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Pessoal\LPP\02 - Futebol\"/>
    </mc:Choice>
  </mc:AlternateContent>
  <xr:revisionPtr revIDLastSave="0" documentId="13_ncr:1_{57B995BC-DBB9-45F2-A497-B8E7A8A8B77C}" xr6:coauthVersionLast="47" xr6:coauthVersionMax="47" xr10:uidLastSave="{00000000-0000-0000-0000-000000000000}"/>
  <bookViews>
    <workbookView xWindow="-120" yWindow="-120" windowWidth="29040" windowHeight="15720" tabRatio="588" activeTab="2" xr2:uid="{00000000-000D-0000-FFFF-FFFF00000000}"/>
  </bookViews>
  <sheets>
    <sheet name="Aux" sheetId="19" r:id="rId1"/>
    <sheet name="Resumo" sheetId="3" r:id="rId2"/>
    <sheet name="Ranking" sheetId="5" r:id="rId3"/>
    <sheet name="Estat. Seleção" sheetId="77" r:id="rId4"/>
    <sheet name="T" sheetId="57" r:id="rId5"/>
    <sheet name="W40" sheetId="109" r:id="rId6"/>
    <sheet name="W41" sheetId="110" r:id="rId7"/>
    <sheet name="W42" sheetId="111" r:id="rId8"/>
    <sheet name="W44" sheetId="112" r:id="rId9"/>
    <sheet name="W45" sheetId="113" r:id="rId10"/>
    <sheet name="W46" sheetId="114" r:id="rId11"/>
    <sheet name="W47" sheetId="115" r:id="rId12"/>
    <sheet name="W7" sheetId="81" state="hidden" r:id="rId13"/>
    <sheet name="W8" sheetId="82" state="hidden" r:id="rId14"/>
    <sheet name="W9" sheetId="83" state="hidden" r:id="rId15"/>
    <sheet name="W10" sheetId="84" state="hidden" r:id="rId16"/>
    <sheet name="W11" sheetId="85" state="hidden" r:id="rId17"/>
    <sheet name="W12" sheetId="86" state="hidden" r:id="rId18"/>
    <sheet name="W13" sheetId="87" state="hidden" r:id="rId19"/>
    <sheet name="W14" sheetId="88" state="hidden" r:id="rId20"/>
    <sheet name="W15" sheetId="89" state="hidden" r:id="rId21"/>
    <sheet name="W17" sheetId="90" state="hidden" r:id="rId22"/>
    <sheet name="W18" sheetId="91" state="hidden" r:id="rId23"/>
    <sheet name="W19" sheetId="92" state="hidden" r:id="rId24"/>
    <sheet name="W20" sheetId="93" state="hidden" r:id="rId25"/>
    <sheet name="W21" sheetId="94" state="hidden" r:id="rId26"/>
    <sheet name="W22" sheetId="95" state="hidden" r:id="rId27"/>
    <sheet name="W26" sheetId="96" state="hidden" r:id="rId28"/>
    <sheet name="W27" sheetId="97" state="hidden" r:id="rId29"/>
    <sheet name="W28" sheetId="98" state="hidden" r:id="rId30"/>
    <sheet name="W29" sheetId="99" state="hidden" r:id="rId31"/>
    <sheet name="W30" sheetId="100" state="hidden" r:id="rId32"/>
    <sheet name="W31" sheetId="101" state="hidden" r:id="rId33"/>
    <sheet name="W33" sheetId="102" state="hidden" r:id="rId34"/>
    <sheet name="W34" sheetId="103" state="hidden" r:id="rId35"/>
    <sheet name="W35" sheetId="104" state="hidden" r:id="rId36"/>
    <sheet name="W36" sheetId="105" state="hidden" r:id="rId37"/>
    <sheet name="W37" sheetId="106" state="hidden" r:id="rId38"/>
    <sheet name="W38" sheetId="107" state="hidden" r:id="rId39"/>
    <sheet name="W39" sheetId="108" state="hidden" r:id="rId40"/>
    <sheet name="W2" sheetId="78" state="hidden" r:id="rId41"/>
    <sheet name="W3" sheetId="79" state="hidden" r:id="rId42"/>
    <sheet name="W4" sheetId="80" state="hidden" r:id="rId43"/>
  </sheets>
  <definedNames>
    <definedName name="_xlnm._FilterDatabase" localSheetId="3" hidden="1">'Estat. Seleção'!$C$2:$M$39</definedName>
    <definedName name="_xlnm._FilterDatabase" localSheetId="2" hidden="1">Ranking!$C$2:$M$38</definedName>
    <definedName name="_xlnm.Print_Area" localSheetId="3">'Estat. Seleção'!$B$2:$M$39</definedName>
    <definedName name="_xlnm.Print_Area" localSheetId="2">Ranking!$B$2:$M$39</definedName>
    <definedName name="Jogo1">#REF!</definedName>
    <definedName name="Jogo1Time1">#REF!</definedName>
    <definedName name="Jogo1Time2">#REF!</definedName>
    <definedName name="Jogo2">#REF!</definedName>
    <definedName name="Jogo2Time1">#REF!</definedName>
    <definedName name="Jogo2Time2">#REF!</definedName>
    <definedName name="Jogo3">#REF!</definedName>
    <definedName name="Jogo3Time1">#REF!</definedName>
    <definedName name="Jogo3Time2">#REF!</definedName>
    <definedName name="Jogo4">#REF!</definedName>
    <definedName name="Jogo4Time1">#REF!</definedName>
    <definedName name="jogo4Time2">#REF!</definedName>
    <definedName name="Jogo5">#REF!</definedName>
    <definedName name="Jogo5Time1">#REF!</definedName>
    <definedName name="Jogo5Time2">#REF!</definedName>
    <definedName name="Jogo6">#REF!</definedName>
    <definedName name="Jogo6Time1">#REF!</definedName>
    <definedName name="Jogo6Time2">#REF!</definedName>
    <definedName name="Jogo7">#REF!</definedName>
    <definedName name="Jogo7Time1">#REF!</definedName>
    <definedName name="Jogo7Time2">#REF!</definedName>
    <definedName name="Jogo8">#REF!</definedName>
    <definedName name="Jogo8Time1">#REF!</definedName>
    <definedName name="Jogo8Time2">#REF!</definedName>
  </definedNames>
  <calcPr calcId="181029"/>
</workbook>
</file>

<file path=xl/calcChain.xml><?xml version="1.0" encoding="utf-8"?>
<calcChain xmlns="http://schemas.openxmlformats.org/spreadsheetml/2006/main">
  <c r="F35" i="77" l="1"/>
  <c r="J35" i="77" s="1"/>
  <c r="H35" i="77"/>
  <c r="L35" i="77"/>
  <c r="F36" i="77"/>
  <c r="J36" i="77" s="1"/>
  <c r="H36" i="77"/>
  <c r="L36" i="77" s="1"/>
  <c r="F7" i="5"/>
  <c r="J7" i="5" s="1"/>
  <c r="H7" i="5"/>
  <c r="L7" i="5" s="1"/>
  <c r="F31" i="5"/>
  <c r="J31" i="5" s="1"/>
  <c r="H31" i="5"/>
  <c r="L31" i="5" s="1"/>
  <c r="F23" i="77"/>
  <c r="J23" i="77" s="1"/>
  <c r="H23" i="77"/>
  <c r="L23" i="77" s="1"/>
  <c r="F20" i="5"/>
  <c r="J20" i="5" s="1"/>
  <c r="H20" i="5"/>
  <c r="L20" i="5" s="1"/>
  <c r="C170" i="115" a="1"/>
  <c r="C170" i="115" s="1"/>
  <c r="C140" i="115"/>
  <c r="Q131" i="115"/>
  <c r="P131" i="115"/>
  <c r="O131" i="115"/>
  <c r="N131" i="115"/>
  <c r="M131" i="115"/>
  <c r="L131" i="115"/>
  <c r="J131" i="115"/>
  <c r="I131" i="115"/>
  <c r="H131" i="115"/>
  <c r="F131" i="115"/>
  <c r="E131" i="115"/>
  <c r="Q130" i="115"/>
  <c r="P130" i="115"/>
  <c r="O130" i="115"/>
  <c r="N130" i="115"/>
  <c r="M130" i="115"/>
  <c r="L130" i="115"/>
  <c r="J130" i="115"/>
  <c r="I130" i="115"/>
  <c r="H130" i="115"/>
  <c r="F130" i="115"/>
  <c r="E130" i="115"/>
  <c r="Q129" i="115"/>
  <c r="P129" i="115"/>
  <c r="O129" i="115"/>
  <c r="N129" i="115"/>
  <c r="M129" i="115"/>
  <c r="L129" i="115"/>
  <c r="J129" i="115"/>
  <c r="I129" i="115"/>
  <c r="H129" i="115"/>
  <c r="F129" i="115"/>
  <c r="E129" i="115"/>
  <c r="Q128" i="115"/>
  <c r="P128" i="115"/>
  <c r="O128" i="115"/>
  <c r="N128" i="115"/>
  <c r="M128" i="115"/>
  <c r="L128" i="115"/>
  <c r="J128" i="115"/>
  <c r="I128" i="115"/>
  <c r="H128" i="115"/>
  <c r="F128" i="115"/>
  <c r="E128" i="115"/>
  <c r="Q127" i="115"/>
  <c r="P127" i="115"/>
  <c r="O127" i="115"/>
  <c r="N127" i="115"/>
  <c r="M127" i="115"/>
  <c r="L127" i="115"/>
  <c r="J127" i="115"/>
  <c r="I127" i="115"/>
  <c r="H127" i="115"/>
  <c r="F127" i="115"/>
  <c r="E127" i="115"/>
  <c r="Q126" i="115"/>
  <c r="P126" i="115"/>
  <c r="O126" i="115"/>
  <c r="N126" i="115"/>
  <c r="M126" i="115"/>
  <c r="L126" i="115"/>
  <c r="J126" i="115"/>
  <c r="I126" i="115"/>
  <c r="H126" i="115"/>
  <c r="F126" i="115"/>
  <c r="E126" i="115"/>
  <c r="Q125" i="115"/>
  <c r="P125" i="115"/>
  <c r="O125" i="115"/>
  <c r="N125" i="115"/>
  <c r="M125" i="115"/>
  <c r="L125" i="115"/>
  <c r="J125" i="115"/>
  <c r="I125" i="115"/>
  <c r="H125" i="115"/>
  <c r="F125" i="115"/>
  <c r="E125" i="115"/>
  <c r="Q124" i="115"/>
  <c r="P124" i="115"/>
  <c r="O124" i="115"/>
  <c r="N124" i="115"/>
  <c r="M124" i="115"/>
  <c r="L124" i="115"/>
  <c r="J124" i="115"/>
  <c r="I124" i="115"/>
  <c r="H124" i="115"/>
  <c r="F124" i="115"/>
  <c r="E124" i="115"/>
  <c r="Q123" i="115"/>
  <c r="P123" i="115"/>
  <c r="O123" i="115"/>
  <c r="N123" i="115"/>
  <c r="M123" i="115"/>
  <c r="L123" i="115"/>
  <c r="J123" i="115"/>
  <c r="I123" i="115"/>
  <c r="H123" i="115"/>
  <c r="F123" i="115"/>
  <c r="E123" i="115"/>
  <c r="Q122" i="115"/>
  <c r="P122" i="115"/>
  <c r="O122" i="115"/>
  <c r="N122" i="115"/>
  <c r="M122" i="115"/>
  <c r="L122" i="115"/>
  <c r="J122" i="115"/>
  <c r="I122" i="115"/>
  <c r="H122" i="115"/>
  <c r="F122" i="115"/>
  <c r="E122" i="115"/>
  <c r="R121" i="115"/>
  <c r="G131" i="115" s="1"/>
  <c r="D121" i="115"/>
  <c r="Q118" i="115"/>
  <c r="P118" i="115"/>
  <c r="O118" i="115"/>
  <c r="N118" i="115"/>
  <c r="M118" i="115"/>
  <c r="L118" i="115"/>
  <c r="J118" i="115"/>
  <c r="I118" i="115"/>
  <c r="H118" i="115"/>
  <c r="E118" i="115"/>
  <c r="Q117" i="115"/>
  <c r="P117" i="115"/>
  <c r="O117" i="115"/>
  <c r="N117" i="115"/>
  <c r="M117" i="115"/>
  <c r="L117" i="115"/>
  <c r="J117" i="115"/>
  <c r="I117" i="115"/>
  <c r="H117" i="115"/>
  <c r="E117" i="115"/>
  <c r="Q116" i="115"/>
  <c r="P116" i="115"/>
  <c r="O116" i="115"/>
  <c r="N116" i="115"/>
  <c r="M116" i="115"/>
  <c r="L116" i="115"/>
  <c r="J116" i="115"/>
  <c r="I116" i="115"/>
  <c r="H116" i="115"/>
  <c r="E116" i="115"/>
  <c r="Q115" i="115"/>
  <c r="P115" i="115"/>
  <c r="O115" i="115"/>
  <c r="N115" i="115"/>
  <c r="M115" i="115"/>
  <c r="L115" i="115"/>
  <c r="J115" i="115"/>
  <c r="I115" i="115"/>
  <c r="H115" i="115"/>
  <c r="E115" i="115"/>
  <c r="Q114" i="115"/>
  <c r="P114" i="115"/>
  <c r="O114" i="115"/>
  <c r="N114" i="115"/>
  <c r="M114" i="115"/>
  <c r="L114" i="115"/>
  <c r="J114" i="115"/>
  <c r="I114" i="115"/>
  <c r="H114" i="115"/>
  <c r="E114" i="115"/>
  <c r="Q113" i="115"/>
  <c r="P113" i="115"/>
  <c r="O113" i="115"/>
  <c r="N113" i="115"/>
  <c r="M113" i="115"/>
  <c r="L113" i="115"/>
  <c r="J113" i="115"/>
  <c r="I113" i="115"/>
  <c r="H113" i="115"/>
  <c r="E113" i="115"/>
  <c r="Q112" i="115"/>
  <c r="P112" i="115"/>
  <c r="O112" i="115"/>
  <c r="N112" i="115"/>
  <c r="M112" i="115"/>
  <c r="L112" i="115"/>
  <c r="J112" i="115"/>
  <c r="I112" i="115"/>
  <c r="H112" i="115"/>
  <c r="E112" i="115"/>
  <c r="Q111" i="115"/>
  <c r="P111" i="115"/>
  <c r="O111" i="115"/>
  <c r="N111" i="115"/>
  <c r="M111" i="115"/>
  <c r="L111" i="115"/>
  <c r="J111" i="115"/>
  <c r="I111" i="115"/>
  <c r="H111" i="115"/>
  <c r="E111" i="115"/>
  <c r="Q110" i="115"/>
  <c r="P110" i="115"/>
  <c r="O110" i="115"/>
  <c r="N110" i="115"/>
  <c r="M110" i="115"/>
  <c r="L110" i="115"/>
  <c r="J110" i="115"/>
  <c r="I110" i="115"/>
  <c r="H110" i="115"/>
  <c r="E110" i="115"/>
  <c r="Q109" i="115"/>
  <c r="P109" i="115"/>
  <c r="O109" i="115"/>
  <c r="N109" i="115"/>
  <c r="M109" i="115"/>
  <c r="L109" i="115"/>
  <c r="J109" i="115"/>
  <c r="I109" i="115"/>
  <c r="H109" i="115"/>
  <c r="E109" i="115"/>
  <c r="R108" i="115"/>
  <c r="G118" i="115" s="1"/>
  <c r="D108" i="115"/>
  <c r="F118" i="115" s="1"/>
  <c r="Q105" i="115"/>
  <c r="P105" i="115"/>
  <c r="O105" i="115"/>
  <c r="N105" i="115"/>
  <c r="M105" i="115"/>
  <c r="L105" i="115"/>
  <c r="J105" i="115"/>
  <c r="I105" i="115"/>
  <c r="H105" i="115"/>
  <c r="E105" i="115"/>
  <c r="Q104" i="115"/>
  <c r="P104" i="115"/>
  <c r="O104" i="115"/>
  <c r="N104" i="115"/>
  <c r="M104" i="115"/>
  <c r="L104" i="115"/>
  <c r="J104" i="115"/>
  <c r="I104" i="115"/>
  <c r="H104" i="115"/>
  <c r="E104" i="115"/>
  <c r="Q103" i="115"/>
  <c r="P103" i="115"/>
  <c r="O103" i="115"/>
  <c r="N103" i="115"/>
  <c r="M103" i="115"/>
  <c r="L103" i="115"/>
  <c r="J103" i="115"/>
  <c r="I103" i="115"/>
  <c r="H103" i="115"/>
  <c r="E103" i="115"/>
  <c r="Q102" i="115"/>
  <c r="P102" i="115"/>
  <c r="O102" i="115"/>
  <c r="N102" i="115"/>
  <c r="M102" i="115"/>
  <c r="L102" i="115"/>
  <c r="J102" i="115"/>
  <c r="I102" i="115"/>
  <c r="H102" i="115"/>
  <c r="E102" i="115"/>
  <c r="Q101" i="115"/>
  <c r="P101" i="115"/>
  <c r="O101" i="115"/>
  <c r="N101" i="115"/>
  <c r="M101" i="115"/>
  <c r="L101" i="115"/>
  <c r="J101" i="115"/>
  <c r="I101" i="115"/>
  <c r="H101" i="115"/>
  <c r="E101" i="115"/>
  <c r="Q100" i="115"/>
  <c r="P100" i="115"/>
  <c r="O100" i="115"/>
  <c r="N100" i="115"/>
  <c r="M100" i="115"/>
  <c r="L100" i="115"/>
  <c r="J100" i="115"/>
  <c r="I100" i="115"/>
  <c r="H100" i="115"/>
  <c r="E100" i="115"/>
  <c r="Q99" i="115"/>
  <c r="P99" i="115"/>
  <c r="O99" i="115"/>
  <c r="N99" i="115"/>
  <c r="M99" i="115"/>
  <c r="L99" i="115"/>
  <c r="J99" i="115"/>
  <c r="I99" i="115"/>
  <c r="H99" i="115"/>
  <c r="E99" i="115"/>
  <c r="Q98" i="115"/>
  <c r="P98" i="115"/>
  <c r="O98" i="115"/>
  <c r="N98" i="115"/>
  <c r="M98" i="115"/>
  <c r="L98" i="115"/>
  <c r="J98" i="115"/>
  <c r="I98" i="115"/>
  <c r="H98" i="115"/>
  <c r="E98" i="115"/>
  <c r="Q97" i="115"/>
  <c r="P97" i="115"/>
  <c r="O97" i="115"/>
  <c r="N97" i="115"/>
  <c r="M97" i="115"/>
  <c r="L97" i="115"/>
  <c r="J97" i="115"/>
  <c r="I97" i="115"/>
  <c r="H97" i="115"/>
  <c r="E97" i="115"/>
  <c r="Q96" i="115"/>
  <c r="P96" i="115"/>
  <c r="O96" i="115"/>
  <c r="N96" i="115"/>
  <c r="M96" i="115"/>
  <c r="L96" i="115"/>
  <c r="J96" i="115"/>
  <c r="I96" i="115"/>
  <c r="H96" i="115"/>
  <c r="E96" i="115"/>
  <c r="R95" i="115"/>
  <c r="G105" i="115" s="1"/>
  <c r="D95" i="115"/>
  <c r="F105" i="115" s="1"/>
  <c r="Q92" i="115"/>
  <c r="P92" i="115"/>
  <c r="O92" i="115"/>
  <c r="L92" i="115"/>
  <c r="J92" i="115"/>
  <c r="I92" i="115"/>
  <c r="H92" i="115"/>
  <c r="E92" i="115"/>
  <c r="Q91" i="115"/>
  <c r="P91" i="115"/>
  <c r="O91" i="115"/>
  <c r="L91" i="115"/>
  <c r="J91" i="115"/>
  <c r="I91" i="115"/>
  <c r="H91" i="115"/>
  <c r="E91" i="115"/>
  <c r="Q90" i="115"/>
  <c r="P90" i="115"/>
  <c r="O90" i="115"/>
  <c r="L90" i="115"/>
  <c r="J90" i="115"/>
  <c r="I90" i="115"/>
  <c r="H90" i="115"/>
  <c r="E90" i="115"/>
  <c r="Q89" i="115"/>
  <c r="P89" i="115"/>
  <c r="O89" i="115"/>
  <c r="L89" i="115"/>
  <c r="J89" i="115"/>
  <c r="I89" i="115"/>
  <c r="H89" i="115"/>
  <c r="E89" i="115"/>
  <c r="Q88" i="115"/>
  <c r="P88" i="115"/>
  <c r="O88" i="115"/>
  <c r="L88" i="115"/>
  <c r="J88" i="115"/>
  <c r="I88" i="115"/>
  <c r="H88" i="115"/>
  <c r="E88" i="115"/>
  <c r="Q87" i="115"/>
  <c r="P87" i="115"/>
  <c r="O87" i="115"/>
  <c r="L87" i="115"/>
  <c r="J87" i="115"/>
  <c r="I87" i="115"/>
  <c r="H87" i="115"/>
  <c r="E87" i="115"/>
  <c r="Q86" i="115"/>
  <c r="P86" i="115"/>
  <c r="O86" i="115"/>
  <c r="L86" i="115"/>
  <c r="J86" i="115"/>
  <c r="I86" i="115"/>
  <c r="H86" i="115"/>
  <c r="E86" i="115"/>
  <c r="Q85" i="115"/>
  <c r="P85" i="115"/>
  <c r="O85" i="115"/>
  <c r="L85" i="115"/>
  <c r="J85" i="115"/>
  <c r="I85" i="115"/>
  <c r="H85" i="115"/>
  <c r="E85" i="115"/>
  <c r="Q84" i="115"/>
  <c r="P84" i="115"/>
  <c r="O84" i="115"/>
  <c r="L84" i="115"/>
  <c r="J84" i="115"/>
  <c r="I84" i="115"/>
  <c r="H84" i="115"/>
  <c r="E84" i="115"/>
  <c r="Q83" i="115"/>
  <c r="P83" i="115"/>
  <c r="O83" i="115"/>
  <c r="L83" i="115"/>
  <c r="J83" i="115"/>
  <c r="I83" i="115"/>
  <c r="H83" i="115"/>
  <c r="E83" i="115"/>
  <c r="R82" i="115"/>
  <c r="D82" i="115"/>
  <c r="Q79" i="115"/>
  <c r="P79" i="115"/>
  <c r="O79" i="115"/>
  <c r="L79" i="115"/>
  <c r="J79" i="115"/>
  <c r="I79" i="115"/>
  <c r="H79" i="115"/>
  <c r="F79" i="115"/>
  <c r="E79" i="115"/>
  <c r="Q78" i="115"/>
  <c r="P78" i="115"/>
  <c r="O78" i="115"/>
  <c r="L78" i="115"/>
  <c r="J78" i="115"/>
  <c r="I78" i="115"/>
  <c r="H78" i="115"/>
  <c r="F78" i="115"/>
  <c r="E78" i="115"/>
  <c r="Q77" i="115"/>
  <c r="P77" i="115"/>
  <c r="O77" i="115"/>
  <c r="L77" i="115"/>
  <c r="J77" i="115"/>
  <c r="I77" i="115"/>
  <c r="H77" i="115"/>
  <c r="F77" i="115"/>
  <c r="E77" i="115"/>
  <c r="Q76" i="115"/>
  <c r="P76" i="115"/>
  <c r="O76" i="115"/>
  <c r="L76" i="115"/>
  <c r="J76" i="115"/>
  <c r="I76" i="115"/>
  <c r="H76" i="115"/>
  <c r="G76" i="115"/>
  <c r="E76" i="115"/>
  <c r="Q75" i="115"/>
  <c r="P75" i="115"/>
  <c r="O75" i="115"/>
  <c r="L75" i="115"/>
  <c r="J75" i="115"/>
  <c r="I75" i="115"/>
  <c r="H75" i="115"/>
  <c r="G75" i="115"/>
  <c r="E75" i="115"/>
  <c r="Q74" i="115"/>
  <c r="P74" i="115"/>
  <c r="O74" i="115"/>
  <c r="L74" i="115"/>
  <c r="J74" i="115"/>
  <c r="I74" i="115"/>
  <c r="H74" i="115"/>
  <c r="F74" i="115"/>
  <c r="E74" i="115"/>
  <c r="Q73" i="115"/>
  <c r="P73" i="115"/>
  <c r="O73" i="115"/>
  <c r="L73" i="115"/>
  <c r="J73" i="115"/>
  <c r="I73" i="115"/>
  <c r="H73" i="115"/>
  <c r="E73" i="115"/>
  <c r="Q72" i="115"/>
  <c r="P72" i="115"/>
  <c r="O72" i="115"/>
  <c r="L72" i="115"/>
  <c r="J72" i="115"/>
  <c r="I72" i="115"/>
  <c r="H72" i="115"/>
  <c r="G72" i="115"/>
  <c r="E72" i="115"/>
  <c r="Q71" i="115"/>
  <c r="P71" i="115"/>
  <c r="O71" i="115"/>
  <c r="L71" i="115"/>
  <c r="J71" i="115"/>
  <c r="I71" i="115"/>
  <c r="H71" i="115"/>
  <c r="F71" i="115"/>
  <c r="E71" i="115"/>
  <c r="Q70" i="115"/>
  <c r="P70" i="115"/>
  <c r="O70" i="115"/>
  <c r="N70" i="115"/>
  <c r="M70" i="115"/>
  <c r="L70" i="115"/>
  <c r="J70" i="115"/>
  <c r="I70" i="115"/>
  <c r="H70" i="115"/>
  <c r="E70" i="115"/>
  <c r="R69" i="115"/>
  <c r="D69" i="115"/>
  <c r="Q66" i="115"/>
  <c r="P66" i="115"/>
  <c r="O66" i="115"/>
  <c r="N66" i="115"/>
  <c r="M66" i="115"/>
  <c r="L66" i="115"/>
  <c r="J66" i="115"/>
  <c r="I66" i="115"/>
  <c r="H66" i="115"/>
  <c r="F66" i="115"/>
  <c r="E66" i="115"/>
  <c r="Q65" i="115"/>
  <c r="P65" i="115"/>
  <c r="O65" i="115"/>
  <c r="N65" i="115"/>
  <c r="L65" i="115"/>
  <c r="J65" i="115"/>
  <c r="I65" i="115"/>
  <c r="H65" i="115"/>
  <c r="F65" i="115"/>
  <c r="E65" i="115"/>
  <c r="Q64" i="115"/>
  <c r="P64" i="115"/>
  <c r="O64" i="115"/>
  <c r="N64" i="115"/>
  <c r="L64" i="115"/>
  <c r="J64" i="115"/>
  <c r="I64" i="115"/>
  <c r="H64" i="115"/>
  <c r="E64" i="115"/>
  <c r="Q63" i="115"/>
  <c r="P63" i="115"/>
  <c r="O63" i="115"/>
  <c r="N63" i="115"/>
  <c r="L63" i="115"/>
  <c r="J63" i="115"/>
  <c r="I63" i="115"/>
  <c r="H63" i="115"/>
  <c r="F63" i="115"/>
  <c r="E63" i="115"/>
  <c r="Q62" i="115"/>
  <c r="P62" i="115"/>
  <c r="O62" i="115"/>
  <c r="N62" i="115"/>
  <c r="L62" i="115"/>
  <c r="J62" i="115"/>
  <c r="I62" i="115"/>
  <c r="H62" i="115"/>
  <c r="G62" i="115"/>
  <c r="F62" i="115"/>
  <c r="E62" i="115"/>
  <c r="Q61" i="115"/>
  <c r="P61" i="115"/>
  <c r="O61" i="115"/>
  <c r="N61" i="115"/>
  <c r="L61" i="115"/>
  <c r="J61" i="115"/>
  <c r="I61" i="115"/>
  <c r="H61" i="115"/>
  <c r="E61" i="115"/>
  <c r="Q60" i="115"/>
  <c r="P60" i="115"/>
  <c r="O60" i="115"/>
  <c r="N60" i="115"/>
  <c r="L60" i="115"/>
  <c r="J60" i="115"/>
  <c r="I60" i="115"/>
  <c r="H60" i="115"/>
  <c r="F60" i="115"/>
  <c r="E60" i="115"/>
  <c r="Q59" i="115"/>
  <c r="P59" i="115"/>
  <c r="O59" i="115"/>
  <c r="N59" i="115"/>
  <c r="L59" i="115"/>
  <c r="J59" i="115"/>
  <c r="I59" i="115"/>
  <c r="H59" i="115"/>
  <c r="G59" i="115"/>
  <c r="F59" i="115"/>
  <c r="E59" i="115"/>
  <c r="Q58" i="115"/>
  <c r="P58" i="115"/>
  <c r="O58" i="115"/>
  <c r="N58" i="115"/>
  <c r="L58" i="115"/>
  <c r="J58" i="115"/>
  <c r="I58" i="115"/>
  <c r="H58" i="115"/>
  <c r="G58" i="115"/>
  <c r="E58" i="115"/>
  <c r="P57" i="115"/>
  <c r="Q57" i="115"/>
  <c r="O57" i="115"/>
  <c r="N57" i="115"/>
  <c r="M57" i="115"/>
  <c r="G57" i="115"/>
  <c r="F57" i="115"/>
  <c r="R56" i="115"/>
  <c r="G64" i="115" s="1"/>
  <c r="D56" i="115"/>
  <c r="F64" i="115" s="1"/>
  <c r="Q53" i="115"/>
  <c r="P53" i="115"/>
  <c r="O53" i="115"/>
  <c r="L53" i="115"/>
  <c r="J53" i="115"/>
  <c r="I53" i="115"/>
  <c r="H53" i="115"/>
  <c r="G53" i="115"/>
  <c r="F53" i="115"/>
  <c r="E53" i="115"/>
  <c r="Q52" i="115"/>
  <c r="P52" i="115"/>
  <c r="O52" i="115"/>
  <c r="L52" i="115"/>
  <c r="J52" i="115"/>
  <c r="I52" i="115"/>
  <c r="H52" i="115"/>
  <c r="E52" i="115"/>
  <c r="Q51" i="115"/>
  <c r="P51" i="115"/>
  <c r="Q50" i="115"/>
  <c r="P50" i="115"/>
  <c r="G50" i="115"/>
  <c r="N49" i="115"/>
  <c r="J49" i="115"/>
  <c r="J48" i="115"/>
  <c r="I48" i="115"/>
  <c r="H48" i="115"/>
  <c r="G48" i="115"/>
  <c r="M47" i="115"/>
  <c r="H47" i="115"/>
  <c r="E46" i="115"/>
  <c r="U45" i="115"/>
  <c r="Q45" i="115"/>
  <c r="G45" i="115"/>
  <c r="F45" i="115"/>
  <c r="U44" i="115"/>
  <c r="S44" i="115"/>
  <c r="N44" i="115"/>
  <c r="M44" i="115"/>
  <c r="C44" i="115"/>
  <c r="U43" i="115"/>
  <c r="S43" i="115"/>
  <c r="R43" i="115"/>
  <c r="G47" i="115" s="1"/>
  <c r="D43" i="115"/>
  <c r="F52" i="115" s="1"/>
  <c r="C43" i="115"/>
  <c r="V41" i="115"/>
  <c r="Q40" i="115"/>
  <c r="P40" i="115"/>
  <c r="O40" i="115"/>
  <c r="N40" i="115"/>
  <c r="L40" i="115"/>
  <c r="J40" i="115"/>
  <c r="I40" i="115"/>
  <c r="H40" i="115"/>
  <c r="F40" i="115"/>
  <c r="E40" i="115"/>
  <c r="Q39" i="115"/>
  <c r="P39" i="115"/>
  <c r="O39" i="115"/>
  <c r="N39" i="115"/>
  <c r="L39" i="115"/>
  <c r="J39" i="115"/>
  <c r="I39" i="115"/>
  <c r="H39" i="115"/>
  <c r="F39" i="115"/>
  <c r="E39" i="115"/>
  <c r="U38" i="115"/>
  <c r="Q38" i="115"/>
  <c r="P38" i="115"/>
  <c r="J38" i="115"/>
  <c r="I38" i="115"/>
  <c r="H38" i="115"/>
  <c r="F38" i="115"/>
  <c r="E38" i="115"/>
  <c r="Q37" i="115"/>
  <c r="P37" i="115"/>
  <c r="O37" i="115"/>
  <c r="N37" i="115"/>
  <c r="J37" i="115"/>
  <c r="I37" i="115"/>
  <c r="H37" i="115"/>
  <c r="E37" i="115"/>
  <c r="O36" i="115"/>
  <c r="M36" i="115"/>
  <c r="L36" i="115"/>
  <c r="J36" i="115"/>
  <c r="I36" i="115"/>
  <c r="H36" i="115"/>
  <c r="E36" i="115"/>
  <c r="N35" i="115"/>
  <c r="L35" i="115"/>
  <c r="J35" i="115"/>
  <c r="I35" i="115"/>
  <c r="H35" i="115"/>
  <c r="F35" i="115"/>
  <c r="E35" i="115"/>
  <c r="N34" i="115"/>
  <c r="J34" i="115"/>
  <c r="I34" i="115"/>
  <c r="H34" i="115"/>
  <c r="F34" i="115"/>
  <c r="E34" i="115"/>
  <c r="N33" i="115"/>
  <c r="J33" i="115"/>
  <c r="I33" i="115"/>
  <c r="H33" i="115"/>
  <c r="F33" i="115"/>
  <c r="E33" i="115"/>
  <c r="N32" i="115"/>
  <c r="J32" i="115"/>
  <c r="I32" i="115"/>
  <c r="H32" i="115"/>
  <c r="F32" i="115"/>
  <c r="E32" i="115"/>
  <c r="S31" i="115"/>
  <c r="F31" i="115"/>
  <c r="C31" i="115"/>
  <c r="S30" i="115"/>
  <c r="R30" i="115"/>
  <c r="G36" i="115" s="1"/>
  <c r="D30" i="115"/>
  <c r="F37" i="115" s="1"/>
  <c r="C30" i="115"/>
  <c r="Q27" i="115"/>
  <c r="P27" i="115"/>
  <c r="O27" i="115"/>
  <c r="M27" i="115"/>
  <c r="L27" i="115"/>
  <c r="J27" i="115"/>
  <c r="I27" i="115"/>
  <c r="H27" i="115"/>
  <c r="G27" i="115"/>
  <c r="E27" i="115"/>
  <c r="Q26" i="115"/>
  <c r="P26" i="115"/>
  <c r="O26" i="115"/>
  <c r="L26" i="115"/>
  <c r="J26" i="115"/>
  <c r="I26" i="115"/>
  <c r="H26" i="115"/>
  <c r="E26" i="115"/>
  <c r="L25" i="115"/>
  <c r="J25" i="115"/>
  <c r="J24" i="115"/>
  <c r="I24" i="115"/>
  <c r="G24" i="115"/>
  <c r="G23" i="115"/>
  <c r="G22" i="115"/>
  <c r="M20" i="115"/>
  <c r="I20" i="115"/>
  <c r="G20" i="115"/>
  <c r="J19" i="115"/>
  <c r="I19" i="115"/>
  <c r="G19" i="115"/>
  <c r="S18" i="115"/>
  <c r="C18" i="115"/>
  <c r="S17" i="115"/>
  <c r="R17" i="115"/>
  <c r="D17" i="115"/>
  <c r="I25" i="115" s="1"/>
  <c r="C17" i="115"/>
  <c r="Q14" i="115"/>
  <c r="P14" i="115"/>
  <c r="O14" i="115"/>
  <c r="L14" i="115"/>
  <c r="J14" i="115"/>
  <c r="I14" i="115"/>
  <c r="H14" i="115"/>
  <c r="E14" i="115"/>
  <c r="Q13" i="115"/>
  <c r="P13" i="115"/>
  <c r="O13" i="115"/>
  <c r="L13" i="115"/>
  <c r="J13" i="115"/>
  <c r="I13" i="115"/>
  <c r="H13" i="115"/>
  <c r="E13" i="115"/>
  <c r="L11" i="115"/>
  <c r="Q10" i="115"/>
  <c r="P10" i="115"/>
  <c r="O10" i="115"/>
  <c r="L10" i="115"/>
  <c r="O8" i="115"/>
  <c r="L8" i="115"/>
  <c r="Q7" i="115"/>
  <c r="P7" i="115"/>
  <c r="O7" i="115"/>
  <c r="R4" i="115"/>
  <c r="Q12" i="115" s="1"/>
  <c r="D4" i="115"/>
  <c r="J11" i="115" s="1"/>
  <c r="K2" i="115"/>
  <c r="F33" i="77"/>
  <c r="J33" i="77" s="1"/>
  <c r="H33" i="77"/>
  <c r="L33" i="77" s="1"/>
  <c r="F34" i="77"/>
  <c r="J34" i="77" s="1"/>
  <c r="H34" i="77"/>
  <c r="L34" i="77" s="1"/>
  <c r="W77" i="114"/>
  <c r="X77" i="114"/>
  <c r="Y77" i="114"/>
  <c r="Z77" i="114"/>
  <c r="AA77" i="114"/>
  <c r="AB77" i="114"/>
  <c r="AC77" i="114"/>
  <c r="C170" i="114" a="1"/>
  <c r="C170" i="114" s="1"/>
  <c r="C140" i="114"/>
  <c r="Q131" i="114"/>
  <c r="P131" i="114"/>
  <c r="O131" i="114"/>
  <c r="N131" i="114"/>
  <c r="M131" i="114"/>
  <c r="L131" i="114"/>
  <c r="J131" i="114"/>
  <c r="I131" i="114"/>
  <c r="H131" i="114"/>
  <c r="E131" i="114"/>
  <c r="Q130" i="114"/>
  <c r="P130" i="114"/>
  <c r="O130" i="114"/>
  <c r="N130" i="114"/>
  <c r="M130" i="114"/>
  <c r="L130" i="114"/>
  <c r="J130" i="114"/>
  <c r="I130" i="114"/>
  <c r="H130" i="114"/>
  <c r="E130" i="114"/>
  <c r="Q129" i="114"/>
  <c r="P129" i="114"/>
  <c r="O129" i="114"/>
  <c r="N129" i="114"/>
  <c r="M129" i="114"/>
  <c r="L129" i="114"/>
  <c r="J129" i="114"/>
  <c r="I129" i="114"/>
  <c r="H129" i="114"/>
  <c r="E129" i="114"/>
  <c r="Q128" i="114"/>
  <c r="P128" i="114"/>
  <c r="O128" i="114"/>
  <c r="N128" i="114"/>
  <c r="M128" i="114"/>
  <c r="L128" i="114"/>
  <c r="J128" i="114"/>
  <c r="I128" i="114"/>
  <c r="H128" i="114"/>
  <c r="E128" i="114"/>
  <c r="Q127" i="114"/>
  <c r="P127" i="114"/>
  <c r="O127" i="114"/>
  <c r="N127" i="114"/>
  <c r="M127" i="114"/>
  <c r="L127" i="114"/>
  <c r="J127" i="114"/>
  <c r="I127" i="114"/>
  <c r="H127" i="114"/>
  <c r="E127" i="114"/>
  <c r="Q126" i="114"/>
  <c r="P126" i="114"/>
  <c r="O126" i="114"/>
  <c r="N126" i="114"/>
  <c r="M126" i="114"/>
  <c r="L126" i="114"/>
  <c r="J126" i="114"/>
  <c r="I126" i="114"/>
  <c r="H126" i="114"/>
  <c r="E126" i="114"/>
  <c r="Q125" i="114"/>
  <c r="P125" i="114"/>
  <c r="O125" i="114"/>
  <c r="N125" i="114"/>
  <c r="M125" i="114"/>
  <c r="L125" i="114"/>
  <c r="J125" i="114"/>
  <c r="I125" i="114"/>
  <c r="H125" i="114"/>
  <c r="E125" i="114"/>
  <c r="Q124" i="114"/>
  <c r="P124" i="114"/>
  <c r="O124" i="114"/>
  <c r="N124" i="114"/>
  <c r="M124" i="114"/>
  <c r="L124" i="114"/>
  <c r="J124" i="114"/>
  <c r="I124" i="114"/>
  <c r="H124" i="114"/>
  <c r="E124" i="114"/>
  <c r="Q123" i="114"/>
  <c r="P123" i="114"/>
  <c r="O123" i="114"/>
  <c r="N123" i="114"/>
  <c r="M123" i="114"/>
  <c r="L123" i="114"/>
  <c r="J123" i="114"/>
  <c r="I123" i="114"/>
  <c r="H123" i="114"/>
  <c r="E123" i="114"/>
  <c r="Q122" i="114"/>
  <c r="P122" i="114"/>
  <c r="O122" i="114"/>
  <c r="N122" i="114"/>
  <c r="M122" i="114"/>
  <c r="L122" i="114"/>
  <c r="J122" i="114"/>
  <c r="I122" i="114"/>
  <c r="H122" i="114"/>
  <c r="E122" i="114"/>
  <c r="R121" i="114"/>
  <c r="G131" i="114" s="1"/>
  <c r="D121" i="114"/>
  <c r="F131" i="114" s="1"/>
  <c r="Q118" i="114"/>
  <c r="P118" i="114"/>
  <c r="O118" i="114"/>
  <c r="N118" i="114"/>
  <c r="M118" i="114"/>
  <c r="L118" i="114"/>
  <c r="J118" i="114"/>
  <c r="I118" i="114"/>
  <c r="H118" i="114"/>
  <c r="E118" i="114"/>
  <c r="Q117" i="114"/>
  <c r="P117" i="114"/>
  <c r="O117" i="114"/>
  <c r="N117" i="114"/>
  <c r="M117" i="114"/>
  <c r="L117" i="114"/>
  <c r="J117" i="114"/>
  <c r="I117" i="114"/>
  <c r="H117" i="114"/>
  <c r="E117" i="114"/>
  <c r="Q116" i="114"/>
  <c r="P116" i="114"/>
  <c r="O116" i="114"/>
  <c r="N116" i="114"/>
  <c r="M116" i="114"/>
  <c r="L116" i="114"/>
  <c r="J116" i="114"/>
  <c r="I116" i="114"/>
  <c r="H116" i="114"/>
  <c r="E116" i="114"/>
  <c r="Q115" i="114"/>
  <c r="P115" i="114"/>
  <c r="O115" i="114"/>
  <c r="N115" i="114"/>
  <c r="M115" i="114"/>
  <c r="L115" i="114"/>
  <c r="J115" i="114"/>
  <c r="I115" i="114"/>
  <c r="H115" i="114"/>
  <c r="E115" i="114"/>
  <c r="Q114" i="114"/>
  <c r="P114" i="114"/>
  <c r="O114" i="114"/>
  <c r="N114" i="114"/>
  <c r="M114" i="114"/>
  <c r="L114" i="114"/>
  <c r="J114" i="114"/>
  <c r="I114" i="114"/>
  <c r="H114" i="114"/>
  <c r="E114" i="114"/>
  <c r="Q113" i="114"/>
  <c r="P113" i="114"/>
  <c r="O113" i="114"/>
  <c r="N113" i="114"/>
  <c r="M113" i="114"/>
  <c r="L113" i="114"/>
  <c r="J113" i="114"/>
  <c r="I113" i="114"/>
  <c r="H113" i="114"/>
  <c r="E113" i="114"/>
  <c r="Q112" i="114"/>
  <c r="P112" i="114"/>
  <c r="O112" i="114"/>
  <c r="N112" i="114"/>
  <c r="M112" i="114"/>
  <c r="L112" i="114"/>
  <c r="J112" i="114"/>
  <c r="I112" i="114"/>
  <c r="H112" i="114"/>
  <c r="E112" i="114"/>
  <c r="Q111" i="114"/>
  <c r="P111" i="114"/>
  <c r="O111" i="114"/>
  <c r="N111" i="114"/>
  <c r="M111" i="114"/>
  <c r="L111" i="114"/>
  <c r="J111" i="114"/>
  <c r="I111" i="114"/>
  <c r="H111" i="114"/>
  <c r="E111" i="114"/>
  <c r="Q110" i="114"/>
  <c r="P110" i="114"/>
  <c r="O110" i="114"/>
  <c r="N110" i="114"/>
  <c r="M110" i="114"/>
  <c r="L110" i="114"/>
  <c r="J110" i="114"/>
  <c r="I110" i="114"/>
  <c r="H110" i="114"/>
  <c r="E110" i="114"/>
  <c r="Q109" i="114"/>
  <c r="P109" i="114"/>
  <c r="O109" i="114"/>
  <c r="N109" i="114"/>
  <c r="M109" i="114"/>
  <c r="L109" i="114"/>
  <c r="J109" i="114"/>
  <c r="I109" i="114"/>
  <c r="H109" i="114"/>
  <c r="E109" i="114"/>
  <c r="R108" i="114"/>
  <c r="G118" i="114" s="1"/>
  <c r="D108" i="114"/>
  <c r="F118" i="114" s="1"/>
  <c r="Q105" i="114"/>
  <c r="P105" i="114"/>
  <c r="O105" i="114"/>
  <c r="N105" i="114"/>
  <c r="M105" i="114"/>
  <c r="L105" i="114"/>
  <c r="J105" i="114"/>
  <c r="I105" i="114"/>
  <c r="H105" i="114"/>
  <c r="E105" i="114"/>
  <c r="Q104" i="114"/>
  <c r="P104" i="114"/>
  <c r="O104" i="114"/>
  <c r="N104" i="114"/>
  <c r="M104" i="114"/>
  <c r="L104" i="114"/>
  <c r="J104" i="114"/>
  <c r="I104" i="114"/>
  <c r="H104" i="114"/>
  <c r="E104" i="114"/>
  <c r="Q103" i="114"/>
  <c r="P103" i="114"/>
  <c r="O103" i="114"/>
  <c r="N103" i="114"/>
  <c r="M103" i="114"/>
  <c r="L103" i="114"/>
  <c r="J103" i="114"/>
  <c r="I103" i="114"/>
  <c r="H103" i="114"/>
  <c r="E103" i="114"/>
  <c r="Q102" i="114"/>
  <c r="P102" i="114"/>
  <c r="O102" i="114"/>
  <c r="N102" i="114"/>
  <c r="M102" i="114"/>
  <c r="L102" i="114"/>
  <c r="J102" i="114"/>
  <c r="I102" i="114"/>
  <c r="H102" i="114"/>
  <c r="E102" i="114"/>
  <c r="Q101" i="114"/>
  <c r="P101" i="114"/>
  <c r="O101" i="114"/>
  <c r="N101" i="114"/>
  <c r="M101" i="114"/>
  <c r="L101" i="114"/>
  <c r="J101" i="114"/>
  <c r="I101" i="114"/>
  <c r="H101" i="114"/>
  <c r="E101" i="114"/>
  <c r="Q100" i="114"/>
  <c r="P100" i="114"/>
  <c r="O100" i="114"/>
  <c r="N100" i="114"/>
  <c r="M100" i="114"/>
  <c r="L100" i="114"/>
  <c r="J100" i="114"/>
  <c r="I100" i="114"/>
  <c r="H100" i="114"/>
  <c r="E100" i="114"/>
  <c r="Q99" i="114"/>
  <c r="P99" i="114"/>
  <c r="O99" i="114"/>
  <c r="N99" i="114"/>
  <c r="M99" i="114"/>
  <c r="L99" i="114"/>
  <c r="J99" i="114"/>
  <c r="I99" i="114"/>
  <c r="H99" i="114"/>
  <c r="E99" i="114"/>
  <c r="Q98" i="114"/>
  <c r="P98" i="114"/>
  <c r="O98" i="114"/>
  <c r="N98" i="114"/>
  <c r="M98" i="114"/>
  <c r="L98" i="114"/>
  <c r="J98" i="114"/>
  <c r="I98" i="114"/>
  <c r="H98" i="114"/>
  <c r="E98" i="114"/>
  <c r="Q97" i="114"/>
  <c r="P97" i="114"/>
  <c r="O97" i="114"/>
  <c r="N97" i="114"/>
  <c r="M97" i="114"/>
  <c r="L97" i="114"/>
  <c r="J97" i="114"/>
  <c r="I97" i="114"/>
  <c r="H97" i="114"/>
  <c r="E97" i="114"/>
  <c r="Q96" i="114"/>
  <c r="P96" i="114"/>
  <c r="O96" i="114"/>
  <c r="N96" i="114"/>
  <c r="M96" i="114"/>
  <c r="L96" i="114"/>
  <c r="J96" i="114"/>
  <c r="I96" i="114"/>
  <c r="H96" i="114"/>
  <c r="E96" i="114"/>
  <c r="R95" i="114"/>
  <c r="G105" i="114" s="1"/>
  <c r="D95" i="114"/>
  <c r="F105" i="114" s="1"/>
  <c r="Q92" i="114"/>
  <c r="P92" i="114"/>
  <c r="O92" i="114"/>
  <c r="L92" i="114"/>
  <c r="J92" i="114"/>
  <c r="I92" i="114"/>
  <c r="H92" i="114"/>
  <c r="E92" i="114"/>
  <c r="Q91" i="114"/>
  <c r="P91" i="114"/>
  <c r="O91" i="114"/>
  <c r="L91" i="114"/>
  <c r="J91" i="114"/>
  <c r="I91" i="114"/>
  <c r="H91" i="114"/>
  <c r="E91" i="114"/>
  <c r="Q90" i="114"/>
  <c r="P90" i="114"/>
  <c r="O90" i="114"/>
  <c r="L90" i="114"/>
  <c r="J90" i="114"/>
  <c r="I90" i="114"/>
  <c r="H90" i="114"/>
  <c r="E90" i="114"/>
  <c r="Q89" i="114"/>
  <c r="P89" i="114"/>
  <c r="O89" i="114"/>
  <c r="L89" i="114"/>
  <c r="J89" i="114"/>
  <c r="I89" i="114"/>
  <c r="H89" i="114"/>
  <c r="E89" i="114"/>
  <c r="Q88" i="114"/>
  <c r="P88" i="114"/>
  <c r="O88" i="114"/>
  <c r="L88" i="114"/>
  <c r="J88" i="114"/>
  <c r="I88" i="114"/>
  <c r="H88" i="114"/>
  <c r="E88" i="114"/>
  <c r="Q87" i="114"/>
  <c r="P87" i="114"/>
  <c r="O87" i="114"/>
  <c r="L87" i="114"/>
  <c r="J87" i="114"/>
  <c r="I87" i="114"/>
  <c r="H87" i="114"/>
  <c r="E87" i="114"/>
  <c r="Q86" i="114"/>
  <c r="P86" i="114"/>
  <c r="O86" i="114"/>
  <c r="L86" i="114"/>
  <c r="J86" i="114"/>
  <c r="I86" i="114"/>
  <c r="H86" i="114"/>
  <c r="E86" i="114"/>
  <c r="Q85" i="114"/>
  <c r="P85" i="114"/>
  <c r="O85" i="114"/>
  <c r="L85" i="114"/>
  <c r="J85" i="114"/>
  <c r="I85" i="114"/>
  <c r="H85" i="114"/>
  <c r="E85" i="114"/>
  <c r="Q84" i="114"/>
  <c r="P84" i="114"/>
  <c r="O84" i="114"/>
  <c r="L84" i="114"/>
  <c r="J84" i="114"/>
  <c r="I84" i="114"/>
  <c r="H84" i="114"/>
  <c r="E84" i="114"/>
  <c r="Q83" i="114"/>
  <c r="P83" i="114"/>
  <c r="O83" i="114"/>
  <c r="L83" i="114"/>
  <c r="J83" i="114"/>
  <c r="I83" i="114"/>
  <c r="H83" i="114"/>
  <c r="E83" i="114"/>
  <c r="R82" i="114"/>
  <c r="D82" i="114"/>
  <c r="Q79" i="114"/>
  <c r="P79" i="114"/>
  <c r="O79" i="114"/>
  <c r="L79" i="114"/>
  <c r="J79" i="114"/>
  <c r="I79" i="114"/>
  <c r="H79" i="114"/>
  <c r="F79" i="114"/>
  <c r="E79" i="114"/>
  <c r="Q78" i="114"/>
  <c r="P78" i="114"/>
  <c r="O78" i="114"/>
  <c r="L78" i="114"/>
  <c r="J78" i="114"/>
  <c r="I78" i="114"/>
  <c r="H78" i="114"/>
  <c r="F78" i="114"/>
  <c r="E78" i="114"/>
  <c r="J77" i="114"/>
  <c r="I77" i="114"/>
  <c r="H77" i="114"/>
  <c r="F77" i="114"/>
  <c r="E77" i="114"/>
  <c r="Q76" i="114"/>
  <c r="P76" i="114"/>
  <c r="N76" i="114"/>
  <c r="J76" i="114"/>
  <c r="I76" i="114"/>
  <c r="H76" i="114"/>
  <c r="G76" i="114"/>
  <c r="E76" i="114"/>
  <c r="Q75" i="114"/>
  <c r="P75" i="114"/>
  <c r="J75" i="114"/>
  <c r="I75" i="114"/>
  <c r="H75" i="114"/>
  <c r="F75" i="114"/>
  <c r="E75" i="114"/>
  <c r="Q74" i="114"/>
  <c r="P74" i="114"/>
  <c r="O74" i="114"/>
  <c r="N74" i="114"/>
  <c r="J74" i="114"/>
  <c r="I74" i="114"/>
  <c r="H74" i="114"/>
  <c r="F74" i="114"/>
  <c r="E74" i="114"/>
  <c r="Q73" i="114"/>
  <c r="P73" i="114"/>
  <c r="O73" i="114"/>
  <c r="L73" i="114"/>
  <c r="J73" i="114"/>
  <c r="I73" i="114"/>
  <c r="H73" i="114"/>
  <c r="E73" i="114"/>
  <c r="Q72" i="114"/>
  <c r="P72" i="114"/>
  <c r="O72" i="114"/>
  <c r="L72" i="114"/>
  <c r="J72" i="114"/>
  <c r="I72" i="114"/>
  <c r="H72" i="114"/>
  <c r="F72" i="114"/>
  <c r="E72" i="114"/>
  <c r="Q71" i="114"/>
  <c r="P71" i="114"/>
  <c r="O71" i="114"/>
  <c r="N71" i="114"/>
  <c r="M71" i="114"/>
  <c r="L71" i="114"/>
  <c r="J71" i="114"/>
  <c r="I71" i="114"/>
  <c r="H71" i="114"/>
  <c r="F71" i="114"/>
  <c r="E71" i="114"/>
  <c r="Q70" i="114"/>
  <c r="P70" i="114"/>
  <c r="O70" i="114"/>
  <c r="N70" i="114"/>
  <c r="L70" i="114"/>
  <c r="J70" i="114"/>
  <c r="I70" i="114"/>
  <c r="H70" i="114"/>
  <c r="R69" i="114"/>
  <c r="Q77" i="114" s="1"/>
  <c r="D69" i="114"/>
  <c r="Q66" i="114"/>
  <c r="P66" i="114"/>
  <c r="O66" i="114"/>
  <c r="N66" i="114"/>
  <c r="M66" i="114"/>
  <c r="L66" i="114"/>
  <c r="J66" i="114"/>
  <c r="I66" i="114"/>
  <c r="H66" i="114"/>
  <c r="F66" i="114"/>
  <c r="E66" i="114"/>
  <c r="Q65" i="114"/>
  <c r="P65" i="114"/>
  <c r="O65" i="114"/>
  <c r="N65" i="114"/>
  <c r="L65" i="114"/>
  <c r="J65" i="114"/>
  <c r="I65" i="114"/>
  <c r="H65" i="114"/>
  <c r="F65" i="114"/>
  <c r="E65" i="114"/>
  <c r="Q64" i="114"/>
  <c r="P64" i="114"/>
  <c r="O64" i="114"/>
  <c r="L64" i="114"/>
  <c r="J64" i="114"/>
  <c r="I64" i="114"/>
  <c r="H64" i="114"/>
  <c r="F64" i="114"/>
  <c r="E64" i="114"/>
  <c r="Q63" i="114"/>
  <c r="P63" i="114"/>
  <c r="O63" i="114"/>
  <c r="N63" i="114"/>
  <c r="M63" i="114"/>
  <c r="L63" i="114"/>
  <c r="J63" i="114"/>
  <c r="I63" i="114"/>
  <c r="H63" i="114"/>
  <c r="F63" i="114"/>
  <c r="E63" i="114"/>
  <c r="U62" i="114"/>
  <c r="Q62" i="114"/>
  <c r="P62" i="114"/>
  <c r="O62" i="114"/>
  <c r="N62" i="114"/>
  <c r="L62" i="114"/>
  <c r="J62" i="114"/>
  <c r="I62" i="114"/>
  <c r="H62" i="114"/>
  <c r="G62" i="114"/>
  <c r="F62" i="114"/>
  <c r="E62" i="114"/>
  <c r="U61" i="114"/>
  <c r="Q61" i="114"/>
  <c r="P61" i="114"/>
  <c r="O61" i="114"/>
  <c r="N61" i="114"/>
  <c r="M61" i="114"/>
  <c r="L61" i="114"/>
  <c r="J61" i="114"/>
  <c r="I61" i="114"/>
  <c r="H61" i="114"/>
  <c r="F61" i="114"/>
  <c r="E61" i="114"/>
  <c r="U60" i="114"/>
  <c r="Q60" i="114"/>
  <c r="P60" i="114"/>
  <c r="O60" i="114"/>
  <c r="N60" i="114"/>
  <c r="L60" i="114"/>
  <c r="J60" i="114"/>
  <c r="I60" i="114"/>
  <c r="H60" i="114"/>
  <c r="G60" i="114"/>
  <c r="F60" i="114"/>
  <c r="E60" i="114"/>
  <c r="U59" i="114"/>
  <c r="Q59" i="114"/>
  <c r="P59" i="114"/>
  <c r="O59" i="114"/>
  <c r="N59" i="114"/>
  <c r="L59" i="114"/>
  <c r="J59" i="114"/>
  <c r="I59" i="114"/>
  <c r="H59" i="114"/>
  <c r="G59" i="114"/>
  <c r="F59" i="114"/>
  <c r="E59" i="114"/>
  <c r="U58" i="114"/>
  <c r="Q58" i="114"/>
  <c r="P58" i="114"/>
  <c r="O58" i="114"/>
  <c r="N58" i="114"/>
  <c r="M58" i="114"/>
  <c r="L58" i="114"/>
  <c r="J58" i="114"/>
  <c r="I58" i="114"/>
  <c r="H58" i="114"/>
  <c r="F58" i="114"/>
  <c r="E58" i="114"/>
  <c r="U57" i="114"/>
  <c r="S57" i="114"/>
  <c r="N57" i="114"/>
  <c r="G57" i="114"/>
  <c r="F57" i="114"/>
  <c r="C57" i="114"/>
  <c r="E57" i="114" s="1"/>
  <c r="S56" i="114"/>
  <c r="R56" i="114"/>
  <c r="G65" i="114" s="1"/>
  <c r="D56" i="114"/>
  <c r="N64" i="114" s="1"/>
  <c r="C56" i="114"/>
  <c r="U55" i="114"/>
  <c r="U53" i="114"/>
  <c r="Q53" i="114"/>
  <c r="P53" i="114"/>
  <c r="O53" i="114"/>
  <c r="N53" i="114"/>
  <c r="M53" i="114"/>
  <c r="L53" i="114"/>
  <c r="J53" i="114"/>
  <c r="I53" i="114"/>
  <c r="H53" i="114"/>
  <c r="G53" i="114"/>
  <c r="E53" i="114"/>
  <c r="U52" i="114"/>
  <c r="Q52" i="114"/>
  <c r="P52" i="114"/>
  <c r="O52" i="114"/>
  <c r="M52" i="114"/>
  <c r="L52" i="114"/>
  <c r="J52" i="114"/>
  <c r="I52" i="114"/>
  <c r="H52" i="114"/>
  <c r="F52" i="114"/>
  <c r="E52" i="114"/>
  <c r="U51" i="114"/>
  <c r="Q51" i="114"/>
  <c r="P51" i="114"/>
  <c r="O51" i="114"/>
  <c r="N51" i="114"/>
  <c r="M51" i="114"/>
  <c r="L51" i="114"/>
  <c r="J51" i="114"/>
  <c r="I51" i="114"/>
  <c r="H51" i="114"/>
  <c r="G51" i="114"/>
  <c r="E51" i="114"/>
  <c r="Q50" i="114"/>
  <c r="P50" i="114"/>
  <c r="O50" i="114"/>
  <c r="M50" i="114"/>
  <c r="L50" i="114"/>
  <c r="J50" i="114"/>
  <c r="I50" i="114"/>
  <c r="H50" i="114"/>
  <c r="G50" i="114"/>
  <c r="E50" i="114"/>
  <c r="U49" i="114"/>
  <c r="Q49" i="114"/>
  <c r="P49" i="114"/>
  <c r="O49" i="114"/>
  <c r="M49" i="114"/>
  <c r="L49" i="114"/>
  <c r="J49" i="114"/>
  <c r="I49" i="114"/>
  <c r="H49" i="114"/>
  <c r="F49" i="114"/>
  <c r="E49" i="114"/>
  <c r="U48" i="114"/>
  <c r="Q48" i="114"/>
  <c r="P48" i="114"/>
  <c r="O48" i="114"/>
  <c r="N48" i="114"/>
  <c r="M48" i="114"/>
  <c r="L48" i="114"/>
  <c r="J48" i="114"/>
  <c r="I48" i="114"/>
  <c r="H48" i="114"/>
  <c r="G48" i="114"/>
  <c r="F48" i="114"/>
  <c r="E48" i="114"/>
  <c r="Q47" i="114"/>
  <c r="P47" i="114"/>
  <c r="O47" i="114"/>
  <c r="N47" i="114"/>
  <c r="M47" i="114"/>
  <c r="L47" i="114"/>
  <c r="J47" i="114"/>
  <c r="I47" i="114"/>
  <c r="H47" i="114"/>
  <c r="G47" i="114"/>
  <c r="E47" i="114"/>
  <c r="Q46" i="114"/>
  <c r="P46" i="114"/>
  <c r="O46" i="114"/>
  <c r="M46" i="114"/>
  <c r="L46" i="114"/>
  <c r="J46" i="114"/>
  <c r="I46" i="114"/>
  <c r="H46" i="114"/>
  <c r="F46" i="114"/>
  <c r="E46" i="114"/>
  <c r="U45" i="114"/>
  <c r="Q45" i="114"/>
  <c r="P45" i="114"/>
  <c r="O45" i="114"/>
  <c r="N45" i="114"/>
  <c r="M45" i="114"/>
  <c r="L45" i="114"/>
  <c r="J45" i="114"/>
  <c r="I45" i="114"/>
  <c r="H45" i="114"/>
  <c r="G45" i="114"/>
  <c r="F45" i="114"/>
  <c r="E45" i="114"/>
  <c r="U44" i="114"/>
  <c r="S44" i="114"/>
  <c r="Q44" i="114"/>
  <c r="P44" i="114"/>
  <c r="O44" i="114"/>
  <c r="N44" i="114"/>
  <c r="L44" i="114"/>
  <c r="C44" i="114"/>
  <c r="J44" i="114" s="1"/>
  <c r="U43" i="114"/>
  <c r="S43" i="114"/>
  <c r="R43" i="114"/>
  <c r="G52" i="114" s="1"/>
  <c r="D43" i="114"/>
  <c r="C43" i="114"/>
  <c r="V41" i="114"/>
  <c r="U40" i="114"/>
  <c r="Q40" i="114"/>
  <c r="P40" i="114"/>
  <c r="O40" i="114"/>
  <c r="L40" i="114"/>
  <c r="J40" i="114"/>
  <c r="I40" i="114"/>
  <c r="H40" i="114"/>
  <c r="E40" i="114"/>
  <c r="Q39" i="114"/>
  <c r="P39" i="114"/>
  <c r="O39" i="114"/>
  <c r="L39" i="114"/>
  <c r="J39" i="114"/>
  <c r="I39" i="114"/>
  <c r="H39" i="114"/>
  <c r="E39" i="114"/>
  <c r="U38" i="114"/>
  <c r="V38" i="114" s="1"/>
  <c r="J36" i="114"/>
  <c r="E34" i="114"/>
  <c r="M33" i="114"/>
  <c r="S31" i="114"/>
  <c r="C31" i="114"/>
  <c r="S30" i="114"/>
  <c r="R30" i="114"/>
  <c r="G39" i="114" s="1"/>
  <c r="D30" i="114"/>
  <c r="J35" i="114" s="1"/>
  <c r="C30" i="114"/>
  <c r="Q27" i="114"/>
  <c r="P27" i="114"/>
  <c r="O27" i="114"/>
  <c r="L27" i="114"/>
  <c r="J27" i="114"/>
  <c r="I27" i="114"/>
  <c r="H27" i="114"/>
  <c r="G27" i="114"/>
  <c r="E27" i="114"/>
  <c r="Q26" i="114"/>
  <c r="P26" i="114"/>
  <c r="O26" i="114"/>
  <c r="L26" i="114"/>
  <c r="J26" i="114"/>
  <c r="I26" i="114"/>
  <c r="H26" i="114"/>
  <c r="F26" i="114"/>
  <c r="E26" i="114"/>
  <c r="Q25" i="114"/>
  <c r="P25" i="114"/>
  <c r="O25" i="114"/>
  <c r="N25" i="114"/>
  <c r="M25" i="114"/>
  <c r="F25" i="114"/>
  <c r="E25" i="114"/>
  <c r="Q24" i="114"/>
  <c r="P24" i="114"/>
  <c r="O24" i="114"/>
  <c r="N24" i="114"/>
  <c r="M24" i="114"/>
  <c r="E24" i="114"/>
  <c r="Q23" i="114"/>
  <c r="P23" i="114"/>
  <c r="O23" i="114"/>
  <c r="N23" i="114"/>
  <c r="M23" i="114"/>
  <c r="L23" i="114"/>
  <c r="G23" i="114"/>
  <c r="E23" i="114"/>
  <c r="Q22" i="114"/>
  <c r="P22" i="114"/>
  <c r="O22" i="114"/>
  <c r="N22" i="114"/>
  <c r="L22" i="114"/>
  <c r="J22" i="114"/>
  <c r="P21" i="114"/>
  <c r="O21" i="114"/>
  <c r="N21" i="114"/>
  <c r="L21" i="114"/>
  <c r="J21" i="114"/>
  <c r="I21" i="114"/>
  <c r="H21" i="114"/>
  <c r="G21" i="114"/>
  <c r="O20" i="114"/>
  <c r="L20" i="114"/>
  <c r="J20" i="114"/>
  <c r="I20" i="114"/>
  <c r="H20" i="114"/>
  <c r="F20" i="114"/>
  <c r="E20" i="114"/>
  <c r="I19" i="114"/>
  <c r="H19" i="114"/>
  <c r="G19" i="114"/>
  <c r="F19" i="114"/>
  <c r="E19" i="114"/>
  <c r="S18" i="114"/>
  <c r="P18" i="114" s="1"/>
  <c r="G18" i="114"/>
  <c r="C18" i="114"/>
  <c r="S17" i="114"/>
  <c r="R17" i="114"/>
  <c r="D17" i="114"/>
  <c r="L24" i="114" s="1"/>
  <c r="C17" i="114"/>
  <c r="Q14" i="114"/>
  <c r="P14" i="114"/>
  <c r="O14" i="114"/>
  <c r="L14" i="114"/>
  <c r="J14" i="114"/>
  <c r="I14" i="114"/>
  <c r="H14" i="114"/>
  <c r="E14" i="114"/>
  <c r="Q13" i="114"/>
  <c r="P13" i="114"/>
  <c r="O13" i="114"/>
  <c r="M13" i="114"/>
  <c r="L13" i="114"/>
  <c r="J13" i="114"/>
  <c r="I13" i="114"/>
  <c r="H13" i="114"/>
  <c r="E13" i="114"/>
  <c r="Q12" i="114"/>
  <c r="P12" i="114"/>
  <c r="O12" i="114"/>
  <c r="L12" i="114"/>
  <c r="G12" i="114"/>
  <c r="Q11" i="114"/>
  <c r="P11" i="114"/>
  <c r="O11" i="114"/>
  <c r="L11" i="114"/>
  <c r="Q10" i="114"/>
  <c r="P10" i="114"/>
  <c r="O10" i="114"/>
  <c r="L10" i="114"/>
  <c r="Q9" i="114"/>
  <c r="P9" i="114"/>
  <c r="O9" i="114"/>
  <c r="M9" i="114"/>
  <c r="L9" i="114"/>
  <c r="Q8" i="114"/>
  <c r="P8" i="114"/>
  <c r="O8" i="114"/>
  <c r="M8" i="114"/>
  <c r="L8" i="114"/>
  <c r="Q7" i="114"/>
  <c r="P7" i="114"/>
  <c r="O7" i="114"/>
  <c r="L7" i="114"/>
  <c r="G7" i="114"/>
  <c r="Q6" i="114"/>
  <c r="P6" i="114"/>
  <c r="O6" i="114"/>
  <c r="M6" i="114"/>
  <c r="L6" i="114"/>
  <c r="E6" i="114"/>
  <c r="G5" i="114"/>
  <c r="R4" i="114"/>
  <c r="D4" i="114"/>
  <c r="N9" i="114" s="1"/>
  <c r="K2" i="114"/>
  <c r="F28" i="5"/>
  <c r="J28" i="5" s="1"/>
  <c r="H28" i="5"/>
  <c r="L28" i="5" s="1"/>
  <c r="F33" i="5"/>
  <c r="J33" i="5" s="1"/>
  <c r="H33" i="5"/>
  <c r="L33" i="5" s="1"/>
  <c r="C170" i="113" a="1"/>
  <c r="C170" i="113" s="1"/>
  <c r="C140" i="113"/>
  <c r="Q131" i="113"/>
  <c r="P131" i="113"/>
  <c r="O131" i="113"/>
  <c r="N131" i="113"/>
  <c r="M131" i="113"/>
  <c r="L131" i="113"/>
  <c r="J131" i="113"/>
  <c r="I131" i="113"/>
  <c r="H131" i="113"/>
  <c r="F131" i="113"/>
  <c r="E131" i="113"/>
  <c r="Q130" i="113"/>
  <c r="P130" i="113"/>
  <c r="O130" i="113"/>
  <c r="N130" i="113"/>
  <c r="M130" i="113"/>
  <c r="L130" i="113"/>
  <c r="J130" i="113"/>
  <c r="I130" i="113"/>
  <c r="H130" i="113"/>
  <c r="F130" i="113"/>
  <c r="E130" i="113"/>
  <c r="Q129" i="113"/>
  <c r="P129" i="113"/>
  <c r="O129" i="113"/>
  <c r="N129" i="113"/>
  <c r="M129" i="113"/>
  <c r="L129" i="113"/>
  <c r="J129" i="113"/>
  <c r="I129" i="113"/>
  <c r="H129" i="113"/>
  <c r="F129" i="113"/>
  <c r="E129" i="113"/>
  <c r="Q128" i="113"/>
  <c r="P128" i="113"/>
  <c r="O128" i="113"/>
  <c r="N128" i="113"/>
  <c r="M128" i="113"/>
  <c r="L128" i="113"/>
  <c r="J128" i="113"/>
  <c r="I128" i="113"/>
  <c r="H128" i="113"/>
  <c r="F128" i="113"/>
  <c r="E128" i="113"/>
  <c r="Q127" i="113"/>
  <c r="P127" i="113"/>
  <c r="O127" i="113"/>
  <c r="N127" i="113"/>
  <c r="M127" i="113"/>
  <c r="L127" i="113"/>
  <c r="J127" i="113"/>
  <c r="I127" i="113"/>
  <c r="H127" i="113"/>
  <c r="F127" i="113"/>
  <c r="E127" i="113"/>
  <c r="Q126" i="113"/>
  <c r="P126" i="113"/>
  <c r="O126" i="113"/>
  <c r="N126" i="113"/>
  <c r="M126" i="113"/>
  <c r="L126" i="113"/>
  <c r="J126" i="113"/>
  <c r="I126" i="113"/>
  <c r="H126" i="113"/>
  <c r="F126" i="113"/>
  <c r="E126" i="113"/>
  <c r="Q125" i="113"/>
  <c r="P125" i="113"/>
  <c r="O125" i="113"/>
  <c r="N125" i="113"/>
  <c r="M125" i="113"/>
  <c r="L125" i="113"/>
  <c r="J125" i="113"/>
  <c r="I125" i="113"/>
  <c r="H125" i="113"/>
  <c r="F125" i="113"/>
  <c r="E125" i="113"/>
  <c r="Q124" i="113"/>
  <c r="P124" i="113"/>
  <c r="O124" i="113"/>
  <c r="N124" i="113"/>
  <c r="M124" i="113"/>
  <c r="L124" i="113"/>
  <c r="J124" i="113"/>
  <c r="I124" i="113"/>
  <c r="H124" i="113"/>
  <c r="F124" i="113"/>
  <c r="E124" i="113"/>
  <c r="Q123" i="113"/>
  <c r="P123" i="113"/>
  <c r="O123" i="113"/>
  <c r="N123" i="113"/>
  <c r="M123" i="113"/>
  <c r="L123" i="113"/>
  <c r="J123" i="113"/>
  <c r="I123" i="113"/>
  <c r="H123" i="113"/>
  <c r="F123" i="113"/>
  <c r="E123" i="113"/>
  <c r="Q122" i="113"/>
  <c r="P122" i="113"/>
  <c r="O122" i="113"/>
  <c r="N122" i="113"/>
  <c r="M122" i="113"/>
  <c r="L122" i="113"/>
  <c r="J122" i="113"/>
  <c r="I122" i="113"/>
  <c r="H122" i="113"/>
  <c r="F122" i="113"/>
  <c r="E122" i="113"/>
  <c r="R121" i="113"/>
  <c r="G131" i="113" s="1"/>
  <c r="D121" i="113"/>
  <c r="Q118" i="113"/>
  <c r="P118" i="113"/>
  <c r="O118" i="113"/>
  <c r="M118" i="113"/>
  <c r="L118" i="113"/>
  <c r="J118" i="113"/>
  <c r="I118" i="113"/>
  <c r="H118" i="113"/>
  <c r="E118" i="113"/>
  <c r="Q117" i="113"/>
  <c r="P117" i="113"/>
  <c r="O117" i="113"/>
  <c r="M117" i="113"/>
  <c r="L117" i="113"/>
  <c r="J117" i="113"/>
  <c r="I117" i="113"/>
  <c r="H117" i="113"/>
  <c r="E117" i="113"/>
  <c r="Q116" i="113"/>
  <c r="P116" i="113"/>
  <c r="O116" i="113"/>
  <c r="M116" i="113"/>
  <c r="L116" i="113"/>
  <c r="J116" i="113"/>
  <c r="I116" i="113"/>
  <c r="H116" i="113"/>
  <c r="E116" i="113"/>
  <c r="Q115" i="113"/>
  <c r="P115" i="113"/>
  <c r="O115" i="113"/>
  <c r="M115" i="113"/>
  <c r="L115" i="113"/>
  <c r="J115" i="113"/>
  <c r="I115" i="113"/>
  <c r="H115" i="113"/>
  <c r="E115" i="113"/>
  <c r="Q114" i="113"/>
  <c r="P114" i="113"/>
  <c r="O114" i="113"/>
  <c r="M114" i="113"/>
  <c r="L114" i="113"/>
  <c r="J114" i="113"/>
  <c r="I114" i="113"/>
  <c r="H114" i="113"/>
  <c r="E114" i="113"/>
  <c r="Q113" i="113"/>
  <c r="P113" i="113"/>
  <c r="O113" i="113"/>
  <c r="M113" i="113"/>
  <c r="L113" i="113"/>
  <c r="J113" i="113"/>
  <c r="I113" i="113"/>
  <c r="H113" i="113"/>
  <c r="E113" i="113"/>
  <c r="Q112" i="113"/>
  <c r="P112" i="113"/>
  <c r="O112" i="113"/>
  <c r="M112" i="113"/>
  <c r="L112" i="113"/>
  <c r="J112" i="113"/>
  <c r="I112" i="113"/>
  <c r="H112" i="113"/>
  <c r="E112" i="113"/>
  <c r="Q111" i="113"/>
  <c r="P111" i="113"/>
  <c r="O111" i="113"/>
  <c r="M111" i="113"/>
  <c r="L111" i="113"/>
  <c r="J111" i="113"/>
  <c r="I111" i="113"/>
  <c r="H111" i="113"/>
  <c r="E111" i="113"/>
  <c r="Q110" i="113"/>
  <c r="P110" i="113"/>
  <c r="O110" i="113"/>
  <c r="M110" i="113"/>
  <c r="L110" i="113"/>
  <c r="J110" i="113"/>
  <c r="I110" i="113"/>
  <c r="H110" i="113"/>
  <c r="E110" i="113"/>
  <c r="Q109" i="113"/>
  <c r="P109" i="113"/>
  <c r="O109" i="113"/>
  <c r="M109" i="113"/>
  <c r="L109" i="113"/>
  <c r="J109" i="113"/>
  <c r="I109" i="113"/>
  <c r="H109" i="113"/>
  <c r="E109" i="113"/>
  <c r="R108" i="113"/>
  <c r="G118" i="113" s="1"/>
  <c r="D108" i="113"/>
  <c r="F118" i="113" s="1"/>
  <c r="Q105" i="113"/>
  <c r="P105" i="113"/>
  <c r="O105" i="113"/>
  <c r="N105" i="113"/>
  <c r="M105" i="113"/>
  <c r="L105" i="113"/>
  <c r="J105" i="113"/>
  <c r="I105" i="113"/>
  <c r="H105" i="113"/>
  <c r="E105" i="113"/>
  <c r="Q104" i="113"/>
  <c r="P104" i="113"/>
  <c r="O104" i="113"/>
  <c r="N104" i="113"/>
  <c r="M104" i="113"/>
  <c r="L104" i="113"/>
  <c r="J104" i="113"/>
  <c r="I104" i="113"/>
  <c r="H104" i="113"/>
  <c r="E104" i="113"/>
  <c r="Q103" i="113"/>
  <c r="P103" i="113"/>
  <c r="O103" i="113"/>
  <c r="N103" i="113"/>
  <c r="M103" i="113"/>
  <c r="L103" i="113"/>
  <c r="J103" i="113"/>
  <c r="I103" i="113"/>
  <c r="H103" i="113"/>
  <c r="E103" i="113"/>
  <c r="Q102" i="113"/>
  <c r="P102" i="113"/>
  <c r="O102" i="113"/>
  <c r="N102" i="113"/>
  <c r="M102" i="113"/>
  <c r="L102" i="113"/>
  <c r="J102" i="113"/>
  <c r="I102" i="113"/>
  <c r="H102" i="113"/>
  <c r="E102" i="113"/>
  <c r="Q101" i="113"/>
  <c r="P101" i="113"/>
  <c r="O101" i="113"/>
  <c r="N101" i="113"/>
  <c r="M101" i="113"/>
  <c r="L101" i="113"/>
  <c r="J101" i="113"/>
  <c r="I101" i="113"/>
  <c r="H101" i="113"/>
  <c r="E101" i="113"/>
  <c r="Q100" i="113"/>
  <c r="P100" i="113"/>
  <c r="O100" i="113"/>
  <c r="N100" i="113"/>
  <c r="M100" i="113"/>
  <c r="L100" i="113"/>
  <c r="J100" i="113"/>
  <c r="I100" i="113"/>
  <c r="H100" i="113"/>
  <c r="E100" i="113"/>
  <c r="Q99" i="113"/>
  <c r="P99" i="113"/>
  <c r="O99" i="113"/>
  <c r="N99" i="113"/>
  <c r="M99" i="113"/>
  <c r="L99" i="113"/>
  <c r="J99" i="113"/>
  <c r="I99" i="113"/>
  <c r="H99" i="113"/>
  <c r="E99" i="113"/>
  <c r="Q98" i="113"/>
  <c r="P98" i="113"/>
  <c r="O98" i="113"/>
  <c r="N98" i="113"/>
  <c r="M98" i="113"/>
  <c r="L98" i="113"/>
  <c r="J98" i="113"/>
  <c r="I98" i="113"/>
  <c r="H98" i="113"/>
  <c r="E98" i="113"/>
  <c r="Q97" i="113"/>
  <c r="P97" i="113"/>
  <c r="O97" i="113"/>
  <c r="N97" i="113"/>
  <c r="M97" i="113"/>
  <c r="L97" i="113"/>
  <c r="J97" i="113"/>
  <c r="I97" i="113"/>
  <c r="H97" i="113"/>
  <c r="E97" i="113"/>
  <c r="Q96" i="113"/>
  <c r="P96" i="113"/>
  <c r="O96" i="113"/>
  <c r="N96" i="113"/>
  <c r="M96" i="113"/>
  <c r="L96" i="113"/>
  <c r="J96" i="113"/>
  <c r="I96" i="113"/>
  <c r="H96" i="113"/>
  <c r="E96" i="113"/>
  <c r="R95" i="113"/>
  <c r="G105" i="113" s="1"/>
  <c r="D95" i="113"/>
  <c r="F105" i="113" s="1"/>
  <c r="Q92" i="113"/>
  <c r="P92" i="113"/>
  <c r="O92" i="113"/>
  <c r="L92" i="113"/>
  <c r="J92" i="113"/>
  <c r="I92" i="113"/>
  <c r="H92" i="113"/>
  <c r="E92" i="113"/>
  <c r="Q91" i="113"/>
  <c r="P91" i="113"/>
  <c r="O91" i="113"/>
  <c r="L91" i="113"/>
  <c r="J91" i="113"/>
  <c r="I91" i="113"/>
  <c r="H91" i="113"/>
  <c r="G91" i="113"/>
  <c r="E91" i="113"/>
  <c r="Q90" i="113"/>
  <c r="P90" i="113"/>
  <c r="O90" i="113"/>
  <c r="L90" i="113"/>
  <c r="J90" i="113"/>
  <c r="I90" i="113"/>
  <c r="H90" i="113"/>
  <c r="G90" i="113"/>
  <c r="E90" i="113"/>
  <c r="Q89" i="113"/>
  <c r="P89" i="113"/>
  <c r="O89" i="113"/>
  <c r="L89" i="113"/>
  <c r="J89" i="113"/>
  <c r="I89" i="113"/>
  <c r="H89" i="113"/>
  <c r="G89" i="113"/>
  <c r="E89" i="113"/>
  <c r="Q88" i="113"/>
  <c r="P88" i="113"/>
  <c r="O88" i="113"/>
  <c r="L88" i="113"/>
  <c r="J88" i="113"/>
  <c r="I88" i="113"/>
  <c r="H88" i="113"/>
  <c r="G88" i="113"/>
  <c r="E88" i="113"/>
  <c r="Q87" i="113"/>
  <c r="P87" i="113"/>
  <c r="O87" i="113"/>
  <c r="L87" i="113"/>
  <c r="J87" i="113"/>
  <c r="I87" i="113"/>
  <c r="H87" i="113"/>
  <c r="G87" i="113"/>
  <c r="E87" i="113"/>
  <c r="Q86" i="113"/>
  <c r="P86" i="113"/>
  <c r="O86" i="113"/>
  <c r="L86" i="113"/>
  <c r="J86" i="113"/>
  <c r="I86" i="113"/>
  <c r="H86" i="113"/>
  <c r="G86" i="113"/>
  <c r="E86" i="113"/>
  <c r="Q85" i="113"/>
  <c r="P85" i="113"/>
  <c r="O85" i="113"/>
  <c r="L85" i="113"/>
  <c r="J85" i="113"/>
  <c r="I85" i="113"/>
  <c r="H85" i="113"/>
  <c r="G85" i="113"/>
  <c r="E85" i="113"/>
  <c r="Q84" i="113"/>
  <c r="P84" i="113"/>
  <c r="O84" i="113"/>
  <c r="L84" i="113"/>
  <c r="J84" i="113"/>
  <c r="I84" i="113"/>
  <c r="H84" i="113"/>
  <c r="G84" i="113"/>
  <c r="E84" i="113"/>
  <c r="Q83" i="113"/>
  <c r="P83" i="113"/>
  <c r="O83" i="113"/>
  <c r="L83" i="113"/>
  <c r="J83" i="113"/>
  <c r="I83" i="113"/>
  <c r="H83" i="113"/>
  <c r="G83" i="113"/>
  <c r="E83" i="113"/>
  <c r="R82" i="113"/>
  <c r="M92" i="113" s="1"/>
  <c r="D82" i="113"/>
  <c r="N92" i="113" s="1"/>
  <c r="Q79" i="113"/>
  <c r="P79" i="113"/>
  <c r="O79" i="113"/>
  <c r="L79" i="113"/>
  <c r="J79" i="113"/>
  <c r="I79" i="113"/>
  <c r="H79" i="113"/>
  <c r="E79" i="113"/>
  <c r="Q78" i="113"/>
  <c r="P78" i="113"/>
  <c r="O78" i="113"/>
  <c r="L78" i="113"/>
  <c r="J78" i="113"/>
  <c r="I78" i="113"/>
  <c r="H78" i="113"/>
  <c r="E78" i="113"/>
  <c r="Q77" i="113"/>
  <c r="P77" i="113"/>
  <c r="O77" i="113"/>
  <c r="L77" i="113"/>
  <c r="J77" i="113"/>
  <c r="I77" i="113"/>
  <c r="H77" i="113"/>
  <c r="E77" i="113"/>
  <c r="Q76" i="113"/>
  <c r="P76" i="113"/>
  <c r="O76" i="113"/>
  <c r="L76" i="113"/>
  <c r="J76" i="113"/>
  <c r="I76" i="113"/>
  <c r="H76" i="113"/>
  <c r="E76" i="113"/>
  <c r="Q75" i="113"/>
  <c r="P75" i="113"/>
  <c r="O75" i="113"/>
  <c r="L75" i="113"/>
  <c r="J75" i="113"/>
  <c r="I75" i="113"/>
  <c r="H75" i="113"/>
  <c r="G75" i="113"/>
  <c r="E75" i="113"/>
  <c r="Q74" i="113"/>
  <c r="P74" i="113"/>
  <c r="O74" i="113"/>
  <c r="N74" i="113"/>
  <c r="L74" i="113"/>
  <c r="J74" i="113"/>
  <c r="I74" i="113"/>
  <c r="H74" i="113"/>
  <c r="G74" i="113"/>
  <c r="E74" i="113"/>
  <c r="Q73" i="113"/>
  <c r="P73" i="113"/>
  <c r="O73" i="113"/>
  <c r="N73" i="113"/>
  <c r="L73" i="113"/>
  <c r="J73" i="113"/>
  <c r="I73" i="113"/>
  <c r="H73" i="113"/>
  <c r="G73" i="113"/>
  <c r="E73" i="113"/>
  <c r="Q72" i="113"/>
  <c r="P72" i="113"/>
  <c r="O72" i="113"/>
  <c r="N72" i="113"/>
  <c r="L72" i="113"/>
  <c r="J72" i="113"/>
  <c r="I72" i="113"/>
  <c r="H72" i="113"/>
  <c r="G72" i="113"/>
  <c r="E72" i="113"/>
  <c r="Q71" i="113"/>
  <c r="P71" i="113"/>
  <c r="O71" i="113"/>
  <c r="N71" i="113"/>
  <c r="L71" i="113"/>
  <c r="J71" i="113"/>
  <c r="I71" i="113"/>
  <c r="H71" i="113"/>
  <c r="G71" i="113"/>
  <c r="F71" i="113"/>
  <c r="E71" i="113"/>
  <c r="Q70" i="113"/>
  <c r="P70" i="113"/>
  <c r="O70" i="113"/>
  <c r="N70" i="113"/>
  <c r="L70" i="113"/>
  <c r="J70" i="113"/>
  <c r="I70" i="113"/>
  <c r="H70" i="113"/>
  <c r="G70" i="113"/>
  <c r="E70" i="113"/>
  <c r="R69" i="113"/>
  <c r="M79" i="113" s="1"/>
  <c r="D69" i="113"/>
  <c r="F75" i="113" s="1"/>
  <c r="AB68" i="113"/>
  <c r="Q66" i="113"/>
  <c r="P66" i="113"/>
  <c r="O66" i="113"/>
  <c r="N66" i="113"/>
  <c r="L66" i="113"/>
  <c r="J66" i="113"/>
  <c r="I66" i="113"/>
  <c r="H66" i="113"/>
  <c r="G66" i="113"/>
  <c r="E66" i="113"/>
  <c r="Q65" i="113"/>
  <c r="P65" i="113"/>
  <c r="O65" i="113"/>
  <c r="N65" i="113"/>
  <c r="L65" i="113"/>
  <c r="J65" i="113"/>
  <c r="I65" i="113"/>
  <c r="H65" i="113"/>
  <c r="G65" i="113"/>
  <c r="E65" i="113"/>
  <c r="Q64" i="113"/>
  <c r="P64" i="113"/>
  <c r="O64" i="113"/>
  <c r="N64" i="113"/>
  <c r="L64" i="113"/>
  <c r="J64" i="113"/>
  <c r="I64" i="113"/>
  <c r="H64" i="113"/>
  <c r="G64" i="113"/>
  <c r="E64" i="113"/>
  <c r="Q63" i="113"/>
  <c r="P63" i="113"/>
  <c r="O63" i="113"/>
  <c r="N63" i="113"/>
  <c r="L63" i="113"/>
  <c r="J63" i="113"/>
  <c r="I63" i="113"/>
  <c r="H63" i="113"/>
  <c r="G63" i="113"/>
  <c r="E63" i="113"/>
  <c r="Q62" i="113"/>
  <c r="P62" i="113"/>
  <c r="O62" i="113"/>
  <c r="N62" i="113"/>
  <c r="L62" i="113"/>
  <c r="J62" i="113"/>
  <c r="I62" i="113"/>
  <c r="H62" i="113"/>
  <c r="G62" i="113"/>
  <c r="E62" i="113"/>
  <c r="Q61" i="113"/>
  <c r="P61" i="113"/>
  <c r="O61" i="113"/>
  <c r="N61" i="113"/>
  <c r="L61" i="113"/>
  <c r="J61" i="113"/>
  <c r="I61" i="113"/>
  <c r="H61" i="113"/>
  <c r="G61" i="113"/>
  <c r="E61" i="113"/>
  <c r="Q60" i="113"/>
  <c r="P60" i="113"/>
  <c r="O60" i="113"/>
  <c r="N60" i="113"/>
  <c r="L60" i="113"/>
  <c r="J60" i="113"/>
  <c r="I60" i="113"/>
  <c r="H60" i="113"/>
  <c r="G60" i="113"/>
  <c r="E60" i="113"/>
  <c r="Q59" i="113"/>
  <c r="P59" i="113"/>
  <c r="O59" i="113"/>
  <c r="N59" i="113"/>
  <c r="L59" i="113"/>
  <c r="J59" i="113"/>
  <c r="I59" i="113"/>
  <c r="H59" i="113"/>
  <c r="G59" i="113"/>
  <c r="E59" i="113"/>
  <c r="Q58" i="113"/>
  <c r="P58" i="113"/>
  <c r="O58" i="113"/>
  <c r="N58" i="113"/>
  <c r="L58" i="113"/>
  <c r="J58" i="113"/>
  <c r="I58" i="113"/>
  <c r="H58" i="113"/>
  <c r="G58" i="113"/>
  <c r="E58" i="113"/>
  <c r="U57" i="113"/>
  <c r="S57" i="113"/>
  <c r="P57" i="113" s="1"/>
  <c r="Q57" i="113"/>
  <c r="O57" i="113"/>
  <c r="N57" i="113"/>
  <c r="M57" i="113"/>
  <c r="F57" i="113"/>
  <c r="C57" i="113"/>
  <c r="J57" i="113" s="1"/>
  <c r="S56" i="113"/>
  <c r="R56" i="113"/>
  <c r="M64" i="113" s="1"/>
  <c r="D56" i="113"/>
  <c r="F66" i="113" s="1"/>
  <c r="C56" i="113"/>
  <c r="Q53" i="113"/>
  <c r="P53" i="113"/>
  <c r="O53" i="113"/>
  <c r="L53" i="113"/>
  <c r="J53" i="113"/>
  <c r="I53" i="113"/>
  <c r="H53" i="113"/>
  <c r="E53" i="113"/>
  <c r="Q52" i="113"/>
  <c r="P52" i="113"/>
  <c r="O52" i="113"/>
  <c r="L52" i="113"/>
  <c r="J52" i="113"/>
  <c r="I52" i="113"/>
  <c r="H52" i="113"/>
  <c r="E52" i="113"/>
  <c r="F51" i="113"/>
  <c r="U50" i="113"/>
  <c r="Q49" i="113"/>
  <c r="G49" i="113"/>
  <c r="U48" i="113"/>
  <c r="N48" i="113"/>
  <c r="G48" i="113"/>
  <c r="J47" i="113"/>
  <c r="H46" i="113"/>
  <c r="G46" i="113"/>
  <c r="G45" i="113"/>
  <c r="S44" i="113"/>
  <c r="M44" i="113"/>
  <c r="C44" i="113"/>
  <c r="U43" i="113"/>
  <c r="S43" i="113"/>
  <c r="R43" i="113"/>
  <c r="D43" i="113"/>
  <c r="F52" i="113" s="1"/>
  <c r="C43" i="113"/>
  <c r="V41" i="113"/>
  <c r="Q40" i="113"/>
  <c r="P40" i="113"/>
  <c r="O40" i="113"/>
  <c r="M40" i="113"/>
  <c r="L40" i="113"/>
  <c r="J40" i="113"/>
  <c r="I40" i="113"/>
  <c r="H40" i="113"/>
  <c r="E40" i="113"/>
  <c r="Q39" i="113"/>
  <c r="P39" i="113"/>
  <c r="O39" i="113"/>
  <c r="L39" i="113"/>
  <c r="J39" i="113"/>
  <c r="I39" i="113"/>
  <c r="H39" i="113"/>
  <c r="E39" i="113"/>
  <c r="J34" i="113"/>
  <c r="I34" i="113"/>
  <c r="H34" i="113"/>
  <c r="L32" i="113"/>
  <c r="S31" i="113"/>
  <c r="C31" i="113"/>
  <c r="S30" i="113"/>
  <c r="R30" i="113"/>
  <c r="G36" i="113" s="1"/>
  <c r="D30" i="113"/>
  <c r="F40" i="113" s="1"/>
  <c r="C30" i="113"/>
  <c r="Q27" i="113"/>
  <c r="P27" i="113"/>
  <c r="O27" i="113"/>
  <c r="N27" i="113"/>
  <c r="L27" i="113"/>
  <c r="J27" i="113"/>
  <c r="I27" i="113"/>
  <c r="H27" i="113"/>
  <c r="E27" i="113"/>
  <c r="Q26" i="113"/>
  <c r="P26" i="113"/>
  <c r="O26" i="113"/>
  <c r="L26" i="113"/>
  <c r="J26" i="113"/>
  <c r="I26" i="113"/>
  <c r="H26" i="113"/>
  <c r="F26" i="113"/>
  <c r="E26" i="113"/>
  <c r="Q25" i="113"/>
  <c r="P25" i="113"/>
  <c r="O25" i="113"/>
  <c r="N25" i="113"/>
  <c r="L25" i="113"/>
  <c r="J25" i="113"/>
  <c r="I25" i="113"/>
  <c r="H25" i="113"/>
  <c r="G25" i="113"/>
  <c r="E25" i="113"/>
  <c r="Q24" i="113"/>
  <c r="P24" i="113"/>
  <c r="O24" i="113"/>
  <c r="L24" i="113"/>
  <c r="J24" i="113"/>
  <c r="I24" i="113"/>
  <c r="H24" i="113"/>
  <c r="F24" i="113"/>
  <c r="E24" i="113"/>
  <c r="Q23" i="113"/>
  <c r="P23" i="113"/>
  <c r="O23" i="113"/>
  <c r="N23" i="113"/>
  <c r="L23" i="113"/>
  <c r="J23" i="113"/>
  <c r="I23" i="113"/>
  <c r="H23" i="113"/>
  <c r="E23" i="113"/>
  <c r="Q22" i="113"/>
  <c r="P22" i="113"/>
  <c r="O22" i="113"/>
  <c r="L22" i="113"/>
  <c r="J22" i="113"/>
  <c r="I22" i="113"/>
  <c r="H22" i="113"/>
  <c r="F22" i="113"/>
  <c r="E22" i="113"/>
  <c r="Q21" i="113"/>
  <c r="P21" i="113"/>
  <c r="O21" i="113"/>
  <c r="N21" i="113"/>
  <c r="L21" i="113"/>
  <c r="J21" i="113"/>
  <c r="I21" i="113"/>
  <c r="H21" i="113"/>
  <c r="G21" i="113"/>
  <c r="E21" i="113"/>
  <c r="Q20" i="113"/>
  <c r="P20" i="113"/>
  <c r="O20" i="113"/>
  <c r="M20" i="113"/>
  <c r="L20" i="113"/>
  <c r="J20" i="113"/>
  <c r="I20" i="113"/>
  <c r="H20" i="113"/>
  <c r="F20" i="113"/>
  <c r="E20" i="113"/>
  <c r="Q19" i="113"/>
  <c r="P19" i="113"/>
  <c r="O19" i="113"/>
  <c r="N19" i="113"/>
  <c r="L19" i="113"/>
  <c r="J19" i="113"/>
  <c r="I19" i="113"/>
  <c r="H19" i="113"/>
  <c r="E19" i="113"/>
  <c r="S18" i="113"/>
  <c r="N18" i="113"/>
  <c r="G18" i="113"/>
  <c r="C18" i="113"/>
  <c r="S17" i="113"/>
  <c r="R17" i="113"/>
  <c r="D17" i="113"/>
  <c r="N24" i="113" s="1"/>
  <c r="C17" i="113"/>
  <c r="Q14" i="113"/>
  <c r="P14" i="113"/>
  <c r="O14" i="113"/>
  <c r="M14" i="113"/>
  <c r="L14" i="113"/>
  <c r="J14" i="113"/>
  <c r="I14" i="113"/>
  <c r="H14" i="113"/>
  <c r="E14" i="113"/>
  <c r="Q13" i="113"/>
  <c r="P13" i="113"/>
  <c r="O13" i="113"/>
  <c r="L13" i="113"/>
  <c r="J13" i="113"/>
  <c r="I13" i="113"/>
  <c r="H13" i="113"/>
  <c r="E13" i="113"/>
  <c r="Q12" i="113"/>
  <c r="P12" i="113"/>
  <c r="O12" i="113"/>
  <c r="L12" i="113"/>
  <c r="J12" i="113"/>
  <c r="I12" i="113"/>
  <c r="H12" i="113"/>
  <c r="E12" i="113"/>
  <c r="Q11" i="113"/>
  <c r="P11" i="113"/>
  <c r="O11" i="113"/>
  <c r="L11" i="113"/>
  <c r="J11" i="113"/>
  <c r="I11" i="113"/>
  <c r="H11" i="113"/>
  <c r="E11" i="113"/>
  <c r="Q10" i="113"/>
  <c r="P10" i="113"/>
  <c r="O10" i="113"/>
  <c r="N10" i="113"/>
  <c r="M10" i="113"/>
  <c r="L10" i="113"/>
  <c r="J10" i="113"/>
  <c r="I10" i="113"/>
  <c r="H10" i="113"/>
  <c r="F10" i="113"/>
  <c r="E10" i="113"/>
  <c r="Q9" i="113"/>
  <c r="P9" i="113"/>
  <c r="O9" i="113"/>
  <c r="L9" i="113"/>
  <c r="J9" i="113"/>
  <c r="I9" i="113"/>
  <c r="H9" i="113"/>
  <c r="G9" i="113"/>
  <c r="E9" i="113"/>
  <c r="Q8" i="113"/>
  <c r="P8" i="113"/>
  <c r="O8" i="113"/>
  <c r="L8" i="113"/>
  <c r="H8" i="113"/>
  <c r="G8" i="113"/>
  <c r="F8" i="113"/>
  <c r="Q7" i="113"/>
  <c r="P7" i="113"/>
  <c r="O7" i="113"/>
  <c r="L7" i="113"/>
  <c r="J7" i="113"/>
  <c r="I7" i="113"/>
  <c r="G7" i="113"/>
  <c r="E7" i="113"/>
  <c r="Q6" i="113"/>
  <c r="P6" i="113"/>
  <c r="O6" i="113"/>
  <c r="L6" i="113"/>
  <c r="I6" i="113"/>
  <c r="H6" i="113"/>
  <c r="G6" i="113"/>
  <c r="F6" i="113"/>
  <c r="P5" i="113"/>
  <c r="O5" i="113"/>
  <c r="L5" i="113"/>
  <c r="G5" i="113"/>
  <c r="F5" i="113"/>
  <c r="E5" i="113"/>
  <c r="R4" i="113"/>
  <c r="M8" i="113" s="1"/>
  <c r="D4" i="113"/>
  <c r="N5" i="113" s="1"/>
  <c r="K2" i="113"/>
  <c r="C170" i="112" a="1"/>
  <c r="C170" i="112" s="1"/>
  <c r="C140" i="112"/>
  <c r="Q131" i="112"/>
  <c r="P131" i="112"/>
  <c r="O131" i="112"/>
  <c r="L131" i="112"/>
  <c r="J131" i="112"/>
  <c r="I131" i="112"/>
  <c r="H131" i="112"/>
  <c r="E131" i="112"/>
  <c r="Q130" i="112"/>
  <c r="P130" i="112"/>
  <c r="O130" i="112"/>
  <c r="L130" i="112"/>
  <c r="J130" i="112"/>
  <c r="I130" i="112"/>
  <c r="H130" i="112"/>
  <c r="E130" i="112"/>
  <c r="Q129" i="112"/>
  <c r="P129" i="112"/>
  <c r="O129" i="112"/>
  <c r="L129" i="112"/>
  <c r="J129" i="112"/>
  <c r="I129" i="112"/>
  <c r="H129" i="112"/>
  <c r="E129" i="112"/>
  <c r="Q128" i="112"/>
  <c r="P128" i="112"/>
  <c r="O128" i="112"/>
  <c r="M128" i="112"/>
  <c r="L128" i="112"/>
  <c r="J128" i="112"/>
  <c r="I128" i="112"/>
  <c r="H128" i="112"/>
  <c r="E128" i="112"/>
  <c r="Q127" i="112"/>
  <c r="P127" i="112"/>
  <c r="O127" i="112"/>
  <c r="L127" i="112"/>
  <c r="J127" i="112"/>
  <c r="I127" i="112"/>
  <c r="H127" i="112"/>
  <c r="E127" i="112"/>
  <c r="Q126" i="112"/>
  <c r="P126" i="112"/>
  <c r="O126" i="112"/>
  <c r="L126" i="112"/>
  <c r="J126" i="112"/>
  <c r="I126" i="112"/>
  <c r="H126" i="112"/>
  <c r="E126" i="112"/>
  <c r="Q125" i="112"/>
  <c r="P125" i="112"/>
  <c r="O125" i="112"/>
  <c r="L125" i="112"/>
  <c r="J125" i="112"/>
  <c r="I125" i="112"/>
  <c r="H125" i="112"/>
  <c r="E125" i="112"/>
  <c r="Q124" i="112"/>
  <c r="P124" i="112"/>
  <c r="O124" i="112"/>
  <c r="L124" i="112"/>
  <c r="J124" i="112"/>
  <c r="I124" i="112"/>
  <c r="H124" i="112"/>
  <c r="E124" i="112"/>
  <c r="Q123" i="112"/>
  <c r="P123" i="112"/>
  <c r="O123" i="112"/>
  <c r="L123" i="112"/>
  <c r="J123" i="112"/>
  <c r="I123" i="112"/>
  <c r="H123" i="112"/>
  <c r="E123" i="112"/>
  <c r="Q122" i="112"/>
  <c r="P122" i="112"/>
  <c r="O122" i="112"/>
  <c r="L122" i="112"/>
  <c r="J122" i="112"/>
  <c r="I122" i="112"/>
  <c r="H122" i="112"/>
  <c r="E122" i="112"/>
  <c r="R121" i="112"/>
  <c r="M124" i="112" s="1"/>
  <c r="D121" i="112"/>
  <c r="Q118" i="112"/>
  <c r="P118" i="112"/>
  <c r="O118" i="112"/>
  <c r="N118" i="112"/>
  <c r="L118" i="112"/>
  <c r="J118" i="112"/>
  <c r="I118" i="112"/>
  <c r="H118" i="112"/>
  <c r="G118" i="112"/>
  <c r="F118" i="112"/>
  <c r="E118" i="112"/>
  <c r="Q117" i="112"/>
  <c r="P117" i="112"/>
  <c r="O117" i="112"/>
  <c r="N117" i="112"/>
  <c r="L117" i="112"/>
  <c r="J117" i="112"/>
  <c r="I117" i="112"/>
  <c r="H117" i="112"/>
  <c r="G117" i="112"/>
  <c r="F117" i="112"/>
  <c r="E117" i="112"/>
  <c r="Q116" i="112"/>
  <c r="P116" i="112"/>
  <c r="O116" i="112"/>
  <c r="N116" i="112"/>
  <c r="L116" i="112"/>
  <c r="J116" i="112"/>
  <c r="I116" i="112"/>
  <c r="H116" i="112"/>
  <c r="G116" i="112"/>
  <c r="F116" i="112"/>
  <c r="E116" i="112"/>
  <c r="Q115" i="112"/>
  <c r="P115" i="112"/>
  <c r="O115" i="112"/>
  <c r="N115" i="112"/>
  <c r="L115" i="112"/>
  <c r="J115" i="112"/>
  <c r="I115" i="112"/>
  <c r="H115" i="112"/>
  <c r="G115" i="112"/>
  <c r="F115" i="112"/>
  <c r="E115" i="112"/>
  <c r="Q114" i="112"/>
  <c r="P114" i="112"/>
  <c r="O114" i="112"/>
  <c r="N114" i="112"/>
  <c r="L114" i="112"/>
  <c r="J114" i="112"/>
  <c r="I114" i="112"/>
  <c r="H114" i="112"/>
  <c r="G114" i="112"/>
  <c r="F114" i="112"/>
  <c r="E114" i="112"/>
  <c r="Q113" i="112"/>
  <c r="P113" i="112"/>
  <c r="O113" i="112"/>
  <c r="N113" i="112"/>
  <c r="L113" i="112"/>
  <c r="J113" i="112"/>
  <c r="I113" i="112"/>
  <c r="H113" i="112"/>
  <c r="G113" i="112"/>
  <c r="F113" i="112"/>
  <c r="E113" i="112"/>
  <c r="Q112" i="112"/>
  <c r="P112" i="112"/>
  <c r="O112" i="112"/>
  <c r="N112" i="112"/>
  <c r="L112" i="112"/>
  <c r="J112" i="112"/>
  <c r="I112" i="112"/>
  <c r="H112" i="112"/>
  <c r="G112" i="112"/>
  <c r="F112" i="112"/>
  <c r="E112" i="112"/>
  <c r="Q111" i="112"/>
  <c r="P111" i="112"/>
  <c r="O111" i="112"/>
  <c r="N111" i="112"/>
  <c r="L111" i="112"/>
  <c r="J111" i="112"/>
  <c r="I111" i="112"/>
  <c r="H111" i="112"/>
  <c r="G111" i="112"/>
  <c r="F111" i="112"/>
  <c r="E111" i="112"/>
  <c r="Q110" i="112"/>
  <c r="P110" i="112"/>
  <c r="O110" i="112"/>
  <c r="N110" i="112"/>
  <c r="L110" i="112"/>
  <c r="J110" i="112"/>
  <c r="I110" i="112"/>
  <c r="H110" i="112"/>
  <c r="G110" i="112"/>
  <c r="F110" i="112"/>
  <c r="E110" i="112"/>
  <c r="Q109" i="112"/>
  <c r="P109" i="112"/>
  <c r="O109" i="112"/>
  <c r="N109" i="112"/>
  <c r="L109" i="112"/>
  <c r="J109" i="112"/>
  <c r="I109" i="112"/>
  <c r="H109" i="112"/>
  <c r="G109" i="112"/>
  <c r="F109" i="112"/>
  <c r="E109" i="112"/>
  <c r="R108" i="112"/>
  <c r="M118" i="112" s="1"/>
  <c r="D108" i="112"/>
  <c r="Q105" i="112"/>
  <c r="P105" i="112"/>
  <c r="O105" i="112"/>
  <c r="L105" i="112"/>
  <c r="J105" i="112"/>
  <c r="I105" i="112"/>
  <c r="H105" i="112"/>
  <c r="G105" i="112"/>
  <c r="E105" i="112"/>
  <c r="Q104" i="112"/>
  <c r="P104" i="112"/>
  <c r="O104" i="112"/>
  <c r="L104" i="112"/>
  <c r="J104" i="112"/>
  <c r="I104" i="112"/>
  <c r="H104" i="112"/>
  <c r="G104" i="112"/>
  <c r="F104" i="112"/>
  <c r="E104" i="112"/>
  <c r="Q103" i="112"/>
  <c r="P103" i="112"/>
  <c r="O103" i="112"/>
  <c r="L103" i="112"/>
  <c r="J103" i="112"/>
  <c r="I103" i="112"/>
  <c r="H103" i="112"/>
  <c r="G103" i="112"/>
  <c r="F103" i="112"/>
  <c r="E103" i="112"/>
  <c r="Q102" i="112"/>
  <c r="P102" i="112"/>
  <c r="O102" i="112"/>
  <c r="L102" i="112"/>
  <c r="J102" i="112"/>
  <c r="I102" i="112"/>
  <c r="H102" i="112"/>
  <c r="G102" i="112"/>
  <c r="F102" i="112"/>
  <c r="E102" i="112"/>
  <c r="Q101" i="112"/>
  <c r="P101" i="112"/>
  <c r="O101" i="112"/>
  <c r="L101" i="112"/>
  <c r="J101" i="112"/>
  <c r="I101" i="112"/>
  <c r="H101" i="112"/>
  <c r="F101" i="112"/>
  <c r="E101" i="112"/>
  <c r="Q100" i="112"/>
  <c r="P100" i="112"/>
  <c r="O100" i="112"/>
  <c r="M100" i="112"/>
  <c r="L100" i="112"/>
  <c r="J100" i="112"/>
  <c r="I100" i="112"/>
  <c r="H100" i="112"/>
  <c r="E100" i="112"/>
  <c r="Q99" i="112"/>
  <c r="P99" i="112"/>
  <c r="O99" i="112"/>
  <c r="L99" i="112"/>
  <c r="J99" i="112"/>
  <c r="I99" i="112"/>
  <c r="H99" i="112"/>
  <c r="E99" i="112"/>
  <c r="Q98" i="112"/>
  <c r="P98" i="112"/>
  <c r="O98" i="112"/>
  <c r="M98" i="112"/>
  <c r="L98" i="112"/>
  <c r="J98" i="112"/>
  <c r="I98" i="112"/>
  <c r="H98" i="112"/>
  <c r="E98" i="112"/>
  <c r="Q97" i="112"/>
  <c r="P97" i="112"/>
  <c r="O97" i="112"/>
  <c r="M97" i="112"/>
  <c r="L97" i="112"/>
  <c r="J97" i="112"/>
  <c r="I97" i="112"/>
  <c r="H97" i="112"/>
  <c r="E97" i="112"/>
  <c r="Q96" i="112"/>
  <c r="P96" i="112"/>
  <c r="O96" i="112"/>
  <c r="M96" i="112"/>
  <c r="L96" i="112"/>
  <c r="J96" i="112"/>
  <c r="I96" i="112"/>
  <c r="H96" i="112"/>
  <c r="E96" i="112"/>
  <c r="R95" i="112"/>
  <c r="M101" i="112" s="1"/>
  <c r="D95" i="112"/>
  <c r="F100" i="112" s="1"/>
  <c r="Q92" i="112"/>
  <c r="P92" i="112"/>
  <c r="O92" i="112"/>
  <c r="N92" i="112"/>
  <c r="L92" i="112"/>
  <c r="J92" i="112"/>
  <c r="I92" i="112"/>
  <c r="H92" i="112"/>
  <c r="F92" i="112"/>
  <c r="E92" i="112"/>
  <c r="Q91" i="112"/>
  <c r="P91" i="112"/>
  <c r="O91" i="112"/>
  <c r="N91" i="112"/>
  <c r="L91" i="112"/>
  <c r="J91" i="112"/>
  <c r="I91" i="112"/>
  <c r="H91" i="112"/>
  <c r="F91" i="112"/>
  <c r="E91" i="112"/>
  <c r="Q90" i="112"/>
  <c r="P90" i="112"/>
  <c r="O90" i="112"/>
  <c r="N90" i="112"/>
  <c r="L90" i="112"/>
  <c r="J90" i="112"/>
  <c r="I90" i="112"/>
  <c r="H90" i="112"/>
  <c r="F90" i="112"/>
  <c r="E90" i="112"/>
  <c r="Q89" i="112"/>
  <c r="P89" i="112"/>
  <c r="O89" i="112"/>
  <c r="N89" i="112"/>
  <c r="L89" i="112"/>
  <c r="J89" i="112"/>
  <c r="I89" i="112"/>
  <c r="H89" i="112"/>
  <c r="F89" i="112"/>
  <c r="E89" i="112"/>
  <c r="Q88" i="112"/>
  <c r="P88" i="112"/>
  <c r="O88" i="112"/>
  <c r="N88" i="112"/>
  <c r="L88" i="112"/>
  <c r="J88" i="112"/>
  <c r="I88" i="112"/>
  <c r="H88" i="112"/>
  <c r="F88" i="112"/>
  <c r="E88" i="112"/>
  <c r="Q87" i="112"/>
  <c r="P87" i="112"/>
  <c r="O87" i="112"/>
  <c r="N87" i="112"/>
  <c r="L87" i="112"/>
  <c r="J87" i="112"/>
  <c r="I87" i="112"/>
  <c r="H87" i="112"/>
  <c r="F87" i="112"/>
  <c r="E87" i="112"/>
  <c r="Q86" i="112"/>
  <c r="P86" i="112"/>
  <c r="O86" i="112"/>
  <c r="N86" i="112"/>
  <c r="L86" i="112"/>
  <c r="J86" i="112"/>
  <c r="I86" i="112"/>
  <c r="H86" i="112"/>
  <c r="F86" i="112"/>
  <c r="E86" i="112"/>
  <c r="Q85" i="112"/>
  <c r="P85" i="112"/>
  <c r="O85" i="112"/>
  <c r="N85" i="112"/>
  <c r="L85" i="112"/>
  <c r="J85" i="112"/>
  <c r="I85" i="112"/>
  <c r="H85" i="112"/>
  <c r="F85" i="112"/>
  <c r="E85" i="112"/>
  <c r="Q84" i="112"/>
  <c r="P84" i="112"/>
  <c r="O84" i="112"/>
  <c r="N84" i="112"/>
  <c r="L84" i="112"/>
  <c r="J84" i="112"/>
  <c r="I84" i="112"/>
  <c r="H84" i="112"/>
  <c r="F84" i="112"/>
  <c r="E84" i="112"/>
  <c r="Q83" i="112"/>
  <c r="P83" i="112"/>
  <c r="O83" i="112"/>
  <c r="N83" i="112"/>
  <c r="L83" i="112"/>
  <c r="J83" i="112"/>
  <c r="I83" i="112"/>
  <c r="H83" i="112"/>
  <c r="F83" i="112"/>
  <c r="E83" i="112"/>
  <c r="R82" i="112"/>
  <c r="D82" i="112"/>
  <c r="Q79" i="112"/>
  <c r="P79" i="112"/>
  <c r="O79" i="112"/>
  <c r="L79" i="112"/>
  <c r="J79" i="112"/>
  <c r="I79" i="112"/>
  <c r="H79" i="112"/>
  <c r="G79" i="112"/>
  <c r="F79" i="112"/>
  <c r="E79" i="112"/>
  <c r="Q78" i="112"/>
  <c r="P78" i="112"/>
  <c r="O78" i="112"/>
  <c r="L78" i="112"/>
  <c r="J78" i="112"/>
  <c r="I78" i="112"/>
  <c r="H78" i="112"/>
  <c r="G78" i="112"/>
  <c r="F78" i="112"/>
  <c r="E78" i="112"/>
  <c r="Q77" i="112"/>
  <c r="P77" i="112"/>
  <c r="O77" i="112"/>
  <c r="L77" i="112"/>
  <c r="J77" i="112"/>
  <c r="I77" i="112"/>
  <c r="H77" i="112"/>
  <c r="G77" i="112"/>
  <c r="F77" i="112"/>
  <c r="E77" i="112"/>
  <c r="Q76" i="112"/>
  <c r="P76" i="112"/>
  <c r="O76" i="112"/>
  <c r="M76" i="112"/>
  <c r="L76" i="112"/>
  <c r="J76" i="112"/>
  <c r="I76" i="112"/>
  <c r="H76" i="112"/>
  <c r="E76" i="112"/>
  <c r="Q75" i="112"/>
  <c r="P75" i="112"/>
  <c r="O75" i="112"/>
  <c r="L75" i="112"/>
  <c r="J75" i="112"/>
  <c r="I75" i="112"/>
  <c r="H75" i="112"/>
  <c r="E75" i="112"/>
  <c r="Q74" i="112"/>
  <c r="P74" i="112"/>
  <c r="O74" i="112"/>
  <c r="N74" i="112"/>
  <c r="L74" i="112"/>
  <c r="J74" i="112"/>
  <c r="I74" i="112"/>
  <c r="H74" i="112"/>
  <c r="F74" i="112"/>
  <c r="E74" i="112"/>
  <c r="Q73" i="112"/>
  <c r="P73" i="112"/>
  <c r="O73" i="112"/>
  <c r="L73" i="112"/>
  <c r="J73" i="112"/>
  <c r="I73" i="112"/>
  <c r="H73" i="112"/>
  <c r="F73" i="112"/>
  <c r="E73" i="112"/>
  <c r="Q72" i="112"/>
  <c r="P72" i="112"/>
  <c r="O72" i="112"/>
  <c r="L72" i="112"/>
  <c r="J72" i="112"/>
  <c r="I72" i="112"/>
  <c r="H72" i="112"/>
  <c r="E72" i="112"/>
  <c r="Q71" i="112"/>
  <c r="P71" i="112"/>
  <c r="O71" i="112"/>
  <c r="N71" i="112"/>
  <c r="M71" i="112"/>
  <c r="L71" i="112"/>
  <c r="J71" i="112"/>
  <c r="I71" i="112"/>
  <c r="H71" i="112"/>
  <c r="F71" i="112"/>
  <c r="E71" i="112"/>
  <c r="Q70" i="112"/>
  <c r="P70" i="112"/>
  <c r="O70" i="112"/>
  <c r="L70" i="112"/>
  <c r="J70" i="112"/>
  <c r="I70" i="112"/>
  <c r="H70" i="112"/>
  <c r="F70" i="112"/>
  <c r="E70" i="112"/>
  <c r="R69" i="112"/>
  <c r="M72" i="112" s="1"/>
  <c r="D69" i="112"/>
  <c r="Q66" i="112"/>
  <c r="P66" i="112"/>
  <c r="O66" i="112"/>
  <c r="L66" i="112"/>
  <c r="J66" i="112"/>
  <c r="I66" i="112"/>
  <c r="H66" i="112"/>
  <c r="E66" i="112"/>
  <c r="Q65" i="112"/>
  <c r="P65" i="112"/>
  <c r="O65" i="112"/>
  <c r="L65" i="112"/>
  <c r="J65" i="112"/>
  <c r="I65" i="112"/>
  <c r="H65" i="112"/>
  <c r="E65" i="112"/>
  <c r="L63" i="112"/>
  <c r="L59" i="112"/>
  <c r="S57" i="112"/>
  <c r="C57" i="112"/>
  <c r="S56" i="112"/>
  <c r="R56" i="112"/>
  <c r="G66" i="112" s="1"/>
  <c r="D56" i="112"/>
  <c r="N65" i="112" s="1"/>
  <c r="C56" i="112"/>
  <c r="Q53" i="112"/>
  <c r="P53" i="112"/>
  <c r="O53" i="112"/>
  <c r="L53" i="112"/>
  <c r="J53" i="112"/>
  <c r="I53" i="112"/>
  <c r="H53" i="112"/>
  <c r="E53" i="112"/>
  <c r="Q52" i="112"/>
  <c r="P52" i="112"/>
  <c r="O52" i="112"/>
  <c r="L52" i="112"/>
  <c r="J52" i="112"/>
  <c r="I52" i="112"/>
  <c r="H52" i="112"/>
  <c r="G52" i="112"/>
  <c r="E52" i="112"/>
  <c r="O51" i="112"/>
  <c r="M51" i="112"/>
  <c r="H51" i="112"/>
  <c r="G51" i="112"/>
  <c r="U50" i="112"/>
  <c r="L50" i="112"/>
  <c r="J50" i="112"/>
  <c r="Q49" i="112"/>
  <c r="P49" i="112"/>
  <c r="I49" i="112"/>
  <c r="H49" i="112"/>
  <c r="Q48" i="112"/>
  <c r="P48" i="112"/>
  <c r="O48" i="112"/>
  <c r="H48" i="112"/>
  <c r="G48" i="112"/>
  <c r="P47" i="112"/>
  <c r="O47" i="112"/>
  <c r="M47" i="112"/>
  <c r="G47" i="112"/>
  <c r="E47" i="112"/>
  <c r="O46" i="112"/>
  <c r="M46" i="112"/>
  <c r="L46" i="112"/>
  <c r="Q45" i="112"/>
  <c r="L45" i="112"/>
  <c r="H45" i="112"/>
  <c r="G45" i="112"/>
  <c r="S44" i="112"/>
  <c r="G44" i="112"/>
  <c r="C44" i="112"/>
  <c r="U43" i="112"/>
  <c r="S43" i="112"/>
  <c r="R43" i="112"/>
  <c r="G53" i="112" s="1"/>
  <c r="D43" i="112"/>
  <c r="N47" i="112" s="1"/>
  <c r="C43" i="112"/>
  <c r="V41" i="112"/>
  <c r="Q40" i="112"/>
  <c r="P40" i="112"/>
  <c r="O40" i="112"/>
  <c r="N40" i="112"/>
  <c r="M40" i="112"/>
  <c r="L40" i="112"/>
  <c r="J40" i="112"/>
  <c r="I40" i="112"/>
  <c r="H40" i="112"/>
  <c r="F40" i="112"/>
  <c r="E40" i="112"/>
  <c r="Q39" i="112"/>
  <c r="P39" i="112"/>
  <c r="O39" i="112"/>
  <c r="N39" i="112"/>
  <c r="M39" i="112"/>
  <c r="L39" i="112"/>
  <c r="J39" i="112"/>
  <c r="I39" i="112"/>
  <c r="H39" i="112"/>
  <c r="F39" i="112"/>
  <c r="E39" i="112"/>
  <c r="N38" i="112"/>
  <c r="M37" i="112"/>
  <c r="L37" i="112"/>
  <c r="N36" i="112"/>
  <c r="F36" i="112"/>
  <c r="N35" i="112"/>
  <c r="F35" i="112"/>
  <c r="H34" i="112"/>
  <c r="F34" i="112"/>
  <c r="H33" i="112"/>
  <c r="N32" i="112"/>
  <c r="S31" i="112"/>
  <c r="F31" i="112"/>
  <c r="C31" i="112"/>
  <c r="S30" i="112"/>
  <c r="X44" i="112" s="1"/>
  <c r="R30" i="112"/>
  <c r="G36" i="112" s="1"/>
  <c r="D30" i="112"/>
  <c r="N33" i="112" s="1"/>
  <c r="C30" i="112"/>
  <c r="Q27" i="112"/>
  <c r="P27" i="112"/>
  <c r="O27" i="112"/>
  <c r="N27" i="112"/>
  <c r="L27" i="112"/>
  <c r="J27" i="112"/>
  <c r="I27" i="112"/>
  <c r="H27" i="112"/>
  <c r="E27" i="112"/>
  <c r="Q26" i="112"/>
  <c r="P26" i="112"/>
  <c r="O26" i="112"/>
  <c r="L26" i="112"/>
  <c r="J26" i="112"/>
  <c r="I26" i="112"/>
  <c r="H26" i="112"/>
  <c r="E26" i="112"/>
  <c r="P25" i="112"/>
  <c r="O25" i="112"/>
  <c r="L25" i="112"/>
  <c r="F25" i="112"/>
  <c r="J24" i="112"/>
  <c r="I24" i="112"/>
  <c r="H24" i="112"/>
  <c r="F24" i="112"/>
  <c r="H23" i="112"/>
  <c r="G23" i="112"/>
  <c r="E23" i="112"/>
  <c r="N22" i="112"/>
  <c r="E22" i="112"/>
  <c r="Q21" i="112"/>
  <c r="P21" i="112"/>
  <c r="N21" i="112"/>
  <c r="P20" i="112"/>
  <c r="O20" i="112"/>
  <c r="N20" i="112"/>
  <c r="L19" i="112"/>
  <c r="J19" i="112"/>
  <c r="I19" i="112"/>
  <c r="S18" i="112"/>
  <c r="C18" i="112"/>
  <c r="S17" i="112"/>
  <c r="R17" i="112"/>
  <c r="G24" i="112" s="1"/>
  <c r="D17" i="112"/>
  <c r="F22" i="112" s="1"/>
  <c r="C17" i="112"/>
  <c r="Q14" i="112"/>
  <c r="P14" i="112"/>
  <c r="O14" i="112"/>
  <c r="N14" i="112"/>
  <c r="L14" i="112"/>
  <c r="J14" i="112"/>
  <c r="I14" i="112"/>
  <c r="H14" i="112"/>
  <c r="E14" i="112"/>
  <c r="Q13" i="112"/>
  <c r="P13" i="112"/>
  <c r="O13" i="112"/>
  <c r="N13" i="112"/>
  <c r="L13" i="112"/>
  <c r="J13" i="112"/>
  <c r="I13" i="112"/>
  <c r="H13" i="112"/>
  <c r="E13" i="112"/>
  <c r="J12" i="112"/>
  <c r="N11" i="112"/>
  <c r="F11" i="112"/>
  <c r="F10" i="112"/>
  <c r="F9" i="112"/>
  <c r="F8" i="112"/>
  <c r="F6" i="112"/>
  <c r="R4" i="112"/>
  <c r="M11" i="112" s="1"/>
  <c r="D4" i="112"/>
  <c r="N10" i="112" s="1"/>
  <c r="K2" i="112"/>
  <c r="C170" i="111" a="1"/>
  <c r="C170" i="111" s="1"/>
  <c r="C140" i="111"/>
  <c r="Q131" i="111"/>
  <c r="P131" i="111"/>
  <c r="O131" i="111"/>
  <c r="L131" i="111"/>
  <c r="J131" i="111"/>
  <c r="I131" i="111"/>
  <c r="H131" i="111"/>
  <c r="F131" i="111"/>
  <c r="E131" i="111"/>
  <c r="Q130" i="111"/>
  <c r="P130" i="111"/>
  <c r="O130" i="111"/>
  <c r="L130" i="111"/>
  <c r="J130" i="111"/>
  <c r="I130" i="111"/>
  <c r="H130" i="111"/>
  <c r="F130" i="111"/>
  <c r="E130" i="111"/>
  <c r="Q129" i="111"/>
  <c r="P129" i="111"/>
  <c r="O129" i="111"/>
  <c r="L129" i="111"/>
  <c r="J129" i="111"/>
  <c r="I129" i="111"/>
  <c r="H129" i="111"/>
  <c r="F129" i="111"/>
  <c r="E129" i="111"/>
  <c r="Q128" i="111"/>
  <c r="P128" i="111"/>
  <c r="O128" i="111"/>
  <c r="L128" i="111"/>
  <c r="J128" i="111"/>
  <c r="I128" i="111"/>
  <c r="H128" i="111"/>
  <c r="F128" i="111"/>
  <c r="E128" i="111"/>
  <c r="Q127" i="111"/>
  <c r="P127" i="111"/>
  <c r="O127" i="111"/>
  <c r="L127" i="111"/>
  <c r="J127" i="111"/>
  <c r="I127" i="111"/>
  <c r="H127" i="111"/>
  <c r="F127" i="111"/>
  <c r="E127" i="111"/>
  <c r="Q126" i="111"/>
  <c r="P126" i="111"/>
  <c r="O126" i="111"/>
  <c r="L126" i="111"/>
  <c r="J126" i="111"/>
  <c r="I126" i="111"/>
  <c r="H126" i="111"/>
  <c r="F126" i="111"/>
  <c r="E126" i="111"/>
  <c r="Q125" i="111"/>
  <c r="P125" i="111"/>
  <c r="O125" i="111"/>
  <c r="L125" i="111"/>
  <c r="J125" i="111"/>
  <c r="I125" i="111"/>
  <c r="H125" i="111"/>
  <c r="F125" i="111"/>
  <c r="E125" i="111"/>
  <c r="Q124" i="111"/>
  <c r="P124" i="111"/>
  <c r="O124" i="111"/>
  <c r="L124" i="111"/>
  <c r="J124" i="111"/>
  <c r="I124" i="111"/>
  <c r="H124" i="111"/>
  <c r="F124" i="111"/>
  <c r="E124" i="111"/>
  <c r="Q123" i="111"/>
  <c r="P123" i="111"/>
  <c r="O123" i="111"/>
  <c r="L123" i="111"/>
  <c r="J123" i="111"/>
  <c r="I123" i="111"/>
  <c r="H123" i="111"/>
  <c r="F123" i="111"/>
  <c r="E123" i="111"/>
  <c r="Q122" i="111"/>
  <c r="P122" i="111"/>
  <c r="O122" i="111"/>
  <c r="L122" i="111"/>
  <c r="J122" i="111"/>
  <c r="I122" i="111"/>
  <c r="H122" i="111"/>
  <c r="F122" i="111"/>
  <c r="E122" i="111"/>
  <c r="R121" i="111"/>
  <c r="G131" i="111" s="1"/>
  <c r="D121" i="111"/>
  <c r="N131" i="111" s="1"/>
  <c r="Q118" i="111"/>
  <c r="P118" i="111"/>
  <c r="O118" i="111"/>
  <c r="N118" i="111"/>
  <c r="M118" i="111"/>
  <c r="L118" i="111"/>
  <c r="J118" i="111"/>
  <c r="I118" i="111"/>
  <c r="H118" i="111"/>
  <c r="G118" i="111"/>
  <c r="F118" i="111"/>
  <c r="E118" i="111"/>
  <c r="Q117" i="111"/>
  <c r="P117" i="111"/>
  <c r="O117" i="111"/>
  <c r="N117" i="111"/>
  <c r="M117" i="111"/>
  <c r="L117" i="111"/>
  <c r="J117" i="111"/>
  <c r="I117" i="111"/>
  <c r="H117" i="111"/>
  <c r="G117" i="111"/>
  <c r="F117" i="111"/>
  <c r="E117" i="111"/>
  <c r="Q116" i="111"/>
  <c r="P116" i="111"/>
  <c r="O116" i="111"/>
  <c r="N116" i="111"/>
  <c r="M116" i="111"/>
  <c r="L116" i="111"/>
  <c r="J116" i="111"/>
  <c r="I116" i="111"/>
  <c r="H116" i="111"/>
  <c r="G116" i="111"/>
  <c r="F116" i="111"/>
  <c r="E116" i="111"/>
  <c r="Q115" i="111"/>
  <c r="P115" i="111"/>
  <c r="O115" i="111"/>
  <c r="N115" i="111"/>
  <c r="M115" i="111"/>
  <c r="L115" i="111"/>
  <c r="J115" i="111"/>
  <c r="I115" i="111"/>
  <c r="H115" i="111"/>
  <c r="G115" i="111"/>
  <c r="F115" i="111"/>
  <c r="E115" i="111"/>
  <c r="Q114" i="111"/>
  <c r="P114" i="111"/>
  <c r="O114" i="111"/>
  <c r="N114" i="111"/>
  <c r="M114" i="111"/>
  <c r="L114" i="111"/>
  <c r="J114" i="111"/>
  <c r="I114" i="111"/>
  <c r="H114" i="111"/>
  <c r="G114" i="111"/>
  <c r="F114" i="111"/>
  <c r="E114" i="111"/>
  <c r="Q113" i="111"/>
  <c r="P113" i="111"/>
  <c r="O113" i="111"/>
  <c r="N113" i="111"/>
  <c r="M113" i="111"/>
  <c r="L113" i="111"/>
  <c r="J113" i="111"/>
  <c r="I113" i="111"/>
  <c r="H113" i="111"/>
  <c r="G113" i="111"/>
  <c r="F113" i="111"/>
  <c r="E113" i="111"/>
  <c r="Q112" i="111"/>
  <c r="P112" i="111"/>
  <c r="O112" i="111"/>
  <c r="N112" i="111"/>
  <c r="M112" i="111"/>
  <c r="L112" i="111"/>
  <c r="J112" i="111"/>
  <c r="I112" i="111"/>
  <c r="H112" i="111"/>
  <c r="G112" i="111"/>
  <c r="F112" i="111"/>
  <c r="E112" i="111"/>
  <c r="Q111" i="111"/>
  <c r="P111" i="111"/>
  <c r="O111" i="111"/>
  <c r="N111" i="111"/>
  <c r="M111" i="111"/>
  <c r="L111" i="111"/>
  <c r="J111" i="111"/>
  <c r="I111" i="111"/>
  <c r="H111" i="111"/>
  <c r="G111" i="111"/>
  <c r="F111" i="111"/>
  <c r="E111" i="111"/>
  <c r="Q110" i="111"/>
  <c r="P110" i="111"/>
  <c r="O110" i="111"/>
  <c r="N110" i="111"/>
  <c r="M110" i="111"/>
  <c r="L110" i="111"/>
  <c r="J110" i="111"/>
  <c r="I110" i="111"/>
  <c r="H110" i="111"/>
  <c r="G110" i="111"/>
  <c r="F110" i="111"/>
  <c r="E110" i="111"/>
  <c r="Q109" i="111"/>
  <c r="P109" i="111"/>
  <c r="O109" i="111"/>
  <c r="N109" i="111"/>
  <c r="M109" i="111"/>
  <c r="L109" i="111"/>
  <c r="J109" i="111"/>
  <c r="I109" i="111"/>
  <c r="H109" i="111"/>
  <c r="G109" i="111"/>
  <c r="F109" i="111"/>
  <c r="E109" i="111"/>
  <c r="R108" i="111"/>
  <c r="D108" i="111"/>
  <c r="Q105" i="111"/>
  <c r="P105" i="111"/>
  <c r="O105" i="111"/>
  <c r="N105" i="111"/>
  <c r="M105" i="111"/>
  <c r="L105" i="111"/>
  <c r="J105" i="111"/>
  <c r="I105" i="111"/>
  <c r="H105" i="111"/>
  <c r="G105" i="111"/>
  <c r="E105" i="111"/>
  <c r="Q104" i="111"/>
  <c r="P104" i="111"/>
  <c r="O104" i="111"/>
  <c r="N104" i="111"/>
  <c r="M104" i="111"/>
  <c r="L104" i="111"/>
  <c r="J104" i="111"/>
  <c r="I104" i="111"/>
  <c r="H104" i="111"/>
  <c r="G104" i="111"/>
  <c r="E104" i="111"/>
  <c r="Q103" i="111"/>
  <c r="P103" i="111"/>
  <c r="O103" i="111"/>
  <c r="N103" i="111"/>
  <c r="M103" i="111"/>
  <c r="L103" i="111"/>
  <c r="J103" i="111"/>
  <c r="I103" i="111"/>
  <c r="H103" i="111"/>
  <c r="G103" i="111"/>
  <c r="E103" i="111"/>
  <c r="Q102" i="111"/>
  <c r="P102" i="111"/>
  <c r="O102" i="111"/>
  <c r="N102" i="111"/>
  <c r="M102" i="111"/>
  <c r="L102" i="111"/>
  <c r="J102" i="111"/>
  <c r="I102" i="111"/>
  <c r="H102" i="111"/>
  <c r="G102" i="111"/>
  <c r="E102" i="111"/>
  <c r="Q101" i="111"/>
  <c r="P101" i="111"/>
  <c r="O101" i="111"/>
  <c r="N101" i="111"/>
  <c r="M101" i="111"/>
  <c r="L101" i="111"/>
  <c r="J101" i="111"/>
  <c r="I101" i="111"/>
  <c r="H101" i="111"/>
  <c r="G101" i="111"/>
  <c r="E101" i="111"/>
  <c r="Q100" i="111"/>
  <c r="P100" i="111"/>
  <c r="O100" i="111"/>
  <c r="N100" i="111"/>
  <c r="M100" i="111"/>
  <c r="L100" i="111"/>
  <c r="J100" i="111"/>
  <c r="I100" i="111"/>
  <c r="H100" i="111"/>
  <c r="G100" i="111"/>
  <c r="E100" i="111"/>
  <c r="Q99" i="111"/>
  <c r="P99" i="111"/>
  <c r="O99" i="111"/>
  <c r="N99" i="111"/>
  <c r="M99" i="111"/>
  <c r="L99" i="111"/>
  <c r="J99" i="111"/>
  <c r="I99" i="111"/>
  <c r="H99" i="111"/>
  <c r="G99" i="111"/>
  <c r="E99" i="111"/>
  <c r="Q98" i="111"/>
  <c r="P98" i="111"/>
  <c r="O98" i="111"/>
  <c r="N98" i="111"/>
  <c r="M98" i="111"/>
  <c r="L98" i="111"/>
  <c r="J98" i="111"/>
  <c r="I98" i="111"/>
  <c r="H98" i="111"/>
  <c r="G98" i="111"/>
  <c r="E98" i="111"/>
  <c r="Q97" i="111"/>
  <c r="P97" i="111"/>
  <c r="O97" i="111"/>
  <c r="N97" i="111"/>
  <c r="M97" i="111"/>
  <c r="L97" i="111"/>
  <c r="J97" i="111"/>
  <c r="I97" i="111"/>
  <c r="H97" i="111"/>
  <c r="G97" i="111"/>
  <c r="E97" i="111"/>
  <c r="Q96" i="111"/>
  <c r="P96" i="111"/>
  <c r="O96" i="111"/>
  <c r="N96" i="111"/>
  <c r="M96" i="111"/>
  <c r="L96" i="111"/>
  <c r="J96" i="111"/>
  <c r="I96" i="111"/>
  <c r="H96" i="111"/>
  <c r="G96" i="111"/>
  <c r="E96" i="111"/>
  <c r="R95" i="111"/>
  <c r="D95" i="111"/>
  <c r="F105" i="111" s="1"/>
  <c r="Q92" i="111"/>
  <c r="P92" i="111"/>
  <c r="O92" i="111"/>
  <c r="L92" i="111"/>
  <c r="J92" i="111"/>
  <c r="I92" i="111"/>
  <c r="H92" i="111"/>
  <c r="E92" i="111"/>
  <c r="Q91" i="111"/>
  <c r="P91" i="111"/>
  <c r="O91" i="111"/>
  <c r="L91" i="111"/>
  <c r="J91" i="111"/>
  <c r="I91" i="111"/>
  <c r="H91" i="111"/>
  <c r="E91" i="111"/>
  <c r="Q90" i="111"/>
  <c r="P90" i="111"/>
  <c r="O90" i="111"/>
  <c r="L90" i="111"/>
  <c r="J90" i="111"/>
  <c r="I90" i="111"/>
  <c r="H90" i="111"/>
  <c r="E90" i="111"/>
  <c r="Q89" i="111"/>
  <c r="P89" i="111"/>
  <c r="O89" i="111"/>
  <c r="L89" i="111"/>
  <c r="J89" i="111"/>
  <c r="I89" i="111"/>
  <c r="H89" i="111"/>
  <c r="E89" i="111"/>
  <c r="Q88" i="111"/>
  <c r="P88" i="111"/>
  <c r="O88" i="111"/>
  <c r="L88" i="111"/>
  <c r="J88" i="111"/>
  <c r="I88" i="111"/>
  <c r="H88" i="111"/>
  <c r="E88" i="111"/>
  <c r="Q87" i="111"/>
  <c r="P87" i="111"/>
  <c r="O87" i="111"/>
  <c r="L87" i="111"/>
  <c r="J87" i="111"/>
  <c r="I87" i="111"/>
  <c r="H87" i="111"/>
  <c r="E87" i="111"/>
  <c r="Q86" i="111"/>
  <c r="P86" i="111"/>
  <c r="O86" i="111"/>
  <c r="L86" i="111"/>
  <c r="J86" i="111"/>
  <c r="I86" i="111"/>
  <c r="H86" i="111"/>
  <c r="E86" i="111"/>
  <c r="Q85" i="111"/>
  <c r="P85" i="111"/>
  <c r="O85" i="111"/>
  <c r="L85" i="111"/>
  <c r="J85" i="111"/>
  <c r="I85" i="111"/>
  <c r="H85" i="111"/>
  <c r="E85" i="111"/>
  <c r="Q84" i="111"/>
  <c r="P84" i="111"/>
  <c r="O84" i="111"/>
  <c r="L84" i="111"/>
  <c r="J84" i="111"/>
  <c r="I84" i="111"/>
  <c r="H84" i="111"/>
  <c r="E84" i="111"/>
  <c r="Q83" i="111"/>
  <c r="P83" i="111"/>
  <c r="O83" i="111"/>
  <c r="L83" i="111"/>
  <c r="J83" i="111"/>
  <c r="I83" i="111"/>
  <c r="H83" i="111"/>
  <c r="E83" i="111"/>
  <c r="R82" i="111"/>
  <c r="M92" i="111" s="1"/>
  <c r="D82" i="111"/>
  <c r="N92" i="111" s="1"/>
  <c r="Q79" i="111"/>
  <c r="P79" i="111"/>
  <c r="O79" i="111"/>
  <c r="L79" i="111"/>
  <c r="J79" i="111"/>
  <c r="I79" i="111"/>
  <c r="H79" i="111"/>
  <c r="E79" i="111"/>
  <c r="Q78" i="111"/>
  <c r="P78" i="111"/>
  <c r="O78" i="111"/>
  <c r="L78" i="111"/>
  <c r="J78" i="111"/>
  <c r="I78" i="111"/>
  <c r="H78" i="111"/>
  <c r="E78" i="111"/>
  <c r="Q77" i="111"/>
  <c r="P77" i="111"/>
  <c r="O77" i="111"/>
  <c r="L77" i="111"/>
  <c r="J77" i="111"/>
  <c r="I77" i="111"/>
  <c r="H77" i="111"/>
  <c r="E77" i="111"/>
  <c r="Q76" i="111"/>
  <c r="P76" i="111"/>
  <c r="O76" i="111"/>
  <c r="L76" i="111"/>
  <c r="J76" i="111"/>
  <c r="I76" i="111"/>
  <c r="H76" i="111"/>
  <c r="G76" i="111"/>
  <c r="E76" i="111"/>
  <c r="Q75" i="111"/>
  <c r="P75" i="111"/>
  <c r="O75" i="111"/>
  <c r="L75" i="111"/>
  <c r="J75" i="111"/>
  <c r="I75" i="111"/>
  <c r="H75" i="111"/>
  <c r="E75" i="111"/>
  <c r="Q74" i="111"/>
  <c r="P74" i="111"/>
  <c r="O74" i="111"/>
  <c r="M74" i="111"/>
  <c r="L74" i="111"/>
  <c r="J74" i="111"/>
  <c r="I74" i="111"/>
  <c r="H74" i="111"/>
  <c r="E74" i="111"/>
  <c r="Q73" i="111"/>
  <c r="P73" i="111"/>
  <c r="O73" i="111"/>
  <c r="L73" i="111"/>
  <c r="J73" i="111"/>
  <c r="I73" i="111"/>
  <c r="H73" i="111"/>
  <c r="G73" i="111"/>
  <c r="F73" i="111"/>
  <c r="E73" i="111"/>
  <c r="Q72" i="111"/>
  <c r="P72" i="111"/>
  <c r="O72" i="111"/>
  <c r="L72" i="111"/>
  <c r="J72" i="111"/>
  <c r="I72" i="111"/>
  <c r="H72" i="111"/>
  <c r="E72" i="111"/>
  <c r="Q71" i="111"/>
  <c r="P71" i="111"/>
  <c r="O71" i="111"/>
  <c r="M71" i="111"/>
  <c r="L71" i="111"/>
  <c r="J71" i="111"/>
  <c r="I71" i="111"/>
  <c r="H71" i="111"/>
  <c r="E71" i="111"/>
  <c r="Q70" i="111"/>
  <c r="P70" i="111"/>
  <c r="O70" i="111"/>
  <c r="L70" i="111"/>
  <c r="J70" i="111"/>
  <c r="I70" i="111"/>
  <c r="H70" i="111"/>
  <c r="G70" i="111"/>
  <c r="E70" i="111"/>
  <c r="R69" i="111"/>
  <c r="D69" i="111"/>
  <c r="F74" i="111" s="1"/>
  <c r="Q66" i="111"/>
  <c r="P66" i="111"/>
  <c r="O66" i="111"/>
  <c r="L66" i="111"/>
  <c r="J66" i="111"/>
  <c r="I66" i="111"/>
  <c r="H66" i="111"/>
  <c r="E66" i="111"/>
  <c r="Q65" i="111"/>
  <c r="P65" i="111"/>
  <c r="O65" i="111"/>
  <c r="N65" i="111"/>
  <c r="L65" i="111"/>
  <c r="J65" i="111"/>
  <c r="I65" i="111"/>
  <c r="H65" i="111"/>
  <c r="E65" i="111"/>
  <c r="Q64" i="111"/>
  <c r="P64" i="111"/>
  <c r="O64" i="111"/>
  <c r="L64" i="111"/>
  <c r="J64" i="111"/>
  <c r="I64" i="111"/>
  <c r="H64" i="111"/>
  <c r="E64" i="111"/>
  <c r="Q63" i="111"/>
  <c r="P63" i="111"/>
  <c r="O63" i="111"/>
  <c r="L63" i="111"/>
  <c r="J63" i="111"/>
  <c r="I63" i="111"/>
  <c r="H63" i="111"/>
  <c r="F63" i="111"/>
  <c r="E63" i="111"/>
  <c r="Q62" i="111"/>
  <c r="P62" i="111"/>
  <c r="O62" i="111"/>
  <c r="L62" i="111"/>
  <c r="J62" i="111"/>
  <c r="I62" i="111"/>
  <c r="H62" i="111"/>
  <c r="E62" i="111"/>
  <c r="Q61" i="111"/>
  <c r="P61" i="111"/>
  <c r="O61" i="111"/>
  <c r="L61" i="111"/>
  <c r="J61" i="111"/>
  <c r="I61" i="111"/>
  <c r="H61" i="111"/>
  <c r="G61" i="111"/>
  <c r="E61" i="111"/>
  <c r="Q60" i="111"/>
  <c r="P60" i="111"/>
  <c r="O60" i="111"/>
  <c r="L60" i="111"/>
  <c r="J60" i="111"/>
  <c r="I60" i="111"/>
  <c r="H60" i="111"/>
  <c r="F60" i="111"/>
  <c r="E60" i="111"/>
  <c r="Q59" i="111"/>
  <c r="P59" i="111"/>
  <c r="O59" i="111"/>
  <c r="L59" i="111"/>
  <c r="J59" i="111"/>
  <c r="I59" i="111"/>
  <c r="H59" i="111"/>
  <c r="E59" i="111"/>
  <c r="Q58" i="111"/>
  <c r="P58" i="111"/>
  <c r="O58" i="111"/>
  <c r="L58" i="111"/>
  <c r="J58" i="111"/>
  <c r="I58" i="111"/>
  <c r="H58" i="111"/>
  <c r="E58" i="111"/>
  <c r="U57" i="111"/>
  <c r="N57" i="111"/>
  <c r="F57" i="111"/>
  <c r="R56" i="111"/>
  <c r="M66" i="111" s="1"/>
  <c r="D56" i="111"/>
  <c r="N59" i="111" s="1"/>
  <c r="Q53" i="111"/>
  <c r="P53" i="111"/>
  <c r="O53" i="111"/>
  <c r="L53" i="111"/>
  <c r="J53" i="111"/>
  <c r="I53" i="111"/>
  <c r="H53" i="111"/>
  <c r="F53" i="111"/>
  <c r="E53" i="111"/>
  <c r="Q52" i="111"/>
  <c r="P52" i="111"/>
  <c r="O52" i="111"/>
  <c r="L52" i="111"/>
  <c r="J52" i="111"/>
  <c r="I52" i="111"/>
  <c r="H52" i="111"/>
  <c r="E52" i="111"/>
  <c r="Q51" i="111"/>
  <c r="P51" i="111"/>
  <c r="O51" i="111"/>
  <c r="L51" i="111"/>
  <c r="E51" i="111"/>
  <c r="Q50" i="111"/>
  <c r="P50" i="111"/>
  <c r="O50" i="111"/>
  <c r="L50" i="111"/>
  <c r="G50" i="111"/>
  <c r="Q49" i="111"/>
  <c r="P49" i="111"/>
  <c r="O49" i="111"/>
  <c r="N49" i="111"/>
  <c r="L49" i="111"/>
  <c r="Q48" i="111"/>
  <c r="P48" i="111"/>
  <c r="O48" i="111"/>
  <c r="L48" i="111"/>
  <c r="J48" i="111"/>
  <c r="I48" i="111"/>
  <c r="H48" i="111"/>
  <c r="Q47" i="111"/>
  <c r="P47" i="111"/>
  <c r="O47" i="111"/>
  <c r="L47" i="111"/>
  <c r="J47" i="111"/>
  <c r="I47" i="111"/>
  <c r="H47" i="111"/>
  <c r="G47" i="111"/>
  <c r="F47" i="111"/>
  <c r="Q46" i="111"/>
  <c r="P46" i="111"/>
  <c r="O46" i="111"/>
  <c r="L46" i="111"/>
  <c r="J46" i="111"/>
  <c r="I46" i="111"/>
  <c r="H46" i="111"/>
  <c r="E46" i="111"/>
  <c r="Q45" i="111"/>
  <c r="P45" i="111"/>
  <c r="O45" i="111"/>
  <c r="L45" i="111"/>
  <c r="H45" i="111"/>
  <c r="F45" i="111"/>
  <c r="E45" i="111"/>
  <c r="S44" i="111"/>
  <c r="G44" i="111"/>
  <c r="C44" i="111"/>
  <c r="U43" i="111"/>
  <c r="S43" i="111"/>
  <c r="R43" i="111"/>
  <c r="M45" i="111" s="1"/>
  <c r="D43" i="111"/>
  <c r="F52" i="111" s="1"/>
  <c r="C43" i="111"/>
  <c r="V41" i="111"/>
  <c r="U40" i="111" s="1"/>
  <c r="Q40" i="111"/>
  <c r="P40" i="111"/>
  <c r="O40" i="111"/>
  <c r="M40" i="111"/>
  <c r="L40" i="111"/>
  <c r="J40" i="111"/>
  <c r="I40" i="111"/>
  <c r="H40" i="111"/>
  <c r="E40" i="111"/>
  <c r="Q39" i="111"/>
  <c r="P39" i="111"/>
  <c r="O39" i="111"/>
  <c r="M39" i="111"/>
  <c r="L39" i="111"/>
  <c r="J39" i="111"/>
  <c r="I39" i="111"/>
  <c r="H39" i="111"/>
  <c r="E39" i="111"/>
  <c r="O38" i="111"/>
  <c r="M38" i="111"/>
  <c r="L38" i="111"/>
  <c r="J38" i="111"/>
  <c r="P37" i="111"/>
  <c r="J36" i="111"/>
  <c r="I36" i="111"/>
  <c r="H36" i="111"/>
  <c r="E36" i="111"/>
  <c r="Q35" i="111"/>
  <c r="O34" i="111"/>
  <c r="L34" i="111"/>
  <c r="J34" i="111"/>
  <c r="I34" i="111"/>
  <c r="F34" i="111"/>
  <c r="G33" i="111"/>
  <c r="L32" i="111"/>
  <c r="J32" i="111"/>
  <c r="I32" i="111"/>
  <c r="H32" i="111"/>
  <c r="S31" i="111"/>
  <c r="C31" i="111"/>
  <c r="S30" i="111"/>
  <c r="R30" i="111"/>
  <c r="G37" i="111" s="1"/>
  <c r="D30" i="111"/>
  <c r="N40" i="111" s="1"/>
  <c r="C30" i="111"/>
  <c r="Q27" i="111"/>
  <c r="P27" i="111"/>
  <c r="O27" i="111"/>
  <c r="L27" i="111"/>
  <c r="J27" i="111"/>
  <c r="I27" i="111"/>
  <c r="H27" i="111"/>
  <c r="E27" i="111"/>
  <c r="Q26" i="111"/>
  <c r="P26" i="111"/>
  <c r="O26" i="111"/>
  <c r="L26" i="111"/>
  <c r="J26" i="111"/>
  <c r="I26" i="111"/>
  <c r="H26" i="111"/>
  <c r="F26" i="111"/>
  <c r="E26" i="111"/>
  <c r="S18" i="111"/>
  <c r="C18" i="111"/>
  <c r="S17" i="111"/>
  <c r="R17" i="111"/>
  <c r="M26" i="111" s="1"/>
  <c r="D17" i="111"/>
  <c r="C17" i="111"/>
  <c r="Q14" i="111"/>
  <c r="P14" i="111"/>
  <c r="O14" i="111"/>
  <c r="N14" i="111"/>
  <c r="M14" i="111"/>
  <c r="L14" i="111"/>
  <c r="J14" i="111"/>
  <c r="I14" i="111"/>
  <c r="H14" i="111"/>
  <c r="F14" i="111"/>
  <c r="E14" i="111"/>
  <c r="Q13" i="111"/>
  <c r="P13" i="111"/>
  <c r="O13" i="111"/>
  <c r="N13" i="111"/>
  <c r="M13" i="111"/>
  <c r="L13" i="111"/>
  <c r="J13" i="111"/>
  <c r="I13" i="111"/>
  <c r="H13" i="111"/>
  <c r="G13" i="111"/>
  <c r="F13" i="111"/>
  <c r="E13" i="111"/>
  <c r="Q12" i="111"/>
  <c r="P12" i="111"/>
  <c r="O12" i="111"/>
  <c r="N12" i="111"/>
  <c r="M12" i="111"/>
  <c r="L12" i="111"/>
  <c r="J12" i="111"/>
  <c r="I12" i="111"/>
  <c r="H12" i="111"/>
  <c r="G12" i="111"/>
  <c r="F12" i="111"/>
  <c r="E12" i="111"/>
  <c r="Q11" i="111"/>
  <c r="P11" i="111"/>
  <c r="O11" i="111"/>
  <c r="N11" i="111"/>
  <c r="M11" i="111"/>
  <c r="L11" i="111"/>
  <c r="J11" i="111"/>
  <c r="I11" i="111"/>
  <c r="H11" i="111"/>
  <c r="G11" i="111"/>
  <c r="F11" i="111"/>
  <c r="E11" i="111"/>
  <c r="Q10" i="111"/>
  <c r="P10" i="111"/>
  <c r="O10" i="111"/>
  <c r="N10" i="111"/>
  <c r="M10" i="111"/>
  <c r="L10" i="111"/>
  <c r="J10" i="111"/>
  <c r="I10" i="111"/>
  <c r="H10" i="111"/>
  <c r="F10" i="111"/>
  <c r="E10" i="111"/>
  <c r="Q9" i="111"/>
  <c r="P9" i="111"/>
  <c r="O9" i="111"/>
  <c r="N9" i="111"/>
  <c r="M9" i="111"/>
  <c r="L9" i="111"/>
  <c r="J9" i="111"/>
  <c r="I9" i="111"/>
  <c r="H9" i="111"/>
  <c r="G9" i="111"/>
  <c r="F9" i="111"/>
  <c r="E9" i="111"/>
  <c r="Q8" i="111"/>
  <c r="P8" i="111"/>
  <c r="O8" i="111"/>
  <c r="N8" i="111"/>
  <c r="L8" i="111"/>
  <c r="J8" i="111"/>
  <c r="I8" i="111"/>
  <c r="H8" i="111"/>
  <c r="F8" i="111"/>
  <c r="E8" i="111"/>
  <c r="Q7" i="111"/>
  <c r="P7" i="111"/>
  <c r="O7" i="111"/>
  <c r="N7" i="111"/>
  <c r="L7" i="111"/>
  <c r="J7" i="111"/>
  <c r="I7" i="111"/>
  <c r="H7" i="111"/>
  <c r="G7" i="111"/>
  <c r="F7" i="111"/>
  <c r="E7" i="111"/>
  <c r="Q6" i="111"/>
  <c r="P6" i="111"/>
  <c r="O6" i="111"/>
  <c r="M6" i="111"/>
  <c r="L6" i="111"/>
  <c r="J6" i="111"/>
  <c r="I6" i="111"/>
  <c r="H6" i="111"/>
  <c r="G6" i="111"/>
  <c r="F6" i="111"/>
  <c r="E6" i="111"/>
  <c r="Q5" i="111"/>
  <c r="P5" i="111"/>
  <c r="O5" i="111"/>
  <c r="N5" i="111"/>
  <c r="L5" i="111"/>
  <c r="J5" i="111"/>
  <c r="I5" i="111"/>
  <c r="H5" i="111"/>
  <c r="F5" i="111"/>
  <c r="E5" i="111"/>
  <c r="R4" i="111"/>
  <c r="M8" i="111" s="1"/>
  <c r="D4" i="111"/>
  <c r="N6" i="111" s="1"/>
  <c r="K2" i="111"/>
  <c r="C170" i="110" a="1"/>
  <c r="C170" i="110" s="1"/>
  <c r="C140" i="110"/>
  <c r="Q131" i="110"/>
  <c r="P131" i="110"/>
  <c r="O131" i="110"/>
  <c r="L131" i="110"/>
  <c r="J131" i="110"/>
  <c r="I131" i="110"/>
  <c r="H131" i="110"/>
  <c r="E131" i="110"/>
  <c r="Q130" i="110"/>
  <c r="P130" i="110"/>
  <c r="O130" i="110"/>
  <c r="L130" i="110"/>
  <c r="J130" i="110"/>
  <c r="I130" i="110"/>
  <c r="H130" i="110"/>
  <c r="E130" i="110"/>
  <c r="Q129" i="110"/>
  <c r="P129" i="110"/>
  <c r="O129" i="110"/>
  <c r="L129" i="110"/>
  <c r="J129" i="110"/>
  <c r="I129" i="110"/>
  <c r="H129" i="110"/>
  <c r="E129" i="110"/>
  <c r="Q128" i="110"/>
  <c r="P128" i="110"/>
  <c r="O128" i="110"/>
  <c r="N128" i="110"/>
  <c r="L128" i="110"/>
  <c r="J128" i="110"/>
  <c r="I128" i="110"/>
  <c r="H128" i="110"/>
  <c r="E128" i="110"/>
  <c r="Q127" i="110"/>
  <c r="P127" i="110"/>
  <c r="O127" i="110"/>
  <c r="L127" i="110"/>
  <c r="J127" i="110"/>
  <c r="I127" i="110"/>
  <c r="H127" i="110"/>
  <c r="E127" i="110"/>
  <c r="Q126" i="110"/>
  <c r="P126" i="110"/>
  <c r="O126" i="110"/>
  <c r="L126" i="110"/>
  <c r="J126" i="110"/>
  <c r="I126" i="110"/>
  <c r="H126" i="110"/>
  <c r="E126" i="110"/>
  <c r="Q125" i="110"/>
  <c r="P125" i="110"/>
  <c r="O125" i="110"/>
  <c r="L125" i="110"/>
  <c r="J125" i="110"/>
  <c r="I125" i="110"/>
  <c r="H125" i="110"/>
  <c r="E125" i="110"/>
  <c r="Q124" i="110"/>
  <c r="P124" i="110"/>
  <c r="O124" i="110"/>
  <c r="M124" i="110"/>
  <c r="L124" i="110"/>
  <c r="J124" i="110"/>
  <c r="I124" i="110"/>
  <c r="H124" i="110"/>
  <c r="E124" i="110"/>
  <c r="Q123" i="110"/>
  <c r="P123" i="110"/>
  <c r="O123" i="110"/>
  <c r="L123" i="110"/>
  <c r="J123" i="110"/>
  <c r="I123" i="110"/>
  <c r="H123" i="110"/>
  <c r="E123" i="110"/>
  <c r="Q122" i="110"/>
  <c r="P122" i="110"/>
  <c r="O122" i="110"/>
  <c r="L122" i="110"/>
  <c r="J122" i="110"/>
  <c r="I122" i="110"/>
  <c r="H122" i="110"/>
  <c r="E122" i="110"/>
  <c r="R121" i="110"/>
  <c r="D121" i="110"/>
  <c r="Q118" i="110"/>
  <c r="P118" i="110"/>
  <c r="O118" i="110"/>
  <c r="L118" i="110"/>
  <c r="J118" i="110"/>
  <c r="I118" i="110"/>
  <c r="H118" i="110"/>
  <c r="E118" i="110"/>
  <c r="Q117" i="110"/>
  <c r="P117" i="110"/>
  <c r="O117" i="110"/>
  <c r="L117" i="110"/>
  <c r="J117" i="110"/>
  <c r="I117" i="110"/>
  <c r="H117" i="110"/>
  <c r="E117" i="110"/>
  <c r="Q116" i="110"/>
  <c r="P116" i="110"/>
  <c r="O116" i="110"/>
  <c r="L116" i="110"/>
  <c r="J116" i="110"/>
  <c r="I116" i="110"/>
  <c r="H116" i="110"/>
  <c r="E116" i="110"/>
  <c r="Q115" i="110"/>
  <c r="P115" i="110"/>
  <c r="O115" i="110"/>
  <c r="M115" i="110"/>
  <c r="L115" i="110"/>
  <c r="J115" i="110"/>
  <c r="I115" i="110"/>
  <c r="H115" i="110"/>
  <c r="E115" i="110"/>
  <c r="Q114" i="110"/>
  <c r="P114" i="110"/>
  <c r="O114" i="110"/>
  <c r="M114" i="110"/>
  <c r="L114" i="110"/>
  <c r="J114" i="110"/>
  <c r="I114" i="110"/>
  <c r="H114" i="110"/>
  <c r="E114" i="110"/>
  <c r="Q113" i="110"/>
  <c r="P113" i="110"/>
  <c r="O113" i="110"/>
  <c r="M113" i="110"/>
  <c r="L113" i="110"/>
  <c r="J113" i="110"/>
  <c r="I113" i="110"/>
  <c r="H113" i="110"/>
  <c r="E113" i="110"/>
  <c r="Q112" i="110"/>
  <c r="P112" i="110"/>
  <c r="O112" i="110"/>
  <c r="L112" i="110"/>
  <c r="J112" i="110"/>
  <c r="I112" i="110"/>
  <c r="H112" i="110"/>
  <c r="E112" i="110"/>
  <c r="Q111" i="110"/>
  <c r="P111" i="110"/>
  <c r="O111" i="110"/>
  <c r="L111" i="110"/>
  <c r="J111" i="110"/>
  <c r="I111" i="110"/>
  <c r="H111" i="110"/>
  <c r="E111" i="110"/>
  <c r="Q110" i="110"/>
  <c r="P110" i="110"/>
  <c r="O110" i="110"/>
  <c r="L110" i="110"/>
  <c r="J110" i="110"/>
  <c r="I110" i="110"/>
  <c r="H110" i="110"/>
  <c r="F110" i="110"/>
  <c r="E110" i="110"/>
  <c r="Q109" i="110"/>
  <c r="P109" i="110"/>
  <c r="O109" i="110"/>
  <c r="L109" i="110"/>
  <c r="J109" i="110"/>
  <c r="I109" i="110"/>
  <c r="H109" i="110"/>
  <c r="E109" i="110"/>
  <c r="R108" i="110"/>
  <c r="D108" i="110"/>
  <c r="N115" i="110" s="1"/>
  <c r="Q105" i="110"/>
  <c r="P105" i="110"/>
  <c r="O105" i="110"/>
  <c r="N105" i="110"/>
  <c r="M105" i="110"/>
  <c r="L105" i="110"/>
  <c r="J105" i="110"/>
  <c r="I105" i="110"/>
  <c r="H105" i="110"/>
  <c r="G105" i="110"/>
  <c r="F105" i="110"/>
  <c r="E105" i="110"/>
  <c r="Q104" i="110"/>
  <c r="P104" i="110"/>
  <c r="O104" i="110"/>
  <c r="N104" i="110"/>
  <c r="M104" i="110"/>
  <c r="L104" i="110"/>
  <c r="J104" i="110"/>
  <c r="I104" i="110"/>
  <c r="H104" i="110"/>
  <c r="G104" i="110"/>
  <c r="F104" i="110"/>
  <c r="E104" i="110"/>
  <c r="Q103" i="110"/>
  <c r="P103" i="110"/>
  <c r="O103" i="110"/>
  <c r="N103" i="110"/>
  <c r="M103" i="110"/>
  <c r="L103" i="110"/>
  <c r="J103" i="110"/>
  <c r="I103" i="110"/>
  <c r="H103" i="110"/>
  <c r="G103" i="110"/>
  <c r="F103" i="110"/>
  <c r="E103" i="110"/>
  <c r="Q102" i="110"/>
  <c r="P102" i="110"/>
  <c r="O102" i="110"/>
  <c r="N102" i="110"/>
  <c r="M102" i="110"/>
  <c r="L102" i="110"/>
  <c r="J102" i="110"/>
  <c r="I102" i="110"/>
  <c r="H102" i="110"/>
  <c r="G102" i="110"/>
  <c r="F102" i="110"/>
  <c r="E102" i="110"/>
  <c r="Q101" i="110"/>
  <c r="P101" i="110"/>
  <c r="O101" i="110"/>
  <c r="N101" i="110"/>
  <c r="M101" i="110"/>
  <c r="L101" i="110"/>
  <c r="J101" i="110"/>
  <c r="I101" i="110"/>
  <c r="H101" i="110"/>
  <c r="G101" i="110"/>
  <c r="F101" i="110"/>
  <c r="E101" i="110"/>
  <c r="Q100" i="110"/>
  <c r="P100" i="110"/>
  <c r="O100" i="110"/>
  <c r="N100" i="110"/>
  <c r="M100" i="110"/>
  <c r="L100" i="110"/>
  <c r="J100" i="110"/>
  <c r="I100" i="110"/>
  <c r="H100" i="110"/>
  <c r="G100" i="110"/>
  <c r="F100" i="110"/>
  <c r="E100" i="110"/>
  <c r="Q99" i="110"/>
  <c r="P99" i="110"/>
  <c r="O99" i="110"/>
  <c r="N99" i="110"/>
  <c r="M99" i="110"/>
  <c r="L99" i="110"/>
  <c r="J99" i="110"/>
  <c r="I99" i="110"/>
  <c r="H99" i="110"/>
  <c r="G99" i="110"/>
  <c r="F99" i="110"/>
  <c r="E99" i="110"/>
  <c r="Q98" i="110"/>
  <c r="P98" i="110"/>
  <c r="O98" i="110"/>
  <c r="N98" i="110"/>
  <c r="M98" i="110"/>
  <c r="L98" i="110"/>
  <c r="J98" i="110"/>
  <c r="I98" i="110"/>
  <c r="H98" i="110"/>
  <c r="G98" i="110"/>
  <c r="F98" i="110"/>
  <c r="E98" i="110"/>
  <c r="Q97" i="110"/>
  <c r="P97" i="110"/>
  <c r="O97" i="110"/>
  <c r="N97" i="110"/>
  <c r="M97" i="110"/>
  <c r="L97" i="110"/>
  <c r="J97" i="110"/>
  <c r="I97" i="110"/>
  <c r="H97" i="110"/>
  <c r="G97" i="110"/>
  <c r="F97" i="110"/>
  <c r="E97" i="110"/>
  <c r="Q96" i="110"/>
  <c r="P96" i="110"/>
  <c r="O96" i="110"/>
  <c r="N96" i="110"/>
  <c r="M96" i="110"/>
  <c r="L96" i="110"/>
  <c r="J96" i="110"/>
  <c r="I96" i="110"/>
  <c r="H96" i="110"/>
  <c r="G96" i="110"/>
  <c r="F96" i="110"/>
  <c r="E96" i="110"/>
  <c r="R95" i="110"/>
  <c r="D95" i="110"/>
  <c r="Q92" i="110"/>
  <c r="P92" i="110"/>
  <c r="O92" i="110"/>
  <c r="L92" i="110"/>
  <c r="J92" i="110"/>
  <c r="I92" i="110"/>
  <c r="H92" i="110"/>
  <c r="E92" i="110"/>
  <c r="Q91" i="110"/>
  <c r="P91" i="110"/>
  <c r="O91" i="110"/>
  <c r="L91" i="110"/>
  <c r="J91" i="110"/>
  <c r="I91" i="110"/>
  <c r="H91" i="110"/>
  <c r="E91" i="110"/>
  <c r="Q90" i="110"/>
  <c r="P90" i="110"/>
  <c r="O90" i="110"/>
  <c r="L90" i="110"/>
  <c r="J90" i="110"/>
  <c r="I90" i="110"/>
  <c r="H90" i="110"/>
  <c r="E90" i="110"/>
  <c r="Q89" i="110"/>
  <c r="P89" i="110"/>
  <c r="O89" i="110"/>
  <c r="L89" i="110"/>
  <c r="J89" i="110"/>
  <c r="I89" i="110"/>
  <c r="H89" i="110"/>
  <c r="F89" i="110"/>
  <c r="E89" i="110"/>
  <c r="Q88" i="110"/>
  <c r="P88" i="110"/>
  <c r="O88" i="110"/>
  <c r="L88" i="110"/>
  <c r="J88" i="110"/>
  <c r="I88" i="110"/>
  <c r="H88" i="110"/>
  <c r="E88" i="110"/>
  <c r="Q87" i="110"/>
  <c r="P87" i="110"/>
  <c r="O87" i="110"/>
  <c r="L87" i="110"/>
  <c r="J87" i="110"/>
  <c r="I87" i="110"/>
  <c r="H87" i="110"/>
  <c r="E87" i="110"/>
  <c r="Q86" i="110"/>
  <c r="P86" i="110"/>
  <c r="O86" i="110"/>
  <c r="L86" i="110"/>
  <c r="J86" i="110"/>
  <c r="I86" i="110"/>
  <c r="H86" i="110"/>
  <c r="E86" i="110"/>
  <c r="Q85" i="110"/>
  <c r="P85" i="110"/>
  <c r="O85" i="110"/>
  <c r="L85" i="110"/>
  <c r="J85" i="110"/>
  <c r="I85" i="110"/>
  <c r="H85" i="110"/>
  <c r="G85" i="110"/>
  <c r="E85" i="110"/>
  <c r="Q84" i="110"/>
  <c r="P84" i="110"/>
  <c r="O84" i="110"/>
  <c r="L84" i="110"/>
  <c r="J84" i="110"/>
  <c r="I84" i="110"/>
  <c r="H84" i="110"/>
  <c r="E84" i="110"/>
  <c r="Q83" i="110"/>
  <c r="P83" i="110"/>
  <c r="O83" i="110"/>
  <c r="L83" i="110"/>
  <c r="J83" i="110"/>
  <c r="I83" i="110"/>
  <c r="H83" i="110"/>
  <c r="F83" i="110"/>
  <c r="E83" i="110"/>
  <c r="R82" i="110"/>
  <c r="D82" i="110"/>
  <c r="Q79" i="110"/>
  <c r="P79" i="110"/>
  <c r="O79" i="110"/>
  <c r="M79" i="110"/>
  <c r="L79" i="110"/>
  <c r="J79" i="110"/>
  <c r="I79" i="110"/>
  <c r="H79" i="110"/>
  <c r="G79" i="110"/>
  <c r="F79" i="110"/>
  <c r="E79" i="110"/>
  <c r="Q78" i="110"/>
  <c r="P78" i="110"/>
  <c r="O78" i="110"/>
  <c r="M78" i="110"/>
  <c r="L78" i="110"/>
  <c r="J78" i="110"/>
  <c r="I78" i="110"/>
  <c r="H78" i="110"/>
  <c r="G78" i="110"/>
  <c r="F78" i="110"/>
  <c r="E78" i="110"/>
  <c r="Q77" i="110"/>
  <c r="P77" i="110"/>
  <c r="O77" i="110"/>
  <c r="M77" i="110"/>
  <c r="L77" i="110"/>
  <c r="J77" i="110"/>
  <c r="I77" i="110"/>
  <c r="H77" i="110"/>
  <c r="G77" i="110"/>
  <c r="F77" i="110"/>
  <c r="E77" i="110"/>
  <c r="Q76" i="110"/>
  <c r="P76" i="110"/>
  <c r="O76" i="110"/>
  <c r="M76" i="110"/>
  <c r="L76" i="110"/>
  <c r="J76" i="110"/>
  <c r="I76" i="110"/>
  <c r="H76" i="110"/>
  <c r="G76" i="110"/>
  <c r="F76" i="110"/>
  <c r="E76" i="110"/>
  <c r="Q75" i="110"/>
  <c r="P75" i="110"/>
  <c r="O75" i="110"/>
  <c r="N75" i="110"/>
  <c r="M75" i="110"/>
  <c r="L75" i="110"/>
  <c r="J75" i="110"/>
  <c r="I75" i="110"/>
  <c r="H75" i="110"/>
  <c r="E75" i="110"/>
  <c r="Q74" i="110"/>
  <c r="P74" i="110"/>
  <c r="O74" i="110"/>
  <c r="M74" i="110"/>
  <c r="L74" i="110"/>
  <c r="J74" i="110"/>
  <c r="I74" i="110"/>
  <c r="H74" i="110"/>
  <c r="G74" i="110"/>
  <c r="F74" i="110"/>
  <c r="E74" i="110"/>
  <c r="Q73" i="110"/>
  <c r="P73" i="110"/>
  <c r="O73" i="110"/>
  <c r="N73" i="110"/>
  <c r="M73" i="110"/>
  <c r="L73" i="110"/>
  <c r="J73" i="110"/>
  <c r="I73" i="110"/>
  <c r="H73" i="110"/>
  <c r="G73" i="110"/>
  <c r="E73" i="110"/>
  <c r="Q72" i="110"/>
  <c r="P72" i="110"/>
  <c r="O72" i="110"/>
  <c r="N72" i="110"/>
  <c r="L72" i="110"/>
  <c r="J72" i="110"/>
  <c r="I72" i="110"/>
  <c r="H72" i="110"/>
  <c r="E72" i="110"/>
  <c r="Q71" i="110"/>
  <c r="P71" i="110"/>
  <c r="O71" i="110"/>
  <c r="M71" i="110"/>
  <c r="L71" i="110"/>
  <c r="J71" i="110"/>
  <c r="I71" i="110"/>
  <c r="H71" i="110"/>
  <c r="G71" i="110"/>
  <c r="F71" i="110"/>
  <c r="E71" i="110"/>
  <c r="Q70" i="110"/>
  <c r="P70" i="110"/>
  <c r="O70" i="110"/>
  <c r="N70" i="110"/>
  <c r="M70" i="110"/>
  <c r="L70" i="110"/>
  <c r="J70" i="110"/>
  <c r="I70" i="110"/>
  <c r="H70" i="110"/>
  <c r="G70" i="110"/>
  <c r="F70" i="110"/>
  <c r="E70" i="110"/>
  <c r="R69" i="110"/>
  <c r="D69" i="110"/>
  <c r="Q66" i="110"/>
  <c r="P66" i="110"/>
  <c r="O66" i="110"/>
  <c r="L66" i="110"/>
  <c r="J66" i="110"/>
  <c r="I66" i="110"/>
  <c r="H66" i="110"/>
  <c r="F66" i="110"/>
  <c r="E66" i="110"/>
  <c r="Q65" i="110"/>
  <c r="P65" i="110"/>
  <c r="O65" i="110"/>
  <c r="N65" i="110"/>
  <c r="M65" i="110"/>
  <c r="L65" i="110"/>
  <c r="J65" i="110"/>
  <c r="I65" i="110"/>
  <c r="H65" i="110"/>
  <c r="E65" i="110"/>
  <c r="Q64" i="110"/>
  <c r="P64" i="110"/>
  <c r="O64" i="110"/>
  <c r="L64" i="110"/>
  <c r="J64" i="110"/>
  <c r="I64" i="110"/>
  <c r="H64" i="110"/>
  <c r="G64" i="110"/>
  <c r="F64" i="110"/>
  <c r="E64" i="110"/>
  <c r="Q63" i="110"/>
  <c r="P63" i="110"/>
  <c r="O63" i="110"/>
  <c r="M63" i="110"/>
  <c r="L63" i="110"/>
  <c r="J63" i="110"/>
  <c r="I63" i="110"/>
  <c r="H63" i="110"/>
  <c r="F63" i="110"/>
  <c r="E63" i="110"/>
  <c r="Q62" i="110"/>
  <c r="P62" i="110"/>
  <c r="O62" i="110"/>
  <c r="N62" i="110"/>
  <c r="L62" i="110"/>
  <c r="J62" i="110"/>
  <c r="I62" i="110"/>
  <c r="H62" i="110"/>
  <c r="G62" i="110"/>
  <c r="E62" i="110"/>
  <c r="Q61" i="110"/>
  <c r="P61" i="110"/>
  <c r="O61" i="110"/>
  <c r="L61" i="110"/>
  <c r="J61" i="110"/>
  <c r="I61" i="110"/>
  <c r="H61" i="110"/>
  <c r="G61" i="110"/>
  <c r="E61" i="110"/>
  <c r="Q60" i="110"/>
  <c r="P60" i="110"/>
  <c r="O60" i="110"/>
  <c r="N60" i="110"/>
  <c r="M60" i="110"/>
  <c r="L60" i="110"/>
  <c r="J60" i="110"/>
  <c r="I60" i="110"/>
  <c r="H60" i="110"/>
  <c r="E60" i="110"/>
  <c r="Q59" i="110"/>
  <c r="P59" i="110"/>
  <c r="O59" i="110"/>
  <c r="M59" i="110"/>
  <c r="L59" i="110"/>
  <c r="J59" i="110"/>
  <c r="I59" i="110"/>
  <c r="H59" i="110"/>
  <c r="G59" i="110"/>
  <c r="F59" i="110"/>
  <c r="E59" i="110"/>
  <c r="U58" i="110"/>
  <c r="Q58" i="110"/>
  <c r="P58" i="110"/>
  <c r="O58" i="110"/>
  <c r="L58" i="110"/>
  <c r="J58" i="110"/>
  <c r="I58" i="110"/>
  <c r="H58" i="110"/>
  <c r="E58" i="110"/>
  <c r="G57" i="110"/>
  <c r="F57" i="110"/>
  <c r="E57" i="110"/>
  <c r="S56" i="110"/>
  <c r="R56" i="110"/>
  <c r="D56" i="110"/>
  <c r="N63" i="110" s="1"/>
  <c r="C56" i="110"/>
  <c r="Q53" i="110"/>
  <c r="P53" i="110"/>
  <c r="O53" i="110"/>
  <c r="L53" i="110"/>
  <c r="J53" i="110"/>
  <c r="I53" i="110"/>
  <c r="H53" i="110"/>
  <c r="F53" i="110"/>
  <c r="E53" i="110"/>
  <c r="Q52" i="110"/>
  <c r="P52" i="110"/>
  <c r="O52" i="110"/>
  <c r="L52" i="110"/>
  <c r="J52" i="110"/>
  <c r="I52" i="110"/>
  <c r="H52" i="110"/>
  <c r="E52" i="110"/>
  <c r="J51" i="110"/>
  <c r="I51" i="110"/>
  <c r="H51" i="110"/>
  <c r="E51" i="110"/>
  <c r="N50" i="110"/>
  <c r="U49" i="110"/>
  <c r="E49" i="110"/>
  <c r="Q48" i="110"/>
  <c r="P48" i="110"/>
  <c r="O48" i="110"/>
  <c r="L48" i="110"/>
  <c r="J47" i="110"/>
  <c r="F47" i="110"/>
  <c r="U46" i="110"/>
  <c r="S44" i="110"/>
  <c r="C44" i="110"/>
  <c r="U43" i="110"/>
  <c r="S43" i="110"/>
  <c r="R43" i="110"/>
  <c r="Q49" i="110" s="1"/>
  <c r="D43" i="110"/>
  <c r="C43" i="110"/>
  <c r="V41" i="110"/>
  <c r="Q40" i="110"/>
  <c r="P40" i="110"/>
  <c r="O40" i="110"/>
  <c r="N40" i="110"/>
  <c r="L40" i="110"/>
  <c r="J40" i="110"/>
  <c r="I40" i="110"/>
  <c r="H40" i="110"/>
  <c r="F40" i="110"/>
  <c r="E40" i="110"/>
  <c r="Q39" i="110"/>
  <c r="P39" i="110"/>
  <c r="O39" i="110"/>
  <c r="N39" i="110"/>
  <c r="L39" i="110"/>
  <c r="J39" i="110"/>
  <c r="I39" i="110"/>
  <c r="H39" i="110"/>
  <c r="F39" i="110"/>
  <c r="E39" i="110"/>
  <c r="U38" i="110"/>
  <c r="N38" i="110"/>
  <c r="M38" i="110"/>
  <c r="N37" i="110"/>
  <c r="L37" i="110"/>
  <c r="J37" i="110"/>
  <c r="N36" i="110"/>
  <c r="E36" i="110"/>
  <c r="Q35" i="110"/>
  <c r="N35" i="110"/>
  <c r="F35" i="110"/>
  <c r="P34" i="110"/>
  <c r="O34" i="110"/>
  <c r="N34" i="110"/>
  <c r="F34" i="110"/>
  <c r="N33" i="110"/>
  <c r="M33" i="110"/>
  <c r="F33" i="110"/>
  <c r="N32" i="110"/>
  <c r="L32" i="110"/>
  <c r="H32" i="110"/>
  <c r="F32" i="110"/>
  <c r="S31" i="110"/>
  <c r="F31" i="110"/>
  <c r="C31" i="110"/>
  <c r="S30" i="110"/>
  <c r="R30" i="110"/>
  <c r="G37" i="110" s="1"/>
  <c r="D30" i="110"/>
  <c r="F38" i="110" s="1"/>
  <c r="C30" i="110"/>
  <c r="Q27" i="110"/>
  <c r="P27" i="110"/>
  <c r="O27" i="110"/>
  <c r="N27" i="110"/>
  <c r="M27" i="110"/>
  <c r="L27" i="110"/>
  <c r="J27" i="110"/>
  <c r="I27" i="110"/>
  <c r="H27" i="110"/>
  <c r="E27" i="110"/>
  <c r="Q26" i="110"/>
  <c r="P26" i="110"/>
  <c r="O26" i="110"/>
  <c r="L26" i="110"/>
  <c r="J26" i="110"/>
  <c r="I26" i="110"/>
  <c r="H26" i="110"/>
  <c r="G26" i="110"/>
  <c r="E26" i="110"/>
  <c r="Q25" i="110"/>
  <c r="P25" i="110"/>
  <c r="O25" i="110"/>
  <c r="L25" i="110"/>
  <c r="H25" i="110"/>
  <c r="G25" i="110"/>
  <c r="Q24" i="110"/>
  <c r="P24" i="110"/>
  <c r="O24" i="110"/>
  <c r="L24" i="110"/>
  <c r="G24" i="110"/>
  <c r="Q23" i="110"/>
  <c r="P23" i="110"/>
  <c r="O23" i="110"/>
  <c r="M23" i="110"/>
  <c r="L23" i="110"/>
  <c r="Q22" i="110"/>
  <c r="P22" i="110"/>
  <c r="O22" i="110"/>
  <c r="N22" i="110"/>
  <c r="M22" i="110"/>
  <c r="L22" i="110"/>
  <c r="G22" i="110"/>
  <c r="Q21" i="110"/>
  <c r="P21" i="110"/>
  <c r="O21" i="110"/>
  <c r="M21" i="110"/>
  <c r="L21" i="110"/>
  <c r="J21" i="110"/>
  <c r="Q20" i="110"/>
  <c r="P20" i="110"/>
  <c r="O20" i="110"/>
  <c r="M20" i="110"/>
  <c r="L20" i="110"/>
  <c r="G20" i="110"/>
  <c r="E20" i="110"/>
  <c r="Q19" i="110"/>
  <c r="P19" i="110"/>
  <c r="O19" i="110"/>
  <c r="M19" i="110"/>
  <c r="L19" i="110"/>
  <c r="S18" i="110"/>
  <c r="Q18" i="110"/>
  <c r="P18" i="110"/>
  <c r="G18" i="110"/>
  <c r="C18" i="110"/>
  <c r="S17" i="110"/>
  <c r="R17" i="110"/>
  <c r="D17" i="110"/>
  <c r="J24" i="110" s="1"/>
  <c r="C17" i="110"/>
  <c r="Q14" i="110"/>
  <c r="P14" i="110"/>
  <c r="O14" i="110"/>
  <c r="N14" i="110"/>
  <c r="M14" i="110"/>
  <c r="L14" i="110"/>
  <c r="J14" i="110"/>
  <c r="I14" i="110"/>
  <c r="H14" i="110"/>
  <c r="E14" i="110"/>
  <c r="O13" i="110"/>
  <c r="N13" i="110"/>
  <c r="L13" i="110"/>
  <c r="J13" i="110"/>
  <c r="I13" i="110"/>
  <c r="H13" i="110"/>
  <c r="E13" i="110"/>
  <c r="N12" i="110"/>
  <c r="G12" i="110"/>
  <c r="N11" i="110"/>
  <c r="M11" i="110"/>
  <c r="L11" i="110"/>
  <c r="H11" i="110"/>
  <c r="G11" i="110"/>
  <c r="E11" i="110"/>
  <c r="N10" i="110"/>
  <c r="G10" i="110"/>
  <c r="E10" i="110"/>
  <c r="Q9" i="110"/>
  <c r="N9" i="110"/>
  <c r="J9" i="110"/>
  <c r="I9" i="110"/>
  <c r="H9" i="110"/>
  <c r="N8" i="110"/>
  <c r="H8" i="110"/>
  <c r="G8" i="110"/>
  <c r="F8" i="110"/>
  <c r="P7" i="110"/>
  <c r="M7" i="110"/>
  <c r="F7" i="110"/>
  <c r="E7" i="110"/>
  <c r="F6" i="110"/>
  <c r="E6" i="110"/>
  <c r="Q5" i="110"/>
  <c r="O5" i="110"/>
  <c r="J5" i="110"/>
  <c r="I5" i="110"/>
  <c r="F5" i="110"/>
  <c r="R4" i="110"/>
  <c r="G13" i="110" s="1"/>
  <c r="D4" i="110"/>
  <c r="F14" i="110" s="1"/>
  <c r="K2" i="110"/>
  <c r="C170" i="109" a="1"/>
  <c r="C170" i="109" s="1"/>
  <c r="C140" i="109"/>
  <c r="Q131" i="109"/>
  <c r="P131" i="109"/>
  <c r="O131" i="109"/>
  <c r="M131" i="109"/>
  <c r="L131" i="109"/>
  <c r="J131" i="109"/>
  <c r="I131" i="109"/>
  <c r="H131" i="109"/>
  <c r="G131" i="109"/>
  <c r="E131" i="109"/>
  <c r="Q130" i="109"/>
  <c r="P130" i="109"/>
  <c r="O130" i="109"/>
  <c r="M130" i="109"/>
  <c r="L130" i="109"/>
  <c r="J130" i="109"/>
  <c r="I130" i="109"/>
  <c r="H130" i="109"/>
  <c r="G130" i="109"/>
  <c r="E130" i="109"/>
  <c r="Q129" i="109"/>
  <c r="P129" i="109"/>
  <c r="O129" i="109"/>
  <c r="M129" i="109"/>
  <c r="L129" i="109"/>
  <c r="J129" i="109"/>
  <c r="I129" i="109"/>
  <c r="H129" i="109"/>
  <c r="G129" i="109"/>
  <c r="E129" i="109"/>
  <c r="Q128" i="109"/>
  <c r="P128" i="109"/>
  <c r="O128" i="109"/>
  <c r="M128" i="109"/>
  <c r="L128" i="109"/>
  <c r="J128" i="109"/>
  <c r="I128" i="109"/>
  <c r="H128" i="109"/>
  <c r="G128" i="109"/>
  <c r="E128" i="109"/>
  <c r="Q127" i="109"/>
  <c r="P127" i="109"/>
  <c r="O127" i="109"/>
  <c r="M127" i="109"/>
  <c r="L127" i="109"/>
  <c r="J127" i="109"/>
  <c r="I127" i="109"/>
  <c r="H127" i="109"/>
  <c r="G127" i="109"/>
  <c r="E127" i="109"/>
  <c r="Q126" i="109"/>
  <c r="P126" i="109"/>
  <c r="O126" i="109"/>
  <c r="M126" i="109"/>
  <c r="L126" i="109"/>
  <c r="J126" i="109"/>
  <c r="I126" i="109"/>
  <c r="H126" i="109"/>
  <c r="G126" i="109"/>
  <c r="E126" i="109"/>
  <c r="Q125" i="109"/>
  <c r="P125" i="109"/>
  <c r="O125" i="109"/>
  <c r="M125" i="109"/>
  <c r="L125" i="109"/>
  <c r="J125" i="109"/>
  <c r="I125" i="109"/>
  <c r="H125" i="109"/>
  <c r="G125" i="109"/>
  <c r="E125" i="109"/>
  <c r="Q124" i="109"/>
  <c r="P124" i="109"/>
  <c r="O124" i="109"/>
  <c r="M124" i="109"/>
  <c r="L124" i="109"/>
  <c r="J124" i="109"/>
  <c r="I124" i="109"/>
  <c r="H124" i="109"/>
  <c r="G124" i="109"/>
  <c r="E124" i="109"/>
  <c r="Q123" i="109"/>
  <c r="P123" i="109"/>
  <c r="O123" i="109"/>
  <c r="M123" i="109"/>
  <c r="L123" i="109"/>
  <c r="J123" i="109"/>
  <c r="I123" i="109"/>
  <c r="H123" i="109"/>
  <c r="G123" i="109"/>
  <c r="E123" i="109"/>
  <c r="Q122" i="109"/>
  <c r="P122" i="109"/>
  <c r="O122" i="109"/>
  <c r="M122" i="109"/>
  <c r="L122" i="109"/>
  <c r="J122" i="109"/>
  <c r="I122" i="109"/>
  <c r="H122" i="109"/>
  <c r="G122" i="109"/>
  <c r="E122" i="109"/>
  <c r="R121" i="109"/>
  <c r="D121" i="109"/>
  <c r="F131" i="109" s="1"/>
  <c r="Q118" i="109"/>
  <c r="P118" i="109"/>
  <c r="O118" i="109"/>
  <c r="N118" i="109"/>
  <c r="L118" i="109"/>
  <c r="J118" i="109"/>
  <c r="I118" i="109"/>
  <c r="H118" i="109"/>
  <c r="E118" i="109"/>
  <c r="Q117" i="109"/>
  <c r="P117" i="109"/>
  <c r="O117" i="109"/>
  <c r="N117" i="109"/>
  <c r="L117" i="109"/>
  <c r="J117" i="109"/>
  <c r="I117" i="109"/>
  <c r="H117" i="109"/>
  <c r="E117" i="109"/>
  <c r="Q116" i="109"/>
  <c r="P116" i="109"/>
  <c r="O116" i="109"/>
  <c r="N116" i="109"/>
  <c r="L116" i="109"/>
  <c r="J116" i="109"/>
  <c r="I116" i="109"/>
  <c r="H116" i="109"/>
  <c r="E116" i="109"/>
  <c r="Q115" i="109"/>
  <c r="P115" i="109"/>
  <c r="O115" i="109"/>
  <c r="N115" i="109"/>
  <c r="L115" i="109"/>
  <c r="J115" i="109"/>
  <c r="I115" i="109"/>
  <c r="H115" i="109"/>
  <c r="E115" i="109"/>
  <c r="Q114" i="109"/>
  <c r="P114" i="109"/>
  <c r="O114" i="109"/>
  <c r="N114" i="109"/>
  <c r="L114" i="109"/>
  <c r="J114" i="109"/>
  <c r="I114" i="109"/>
  <c r="H114" i="109"/>
  <c r="E114" i="109"/>
  <c r="Q113" i="109"/>
  <c r="P113" i="109"/>
  <c r="O113" i="109"/>
  <c r="N113" i="109"/>
  <c r="L113" i="109"/>
  <c r="J113" i="109"/>
  <c r="I113" i="109"/>
  <c r="H113" i="109"/>
  <c r="E113" i="109"/>
  <c r="Q112" i="109"/>
  <c r="P112" i="109"/>
  <c r="O112" i="109"/>
  <c r="N112" i="109"/>
  <c r="L112" i="109"/>
  <c r="J112" i="109"/>
  <c r="I112" i="109"/>
  <c r="H112" i="109"/>
  <c r="E112" i="109"/>
  <c r="Q111" i="109"/>
  <c r="P111" i="109"/>
  <c r="O111" i="109"/>
  <c r="N111" i="109"/>
  <c r="L111" i="109"/>
  <c r="J111" i="109"/>
  <c r="I111" i="109"/>
  <c r="H111" i="109"/>
  <c r="E111" i="109"/>
  <c r="Q110" i="109"/>
  <c r="P110" i="109"/>
  <c r="O110" i="109"/>
  <c r="N110" i="109"/>
  <c r="L110" i="109"/>
  <c r="J110" i="109"/>
  <c r="I110" i="109"/>
  <c r="H110" i="109"/>
  <c r="E110" i="109"/>
  <c r="Q109" i="109"/>
  <c r="P109" i="109"/>
  <c r="O109" i="109"/>
  <c r="N109" i="109"/>
  <c r="L109" i="109"/>
  <c r="J109" i="109"/>
  <c r="I109" i="109"/>
  <c r="H109" i="109"/>
  <c r="E109" i="109"/>
  <c r="R108" i="109"/>
  <c r="G118" i="109" s="1"/>
  <c r="D108" i="109"/>
  <c r="F118" i="109" s="1"/>
  <c r="Q105" i="109"/>
  <c r="P105" i="109"/>
  <c r="O105" i="109"/>
  <c r="N105" i="109"/>
  <c r="M105" i="109"/>
  <c r="L105" i="109"/>
  <c r="J105" i="109"/>
  <c r="I105" i="109"/>
  <c r="H105" i="109"/>
  <c r="G105" i="109"/>
  <c r="F105" i="109"/>
  <c r="E105" i="109"/>
  <c r="Q104" i="109"/>
  <c r="P104" i="109"/>
  <c r="O104" i="109"/>
  <c r="N104" i="109"/>
  <c r="M104" i="109"/>
  <c r="L104" i="109"/>
  <c r="J104" i="109"/>
  <c r="I104" i="109"/>
  <c r="H104" i="109"/>
  <c r="G104" i="109"/>
  <c r="F104" i="109"/>
  <c r="E104" i="109"/>
  <c r="Q103" i="109"/>
  <c r="P103" i="109"/>
  <c r="O103" i="109"/>
  <c r="N103" i="109"/>
  <c r="M103" i="109"/>
  <c r="L103" i="109"/>
  <c r="J103" i="109"/>
  <c r="I103" i="109"/>
  <c r="H103" i="109"/>
  <c r="G103" i="109"/>
  <c r="F103" i="109"/>
  <c r="E103" i="109"/>
  <c r="Q102" i="109"/>
  <c r="P102" i="109"/>
  <c r="O102" i="109"/>
  <c r="N102" i="109"/>
  <c r="M102" i="109"/>
  <c r="L102" i="109"/>
  <c r="J102" i="109"/>
  <c r="I102" i="109"/>
  <c r="H102" i="109"/>
  <c r="G102" i="109"/>
  <c r="F102" i="109"/>
  <c r="E102" i="109"/>
  <c r="Q101" i="109"/>
  <c r="P101" i="109"/>
  <c r="O101" i="109"/>
  <c r="N101" i="109"/>
  <c r="M101" i="109"/>
  <c r="L101" i="109"/>
  <c r="J101" i="109"/>
  <c r="I101" i="109"/>
  <c r="H101" i="109"/>
  <c r="G101" i="109"/>
  <c r="F101" i="109"/>
  <c r="E101" i="109"/>
  <c r="Q100" i="109"/>
  <c r="P100" i="109"/>
  <c r="O100" i="109"/>
  <c r="N100" i="109"/>
  <c r="M100" i="109"/>
  <c r="L100" i="109"/>
  <c r="J100" i="109"/>
  <c r="I100" i="109"/>
  <c r="H100" i="109"/>
  <c r="G100" i="109"/>
  <c r="F100" i="109"/>
  <c r="E100" i="109"/>
  <c r="Q99" i="109"/>
  <c r="P99" i="109"/>
  <c r="O99" i="109"/>
  <c r="N99" i="109"/>
  <c r="M99" i="109"/>
  <c r="L99" i="109"/>
  <c r="J99" i="109"/>
  <c r="I99" i="109"/>
  <c r="H99" i="109"/>
  <c r="G99" i="109"/>
  <c r="F99" i="109"/>
  <c r="E99" i="109"/>
  <c r="Q98" i="109"/>
  <c r="P98" i="109"/>
  <c r="O98" i="109"/>
  <c r="N98" i="109"/>
  <c r="M98" i="109"/>
  <c r="L98" i="109"/>
  <c r="J98" i="109"/>
  <c r="I98" i="109"/>
  <c r="H98" i="109"/>
  <c r="G98" i="109"/>
  <c r="F98" i="109"/>
  <c r="E98" i="109"/>
  <c r="Q97" i="109"/>
  <c r="P97" i="109"/>
  <c r="O97" i="109"/>
  <c r="N97" i="109"/>
  <c r="M97" i="109"/>
  <c r="L97" i="109"/>
  <c r="J97" i="109"/>
  <c r="I97" i="109"/>
  <c r="H97" i="109"/>
  <c r="G97" i="109"/>
  <c r="F97" i="109"/>
  <c r="E97" i="109"/>
  <c r="Q96" i="109"/>
  <c r="P96" i="109"/>
  <c r="O96" i="109"/>
  <c r="N96" i="109"/>
  <c r="M96" i="109"/>
  <c r="L96" i="109"/>
  <c r="J96" i="109"/>
  <c r="I96" i="109"/>
  <c r="H96" i="109"/>
  <c r="G96" i="109"/>
  <c r="F96" i="109"/>
  <c r="E96" i="109"/>
  <c r="R95" i="109"/>
  <c r="D95" i="109"/>
  <c r="Q92" i="109"/>
  <c r="P92" i="109"/>
  <c r="O92" i="109"/>
  <c r="L92" i="109"/>
  <c r="J92" i="109"/>
  <c r="I92" i="109"/>
  <c r="H92" i="109"/>
  <c r="E92" i="109"/>
  <c r="Q91" i="109"/>
  <c r="P91" i="109"/>
  <c r="O91" i="109"/>
  <c r="L91" i="109"/>
  <c r="J91" i="109"/>
  <c r="I91" i="109"/>
  <c r="H91" i="109"/>
  <c r="E91" i="109"/>
  <c r="Q90" i="109"/>
  <c r="P90" i="109"/>
  <c r="O90" i="109"/>
  <c r="L90" i="109"/>
  <c r="J90" i="109"/>
  <c r="I90" i="109"/>
  <c r="H90" i="109"/>
  <c r="E90" i="109"/>
  <c r="Q89" i="109"/>
  <c r="P89" i="109"/>
  <c r="O89" i="109"/>
  <c r="L89" i="109"/>
  <c r="J89" i="109"/>
  <c r="I89" i="109"/>
  <c r="H89" i="109"/>
  <c r="E89" i="109"/>
  <c r="Q88" i="109"/>
  <c r="P88" i="109"/>
  <c r="O88" i="109"/>
  <c r="L88" i="109"/>
  <c r="J88" i="109"/>
  <c r="I88" i="109"/>
  <c r="H88" i="109"/>
  <c r="E88" i="109"/>
  <c r="Q87" i="109"/>
  <c r="P87" i="109"/>
  <c r="O87" i="109"/>
  <c r="L87" i="109"/>
  <c r="J87" i="109"/>
  <c r="I87" i="109"/>
  <c r="H87" i="109"/>
  <c r="E87" i="109"/>
  <c r="Q86" i="109"/>
  <c r="P86" i="109"/>
  <c r="O86" i="109"/>
  <c r="L86" i="109"/>
  <c r="J86" i="109"/>
  <c r="I86" i="109"/>
  <c r="H86" i="109"/>
  <c r="E86" i="109"/>
  <c r="Q85" i="109"/>
  <c r="P85" i="109"/>
  <c r="O85" i="109"/>
  <c r="L85" i="109"/>
  <c r="J85" i="109"/>
  <c r="I85" i="109"/>
  <c r="H85" i="109"/>
  <c r="E85" i="109"/>
  <c r="Q84" i="109"/>
  <c r="P84" i="109"/>
  <c r="O84" i="109"/>
  <c r="L84" i="109"/>
  <c r="J84" i="109"/>
  <c r="I84" i="109"/>
  <c r="H84" i="109"/>
  <c r="E84" i="109"/>
  <c r="Q83" i="109"/>
  <c r="P83" i="109"/>
  <c r="O83" i="109"/>
  <c r="L83" i="109"/>
  <c r="J83" i="109"/>
  <c r="I83" i="109"/>
  <c r="H83" i="109"/>
  <c r="E83" i="109"/>
  <c r="R82" i="109"/>
  <c r="M92" i="109" s="1"/>
  <c r="D82" i="109"/>
  <c r="N92" i="109" s="1"/>
  <c r="Q79" i="109"/>
  <c r="P79" i="109"/>
  <c r="O79" i="109"/>
  <c r="L79" i="109"/>
  <c r="J79" i="109"/>
  <c r="I79" i="109"/>
  <c r="H79" i="109"/>
  <c r="E79" i="109"/>
  <c r="Q78" i="109"/>
  <c r="P78" i="109"/>
  <c r="O78" i="109"/>
  <c r="L78" i="109"/>
  <c r="J78" i="109"/>
  <c r="I78" i="109"/>
  <c r="H78" i="109"/>
  <c r="E78" i="109"/>
  <c r="Q77" i="109"/>
  <c r="P77" i="109"/>
  <c r="O77" i="109"/>
  <c r="L77" i="109"/>
  <c r="J77" i="109"/>
  <c r="I77" i="109"/>
  <c r="H77" i="109"/>
  <c r="E77" i="109"/>
  <c r="Q76" i="109"/>
  <c r="P76" i="109"/>
  <c r="O76" i="109"/>
  <c r="L76" i="109"/>
  <c r="J76" i="109"/>
  <c r="I76" i="109"/>
  <c r="H76" i="109"/>
  <c r="F76" i="109"/>
  <c r="E76" i="109"/>
  <c r="Q75" i="109"/>
  <c r="P75" i="109"/>
  <c r="O75" i="109"/>
  <c r="L75" i="109"/>
  <c r="J75" i="109"/>
  <c r="I75" i="109"/>
  <c r="H75" i="109"/>
  <c r="F75" i="109"/>
  <c r="E75" i="109"/>
  <c r="Q74" i="109"/>
  <c r="P74" i="109"/>
  <c r="O74" i="109"/>
  <c r="N74" i="109"/>
  <c r="M74" i="109"/>
  <c r="L74" i="109"/>
  <c r="J74" i="109"/>
  <c r="I74" i="109"/>
  <c r="H74" i="109"/>
  <c r="E74" i="109"/>
  <c r="Q73" i="109"/>
  <c r="P73" i="109"/>
  <c r="O73" i="109"/>
  <c r="N73" i="109"/>
  <c r="L73" i="109"/>
  <c r="J73" i="109"/>
  <c r="I73" i="109"/>
  <c r="H73" i="109"/>
  <c r="F73" i="109"/>
  <c r="E73" i="109"/>
  <c r="Q72" i="109"/>
  <c r="P72" i="109"/>
  <c r="O72" i="109"/>
  <c r="N72" i="109"/>
  <c r="L72" i="109"/>
  <c r="J72" i="109"/>
  <c r="I72" i="109"/>
  <c r="H72" i="109"/>
  <c r="G72" i="109"/>
  <c r="F72" i="109"/>
  <c r="E72" i="109"/>
  <c r="Q71" i="109"/>
  <c r="P71" i="109"/>
  <c r="O71" i="109"/>
  <c r="N71" i="109"/>
  <c r="L71" i="109"/>
  <c r="J71" i="109"/>
  <c r="I71" i="109"/>
  <c r="H71" i="109"/>
  <c r="F71" i="109"/>
  <c r="E71" i="109"/>
  <c r="Q70" i="109"/>
  <c r="P70" i="109"/>
  <c r="O70" i="109"/>
  <c r="N70" i="109"/>
  <c r="L70" i="109"/>
  <c r="J70" i="109"/>
  <c r="I70" i="109"/>
  <c r="H70" i="109"/>
  <c r="F70" i="109"/>
  <c r="E70" i="109"/>
  <c r="R69" i="109"/>
  <c r="D69" i="109"/>
  <c r="N79" i="109" s="1"/>
  <c r="Q66" i="109"/>
  <c r="P66" i="109"/>
  <c r="O66" i="109"/>
  <c r="L66" i="109"/>
  <c r="J66" i="109"/>
  <c r="I66" i="109"/>
  <c r="H66" i="109"/>
  <c r="G66" i="109"/>
  <c r="E66" i="109"/>
  <c r="Q65" i="109"/>
  <c r="P65" i="109"/>
  <c r="O65" i="109"/>
  <c r="M65" i="109"/>
  <c r="L65" i="109"/>
  <c r="J65" i="109"/>
  <c r="I65" i="109"/>
  <c r="H65" i="109"/>
  <c r="E65" i="109"/>
  <c r="Q64" i="109"/>
  <c r="P64" i="109"/>
  <c r="O64" i="109"/>
  <c r="M64" i="109"/>
  <c r="J64" i="109"/>
  <c r="I64" i="109"/>
  <c r="H64" i="109"/>
  <c r="G64" i="109"/>
  <c r="Q63" i="109"/>
  <c r="P63" i="109"/>
  <c r="O63" i="109"/>
  <c r="L63" i="109"/>
  <c r="J63" i="109"/>
  <c r="H63" i="109"/>
  <c r="G63" i="109"/>
  <c r="F63" i="109"/>
  <c r="U62" i="109"/>
  <c r="Q62" i="109"/>
  <c r="P62" i="109"/>
  <c r="O62" i="109"/>
  <c r="M62" i="109"/>
  <c r="L62" i="109"/>
  <c r="J62" i="109"/>
  <c r="H62" i="109"/>
  <c r="E62" i="109"/>
  <c r="O61" i="109"/>
  <c r="M61" i="109"/>
  <c r="L61" i="109"/>
  <c r="J61" i="109"/>
  <c r="I61" i="109"/>
  <c r="H61" i="109"/>
  <c r="G61" i="109"/>
  <c r="E61" i="109"/>
  <c r="Q60" i="109"/>
  <c r="L60" i="109"/>
  <c r="J60" i="109"/>
  <c r="I60" i="109"/>
  <c r="H60" i="109"/>
  <c r="G60" i="109"/>
  <c r="E60" i="109"/>
  <c r="Q59" i="109"/>
  <c r="P59" i="109"/>
  <c r="O59" i="109"/>
  <c r="M59" i="109"/>
  <c r="J59" i="109"/>
  <c r="I59" i="109"/>
  <c r="H59" i="109"/>
  <c r="E59" i="109"/>
  <c r="Q58" i="109"/>
  <c r="O58" i="109"/>
  <c r="M58" i="109"/>
  <c r="L58" i="109"/>
  <c r="H58" i="109"/>
  <c r="G58" i="109"/>
  <c r="E58" i="109"/>
  <c r="S57" i="109"/>
  <c r="Q57" i="109" s="1"/>
  <c r="M57" i="109"/>
  <c r="G57" i="109"/>
  <c r="C57" i="109"/>
  <c r="H57" i="109" s="1"/>
  <c r="S56" i="109"/>
  <c r="R56" i="109"/>
  <c r="M66" i="109" s="1"/>
  <c r="D56" i="109"/>
  <c r="F66" i="109" s="1"/>
  <c r="C56" i="109"/>
  <c r="U54" i="109"/>
  <c r="Q53" i="109"/>
  <c r="P53" i="109"/>
  <c r="O53" i="109"/>
  <c r="L53" i="109"/>
  <c r="J53" i="109"/>
  <c r="I53" i="109"/>
  <c r="H53" i="109"/>
  <c r="F53" i="109"/>
  <c r="E53" i="109"/>
  <c r="Q52" i="109"/>
  <c r="P52" i="109"/>
  <c r="O52" i="109"/>
  <c r="L52" i="109"/>
  <c r="J52" i="109"/>
  <c r="I52" i="109"/>
  <c r="H52" i="109"/>
  <c r="G52" i="109"/>
  <c r="E52" i="109"/>
  <c r="Q51" i="109"/>
  <c r="P51" i="109"/>
  <c r="O51" i="109"/>
  <c r="E51" i="109"/>
  <c r="P50" i="109"/>
  <c r="O50" i="109"/>
  <c r="L50" i="109"/>
  <c r="J50" i="109"/>
  <c r="Q49" i="109"/>
  <c r="P49" i="109"/>
  <c r="O49" i="109"/>
  <c r="N49" i="109"/>
  <c r="L49" i="109"/>
  <c r="O48" i="109"/>
  <c r="N48" i="109"/>
  <c r="M48" i="109"/>
  <c r="L48" i="109"/>
  <c r="J48" i="109"/>
  <c r="I48" i="109"/>
  <c r="H48" i="109"/>
  <c r="L47" i="109"/>
  <c r="H47" i="109"/>
  <c r="F47" i="109"/>
  <c r="E47" i="109"/>
  <c r="J46" i="109"/>
  <c r="I46" i="109"/>
  <c r="H46" i="109"/>
  <c r="F46" i="109"/>
  <c r="E46" i="109"/>
  <c r="H45" i="109"/>
  <c r="E45" i="109"/>
  <c r="S44" i="109"/>
  <c r="G44" i="109"/>
  <c r="F44" i="109"/>
  <c r="C44" i="109"/>
  <c r="U43" i="109"/>
  <c r="S43" i="109"/>
  <c r="R43" i="109"/>
  <c r="M51" i="109" s="1"/>
  <c r="D43" i="109"/>
  <c r="F52" i="109" s="1"/>
  <c r="C43" i="109"/>
  <c r="V41" i="109"/>
  <c r="Q40" i="109"/>
  <c r="P40" i="109"/>
  <c r="O40" i="109"/>
  <c r="L40" i="109"/>
  <c r="J40" i="109"/>
  <c r="I40" i="109"/>
  <c r="H40" i="109"/>
  <c r="E40" i="109"/>
  <c r="Q39" i="109"/>
  <c r="P39" i="109"/>
  <c r="O39" i="109"/>
  <c r="L39" i="109"/>
  <c r="J39" i="109"/>
  <c r="I39" i="109"/>
  <c r="H39" i="109"/>
  <c r="E39" i="109"/>
  <c r="I36" i="109"/>
  <c r="H36" i="109"/>
  <c r="E36" i="109"/>
  <c r="I33" i="109"/>
  <c r="H33" i="109"/>
  <c r="E33" i="109"/>
  <c r="S31" i="109"/>
  <c r="C31" i="109"/>
  <c r="S30" i="109"/>
  <c r="R30" i="109"/>
  <c r="G36" i="109" s="1"/>
  <c r="D30" i="109"/>
  <c r="J38" i="109" s="1"/>
  <c r="C30" i="109"/>
  <c r="Q27" i="109"/>
  <c r="P27" i="109"/>
  <c r="O27" i="109"/>
  <c r="M27" i="109"/>
  <c r="L27" i="109"/>
  <c r="J27" i="109"/>
  <c r="I27" i="109"/>
  <c r="H27" i="109"/>
  <c r="F27" i="109"/>
  <c r="E27" i="109"/>
  <c r="Q26" i="109"/>
  <c r="P26" i="109"/>
  <c r="O26" i="109"/>
  <c r="M26" i="109"/>
  <c r="L26" i="109"/>
  <c r="J26" i="109"/>
  <c r="I26" i="109"/>
  <c r="H26" i="109"/>
  <c r="G26" i="109"/>
  <c r="F26" i="109"/>
  <c r="E26" i="109"/>
  <c r="G25" i="109"/>
  <c r="M24" i="109"/>
  <c r="L24" i="109"/>
  <c r="J24" i="109"/>
  <c r="I24" i="109"/>
  <c r="G24" i="109"/>
  <c r="M23" i="109"/>
  <c r="H23" i="109"/>
  <c r="E23" i="109"/>
  <c r="O22" i="109"/>
  <c r="I21" i="109"/>
  <c r="H21" i="109"/>
  <c r="F21" i="109"/>
  <c r="M20" i="109"/>
  <c r="F20" i="109"/>
  <c r="E20" i="109"/>
  <c r="Q19" i="109"/>
  <c r="M19" i="109"/>
  <c r="E19" i="109"/>
  <c r="S18" i="109"/>
  <c r="W18" i="109" s="1"/>
  <c r="Q18" i="109"/>
  <c r="M18" i="109"/>
  <c r="G18" i="109"/>
  <c r="C18" i="109"/>
  <c r="S17" i="109"/>
  <c r="R17" i="109"/>
  <c r="G27" i="109" s="1"/>
  <c r="D17" i="109"/>
  <c r="N21" i="109" s="1"/>
  <c r="C17" i="109"/>
  <c r="Q14" i="109"/>
  <c r="P14" i="109"/>
  <c r="O14" i="109"/>
  <c r="L14" i="109"/>
  <c r="J14" i="109"/>
  <c r="I14" i="109"/>
  <c r="H14" i="109"/>
  <c r="E14" i="109"/>
  <c r="Q13" i="109"/>
  <c r="P13" i="109"/>
  <c r="O13" i="109"/>
  <c r="M13" i="109"/>
  <c r="L13" i="109"/>
  <c r="J13" i="109"/>
  <c r="I13" i="109"/>
  <c r="H13" i="109"/>
  <c r="G13" i="109"/>
  <c r="E13" i="109"/>
  <c r="L11" i="109"/>
  <c r="M8" i="109"/>
  <c r="G8" i="109"/>
  <c r="M7" i="109"/>
  <c r="G6" i="109"/>
  <c r="R4" i="109"/>
  <c r="D4" i="109"/>
  <c r="N12" i="109" s="1"/>
  <c r="K2" i="109"/>
  <c r="C170" i="108" a="1"/>
  <c r="C170" i="108" s="1"/>
  <c r="C140" i="108"/>
  <c r="Q131" i="108"/>
  <c r="P131" i="108"/>
  <c r="O131" i="108"/>
  <c r="L131" i="108"/>
  <c r="J131" i="108"/>
  <c r="I131" i="108"/>
  <c r="H131" i="108"/>
  <c r="F131" i="108"/>
  <c r="E131" i="108"/>
  <c r="Q130" i="108"/>
  <c r="P130" i="108"/>
  <c r="O130" i="108"/>
  <c r="L130" i="108"/>
  <c r="J130" i="108"/>
  <c r="I130" i="108"/>
  <c r="H130" i="108"/>
  <c r="F130" i="108"/>
  <c r="E130" i="108"/>
  <c r="Q129" i="108"/>
  <c r="P129" i="108"/>
  <c r="O129" i="108"/>
  <c r="L129" i="108"/>
  <c r="J129" i="108"/>
  <c r="I129" i="108"/>
  <c r="H129" i="108"/>
  <c r="F129" i="108"/>
  <c r="E129" i="108"/>
  <c r="Q128" i="108"/>
  <c r="P128" i="108"/>
  <c r="O128" i="108"/>
  <c r="L128" i="108"/>
  <c r="J128" i="108"/>
  <c r="I128" i="108"/>
  <c r="H128" i="108"/>
  <c r="F128" i="108"/>
  <c r="E128" i="108"/>
  <c r="Q127" i="108"/>
  <c r="P127" i="108"/>
  <c r="O127" i="108"/>
  <c r="L127" i="108"/>
  <c r="J127" i="108"/>
  <c r="I127" i="108"/>
  <c r="H127" i="108"/>
  <c r="F127" i="108"/>
  <c r="E127" i="108"/>
  <c r="Q126" i="108"/>
  <c r="P126" i="108"/>
  <c r="O126" i="108"/>
  <c r="L126" i="108"/>
  <c r="J126" i="108"/>
  <c r="I126" i="108"/>
  <c r="H126" i="108"/>
  <c r="F126" i="108"/>
  <c r="E126" i="108"/>
  <c r="Q125" i="108"/>
  <c r="P125" i="108"/>
  <c r="O125" i="108"/>
  <c r="L125" i="108"/>
  <c r="J125" i="108"/>
  <c r="I125" i="108"/>
  <c r="H125" i="108"/>
  <c r="F125" i="108"/>
  <c r="E125" i="108"/>
  <c r="Q124" i="108"/>
  <c r="P124" i="108"/>
  <c r="O124" i="108"/>
  <c r="L124" i="108"/>
  <c r="J124" i="108"/>
  <c r="I124" i="108"/>
  <c r="H124" i="108"/>
  <c r="F124" i="108"/>
  <c r="E124" i="108"/>
  <c r="Q123" i="108"/>
  <c r="P123" i="108"/>
  <c r="O123" i="108"/>
  <c r="L123" i="108"/>
  <c r="J123" i="108"/>
  <c r="I123" i="108"/>
  <c r="H123" i="108"/>
  <c r="F123" i="108"/>
  <c r="E123" i="108"/>
  <c r="Q122" i="108"/>
  <c r="P122" i="108"/>
  <c r="O122" i="108"/>
  <c r="L122" i="108"/>
  <c r="J122" i="108"/>
  <c r="I122" i="108"/>
  <c r="H122" i="108"/>
  <c r="F122" i="108"/>
  <c r="E122" i="108"/>
  <c r="R121" i="108"/>
  <c r="G131" i="108" s="1"/>
  <c r="D121" i="108"/>
  <c r="N131" i="108" s="1"/>
  <c r="Q118" i="108"/>
  <c r="P118" i="108"/>
  <c r="O118" i="108"/>
  <c r="N118" i="108"/>
  <c r="M118" i="108"/>
  <c r="L118" i="108"/>
  <c r="J118" i="108"/>
  <c r="I118" i="108"/>
  <c r="H118" i="108"/>
  <c r="G118" i="108"/>
  <c r="F118" i="108"/>
  <c r="E118" i="108"/>
  <c r="Q117" i="108"/>
  <c r="P117" i="108"/>
  <c r="O117" i="108"/>
  <c r="N117" i="108"/>
  <c r="M117" i="108"/>
  <c r="L117" i="108"/>
  <c r="J117" i="108"/>
  <c r="I117" i="108"/>
  <c r="H117" i="108"/>
  <c r="G117" i="108"/>
  <c r="F117" i="108"/>
  <c r="E117" i="108"/>
  <c r="Q116" i="108"/>
  <c r="P116" i="108"/>
  <c r="O116" i="108"/>
  <c r="N116" i="108"/>
  <c r="M116" i="108"/>
  <c r="L116" i="108"/>
  <c r="J116" i="108"/>
  <c r="I116" i="108"/>
  <c r="H116" i="108"/>
  <c r="G116" i="108"/>
  <c r="F116" i="108"/>
  <c r="E116" i="108"/>
  <c r="Q115" i="108"/>
  <c r="P115" i="108"/>
  <c r="O115" i="108"/>
  <c r="N115" i="108"/>
  <c r="M115" i="108"/>
  <c r="L115" i="108"/>
  <c r="J115" i="108"/>
  <c r="I115" i="108"/>
  <c r="H115" i="108"/>
  <c r="G115" i="108"/>
  <c r="F115" i="108"/>
  <c r="E115" i="108"/>
  <c r="Q114" i="108"/>
  <c r="P114" i="108"/>
  <c r="O114" i="108"/>
  <c r="N114" i="108"/>
  <c r="M114" i="108"/>
  <c r="L114" i="108"/>
  <c r="J114" i="108"/>
  <c r="I114" i="108"/>
  <c r="H114" i="108"/>
  <c r="G114" i="108"/>
  <c r="F114" i="108"/>
  <c r="E114" i="108"/>
  <c r="Q113" i="108"/>
  <c r="P113" i="108"/>
  <c r="O113" i="108"/>
  <c r="N113" i="108"/>
  <c r="M113" i="108"/>
  <c r="L113" i="108"/>
  <c r="J113" i="108"/>
  <c r="I113" i="108"/>
  <c r="H113" i="108"/>
  <c r="G113" i="108"/>
  <c r="F113" i="108"/>
  <c r="E113" i="108"/>
  <c r="Q112" i="108"/>
  <c r="P112" i="108"/>
  <c r="O112" i="108"/>
  <c r="N112" i="108"/>
  <c r="M112" i="108"/>
  <c r="L112" i="108"/>
  <c r="J112" i="108"/>
  <c r="I112" i="108"/>
  <c r="H112" i="108"/>
  <c r="G112" i="108"/>
  <c r="F112" i="108"/>
  <c r="E112" i="108"/>
  <c r="Q111" i="108"/>
  <c r="P111" i="108"/>
  <c r="O111" i="108"/>
  <c r="N111" i="108"/>
  <c r="M111" i="108"/>
  <c r="L111" i="108"/>
  <c r="J111" i="108"/>
  <c r="I111" i="108"/>
  <c r="H111" i="108"/>
  <c r="G111" i="108"/>
  <c r="F111" i="108"/>
  <c r="E111" i="108"/>
  <c r="Q110" i="108"/>
  <c r="P110" i="108"/>
  <c r="O110" i="108"/>
  <c r="N110" i="108"/>
  <c r="M110" i="108"/>
  <c r="L110" i="108"/>
  <c r="J110" i="108"/>
  <c r="I110" i="108"/>
  <c r="H110" i="108"/>
  <c r="G110" i="108"/>
  <c r="F110" i="108"/>
  <c r="E110" i="108"/>
  <c r="Q109" i="108"/>
  <c r="P109" i="108"/>
  <c r="O109" i="108"/>
  <c r="N109" i="108"/>
  <c r="M109" i="108"/>
  <c r="L109" i="108"/>
  <c r="J109" i="108"/>
  <c r="I109" i="108"/>
  <c r="H109" i="108"/>
  <c r="G109" i="108"/>
  <c r="F109" i="108"/>
  <c r="E109" i="108"/>
  <c r="R108" i="108"/>
  <c r="D108" i="108"/>
  <c r="Q105" i="108"/>
  <c r="P105" i="108"/>
  <c r="O105" i="108"/>
  <c r="L105" i="108"/>
  <c r="J105" i="108"/>
  <c r="I105" i="108"/>
  <c r="H105" i="108"/>
  <c r="E105" i="108"/>
  <c r="Q104" i="108"/>
  <c r="P104" i="108"/>
  <c r="O104" i="108"/>
  <c r="L104" i="108"/>
  <c r="J104" i="108"/>
  <c r="I104" i="108"/>
  <c r="H104" i="108"/>
  <c r="E104" i="108"/>
  <c r="Q103" i="108"/>
  <c r="P103" i="108"/>
  <c r="O103" i="108"/>
  <c r="L103" i="108"/>
  <c r="J103" i="108"/>
  <c r="I103" i="108"/>
  <c r="H103" i="108"/>
  <c r="E103" i="108"/>
  <c r="Q102" i="108"/>
  <c r="P102" i="108"/>
  <c r="O102" i="108"/>
  <c r="L102" i="108"/>
  <c r="J102" i="108"/>
  <c r="I102" i="108"/>
  <c r="H102" i="108"/>
  <c r="E102" i="108"/>
  <c r="Q101" i="108"/>
  <c r="P101" i="108"/>
  <c r="O101" i="108"/>
  <c r="L101" i="108"/>
  <c r="J101" i="108"/>
  <c r="I101" i="108"/>
  <c r="H101" i="108"/>
  <c r="E101" i="108"/>
  <c r="Q100" i="108"/>
  <c r="P100" i="108"/>
  <c r="O100" i="108"/>
  <c r="L100" i="108"/>
  <c r="J100" i="108"/>
  <c r="I100" i="108"/>
  <c r="H100" i="108"/>
  <c r="E100" i="108"/>
  <c r="Q99" i="108"/>
  <c r="P99" i="108"/>
  <c r="O99" i="108"/>
  <c r="L99" i="108"/>
  <c r="J99" i="108"/>
  <c r="I99" i="108"/>
  <c r="H99" i="108"/>
  <c r="E99" i="108"/>
  <c r="Q98" i="108"/>
  <c r="P98" i="108"/>
  <c r="O98" i="108"/>
  <c r="L98" i="108"/>
  <c r="J98" i="108"/>
  <c r="I98" i="108"/>
  <c r="H98" i="108"/>
  <c r="E98" i="108"/>
  <c r="Q97" i="108"/>
  <c r="P97" i="108"/>
  <c r="O97" i="108"/>
  <c r="L97" i="108"/>
  <c r="J97" i="108"/>
  <c r="I97" i="108"/>
  <c r="H97" i="108"/>
  <c r="E97" i="108"/>
  <c r="Q96" i="108"/>
  <c r="P96" i="108"/>
  <c r="O96" i="108"/>
  <c r="L96" i="108"/>
  <c r="J96" i="108"/>
  <c r="I96" i="108"/>
  <c r="H96" i="108"/>
  <c r="E96" i="108"/>
  <c r="R95" i="108"/>
  <c r="G105" i="108" s="1"/>
  <c r="D95" i="108"/>
  <c r="F105" i="108" s="1"/>
  <c r="Q92" i="108"/>
  <c r="P92" i="108"/>
  <c r="O92" i="108"/>
  <c r="N92" i="108"/>
  <c r="L92" i="108"/>
  <c r="J92" i="108"/>
  <c r="I92" i="108"/>
  <c r="H92" i="108"/>
  <c r="E92" i="108"/>
  <c r="Q91" i="108"/>
  <c r="P91" i="108"/>
  <c r="O91" i="108"/>
  <c r="N91" i="108"/>
  <c r="L91" i="108"/>
  <c r="J91" i="108"/>
  <c r="I91" i="108"/>
  <c r="H91" i="108"/>
  <c r="E91" i="108"/>
  <c r="Q90" i="108"/>
  <c r="P90" i="108"/>
  <c r="O90" i="108"/>
  <c r="N90" i="108"/>
  <c r="L90" i="108"/>
  <c r="J90" i="108"/>
  <c r="I90" i="108"/>
  <c r="H90" i="108"/>
  <c r="E90" i="108"/>
  <c r="Q89" i="108"/>
  <c r="P89" i="108"/>
  <c r="O89" i="108"/>
  <c r="N89" i="108"/>
  <c r="L89" i="108"/>
  <c r="J89" i="108"/>
  <c r="I89" i="108"/>
  <c r="H89" i="108"/>
  <c r="E89" i="108"/>
  <c r="Q88" i="108"/>
  <c r="P88" i="108"/>
  <c r="O88" i="108"/>
  <c r="N88" i="108"/>
  <c r="L88" i="108"/>
  <c r="J88" i="108"/>
  <c r="I88" i="108"/>
  <c r="H88" i="108"/>
  <c r="E88" i="108"/>
  <c r="Q87" i="108"/>
  <c r="P87" i="108"/>
  <c r="O87" i="108"/>
  <c r="N87" i="108"/>
  <c r="L87" i="108"/>
  <c r="J87" i="108"/>
  <c r="I87" i="108"/>
  <c r="H87" i="108"/>
  <c r="E87" i="108"/>
  <c r="Q86" i="108"/>
  <c r="P86" i="108"/>
  <c r="O86" i="108"/>
  <c r="N86" i="108"/>
  <c r="L86" i="108"/>
  <c r="J86" i="108"/>
  <c r="I86" i="108"/>
  <c r="H86" i="108"/>
  <c r="E86" i="108"/>
  <c r="Q85" i="108"/>
  <c r="P85" i="108"/>
  <c r="O85" i="108"/>
  <c r="N85" i="108"/>
  <c r="L85" i="108"/>
  <c r="J85" i="108"/>
  <c r="I85" i="108"/>
  <c r="H85" i="108"/>
  <c r="E85" i="108"/>
  <c r="Q84" i="108"/>
  <c r="P84" i="108"/>
  <c r="O84" i="108"/>
  <c r="N84" i="108"/>
  <c r="L84" i="108"/>
  <c r="J84" i="108"/>
  <c r="I84" i="108"/>
  <c r="H84" i="108"/>
  <c r="E84" i="108"/>
  <c r="Q83" i="108"/>
  <c r="P83" i="108"/>
  <c r="O83" i="108"/>
  <c r="N83" i="108"/>
  <c r="L83" i="108"/>
  <c r="J83" i="108"/>
  <c r="I83" i="108"/>
  <c r="H83" i="108"/>
  <c r="E83" i="108"/>
  <c r="R82" i="108"/>
  <c r="M92" i="108" s="1"/>
  <c r="D82" i="108"/>
  <c r="F92" i="108" s="1"/>
  <c r="Q79" i="108"/>
  <c r="P79" i="108"/>
  <c r="O79" i="108"/>
  <c r="L79" i="108"/>
  <c r="J79" i="108"/>
  <c r="I79" i="108"/>
  <c r="H79" i="108"/>
  <c r="E79" i="108"/>
  <c r="Q78" i="108"/>
  <c r="P78" i="108"/>
  <c r="O78" i="108"/>
  <c r="L78" i="108"/>
  <c r="J78" i="108"/>
  <c r="I78" i="108"/>
  <c r="H78" i="108"/>
  <c r="E78" i="108"/>
  <c r="Q77" i="108"/>
  <c r="P77" i="108"/>
  <c r="O77" i="108"/>
  <c r="L77" i="108"/>
  <c r="J77" i="108"/>
  <c r="I77" i="108"/>
  <c r="H77" i="108"/>
  <c r="E77" i="108"/>
  <c r="Q76" i="108"/>
  <c r="P76" i="108"/>
  <c r="O76" i="108"/>
  <c r="L76" i="108"/>
  <c r="J76" i="108"/>
  <c r="I76" i="108"/>
  <c r="H76" i="108"/>
  <c r="G76" i="108"/>
  <c r="E76" i="108"/>
  <c r="Q75" i="108"/>
  <c r="P75" i="108"/>
  <c r="O75" i="108"/>
  <c r="M75" i="108"/>
  <c r="L75" i="108"/>
  <c r="J75" i="108"/>
  <c r="I75" i="108"/>
  <c r="H75" i="108"/>
  <c r="G75" i="108"/>
  <c r="E75" i="108"/>
  <c r="Q74" i="108"/>
  <c r="P74" i="108"/>
  <c r="O74" i="108"/>
  <c r="L74" i="108"/>
  <c r="J74" i="108"/>
  <c r="I74" i="108"/>
  <c r="H74" i="108"/>
  <c r="E74" i="108"/>
  <c r="Q73" i="108"/>
  <c r="P73" i="108"/>
  <c r="O73" i="108"/>
  <c r="L73" i="108"/>
  <c r="J73" i="108"/>
  <c r="I73" i="108"/>
  <c r="H73" i="108"/>
  <c r="G73" i="108"/>
  <c r="F73" i="108"/>
  <c r="E73" i="108"/>
  <c r="Q72" i="108"/>
  <c r="P72" i="108"/>
  <c r="O72" i="108"/>
  <c r="M72" i="108"/>
  <c r="L72" i="108"/>
  <c r="J72" i="108"/>
  <c r="I72" i="108"/>
  <c r="H72" i="108"/>
  <c r="G72" i="108"/>
  <c r="F72" i="108"/>
  <c r="E72" i="108"/>
  <c r="Q71" i="108"/>
  <c r="P71" i="108"/>
  <c r="O71" i="108"/>
  <c r="L71" i="108"/>
  <c r="J71" i="108"/>
  <c r="I71" i="108"/>
  <c r="H71" i="108"/>
  <c r="E71" i="108"/>
  <c r="Q70" i="108"/>
  <c r="P70" i="108"/>
  <c r="O70" i="108"/>
  <c r="L70" i="108"/>
  <c r="J70" i="108"/>
  <c r="I70" i="108"/>
  <c r="H70" i="108"/>
  <c r="G70" i="108"/>
  <c r="F70" i="108"/>
  <c r="E70" i="108"/>
  <c r="R69" i="108"/>
  <c r="M79" i="108" s="1"/>
  <c r="D69" i="108"/>
  <c r="Q66" i="108"/>
  <c r="P66" i="108"/>
  <c r="O66" i="108"/>
  <c r="L66" i="108"/>
  <c r="J66" i="108"/>
  <c r="I66" i="108"/>
  <c r="H66" i="108"/>
  <c r="E66" i="108"/>
  <c r="Q65" i="108"/>
  <c r="P65" i="108"/>
  <c r="O65" i="108"/>
  <c r="L65" i="108"/>
  <c r="J65" i="108"/>
  <c r="I65" i="108"/>
  <c r="H65" i="108"/>
  <c r="E65" i="108"/>
  <c r="O64" i="108"/>
  <c r="L64" i="108"/>
  <c r="J64" i="108"/>
  <c r="M62" i="108"/>
  <c r="E62" i="108"/>
  <c r="Q60" i="108"/>
  <c r="P60" i="108"/>
  <c r="O59" i="108"/>
  <c r="S57" i="108"/>
  <c r="G57" i="108"/>
  <c r="C57" i="108"/>
  <c r="S56" i="108"/>
  <c r="R56" i="108"/>
  <c r="M59" i="108" s="1"/>
  <c r="D56" i="108"/>
  <c r="I57" i="108" s="1"/>
  <c r="C56" i="108"/>
  <c r="Q53" i="108"/>
  <c r="P53" i="108"/>
  <c r="O53" i="108"/>
  <c r="M53" i="108"/>
  <c r="L53" i="108"/>
  <c r="J53" i="108"/>
  <c r="I53" i="108"/>
  <c r="H53" i="108"/>
  <c r="G53" i="108"/>
  <c r="F53" i="108"/>
  <c r="E53" i="108"/>
  <c r="U52" i="108"/>
  <c r="Q52" i="108"/>
  <c r="P52" i="108"/>
  <c r="O52" i="108"/>
  <c r="M52" i="108"/>
  <c r="L52" i="108"/>
  <c r="J52" i="108"/>
  <c r="I52" i="108"/>
  <c r="H52" i="108"/>
  <c r="G52" i="108"/>
  <c r="E52" i="108"/>
  <c r="U51" i="108"/>
  <c r="Q51" i="108"/>
  <c r="P51" i="108"/>
  <c r="O51" i="108"/>
  <c r="M51" i="108"/>
  <c r="L51" i="108"/>
  <c r="J51" i="108"/>
  <c r="I51" i="108"/>
  <c r="H51" i="108"/>
  <c r="G51" i="108"/>
  <c r="E51" i="108"/>
  <c r="Q50" i="108"/>
  <c r="P50" i="108"/>
  <c r="O50" i="108"/>
  <c r="M50" i="108"/>
  <c r="L50" i="108"/>
  <c r="J50" i="108"/>
  <c r="I50" i="108"/>
  <c r="H50" i="108"/>
  <c r="G50" i="108"/>
  <c r="E50" i="108"/>
  <c r="Q49" i="108"/>
  <c r="P49" i="108"/>
  <c r="O49" i="108"/>
  <c r="M49" i="108"/>
  <c r="L49" i="108"/>
  <c r="J49" i="108"/>
  <c r="I49" i="108"/>
  <c r="H49" i="108"/>
  <c r="G49" i="108"/>
  <c r="E49" i="108"/>
  <c r="Q48" i="108"/>
  <c r="P48" i="108"/>
  <c r="O48" i="108"/>
  <c r="M48" i="108"/>
  <c r="L48" i="108"/>
  <c r="J48" i="108"/>
  <c r="I48" i="108"/>
  <c r="H48" i="108"/>
  <c r="G48" i="108"/>
  <c r="E48" i="108"/>
  <c r="Q47" i="108"/>
  <c r="P47" i="108"/>
  <c r="O47" i="108"/>
  <c r="M47" i="108"/>
  <c r="L47" i="108"/>
  <c r="J47" i="108"/>
  <c r="I47" i="108"/>
  <c r="H47" i="108"/>
  <c r="G47" i="108"/>
  <c r="F47" i="108"/>
  <c r="E47" i="108"/>
  <c r="Q46" i="108"/>
  <c r="P46" i="108"/>
  <c r="O46" i="108"/>
  <c r="M46" i="108"/>
  <c r="L46" i="108"/>
  <c r="J46" i="108"/>
  <c r="I46" i="108"/>
  <c r="H46" i="108"/>
  <c r="G46" i="108"/>
  <c r="F46" i="108"/>
  <c r="E46" i="108"/>
  <c r="Q45" i="108"/>
  <c r="P45" i="108"/>
  <c r="O45" i="108"/>
  <c r="M45" i="108"/>
  <c r="L45" i="108"/>
  <c r="J45" i="108"/>
  <c r="I45" i="108"/>
  <c r="H45" i="108"/>
  <c r="G45" i="108"/>
  <c r="E45" i="108"/>
  <c r="S44" i="108"/>
  <c r="M44" i="108"/>
  <c r="G44" i="108"/>
  <c r="C44" i="108"/>
  <c r="H44" i="108" s="1"/>
  <c r="U43" i="108"/>
  <c r="S43" i="108"/>
  <c r="R43" i="108"/>
  <c r="D43" i="108"/>
  <c r="F52" i="108" s="1"/>
  <c r="C43" i="108"/>
  <c r="V41" i="108"/>
  <c r="Q40" i="108"/>
  <c r="P40" i="108"/>
  <c r="O40" i="108"/>
  <c r="N40" i="108"/>
  <c r="L40" i="108"/>
  <c r="J40" i="108"/>
  <c r="I40" i="108"/>
  <c r="H40" i="108"/>
  <c r="E40" i="108"/>
  <c r="Q39" i="108"/>
  <c r="P39" i="108"/>
  <c r="O39" i="108"/>
  <c r="N39" i="108"/>
  <c r="L39" i="108"/>
  <c r="J39" i="108"/>
  <c r="I39" i="108"/>
  <c r="H39" i="108"/>
  <c r="E39" i="108"/>
  <c r="Q38" i="108"/>
  <c r="P38" i="108"/>
  <c r="O38" i="108"/>
  <c r="N38" i="108"/>
  <c r="L38" i="108"/>
  <c r="J38" i="108"/>
  <c r="I38" i="108"/>
  <c r="H38" i="108"/>
  <c r="F38" i="108"/>
  <c r="E38" i="108"/>
  <c r="Q37" i="108"/>
  <c r="P37" i="108"/>
  <c r="O37" i="108"/>
  <c r="L37" i="108"/>
  <c r="J37" i="108"/>
  <c r="I37" i="108"/>
  <c r="H37" i="108"/>
  <c r="F37" i="108"/>
  <c r="E37" i="108"/>
  <c r="Q36" i="108"/>
  <c r="P36" i="108"/>
  <c r="O36" i="108"/>
  <c r="N36" i="108"/>
  <c r="L36" i="108"/>
  <c r="J36" i="108"/>
  <c r="I36" i="108"/>
  <c r="H36" i="108"/>
  <c r="E36" i="108"/>
  <c r="Q35" i="108"/>
  <c r="P35" i="108"/>
  <c r="O35" i="108"/>
  <c r="L35" i="108"/>
  <c r="J35" i="108"/>
  <c r="I35" i="108"/>
  <c r="H35" i="108"/>
  <c r="F35" i="108"/>
  <c r="E35" i="108"/>
  <c r="Q34" i="108"/>
  <c r="P34" i="108"/>
  <c r="O34" i="108"/>
  <c r="L34" i="108"/>
  <c r="J34" i="108"/>
  <c r="I34" i="108"/>
  <c r="H34" i="108"/>
  <c r="F34" i="108"/>
  <c r="E34" i="108"/>
  <c r="Q33" i="108"/>
  <c r="P33" i="108"/>
  <c r="O33" i="108"/>
  <c r="L33" i="108"/>
  <c r="J33" i="108"/>
  <c r="I33" i="108"/>
  <c r="H33" i="108"/>
  <c r="F33" i="108"/>
  <c r="E33" i="108"/>
  <c r="Q32" i="108"/>
  <c r="P32" i="108"/>
  <c r="O32" i="108"/>
  <c r="N32" i="108"/>
  <c r="L32" i="108"/>
  <c r="J32" i="108"/>
  <c r="I32" i="108"/>
  <c r="H32" i="108"/>
  <c r="G32" i="108"/>
  <c r="E32" i="108"/>
  <c r="S31" i="108"/>
  <c r="N31" i="108"/>
  <c r="G31" i="108"/>
  <c r="C31" i="108"/>
  <c r="H31" i="108" s="1"/>
  <c r="S30" i="108"/>
  <c r="R30" i="108"/>
  <c r="G34" i="108" s="1"/>
  <c r="D30" i="108"/>
  <c r="F36" i="108" s="1"/>
  <c r="C30" i="108"/>
  <c r="Q27" i="108"/>
  <c r="P27" i="108"/>
  <c r="O27" i="108"/>
  <c r="L27" i="108"/>
  <c r="J27" i="108"/>
  <c r="I27" i="108"/>
  <c r="H27" i="108"/>
  <c r="G27" i="108"/>
  <c r="E27" i="108"/>
  <c r="Q26" i="108"/>
  <c r="P26" i="108"/>
  <c r="O26" i="108"/>
  <c r="L26" i="108"/>
  <c r="J26" i="108"/>
  <c r="I26" i="108"/>
  <c r="H26" i="108"/>
  <c r="G26" i="108"/>
  <c r="E26" i="108"/>
  <c r="J25" i="108"/>
  <c r="I25" i="108"/>
  <c r="H25" i="108"/>
  <c r="E25" i="108"/>
  <c r="J24" i="108"/>
  <c r="I24" i="108"/>
  <c r="H24" i="108"/>
  <c r="G24" i="108"/>
  <c r="E24" i="108"/>
  <c r="J23" i="108"/>
  <c r="I23" i="108"/>
  <c r="H23" i="108"/>
  <c r="E23" i="108"/>
  <c r="M22" i="108"/>
  <c r="L22" i="108"/>
  <c r="J22" i="108"/>
  <c r="J20" i="108"/>
  <c r="I20" i="108"/>
  <c r="G19" i="108"/>
  <c r="S18" i="108"/>
  <c r="F18" i="108"/>
  <c r="C18" i="108"/>
  <c r="S17" i="108"/>
  <c r="R17" i="108"/>
  <c r="M24" i="108" s="1"/>
  <c r="D17" i="108"/>
  <c r="N23" i="108" s="1"/>
  <c r="C17" i="108"/>
  <c r="Q14" i="108"/>
  <c r="P14" i="108"/>
  <c r="O14" i="108"/>
  <c r="N14" i="108"/>
  <c r="L14" i="108"/>
  <c r="J14" i="108"/>
  <c r="I14" i="108"/>
  <c r="H14" i="108"/>
  <c r="E14" i="108"/>
  <c r="Q13" i="108"/>
  <c r="P13" i="108"/>
  <c r="O13" i="108"/>
  <c r="L13" i="108"/>
  <c r="J13" i="108"/>
  <c r="I13" i="108"/>
  <c r="H13" i="108"/>
  <c r="E13" i="108"/>
  <c r="Q12" i="108"/>
  <c r="P12" i="108"/>
  <c r="O12" i="108"/>
  <c r="N12" i="108"/>
  <c r="L12" i="108"/>
  <c r="J12" i="108"/>
  <c r="I12" i="108"/>
  <c r="H12" i="108"/>
  <c r="E12" i="108"/>
  <c r="Q11" i="108"/>
  <c r="P11" i="108"/>
  <c r="O11" i="108"/>
  <c r="L11" i="108"/>
  <c r="J11" i="108"/>
  <c r="I11" i="108"/>
  <c r="H11" i="108"/>
  <c r="E11" i="108"/>
  <c r="Q10" i="108"/>
  <c r="P10" i="108"/>
  <c r="O10" i="108"/>
  <c r="L10" i="108"/>
  <c r="J10" i="108"/>
  <c r="I10" i="108"/>
  <c r="H10" i="108"/>
  <c r="E10" i="108"/>
  <c r="Q9" i="108"/>
  <c r="P9" i="108"/>
  <c r="O9" i="108"/>
  <c r="L9" i="108"/>
  <c r="J9" i="108"/>
  <c r="I9" i="108"/>
  <c r="H9" i="108"/>
  <c r="F9" i="108"/>
  <c r="E9" i="108"/>
  <c r="Q8" i="108"/>
  <c r="P8" i="108"/>
  <c r="O8" i="108"/>
  <c r="N8" i="108"/>
  <c r="L8" i="108"/>
  <c r="J8" i="108"/>
  <c r="I8" i="108"/>
  <c r="H8" i="108"/>
  <c r="E8" i="108"/>
  <c r="Q7" i="108"/>
  <c r="P7" i="108"/>
  <c r="O7" i="108"/>
  <c r="N7" i="108"/>
  <c r="L7" i="108"/>
  <c r="J7" i="108"/>
  <c r="I7" i="108"/>
  <c r="H7" i="108"/>
  <c r="F7" i="108"/>
  <c r="E7" i="108"/>
  <c r="Q6" i="108"/>
  <c r="P6" i="108"/>
  <c r="O6" i="108"/>
  <c r="L6" i="108"/>
  <c r="J6" i="108"/>
  <c r="I6" i="108"/>
  <c r="H6" i="108"/>
  <c r="F6" i="108"/>
  <c r="E6" i="108"/>
  <c r="Q5" i="108"/>
  <c r="P5" i="108"/>
  <c r="O5" i="108"/>
  <c r="L5" i="108"/>
  <c r="J5" i="108"/>
  <c r="I5" i="108"/>
  <c r="H5" i="108"/>
  <c r="F5" i="108"/>
  <c r="E5" i="108"/>
  <c r="R4" i="108"/>
  <c r="D4" i="108"/>
  <c r="F11" i="108" s="1"/>
  <c r="K2" i="108"/>
  <c r="C170" i="107" a="1"/>
  <c r="C170" i="107" s="1"/>
  <c r="C140" i="107"/>
  <c r="Q131" i="107"/>
  <c r="P131" i="107"/>
  <c r="O131" i="107"/>
  <c r="N131" i="107"/>
  <c r="M131" i="107"/>
  <c r="L131" i="107"/>
  <c r="J131" i="107"/>
  <c r="I131" i="107"/>
  <c r="H131" i="107"/>
  <c r="E131" i="107"/>
  <c r="Q130" i="107"/>
  <c r="P130" i="107"/>
  <c r="O130" i="107"/>
  <c r="N130" i="107"/>
  <c r="M130" i="107"/>
  <c r="L130" i="107"/>
  <c r="J130" i="107"/>
  <c r="I130" i="107"/>
  <c r="H130" i="107"/>
  <c r="E130" i="107"/>
  <c r="Q129" i="107"/>
  <c r="P129" i="107"/>
  <c r="O129" i="107"/>
  <c r="L129" i="107"/>
  <c r="J129" i="107"/>
  <c r="I129" i="107"/>
  <c r="H129" i="107"/>
  <c r="E129" i="107"/>
  <c r="Q128" i="107"/>
  <c r="P128" i="107"/>
  <c r="O128" i="107"/>
  <c r="N128" i="107"/>
  <c r="L128" i="107"/>
  <c r="J128" i="107"/>
  <c r="I128" i="107"/>
  <c r="H128" i="107"/>
  <c r="E128" i="107"/>
  <c r="Q127" i="107"/>
  <c r="P127" i="107"/>
  <c r="O127" i="107"/>
  <c r="N127" i="107"/>
  <c r="M127" i="107"/>
  <c r="L127" i="107"/>
  <c r="J127" i="107"/>
  <c r="I127" i="107"/>
  <c r="H127" i="107"/>
  <c r="E127" i="107"/>
  <c r="Q126" i="107"/>
  <c r="P126" i="107"/>
  <c r="O126" i="107"/>
  <c r="N126" i="107"/>
  <c r="M126" i="107"/>
  <c r="L126" i="107"/>
  <c r="J126" i="107"/>
  <c r="I126" i="107"/>
  <c r="H126" i="107"/>
  <c r="E126" i="107"/>
  <c r="Q125" i="107"/>
  <c r="P125" i="107"/>
  <c r="O125" i="107"/>
  <c r="M125" i="107"/>
  <c r="L125" i="107"/>
  <c r="J125" i="107"/>
  <c r="I125" i="107"/>
  <c r="H125" i="107"/>
  <c r="E125" i="107"/>
  <c r="Q124" i="107"/>
  <c r="P124" i="107"/>
  <c r="O124" i="107"/>
  <c r="L124" i="107"/>
  <c r="J124" i="107"/>
  <c r="I124" i="107"/>
  <c r="H124" i="107"/>
  <c r="E124" i="107"/>
  <c r="Q123" i="107"/>
  <c r="P123" i="107"/>
  <c r="O123" i="107"/>
  <c r="M123" i="107"/>
  <c r="L123" i="107"/>
  <c r="J123" i="107"/>
  <c r="I123" i="107"/>
  <c r="H123" i="107"/>
  <c r="E123" i="107"/>
  <c r="Q122" i="107"/>
  <c r="P122" i="107"/>
  <c r="O122" i="107"/>
  <c r="N122" i="107"/>
  <c r="L122" i="107"/>
  <c r="J122" i="107"/>
  <c r="I122" i="107"/>
  <c r="H122" i="107"/>
  <c r="E122" i="107"/>
  <c r="R121" i="107"/>
  <c r="D121" i="107"/>
  <c r="Q118" i="107"/>
  <c r="P118" i="107"/>
  <c r="O118" i="107"/>
  <c r="L118" i="107"/>
  <c r="J118" i="107"/>
  <c r="I118" i="107"/>
  <c r="H118" i="107"/>
  <c r="E118" i="107"/>
  <c r="Q117" i="107"/>
  <c r="P117" i="107"/>
  <c r="O117" i="107"/>
  <c r="L117" i="107"/>
  <c r="J117" i="107"/>
  <c r="I117" i="107"/>
  <c r="H117" i="107"/>
  <c r="G117" i="107"/>
  <c r="E117" i="107"/>
  <c r="Q116" i="107"/>
  <c r="P116" i="107"/>
  <c r="O116" i="107"/>
  <c r="N116" i="107"/>
  <c r="L116" i="107"/>
  <c r="J116" i="107"/>
  <c r="I116" i="107"/>
  <c r="H116" i="107"/>
  <c r="E116" i="107"/>
  <c r="Q115" i="107"/>
  <c r="P115" i="107"/>
  <c r="O115" i="107"/>
  <c r="L115" i="107"/>
  <c r="J115" i="107"/>
  <c r="I115" i="107"/>
  <c r="H115" i="107"/>
  <c r="E115" i="107"/>
  <c r="Q114" i="107"/>
  <c r="P114" i="107"/>
  <c r="O114" i="107"/>
  <c r="L114" i="107"/>
  <c r="J114" i="107"/>
  <c r="I114" i="107"/>
  <c r="H114" i="107"/>
  <c r="G114" i="107"/>
  <c r="E114" i="107"/>
  <c r="Q113" i="107"/>
  <c r="P113" i="107"/>
  <c r="O113" i="107"/>
  <c r="L113" i="107"/>
  <c r="J113" i="107"/>
  <c r="I113" i="107"/>
  <c r="H113" i="107"/>
  <c r="G113" i="107"/>
  <c r="F113" i="107"/>
  <c r="E113" i="107"/>
  <c r="Q112" i="107"/>
  <c r="P112" i="107"/>
  <c r="O112" i="107"/>
  <c r="L112" i="107"/>
  <c r="J112" i="107"/>
  <c r="I112" i="107"/>
  <c r="H112" i="107"/>
  <c r="G112" i="107"/>
  <c r="F112" i="107"/>
  <c r="E112" i="107"/>
  <c r="Q111" i="107"/>
  <c r="P111" i="107"/>
  <c r="O111" i="107"/>
  <c r="L111" i="107"/>
  <c r="J111" i="107"/>
  <c r="I111" i="107"/>
  <c r="H111" i="107"/>
  <c r="G111" i="107"/>
  <c r="F111" i="107"/>
  <c r="E111" i="107"/>
  <c r="Q110" i="107"/>
  <c r="P110" i="107"/>
  <c r="O110" i="107"/>
  <c r="N110" i="107"/>
  <c r="L110" i="107"/>
  <c r="J110" i="107"/>
  <c r="I110" i="107"/>
  <c r="H110" i="107"/>
  <c r="E110" i="107"/>
  <c r="Q109" i="107"/>
  <c r="P109" i="107"/>
  <c r="O109" i="107"/>
  <c r="N109" i="107"/>
  <c r="L109" i="107"/>
  <c r="J109" i="107"/>
  <c r="I109" i="107"/>
  <c r="H109" i="107"/>
  <c r="E109" i="107"/>
  <c r="R108" i="107"/>
  <c r="D108" i="107"/>
  <c r="Q105" i="107"/>
  <c r="P105" i="107"/>
  <c r="O105" i="107"/>
  <c r="M105" i="107"/>
  <c r="L105" i="107"/>
  <c r="J105" i="107"/>
  <c r="I105" i="107"/>
  <c r="H105" i="107"/>
  <c r="E105" i="107"/>
  <c r="Q104" i="107"/>
  <c r="P104" i="107"/>
  <c r="O104" i="107"/>
  <c r="L104" i="107"/>
  <c r="J104" i="107"/>
  <c r="I104" i="107"/>
  <c r="H104" i="107"/>
  <c r="E104" i="107"/>
  <c r="Q103" i="107"/>
  <c r="P103" i="107"/>
  <c r="O103" i="107"/>
  <c r="L103" i="107"/>
  <c r="J103" i="107"/>
  <c r="I103" i="107"/>
  <c r="H103" i="107"/>
  <c r="E103" i="107"/>
  <c r="Q102" i="107"/>
  <c r="P102" i="107"/>
  <c r="O102" i="107"/>
  <c r="L102" i="107"/>
  <c r="J102" i="107"/>
  <c r="I102" i="107"/>
  <c r="H102" i="107"/>
  <c r="E102" i="107"/>
  <c r="Q101" i="107"/>
  <c r="P101" i="107"/>
  <c r="O101" i="107"/>
  <c r="M101" i="107"/>
  <c r="L101" i="107"/>
  <c r="J101" i="107"/>
  <c r="I101" i="107"/>
  <c r="H101" i="107"/>
  <c r="E101" i="107"/>
  <c r="Q100" i="107"/>
  <c r="P100" i="107"/>
  <c r="O100" i="107"/>
  <c r="L100" i="107"/>
  <c r="J100" i="107"/>
  <c r="I100" i="107"/>
  <c r="H100" i="107"/>
  <c r="G100" i="107"/>
  <c r="E100" i="107"/>
  <c r="Q99" i="107"/>
  <c r="P99" i="107"/>
  <c r="O99" i="107"/>
  <c r="L99" i="107"/>
  <c r="J99" i="107"/>
  <c r="I99" i="107"/>
  <c r="H99" i="107"/>
  <c r="G99" i="107"/>
  <c r="F99" i="107"/>
  <c r="E99" i="107"/>
  <c r="Q98" i="107"/>
  <c r="P98" i="107"/>
  <c r="O98" i="107"/>
  <c r="L98" i="107"/>
  <c r="J98" i="107"/>
  <c r="I98" i="107"/>
  <c r="H98" i="107"/>
  <c r="G98" i="107"/>
  <c r="F98" i="107"/>
  <c r="E98" i="107"/>
  <c r="Q97" i="107"/>
  <c r="P97" i="107"/>
  <c r="O97" i="107"/>
  <c r="L97" i="107"/>
  <c r="J97" i="107"/>
  <c r="I97" i="107"/>
  <c r="H97" i="107"/>
  <c r="E97" i="107"/>
  <c r="Q96" i="107"/>
  <c r="P96" i="107"/>
  <c r="O96" i="107"/>
  <c r="L96" i="107"/>
  <c r="J96" i="107"/>
  <c r="I96" i="107"/>
  <c r="H96" i="107"/>
  <c r="E96" i="107"/>
  <c r="R95" i="107"/>
  <c r="M103" i="107" s="1"/>
  <c r="D95" i="107"/>
  <c r="F96" i="107" s="1"/>
  <c r="Q92" i="107"/>
  <c r="P92" i="107"/>
  <c r="O92" i="107"/>
  <c r="L92" i="107"/>
  <c r="J92" i="107"/>
  <c r="I92" i="107"/>
  <c r="H92" i="107"/>
  <c r="G92" i="107"/>
  <c r="F92" i="107"/>
  <c r="E92" i="107"/>
  <c r="Q91" i="107"/>
  <c r="P91" i="107"/>
  <c r="O91" i="107"/>
  <c r="L91" i="107"/>
  <c r="J91" i="107"/>
  <c r="I91" i="107"/>
  <c r="H91" i="107"/>
  <c r="G91" i="107"/>
  <c r="F91" i="107"/>
  <c r="E91" i="107"/>
  <c r="Q90" i="107"/>
  <c r="P90" i="107"/>
  <c r="O90" i="107"/>
  <c r="L90" i="107"/>
  <c r="J90" i="107"/>
  <c r="I90" i="107"/>
  <c r="H90" i="107"/>
  <c r="G90" i="107"/>
  <c r="F90" i="107"/>
  <c r="E90" i="107"/>
  <c r="Q89" i="107"/>
  <c r="P89" i="107"/>
  <c r="O89" i="107"/>
  <c r="L89" i="107"/>
  <c r="J89" i="107"/>
  <c r="I89" i="107"/>
  <c r="H89" i="107"/>
  <c r="E89" i="107"/>
  <c r="Q88" i="107"/>
  <c r="P88" i="107"/>
  <c r="O88" i="107"/>
  <c r="L88" i="107"/>
  <c r="J88" i="107"/>
  <c r="I88" i="107"/>
  <c r="H88" i="107"/>
  <c r="G88" i="107"/>
  <c r="E88" i="107"/>
  <c r="Q87" i="107"/>
  <c r="P87" i="107"/>
  <c r="O87" i="107"/>
  <c r="L87" i="107"/>
  <c r="J87" i="107"/>
  <c r="I87" i="107"/>
  <c r="H87" i="107"/>
  <c r="G87" i="107"/>
  <c r="F87" i="107"/>
  <c r="E87" i="107"/>
  <c r="Q86" i="107"/>
  <c r="P86" i="107"/>
  <c r="O86" i="107"/>
  <c r="L86" i="107"/>
  <c r="J86" i="107"/>
  <c r="I86" i="107"/>
  <c r="H86" i="107"/>
  <c r="G86" i="107"/>
  <c r="F86" i="107"/>
  <c r="E86" i="107"/>
  <c r="Q85" i="107"/>
  <c r="P85" i="107"/>
  <c r="O85" i="107"/>
  <c r="L85" i="107"/>
  <c r="J85" i="107"/>
  <c r="I85" i="107"/>
  <c r="H85" i="107"/>
  <c r="G85" i="107"/>
  <c r="F85" i="107"/>
  <c r="E85" i="107"/>
  <c r="Q84" i="107"/>
  <c r="P84" i="107"/>
  <c r="O84" i="107"/>
  <c r="L84" i="107"/>
  <c r="J84" i="107"/>
  <c r="I84" i="107"/>
  <c r="H84" i="107"/>
  <c r="E84" i="107"/>
  <c r="Q83" i="107"/>
  <c r="P83" i="107"/>
  <c r="O83" i="107"/>
  <c r="L83" i="107"/>
  <c r="J83" i="107"/>
  <c r="I83" i="107"/>
  <c r="H83" i="107"/>
  <c r="F83" i="107"/>
  <c r="E83" i="107"/>
  <c r="R82" i="107"/>
  <c r="D82" i="107"/>
  <c r="Q79" i="107"/>
  <c r="P79" i="107"/>
  <c r="O79" i="107"/>
  <c r="N79" i="107"/>
  <c r="L79" i="107"/>
  <c r="J79" i="107"/>
  <c r="I79" i="107"/>
  <c r="H79" i="107"/>
  <c r="E79" i="107"/>
  <c r="Q78" i="107"/>
  <c r="P78" i="107"/>
  <c r="O78" i="107"/>
  <c r="N78" i="107"/>
  <c r="M78" i="107"/>
  <c r="L78" i="107"/>
  <c r="J78" i="107"/>
  <c r="I78" i="107"/>
  <c r="H78" i="107"/>
  <c r="E78" i="107"/>
  <c r="Q77" i="107"/>
  <c r="P77" i="107"/>
  <c r="O77" i="107"/>
  <c r="N77" i="107"/>
  <c r="M77" i="107"/>
  <c r="L77" i="107"/>
  <c r="J77" i="107"/>
  <c r="I77" i="107"/>
  <c r="H77" i="107"/>
  <c r="E77" i="107"/>
  <c r="Q76" i="107"/>
  <c r="P76" i="107"/>
  <c r="O76" i="107"/>
  <c r="L76" i="107"/>
  <c r="J76" i="107"/>
  <c r="I76" i="107"/>
  <c r="H76" i="107"/>
  <c r="E76" i="107"/>
  <c r="Q75" i="107"/>
  <c r="P75" i="107"/>
  <c r="O75" i="107"/>
  <c r="M75" i="107"/>
  <c r="L75" i="107"/>
  <c r="J75" i="107"/>
  <c r="I75" i="107"/>
  <c r="H75" i="107"/>
  <c r="E75" i="107"/>
  <c r="Q74" i="107"/>
  <c r="P74" i="107"/>
  <c r="O74" i="107"/>
  <c r="N74" i="107"/>
  <c r="L74" i="107"/>
  <c r="J74" i="107"/>
  <c r="I74" i="107"/>
  <c r="H74" i="107"/>
  <c r="F74" i="107"/>
  <c r="E74" i="107"/>
  <c r="Q73" i="107"/>
  <c r="P73" i="107"/>
  <c r="O73" i="107"/>
  <c r="L73" i="107"/>
  <c r="J73" i="107"/>
  <c r="I73" i="107"/>
  <c r="H73" i="107"/>
  <c r="G73" i="107"/>
  <c r="F73" i="107"/>
  <c r="E73" i="107"/>
  <c r="Q72" i="107"/>
  <c r="P72" i="107"/>
  <c r="O72" i="107"/>
  <c r="L72" i="107"/>
  <c r="J72" i="107"/>
  <c r="I72" i="107"/>
  <c r="H72" i="107"/>
  <c r="E72" i="107"/>
  <c r="Q71" i="107"/>
  <c r="P71" i="107"/>
  <c r="O71" i="107"/>
  <c r="L71" i="107"/>
  <c r="J71" i="107"/>
  <c r="I71" i="107"/>
  <c r="H71" i="107"/>
  <c r="G71" i="107"/>
  <c r="F71" i="107"/>
  <c r="E71" i="107"/>
  <c r="Q70" i="107"/>
  <c r="P70" i="107"/>
  <c r="O70" i="107"/>
  <c r="N70" i="107"/>
  <c r="M70" i="107"/>
  <c r="L70" i="107"/>
  <c r="J70" i="107"/>
  <c r="I70" i="107"/>
  <c r="H70" i="107"/>
  <c r="E70" i="107"/>
  <c r="R69" i="107"/>
  <c r="D69" i="107"/>
  <c r="Q66" i="107"/>
  <c r="P66" i="107"/>
  <c r="O66" i="107"/>
  <c r="N66" i="107"/>
  <c r="M66" i="107"/>
  <c r="L66" i="107"/>
  <c r="J66" i="107"/>
  <c r="I66" i="107"/>
  <c r="H66" i="107"/>
  <c r="E66" i="107"/>
  <c r="Q65" i="107"/>
  <c r="P65" i="107"/>
  <c r="O65" i="107"/>
  <c r="L65" i="107"/>
  <c r="J65" i="107"/>
  <c r="I65" i="107"/>
  <c r="H65" i="107"/>
  <c r="E65" i="107"/>
  <c r="Q64" i="107"/>
  <c r="P64" i="107"/>
  <c r="O64" i="107"/>
  <c r="L64" i="107"/>
  <c r="J64" i="107"/>
  <c r="I64" i="107"/>
  <c r="H64" i="107"/>
  <c r="G64" i="107"/>
  <c r="E64" i="107"/>
  <c r="Q63" i="107"/>
  <c r="P63" i="107"/>
  <c r="O63" i="107"/>
  <c r="L63" i="107"/>
  <c r="J63" i="107"/>
  <c r="I63" i="107"/>
  <c r="H63" i="107"/>
  <c r="G63" i="107"/>
  <c r="F63" i="107"/>
  <c r="E63" i="107"/>
  <c r="Q62" i="107"/>
  <c r="P62" i="107"/>
  <c r="O62" i="107"/>
  <c r="L62" i="107"/>
  <c r="J62" i="107"/>
  <c r="I62" i="107"/>
  <c r="H62" i="107"/>
  <c r="G62" i="107"/>
  <c r="F62" i="107"/>
  <c r="E62" i="107"/>
  <c r="Q61" i="107"/>
  <c r="P61" i="107"/>
  <c r="O61" i="107"/>
  <c r="L61" i="107"/>
  <c r="J61" i="107"/>
  <c r="I61" i="107"/>
  <c r="H61" i="107"/>
  <c r="E61" i="107"/>
  <c r="Q60" i="107"/>
  <c r="P60" i="107"/>
  <c r="O60" i="107"/>
  <c r="L60" i="107"/>
  <c r="J60" i="107"/>
  <c r="I60" i="107"/>
  <c r="H60" i="107"/>
  <c r="G60" i="107"/>
  <c r="F60" i="107"/>
  <c r="E60" i="107"/>
  <c r="Q59" i="107"/>
  <c r="P59" i="107"/>
  <c r="O59" i="107"/>
  <c r="N59" i="107"/>
  <c r="M59" i="107"/>
  <c r="L59" i="107"/>
  <c r="J59" i="107"/>
  <c r="I59" i="107"/>
  <c r="H59" i="107"/>
  <c r="E59" i="107"/>
  <c r="Q58" i="107"/>
  <c r="P58" i="107"/>
  <c r="O58" i="107"/>
  <c r="L58" i="107"/>
  <c r="J58" i="107"/>
  <c r="I58" i="107"/>
  <c r="H58" i="107"/>
  <c r="E58" i="107"/>
  <c r="L57" i="107"/>
  <c r="H57" i="107"/>
  <c r="G57" i="107"/>
  <c r="F57" i="107"/>
  <c r="S56" i="107"/>
  <c r="R56" i="107"/>
  <c r="D56" i="107"/>
  <c r="C56" i="107"/>
  <c r="Q53" i="107"/>
  <c r="P53" i="107"/>
  <c r="O53" i="107"/>
  <c r="L53" i="107"/>
  <c r="J53" i="107"/>
  <c r="I53" i="107"/>
  <c r="H53" i="107"/>
  <c r="E53" i="107"/>
  <c r="Q52" i="107"/>
  <c r="P52" i="107"/>
  <c r="O52" i="107"/>
  <c r="N52" i="107"/>
  <c r="L52" i="107"/>
  <c r="J52" i="107"/>
  <c r="I52" i="107"/>
  <c r="H52" i="107"/>
  <c r="E52" i="107"/>
  <c r="Q51" i="107"/>
  <c r="P51" i="107"/>
  <c r="O51" i="107"/>
  <c r="L51" i="107"/>
  <c r="J51" i="107"/>
  <c r="L50" i="107"/>
  <c r="J50" i="107"/>
  <c r="I50" i="107"/>
  <c r="H50" i="107"/>
  <c r="E50" i="107"/>
  <c r="Q49" i="107"/>
  <c r="P49" i="107"/>
  <c r="E49" i="107"/>
  <c r="Q48" i="107"/>
  <c r="P48" i="107"/>
  <c r="O48" i="107"/>
  <c r="L48" i="107"/>
  <c r="U47" i="107"/>
  <c r="Q47" i="107"/>
  <c r="G47" i="107"/>
  <c r="Q46" i="107"/>
  <c r="P46" i="107"/>
  <c r="O46" i="107"/>
  <c r="L46" i="107"/>
  <c r="J46" i="107"/>
  <c r="I46" i="107"/>
  <c r="O45" i="107"/>
  <c r="L45" i="107"/>
  <c r="J45" i="107"/>
  <c r="I45" i="107"/>
  <c r="H45" i="107"/>
  <c r="E45" i="107"/>
  <c r="S44" i="107"/>
  <c r="AG27" i="107" s="1"/>
  <c r="C44" i="107"/>
  <c r="U43" i="107"/>
  <c r="S43" i="107"/>
  <c r="R43" i="107"/>
  <c r="M52" i="107" s="1"/>
  <c r="D43" i="107"/>
  <c r="I51" i="107" s="1"/>
  <c r="C43" i="107"/>
  <c r="V41" i="107"/>
  <c r="Q40" i="107"/>
  <c r="P40" i="107"/>
  <c r="O40" i="107"/>
  <c r="N40" i="107"/>
  <c r="M40" i="107"/>
  <c r="L40" i="107"/>
  <c r="J40" i="107"/>
  <c r="I40" i="107"/>
  <c r="H40" i="107"/>
  <c r="G40" i="107"/>
  <c r="E40" i="107"/>
  <c r="Q39" i="107"/>
  <c r="P39" i="107"/>
  <c r="O39" i="107"/>
  <c r="N39" i="107"/>
  <c r="M39" i="107"/>
  <c r="L39" i="107"/>
  <c r="J39" i="107"/>
  <c r="I39" i="107"/>
  <c r="H39" i="107"/>
  <c r="G39" i="107"/>
  <c r="E39" i="107"/>
  <c r="Q38" i="107"/>
  <c r="P38" i="107"/>
  <c r="O38" i="107"/>
  <c r="N38" i="107"/>
  <c r="M38" i="107"/>
  <c r="L38" i="107"/>
  <c r="J38" i="107"/>
  <c r="I38" i="107"/>
  <c r="H38" i="107"/>
  <c r="G38" i="107"/>
  <c r="E38" i="107"/>
  <c r="Q37" i="107"/>
  <c r="P37" i="107"/>
  <c r="O37" i="107"/>
  <c r="N37" i="107"/>
  <c r="M37" i="107"/>
  <c r="L37" i="107"/>
  <c r="J37" i="107"/>
  <c r="I37" i="107"/>
  <c r="H37" i="107"/>
  <c r="E37" i="107"/>
  <c r="Q36" i="107"/>
  <c r="P36" i="107"/>
  <c r="O36" i="107"/>
  <c r="N36" i="107"/>
  <c r="M36" i="107"/>
  <c r="L36" i="107"/>
  <c r="J36" i="107"/>
  <c r="I36" i="107"/>
  <c r="H36" i="107"/>
  <c r="F36" i="107"/>
  <c r="E36" i="107"/>
  <c r="Q35" i="107"/>
  <c r="P35" i="107"/>
  <c r="O35" i="107"/>
  <c r="N35" i="107"/>
  <c r="M35" i="107"/>
  <c r="L35" i="107"/>
  <c r="J35" i="107"/>
  <c r="I35" i="107"/>
  <c r="H35" i="107"/>
  <c r="G35" i="107"/>
  <c r="F35" i="107"/>
  <c r="E35" i="107"/>
  <c r="Q34" i="107"/>
  <c r="P34" i="107"/>
  <c r="O34" i="107"/>
  <c r="N34" i="107"/>
  <c r="M34" i="107"/>
  <c r="L34" i="107"/>
  <c r="J34" i="107"/>
  <c r="I34" i="107"/>
  <c r="H34" i="107"/>
  <c r="G34" i="107"/>
  <c r="E34" i="107"/>
  <c r="Q33" i="107"/>
  <c r="P33" i="107"/>
  <c r="O33" i="107"/>
  <c r="M33" i="107"/>
  <c r="L33" i="107"/>
  <c r="J33" i="107"/>
  <c r="I33" i="107"/>
  <c r="H33" i="107"/>
  <c r="G33" i="107"/>
  <c r="F33" i="107"/>
  <c r="E33" i="107"/>
  <c r="Q32" i="107"/>
  <c r="P32" i="107"/>
  <c r="O32" i="107"/>
  <c r="M32" i="107"/>
  <c r="L32" i="107"/>
  <c r="J32" i="107"/>
  <c r="I32" i="107"/>
  <c r="H32" i="107"/>
  <c r="G32" i="107"/>
  <c r="F32" i="107"/>
  <c r="E32" i="107"/>
  <c r="S31" i="107"/>
  <c r="Q31" i="107"/>
  <c r="P31" i="107"/>
  <c r="M31" i="107"/>
  <c r="I31" i="107"/>
  <c r="H31" i="107"/>
  <c r="G31" i="107"/>
  <c r="F31" i="107"/>
  <c r="E31" i="107"/>
  <c r="C31" i="107"/>
  <c r="S30" i="107"/>
  <c r="R30" i="107"/>
  <c r="G37" i="107" s="1"/>
  <c r="D30" i="107"/>
  <c r="C30" i="107"/>
  <c r="Q27" i="107"/>
  <c r="P27" i="107"/>
  <c r="O27" i="107"/>
  <c r="N27" i="107"/>
  <c r="L27" i="107"/>
  <c r="J27" i="107"/>
  <c r="I27" i="107"/>
  <c r="H27" i="107"/>
  <c r="G27" i="107"/>
  <c r="F27" i="107"/>
  <c r="E27" i="107"/>
  <c r="Q26" i="107"/>
  <c r="P26" i="107"/>
  <c r="O26" i="107"/>
  <c r="N26" i="107"/>
  <c r="L26" i="107"/>
  <c r="J26" i="107"/>
  <c r="I26" i="107"/>
  <c r="H26" i="107"/>
  <c r="G26" i="107"/>
  <c r="F26" i="107"/>
  <c r="E26" i="107"/>
  <c r="Q25" i="107"/>
  <c r="O25" i="107"/>
  <c r="L25" i="107"/>
  <c r="J25" i="107"/>
  <c r="I25" i="107"/>
  <c r="H25" i="107"/>
  <c r="E25" i="107"/>
  <c r="Q24" i="107"/>
  <c r="P24" i="107"/>
  <c r="O24" i="107"/>
  <c r="L24" i="107"/>
  <c r="I24" i="107"/>
  <c r="H24" i="107"/>
  <c r="G24" i="107"/>
  <c r="F24" i="107"/>
  <c r="E24" i="107"/>
  <c r="Q23" i="107"/>
  <c r="P23" i="107"/>
  <c r="O23" i="107"/>
  <c r="N23" i="107"/>
  <c r="L23" i="107"/>
  <c r="I23" i="107"/>
  <c r="H23" i="107"/>
  <c r="G23" i="107"/>
  <c r="F23" i="107"/>
  <c r="E23" i="107"/>
  <c r="Q22" i="107"/>
  <c r="P22" i="107"/>
  <c r="O22" i="107"/>
  <c r="N22" i="107"/>
  <c r="J22" i="107"/>
  <c r="H22" i="107"/>
  <c r="G22" i="107"/>
  <c r="F22" i="107"/>
  <c r="E22" i="107"/>
  <c r="Q21" i="107"/>
  <c r="P21" i="107"/>
  <c r="O21" i="107"/>
  <c r="L21" i="107"/>
  <c r="J21" i="107"/>
  <c r="H21" i="107"/>
  <c r="Q20" i="107"/>
  <c r="P20" i="107"/>
  <c r="O20" i="107"/>
  <c r="N20" i="107"/>
  <c r="M20" i="107"/>
  <c r="L20" i="107"/>
  <c r="J20" i="107"/>
  <c r="I20" i="107"/>
  <c r="H20" i="107"/>
  <c r="E20" i="107"/>
  <c r="P19" i="107"/>
  <c r="O19" i="107"/>
  <c r="N19" i="107"/>
  <c r="M19" i="107"/>
  <c r="L19" i="107"/>
  <c r="J19" i="107"/>
  <c r="I19" i="107"/>
  <c r="H19" i="107"/>
  <c r="E19" i="107"/>
  <c r="S18" i="107"/>
  <c r="Q18" i="107"/>
  <c r="O18" i="107"/>
  <c r="N18" i="107"/>
  <c r="M18" i="107"/>
  <c r="L18" i="107"/>
  <c r="J18" i="107"/>
  <c r="I18" i="107"/>
  <c r="G18" i="107"/>
  <c r="C18" i="107"/>
  <c r="S17" i="107"/>
  <c r="R17" i="107"/>
  <c r="M22" i="107" s="1"/>
  <c r="D17" i="107"/>
  <c r="C17" i="107"/>
  <c r="Q14" i="107"/>
  <c r="P14" i="107"/>
  <c r="O14" i="107"/>
  <c r="L14" i="107"/>
  <c r="J14" i="107"/>
  <c r="I14" i="107"/>
  <c r="H14" i="107"/>
  <c r="G14" i="107"/>
  <c r="F14" i="107"/>
  <c r="E14" i="107"/>
  <c r="Q13" i="107"/>
  <c r="P13" i="107"/>
  <c r="O13" i="107"/>
  <c r="L13" i="107"/>
  <c r="J13" i="107"/>
  <c r="I13" i="107"/>
  <c r="H13" i="107"/>
  <c r="E13" i="107"/>
  <c r="Q12" i="107"/>
  <c r="P12" i="107"/>
  <c r="O12" i="107"/>
  <c r="N11" i="107"/>
  <c r="Q10" i="107"/>
  <c r="P10" i="107"/>
  <c r="O10" i="107"/>
  <c r="N10" i="107"/>
  <c r="O9" i="107"/>
  <c r="M9" i="107"/>
  <c r="L9" i="107"/>
  <c r="J9" i="107"/>
  <c r="I9" i="107"/>
  <c r="H8" i="107"/>
  <c r="E8" i="107"/>
  <c r="Q7" i="107"/>
  <c r="P7" i="107"/>
  <c r="P6" i="107"/>
  <c r="O6" i="107"/>
  <c r="N6" i="107"/>
  <c r="M6" i="107"/>
  <c r="L6" i="107"/>
  <c r="N5" i="107"/>
  <c r="R4" i="107"/>
  <c r="M12" i="107" s="1"/>
  <c r="D4" i="107"/>
  <c r="N9" i="107" s="1"/>
  <c r="K2" i="107"/>
  <c r="C170" i="106" a="1"/>
  <c r="C170" i="106" s="1"/>
  <c r="C140" i="106"/>
  <c r="Q131" i="106"/>
  <c r="P131" i="106"/>
  <c r="O131" i="106"/>
  <c r="L131" i="106"/>
  <c r="J131" i="106"/>
  <c r="I131" i="106"/>
  <c r="H131" i="106"/>
  <c r="E131" i="106"/>
  <c r="Q130" i="106"/>
  <c r="P130" i="106"/>
  <c r="O130" i="106"/>
  <c r="L130" i="106"/>
  <c r="J130" i="106"/>
  <c r="I130" i="106"/>
  <c r="H130" i="106"/>
  <c r="E130" i="106"/>
  <c r="Q129" i="106"/>
  <c r="P129" i="106"/>
  <c r="O129" i="106"/>
  <c r="L129" i="106"/>
  <c r="J129" i="106"/>
  <c r="I129" i="106"/>
  <c r="H129" i="106"/>
  <c r="E129" i="106"/>
  <c r="Q128" i="106"/>
  <c r="P128" i="106"/>
  <c r="O128" i="106"/>
  <c r="L128" i="106"/>
  <c r="J128" i="106"/>
  <c r="I128" i="106"/>
  <c r="H128" i="106"/>
  <c r="E128" i="106"/>
  <c r="Q127" i="106"/>
  <c r="P127" i="106"/>
  <c r="O127" i="106"/>
  <c r="L127" i="106"/>
  <c r="J127" i="106"/>
  <c r="I127" i="106"/>
  <c r="H127" i="106"/>
  <c r="E127" i="106"/>
  <c r="Q126" i="106"/>
  <c r="P126" i="106"/>
  <c r="O126" i="106"/>
  <c r="L126" i="106"/>
  <c r="J126" i="106"/>
  <c r="I126" i="106"/>
  <c r="H126" i="106"/>
  <c r="E126" i="106"/>
  <c r="Q125" i="106"/>
  <c r="P125" i="106"/>
  <c r="O125" i="106"/>
  <c r="L125" i="106"/>
  <c r="J125" i="106"/>
  <c r="I125" i="106"/>
  <c r="H125" i="106"/>
  <c r="E125" i="106"/>
  <c r="Q124" i="106"/>
  <c r="P124" i="106"/>
  <c r="O124" i="106"/>
  <c r="L124" i="106"/>
  <c r="J124" i="106"/>
  <c r="I124" i="106"/>
  <c r="H124" i="106"/>
  <c r="E124" i="106"/>
  <c r="Q123" i="106"/>
  <c r="P123" i="106"/>
  <c r="O123" i="106"/>
  <c r="L123" i="106"/>
  <c r="J123" i="106"/>
  <c r="I123" i="106"/>
  <c r="H123" i="106"/>
  <c r="E123" i="106"/>
  <c r="Q122" i="106"/>
  <c r="P122" i="106"/>
  <c r="O122" i="106"/>
  <c r="L122" i="106"/>
  <c r="J122" i="106"/>
  <c r="I122" i="106"/>
  <c r="H122" i="106"/>
  <c r="E122" i="106"/>
  <c r="R121" i="106"/>
  <c r="D121" i="106"/>
  <c r="F123" i="106" s="1"/>
  <c r="Q118" i="106"/>
  <c r="P118" i="106"/>
  <c r="O118" i="106"/>
  <c r="N118" i="106"/>
  <c r="M118" i="106"/>
  <c r="L118" i="106"/>
  <c r="J118" i="106"/>
  <c r="I118" i="106"/>
  <c r="H118" i="106"/>
  <c r="G118" i="106"/>
  <c r="F118" i="106"/>
  <c r="E118" i="106"/>
  <c r="Q117" i="106"/>
  <c r="P117" i="106"/>
  <c r="O117" i="106"/>
  <c r="N117" i="106"/>
  <c r="M117" i="106"/>
  <c r="L117" i="106"/>
  <c r="J117" i="106"/>
  <c r="I117" i="106"/>
  <c r="H117" i="106"/>
  <c r="G117" i="106"/>
  <c r="F117" i="106"/>
  <c r="E117" i="106"/>
  <c r="Q116" i="106"/>
  <c r="P116" i="106"/>
  <c r="O116" i="106"/>
  <c r="N116" i="106"/>
  <c r="M116" i="106"/>
  <c r="L116" i="106"/>
  <c r="J116" i="106"/>
  <c r="I116" i="106"/>
  <c r="H116" i="106"/>
  <c r="G116" i="106"/>
  <c r="F116" i="106"/>
  <c r="E116" i="106"/>
  <c r="Q115" i="106"/>
  <c r="P115" i="106"/>
  <c r="O115" i="106"/>
  <c r="N115" i="106"/>
  <c r="M115" i="106"/>
  <c r="L115" i="106"/>
  <c r="J115" i="106"/>
  <c r="I115" i="106"/>
  <c r="H115" i="106"/>
  <c r="G115" i="106"/>
  <c r="F115" i="106"/>
  <c r="E115" i="106"/>
  <c r="Q114" i="106"/>
  <c r="P114" i="106"/>
  <c r="O114" i="106"/>
  <c r="N114" i="106"/>
  <c r="M114" i="106"/>
  <c r="L114" i="106"/>
  <c r="J114" i="106"/>
  <c r="I114" i="106"/>
  <c r="H114" i="106"/>
  <c r="G114" i="106"/>
  <c r="F114" i="106"/>
  <c r="E114" i="106"/>
  <c r="Q113" i="106"/>
  <c r="P113" i="106"/>
  <c r="O113" i="106"/>
  <c r="N113" i="106"/>
  <c r="M113" i="106"/>
  <c r="L113" i="106"/>
  <c r="J113" i="106"/>
  <c r="I113" i="106"/>
  <c r="H113" i="106"/>
  <c r="G113" i="106"/>
  <c r="F113" i="106"/>
  <c r="E113" i="106"/>
  <c r="Q112" i="106"/>
  <c r="P112" i="106"/>
  <c r="O112" i="106"/>
  <c r="N112" i="106"/>
  <c r="M112" i="106"/>
  <c r="L112" i="106"/>
  <c r="J112" i="106"/>
  <c r="I112" i="106"/>
  <c r="H112" i="106"/>
  <c r="G112" i="106"/>
  <c r="F112" i="106"/>
  <c r="E112" i="106"/>
  <c r="Q111" i="106"/>
  <c r="P111" i="106"/>
  <c r="O111" i="106"/>
  <c r="N111" i="106"/>
  <c r="M111" i="106"/>
  <c r="L111" i="106"/>
  <c r="J111" i="106"/>
  <c r="I111" i="106"/>
  <c r="H111" i="106"/>
  <c r="G111" i="106"/>
  <c r="F111" i="106"/>
  <c r="E111" i="106"/>
  <c r="Q110" i="106"/>
  <c r="P110" i="106"/>
  <c r="O110" i="106"/>
  <c r="N110" i="106"/>
  <c r="M110" i="106"/>
  <c r="L110" i="106"/>
  <c r="J110" i="106"/>
  <c r="I110" i="106"/>
  <c r="H110" i="106"/>
  <c r="G110" i="106"/>
  <c r="F110" i="106"/>
  <c r="E110" i="106"/>
  <c r="Q109" i="106"/>
  <c r="P109" i="106"/>
  <c r="O109" i="106"/>
  <c r="N109" i="106"/>
  <c r="M109" i="106"/>
  <c r="L109" i="106"/>
  <c r="J109" i="106"/>
  <c r="I109" i="106"/>
  <c r="H109" i="106"/>
  <c r="G109" i="106"/>
  <c r="F109" i="106"/>
  <c r="E109" i="106"/>
  <c r="R108" i="106"/>
  <c r="D108" i="106"/>
  <c r="Q105" i="106"/>
  <c r="P105" i="106"/>
  <c r="O105" i="106"/>
  <c r="N105" i="106"/>
  <c r="M105" i="106"/>
  <c r="L105" i="106"/>
  <c r="J105" i="106"/>
  <c r="I105" i="106"/>
  <c r="H105" i="106"/>
  <c r="G105" i="106"/>
  <c r="E105" i="106"/>
  <c r="Q104" i="106"/>
  <c r="P104" i="106"/>
  <c r="O104" i="106"/>
  <c r="N104" i="106"/>
  <c r="M104" i="106"/>
  <c r="L104" i="106"/>
  <c r="J104" i="106"/>
  <c r="I104" i="106"/>
  <c r="H104" i="106"/>
  <c r="G104" i="106"/>
  <c r="E104" i="106"/>
  <c r="Q103" i="106"/>
  <c r="P103" i="106"/>
  <c r="O103" i="106"/>
  <c r="N103" i="106"/>
  <c r="M103" i="106"/>
  <c r="L103" i="106"/>
  <c r="J103" i="106"/>
  <c r="I103" i="106"/>
  <c r="H103" i="106"/>
  <c r="G103" i="106"/>
  <c r="E103" i="106"/>
  <c r="Q102" i="106"/>
  <c r="P102" i="106"/>
  <c r="O102" i="106"/>
  <c r="N102" i="106"/>
  <c r="M102" i="106"/>
  <c r="L102" i="106"/>
  <c r="J102" i="106"/>
  <c r="I102" i="106"/>
  <c r="H102" i="106"/>
  <c r="G102" i="106"/>
  <c r="E102" i="106"/>
  <c r="Q101" i="106"/>
  <c r="P101" i="106"/>
  <c r="O101" i="106"/>
  <c r="N101" i="106"/>
  <c r="M101" i="106"/>
  <c r="L101" i="106"/>
  <c r="J101" i="106"/>
  <c r="I101" i="106"/>
  <c r="H101" i="106"/>
  <c r="G101" i="106"/>
  <c r="E101" i="106"/>
  <c r="Q100" i="106"/>
  <c r="P100" i="106"/>
  <c r="O100" i="106"/>
  <c r="N100" i="106"/>
  <c r="M100" i="106"/>
  <c r="L100" i="106"/>
  <c r="J100" i="106"/>
  <c r="I100" i="106"/>
  <c r="H100" i="106"/>
  <c r="G100" i="106"/>
  <c r="E100" i="106"/>
  <c r="Q99" i="106"/>
  <c r="P99" i="106"/>
  <c r="O99" i="106"/>
  <c r="N99" i="106"/>
  <c r="M99" i="106"/>
  <c r="L99" i="106"/>
  <c r="J99" i="106"/>
  <c r="I99" i="106"/>
  <c r="H99" i="106"/>
  <c r="G99" i="106"/>
  <c r="E99" i="106"/>
  <c r="Q98" i="106"/>
  <c r="P98" i="106"/>
  <c r="O98" i="106"/>
  <c r="N98" i="106"/>
  <c r="M98" i="106"/>
  <c r="L98" i="106"/>
  <c r="J98" i="106"/>
  <c r="I98" i="106"/>
  <c r="H98" i="106"/>
  <c r="G98" i="106"/>
  <c r="E98" i="106"/>
  <c r="Q97" i="106"/>
  <c r="P97" i="106"/>
  <c r="O97" i="106"/>
  <c r="N97" i="106"/>
  <c r="M97" i="106"/>
  <c r="L97" i="106"/>
  <c r="J97" i="106"/>
  <c r="I97" i="106"/>
  <c r="H97" i="106"/>
  <c r="G97" i="106"/>
  <c r="E97" i="106"/>
  <c r="Q96" i="106"/>
  <c r="P96" i="106"/>
  <c r="O96" i="106"/>
  <c r="N96" i="106"/>
  <c r="M96" i="106"/>
  <c r="L96" i="106"/>
  <c r="J96" i="106"/>
  <c r="I96" i="106"/>
  <c r="H96" i="106"/>
  <c r="G96" i="106"/>
  <c r="E96" i="106"/>
  <c r="R95" i="106"/>
  <c r="D95" i="106"/>
  <c r="F105" i="106" s="1"/>
  <c r="Q92" i="106"/>
  <c r="P92" i="106"/>
  <c r="O92" i="106"/>
  <c r="L92" i="106"/>
  <c r="J92" i="106"/>
  <c r="I92" i="106"/>
  <c r="H92" i="106"/>
  <c r="E92" i="106"/>
  <c r="Q91" i="106"/>
  <c r="P91" i="106"/>
  <c r="O91" i="106"/>
  <c r="L91" i="106"/>
  <c r="J91" i="106"/>
  <c r="I91" i="106"/>
  <c r="H91" i="106"/>
  <c r="E91" i="106"/>
  <c r="Q90" i="106"/>
  <c r="P90" i="106"/>
  <c r="O90" i="106"/>
  <c r="L90" i="106"/>
  <c r="J90" i="106"/>
  <c r="I90" i="106"/>
  <c r="H90" i="106"/>
  <c r="E90" i="106"/>
  <c r="Q89" i="106"/>
  <c r="P89" i="106"/>
  <c r="O89" i="106"/>
  <c r="L89" i="106"/>
  <c r="J89" i="106"/>
  <c r="I89" i="106"/>
  <c r="H89" i="106"/>
  <c r="E89" i="106"/>
  <c r="Q88" i="106"/>
  <c r="P88" i="106"/>
  <c r="O88" i="106"/>
  <c r="L88" i="106"/>
  <c r="J88" i="106"/>
  <c r="I88" i="106"/>
  <c r="H88" i="106"/>
  <c r="E88" i="106"/>
  <c r="Q87" i="106"/>
  <c r="P87" i="106"/>
  <c r="O87" i="106"/>
  <c r="L87" i="106"/>
  <c r="J87" i="106"/>
  <c r="I87" i="106"/>
  <c r="H87" i="106"/>
  <c r="E87" i="106"/>
  <c r="Q86" i="106"/>
  <c r="P86" i="106"/>
  <c r="O86" i="106"/>
  <c r="L86" i="106"/>
  <c r="J86" i="106"/>
  <c r="I86" i="106"/>
  <c r="H86" i="106"/>
  <c r="E86" i="106"/>
  <c r="Q85" i="106"/>
  <c r="P85" i="106"/>
  <c r="O85" i="106"/>
  <c r="L85" i="106"/>
  <c r="J85" i="106"/>
  <c r="I85" i="106"/>
  <c r="H85" i="106"/>
  <c r="E85" i="106"/>
  <c r="Q84" i="106"/>
  <c r="P84" i="106"/>
  <c r="O84" i="106"/>
  <c r="L84" i="106"/>
  <c r="J84" i="106"/>
  <c r="I84" i="106"/>
  <c r="H84" i="106"/>
  <c r="E84" i="106"/>
  <c r="Q83" i="106"/>
  <c r="P83" i="106"/>
  <c r="O83" i="106"/>
  <c r="L83" i="106"/>
  <c r="J83" i="106"/>
  <c r="I83" i="106"/>
  <c r="H83" i="106"/>
  <c r="E83" i="106"/>
  <c r="R82" i="106"/>
  <c r="M92" i="106" s="1"/>
  <c r="D82" i="106"/>
  <c r="Q79" i="106"/>
  <c r="P79" i="106"/>
  <c r="O79" i="106"/>
  <c r="L79" i="106"/>
  <c r="J79" i="106"/>
  <c r="I79" i="106"/>
  <c r="H79" i="106"/>
  <c r="F79" i="106"/>
  <c r="E79" i="106"/>
  <c r="Q78" i="106"/>
  <c r="P78" i="106"/>
  <c r="O78" i="106"/>
  <c r="L78" i="106"/>
  <c r="J78" i="106"/>
  <c r="I78" i="106"/>
  <c r="H78" i="106"/>
  <c r="E78" i="106"/>
  <c r="Q77" i="106"/>
  <c r="P77" i="106"/>
  <c r="O77" i="106"/>
  <c r="L77" i="106"/>
  <c r="J77" i="106"/>
  <c r="I77" i="106"/>
  <c r="H77" i="106"/>
  <c r="E77" i="106"/>
  <c r="Q76" i="106"/>
  <c r="P76" i="106"/>
  <c r="O76" i="106"/>
  <c r="L76" i="106"/>
  <c r="J76" i="106"/>
  <c r="I76" i="106"/>
  <c r="H76" i="106"/>
  <c r="E76" i="106"/>
  <c r="Q75" i="106"/>
  <c r="P75" i="106"/>
  <c r="O75" i="106"/>
  <c r="L75" i="106"/>
  <c r="J75" i="106"/>
  <c r="I75" i="106"/>
  <c r="H75" i="106"/>
  <c r="E75" i="106"/>
  <c r="Q74" i="106"/>
  <c r="P74" i="106"/>
  <c r="O74" i="106"/>
  <c r="N74" i="106"/>
  <c r="L74" i="106"/>
  <c r="J74" i="106"/>
  <c r="I74" i="106"/>
  <c r="H74" i="106"/>
  <c r="E74" i="106"/>
  <c r="Q73" i="106"/>
  <c r="P73" i="106"/>
  <c r="O73" i="106"/>
  <c r="L73" i="106"/>
  <c r="J73" i="106"/>
  <c r="I73" i="106"/>
  <c r="H73" i="106"/>
  <c r="G73" i="106"/>
  <c r="E73" i="106"/>
  <c r="Q72" i="106"/>
  <c r="P72" i="106"/>
  <c r="O72" i="106"/>
  <c r="L72" i="106"/>
  <c r="J72" i="106"/>
  <c r="I72" i="106"/>
  <c r="H72" i="106"/>
  <c r="E72" i="106"/>
  <c r="Q71" i="106"/>
  <c r="P71" i="106"/>
  <c r="O71" i="106"/>
  <c r="N71" i="106"/>
  <c r="M71" i="106"/>
  <c r="L71" i="106"/>
  <c r="J71" i="106"/>
  <c r="I71" i="106"/>
  <c r="H71" i="106"/>
  <c r="E71" i="106"/>
  <c r="Q70" i="106"/>
  <c r="P70" i="106"/>
  <c r="O70" i="106"/>
  <c r="L70" i="106"/>
  <c r="J70" i="106"/>
  <c r="I70" i="106"/>
  <c r="H70" i="106"/>
  <c r="G70" i="106"/>
  <c r="E70" i="106"/>
  <c r="R69" i="106"/>
  <c r="M79" i="106" s="1"/>
  <c r="D69" i="106"/>
  <c r="F74" i="106" s="1"/>
  <c r="Q66" i="106"/>
  <c r="P66" i="106"/>
  <c r="O66" i="106"/>
  <c r="L66" i="106"/>
  <c r="J66" i="106"/>
  <c r="I66" i="106"/>
  <c r="H66" i="106"/>
  <c r="F66" i="106"/>
  <c r="E66" i="106"/>
  <c r="Q65" i="106"/>
  <c r="P65" i="106"/>
  <c r="O65" i="106"/>
  <c r="N65" i="106"/>
  <c r="L65" i="106"/>
  <c r="J65" i="106"/>
  <c r="I65" i="106"/>
  <c r="H65" i="106"/>
  <c r="F65" i="106"/>
  <c r="E65" i="106"/>
  <c r="N64" i="106"/>
  <c r="N63" i="106"/>
  <c r="F63" i="106"/>
  <c r="N62" i="106"/>
  <c r="F62" i="106"/>
  <c r="N61" i="106"/>
  <c r="N60" i="106"/>
  <c r="F60" i="106"/>
  <c r="N59" i="106"/>
  <c r="F59" i="106"/>
  <c r="N58" i="106"/>
  <c r="U57" i="106"/>
  <c r="S57" i="106"/>
  <c r="N57" i="106"/>
  <c r="F57" i="106"/>
  <c r="C57" i="106"/>
  <c r="U56" i="106"/>
  <c r="S56" i="106"/>
  <c r="R56" i="106"/>
  <c r="G63" i="106" s="1"/>
  <c r="D56" i="106"/>
  <c r="C56" i="106"/>
  <c r="Q53" i="106"/>
  <c r="P53" i="106"/>
  <c r="O53" i="106"/>
  <c r="M53" i="106"/>
  <c r="L53" i="106"/>
  <c r="J53" i="106"/>
  <c r="I53" i="106"/>
  <c r="H53" i="106"/>
  <c r="E53" i="106"/>
  <c r="Q52" i="106"/>
  <c r="P52" i="106"/>
  <c r="O52" i="106"/>
  <c r="N52" i="106"/>
  <c r="L52" i="106"/>
  <c r="J52" i="106"/>
  <c r="I52" i="106"/>
  <c r="H52" i="106"/>
  <c r="G52" i="106"/>
  <c r="E52" i="106"/>
  <c r="N51" i="106"/>
  <c r="J51" i="106"/>
  <c r="G51" i="106"/>
  <c r="O50" i="106"/>
  <c r="N50" i="106"/>
  <c r="M50" i="106"/>
  <c r="L50" i="106"/>
  <c r="N49" i="106"/>
  <c r="L49" i="106"/>
  <c r="G49" i="106"/>
  <c r="P48" i="106"/>
  <c r="O48" i="106"/>
  <c r="N48" i="106"/>
  <c r="M48" i="106"/>
  <c r="N47" i="106"/>
  <c r="M47" i="106"/>
  <c r="G47" i="106"/>
  <c r="U46" i="106"/>
  <c r="Q46" i="106"/>
  <c r="P46" i="106"/>
  <c r="O46" i="106"/>
  <c r="M45" i="106"/>
  <c r="G45" i="106"/>
  <c r="E45" i="106"/>
  <c r="U44" i="106"/>
  <c r="S44" i="106"/>
  <c r="Q44" i="106" s="1"/>
  <c r="N44" i="106"/>
  <c r="M44" i="106"/>
  <c r="C44" i="106"/>
  <c r="U43" i="106"/>
  <c r="S43" i="106"/>
  <c r="R43" i="106"/>
  <c r="M52" i="106" s="1"/>
  <c r="D43" i="106"/>
  <c r="I51" i="106" s="1"/>
  <c r="C43" i="106"/>
  <c r="V41" i="106"/>
  <c r="Q40" i="106"/>
  <c r="P40" i="106"/>
  <c r="O40" i="106"/>
  <c r="L40" i="106"/>
  <c r="J40" i="106"/>
  <c r="I40" i="106"/>
  <c r="H40" i="106"/>
  <c r="E40" i="106"/>
  <c r="Q39" i="106"/>
  <c r="P39" i="106"/>
  <c r="O39" i="106"/>
  <c r="L39" i="106"/>
  <c r="J39" i="106"/>
  <c r="I39" i="106"/>
  <c r="H39" i="106"/>
  <c r="E39" i="106"/>
  <c r="U38" i="106"/>
  <c r="O38" i="106"/>
  <c r="L38" i="106"/>
  <c r="H38" i="106"/>
  <c r="E38" i="106"/>
  <c r="Q37" i="106"/>
  <c r="P37" i="106"/>
  <c r="O37" i="106"/>
  <c r="L37" i="106"/>
  <c r="J36" i="106"/>
  <c r="Q35" i="106"/>
  <c r="P35" i="106"/>
  <c r="O35" i="106"/>
  <c r="M35" i="106"/>
  <c r="L35" i="106"/>
  <c r="G35" i="106"/>
  <c r="Q34" i="106"/>
  <c r="N34" i="106"/>
  <c r="L34" i="106"/>
  <c r="G34" i="106"/>
  <c r="Q33" i="106"/>
  <c r="P33" i="106"/>
  <c r="O33" i="106"/>
  <c r="M33" i="106"/>
  <c r="L33" i="106"/>
  <c r="J33" i="106"/>
  <c r="M32" i="106"/>
  <c r="L32" i="106"/>
  <c r="J32" i="106"/>
  <c r="I32" i="106"/>
  <c r="H32" i="106"/>
  <c r="G32" i="106"/>
  <c r="S31" i="106"/>
  <c r="M31" i="106"/>
  <c r="C31" i="106"/>
  <c r="S30" i="106"/>
  <c r="R30" i="106"/>
  <c r="Q36" i="106" s="1"/>
  <c r="D30" i="106"/>
  <c r="F36" i="106" s="1"/>
  <c r="C30" i="106"/>
  <c r="Q27" i="106"/>
  <c r="P27" i="106"/>
  <c r="O27" i="106"/>
  <c r="L27" i="106"/>
  <c r="J27" i="106"/>
  <c r="I27" i="106"/>
  <c r="H27" i="106"/>
  <c r="E27" i="106"/>
  <c r="Q26" i="106"/>
  <c r="P26" i="106"/>
  <c r="O26" i="106"/>
  <c r="L26" i="106"/>
  <c r="J26" i="106"/>
  <c r="I26" i="106"/>
  <c r="H26" i="106"/>
  <c r="E26" i="106"/>
  <c r="P25" i="106"/>
  <c r="L23" i="106"/>
  <c r="O20" i="106"/>
  <c r="S18" i="106"/>
  <c r="C18" i="106"/>
  <c r="S17" i="106"/>
  <c r="R17" i="106"/>
  <c r="G26" i="106" s="1"/>
  <c r="D17" i="106"/>
  <c r="E24" i="106" s="1"/>
  <c r="C17" i="106"/>
  <c r="Q14" i="106"/>
  <c r="P14" i="106"/>
  <c r="O14" i="106"/>
  <c r="L14" i="106"/>
  <c r="J14" i="106"/>
  <c r="I14" i="106"/>
  <c r="H14" i="106"/>
  <c r="E14" i="106"/>
  <c r="Q13" i="106"/>
  <c r="P13" i="106"/>
  <c r="O13" i="106"/>
  <c r="L13" i="106"/>
  <c r="J13" i="106"/>
  <c r="I13" i="106"/>
  <c r="H13" i="106"/>
  <c r="E13" i="106"/>
  <c r="R4" i="106"/>
  <c r="G10" i="106" s="1"/>
  <c r="D4" i="106"/>
  <c r="N6" i="106" s="1"/>
  <c r="K2" i="106"/>
  <c r="C170" i="105" a="1"/>
  <c r="C170" i="105" s="1"/>
  <c r="C140" i="105"/>
  <c r="Q131" i="105"/>
  <c r="P131" i="105"/>
  <c r="O131" i="105"/>
  <c r="N131" i="105"/>
  <c r="M131" i="105"/>
  <c r="L131" i="105"/>
  <c r="J131" i="105"/>
  <c r="I131" i="105"/>
  <c r="H131" i="105"/>
  <c r="E131" i="105"/>
  <c r="Q130" i="105"/>
  <c r="P130" i="105"/>
  <c r="O130" i="105"/>
  <c r="N130" i="105"/>
  <c r="M130" i="105"/>
  <c r="L130" i="105"/>
  <c r="J130" i="105"/>
  <c r="I130" i="105"/>
  <c r="H130" i="105"/>
  <c r="E130" i="105"/>
  <c r="Q129" i="105"/>
  <c r="P129" i="105"/>
  <c r="O129" i="105"/>
  <c r="N129" i="105"/>
  <c r="M129" i="105"/>
  <c r="L129" i="105"/>
  <c r="J129" i="105"/>
  <c r="I129" i="105"/>
  <c r="H129" i="105"/>
  <c r="E129" i="105"/>
  <c r="Q128" i="105"/>
  <c r="P128" i="105"/>
  <c r="O128" i="105"/>
  <c r="N128" i="105"/>
  <c r="M128" i="105"/>
  <c r="L128" i="105"/>
  <c r="J128" i="105"/>
  <c r="I128" i="105"/>
  <c r="H128" i="105"/>
  <c r="E128" i="105"/>
  <c r="Q127" i="105"/>
  <c r="P127" i="105"/>
  <c r="O127" i="105"/>
  <c r="N127" i="105"/>
  <c r="M127" i="105"/>
  <c r="L127" i="105"/>
  <c r="J127" i="105"/>
  <c r="I127" i="105"/>
  <c r="H127" i="105"/>
  <c r="E127" i="105"/>
  <c r="Q126" i="105"/>
  <c r="P126" i="105"/>
  <c r="O126" i="105"/>
  <c r="N126" i="105"/>
  <c r="M126" i="105"/>
  <c r="L126" i="105"/>
  <c r="J126" i="105"/>
  <c r="I126" i="105"/>
  <c r="H126" i="105"/>
  <c r="E126" i="105"/>
  <c r="Q125" i="105"/>
  <c r="P125" i="105"/>
  <c r="O125" i="105"/>
  <c r="N125" i="105"/>
  <c r="M125" i="105"/>
  <c r="L125" i="105"/>
  <c r="J125" i="105"/>
  <c r="I125" i="105"/>
  <c r="H125" i="105"/>
  <c r="E125" i="105"/>
  <c r="Q124" i="105"/>
  <c r="P124" i="105"/>
  <c r="O124" i="105"/>
  <c r="N124" i="105"/>
  <c r="M124" i="105"/>
  <c r="L124" i="105"/>
  <c r="J124" i="105"/>
  <c r="I124" i="105"/>
  <c r="H124" i="105"/>
  <c r="E124" i="105"/>
  <c r="Q123" i="105"/>
  <c r="P123" i="105"/>
  <c r="O123" i="105"/>
  <c r="N123" i="105"/>
  <c r="M123" i="105"/>
  <c r="L123" i="105"/>
  <c r="J123" i="105"/>
  <c r="I123" i="105"/>
  <c r="H123" i="105"/>
  <c r="E123" i="105"/>
  <c r="Q122" i="105"/>
  <c r="P122" i="105"/>
  <c r="O122" i="105"/>
  <c r="N122" i="105"/>
  <c r="M122" i="105"/>
  <c r="L122" i="105"/>
  <c r="J122" i="105"/>
  <c r="I122" i="105"/>
  <c r="H122" i="105"/>
  <c r="E122" i="105"/>
  <c r="R121" i="105"/>
  <c r="G131" i="105" s="1"/>
  <c r="D121" i="105"/>
  <c r="F131" i="105" s="1"/>
  <c r="Q118" i="105"/>
  <c r="P118" i="105"/>
  <c r="O118" i="105"/>
  <c r="N118" i="105"/>
  <c r="M118" i="105"/>
  <c r="L118" i="105"/>
  <c r="J118" i="105"/>
  <c r="I118" i="105"/>
  <c r="H118" i="105"/>
  <c r="E118" i="105"/>
  <c r="Q117" i="105"/>
  <c r="P117" i="105"/>
  <c r="O117" i="105"/>
  <c r="N117" i="105"/>
  <c r="M117" i="105"/>
  <c r="L117" i="105"/>
  <c r="J117" i="105"/>
  <c r="I117" i="105"/>
  <c r="H117" i="105"/>
  <c r="E117" i="105"/>
  <c r="Q116" i="105"/>
  <c r="P116" i="105"/>
  <c r="O116" i="105"/>
  <c r="N116" i="105"/>
  <c r="M116" i="105"/>
  <c r="L116" i="105"/>
  <c r="J116" i="105"/>
  <c r="I116" i="105"/>
  <c r="H116" i="105"/>
  <c r="E116" i="105"/>
  <c r="Q115" i="105"/>
  <c r="P115" i="105"/>
  <c r="O115" i="105"/>
  <c r="N115" i="105"/>
  <c r="M115" i="105"/>
  <c r="L115" i="105"/>
  <c r="J115" i="105"/>
  <c r="I115" i="105"/>
  <c r="H115" i="105"/>
  <c r="E115" i="105"/>
  <c r="Q114" i="105"/>
  <c r="P114" i="105"/>
  <c r="O114" i="105"/>
  <c r="N114" i="105"/>
  <c r="M114" i="105"/>
  <c r="L114" i="105"/>
  <c r="J114" i="105"/>
  <c r="I114" i="105"/>
  <c r="H114" i="105"/>
  <c r="E114" i="105"/>
  <c r="Q113" i="105"/>
  <c r="P113" i="105"/>
  <c r="O113" i="105"/>
  <c r="N113" i="105"/>
  <c r="M113" i="105"/>
  <c r="L113" i="105"/>
  <c r="J113" i="105"/>
  <c r="I113" i="105"/>
  <c r="H113" i="105"/>
  <c r="E113" i="105"/>
  <c r="Q112" i="105"/>
  <c r="P112" i="105"/>
  <c r="O112" i="105"/>
  <c r="N112" i="105"/>
  <c r="M112" i="105"/>
  <c r="L112" i="105"/>
  <c r="J112" i="105"/>
  <c r="I112" i="105"/>
  <c r="H112" i="105"/>
  <c r="E112" i="105"/>
  <c r="Q111" i="105"/>
  <c r="P111" i="105"/>
  <c r="O111" i="105"/>
  <c r="N111" i="105"/>
  <c r="M111" i="105"/>
  <c r="L111" i="105"/>
  <c r="J111" i="105"/>
  <c r="I111" i="105"/>
  <c r="H111" i="105"/>
  <c r="E111" i="105"/>
  <c r="Q110" i="105"/>
  <c r="P110" i="105"/>
  <c r="O110" i="105"/>
  <c r="N110" i="105"/>
  <c r="M110" i="105"/>
  <c r="L110" i="105"/>
  <c r="J110" i="105"/>
  <c r="I110" i="105"/>
  <c r="H110" i="105"/>
  <c r="E110" i="105"/>
  <c r="Q109" i="105"/>
  <c r="P109" i="105"/>
  <c r="O109" i="105"/>
  <c r="N109" i="105"/>
  <c r="M109" i="105"/>
  <c r="L109" i="105"/>
  <c r="J109" i="105"/>
  <c r="I109" i="105"/>
  <c r="H109" i="105"/>
  <c r="E109" i="105"/>
  <c r="R108" i="105"/>
  <c r="G118" i="105" s="1"/>
  <c r="D108" i="105"/>
  <c r="F118" i="105" s="1"/>
  <c r="Q105" i="105"/>
  <c r="P105" i="105"/>
  <c r="O105" i="105"/>
  <c r="N105" i="105"/>
  <c r="M105" i="105"/>
  <c r="L105" i="105"/>
  <c r="J105" i="105"/>
  <c r="I105" i="105"/>
  <c r="H105" i="105"/>
  <c r="E105" i="105"/>
  <c r="Q104" i="105"/>
  <c r="P104" i="105"/>
  <c r="O104" i="105"/>
  <c r="N104" i="105"/>
  <c r="M104" i="105"/>
  <c r="L104" i="105"/>
  <c r="J104" i="105"/>
  <c r="I104" i="105"/>
  <c r="H104" i="105"/>
  <c r="E104" i="105"/>
  <c r="Q103" i="105"/>
  <c r="P103" i="105"/>
  <c r="O103" i="105"/>
  <c r="N103" i="105"/>
  <c r="M103" i="105"/>
  <c r="L103" i="105"/>
  <c r="J103" i="105"/>
  <c r="I103" i="105"/>
  <c r="H103" i="105"/>
  <c r="E103" i="105"/>
  <c r="Q102" i="105"/>
  <c r="P102" i="105"/>
  <c r="O102" i="105"/>
  <c r="N102" i="105"/>
  <c r="M102" i="105"/>
  <c r="L102" i="105"/>
  <c r="J102" i="105"/>
  <c r="I102" i="105"/>
  <c r="H102" i="105"/>
  <c r="E102" i="105"/>
  <c r="Q101" i="105"/>
  <c r="P101" i="105"/>
  <c r="O101" i="105"/>
  <c r="N101" i="105"/>
  <c r="M101" i="105"/>
  <c r="L101" i="105"/>
  <c r="J101" i="105"/>
  <c r="I101" i="105"/>
  <c r="H101" i="105"/>
  <c r="E101" i="105"/>
  <c r="Q100" i="105"/>
  <c r="P100" i="105"/>
  <c r="O100" i="105"/>
  <c r="N100" i="105"/>
  <c r="M100" i="105"/>
  <c r="L100" i="105"/>
  <c r="J100" i="105"/>
  <c r="I100" i="105"/>
  <c r="H100" i="105"/>
  <c r="E100" i="105"/>
  <c r="Q99" i="105"/>
  <c r="P99" i="105"/>
  <c r="O99" i="105"/>
  <c r="N99" i="105"/>
  <c r="M99" i="105"/>
  <c r="L99" i="105"/>
  <c r="J99" i="105"/>
  <c r="I99" i="105"/>
  <c r="H99" i="105"/>
  <c r="E99" i="105"/>
  <c r="Q98" i="105"/>
  <c r="P98" i="105"/>
  <c r="O98" i="105"/>
  <c r="N98" i="105"/>
  <c r="M98" i="105"/>
  <c r="L98" i="105"/>
  <c r="J98" i="105"/>
  <c r="I98" i="105"/>
  <c r="H98" i="105"/>
  <c r="E98" i="105"/>
  <c r="Q97" i="105"/>
  <c r="P97" i="105"/>
  <c r="O97" i="105"/>
  <c r="N97" i="105"/>
  <c r="M97" i="105"/>
  <c r="L97" i="105"/>
  <c r="J97" i="105"/>
  <c r="I97" i="105"/>
  <c r="H97" i="105"/>
  <c r="E97" i="105"/>
  <c r="Q96" i="105"/>
  <c r="P96" i="105"/>
  <c r="O96" i="105"/>
  <c r="N96" i="105"/>
  <c r="M96" i="105"/>
  <c r="L96" i="105"/>
  <c r="J96" i="105"/>
  <c r="I96" i="105"/>
  <c r="H96" i="105"/>
  <c r="E96" i="105"/>
  <c r="R95" i="105"/>
  <c r="G105" i="105" s="1"/>
  <c r="D95" i="105"/>
  <c r="F105" i="105" s="1"/>
  <c r="Q92" i="105"/>
  <c r="P92" i="105"/>
  <c r="O92" i="105"/>
  <c r="L92" i="105"/>
  <c r="J92" i="105"/>
  <c r="I92" i="105"/>
  <c r="H92" i="105"/>
  <c r="E92" i="105"/>
  <c r="Q91" i="105"/>
  <c r="P91" i="105"/>
  <c r="O91" i="105"/>
  <c r="L91" i="105"/>
  <c r="J91" i="105"/>
  <c r="I91" i="105"/>
  <c r="H91" i="105"/>
  <c r="E91" i="105"/>
  <c r="Q90" i="105"/>
  <c r="P90" i="105"/>
  <c r="O90" i="105"/>
  <c r="L90" i="105"/>
  <c r="J90" i="105"/>
  <c r="I90" i="105"/>
  <c r="H90" i="105"/>
  <c r="E90" i="105"/>
  <c r="Q89" i="105"/>
  <c r="P89" i="105"/>
  <c r="O89" i="105"/>
  <c r="L89" i="105"/>
  <c r="J89" i="105"/>
  <c r="I89" i="105"/>
  <c r="H89" i="105"/>
  <c r="E89" i="105"/>
  <c r="Q88" i="105"/>
  <c r="P88" i="105"/>
  <c r="O88" i="105"/>
  <c r="L88" i="105"/>
  <c r="J88" i="105"/>
  <c r="I88" i="105"/>
  <c r="H88" i="105"/>
  <c r="E88" i="105"/>
  <c r="Q87" i="105"/>
  <c r="P87" i="105"/>
  <c r="O87" i="105"/>
  <c r="L87" i="105"/>
  <c r="J87" i="105"/>
  <c r="I87" i="105"/>
  <c r="H87" i="105"/>
  <c r="E87" i="105"/>
  <c r="Q86" i="105"/>
  <c r="P86" i="105"/>
  <c r="O86" i="105"/>
  <c r="L86" i="105"/>
  <c r="J86" i="105"/>
  <c r="I86" i="105"/>
  <c r="H86" i="105"/>
  <c r="E86" i="105"/>
  <c r="Q85" i="105"/>
  <c r="P85" i="105"/>
  <c r="O85" i="105"/>
  <c r="L85" i="105"/>
  <c r="J85" i="105"/>
  <c r="I85" i="105"/>
  <c r="H85" i="105"/>
  <c r="E85" i="105"/>
  <c r="Q84" i="105"/>
  <c r="P84" i="105"/>
  <c r="O84" i="105"/>
  <c r="L84" i="105"/>
  <c r="J84" i="105"/>
  <c r="I84" i="105"/>
  <c r="H84" i="105"/>
  <c r="E84" i="105"/>
  <c r="Q83" i="105"/>
  <c r="P83" i="105"/>
  <c r="O83" i="105"/>
  <c r="L83" i="105"/>
  <c r="J83" i="105"/>
  <c r="I83" i="105"/>
  <c r="H83" i="105"/>
  <c r="E83" i="105"/>
  <c r="R82" i="105"/>
  <c r="M92" i="105" s="1"/>
  <c r="D82" i="105"/>
  <c r="N92" i="105" s="1"/>
  <c r="Q79" i="105"/>
  <c r="P79" i="105"/>
  <c r="O79" i="105"/>
  <c r="L79" i="105"/>
  <c r="J79" i="105"/>
  <c r="I79" i="105"/>
  <c r="H79" i="105"/>
  <c r="E79" i="105"/>
  <c r="Q78" i="105"/>
  <c r="P78" i="105"/>
  <c r="O78" i="105"/>
  <c r="L78" i="105"/>
  <c r="J78" i="105"/>
  <c r="I78" i="105"/>
  <c r="H78" i="105"/>
  <c r="E78" i="105"/>
  <c r="Q77" i="105"/>
  <c r="P77" i="105"/>
  <c r="O77" i="105"/>
  <c r="L77" i="105"/>
  <c r="J77" i="105"/>
  <c r="I77" i="105"/>
  <c r="H77" i="105"/>
  <c r="E77" i="105"/>
  <c r="Q76" i="105"/>
  <c r="P76" i="105"/>
  <c r="O76" i="105"/>
  <c r="M76" i="105"/>
  <c r="L76" i="105"/>
  <c r="J76" i="105"/>
  <c r="I76" i="105"/>
  <c r="H76" i="105"/>
  <c r="F76" i="105"/>
  <c r="E76" i="105"/>
  <c r="Q75" i="105"/>
  <c r="P75" i="105"/>
  <c r="O75" i="105"/>
  <c r="M75" i="105"/>
  <c r="L75" i="105"/>
  <c r="J75" i="105"/>
  <c r="I75" i="105"/>
  <c r="H75" i="105"/>
  <c r="E75" i="105"/>
  <c r="Q74" i="105"/>
  <c r="P74" i="105"/>
  <c r="O74" i="105"/>
  <c r="M74" i="105"/>
  <c r="L74" i="105"/>
  <c r="J74" i="105"/>
  <c r="I74" i="105"/>
  <c r="H74" i="105"/>
  <c r="G74" i="105"/>
  <c r="F74" i="105"/>
  <c r="E74" i="105"/>
  <c r="Q73" i="105"/>
  <c r="P73" i="105"/>
  <c r="O73" i="105"/>
  <c r="N73" i="105"/>
  <c r="M73" i="105"/>
  <c r="L73" i="105"/>
  <c r="J73" i="105"/>
  <c r="I73" i="105"/>
  <c r="H73" i="105"/>
  <c r="F73" i="105"/>
  <c r="E73" i="105"/>
  <c r="Q72" i="105"/>
  <c r="P72" i="105"/>
  <c r="O72" i="105"/>
  <c r="M72" i="105"/>
  <c r="L72" i="105"/>
  <c r="J72" i="105"/>
  <c r="I72" i="105"/>
  <c r="H72" i="105"/>
  <c r="E72" i="105"/>
  <c r="Q71" i="105"/>
  <c r="P71" i="105"/>
  <c r="O71" i="105"/>
  <c r="N71" i="105"/>
  <c r="M71" i="105"/>
  <c r="L71" i="105"/>
  <c r="J71" i="105"/>
  <c r="I71" i="105"/>
  <c r="H71" i="105"/>
  <c r="F71" i="105"/>
  <c r="E71" i="105"/>
  <c r="Q70" i="105"/>
  <c r="P70" i="105"/>
  <c r="O70" i="105"/>
  <c r="M70" i="105"/>
  <c r="L70" i="105"/>
  <c r="J70" i="105"/>
  <c r="I70" i="105"/>
  <c r="H70" i="105"/>
  <c r="G70" i="105"/>
  <c r="F70" i="105"/>
  <c r="E70" i="105"/>
  <c r="R69" i="105"/>
  <c r="D69" i="105"/>
  <c r="Q66" i="105"/>
  <c r="P66" i="105"/>
  <c r="O66" i="105"/>
  <c r="N66" i="105"/>
  <c r="L66" i="105"/>
  <c r="J66" i="105"/>
  <c r="I66" i="105"/>
  <c r="H66" i="105"/>
  <c r="E66" i="105"/>
  <c r="Q65" i="105"/>
  <c r="P65" i="105"/>
  <c r="O65" i="105"/>
  <c r="L65" i="105"/>
  <c r="J65" i="105"/>
  <c r="I65" i="105"/>
  <c r="H65" i="105"/>
  <c r="E65" i="105"/>
  <c r="J64" i="105"/>
  <c r="I64" i="105"/>
  <c r="H64" i="105"/>
  <c r="E64" i="105"/>
  <c r="J63" i="105"/>
  <c r="I63" i="105"/>
  <c r="H63" i="105"/>
  <c r="E63" i="105"/>
  <c r="N62" i="105"/>
  <c r="J62" i="105"/>
  <c r="I62" i="105"/>
  <c r="H62" i="105"/>
  <c r="E62" i="105"/>
  <c r="J61" i="105"/>
  <c r="I61" i="105"/>
  <c r="H61" i="105"/>
  <c r="F61" i="105"/>
  <c r="E61" i="105"/>
  <c r="J60" i="105"/>
  <c r="I60" i="105"/>
  <c r="H60" i="105"/>
  <c r="F60" i="105"/>
  <c r="E60" i="105"/>
  <c r="J59" i="105"/>
  <c r="I59" i="105"/>
  <c r="H59" i="105"/>
  <c r="E59" i="105"/>
  <c r="J58" i="105"/>
  <c r="I58" i="105"/>
  <c r="H58" i="105"/>
  <c r="F58" i="105"/>
  <c r="E58" i="105"/>
  <c r="S57" i="105"/>
  <c r="N57" i="105"/>
  <c r="F57" i="105"/>
  <c r="C57" i="105"/>
  <c r="U56" i="105"/>
  <c r="S56" i="105"/>
  <c r="R56" i="105"/>
  <c r="Q63" i="105" s="1"/>
  <c r="D56" i="105"/>
  <c r="F65" i="105" s="1"/>
  <c r="C56" i="105"/>
  <c r="U53" i="105"/>
  <c r="Q53" i="105"/>
  <c r="P53" i="105"/>
  <c r="O53" i="105"/>
  <c r="L53" i="105"/>
  <c r="J53" i="105"/>
  <c r="I53" i="105"/>
  <c r="H53" i="105"/>
  <c r="E53" i="105"/>
  <c r="Q52" i="105"/>
  <c r="P52" i="105"/>
  <c r="O52" i="105"/>
  <c r="L52" i="105"/>
  <c r="J52" i="105"/>
  <c r="I52" i="105"/>
  <c r="H52" i="105"/>
  <c r="E52" i="105"/>
  <c r="U44" i="105"/>
  <c r="S44" i="105"/>
  <c r="C44" i="105"/>
  <c r="U43" i="105"/>
  <c r="S43" i="105"/>
  <c r="R43" i="105"/>
  <c r="G53" i="105" s="1"/>
  <c r="D43" i="105"/>
  <c r="F53" i="105" s="1"/>
  <c r="C43" i="105"/>
  <c r="V41" i="105"/>
  <c r="Q40" i="105"/>
  <c r="P40" i="105"/>
  <c r="O40" i="105"/>
  <c r="M40" i="105"/>
  <c r="L40" i="105"/>
  <c r="J40" i="105"/>
  <c r="I40" i="105"/>
  <c r="H40" i="105"/>
  <c r="G40" i="105"/>
  <c r="E40" i="105"/>
  <c r="Q39" i="105"/>
  <c r="P39" i="105"/>
  <c r="O39" i="105"/>
  <c r="L39" i="105"/>
  <c r="J39" i="105"/>
  <c r="I39" i="105"/>
  <c r="H39" i="105"/>
  <c r="G39" i="105"/>
  <c r="E39" i="105"/>
  <c r="U38" i="105"/>
  <c r="Q38" i="105"/>
  <c r="P38" i="105"/>
  <c r="J38" i="105"/>
  <c r="I38" i="105"/>
  <c r="H38" i="105"/>
  <c r="G38" i="105"/>
  <c r="E38" i="105"/>
  <c r="Q37" i="105"/>
  <c r="P37" i="105"/>
  <c r="O37" i="105"/>
  <c r="M37" i="105"/>
  <c r="J37" i="105"/>
  <c r="I37" i="105"/>
  <c r="H37" i="105"/>
  <c r="E37" i="105"/>
  <c r="Q36" i="105"/>
  <c r="P36" i="105"/>
  <c r="O36" i="105"/>
  <c r="N36" i="105"/>
  <c r="M36" i="105"/>
  <c r="L36" i="105"/>
  <c r="J36" i="105"/>
  <c r="I36" i="105"/>
  <c r="H36" i="105"/>
  <c r="E36" i="105"/>
  <c r="P35" i="105"/>
  <c r="O35" i="105"/>
  <c r="M35" i="105"/>
  <c r="L35" i="105"/>
  <c r="J35" i="105"/>
  <c r="I35" i="105"/>
  <c r="H35" i="105"/>
  <c r="G35" i="105"/>
  <c r="F35" i="105"/>
  <c r="E35" i="105"/>
  <c r="O34" i="105"/>
  <c r="M34" i="105"/>
  <c r="L34" i="105"/>
  <c r="J34" i="105"/>
  <c r="I34" i="105"/>
  <c r="H34" i="105"/>
  <c r="G34" i="105"/>
  <c r="E34" i="105"/>
  <c r="L33" i="105"/>
  <c r="J33" i="105"/>
  <c r="I33" i="105"/>
  <c r="H33" i="105"/>
  <c r="G33" i="105"/>
  <c r="F33" i="105"/>
  <c r="E33" i="105"/>
  <c r="Q32" i="105"/>
  <c r="N32" i="105"/>
  <c r="J32" i="105"/>
  <c r="I32" i="105"/>
  <c r="H32" i="105"/>
  <c r="G32" i="105"/>
  <c r="E32" i="105"/>
  <c r="S31" i="105"/>
  <c r="P31" i="105" s="1"/>
  <c r="Q31" i="105"/>
  <c r="M31" i="105"/>
  <c r="C31" i="105"/>
  <c r="S30" i="105"/>
  <c r="R30" i="105"/>
  <c r="G37" i="105" s="1"/>
  <c r="D30" i="105"/>
  <c r="N39" i="105" s="1"/>
  <c r="C30" i="105"/>
  <c r="Q27" i="105"/>
  <c r="P27" i="105"/>
  <c r="O27" i="105"/>
  <c r="N27" i="105"/>
  <c r="L27" i="105"/>
  <c r="J27" i="105"/>
  <c r="I27" i="105"/>
  <c r="H27" i="105"/>
  <c r="E27" i="105"/>
  <c r="Q26" i="105"/>
  <c r="P26" i="105"/>
  <c r="O26" i="105"/>
  <c r="N26" i="105"/>
  <c r="L26" i="105"/>
  <c r="J26" i="105"/>
  <c r="I26" i="105"/>
  <c r="H26" i="105"/>
  <c r="E26" i="105"/>
  <c r="J25" i="105"/>
  <c r="I25" i="105"/>
  <c r="H25" i="105"/>
  <c r="F25" i="105"/>
  <c r="E25" i="105"/>
  <c r="Q24" i="105"/>
  <c r="J24" i="105"/>
  <c r="I24" i="105"/>
  <c r="H24" i="105"/>
  <c r="F24" i="105"/>
  <c r="E24" i="105"/>
  <c r="O23" i="105"/>
  <c r="J23" i="105"/>
  <c r="I23" i="105"/>
  <c r="H23" i="105"/>
  <c r="E23" i="105"/>
  <c r="J22" i="105"/>
  <c r="I22" i="105"/>
  <c r="H22" i="105"/>
  <c r="E22" i="105"/>
  <c r="J21" i="105"/>
  <c r="I21" i="105"/>
  <c r="H21" i="105"/>
  <c r="F21" i="105"/>
  <c r="E21" i="105"/>
  <c r="J20" i="105"/>
  <c r="I20" i="105"/>
  <c r="H20" i="105"/>
  <c r="E20" i="105"/>
  <c r="N19" i="105"/>
  <c r="J19" i="105"/>
  <c r="I19" i="105"/>
  <c r="H19" i="105"/>
  <c r="E19" i="105"/>
  <c r="S18" i="105"/>
  <c r="C18" i="105"/>
  <c r="S17" i="105"/>
  <c r="R17" i="105"/>
  <c r="P24" i="105" s="1"/>
  <c r="D17" i="105"/>
  <c r="C17" i="105"/>
  <c r="Q14" i="105"/>
  <c r="P14" i="105"/>
  <c r="O14" i="105"/>
  <c r="L14" i="105"/>
  <c r="J14" i="105"/>
  <c r="I14" i="105"/>
  <c r="H14" i="105"/>
  <c r="G14" i="105"/>
  <c r="F14" i="105"/>
  <c r="E14" i="105"/>
  <c r="Q13" i="105"/>
  <c r="P13" i="105"/>
  <c r="O13" i="105"/>
  <c r="L13" i="105"/>
  <c r="J13" i="105"/>
  <c r="I13" i="105"/>
  <c r="H13" i="105"/>
  <c r="G13" i="105"/>
  <c r="E13" i="105"/>
  <c r="Q12" i="105"/>
  <c r="P12" i="105"/>
  <c r="M11" i="105"/>
  <c r="L11" i="105"/>
  <c r="J10" i="105"/>
  <c r="I10" i="105"/>
  <c r="G10" i="105"/>
  <c r="M9" i="105"/>
  <c r="L9" i="105"/>
  <c r="J9" i="105"/>
  <c r="I9" i="105"/>
  <c r="G9" i="105"/>
  <c r="M7" i="105"/>
  <c r="I7" i="105"/>
  <c r="H7" i="105"/>
  <c r="E7" i="105"/>
  <c r="Q5" i="105"/>
  <c r="P5" i="105"/>
  <c r="O5" i="105"/>
  <c r="M5" i="105"/>
  <c r="R4" i="105"/>
  <c r="J11" i="105" s="1"/>
  <c r="D4" i="105"/>
  <c r="K2" i="105"/>
  <c r="C170" i="104" a="1"/>
  <c r="C170" i="104" s="1"/>
  <c r="C140" i="104"/>
  <c r="Q131" i="104"/>
  <c r="P131" i="104"/>
  <c r="O131" i="104"/>
  <c r="N131" i="104"/>
  <c r="M131" i="104"/>
  <c r="L131" i="104"/>
  <c r="J131" i="104"/>
  <c r="I131" i="104"/>
  <c r="H131" i="104"/>
  <c r="F131" i="104"/>
  <c r="E131" i="104"/>
  <c r="Q130" i="104"/>
  <c r="P130" i="104"/>
  <c r="O130" i="104"/>
  <c r="N130" i="104"/>
  <c r="M130" i="104"/>
  <c r="L130" i="104"/>
  <c r="J130" i="104"/>
  <c r="I130" i="104"/>
  <c r="H130" i="104"/>
  <c r="F130" i="104"/>
  <c r="E130" i="104"/>
  <c r="Q129" i="104"/>
  <c r="P129" i="104"/>
  <c r="O129" i="104"/>
  <c r="N129" i="104"/>
  <c r="M129" i="104"/>
  <c r="L129" i="104"/>
  <c r="J129" i="104"/>
  <c r="I129" i="104"/>
  <c r="H129" i="104"/>
  <c r="F129" i="104"/>
  <c r="E129" i="104"/>
  <c r="Q128" i="104"/>
  <c r="P128" i="104"/>
  <c r="O128" i="104"/>
  <c r="N128" i="104"/>
  <c r="M128" i="104"/>
  <c r="L128" i="104"/>
  <c r="J128" i="104"/>
  <c r="I128" i="104"/>
  <c r="H128" i="104"/>
  <c r="F128" i="104"/>
  <c r="E128" i="104"/>
  <c r="Q127" i="104"/>
  <c r="P127" i="104"/>
  <c r="O127" i="104"/>
  <c r="N127" i="104"/>
  <c r="M127" i="104"/>
  <c r="L127" i="104"/>
  <c r="J127" i="104"/>
  <c r="I127" i="104"/>
  <c r="H127" i="104"/>
  <c r="F127" i="104"/>
  <c r="E127" i="104"/>
  <c r="Q126" i="104"/>
  <c r="P126" i="104"/>
  <c r="O126" i="104"/>
  <c r="N126" i="104"/>
  <c r="M126" i="104"/>
  <c r="L126" i="104"/>
  <c r="J126" i="104"/>
  <c r="I126" i="104"/>
  <c r="H126" i="104"/>
  <c r="F126" i="104"/>
  <c r="E126" i="104"/>
  <c r="Q125" i="104"/>
  <c r="P125" i="104"/>
  <c r="O125" i="104"/>
  <c r="N125" i="104"/>
  <c r="M125" i="104"/>
  <c r="L125" i="104"/>
  <c r="J125" i="104"/>
  <c r="I125" i="104"/>
  <c r="H125" i="104"/>
  <c r="F125" i="104"/>
  <c r="E125" i="104"/>
  <c r="Q124" i="104"/>
  <c r="P124" i="104"/>
  <c r="O124" i="104"/>
  <c r="N124" i="104"/>
  <c r="M124" i="104"/>
  <c r="L124" i="104"/>
  <c r="J124" i="104"/>
  <c r="I124" i="104"/>
  <c r="H124" i="104"/>
  <c r="F124" i="104"/>
  <c r="E124" i="104"/>
  <c r="Q123" i="104"/>
  <c r="P123" i="104"/>
  <c r="O123" i="104"/>
  <c r="N123" i="104"/>
  <c r="M123" i="104"/>
  <c r="L123" i="104"/>
  <c r="J123" i="104"/>
  <c r="I123" i="104"/>
  <c r="H123" i="104"/>
  <c r="F123" i="104"/>
  <c r="E123" i="104"/>
  <c r="Q122" i="104"/>
  <c r="P122" i="104"/>
  <c r="O122" i="104"/>
  <c r="N122" i="104"/>
  <c r="M122" i="104"/>
  <c r="L122" i="104"/>
  <c r="J122" i="104"/>
  <c r="I122" i="104"/>
  <c r="H122" i="104"/>
  <c r="F122" i="104"/>
  <c r="E122" i="104"/>
  <c r="R121" i="104"/>
  <c r="G131" i="104" s="1"/>
  <c r="D121" i="104"/>
  <c r="Q118" i="104"/>
  <c r="P118" i="104"/>
  <c r="O118" i="104"/>
  <c r="N118" i="104"/>
  <c r="M118" i="104"/>
  <c r="L118" i="104"/>
  <c r="J118" i="104"/>
  <c r="I118" i="104"/>
  <c r="H118" i="104"/>
  <c r="E118" i="104"/>
  <c r="Q117" i="104"/>
  <c r="P117" i="104"/>
  <c r="O117" i="104"/>
  <c r="N117" i="104"/>
  <c r="M117" i="104"/>
  <c r="L117" i="104"/>
  <c r="J117" i="104"/>
  <c r="I117" i="104"/>
  <c r="H117" i="104"/>
  <c r="E117" i="104"/>
  <c r="Q116" i="104"/>
  <c r="P116" i="104"/>
  <c r="O116" i="104"/>
  <c r="N116" i="104"/>
  <c r="M116" i="104"/>
  <c r="L116" i="104"/>
  <c r="J116" i="104"/>
  <c r="I116" i="104"/>
  <c r="H116" i="104"/>
  <c r="E116" i="104"/>
  <c r="Q115" i="104"/>
  <c r="P115" i="104"/>
  <c r="O115" i="104"/>
  <c r="N115" i="104"/>
  <c r="M115" i="104"/>
  <c r="L115" i="104"/>
  <c r="J115" i="104"/>
  <c r="I115" i="104"/>
  <c r="H115" i="104"/>
  <c r="E115" i="104"/>
  <c r="Q114" i="104"/>
  <c r="P114" i="104"/>
  <c r="O114" i="104"/>
  <c r="N114" i="104"/>
  <c r="M114" i="104"/>
  <c r="L114" i="104"/>
  <c r="J114" i="104"/>
  <c r="I114" i="104"/>
  <c r="H114" i="104"/>
  <c r="E114" i="104"/>
  <c r="Q113" i="104"/>
  <c r="P113" i="104"/>
  <c r="O113" i="104"/>
  <c r="N113" i="104"/>
  <c r="M113" i="104"/>
  <c r="L113" i="104"/>
  <c r="J113" i="104"/>
  <c r="I113" i="104"/>
  <c r="H113" i="104"/>
  <c r="E113" i="104"/>
  <c r="Q112" i="104"/>
  <c r="P112" i="104"/>
  <c r="O112" i="104"/>
  <c r="N112" i="104"/>
  <c r="M112" i="104"/>
  <c r="L112" i="104"/>
  <c r="J112" i="104"/>
  <c r="I112" i="104"/>
  <c r="H112" i="104"/>
  <c r="E112" i="104"/>
  <c r="Q111" i="104"/>
  <c r="P111" i="104"/>
  <c r="O111" i="104"/>
  <c r="N111" i="104"/>
  <c r="M111" i="104"/>
  <c r="L111" i="104"/>
  <c r="J111" i="104"/>
  <c r="I111" i="104"/>
  <c r="H111" i="104"/>
  <c r="E111" i="104"/>
  <c r="Q110" i="104"/>
  <c r="P110" i="104"/>
  <c r="O110" i="104"/>
  <c r="N110" i="104"/>
  <c r="M110" i="104"/>
  <c r="L110" i="104"/>
  <c r="J110" i="104"/>
  <c r="I110" i="104"/>
  <c r="H110" i="104"/>
  <c r="E110" i="104"/>
  <c r="Q109" i="104"/>
  <c r="P109" i="104"/>
  <c r="O109" i="104"/>
  <c r="N109" i="104"/>
  <c r="M109" i="104"/>
  <c r="L109" i="104"/>
  <c r="J109" i="104"/>
  <c r="I109" i="104"/>
  <c r="H109" i="104"/>
  <c r="E109" i="104"/>
  <c r="R108" i="104"/>
  <c r="G118" i="104" s="1"/>
  <c r="D108" i="104"/>
  <c r="F118" i="104" s="1"/>
  <c r="Q105" i="104"/>
  <c r="P105" i="104"/>
  <c r="O105" i="104"/>
  <c r="N105" i="104"/>
  <c r="M105" i="104"/>
  <c r="L105" i="104"/>
  <c r="J105" i="104"/>
  <c r="I105" i="104"/>
  <c r="H105" i="104"/>
  <c r="E105" i="104"/>
  <c r="Q104" i="104"/>
  <c r="P104" i="104"/>
  <c r="O104" i="104"/>
  <c r="N104" i="104"/>
  <c r="M104" i="104"/>
  <c r="L104" i="104"/>
  <c r="J104" i="104"/>
  <c r="I104" i="104"/>
  <c r="H104" i="104"/>
  <c r="E104" i="104"/>
  <c r="Q103" i="104"/>
  <c r="P103" i="104"/>
  <c r="O103" i="104"/>
  <c r="N103" i="104"/>
  <c r="M103" i="104"/>
  <c r="L103" i="104"/>
  <c r="J103" i="104"/>
  <c r="I103" i="104"/>
  <c r="H103" i="104"/>
  <c r="E103" i="104"/>
  <c r="Q102" i="104"/>
  <c r="P102" i="104"/>
  <c r="O102" i="104"/>
  <c r="N102" i="104"/>
  <c r="M102" i="104"/>
  <c r="L102" i="104"/>
  <c r="J102" i="104"/>
  <c r="I102" i="104"/>
  <c r="H102" i="104"/>
  <c r="E102" i="104"/>
  <c r="Q101" i="104"/>
  <c r="P101" i="104"/>
  <c r="O101" i="104"/>
  <c r="N101" i="104"/>
  <c r="M101" i="104"/>
  <c r="L101" i="104"/>
  <c r="J101" i="104"/>
  <c r="I101" i="104"/>
  <c r="H101" i="104"/>
  <c r="E101" i="104"/>
  <c r="Q100" i="104"/>
  <c r="P100" i="104"/>
  <c r="O100" i="104"/>
  <c r="N100" i="104"/>
  <c r="M100" i="104"/>
  <c r="L100" i="104"/>
  <c r="J100" i="104"/>
  <c r="I100" i="104"/>
  <c r="H100" i="104"/>
  <c r="E100" i="104"/>
  <c r="Q99" i="104"/>
  <c r="P99" i="104"/>
  <c r="O99" i="104"/>
  <c r="N99" i="104"/>
  <c r="M99" i="104"/>
  <c r="L99" i="104"/>
  <c r="J99" i="104"/>
  <c r="I99" i="104"/>
  <c r="H99" i="104"/>
  <c r="E99" i="104"/>
  <c r="Q98" i="104"/>
  <c r="P98" i="104"/>
  <c r="O98" i="104"/>
  <c r="N98" i="104"/>
  <c r="M98" i="104"/>
  <c r="L98" i="104"/>
  <c r="J98" i="104"/>
  <c r="I98" i="104"/>
  <c r="H98" i="104"/>
  <c r="E98" i="104"/>
  <c r="Q97" i="104"/>
  <c r="P97" i="104"/>
  <c r="O97" i="104"/>
  <c r="N97" i="104"/>
  <c r="M97" i="104"/>
  <c r="L97" i="104"/>
  <c r="J97" i="104"/>
  <c r="I97" i="104"/>
  <c r="H97" i="104"/>
  <c r="E97" i="104"/>
  <c r="Q96" i="104"/>
  <c r="P96" i="104"/>
  <c r="O96" i="104"/>
  <c r="N96" i="104"/>
  <c r="M96" i="104"/>
  <c r="L96" i="104"/>
  <c r="J96" i="104"/>
  <c r="I96" i="104"/>
  <c r="H96" i="104"/>
  <c r="E96" i="104"/>
  <c r="R95" i="104"/>
  <c r="G105" i="104" s="1"/>
  <c r="D95" i="104"/>
  <c r="F105" i="104" s="1"/>
  <c r="Q92" i="104"/>
  <c r="P92" i="104"/>
  <c r="O92" i="104"/>
  <c r="M92" i="104"/>
  <c r="L92" i="104"/>
  <c r="J92" i="104"/>
  <c r="I92" i="104"/>
  <c r="H92" i="104"/>
  <c r="E92" i="104"/>
  <c r="Q91" i="104"/>
  <c r="P91" i="104"/>
  <c r="O91" i="104"/>
  <c r="M91" i="104"/>
  <c r="L91" i="104"/>
  <c r="J91" i="104"/>
  <c r="I91" i="104"/>
  <c r="H91" i="104"/>
  <c r="E91" i="104"/>
  <c r="Q90" i="104"/>
  <c r="P90" i="104"/>
  <c r="O90" i="104"/>
  <c r="M90" i="104"/>
  <c r="L90" i="104"/>
  <c r="J90" i="104"/>
  <c r="I90" i="104"/>
  <c r="H90" i="104"/>
  <c r="E90" i="104"/>
  <c r="Q89" i="104"/>
  <c r="P89" i="104"/>
  <c r="O89" i="104"/>
  <c r="M89" i="104"/>
  <c r="L89" i="104"/>
  <c r="J89" i="104"/>
  <c r="I89" i="104"/>
  <c r="H89" i="104"/>
  <c r="E89" i="104"/>
  <c r="Q88" i="104"/>
  <c r="P88" i="104"/>
  <c r="O88" i="104"/>
  <c r="M88" i="104"/>
  <c r="L88" i="104"/>
  <c r="J88" i="104"/>
  <c r="I88" i="104"/>
  <c r="H88" i="104"/>
  <c r="E88" i="104"/>
  <c r="Q87" i="104"/>
  <c r="P87" i="104"/>
  <c r="O87" i="104"/>
  <c r="M87" i="104"/>
  <c r="L87" i="104"/>
  <c r="J87" i="104"/>
  <c r="I87" i="104"/>
  <c r="H87" i="104"/>
  <c r="E87" i="104"/>
  <c r="Q86" i="104"/>
  <c r="P86" i="104"/>
  <c r="O86" i="104"/>
  <c r="M86" i="104"/>
  <c r="L86" i="104"/>
  <c r="J86" i="104"/>
  <c r="I86" i="104"/>
  <c r="H86" i="104"/>
  <c r="E86" i="104"/>
  <c r="Q85" i="104"/>
  <c r="P85" i="104"/>
  <c r="O85" i="104"/>
  <c r="M85" i="104"/>
  <c r="L85" i="104"/>
  <c r="J85" i="104"/>
  <c r="I85" i="104"/>
  <c r="H85" i="104"/>
  <c r="E85" i="104"/>
  <c r="Q84" i="104"/>
  <c r="P84" i="104"/>
  <c r="O84" i="104"/>
  <c r="M84" i="104"/>
  <c r="L84" i="104"/>
  <c r="J84" i="104"/>
  <c r="I84" i="104"/>
  <c r="H84" i="104"/>
  <c r="E84" i="104"/>
  <c r="Q83" i="104"/>
  <c r="P83" i="104"/>
  <c r="O83" i="104"/>
  <c r="M83" i="104"/>
  <c r="L83" i="104"/>
  <c r="J83" i="104"/>
  <c r="I83" i="104"/>
  <c r="H83" i="104"/>
  <c r="E83" i="104"/>
  <c r="R82" i="104"/>
  <c r="G92" i="104" s="1"/>
  <c r="D82" i="104"/>
  <c r="N92" i="104" s="1"/>
  <c r="Q79" i="104"/>
  <c r="P79" i="104"/>
  <c r="O79" i="104"/>
  <c r="L79" i="104"/>
  <c r="J79" i="104"/>
  <c r="I79" i="104"/>
  <c r="H79" i="104"/>
  <c r="E79" i="104"/>
  <c r="Q78" i="104"/>
  <c r="P78" i="104"/>
  <c r="O78" i="104"/>
  <c r="L78" i="104"/>
  <c r="J78" i="104"/>
  <c r="I78" i="104"/>
  <c r="H78" i="104"/>
  <c r="E78" i="104"/>
  <c r="Q77" i="104"/>
  <c r="P77" i="104"/>
  <c r="O77" i="104"/>
  <c r="L77" i="104"/>
  <c r="J77" i="104"/>
  <c r="I77" i="104"/>
  <c r="H77" i="104"/>
  <c r="E77" i="104"/>
  <c r="Q76" i="104"/>
  <c r="P76" i="104"/>
  <c r="O76" i="104"/>
  <c r="L76" i="104"/>
  <c r="J76" i="104"/>
  <c r="I76" i="104"/>
  <c r="H76" i="104"/>
  <c r="G76" i="104"/>
  <c r="F76" i="104"/>
  <c r="E76" i="104"/>
  <c r="Q75" i="104"/>
  <c r="P75" i="104"/>
  <c r="O75" i="104"/>
  <c r="M75" i="104"/>
  <c r="L75" i="104"/>
  <c r="J75" i="104"/>
  <c r="I75" i="104"/>
  <c r="H75" i="104"/>
  <c r="E75" i="104"/>
  <c r="Q74" i="104"/>
  <c r="P74" i="104"/>
  <c r="O74" i="104"/>
  <c r="L74" i="104"/>
  <c r="J74" i="104"/>
  <c r="I74" i="104"/>
  <c r="H74" i="104"/>
  <c r="G74" i="104"/>
  <c r="E74" i="104"/>
  <c r="Q73" i="104"/>
  <c r="P73" i="104"/>
  <c r="O73" i="104"/>
  <c r="N73" i="104"/>
  <c r="L73" i="104"/>
  <c r="J73" i="104"/>
  <c r="I73" i="104"/>
  <c r="H73" i="104"/>
  <c r="G73" i="104"/>
  <c r="E73" i="104"/>
  <c r="Q72" i="104"/>
  <c r="P72" i="104"/>
  <c r="O72" i="104"/>
  <c r="L72" i="104"/>
  <c r="J72" i="104"/>
  <c r="I72" i="104"/>
  <c r="H72" i="104"/>
  <c r="G72" i="104"/>
  <c r="E72" i="104"/>
  <c r="Q71" i="104"/>
  <c r="P71" i="104"/>
  <c r="O71" i="104"/>
  <c r="M71" i="104"/>
  <c r="L71" i="104"/>
  <c r="J71" i="104"/>
  <c r="I71" i="104"/>
  <c r="H71" i="104"/>
  <c r="E71" i="104"/>
  <c r="Q70" i="104"/>
  <c r="P70" i="104"/>
  <c r="O70" i="104"/>
  <c r="L70" i="104"/>
  <c r="J70" i="104"/>
  <c r="I70" i="104"/>
  <c r="H70" i="104"/>
  <c r="G70" i="104"/>
  <c r="F70" i="104"/>
  <c r="E70" i="104"/>
  <c r="R69" i="104"/>
  <c r="D69" i="104"/>
  <c r="Q66" i="104"/>
  <c r="P66" i="104"/>
  <c r="O66" i="104"/>
  <c r="N66" i="104"/>
  <c r="M66" i="104"/>
  <c r="L66" i="104"/>
  <c r="J66" i="104"/>
  <c r="I66" i="104"/>
  <c r="H66" i="104"/>
  <c r="F66" i="104"/>
  <c r="E66" i="104"/>
  <c r="Q65" i="104"/>
  <c r="P65" i="104"/>
  <c r="O65" i="104"/>
  <c r="L65" i="104"/>
  <c r="J65" i="104"/>
  <c r="I65" i="104"/>
  <c r="H65" i="104"/>
  <c r="G65" i="104"/>
  <c r="E65" i="104"/>
  <c r="Q64" i="104"/>
  <c r="P64" i="104"/>
  <c r="O64" i="104"/>
  <c r="N64" i="104"/>
  <c r="M64" i="104"/>
  <c r="L64" i="104"/>
  <c r="J64" i="104"/>
  <c r="I64" i="104"/>
  <c r="H64" i="104"/>
  <c r="G64" i="104"/>
  <c r="E64" i="104"/>
  <c r="Q63" i="104"/>
  <c r="P63" i="104"/>
  <c r="O63" i="104"/>
  <c r="N63" i="104"/>
  <c r="L63" i="104"/>
  <c r="J63" i="104"/>
  <c r="I63" i="104"/>
  <c r="H63" i="104"/>
  <c r="E63" i="104"/>
  <c r="Q62" i="104"/>
  <c r="P62" i="104"/>
  <c r="O62" i="104"/>
  <c r="N62" i="104"/>
  <c r="M62" i="104"/>
  <c r="L62" i="104"/>
  <c r="J62" i="104"/>
  <c r="I62" i="104"/>
  <c r="H62" i="104"/>
  <c r="G62" i="104"/>
  <c r="E62" i="104"/>
  <c r="Q61" i="104"/>
  <c r="P61" i="104"/>
  <c r="O61" i="104"/>
  <c r="L61" i="104"/>
  <c r="J61" i="104"/>
  <c r="I61" i="104"/>
  <c r="H61" i="104"/>
  <c r="G61" i="104"/>
  <c r="F61" i="104"/>
  <c r="E61" i="104"/>
  <c r="Q60" i="104"/>
  <c r="P60" i="104"/>
  <c r="O60" i="104"/>
  <c r="N60" i="104"/>
  <c r="M60" i="104"/>
  <c r="L60" i="104"/>
  <c r="J60" i="104"/>
  <c r="I60" i="104"/>
  <c r="H60" i="104"/>
  <c r="F60" i="104"/>
  <c r="E60" i="104"/>
  <c r="Q59" i="104"/>
  <c r="P59" i="104"/>
  <c r="O59" i="104"/>
  <c r="N59" i="104"/>
  <c r="L59" i="104"/>
  <c r="J59" i="104"/>
  <c r="I59" i="104"/>
  <c r="H59" i="104"/>
  <c r="G59" i="104"/>
  <c r="E59" i="104"/>
  <c r="Q58" i="104"/>
  <c r="P58" i="104"/>
  <c r="O58" i="104"/>
  <c r="N58" i="104"/>
  <c r="M58" i="104"/>
  <c r="L58" i="104"/>
  <c r="J58" i="104"/>
  <c r="I58" i="104"/>
  <c r="H58" i="104"/>
  <c r="G58" i="104"/>
  <c r="E58" i="104"/>
  <c r="F57" i="104"/>
  <c r="E57" i="104"/>
  <c r="R56" i="104"/>
  <c r="D56" i="104"/>
  <c r="N65" i="104" s="1"/>
  <c r="Q53" i="104"/>
  <c r="P53" i="104"/>
  <c r="O53" i="104"/>
  <c r="N53" i="104"/>
  <c r="L53" i="104"/>
  <c r="J53" i="104"/>
  <c r="I53" i="104"/>
  <c r="H53" i="104"/>
  <c r="E53" i="104"/>
  <c r="Q52" i="104"/>
  <c r="P52" i="104"/>
  <c r="O52" i="104"/>
  <c r="L52" i="104"/>
  <c r="J52" i="104"/>
  <c r="I52" i="104"/>
  <c r="H52" i="104"/>
  <c r="E52" i="104"/>
  <c r="Q51" i="104"/>
  <c r="P51" i="104"/>
  <c r="O51" i="104"/>
  <c r="M51" i="104"/>
  <c r="L51" i="104"/>
  <c r="J51" i="104"/>
  <c r="I51" i="104"/>
  <c r="H51" i="104"/>
  <c r="E51" i="104"/>
  <c r="Q50" i="104"/>
  <c r="P50" i="104"/>
  <c r="O50" i="104"/>
  <c r="L50" i="104"/>
  <c r="J50" i="104"/>
  <c r="I50" i="104"/>
  <c r="H50" i="104"/>
  <c r="G50" i="104"/>
  <c r="F50" i="104"/>
  <c r="E50" i="104"/>
  <c r="Q49" i="104"/>
  <c r="P49" i="104"/>
  <c r="O49" i="104"/>
  <c r="M49" i="104"/>
  <c r="L49" i="104"/>
  <c r="J49" i="104"/>
  <c r="I49" i="104"/>
  <c r="H49" i="104"/>
  <c r="E49" i="104"/>
  <c r="Q48" i="104"/>
  <c r="P48" i="104"/>
  <c r="O48" i="104"/>
  <c r="L48" i="104"/>
  <c r="J48" i="104"/>
  <c r="I48" i="104"/>
  <c r="H48" i="104"/>
  <c r="G48" i="104"/>
  <c r="E48" i="104"/>
  <c r="Q47" i="104"/>
  <c r="P47" i="104"/>
  <c r="O47" i="104"/>
  <c r="N47" i="104"/>
  <c r="L47" i="104"/>
  <c r="J47" i="104"/>
  <c r="I47" i="104"/>
  <c r="H47" i="104"/>
  <c r="E47" i="104"/>
  <c r="U46" i="104"/>
  <c r="Q46" i="104"/>
  <c r="P46" i="104"/>
  <c r="O46" i="104"/>
  <c r="L46" i="104"/>
  <c r="J46" i="104"/>
  <c r="I46" i="104"/>
  <c r="H46" i="104"/>
  <c r="G46" i="104"/>
  <c r="F46" i="104"/>
  <c r="E46" i="104"/>
  <c r="Q45" i="104"/>
  <c r="P45" i="104"/>
  <c r="O45" i="104"/>
  <c r="M45" i="104"/>
  <c r="L45" i="104"/>
  <c r="J45" i="104"/>
  <c r="I45" i="104"/>
  <c r="H45" i="104"/>
  <c r="F45" i="104"/>
  <c r="E45" i="104"/>
  <c r="U44" i="104"/>
  <c r="L44" i="104"/>
  <c r="M44" i="104"/>
  <c r="I44" i="104"/>
  <c r="G44" i="104"/>
  <c r="F44" i="104"/>
  <c r="H44" i="104"/>
  <c r="U43" i="104"/>
  <c r="R43" i="104"/>
  <c r="D43" i="104"/>
  <c r="V41" i="104"/>
  <c r="Q40" i="104"/>
  <c r="P40" i="104"/>
  <c r="O40" i="104"/>
  <c r="M40" i="104"/>
  <c r="L40" i="104"/>
  <c r="J40" i="104"/>
  <c r="I40" i="104"/>
  <c r="H40" i="104"/>
  <c r="E40" i="104"/>
  <c r="Q39" i="104"/>
  <c r="P39" i="104"/>
  <c r="O39" i="104"/>
  <c r="M39" i="104"/>
  <c r="L39" i="104"/>
  <c r="J39" i="104"/>
  <c r="I39" i="104"/>
  <c r="H39" i="104"/>
  <c r="G39" i="104"/>
  <c r="E39" i="104"/>
  <c r="U38" i="104"/>
  <c r="L38" i="104"/>
  <c r="Q37" i="104"/>
  <c r="P37" i="104"/>
  <c r="O37" i="104"/>
  <c r="M37" i="104"/>
  <c r="L37" i="104"/>
  <c r="G36" i="104"/>
  <c r="Q35" i="104"/>
  <c r="P35" i="104"/>
  <c r="O35" i="104"/>
  <c r="L35" i="104"/>
  <c r="Q34" i="104"/>
  <c r="O33" i="104"/>
  <c r="L33" i="104"/>
  <c r="G33" i="104"/>
  <c r="Q32" i="104"/>
  <c r="P32" i="104"/>
  <c r="O32" i="104"/>
  <c r="S31" i="104"/>
  <c r="C31" i="104"/>
  <c r="S30" i="104"/>
  <c r="R30" i="104"/>
  <c r="G37" i="104" s="1"/>
  <c r="D30" i="104"/>
  <c r="F36" i="104" s="1"/>
  <c r="C30" i="104"/>
  <c r="Q27" i="104"/>
  <c r="P27" i="104"/>
  <c r="O27" i="104"/>
  <c r="L27" i="104"/>
  <c r="J27" i="104"/>
  <c r="I27" i="104"/>
  <c r="H27" i="104"/>
  <c r="G27" i="104"/>
  <c r="E27" i="104"/>
  <c r="Q26" i="104"/>
  <c r="P26" i="104"/>
  <c r="O26" i="104"/>
  <c r="L26" i="104"/>
  <c r="J26" i="104"/>
  <c r="I26" i="104"/>
  <c r="H26" i="104"/>
  <c r="E26" i="104"/>
  <c r="P25" i="104"/>
  <c r="O25" i="104"/>
  <c r="L25" i="104"/>
  <c r="J25" i="104"/>
  <c r="I25" i="104"/>
  <c r="J24" i="104"/>
  <c r="G24" i="104"/>
  <c r="G23" i="104"/>
  <c r="Q22" i="104"/>
  <c r="J22" i="104"/>
  <c r="I22" i="104"/>
  <c r="H22" i="104"/>
  <c r="E22" i="104"/>
  <c r="E21" i="104"/>
  <c r="Q20" i="104"/>
  <c r="M20" i="104"/>
  <c r="L19" i="104"/>
  <c r="J19" i="104"/>
  <c r="I19" i="104"/>
  <c r="S18" i="104"/>
  <c r="C18" i="104"/>
  <c r="S17" i="104"/>
  <c r="R17" i="104"/>
  <c r="G26" i="104" s="1"/>
  <c r="D17" i="104"/>
  <c r="H25" i="104" s="1"/>
  <c r="C17" i="104"/>
  <c r="Q14" i="104"/>
  <c r="P14" i="104"/>
  <c r="O14" i="104"/>
  <c r="L14" i="104"/>
  <c r="J14" i="104"/>
  <c r="I14" i="104"/>
  <c r="H14" i="104"/>
  <c r="F14" i="104"/>
  <c r="E14" i="104"/>
  <c r="Q13" i="104"/>
  <c r="P13" i="104"/>
  <c r="O13" i="104"/>
  <c r="N13" i="104"/>
  <c r="M13" i="104"/>
  <c r="L13" i="104"/>
  <c r="J13" i="104"/>
  <c r="I13" i="104"/>
  <c r="H13" i="104"/>
  <c r="G13" i="104"/>
  <c r="F13" i="104"/>
  <c r="E13" i="104"/>
  <c r="Q12" i="104"/>
  <c r="P12" i="104"/>
  <c r="O12" i="104"/>
  <c r="N12" i="104"/>
  <c r="M12" i="104"/>
  <c r="L12" i="104"/>
  <c r="J12" i="104"/>
  <c r="I12" i="104"/>
  <c r="H12" i="104"/>
  <c r="E12" i="104"/>
  <c r="Q11" i="104"/>
  <c r="P11" i="104"/>
  <c r="O11" i="104"/>
  <c r="N11" i="104"/>
  <c r="M11" i="104"/>
  <c r="L11" i="104"/>
  <c r="J11" i="104"/>
  <c r="I11" i="104"/>
  <c r="H11" i="104"/>
  <c r="E11" i="104"/>
  <c r="Q10" i="104"/>
  <c r="P10" i="104"/>
  <c r="O10" i="104"/>
  <c r="N10" i="104"/>
  <c r="M10" i="104"/>
  <c r="L10" i="104"/>
  <c r="J10" i="104"/>
  <c r="I10" i="104"/>
  <c r="H10" i="104"/>
  <c r="E10" i="104"/>
  <c r="Q9" i="104"/>
  <c r="P9" i="104"/>
  <c r="O9" i="104"/>
  <c r="N9" i="104"/>
  <c r="L9" i="104"/>
  <c r="J9" i="104"/>
  <c r="I9" i="104"/>
  <c r="H9" i="104"/>
  <c r="E9" i="104"/>
  <c r="Q8" i="104"/>
  <c r="P8" i="104"/>
  <c r="O8" i="104"/>
  <c r="M8" i="104"/>
  <c r="L8" i="104"/>
  <c r="J8" i="104"/>
  <c r="I8" i="104"/>
  <c r="H8" i="104"/>
  <c r="E8" i="104"/>
  <c r="Q7" i="104"/>
  <c r="P7" i="104"/>
  <c r="O7" i="104"/>
  <c r="N7" i="104"/>
  <c r="M7" i="104"/>
  <c r="L7" i="104"/>
  <c r="J7" i="104"/>
  <c r="I7" i="104"/>
  <c r="H7" i="104"/>
  <c r="E7" i="104"/>
  <c r="Q6" i="104"/>
  <c r="P6" i="104"/>
  <c r="O6" i="104"/>
  <c r="N6" i="104"/>
  <c r="M6" i="104"/>
  <c r="L6" i="104"/>
  <c r="J6" i="104"/>
  <c r="I6" i="104"/>
  <c r="H6" i="104"/>
  <c r="E6" i="104"/>
  <c r="Q5" i="104"/>
  <c r="P5" i="104"/>
  <c r="O5" i="104"/>
  <c r="N5" i="104"/>
  <c r="M5" i="104"/>
  <c r="L5" i="104"/>
  <c r="J5" i="104"/>
  <c r="I5" i="104"/>
  <c r="H5" i="104"/>
  <c r="E5" i="104"/>
  <c r="R4" i="104"/>
  <c r="D4" i="104"/>
  <c r="N8" i="104" s="1"/>
  <c r="K2" i="104"/>
  <c r="C170" i="103" a="1"/>
  <c r="C170" i="103" s="1"/>
  <c r="C140" i="103"/>
  <c r="Q131" i="103"/>
  <c r="P131" i="103"/>
  <c r="O131" i="103"/>
  <c r="N131" i="103"/>
  <c r="M131" i="103"/>
  <c r="L131" i="103"/>
  <c r="J131" i="103"/>
  <c r="I131" i="103"/>
  <c r="H131" i="103"/>
  <c r="E131" i="103"/>
  <c r="Q130" i="103"/>
  <c r="P130" i="103"/>
  <c r="O130" i="103"/>
  <c r="N130" i="103"/>
  <c r="M130" i="103"/>
  <c r="L130" i="103"/>
  <c r="J130" i="103"/>
  <c r="I130" i="103"/>
  <c r="H130" i="103"/>
  <c r="E130" i="103"/>
  <c r="Q129" i="103"/>
  <c r="P129" i="103"/>
  <c r="O129" i="103"/>
  <c r="N129" i="103"/>
  <c r="M129" i="103"/>
  <c r="L129" i="103"/>
  <c r="J129" i="103"/>
  <c r="I129" i="103"/>
  <c r="H129" i="103"/>
  <c r="E129" i="103"/>
  <c r="Q128" i="103"/>
  <c r="P128" i="103"/>
  <c r="O128" i="103"/>
  <c r="N128" i="103"/>
  <c r="M128" i="103"/>
  <c r="L128" i="103"/>
  <c r="J128" i="103"/>
  <c r="I128" i="103"/>
  <c r="H128" i="103"/>
  <c r="E128" i="103"/>
  <c r="Q127" i="103"/>
  <c r="P127" i="103"/>
  <c r="O127" i="103"/>
  <c r="N127" i="103"/>
  <c r="M127" i="103"/>
  <c r="L127" i="103"/>
  <c r="J127" i="103"/>
  <c r="I127" i="103"/>
  <c r="H127" i="103"/>
  <c r="E127" i="103"/>
  <c r="Q126" i="103"/>
  <c r="P126" i="103"/>
  <c r="O126" i="103"/>
  <c r="N126" i="103"/>
  <c r="M126" i="103"/>
  <c r="L126" i="103"/>
  <c r="J126" i="103"/>
  <c r="I126" i="103"/>
  <c r="H126" i="103"/>
  <c r="E126" i="103"/>
  <c r="Q125" i="103"/>
  <c r="P125" i="103"/>
  <c r="O125" i="103"/>
  <c r="N125" i="103"/>
  <c r="M125" i="103"/>
  <c r="L125" i="103"/>
  <c r="J125" i="103"/>
  <c r="I125" i="103"/>
  <c r="H125" i="103"/>
  <c r="E125" i="103"/>
  <c r="Q124" i="103"/>
  <c r="P124" i="103"/>
  <c r="O124" i="103"/>
  <c r="N124" i="103"/>
  <c r="M124" i="103"/>
  <c r="L124" i="103"/>
  <c r="J124" i="103"/>
  <c r="I124" i="103"/>
  <c r="H124" i="103"/>
  <c r="E124" i="103"/>
  <c r="Q123" i="103"/>
  <c r="P123" i="103"/>
  <c r="O123" i="103"/>
  <c r="N123" i="103"/>
  <c r="M123" i="103"/>
  <c r="L123" i="103"/>
  <c r="J123" i="103"/>
  <c r="I123" i="103"/>
  <c r="H123" i="103"/>
  <c r="E123" i="103"/>
  <c r="Q122" i="103"/>
  <c r="P122" i="103"/>
  <c r="O122" i="103"/>
  <c r="N122" i="103"/>
  <c r="M122" i="103"/>
  <c r="L122" i="103"/>
  <c r="J122" i="103"/>
  <c r="I122" i="103"/>
  <c r="H122" i="103"/>
  <c r="E122" i="103"/>
  <c r="R121" i="103"/>
  <c r="G131" i="103" s="1"/>
  <c r="D121" i="103"/>
  <c r="F131" i="103" s="1"/>
  <c r="Q118" i="103"/>
  <c r="P118" i="103"/>
  <c r="O118" i="103"/>
  <c r="N118" i="103"/>
  <c r="M118" i="103"/>
  <c r="L118" i="103"/>
  <c r="J118" i="103"/>
  <c r="I118" i="103"/>
  <c r="H118" i="103"/>
  <c r="E118" i="103"/>
  <c r="Q117" i="103"/>
  <c r="P117" i="103"/>
  <c r="O117" i="103"/>
  <c r="N117" i="103"/>
  <c r="M117" i="103"/>
  <c r="L117" i="103"/>
  <c r="J117" i="103"/>
  <c r="I117" i="103"/>
  <c r="H117" i="103"/>
  <c r="E117" i="103"/>
  <c r="Q116" i="103"/>
  <c r="P116" i="103"/>
  <c r="O116" i="103"/>
  <c r="N116" i="103"/>
  <c r="M116" i="103"/>
  <c r="L116" i="103"/>
  <c r="J116" i="103"/>
  <c r="I116" i="103"/>
  <c r="H116" i="103"/>
  <c r="E116" i="103"/>
  <c r="Q115" i="103"/>
  <c r="P115" i="103"/>
  <c r="O115" i="103"/>
  <c r="N115" i="103"/>
  <c r="M115" i="103"/>
  <c r="L115" i="103"/>
  <c r="J115" i="103"/>
  <c r="I115" i="103"/>
  <c r="H115" i="103"/>
  <c r="E115" i="103"/>
  <c r="Q114" i="103"/>
  <c r="P114" i="103"/>
  <c r="O114" i="103"/>
  <c r="N114" i="103"/>
  <c r="M114" i="103"/>
  <c r="L114" i="103"/>
  <c r="J114" i="103"/>
  <c r="I114" i="103"/>
  <c r="H114" i="103"/>
  <c r="E114" i="103"/>
  <c r="Q113" i="103"/>
  <c r="P113" i="103"/>
  <c r="O113" i="103"/>
  <c r="N113" i="103"/>
  <c r="M113" i="103"/>
  <c r="L113" i="103"/>
  <c r="J113" i="103"/>
  <c r="I113" i="103"/>
  <c r="H113" i="103"/>
  <c r="E113" i="103"/>
  <c r="Q112" i="103"/>
  <c r="P112" i="103"/>
  <c r="O112" i="103"/>
  <c r="N112" i="103"/>
  <c r="M112" i="103"/>
  <c r="L112" i="103"/>
  <c r="J112" i="103"/>
  <c r="I112" i="103"/>
  <c r="H112" i="103"/>
  <c r="E112" i="103"/>
  <c r="Q111" i="103"/>
  <c r="P111" i="103"/>
  <c r="O111" i="103"/>
  <c r="N111" i="103"/>
  <c r="M111" i="103"/>
  <c r="L111" i="103"/>
  <c r="J111" i="103"/>
  <c r="I111" i="103"/>
  <c r="H111" i="103"/>
  <c r="E111" i="103"/>
  <c r="Q110" i="103"/>
  <c r="P110" i="103"/>
  <c r="O110" i="103"/>
  <c r="N110" i="103"/>
  <c r="M110" i="103"/>
  <c r="L110" i="103"/>
  <c r="J110" i="103"/>
  <c r="I110" i="103"/>
  <c r="H110" i="103"/>
  <c r="E110" i="103"/>
  <c r="Q109" i="103"/>
  <c r="P109" i="103"/>
  <c r="O109" i="103"/>
  <c r="N109" i="103"/>
  <c r="M109" i="103"/>
  <c r="L109" i="103"/>
  <c r="J109" i="103"/>
  <c r="I109" i="103"/>
  <c r="H109" i="103"/>
  <c r="E109" i="103"/>
  <c r="R108" i="103"/>
  <c r="G118" i="103" s="1"/>
  <c r="D108" i="103"/>
  <c r="F118" i="103" s="1"/>
  <c r="Q105" i="103"/>
  <c r="P105" i="103"/>
  <c r="O105" i="103"/>
  <c r="N105" i="103"/>
  <c r="M105" i="103"/>
  <c r="L105" i="103"/>
  <c r="J105" i="103"/>
  <c r="I105" i="103"/>
  <c r="H105" i="103"/>
  <c r="E105" i="103"/>
  <c r="Q104" i="103"/>
  <c r="P104" i="103"/>
  <c r="O104" i="103"/>
  <c r="N104" i="103"/>
  <c r="M104" i="103"/>
  <c r="L104" i="103"/>
  <c r="J104" i="103"/>
  <c r="I104" i="103"/>
  <c r="H104" i="103"/>
  <c r="E104" i="103"/>
  <c r="Q103" i="103"/>
  <c r="P103" i="103"/>
  <c r="O103" i="103"/>
  <c r="N103" i="103"/>
  <c r="M103" i="103"/>
  <c r="L103" i="103"/>
  <c r="J103" i="103"/>
  <c r="I103" i="103"/>
  <c r="H103" i="103"/>
  <c r="E103" i="103"/>
  <c r="Q102" i="103"/>
  <c r="P102" i="103"/>
  <c r="O102" i="103"/>
  <c r="N102" i="103"/>
  <c r="M102" i="103"/>
  <c r="L102" i="103"/>
  <c r="J102" i="103"/>
  <c r="I102" i="103"/>
  <c r="H102" i="103"/>
  <c r="E102" i="103"/>
  <c r="Q101" i="103"/>
  <c r="P101" i="103"/>
  <c r="O101" i="103"/>
  <c r="N101" i="103"/>
  <c r="M101" i="103"/>
  <c r="L101" i="103"/>
  <c r="J101" i="103"/>
  <c r="I101" i="103"/>
  <c r="H101" i="103"/>
  <c r="E101" i="103"/>
  <c r="Q100" i="103"/>
  <c r="P100" i="103"/>
  <c r="O100" i="103"/>
  <c r="N100" i="103"/>
  <c r="M100" i="103"/>
  <c r="L100" i="103"/>
  <c r="J100" i="103"/>
  <c r="I100" i="103"/>
  <c r="H100" i="103"/>
  <c r="E100" i="103"/>
  <c r="Q99" i="103"/>
  <c r="P99" i="103"/>
  <c r="O99" i="103"/>
  <c r="N99" i="103"/>
  <c r="M99" i="103"/>
  <c r="L99" i="103"/>
  <c r="J99" i="103"/>
  <c r="I99" i="103"/>
  <c r="H99" i="103"/>
  <c r="E99" i="103"/>
  <c r="Q98" i="103"/>
  <c r="P98" i="103"/>
  <c r="O98" i="103"/>
  <c r="N98" i="103"/>
  <c r="M98" i="103"/>
  <c r="L98" i="103"/>
  <c r="J98" i="103"/>
  <c r="I98" i="103"/>
  <c r="H98" i="103"/>
  <c r="E98" i="103"/>
  <c r="Q97" i="103"/>
  <c r="P97" i="103"/>
  <c r="O97" i="103"/>
  <c r="N97" i="103"/>
  <c r="M97" i="103"/>
  <c r="L97" i="103"/>
  <c r="J97" i="103"/>
  <c r="I97" i="103"/>
  <c r="H97" i="103"/>
  <c r="E97" i="103"/>
  <c r="Q96" i="103"/>
  <c r="P96" i="103"/>
  <c r="O96" i="103"/>
  <c r="N96" i="103"/>
  <c r="M96" i="103"/>
  <c r="L96" i="103"/>
  <c r="J96" i="103"/>
  <c r="I96" i="103"/>
  <c r="H96" i="103"/>
  <c r="E96" i="103"/>
  <c r="R95" i="103"/>
  <c r="G105" i="103" s="1"/>
  <c r="D95" i="103"/>
  <c r="F105" i="103" s="1"/>
  <c r="Q92" i="103"/>
  <c r="P92" i="103"/>
  <c r="O92" i="103"/>
  <c r="L92" i="103"/>
  <c r="J92" i="103"/>
  <c r="I92" i="103"/>
  <c r="H92" i="103"/>
  <c r="E92" i="103"/>
  <c r="Q91" i="103"/>
  <c r="P91" i="103"/>
  <c r="O91" i="103"/>
  <c r="L91" i="103"/>
  <c r="J91" i="103"/>
  <c r="I91" i="103"/>
  <c r="H91" i="103"/>
  <c r="E91" i="103"/>
  <c r="Q90" i="103"/>
  <c r="P90" i="103"/>
  <c r="O90" i="103"/>
  <c r="L90" i="103"/>
  <c r="J90" i="103"/>
  <c r="I90" i="103"/>
  <c r="H90" i="103"/>
  <c r="E90" i="103"/>
  <c r="Q89" i="103"/>
  <c r="P89" i="103"/>
  <c r="O89" i="103"/>
  <c r="L89" i="103"/>
  <c r="J89" i="103"/>
  <c r="I89" i="103"/>
  <c r="H89" i="103"/>
  <c r="E89" i="103"/>
  <c r="Q88" i="103"/>
  <c r="P88" i="103"/>
  <c r="O88" i="103"/>
  <c r="L88" i="103"/>
  <c r="J88" i="103"/>
  <c r="I88" i="103"/>
  <c r="H88" i="103"/>
  <c r="E88" i="103"/>
  <c r="Q87" i="103"/>
  <c r="P87" i="103"/>
  <c r="O87" i="103"/>
  <c r="L87" i="103"/>
  <c r="J87" i="103"/>
  <c r="I87" i="103"/>
  <c r="H87" i="103"/>
  <c r="E87" i="103"/>
  <c r="Q86" i="103"/>
  <c r="P86" i="103"/>
  <c r="O86" i="103"/>
  <c r="L86" i="103"/>
  <c r="J86" i="103"/>
  <c r="I86" i="103"/>
  <c r="H86" i="103"/>
  <c r="E86" i="103"/>
  <c r="Q85" i="103"/>
  <c r="P85" i="103"/>
  <c r="O85" i="103"/>
  <c r="L85" i="103"/>
  <c r="J85" i="103"/>
  <c r="I85" i="103"/>
  <c r="H85" i="103"/>
  <c r="E85" i="103"/>
  <c r="Q84" i="103"/>
  <c r="P84" i="103"/>
  <c r="O84" i="103"/>
  <c r="L84" i="103"/>
  <c r="J84" i="103"/>
  <c r="I84" i="103"/>
  <c r="H84" i="103"/>
  <c r="E84" i="103"/>
  <c r="Q83" i="103"/>
  <c r="P83" i="103"/>
  <c r="O83" i="103"/>
  <c r="L83" i="103"/>
  <c r="J83" i="103"/>
  <c r="I83" i="103"/>
  <c r="H83" i="103"/>
  <c r="E83" i="103"/>
  <c r="R82" i="103"/>
  <c r="M92" i="103" s="1"/>
  <c r="D82" i="103"/>
  <c r="N92" i="103" s="1"/>
  <c r="Q79" i="103"/>
  <c r="P79" i="103"/>
  <c r="O79" i="103"/>
  <c r="L79" i="103"/>
  <c r="J79" i="103"/>
  <c r="I79" i="103"/>
  <c r="H79" i="103"/>
  <c r="E79" i="103"/>
  <c r="Q78" i="103"/>
  <c r="P78" i="103"/>
  <c r="O78" i="103"/>
  <c r="L78" i="103"/>
  <c r="J78" i="103"/>
  <c r="I78" i="103"/>
  <c r="H78" i="103"/>
  <c r="E78" i="103"/>
  <c r="Q77" i="103"/>
  <c r="P77" i="103"/>
  <c r="O77" i="103"/>
  <c r="L77" i="103"/>
  <c r="J77" i="103"/>
  <c r="I77" i="103"/>
  <c r="H77" i="103"/>
  <c r="E77" i="103"/>
  <c r="Q76" i="103"/>
  <c r="P76" i="103"/>
  <c r="O76" i="103"/>
  <c r="L76" i="103"/>
  <c r="J76" i="103"/>
  <c r="I76" i="103"/>
  <c r="H76" i="103"/>
  <c r="E76" i="103"/>
  <c r="Q75" i="103"/>
  <c r="P75" i="103"/>
  <c r="O75" i="103"/>
  <c r="M75" i="103"/>
  <c r="L75" i="103"/>
  <c r="J75" i="103"/>
  <c r="I75" i="103"/>
  <c r="H75" i="103"/>
  <c r="E75" i="103"/>
  <c r="Q74" i="103"/>
  <c r="P74" i="103"/>
  <c r="O74" i="103"/>
  <c r="L74" i="103"/>
  <c r="J74" i="103"/>
  <c r="I74" i="103"/>
  <c r="H74" i="103"/>
  <c r="E74" i="103"/>
  <c r="Q73" i="103"/>
  <c r="P73" i="103"/>
  <c r="O73" i="103"/>
  <c r="L73" i="103"/>
  <c r="J73" i="103"/>
  <c r="I73" i="103"/>
  <c r="H73" i="103"/>
  <c r="E73" i="103"/>
  <c r="Q72" i="103"/>
  <c r="P72" i="103"/>
  <c r="O72" i="103"/>
  <c r="L72" i="103"/>
  <c r="J72" i="103"/>
  <c r="I72" i="103"/>
  <c r="H72" i="103"/>
  <c r="E72" i="103"/>
  <c r="Q71" i="103"/>
  <c r="P71" i="103"/>
  <c r="O71" i="103"/>
  <c r="L71" i="103"/>
  <c r="J71" i="103"/>
  <c r="I71" i="103"/>
  <c r="H71" i="103"/>
  <c r="F71" i="103"/>
  <c r="E71" i="103"/>
  <c r="Q70" i="103"/>
  <c r="P70" i="103"/>
  <c r="O70" i="103"/>
  <c r="L70" i="103"/>
  <c r="J70" i="103"/>
  <c r="I70" i="103"/>
  <c r="H70" i="103"/>
  <c r="E70" i="103"/>
  <c r="R69" i="103"/>
  <c r="M71" i="103" s="1"/>
  <c r="D69" i="103"/>
  <c r="N73" i="103" s="1"/>
  <c r="Q66" i="103"/>
  <c r="P66" i="103"/>
  <c r="O66" i="103"/>
  <c r="L66" i="103"/>
  <c r="J66" i="103"/>
  <c r="I66" i="103"/>
  <c r="H66" i="103"/>
  <c r="E66" i="103"/>
  <c r="Q65" i="103"/>
  <c r="P65" i="103"/>
  <c r="O65" i="103"/>
  <c r="L65" i="103"/>
  <c r="J65" i="103"/>
  <c r="I65" i="103"/>
  <c r="H65" i="103"/>
  <c r="E65" i="103"/>
  <c r="Q64" i="103"/>
  <c r="P64" i="103"/>
  <c r="O64" i="103"/>
  <c r="L64" i="103"/>
  <c r="Q63" i="103"/>
  <c r="P63" i="103"/>
  <c r="O63" i="103"/>
  <c r="L63" i="103"/>
  <c r="Q62" i="103"/>
  <c r="P62" i="103"/>
  <c r="O62" i="103"/>
  <c r="L62" i="103"/>
  <c r="J62" i="103"/>
  <c r="I62" i="103"/>
  <c r="H62" i="103"/>
  <c r="Q61" i="103"/>
  <c r="P61" i="103"/>
  <c r="O61" i="103"/>
  <c r="L61" i="103"/>
  <c r="I61" i="103"/>
  <c r="H61" i="103"/>
  <c r="E61" i="103"/>
  <c r="Q60" i="103"/>
  <c r="P60" i="103"/>
  <c r="O60" i="103"/>
  <c r="L60" i="103"/>
  <c r="Q59" i="103"/>
  <c r="P59" i="103"/>
  <c r="O59" i="103"/>
  <c r="L59" i="103"/>
  <c r="Q58" i="103"/>
  <c r="P58" i="103"/>
  <c r="O58" i="103"/>
  <c r="L58" i="103"/>
  <c r="J58" i="103"/>
  <c r="I58" i="103"/>
  <c r="H58" i="103"/>
  <c r="S57" i="103"/>
  <c r="S56" i="103"/>
  <c r="R56" i="103"/>
  <c r="D56" i="103"/>
  <c r="F58" i="103" s="1"/>
  <c r="C56" i="103"/>
  <c r="U55" i="103"/>
  <c r="Q53" i="103"/>
  <c r="P53" i="103"/>
  <c r="O53" i="103"/>
  <c r="L53" i="103"/>
  <c r="J53" i="103"/>
  <c r="I53" i="103"/>
  <c r="H53" i="103"/>
  <c r="F53" i="103"/>
  <c r="E53" i="103"/>
  <c r="Q52" i="103"/>
  <c r="P52" i="103"/>
  <c r="O52" i="103"/>
  <c r="L52" i="103"/>
  <c r="J52" i="103"/>
  <c r="I52" i="103"/>
  <c r="H52" i="103"/>
  <c r="F52" i="103"/>
  <c r="E52" i="103"/>
  <c r="P51" i="103"/>
  <c r="O51" i="103"/>
  <c r="N51" i="103"/>
  <c r="H50" i="103"/>
  <c r="G50" i="103"/>
  <c r="Q48" i="103"/>
  <c r="P48" i="103"/>
  <c r="O48" i="103"/>
  <c r="F48" i="103"/>
  <c r="Q46" i="103"/>
  <c r="P46" i="103"/>
  <c r="L45" i="103"/>
  <c r="J45" i="103"/>
  <c r="S44" i="103"/>
  <c r="F44" i="103"/>
  <c r="S43" i="103"/>
  <c r="R43" i="103"/>
  <c r="G45" i="103" s="1"/>
  <c r="D43" i="103"/>
  <c r="N50" i="103" s="1"/>
  <c r="C43" i="103"/>
  <c r="V41" i="103"/>
  <c r="Q40" i="103"/>
  <c r="P40" i="103"/>
  <c r="O40" i="103"/>
  <c r="N40" i="103"/>
  <c r="M40" i="103"/>
  <c r="L40" i="103"/>
  <c r="J40" i="103"/>
  <c r="I40" i="103"/>
  <c r="H40" i="103"/>
  <c r="F40" i="103"/>
  <c r="E40" i="103"/>
  <c r="Q39" i="103"/>
  <c r="P39" i="103"/>
  <c r="O39" i="103"/>
  <c r="N39" i="103"/>
  <c r="M39" i="103"/>
  <c r="L39" i="103"/>
  <c r="J39" i="103"/>
  <c r="I39" i="103"/>
  <c r="H39" i="103"/>
  <c r="F39" i="103"/>
  <c r="E39" i="103"/>
  <c r="Q38" i="103"/>
  <c r="P38" i="103"/>
  <c r="O38" i="103"/>
  <c r="N38" i="103"/>
  <c r="M38" i="103"/>
  <c r="E38" i="103"/>
  <c r="Q37" i="103"/>
  <c r="P37" i="103"/>
  <c r="N37" i="103"/>
  <c r="M37" i="103"/>
  <c r="L37" i="103"/>
  <c r="J37" i="103"/>
  <c r="F37" i="103"/>
  <c r="Q36" i="103"/>
  <c r="P36" i="103"/>
  <c r="O36" i="103"/>
  <c r="M36" i="103"/>
  <c r="L36" i="103"/>
  <c r="J36" i="103"/>
  <c r="F36" i="103"/>
  <c r="P35" i="103"/>
  <c r="O35" i="103"/>
  <c r="L35" i="103"/>
  <c r="J35" i="103"/>
  <c r="I35" i="103"/>
  <c r="H35" i="103"/>
  <c r="G35" i="103"/>
  <c r="F35" i="103"/>
  <c r="M34" i="103"/>
  <c r="I34" i="103"/>
  <c r="H34" i="103"/>
  <c r="G34" i="103"/>
  <c r="F34" i="103"/>
  <c r="E34" i="103"/>
  <c r="N33" i="103"/>
  <c r="L33" i="103"/>
  <c r="J33" i="103"/>
  <c r="I33" i="103"/>
  <c r="H33" i="103"/>
  <c r="F33" i="103"/>
  <c r="E33" i="103"/>
  <c r="Q32" i="103"/>
  <c r="I32" i="103"/>
  <c r="H32" i="103"/>
  <c r="G32" i="103"/>
  <c r="E32" i="103"/>
  <c r="S31" i="103"/>
  <c r="L31" i="103" s="1"/>
  <c r="Q31" i="103"/>
  <c r="N31" i="103"/>
  <c r="M31" i="103"/>
  <c r="S30" i="103"/>
  <c r="R30" i="103"/>
  <c r="L38" i="103" s="1"/>
  <c r="D30" i="103"/>
  <c r="N35" i="103" s="1"/>
  <c r="C30" i="103"/>
  <c r="Q27" i="103"/>
  <c r="P27" i="103"/>
  <c r="O27" i="103"/>
  <c r="L27" i="103"/>
  <c r="J27" i="103"/>
  <c r="I27" i="103"/>
  <c r="H27" i="103"/>
  <c r="G27" i="103"/>
  <c r="F27" i="103"/>
  <c r="E27" i="103"/>
  <c r="Q26" i="103"/>
  <c r="P26" i="103"/>
  <c r="O26" i="103"/>
  <c r="L26" i="103"/>
  <c r="J26" i="103"/>
  <c r="I26" i="103"/>
  <c r="H26" i="103"/>
  <c r="E26" i="103"/>
  <c r="Q25" i="103"/>
  <c r="P25" i="103"/>
  <c r="O25" i="103"/>
  <c r="L25" i="103"/>
  <c r="J25" i="103"/>
  <c r="I25" i="103"/>
  <c r="H25" i="103"/>
  <c r="G25" i="103"/>
  <c r="F25" i="103"/>
  <c r="E25" i="103"/>
  <c r="Q24" i="103"/>
  <c r="P24" i="103"/>
  <c r="O24" i="103"/>
  <c r="N24" i="103"/>
  <c r="L24" i="103"/>
  <c r="J24" i="103"/>
  <c r="I24" i="103"/>
  <c r="H24" i="103"/>
  <c r="E24" i="103"/>
  <c r="Q23" i="103"/>
  <c r="P23" i="103"/>
  <c r="O23" i="103"/>
  <c r="M23" i="103"/>
  <c r="L23" i="103"/>
  <c r="J23" i="103"/>
  <c r="I23" i="103"/>
  <c r="H23" i="103"/>
  <c r="E23" i="103"/>
  <c r="Q22" i="103"/>
  <c r="P22" i="103"/>
  <c r="O22" i="103"/>
  <c r="L22" i="103"/>
  <c r="J22" i="103"/>
  <c r="I22" i="103"/>
  <c r="H22" i="103"/>
  <c r="E22" i="103"/>
  <c r="Q21" i="103"/>
  <c r="P21" i="103"/>
  <c r="O21" i="103"/>
  <c r="N21" i="103"/>
  <c r="M21" i="103"/>
  <c r="L21" i="103"/>
  <c r="J21" i="103"/>
  <c r="I21" i="103"/>
  <c r="H21" i="103"/>
  <c r="E21" i="103"/>
  <c r="Q20" i="103"/>
  <c r="P20" i="103"/>
  <c r="O20" i="103"/>
  <c r="L20" i="103"/>
  <c r="J20" i="103"/>
  <c r="I20" i="103"/>
  <c r="H20" i="103"/>
  <c r="E20" i="103"/>
  <c r="Q19" i="103"/>
  <c r="P19" i="103"/>
  <c r="O19" i="103"/>
  <c r="L19" i="103"/>
  <c r="J19" i="103"/>
  <c r="I19" i="103"/>
  <c r="H19" i="103"/>
  <c r="E19" i="103"/>
  <c r="S18" i="103"/>
  <c r="P18" i="103" s="1"/>
  <c r="S17" i="103"/>
  <c r="R17" i="103"/>
  <c r="D17" i="103"/>
  <c r="C17" i="103"/>
  <c r="Q14" i="103"/>
  <c r="P14" i="103"/>
  <c r="O14" i="103"/>
  <c r="N14" i="103"/>
  <c r="L14" i="103"/>
  <c r="J14" i="103"/>
  <c r="I14" i="103"/>
  <c r="H14" i="103"/>
  <c r="E14" i="103"/>
  <c r="Q13" i="103"/>
  <c r="P13" i="103"/>
  <c r="O13" i="103"/>
  <c r="L13" i="103"/>
  <c r="J13" i="103"/>
  <c r="I13" i="103"/>
  <c r="H13" i="103"/>
  <c r="E13" i="103"/>
  <c r="M9" i="103"/>
  <c r="N6" i="103"/>
  <c r="R4" i="103"/>
  <c r="G8" i="103" s="1"/>
  <c r="D4" i="103"/>
  <c r="F9" i="103" s="1"/>
  <c r="K2" i="103"/>
  <c r="C170" i="102" a="1"/>
  <c r="C170" i="102" s="1"/>
  <c r="C140" i="102"/>
  <c r="Q131" i="102"/>
  <c r="P131" i="102"/>
  <c r="O131" i="102"/>
  <c r="M131" i="102"/>
  <c r="L131" i="102"/>
  <c r="J131" i="102"/>
  <c r="I131" i="102"/>
  <c r="H131" i="102"/>
  <c r="G131" i="102"/>
  <c r="F131" i="102"/>
  <c r="E131" i="102"/>
  <c r="Q130" i="102"/>
  <c r="P130" i="102"/>
  <c r="O130" i="102"/>
  <c r="M130" i="102"/>
  <c r="L130" i="102"/>
  <c r="J130" i="102"/>
  <c r="I130" i="102"/>
  <c r="H130" i="102"/>
  <c r="G130" i="102"/>
  <c r="F130" i="102"/>
  <c r="E130" i="102"/>
  <c r="Q129" i="102"/>
  <c r="P129" i="102"/>
  <c r="O129" i="102"/>
  <c r="M129" i="102"/>
  <c r="L129" i="102"/>
  <c r="J129" i="102"/>
  <c r="I129" i="102"/>
  <c r="H129" i="102"/>
  <c r="G129" i="102"/>
  <c r="F129" i="102"/>
  <c r="E129" i="102"/>
  <c r="Q128" i="102"/>
  <c r="P128" i="102"/>
  <c r="O128" i="102"/>
  <c r="M128" i="102"/>
  <c r="L128" i="102"/>
  <c r="J128" i="102"/>
  <c r="I128" i="102"/>
  <c r="H128" i="102"/>
  <c r="G128" i="102"/>
  <c r="F128" i="102"/>
  <c r="E128" i="102"/>
  <c r="Q127" i="102"/>
  <c r="P127" i="102"/>
  <c r="O127" i="102"/>
  <c r="M127" i="102"/>
  <c r="L127" i="102"/>
  <c r="J127" i="102"/>
  <c r="I127" i="102"/>
  <c r="H127" i="102"/>
  <c r="G127" i="102"/>
  <c r="F127" i="102"/>
  <c r="E127" i="102"/>
  <c r="Q126" i="102"/>
  <c r="P126" i="102"/>
  <c r="O126" i="102"/>
  <c r="M126" i="102"/>
  <c r="L126" i="102"/>
  <c r="J126" i="102"/>
  <c r="I126" i="102"/>
  <c r="H126" i="102"/>
  <c r="G126" i="102"/>
  <c r="F126" i="102"/>
  <c r="E126" i="102"/>
  <c r="Q125" i="102"/>
  <c r="P125" i="102"/>
  <c r="O125" i="102"/>
  <c r="M125" i="102"/>
  <c r="L125" i="102"/>
  <c r="J125" i="102"/>
  <c r="I125" i="102"/>
  <c r="H125" i="102"/>
  <c r="G125" i="102"/>
  <c r="F125" i="102"/>
  <c r="E125" i="102"/>
  <c r="Q124" i="102"/>
  <c r="P124" i="102"/>
  <c r="O124" i="102"/>
  <c r="M124" i="102"/>
  <c r="L124" i="102"/>
  <c r="J124" i="102"/>
  <c r="I124" i="102"/>
  <c r="H124" i="102"/>
  <c r="G124" i="102"/>
  <c r="F124" i="102"/>
  <c r="E124" i="102"/>
  <c r="Q123" i="102"/>
  <c r="P123" i="102"/>
  <c r="O123" i="102"/>
  <c r="M123" i="102"/>
  <c r="L123" i="102"/>
  <c r="J123" i="102"/>
  <c r="I123" i="102"/>
  <c r="H123" i="102"/>
  <c r="G123" i="102"/>
  <c r="F123" i="102"/>
  <c r="E123" i="102"/>
  <c r="Q122" i="102"/>
  <c r="P122" i="102"/>
  <c r="O122" i="102"/>
  <c r="M122" i="102"/>
  <c r="L122" i="102"/>
  <c r="J122" i="102"/>
  <c r="I122" i="102"/>
  <c r="H122" i="102"/>
  <c r="G122" i="102"/>
  <c r="F122" i="102"/>
  <c r="E122" i="102"/>
  <c r="R121" i="102"/>
  <c r="D121" i="102"/>
  <c r="N131" i="102" s="1"/>
  <c r="Q118" i="102"/>
  <c r="P118" i="102"/>
  <c r="O118" i="102"/>
  <c r="N118" i="102"/>
  <c r="M118" i="102"/>
  <c r="L118" i="102"/>
  <c r="J118" i="102"/>
  <c r="I118" i="102"/>
  <c r="H118" i="102"/>
  <c r="G118" i="102"/>
  <c r="F118" i="102"/>
  <c r="E118" i="102"/>
  <c r="Q117" i="102"/>
  <c r="P117" i="102"/>
  <c r="O117" i="102"/>
  <c r="N117" i="102"/>
  <c r="M117" i="102"/>
  <c r="L117" i="102"/>
  <c r="J117" i="102"/>
  <c r="I117" i="102"/>
  <c r="H117" i="102"/>
  <c r="G117" i="102"/>
  <c r="F117" i="102"/>
  <c r="E117" i="102"/>
  <c r="Q116" i="102"/>
  <c r="P116" i="102"/>
  <c r="O116" i="102"/>
  <c r="N116" i="102"/>
  <c r="M116" i="102"/>
  <c r="L116" i="102"/>
  <c r="J116" i="102"/>
  <c r="I116" i="102"/>
  <c r="H116" i="102"/>
  <c r="G116" i="102"/>
  <c r="F116" i="102"/>
  <c r="E116" i="102"/>
  <c r="Q115" i="102"/>
  <c r="P115" i="102"/>
  <c r="O115" i="102"/>
  <c r="N115" i="102"/>
  <c r="M115" i="102"/>
  <c r="L115" i="102"/>
  <c r="J115" i="102"/>
  <c r="I115" i="102"/>
  <c r="H115" i="102"/>
  <c r="G115" i="102"/>
  <c r="F115" i="102"/>
  <c r="E115" i="102"/>
  <c r="Q114" i="102"/>
  <c r="P114" i="102"/>
  <c r="O114" i="102"/>
  <c r="N114" i="102"/>
  <c r="M114" i="102"/>
  <c r="L114" i="102"/>
  <c r="J114" i="102"/>
  <c r="I114" i="102"/>
  <c r="H114" i="102"/>
  <c r="G114" i="102"/>
  <c r="F114" i="102"/>
  <c r="E114" i="102"/>
  <c r="Q113" i="102"/>
  <c r="P113" i="102"/>
  <c r="O113" i="102"/>
  <c r="N113" i="102"/>
  <c r="M113" i="102"/>
  <c r="L113" i="102"/>
  <c r="J113" i="102"/>
  <c r="I113" i="102"/>
  <c r="H113" i="102"/>
  <c r="G113" i="102"/>
  <c r="F113" i="102"/>
  <c r="E113" i="102"/>
  <c r="Q112" i="102"/>
  <c r="P112" i="102"/>
  <c r="O112" i="102"/>
  <c r="N112" i="102"/>
  <c r="M112" i="102"/>
  <c r="L112" i="102"/>
  <c r="J112" i="102"/>
  <c r="I112" i="102"/>
  <c r="H112" i="102"/>
  <c r="G112" i="102"/>
  <c r="F112" i="102"/>
  <c r="E112" i="102"/>
  <c r="Q111" i="102"/>
  <c r="P111" i="102"/>
  <c r="O111" i="102"/>
  <c r="N111" i="102"/>
  <c r="M111" i="102"/>
  <c r="L111" i="102"/>
  <c r="J111" i="102"/>
  <c r="I111" i="102"/>
  <c r="H111" i="102"/>
  <c r="G111" i="102"/>
  <c r="F111" i="102"/>
  <c r="E111" i="102"/>
  <c r="Q110" i="102"/>
  <c r="P110" i="102"/>
  <c r="O110" i="102"/>
  <c r="N110" i="102"/>
  <c r="M110" i="102"/>
  <c r="L110" i="102"/>
  <c r="J110" i="102"/>
  <c r="I110" i="102"/>
  <c r="H110" i="102"/>
  <c r="G110" i="102"/>
  <c r="F110" i="102"/>
  <c r="E110" i="102"/>
  <c r="Q109" i="102"/>
  <c r="P109" i="102"/>
  <c r="O109" i="102"/>
  <c r="N109" i="102"/>
  <c r="M109" i="102"/>
  <c r="L109" i="102"/>
  <c r="J109" i="102"/>
  <c r="I109" i="102"/>
  <c r="H109" i="102"/>
  <c r="G109" i="102"/>
  <c r="F109" i="102"/>
  <c r="E109" i="102"/>
  <c r="R108" i="102"/>
  <c r="D108" i="102"/>
  <c r="Q105" i="102"/>
  <c r="P105" i="102"/>
  <c r="O105" i="102"/>
  <c r="N105" i="102"/>
  <c r="M105" i="102"/>
  <c r="L105" i="102"/>
  <c r="J105" i="102"/>
  <c r="I105" i="102"/>
  <c r="H105" i="102"/>
  <c r="G105" i="102"/>
  <c r="E105" i="102"/>
  <c r="Q104" i="102"/>
  <c r="P104" i="102"/>
  <c r="O104" i="102"/>
  <c r="N104" i="102"/>
  <c r="M104" i="102"/>
  <c r="L104" i="102"/>
  <c r="J104" i="102"/>
  <c r="I104" i="102"/>
  <c r="H104" i="102"/>
  <c r="G104" i="102"/>
  <c r="E104" i="102"/>
  <c r="Q103" i="102"/>
  <c r="P103" i="102"/>
  <c r="O103" i="102"/>
  <c r="N103" i="102"/>
  <c r="M103" i="102"/>
  <c r="L103" i="102"/>
  <c r="J103" i="102"/>
  <c r="I103" i="102"/>
  <c r="H103" i="102"/>
  <c r="G103" i="102"/>
  <c r="E103" i="102"/>
  <c r="Q102" i="102"/>
  <c r="P102" i="102"/>
  <c r="O102" i="102"/>
  <c r="N102" i="102"/>
  <c r="M102" i="102"/>
  <c r="L102" i="102"/>
  <c r="J102" i="102"/>
  <c r="I102" i="102"/>
  <c r="H102" i="102"/>
  <c r="G102" i="102"/>
  <c r="E102" i="102"/>
  <c r="Q101" i="102"/>
  <c r="P101" i="102"/>
  <c r="O101" i="102"/>
  <c r="N101" i="102"/>
  <c r="M101" i="102"/>
  <c r="L101" i="102"/>
  <c r="J101" i="102"/>
  <c r="I101" i="102"/>
  <c r="H101" i="102"/>
  <c r="G101" i="102"/>
  <c r="E101" i="102"/>
  <c r="Q100" i="102"/>
  <c r="P100" i="102"/>
  <c r="O100" i="102"/>
  <c r="N100" i="102"/>
  <c r="M100" i="102"/>
  <c r="L100" i="102"/>
  <c r="J100" i="102"/>
  <c r="I100" i="102"/>
  <c r="H100" i="102"/>
  <c r="G100" i="102"/>
  <c r="E100" i="102"/>
  <c r="Q99" i="102"/>
  <c r="P99" i="102"/>
  <c r="O99" i="102"/>
  <c r="N99" i="102"/>
  <c r="M99" i="102"/>
  <c r="L99" i="102"/>
  <c r="J99" i="102"/>
  <c r="I99" i="102"/>
  <c r="H99" i="102"/>
  <c r="G99" i="102"/>
  <c r="E99" i="102"/>
  <c r="Q98" i="102"/>
  <c r="P98" i="102"/>
  <c r="O98" i="102"/>
  <c r="N98" i="102"/>
  <c r="M98" i="102"/>
  <c r="L98" i="102"/>
  <c r="J98" i="102"/>
  <c r="I98" i="102"/>
  <c r="H98" i="102"/>
  <c r="G98" i="102"/>
  <c r="E98" i="102"/>
  <c r="Q97" i="102"/>
  <c r="P97" i="102"/>
  <c r="O97" i="102"/>
  <c r="N97" i="102"/>
  <c r="M97" i="102"/>
  <c r="L97" i="102"/>
  <c r="J97" i="102"/>
  <c r="I97" i="102"/>
  <c r="H97" i="102"/>
  <c r="G97" i="102"/>
  <c r="E97" i="102"/>
  <c r="Q96" i="102"/>
  <c r="P96" i="102"/>
  <c r="O96" i="102"/>
  <c r="N96" i="102"/>
  <c r="M96" i="102"/>
  <c r="L96" i="102"/>
  <c r="J96" i="102"/>
  <c r="I96" i="102"/>
  <c r="H96" i="102"/>
  <c r="G96" i="102"/>
  <c r="E96" i="102"/>
  <c r="R95" i="102"/>
  <c r="D95" i="102"/>
  <c r="F105" i="102" s="1"/>
  <c r="Q92" i="102"/>
  <c r="P92" i="102"/>
  <c r="O92" i="102"/>
  <c r="M92" i="102"/>
  <c r="L92" i="102"/>
  <c r="J92" i="102"/>
  <c r="I92" i="102"/>
  <c r="H92" i="102"/>
  <c r="E92" i="102"/>
  <c r="Q91" i="102"/>
  <c r="P91" i="102"/>
  <c r="O91" i="102"/>
  <c r="M91" i="102"/>
  <c r="L91" i="102"/>
  <c r="J91" i="102"/>
  <c r="I91" i="102"/>
  <c r="H91" i="102"/>
  <c r="E91" i="102"/>
  <c r="Q90" i="102"/>
  <c r="P90" i="102"/>
  <c r="O90" i="102"/>
  <c r="M90" i="102"/>
  <c r="L90" i="102"/>
  <c r="J90" i="102"/>
  <c r="I90" i="102"/>
  <c r="H90" i="102"/>
  <c r="E90" i="102"/>
  <c r="Q89" i="102"/>
  <c r="P89" i="102"/>
  <c r="O89" i="102"/>
  <c r="M89" i="102"/>
  <c r="L89" i="102"/>
  <c r="J89" i="102"/>
  <c r="I89" i="102"/>
  <c r="H89" i="102"/>
  <c r="E89" i="102"/>
  <c r="Q88" i="102"/>
  <c r="P88" i="102"/>
  <c r="O88" i="102"/>
  <c r="M88" i="102"/>
  <c r="L88" i="102"/>
  <c r="J88" i="102"/>
  <c r="I88" i="102"/>
  <c r="H88" i="102"/>
  <c r="E88" i="102"/>
  <c r="Q87" i="102"/>
  <c r="P87" i="102"/>
  <c r="O87" i="102"/>
  <c r="M87" i="102"/>
  <c r="L87" i="102"/>
  <c r="J87" i="102"/>
  <c r="I87" i="102"/>
  <c r="H87" i="102"/>
  <c r="E87" i="102"/>
  <c r="Q86" i="102"/>
  <c r="P86" i="102"/>
  <c r="O86" i="102"/>
  <c r="M86" i="102"/>
  <c r="L86" i="102"/>
  <c r="J86" i="102"/>
  <c r="I86" i="102"/>
  <c r="H86" i="102"/>
  <c r="E86" i="102"/>
  <c r="Q85" i="102"/>
  <c r="P85" i="102"/>
  <c r="O85" i="102"/>
  <c r="M85" i="102"/>
  <c r="L85" i="102"/>
  <c r="J85" i="102"/>
  <c r="I85" i="102"/>
  <c r="H85" i="102"/>
  <c r="E85" i="102"/>
  <c r="Q84" i="102"/>
  <c r="P84" i="102"/>
  <c r="O84" i="102"/>
  <c r="M84" i="102"/>
  <c r="L84" i="102"/>
  <c r="J84" i="102"/>
  <c r="I84" i="102"/>
  <c r="H84" i="102"/>
  <c r="E84" i="102"/>
  <c r="Q83" i="102"/>
  <c r="P83" i="102"/>
  <c r="O83" i="102"/>
  <c r="M83" i="102"/>
  <c r="L83" i="102"/>
  <c r="J83" i="102"/>
  <c r="I83" i="102"/>
  <c r="H83" i="102"/>
  <c r="E83" i="102"/>
  <c r="R82" i="102"/>
  <c r="G92" i="102" s="1"/>
  <c r="D82" i="102"/>
  <c r="N92" i="102" s="1"/>
  <c r="Q79" i="102"/>
  <c r="P79" i="102"/>
  <c r="O79" i="102"/>
  <c r="L79" i="102"/>
  <c r="J79" i="102"/>
  <c r="I79" i="102"/>
  <c r="H79" i="102"/>
  <c r="E79" i="102"/>
  <c r="Q78" i="102"/>
  <c r="P78" i="102"/>
  <c r="O78" i="102"/>
  <c r="L78" i="102"/>
  <c r="J78" i="102"/>
  <c r="I78" i="102"/>
  <c r="H78" i="102"/>
  <c r="E78" i="102"/>
  <c r="Q77" i="102"/>
  <c r="P77" i="102"/>
  <c r="O77" i="102"/>
  <c r="L77" i="102"/>
  <c r="J77" i="102"/>
  <c r="I77" i="102"/>
  <c r="H77" i="102"/>
  <c r="E77" i="102"/>
  <c r="Q76" i="102"/>
  <c r="P76" i="102"/>
  <c r="O76" i="102"/>
  <c r="L76" i="102"/>
  <c r="J76" i="102"/>
  <c r="I76" i="102"/>
  <c r="H76" i="102"/>
  <c r="G76" i="102"/>
  <c r="E76" i="102"/>
  <c r="Q75" i="102"/>
  <c r="P75" i="102"/>
  <c r="O75" i="102"/>
  <c r="M75" i="102"/>
  <c r="L75" i="102"/>
  <c r="J75" i="102"/>
  <c r="I75" i="102"/>
  <c r="H75" i="102"/>
  <c r="E75" i="102"/>
  <c r="Q74" i="102"/>
  <c r="P74" i="102"/>
  <c r="O74" i="102"/>
  <c r="N74" i="102"/>
  <c r="L74" i="102"/>
  <c r="J74" i="102"/>
  <c r="I74" i="102"/>
  <c r="H74" i="102"/>
  <c r="G74" i="102"/>
  <c r="E74" i="102"/>
  <c r="Q73" i="102"/>
  <c r="P73" i="102"/>
  <c r="O73" i="102"/>
  <c r="L73" i="102"/>
  <c r="J73" i="102"/>
  <c r="I73" i="102"/>
  <c r="H73" i="102"/>
  <c r="G73" i="102"/>
  <c r="E73" i="102"/>
  <c r="Q72" i="102"/>
  <c r="P72" i="102"/>
  <c r="O72" i="102"/>
  <c r="N72" i="102"/>
  <c r="M72" i="102"/>
  <c r="L72" i="102"/>
  <c r="J72" i="102"/>
  <c r="I72" i="102"/>
  <c r="H72" i="102"/>
  <c r="E72" i="102"/>
  <c r="Q71" i="102"/>
  <c r="P71" i="102"/>
  <c r="O71" i="102"/>
  <c r="N71" i="102"/>
  <c r="L71" i="102"/>
  <c r="J71" i="102"/>
  <c r="I71" i="102"/>
  <c r="H71" i="102"/>
  <c r="G71" i="102"/>
  <c r="E71" i="102"/>
  <c r="Q70" i="102"/>
  <c r="P70" i="102"/>
  <c r="O70" i="102"/>
  <c r="L70" i="102"/>
  <c r="J70" i="102"/>
  <c r="I70" i="102"/>
  <c r="H70" i="102"/>
  <c r="G70" i="102"/>
  <c r="E70" i="102"/>
  <c r="R69" i="102"/>
  <c r="G75" i="102" s="1"/>
  <c r="D69" i="102"/>
  <c r="Q66" i="102"/>
  <c r="P66" i="102"/>
  <c r="O66" i="102"/>
  <c r="N66" i="102"/>
  <c r="L66" i="102"/>
  <c r="J66" i="102"/>
  <c r="I66" i="102"/>
  <c r="H66" i="102"/>
  <c r="F66" i="102"/>
  <c r="E66" i="102"/>
  <c r="Q65" i="102"/>
  <c r="P65" i="102"/>
  <c r="O65" i="102"/>
  <c r="N65" i="102"/>
  <c r="L65" i="102"/>
  <c r="J65" i="102"/>
  <c r="I65" i="102"/>
  <c r="H65" i="102"/>
  <c r="F65" i="102"/>
  <c r="E65" i="102"/>
  <c r="Q64" i="102"/>
  <c r="P64" i="102"/>
  <c r="O64" i="102"/>
  <c r="N64" i="102"/>
  <c r="L64" i="102"/>
  <c r="J64" i="102"/>
  <c r="I64" i="102"/>
  <c r="H64" i="102"/>
  <c r="F64" i="102"/>
  <c r="E64" i="102"/>
  <c r="Q63" i="102"/>
  <c r="P63" i="102"/>
  <c r="O63" i="102"/>
  <c r="N63" i="102"/>
  <c r="L63" i="102"/>
  <c r="J63" i="102"/>
  <c r="I63" i="102"/>
  <c r="H63" i="102"/>
  <c r="F63" i="102"/>
  <c r="E63" i="102"/>
  <c r="Q62" i="102"/>
  <c r="P62" i="102"/>
  <c r="O62" i="102"/>
  <c r="N62" i="102"/>
  <c r="L62" i="102"/>
  <c r="J62" i="102"/>
  <c r="I62" i="102"/>
  <c r="H62" i="102"/>
  <c r="F62" i="102"/>
  <c r="E62" i="102"/>
  <c r="Q61" i="102"/>
  <c r="P61" i="102"/>
  <c r="O61" i="102"/>
  <c r="N61" i="102"/>
  <c r="L61" i="102"/>
  <c r="J61" i="102"/>
  <c r="I61" i="102"/>
  <c r="H61" i="102"/>
  <c r="G61" i="102"/>
  <c r="F61" i="102"/>
  <c r="E61" i="102"/>
  <c r="Q60" i="102"/>
  <c r="P60" i="102"/>
  <c r="O60" i="102"/>
  <c r="N60" i="102"/>
  <c r="L60" i="102"/>
  <c r="J60" i="102"/>
  <c r="I60" i="102"/>
  <c r="H60" i="102"/>
  <c r="F60" i="102"/>
  <c r="E60" i="102"/>
  <c r="Q59" i="102"/>
  <c r="P59" i="102"/>
  <c r="O59" i="102"/>
  <c r="N59" i="102"/>
  <c r="L59" i="102"/>
  <c r="J59" i="102"/>
  <c r="I59" i="102"/>
  <c r="H59" i="102"/>
  <c r="F59" i="102"/>
  <c r="E59" i="102"/>
  <c r="Q58" i="102"/>
  <c r="P58" i="102"/>
  <c r="O58" i="102"/>
  <c r="N58" i="102"/>
  <c r="L58" i="102"/>
  <c r="J58" i="102"/>
  <c r="I58" i="102"/>
  <c r="H58" i="102"/>
  <c r="F58" i="102"/>
  <c r="E58" i="102"/>
  <c r="F57" i="102"/>
  <c r="R56" i="102"/>
  <c r="P57" i="102" s="1"/>
  <c r="D56" i="102"/>
  <c r="N57" i="102" s="1"/>
  <c r="Q53" i="102"/>
  <c r="P53" i="102"/>
  <c r="O53" i="102"/>
  <c r="L53" i="102"/>
  <c r="J53" i="102"/>
  <c r="I53" i="102"/>
  <c r="H53" i="102"/>
  <c r="E53" i="102"/>
  <c r="Q52" i="102"/>
  <c r="P52" i="102"/>
  <c r="O52" i="102"/>
  <c r="L52" i="102"/>
  <c r="J52" i="102"/>
  <c r="I52" i="102"/>
  <c r="H52" i="102"/>
  <c r="E52" i="102"/>
  <c r="Q51" i="102"/>
  <c r="P51" i="102"/>
  <c r="O51" i="102"/>
  <c r="L51" i="102"/>
  <c r="G51" i="102"/>
  <c r="Q50" i="102"/>
  <c r="P50" i="102"/>
  <c r="O50" i="102"/>
  <c r="L50" i="102"/>
  <c r="J50" i="102"/>
  <c r="I50" i="102"/>
  <c r="G50" i="102"/>
  <c r="Q49" i="102"/>
  <c r="P49" i="102"/>
  <c r="O49" i="102"/>
  <c r="L49" i="102"/>
  <c r="J49" i="102"/>
  <c r="I49" i="102"/>
  <c r="H49" i="102"/>
  <c r="E49" i="102"/>
  <c r="Q48" i="102"/>
  <c r="P48" i="102"/>
  <c r="O48" i="102"/>
  <c r="L48" i="102"/>
  <c r="H48" i="102"/>
  <c r="E48" i="102"/>
  <c r="Q47" i="102"/>
  <c r="P47" i="102"/>
  <c r="O47" i="102"/>
  <c r="L47" i="102"/>
  <c r="Q46" i="102"/>
  <c r="P46" i="102"/>
  <c r="O46" i="102"/>
  <c r="L46" i="102"/>
  <c r="J46" i="102"/>
  <c r="Q45" i="102"/>
  <c r="P45" i="102"/>
  <c r="O45" i="102"/>
  <c r="L45" i="102"/>
  <c r="J45" i="102"/>
  <c r="I45" i="102"/>
  <c r="H45" i="102"/>
  <c r="E45" i="102"/>
  <c r="S44" i="102"/>
  <c r="C44" i="102"/>
  <c r="U43" i="102"/>
  <c r="S43" i="102"/>
  <c r="R43" i="102"/>
  <c r="G53" i="102" s="1"/>
  <c r="D43" i="102"/>
  <c r="N45" i="102" s="1"/>
  <c r="C43" i="102"/>
  <c r="V41" i="102"/>
  <c r="U40" i="102" s="1"/>
  <c r="Q40" i="102"/>
  <c r="P40" i="102"/>
  <c r="O40" i="102"/>
  <c r="L40" i="102"/>
  <c r="J40" i="102"/>
  <c r="I40" i="102"/>
  <c r="H40" i="102"/>
  <c r="E40" i="102"/>
  <c r="Q39" i="102"/>
  <c r="P39" i="102"/>
  <c r="O39" i="102"/>
  <c r="M39" i="102"/>
  <c r="L39" i="102"/>
  <c r="J39" i="102"/>
  <c r="I39" i="102"/>
  <c r="H39" i="102"/>
  <c r="E39" i="102"/>
  <c r="Q38" i="102"/>
  <c r="P38" i="102"/>
  <c r="O38" i="102"/>
  <c r="M38" i="102"/>
  <c r="L38" i="102"/>
  <c r="J38" i="102"/>
  <c r="I38" i="102"/>
  <c r="H38" i="102"/>
  <c r="E38" i="102"/>
  <c r="Q37" i="102"/>
  <c r="P37" i="102"/>
  <c r="O37" i="102"/>
  <c r="N37" i="102"/>
  <c r="M37" i="102"/>
  <c r="L37" i="102"/>
  <c r="J37" i="102"/>
  <c r="I37" i="102"/>
  <c r="H37" i="102"/>
  <c r="E37" i="102"/>
  <c r="O36" i="102"/>
  <c r="N36" i="102"/>
  <c r="M36" i="102"/>
  <c r="L36" i="102"/>
  <c r="J36" i="102"/>
  <c r="I36" i="102"/>
  <c r="H36" i="102"/>
  <c r="F36" i="102"/>
  <c r="E36" i="102"/>
  <c r="N35" i="102"/>
  <c r="L35" i="102"/>
  <c r="J35" i="102"/>
  <c r="I35" i="102"/>
  <c r="H35" i="102"/>
  <c r="G35" i="102"/>
  <c r="F35" i="102"/>
  <c r="E35" i="102"/>
  <c r="Q34" i="102"/>
  <c r="L34" i="102"/>
  <c r="J34" i="102"/>
  <c r="I34" i="102"/>
  <c r="H34" i="102"/>
  <c r="G34" i="102"/>
  <c r="F34" i="102"/>
  <c r="E34" i="102"/>
  <c r="Q33" i="102"/>
  <c r="P33" i="102"/>
  <c r="J33" i="102"/>
  <c r="I33" i="102"/>
  <c r="H33" i="102"/>
  <c r="G33" i="102"/>
  <c r="E33" i="102"/>
  <c r="Q32" i="102"/>
  <c r="P32" i="102"/>
  <c r="O32" i="102"/>
  <c r="M32" i="102"/>
  <c r="J32" i="102"/>
  <c r="I32" i="102"/>
  <c r="H32" i="102"/>
  <c r="F32" i="102"/>
  <c r="E32" i="102"/>
  <c r="S31" i="102"/>
  <c r="M31" i="102"/>
  <c r="L31" i="102"/>
  <c r="J31" i="102"/>
  <c r="G31" i="102"/>
  <c r="F31" i="102"/>
  <c r="C31" i="102"/>
  <c r="S30" i="102"/>
  <c r="R30" i="102"/>
  <c r="G37" i="102" s="1"/>
  <c r="D30" i="102"/>
  <c r="C30" i="102"/>
  <c r="Q27" i="102"/>
  <c r="P27" i="102"/>
  <c r="O27" i="102"/>
  <c r="N27" i="102"/>
  <c r="M27" i="102"/>
  <c r="L27" i="102"/>
  <c r="J27" i="102"/>
  <c r="I27" i="102"/>
  <c r="H27" i="102"/>
  <c r="G27" i="102"/>
  <c r="E27" i="102"/>
  <c r="Q26" i="102"/>
  <c r="P26" i="102"/>
  <c r="O26" i="102"/>
  <c r="N26" i="102"/>
  <c r="L26" i="102"/>
  <c r="J26" i="102"/>
  <c r="I26" i="102"/>
  <c r="H26" i="102"/>
  <c r="F26" i="102"/>
  <c r="E26" i="102"/>
  <c r="Q25" i="102"/>
  <c r="P25" i="102"/>
  <c r="O25" i="102"/>
  <c r="N25" i="102"/>
  <c r="L25" i="102"/>
  <c r="J25" i="102"/>
  <c r="I25" i="102"/>
  <c r="H25" i="102"/>
  <c r="G25" i="102"/>
  <c r="F25" i="102"/>
  <c r="E25" i="102"/>
  <c r="Q24" i="102"/>
  <c r="P24" i="102"/>
  <c r="O24" i="102"/>
  <c r="N24" i="102"/>
  <c r="M24" i="102"/>
  <c r="L24" i="102"/>
  <c r="J24" i="102"/>
  <c r="I24" i="102"/>
  <c r="H24" i="102"/>
  <c r="F24" i="102"/>
  <c r="E24" i="102"/>
  <c r="Q23" i="102"/>
  <c r="P23" i="102"/>
  <c r="O23" i="102"/>
  <c r="N23" i="102"/>
  <c r="M23" i="102"/>
  <c r="L23" i="102"/>
  <c r="J23" i="102"/>
  <c r="I23" i="102"/>
  <c r="H23" i="102"/>
  <c r="G23" i="102"/>
  <c r="E23" i="102"/>
  <c r="Q22" i="102"/>
  <c r="P22" i="102"/>
  <c r="O22" i="102"/>
  <c r="N22" i="102"/>
  <c r="L22" i="102"/>
  <c r="J22" i="102"/>
  <c r="I22" i="102"/>
  <c r="H22" i="102"/>
  <c r="F22" i="102"/>
  <c r="E22" i="102"/>
  <c r="Q21" i="102"/>
  <c r="P21" i="102"/>
  <c r="O21" i="102"/>
  <c r="N21" i="102"/>
  <c r="L21" i="102"/>
  <c r="J21" i="102"/>
  <c r="I21" i="102"/>
  <c r="H21" i="102"/>
  <c r="G21" i="102"/>
  <c r="F21" i="102"/>
  <c r="E21" i="102"/>
  <c r="Q20" i="102"/>
  <c r="P20" i="102"/>
  <c r="O20" i="102"/>
  <c r="M20" i="102"/>
  <c r="L20" i="102"/>
  <c r="J20" i="102"/>
  <c r="I20" i="102"/>
  <c r="H20" i="102"/>
  <c r="G20" i="102"/>
  <c r="F20" i="102"/>
  <c r="E20" i="102"/>
  <c r="Q19" i="102"/>
  <c r="P19" i="102"/>
  <c r="O19" i="102"/>
  <c r="N19" i="102"/>
  <c r="M19" i="102"/>
  <c r="L19" i="102"/>
  <c r="J19" i="102"/>
  <c r="I19" i="102"/>
  <c r="H19" i="102"/>
  <c r="G19" i="102"/>
  <c r="F19" i="102"/>
  <c r="E19" i="102"/>
  <c r="S18" i="102"/>
  <c r="Q18" i="102" s="1"/>
  <c r="P18" i="102"/>
  <c r="O18" i="102"/>
  <c r="N18" i="102"/>
  <c r="F18" i="102"/>
  <c r="C18" i="102"/>
  <c r="J18" i="102" s="1"/>
  <c r="S17" i="102"/>
  <c r="R17" i="102"/>
  <c r="D17" i="102"/>
  <c r="F27" i="102" s="1"/>
  <c r="C17" i="102"/>
  <c r="Q14" i="102"/>
  <c r="P14" i="102"/>
  <c r="O14" i="102"/>
  <c r="M14" i="102"/>
  <c r="L14" i="102"/>
  <c r="J14" i="102"/>
  <c r="I14" i="102"/>
  <c r="H14" i="102"/>
  <c r="E14" i="102"/>
  <c r="Q13" i="102"/>
  <c r="P13" i="102"/>
  <c r="O13" i="102"/>
  <c r="L13" i="102"/>
  <c r="J13" i="102"/>
  <c r="I13" i="102"/>
  <c r="H13" i="102"/>
  <c r="E13" i="102"/>
  <c r="Q12" i="102"/>
  <c r="P12" i="102"/>
  <c r="O12" i="102"/>
  <c r="L12" i="102"/>
  <c r="Q11" i="102"/>
  <c r="P11" i="102"/>
  <c r="O11" i="102"/>
  <c r="L11" i="102"/>
  <c r="J11" i="102"/>
  <c r="I11" i="102"/>
  <c r="G11" i="102"/>
  <c r="Q10" i="102"/>
  <c r="P10" i="102"/>
  <c r="O10" i="102"/>
  <c r="L10" i="102"/>
  <c r="Q9" i="102"/>
  <c r="P9" i="102"/>
  <c r="O9" i="102"/>
  <c r="L9" i="102"/>
  <c r="Q8" i="102"/>
  <c r="P8" i="102"/>
  <c r="O8" i="102"/>
  <c r="N8" i="102"/>
  <c r="M8" i="102"/>
  <c r="L8" i="102"/>
  <c r="Q7" i="102"/>
  <c r="P7" i="102"/>
  <c r="O7" i="102"/>
  <c r="M7" i="102"/>
  <c r="L7" i="102"/>
  <c r="I7" i="102"/>
  <c r="Q6" i="102"/>
  <c r="P6" i="102"/>
  <c r="O6" i="102"/>
  <c r="M6" i="102"/>
  <c r="L6" i="102"/>
  <c r="Q5" i="102"/>
  <c r="M5" i="102"/>
  <c r="R4" i="102"/>
  <c r="M11" i="102" s="1"/>
  <c r="D4" i="102"/>
  <c r="F12" i="102" s="1"/>
  <c r="K2" i="102"/>
  <c r="C170" i="101" a="1"/>
  <c r="C170" i="101" s="1"/>
  <c r="C140" i="101"/>
  <c r="Q131" i="101"/>
  <c r="P131" i="101"/>
  <c r="O131" i="101"/>
  <c r="N131" i="101"/>
  <c r="M131" i="101"/>
  <c r="L131" i="101"/>
  <c r="J131" i="101"/>
  <c r="I131" i="101"/>
  <c r="H131" i="101"/>
  <c r="E131" i="101"/>
  <c r="Q130" i="101"/>
  <c r="P130" i="101"/>
  <c r="O130" i="101"/>
  <c r="N130" i="101"/>
  <c r="M130" i="101"/>
  <c r="L130" i="101"/>
  <c r="J130" i="101"/>
  <c r="I130" i="101"/>
  <c r="H130" i="101"/>
  <c r="E130" i="101"/>
  <c r="Q129" i="101"/>
  <c r="P129" i="101"/>
  <c r="O129" i="101"/>
  <c r="N129" i="101"/>
  <c r="M129" i="101"/>
  <c r="L129" i="101"/>
  <c r="J129" i="101"/>
  <c r="I129" i="101"/>
  <c r="H129" i="101"/>
  <c r="E129" i="101"/>
  <c r="Q128" i="101"/>
  <c r="P128" i="101"/>
  <c r="O128" i="101"/>
  <c r="N128" i="101"/>
  <c r="M128" i="101"/>
  <c r="L128" i="101"/>
  <c r="J128" i="101"/>
  <c r="I128" i="101"/>
  <c r="H128" i="101"/>
  <c r="E128" i="101"/>
  <c r="Q127" i="101"/>
  <c r="P127" i="101"/>
  <c r="O127" i="101"/>
  <c r="N127" i="101"/>
  <c r="M127" i="101"/>
  <c r="L127" i="101"/>
  <c r="J127" i="101"/>
  <c r="I127" i="101"/>
  <c r="H127" i="101"/>
  <c r="E127" i="101"/>
  <c r="Q126" i="101"/>
  <c r="P126" i="101"/>
  <c r="O126" i="101"/>
  <c r="N126" i="101"/>
  <c r="M126" i="101"/>
  <c r="L126" i="101"/>
  <c r="J126" i="101"/>
  <c r="I126" i="101"/>
  <c r="H126" i="101"/>
  <c r="E126" i="101"/>
  <c r="Q125" i="101"/>
  <c r="P125" i="101"/>
  <c r="O125" i="101"/>
  <c r="N125" i="101"/>
  <c r="M125" i="101"/>
  <c r="L125" i="101"/>
  <c r="J125" i="101"/>
  <c r="I125" i="101"/>
  <c r="H125" i="101"/>
  <c r="E125" i="101"/>
  <c r="Q124" i="101"/>
  <c r="P124" i="101"/>
  <c r="O124" i="101"/>
  <c r="N124" i="101"/>
  <c r="M124" i="101"/>
  <c r="L124" i="101"/>
  <c r="J124" i="101"/>
  <c r="I124" i="101"/>
  <c r="H124" i="101"/>
  <c r="E124" i="101"/>
  <c r="Q123" i="101"/>
  <c r="P123" i="101"/>
  <c r="O123" i="101"/>
  <c r="N123" i="101"/>
  <c r="M123" i="101"/>
  <c r="L123" i="101"/>
  <c r="J123" i="101"/>
  <c r="I123" i="101"/>
  <c r="H123" i="101"/>
  <c r="E123" i="101"/>
  <c r="Q122" i="101"/>
  <c r="P122" i="101"/>
  <c r="O122" i="101"/>
  <c r="N122" i="101"/>
  <c r="M122" i="101"/>
  <c r="L122" i="101"/>
  <c r="J122" i="101"/>
  <c r="I122" i="101"/>
  <c r="H122" i="101"/>
  <c r="E122" i="101"/>
  <c r="R121" i="101"/>
  <c r="G131" i="101" s="1"/>
  <c r="D121" i="101"/>
  <c r="F131" i="101" s="1"/>
  <c r="Q118" i="101"/>
  <c r="P118" i="101"/>
  <c r="O118" i="101"/>
  <c r="N118" i="101"/>
  <c r="M118" i="101"/>
  <c r="L118" i="101"/>
  <c r="J118" i="101"/>
  <c r="I118" i="101"/>
  <c r="H118" i="101"/>
  <c r="E118" i="101"/>
  <c r="Q117" i="101"/>
  <c r="P117" i="101"/>
  <c r="O117" i="101"/>
  <c r="N117" i="101"/>
  <c r="M117" i="101"/>
  <c r="L117" i="101"/>
  <c r="J117" i="101"/>
  <c r="I117" i="101"/>
  <c r="H117" i="101"/>
  <c r="E117" i="101"/>
  <c r="Q116" i="101"/>
  <c r="P116" i="101"/>
  <c r="O116" i="101"/>
  <c r="N116" i="101"/>
  <c r="M116" i="101"/>
  <c r="L116" i="101"/>
  <c r="J116" i="101"/>
  <c r="I116" i="101"/>
  <c r="H116" i="101"/>
  <c r="E116" i="101"/>
  <c r="Q115" i="101"/>
  <c r="P115" i="101"/>
  <c r="O115" i="101"/>
  <c r="N115" i="101"/>
  <c r="M115" i="101"/>
  <c r="L115" i="101"/>
  <c r="J115" i="101"/>
  <c r="I115" i="101"/>
  <c r="H115" i="101"/>
  <c r="E115" i="101"/>
  <c r="Q114" i="101"/>
  <c r="P114" i="101"/>
  <c r="O114" i="101"/>
  <c r="N114" i="101"/>
  <c r="M114" i="101"/>
  <c r="L114" i="101"/>
  <c r="J114" i="101"/>
  <c r="I114" i="101"/>
  <c r="H114" i="101"/>
  <c r="E114" i="101"/>
  <c r="Q113" i="101"/>
  <c r="P113" i="101"/>
  <c r="O113" i="101"/>
  <c r="N113" i="101"/>
  <c r="M113" i="101"/>
  <c r="L113" i="101"/>
  <c r="J113" i="101"/>
  <c r="I113" i="101"/>
  <c r="H113" i="101"/>
  <c r="E113" i="101"/>
  <c r="Q112" i="101"/>
  <c r="P112" i="101"/>
  <c r="O112" i="101"/>
  <c r="N112" i="101"/>
  <c r="M112" i="101"/>
  <c r="L112" i="101"/>
  <c r="J112" i="101"/>
  <c r="I112" i="101"/>
  <c r="H112" i="101"/>
  <c r="E112" i="101"/>
  <c r="Q111" i="101"/>
  <c r="P111" i="101"/>
  <c r="O111" i="101"/>
  <c r="N111" i="101"/>
  <c r="M111" i="101"/>
  <c r="L111" i="101"/>
  <c r="J111" i="101"/>
  <c r="I111" i="101"/>
  <c r="H111" i="101"/>
  <c r="E111" i="101"/>
  <c r="Q110" i="101"/>
  <c r="P110" i="101"/>
  <c r="O110" i="101"/>
  <c r="N110" i="101"/>
  <c r="M110" i="101"/>
  <c r="L110" i="101"/>
  <c r="J110" i="101"/>
  <c r="I110" i="101"/>
  <c r="H110" i="101"/>
  <c r="E110" i="101"/>
  <c r="Q109" i="101"/>
  <c r="P109" i="101"/>
  <c r="O109" i="101"/>
  <c r="N109" i="101"/>
  <c r="M109" i="101"/>
  <c r="L109" i="101"/>
  <c r="J109" i="101"/>
  <c r="I109" i="101"/>
  <c r="H109" i="101"/>
  <c r="E109" i="101"/>
  <c r="R108" i="101"/>
  <c r="G118" i="101" s="1"/>
  <c r="D108" i="101"/>
  <c r="F118" i="101" s="1"/>
  <c r="Q105" i="101"/>
  <c r="P105" i="101"/>
  <c r="O105" i="101"/>
  <c r="N105" i="101"/>
  <c r="M105" i="101"/>
  <c r="L105" i="101"/>
  <c r="J105" i="101"/>
  <c r="I105" i="101"/>
  <c r="H105" i="101"/>
  <c r="E105" i="101"/>
  <c r="Q104" i="101"/>
  <c r="P104" i="101"/>
  <c r="O104" i="101"/>
  <c r="N104" i="101"/>
  <c r="M104" i="101"/>
  <c r="L104" i="101"/>
  <c r="J104" i="101"/>
  <c r="I104" i="101"/>
  <c r="H104" i="101"/>
  <c r="E104" i="101"/>
  <c r="Q103" i="101"/>
  <c r="P103" i="101"/>
  <c r="O103" i="101"/>
  <c r="N103" i="101"/>
  <c r="M103" i="101"/>
  <c r="L103" i="101"/>
  <c r="J103" i="101"/>
  <c r="I103" i="101"/>
  <c r="H103" i="101"/>
  <c r="E103" i="101"/>
  <c r="Q102" i="101"/>
  <c r="P102" i="101"/>
  <c r="O102" i="101"/>
  <c r="N102" i="101"/>
  <c r="M102" i="101"/>
  <c r="L102" i="101"/>
  <c r="J102" i="101"/>
  <c r="I102" i="101"/>
  <c r="H102" i="101"/>
  <c r="E102" i="101"/>
  <c r="Q101" i="101"/>
  <c r="P101" i="101"/>
  <c r="O101" i="101"/>
  <c r="N101" i="101"/>
  <c r="M101" i="101"/>
  <c r="L101" i="101"/>
  <c r="J101" i="101"/>
  <c r="I101" i="101"/>
  <c r="H101" i="101"/>
  <c r="E101" i="101"/>
  <c r="Q100" i="101"/>
  <c r="P100" i="101"/>
  <c r="O100" i="101"/>
  <c r="N100" i="101"/>
  <c r="M100" i="101"/>
  <c r="L100" i="101"/>
  <c r="J100" i="101"/>
  <c r="I100" i="101"/>
  <c r="H100" i="101"/>
  <c r="E100" i="101"/>
  <c r="Q99" i="101"/>
  <c r="P99" i="101"/>
  <c r="O99" i="101"/>
  <c r="N99" i="101"/>
  <c r="M99" i="101"/>
  <c r="L99" i="101"/>
  <c r="J99" i="101"/>
  <c r="I99" i="101"/>
  <c r="H99" i="101"/>
  <c r="E99" i="101"/>
  <c r="Q98" i="101"/>
  <c r="P98" i="101"/>
  <c r="O98" i="101"/>
  <c r="N98" i="101"/>
  <c r="M98" i="101"/>
  <c r="L98" i="101"/>
  <c r="J98" i="101"/>
  <c r="I98" i="101"/>
  <c r="H98" i="101"/>
  <c r="E98" i="101"/>
  <c r="Q97" i="101"/>
  <c r="P97" i="101"/>
  <c r="O97" i="101"/>
  <c r="N97" i="101"/>
  <c r="M97" i="101"/>
  <c r="L97" i="101"/>
  <c r="J97" i="101"/>
  <c r="I97" i="101"/>
  <c r="H97" i="101"/>
  <c r="E97" i="101"/>
  <c r="Q96" i="101"/>
  <c r="P96" i="101"/>
  <c r="O96" i="101"/>
  <c r="N96" i="101"/>
  <c r="M96" i="101"/>
  <c r="L96" i="101"/>
  <c r="J96" i="101"/>
  <c r="I96" i="101"/>
  <c r="H96" i="101"/>
  <c r="E96" i="101"/>
  <c r="R95" i="101"/>
  <c r="G105" i="101" s="1"/>
  <c r="D95" i="101"/>
  <c r="F105" i="101" s="1"/>
  <c r="Q92" i="101"/>
  <c r="P92" i="101"/>
  <c r="O92" i="101"/>
  <c r="L92" i="101"/>
  <c r="J92" i="101"/>
  <c r="I92" i="101"/>
  <c r="H92" i="101"/>
  <c r="E92" i="101"/>
  <c r="Q91" i="101"/>
  <c r="P91" i="101"/>
  <c r="O91" i="101"/>
  <c r="L91" i="101"/>
  <c r="J91" i="101"/>
  <c r="I91" i="101"/>
  <c r="H91" i="101"/>
  <c r="E91" i="101"/>
  <c r="Q90" i="101"/>
  <c r="P90" i="101"/>
  <c r="O90" i="101"/>
  <c r="L90" i="101"/>
  <c r="J90" i="101"/>
  <c r="I90" i="101"/>
  <c r="H90" i="101"/>
  <c r="E90" i="101"/>
  <c r="Q89" i="101"/>
  <c r="P89" i="101"/>
  <c r="O89" i="101"/>
  <c r="L89" i="101"/>
  <c r="J89" i="101"/>
  <c r="I89" i="101"/>
  <c r="H89" i="101"/>
  <c r="E89" i="101"/>
  <c r="Q88" i="101"/>
  <c r="P88" i="101"/>
  <c r="O88" i="101"/>
  <c r="L88" i="101"/>
  <c r="J88" i="101"/>
  <c r="I88" i="101"/>
  <c r="H88" i="101"/>
  <c r="E88" i="101"/>
  <c r="Q87" i="101"/>
  <c r="P87" i="101"/>
  <c r="O87" i="101"/>
  <c r="L87" i="101"/>
  <c r="J87" i="101"/>
  <c r="I87" i="101"/>
  <c r="H87" i="101"/>
  <c r="E87" i="101"/>
  <c r="Q86" i="101"/>
  <c r="P86" i="101"/>
  <c r="O86" i="101"/>
  <c r="L86" i="101"/>
  <c r="J86" i="101"/>
  <c r="I86" i="101"/>
  <c r="H86" i="101"/>
  <c r="E86" i="101"/>
  <c r="Q85" i="101"/>
  <c r="P85" i="101"/>
  <c r="O85" i="101"/>
  <c r="L85" i="101"/>
  <c r="J85" i="101"/>
  <c r="I85" i="101"/>
  <c r="H85" i="101"/>
  <c r="E85" i="101"/>
  <c r="Q84" i="101"/>
  <c r="P84" i="101"/>
  <c r="O84" i="101"/>
  <c r="L84" i="101"/>
  <c r="J84" i="101"/>
  <c r="I84" i="101"/>
  <c r="H84" i="101"/>
  <c r="E84" i="101"/>
  <c r="Q83" i="101"/>
  <c r="P83" i="101"/>
  <c r="O83" i="101"/>
  <c r="L83" i="101"/>
  <c r="J83" i="101"/>
  <c r="I83" i="101"/>
  <c r="H83" i="101"/>
  <c r="E83" i="101"/>
  <c r="R82" i="101"/>
  <c r="M92" i="101" s="1"/>
  <c r="D82" i="101"/>
  <c r="N92" i="101" s="1"/>
  <c r="Q79" i="101"/>
  <c r="P79" i="101"/>
  <c r="O79" i="101"/>
  <c r="L79" i="101"/>
  <c r="J79" i="101"/>
  <c r="I79" i="101"/>
  <c r="H79" i="101"/>
  <c r="E79" i="101"/>
  <c r="Q78" i="101"/>
  <c r="P78" i="101"/>
  <c r="O78" i="101"/>
  <c r="L78" i="101"/>
  <c r="J78" i="101"/>
  <c r="I78" i="101"/>
  <c r="H78" i="101"/>
  <c r="E78" i="101"/>
  <c r="Q77" i="101"/>
  <c r="P77" i="101"/>
  <c r="O77" i="101"/>
  <c r="L77" i="101"/>
  <c r="J77" i="101"/>
  <c r="I77" i="101"/>
  <c r="H77" i="101"/>
  <c r="E77" i="101"/>
  <c r="Q76" i="101"/>
  <c r="P76" i="101"/>
  <c r="O76" i="101"/>
  <c r="L76" i="101"/>
  <c r="J76" i="101"/>
  <c r="I76" i="101"/>
  <c r="H76" i="101"/>
  <c r="E76" i="101"/>
  <c r="Q75" i="101"/>
  <c r="P75" i="101"/>
  <c r="O75" i="101"/>
  <c r="L75" i="101"/>
  <c r="J75" i="101"/>
  <c r="I75" i="101"/>
  <c r="H75" i="101"/>
  <c r="F75" i="101"/>
  <c r="E75" i="101"/>
  <c r="Q74" i="101"/>
  <c r="P74" i="101"/>
  <c r="O74" i="101"/>
  <c r="N74" i="101"/>
  <c r="L74" i="101"/>
  <c r="J74" i="101"/>
  <c r="I74" i="101"/>
  <c r="H74" i="101"/>
  <c r="E74" i="101"/>
  <c r="Q73" i="101"/>
  <c r="P73" i="101"/>
  <c r="O73" i="101"/>
  <c r="L73" i="101"/>
  <c r="J73" i="101"/>
  <c r="I73" i="101"/>
  <c r="H73" i="101"/>
  <c r="E73" i="101"/>
  <c r="Q72" i="101"/>
  <c r="P72" i="101"/>
  <c r="O72" i="101"/>
  <c r="L72" i="101"/>
  <c r="J72" i="101"/>
  <c r="I72" i="101"/>
  <c r="H72" i="101"/>
  <c r="F72" i="101"/>
  <c r="E72" i="101"/>
  <c r="Q71" i="101"/>
  <c r="P71" i="101"/>
  <c r="O71" i="101"/>
  <c r="N71" i="101"/>
  <c r="L71" i="101"/>
  <c r="J71" i="101"/>
  <c r="I71" i="101"/>
  <c r="H71" i="101"/>
  <c r="E71" i="101"/>
  <c r="Q70" i="101"/>
  <c r="P70" i="101"/>
  <c r="O70" i="101"/>
  <c r="L70" i="101"/>
  <c r="J70" i="101"/>
  <c r="I70" i="101"/>
  <c r="H70" i="101"/>
  <c r="E70" i="101"/>
  <c r="R69" i="101"/>
  <c r="G75" i="101" s="1"/>
  <c r="D69" i="101"/>
  <c r="N79" i="101" s="1"/>
  <c r="Q66" i="101"/>
  <c r="P66" i="101"/>
  <c r="O66" i="101"/>
  <c r="L66" i="101"/>
  <c r="J66" i="101"/>
  <c r="I66" i="101"/>
  <c r="H66" i="101"/>
  <c r="G66" i="101"/>
  <c r="F66" i="101"/>
  <c r="E66" i="101"/>
  <c r="Q65" i="101"/>
  <c r="P65" i="101"/>
  <c r="O65" i="101"/>
  <c r="N65" i="101"/>
  <c r="L65" i="101"/>
  <c r="J65" i="101"/>
  <c r="I65" i="101"/>
  <c r="H65" i="101"/>
  <c r="E65" i="101"/>
  <c r="Q64" i="101"/>
  <c r="P64" i="101"/>
  <c r="O64" i="101"/>
  <c r="M64" i="101"/>
  <c r="L64" i="101"/>
  <c r="J64" i="101"/>
  <c r="I64" i="101"/>
  <c r="H64" i="101"/>
  <c r="E64" i="101"/>
  <c r="Q63" i="101"/>
  <c r="P63" i="101"/>
  <c r="O63" i="101"/>
  <c r="L63" i="101"/>
  <c r="J63" i="101"/>
  <c r="I63" i="101"/>
  <c r="H63" i="101"/>
  <c r="G63" i="101"/>
  <c r="F63" i="101"/>
  <c r="E63" i="101"/>
  <c r="Q62" i="101"/>
  <c r="P62" i="101"/>
  <c r="O62" i="101"/>
  <c r="N62" i="101"/>
  <c r="L62" i="101"/>
  <c r="J62" i="101"/>
  <c r="I62" i="101"/>
  <c r="H62" i="101"/>
  <c r="E62" i="101"/>
  <c r="Q61" i="101"/>
  <c r="P61" i="101"/>
  <c r="O61" i="101"/>
  <c r="M61" i="101"/>
  <c r="L61" i="101"/>
  <c r="J61" i="101"/>
  <c r="I61" i="101"/>
  <c r="H61" i="101"/>
  <c r="E61" i="101"/>
  <c r="Q60" i="101"/>
  <c r="P60" i="101"/>
  <c r="O60" i="101"/>
  <c r="L60" i="101"/>
  <c r="J60" i="101"/>
  <c r="I60" i="101"/>
  <c r="H60" i="101"/>
  <c r="G60" i="101"/>
  <c r="F60" i="101"/>
  <c r="E60" i="101"/>
  <c r="Q59" i="101"/>
  <c r="P59" i="101"/>
  <c r="O59" i="101"/>
  <c r="N59" i="101"/>
  <c r="L59" i="101"/>
  <c r="J59" i="101"/>
  <c r="I59" i="101"/>
  <c r="H59" i="101"/>
  <c r="E59" i="101"/>
  <c r="Q58" i="101"/>
  <c r="P58" i="101"/>
  <c r="O58" i="101"/>
  <c r="M58" i="101"/>
  <c r="L58" i="101"/>
  <c r="J58" i="101"/>
  <c r="I58" i="101"/>
  <c r="H58" i="101"/>
  <c r="E58" i="101"/>
  <c r="U57" i="101"/>
  <c r="Q57" i="101"/>
  <c r="F57" i="101"/>
  <c r="J57" i="101"/>
  <c r="R56" i="101"/>
  <c r="G57" i="101" s="1"/>
  <c r="D56" i="101"/>
  <c r="N64" i="101" s="1"/>
  <c r="Q53" i="101"/>
  <c r="P53" i="101"/>
  <c r="O53" i="101"/>
  <c r="L53" i="101"/>
  <c r="J53" i="101"/>
  <c r="I53" i="101"/>
  <c r="H53" i="101"/>
  <c r="F53" i="101"/>
  <c r="E53" i="101"/>
  <c r="Q52" i="101"/>
  <c r="P52" i="101"/>
  <c r="O52" i="101"/>
  <c r="L52" i="101"/>
  <c r="J52" i="101"/>
  <c r="I52" i="101"/>
  <c r="H52" i="101"/>
  <c r="F52" i="101"/>
  <c r="E52" i="101"/>
  <c r="Q51" i="101"/>
  <c r="P50" i="101"/>
  <c r="F50" i="101"/>
  <c r="M49" i="101"/>
  <c r="F49" i="101"/>
  <c r="G48" i="101"/>
  <c r="F47" i="101"/>
  <c r="P46" i="101"/>
  <c r="F46" i="101"/>
  <c r="N45" i="101"/>
  <c r="L45" i="101"/>
  <c r="S44" i="101"/>
  <c r="C44" i="101"/>
  <c r="U43" i="101"/>
  <c r="S43" i="101"/>
  <c r="R43" i="101"/>
  <c r="G52" i="101" s="1"/>
  <c r="D43" i="101"/>
  <c r="N52" i="101" s="1"/>
  <c r="C43" i="101"/>
  <c r="V41" i="101"/>
  <c r="U40" i="101" s="1"/>
  <c r="Q40" i="101"/>
  <c r="P40" i="101"/>
  <c r="O40" i="101"/>
  <c r="L40" i="101"/>
  <c r="J40" i="101"/>
  <c r="I40" i="101"/>
  <c r="H40" i="101"/>
  <c r="E40" i="101"/>
  <c r="Q39" i="101"/>
  <c r="P39" i="101"/>
  <c r="O39" i="101"/>
  <c r="L39" i="101"/>
  <c r="J39" i="101"/>
  <c r="I39" i="101"/>
  <c r="H39" i="101"/>
  <c r="E39" i="101"/>
  <c r="Q38" i="101"/>
  <c r="P38" i="101"/>
  <c r="O38" i="101"/>
  <c r="J38" i="101"/>
  <c r="I38" i="101"/>
  <c r="L37" i="101"/>
  <c r="J37" i="101"/>
  <c r="I37" i="101"/>
  <c r="H37" i="101"/>
  <c r="E37" i="101"/>
  <c r="O36" i="101"/>
  <c r="L36" i="101"/>
  <c r="G36" i="101"/>
  <c r="Q35" i="101"/>
  <c r="P35" i="101"/>
  <c r="J35" i="101"/>
  <c r="I35" i="101"/>
  <c r="H35" i="101"/>
  <c r="F35" i="101"/>
  <c r="E35" i="101"/>
  <c r="I34" i="101"/>
  <c r="H34" i="101"/>
  <c r="G34" i="101"/>
  <c r="F34" i="101"/>
  <c r="E34" i="101"/>
  <c r="Q33" i="101"/>
  <c r="P33" i="101"/>
  <c r="H33" i="101"/>
  <c r="G33" i="101"/>
  <c r="F33" i="101"/>
  <c r="E33" i="101"/>
  <c r="Q32" i="101"/>
  <c r="P32" i="101"/>
  <c r="O32" i="101"/>
  <c r="M32" i="101"/>
  <c r="F32" i="101"/>
  <c r="E32" i="101"/>
  <c r="S31" i="101"/>
  <c r="P31" i="101" s="1"/>
  <c r="Q31" i="101"/>
  <c r="O31" i="101"/>
  <c r="N31" i="101"/>
  <c r="G31" i="101"/>
  <c r="C31" i="101"/>
  <c r="S30" i="101"/>
  <c r="R30" i="101"/>
  <c r="D30" i="101"/>
  <c r="F38" i="101" s="1"/>
  <c r="C30" i="101"/>
  <c r="Q27" i="101"/>
  <c r="P27" i="101"/>
  <c r="O27" i="101"/>
  <c r="L27" i="101"/>
  <c r="J27" i="101"/>
  <c r="I27" i="101"/>
  <c r="H27" i="101"/>
  <c r="E27" i="101"/>
  <c r="Q26" i="101"/>
  <c r="P26" i="101"/>
  <c r="O26" i="101"/>
  <c r="L26" i="101"/>
  <c r="J26" i="101"/>
  <c r="I26" i="101"/>
  <c r="H26" i="101"/>
  <c r="E26" i="101"/>
  <c r="Q25" i="101"/>
  <c r="P25" i="101"/>
  <c r="J25" i="101"/>
  <c r="I25" i="101"/>
  <c r="H25" i="101"/>
  <c r="E25" i="101"/>
  <c r="Q24" i="101"/>
  <c r="P24" i="101"/>
  <c r="O24" i="101"/>
  <c r="L24" i="101"/>
  <c r="J24" i="101"/>
  <c r="I24" i="101"/>
  <c r="H24" i="101"/>
  <c r="E24" i="101"/>
  <c r="M23" i="101"/>
  <c r="L23" i="101"/>
  <c r="J23" i="101"/>
  <c r="I23" i="101"/>
  <c r="H23" i="101"/>
  <c r="E23" i="101"/>
  <c r="Q22" i="101"/>
  <c r="J22" i="101"/>
  <c r="I22" i="101"/>
  <c r="H22" i="101"/>
  <c r="E22" i="101"/>
  <c r="Q21" i="101"/>
  <c r="P21" i="101"/>
  <c r="O21" i="101"/>
  <c r="L21" i="101"/>
  <c r="J21" i="101"/>
  <c r="I21" i="101"/>
  <c r="H21" i="101"/>
  <c r="E21" i="101"/>
  <c r="P20" i="101"/>
  <c r="O20" i="101"/>
  <c r="L20" i="101"/>
  <c r="J20" i="101"/>
  <c r="I20" i="101"/>
  <c r="H20" i="101"/>
  <c r="F20" i="101"/>
  <c r="E20" i="101"/>
  <c r="J19" i="101"/>
  <c r="I19" i="101"/>
  <c r="H19" i="101"/>
  <c r="E19" i="101"/>
  <c r="S18" i="101"/>
  <c r="C18" i="101"/>
  <c r="S17" i="101"/>
  <c r="R17" i="101"/>
  <c r="G24" i="101" s="1"/>
  <c r="D17" i="101"/>
  <c r="C17" i="101"/>
  <c r="Q14" i="101"/>
  <c r="P14" i="101"/>
  <c r="O14" i="101"/>
  <c r="N14" i="101"/>
  <c r="M14" i="101"/>
  <c r="L14" i="101"/>
  <c r="J14" i="101"/>
  <c r="I14" i="101"/>
  <c r="H14" i="101"/>
  <c r="E14" i="101"/>
  <c r="Q13" i="101"/>
  <c r="P13" i="101"/>
  <c r="O13" i="101"/>
  <c r="M13" i="101"/>
  <c r="L13" i="101"/>
  <c r="J13" i="101"/>
  <c r="I13" i="101"/>
  <c r="H13" i="101"/>
  <c r="E13" i="101"/>
  <c r="H12" i="101"/>
  <c r="E12" i="101"/>
  <c r="Q11" i="101"/>
  <c r="P11" i="101"/>
  <c r="O11" i="101"/>
  <c r="L11" i="101"/>
  <c r="F11" i="101"/>
  <c r="O10" i="101"/>
  <c r="L10" i="101"/>
  <c r="J10" i="101"/>
  <c r="I10" i="101"/>
  <c r="G10" i="101"/>
  <c r="F10" i="101"/>
  <c r="I9" i="101"/>
  <c r="H9" i="101"/>
  <c r="E9" i="101"/>
  <c r="Q8" i="101"/>
  <c r="P8" i="101"/>
  <c r="O8" i="101"/>
  <c r="P7" i="101"/>
  <c r="O7" i="101"/>
  <c r="N7" i="101"/>
  <c r="L7" i="101"/>
  <c r="I7" i="101"/>
  <c r="H7" i="101"/>
  <c r="N6" i="101"/>
  <c r="J6" i="101"/>
  <c r="I6" i="101"/>
  <c r="Q5" i="101"/>
  <c r="P5" i="101"/>
  <c r="O5" i="101"/>
  <c r="N5" i="101"/>
  <c r="R4" i="101"/>
  <c r="M11" i="101" s="1"/>
  <c r="D4" i="101"/>
  <c r="H10" i="101" s="1"/>
  <c r="K2" i="101"/>
  <c r="C170" i="100" a="1"/>
  <c r="C170" i="100" s="1"/>
  <c r="C140" i="100"/>
  <c r="Q131" i="100"/>
  <c r="P131" i="100"/>
  <c r="O131" i="100"/>
  <c r="N131" i="100"/>
  <c r="M131" i="100"/>
  <c r="L131" i="100"/>
  <c r="J131" i="100"/>
  <c r="I131" i="100"/>
  <c r="H131" i="100"/>
  <c r="E131" i="100"/>
  <c r="Q130" i="100"/>
  <c r="P130" i="100"/>
  <c r="O130" i="100"/>
  <c r="N130" i="100"/>
  <c r="M130" i="100"/>
  <c r="L130" i="100"/>
  <c r="J130" i="100"/>
  <c r="I130" i="100"/>
  <c r="H130" i="100"/>
  <c r="E130" i="100"/>
  <c r="Q129" i="100"/>
  <c r="P129" i="100"/>
  <c r="O129" i="100"/>
  <c r="N129" i="100"/>
  <c r="M129" i="100"/>
  <c r="L129" i="100"/>
  <c r="J129" i="100"/>
  <c r="I129" i="100"/>
  <c r="H129" i="100"/>
  <c r="E129" i="100"/>
  <c r="Q128" i="100"/>
  <c r="P128" i="100"/>
  <c r="O128" i="100"/>
  <c r="N128" i="100"/>
  <c r="M128" i="100"/>
  <c r="L128" i="100"/>
  <c r="J128" i="100"/>
  <c r="I128" i="100"/>
  <c r="H128" i="100"/>
  <c r="E128" i="100"/>
  <c r="Q127" i="100"/>
  <c r="P127" i="100"/>
  <c r="O127" i="100"/>
  <c r="N127" i="100"/>
  <c r="M127" i="100"/>
  <c r="L127" i="100"/>
  <c r="J127" i="100"/>
  <c r="I127" i="100"/>
  <c r="H127" i="100"/>
  <c r="E127" i="100"/>
  <c r="Q126" i="100"/>
  <c r="P126" i="100"/>
  <c r="O126" i="100"/>
  <c r="N126" i="100"/>
  <c r="M126" i="100"/>
  <c r="L126" i="100"/>
  <c r="J126" i="100"/>
  <c r="I126" i="100"/>
  <c r="H126" i="100"/>
  <c r="E126" i="100"/>
  <c r="Q125" i="100"/>
  <c r="P125" i="100"/>
  <c r="O125" i="100"/>
  <c r="N125" i="100"/>
  <c r="M125" i="100"/>
  <c r="L125" i="100"/>
  <c r="J125" i="100"/>
  <c r="I125" i="100"/>
  <c r="H125" i="100"/>
  <c r="E125" i="100"/>
  <c r="Q124" i="100"/>
  <c r="P124" i="100"/>
  <c r="O124" i="100"/>
  <c r="N124" i="100"/>
  <c r="M124" i="100"/>
  <c r="L124" i="100"/>
  <c r="J124" i="100"/>
  <c r="I124" i="100"/>
  <c r="H124" i="100"/>
  <c r="E124" i="100"/>
  <c r="Q123" i="100"/>
  <c r="P123" i="100"/>
  <c r="O123" i="100"/>
  <c r="N123" i="100"/>
  <c r="M123" i="100"/>
  <c r="L123" i="100"/>
  <c r="J123" i="100"/>
  <c r="I123" i="100"/>
  <c r="H123" i="100"/>
  <c r="E123" i="100"/>
  <c r="Q122" i="100"/>
  <c r="P122" i="100"/>
  <c r="O122" i="100"/>
  <c r="N122" i="100"/>
  <c r="M122" i="100"/>
  <c r="L122" i="100"/>
  <c r="J122" i="100"/>
  <c r="I122" i="100"/>
  <c r="H122" i="100"/>
  <c r="E122" i="100"/>
  <c r="R121" i="100"/>
  <c r="G131" i="100" s="1"/>
  <c r="D121" i="100"/>
  <c r="F131" i="100" s="1"/>
  <c r="Q118" i="100"/>
  <c r="P118" i="100"/>
  <c r="O118" i="100"/>
  <c r="M118" i="100"/>
  <c r="L118" i="100"/>
  <c r="J118" i="100"/>
  <c r="I118" i="100"/>
  <c r="H118" i="100"/>
  <c r="G118" i="100"/>
  <c r="E118" i="100"/>
  <c r="Q117" i="100"/>
  <c r="P117" i="100"/>
  <c r="O117" i="100"/>
  <c r="N117" i="100"/>
  <c r="M117" i="100"/>
  <c r="L117" i="100"/>
  <c r="J117" i="100"/>
  <c r="I117" i="100"/>
  <c r="H117" i="100"/>
  <c r="G117" i="100"/>
  <c r="E117" i="100"/>
  <c r="Q116" i="100"/>
  <c r="P116" i="100"/>
  <c r="O116" i="100"/>
  <c r="M116" i="100"/>
  <c r="L116" i="100"/>
  <c r="J116" i="100"/>
  <c r="I116" i="100"/>
  <c r="H116" i="100"/>
  <c r="G116" i="100"/>
  <c r="E116" i="100"/>
  <c r="Q115" i="100"/>
  <c r="P115" i="100"/>
  <c r="O115" i="100"/>
  <c r="N115" i="100"/>
  <c r="M115" i="100"/>
  <c r="L115" i="100"/>
  <c r="J115" i="100"/>
  <c r="I115" i="100"/>
  <c r="H115" i="100"/>
  <c r="G115" i="100"/>
  <c r="E115" i="100"/>
  <c r="Q114" i="100"/>
  <c r="P114" i="100"/>
  <c r="O114" i="100"/>
  <c r="N114" i="100"/>
  <c r="M114" i="100"/>
  <c r="L114" i="100"/>
  <c r="J114" i="100"/>
  <c r="I114" i="100"/>
  <c r="H114" i="100"/>
  <c r="G114" i="100"/>
  <c r="E114" i="100"/>
  <c r="Q113" i="100"/>
  <c r="P113" i="100"/>
  <c r="O113" i="100"/>
  <c r="N113" i="100"/>
  <c r="M113" i="100"/>
  <c r="L113" i="100"/>
  <c r="J113" i="100"/>
  <c r="I113" i="100"/>
  <c r="H113" i="100"/>
  <c r="G113" i="100"/>
  <c r="E113" i="100"/>
  <c r="Q112" i="100"/>
  <c r="P112" i="100"/>
  <c r="O112" i="100"/>
  <c r="N112" i="100"/>
  <c r="M112" i="100"/>
  <c r="L112" i="100"/>
  <c r="J112" i="100"/>
  <c r="I112" i="100"/>
  <c r="H112" i="100"/>
  <c r="G112" i="100"/>
  <c r="E112" i="100"/>
  <c r="Q111" i="100"/>
  <c r="P111" i="100"/>
  <c r="O111" i="100"/>
  <c r="N111" i="100"/>
  <c r="M111" i="100"/>
  <c r="L111" i="100"/>
  <c r="J111" i="100"/>
  <c r="I111" i="100"/>
  <c r="H111" i="100"/>
  <c r="G111" i="100"/>
  <c r="E111" i="100"/>
  <c r="Q110" i="100"/>
  <c r="P110" i="100"/>
  <c r="O110" i="100"/>
  <c r="N110" i="100"/>
  <c r="M110" i="100"/>
  <c r="L110" i="100"/>
  <c r="J110" i="100"/>
  <c r="I110" i="100"/>
  <c r="H110" i="100"/>
  <c r="G110" i="100"/>
  <c r="E110" i="100"/>
  <c r="Q109" i="100"/>
  <c r="P109" i="100"/>
  <c r="O109" i="100"/>
  <c r="N109" i="100"/>
  <c r="M109" i="100"/>
  <c r="L109" i="100"/>
  <c r="J109" i="100"/>
  <c r="I109" i="100"/>
  <c r="H109" i="100"/>
  <c r="G109" i="100"/>
  <c r="E109" i="100"/>
  <c r="R108" i="100"/>
  <c r="D108" i="100"/>
  <c r="N116" i="100" s="1"/>
  <c r="Q105" i="100"/>
  <c r="P105" i="100"/>
  <c r="O105" i="100"/>
  <c r="L105" i="100"/>
  <c r="J105" i="100"/>
  <c r="I105" i="100"/>
  <c r="H105" i="100"/>
  <c r="G105" i="100"/>
  <c r="E105" i="100"/>
  <c r="Q104" i="100"/>
  <c r="P104" i="100"/>
  <c r="O104" i="100"/>
  <c r="L104" i="100"/>
  <c r="J104" i="100"/>
  <c r="I104" i="100"/>
  <c r="H104" i="100"/>
  <c r="G104" i="100"/>
  <c r="E104" i="100"/>
  <c r="Q103" i="100"/>
  <c r="P103" i="100"/>
  <c r="O103" i="100"/>
  <c r="L103" i="100"/>
  <c r="J103" i="100"/>
  <c r="I103" i="100"/>
  <c r="H103" i="100"/>
  <c r="G103" i="100"/>
  <c r="E103" i="100"/>
  <c r="Q102" i="100"/>
  <c r="P102" i="100"/>
  <c r="O102" i="100"/>
  <c r="L102" i="100"/>
  <c r="J102" i="100"/>
  <c r="I102" i="100"/>
  <c r="H102" i="100"/>
  <c r="G102" i="100"/>
  <c r="E102" i="100"/>
  <c r="Q101" i="100"/>
  <c r="P101" i="100"/>
  <c r="O101" i="100"/>
  <c r="L101" i="100"/>
  <c r="J101" i="100"/>
  <c r="I101" i="100"/>
  <c r="H101" i="100"/>
  <c r="G101" i="100"/>
  <c r="E101" i="100"/>
  <c r="Q100" i="100"/>
  <c r="P100" i="100"/>
  <c r="O100" i="100"/>
  <c r="L100" i="100"/>
  <c r="J100" i="100"/>
  <c r="I100" i="100"/>
  <c r="H100" i="100"/>
  <c r="G100" i="100"/>
  <c r="E100" i="100"/>
  <c r="Q99" i="100"/>
  <c r="P99" i="100"/>
  <c r="O99" i="100"/>
  <c r="L99" i="100"/>
  <c r="J99" i="100"/>
  <c r="I99" i="100"/>
  <c r="H99" i="100"/>
  <c r="G99" i="100"/>
  <c r="E99" i="100"/>
  <c r="Q98" i="100"/>
  <c r="P98" i="100"/>
  <c r="O98" i="100"/>
  <c r="L98" i="100"/>
  <c r="J98" i="100"/>
  <c r="I98" i="100"/>
  <c r="H98" i="100"/>
  <c r="G98" i="100"/>
  <c r="E98" i="100"/>
  <c r="Q97" i="100"/>
  <c r="P97" i="100"/>
  <c r="O97" i="100"/>
  <c r="L97" i="100"/>
  <c r="J97" i="100"/>
  <c r="I97" i="100"/>
  <c r="H97" i="100"/>
  <c r="G97" i="100"/>
  <c r="E97" i="100"/>
  <c r="Q96" i="100"/>
  <c r="P96" i="100"/>
  <c r="O96" i="100"/>
  <c r="L96" i="100"/>
  <c r="J96" i="100"/>
  <c r="I96" i="100"/>
  <c r="H96" i="100"/>
  <c r="G96" i="100"/>
  <c r="E96" i="100"/>
  <c r="R95" i="100"/>
  <c r="D95" i="100"/>
  <c r="Q92" i="100"/>
  <c r="P92" i="100"/>
  <c r="O92" i="100"/>
  <c r="N92" i="100"/>
  <c r="M92" i="100"/>
  <c r="L92" i="100"/>
  <c r="J92" i="100"/>
  <c r="I92" i="100"/>
  <c r="H92" i="100"/>
  <c r="F92" i="100"/>
  <c r="E92" i="100"/>
  <c r="Q91" i="100"/>
  <c r="P91" i="100"/>
  <c r="O91" i="100"/>
  <c r="N91" i="100"/>
  <c r="M91" i="100"/>
  <c r="L91" i="100"/>
  <c r="J91" i="100"/>
  <c r="I91" i="100"/>
  <c r="H91" i="100"/>
  <c r="F91" i="100"/>
  <c r="E91" i="100"/>
  <c r="Q90" i="100"/>
  <c r="P90" i="100"/>
  <c r="O90" i="100"/>
  <c r="N90" i="100"/>
  <c r="M90" i="100"/>
  <c r="L90" i="100"/>
  <c r="J90" i="100"/>
  <c r="I90" i="100"/>
  <c r="H90" i="100"/>
  <c r="F90" i="100"/>
  <c r="E90" i="100"/>
  <c r="Q89" i="100"/>
  <c r="P89" i="100"/>
  <c r="O89" i="100"/>
  <c r="N89" i="100"/>
  <c r="M89" i="100"/>
  <c r="L89" i="100"/>
  <c r="J89" i="100"/>
  <c r="I89" i="100"/>
  <c r="H89" i="100"/>
  <c r="F89" i="100"/>
  <c r="E89" i="100"/>
  <c r="Q88" i="100"/>
  <c r="P88" i="100"/>
  <c r="O88" i="100"/>
  <c r="N88" i="100"/>
  <c r="M88" i="100"/>
  <c r="L88" i="100"/>
  <c r="J88" i="100"/>
  <c r="I88" i="100"/>
  <c r="H88" i="100"/>
  <c r="F88" i="100"/>
  <c r="E88" i="100"/>
  <c r="Q87" i="100"/>
  <c r="P87" i="100"/>
  <c r="O87" i="100"/>
  <c r="N87" i="100"/>
  <c r="M87" i="100"/>
  <c r="L87" i="100"/>
  <c r="J87" i="100"/>
  <c r="I87" i="100"/>
  <c r="H87" i="100"/>
  <c r="F87" i="100"/>
  <c r="E87" i="100"/>
  <c r="Q86" i="100"/>
  <c r="P86" i="100"/>
  <c r="O86" i="100"/>
  <c r="N86" i="100"/>
  <c r="M86" i="100"/>
  <c r="L86" i="100"/>
  <c r="J86" i="100"/>
  <c r="I86" i="100"/>
  <c r="H86" i="100"/>
  <c r="F86" i="100"/>
  <c r="E86" i="100"/>
  <c r="Q85" i="100"/>
  <c r="P85" i="100"/>
  <c r="O85" i="100"/>
  <c r="N85" i="100"/>
  <c r="M85" i="100"/>
  <c r="L85" i="100"/>
  <c r="J85" i="100"/>
  <c r="I85" i="100"/>
  <c r="H85" i="100"/>
  <c r="F85" i="100"/>
  <c r="E85" i="100"/>
  <c r="Q84" i="100"/>
  <c r="P84" i="100"/>
  <c r="O84" i="100"/>
  <c r="N84" i="100"/>
  <c r="M84" i="100"/>
  <c r="L84" i="100"/>
  <c r="J84" i="100"/>
  <c r="I84" i="100"/>
  <c r="H84" i="100"/>
  <c r="F84" i="100"/>
  <c r="E84" i="100"/>
  <c r="Q83" i="100"/>
  <c r="P83" i="100"/>
  <c r="O83" i="100"/>
  <c r="N83" i="100"/>
  <c r="M83" i="100"/>
  <c r="L83" i="100"/>
  <c r="J83" i="100"/>
  <c r="I83" i="100"/>
  <c r="H83" i="100"/>
  <c r="F83" i="100"/>
  <c r="E83" i="100"/>
  <c r="R82" i="100"/>
  <c r="G92" i="100" s="1"/>
  <c r="D82" i="100"/>
  <c r="Q79" i="100"/>
  <c r="P79" i="100"/>
  <c r="O79" i="100"/>
  <c r="M79" i="100"/>
  <c r="L79" i="100"/>
  <c r="J79" i="100"/>
  <c r="I79" i="100"/>
  <c r="H79" i="100"/>
  <c r="G79" i="100"/>
  <c r="E79" i="100"/>
  <c r="Q78" i="100"/>
  <c r="P78" i="100"/>
  <c r="O78" i="100"/>
  <c r="M78" i="100"/>
  <c r="L78" i="100"/>
  <c r="J78" i="100"/>
  <c r="I78" i="100"/>
  <c r="H78" i="100"/>
  <c r="G78" i="100"/>
  <c r="E78" i="100"/>
  <c r="Q77" i="100"/>
  <c r="P77" i="100"/>
  <c r="O77" i="100"/>
  <c r="M77" i="100"/>
  <c r="L77" i="100"/>
  <c r="J77" i="100"/>
  <c r="I77" i="100"/>
  <c r="H77" i="100"/>
  <c r="G77" i="100"/>
  <c r="E77" i="100"/>
  <c r="Q76" i="100"/>
  <c r="P76" i="100"/>
  <c r="O76" i="100"/>
  <c r="L76" i="100"/>
  <c r="J76" i="100"/>
  <c r="I76" i="100"/>
  <c r="H76" i="100"/>
  <c r="G76" i="100"/>
  <c r="E76" i="100"/>
  <c r="Q75" i="100"/>
  <c r="P75" i="100"/>
  <c r="O75" i="100"/>
  <c r="M75" i="100"/>
  <c r="L75" i="100"/>
  <c r="J75" i="100"/>
  <c r="I75" i="100"/>
  <c r="H75" i="100"/>
  <c r="G75" i="100"/>
  <c r="E75" i="100"/>
  <c r="Q74" i="100"/>
  <c r="P74" i="100"/>
  <c r="O74" i="100"/>
  <c r="L74" i="100"/>
  <c r="J74" i="100"/>
  <c r="I74" i="100"/>
  <c r="H74" i="100"/>
  <c r="G74" i="100"/>
  <c r="E74" i="100"/>
  <c r="Q73" i="100"/>
  <c r="P73" i="100"/>
  <c r="O73" i="100"/>
  <c r="L73" i="100"/>
  <c r="J73" i="100"/>
  <c r="I73" i="100"/>
  <c r="H73" i="100"/>
  <c r="E73" i="100"/>
  <c r="Q72" i="100"/>
  <c r="P72" i="100"/>
  <c r="O72" i="100"/>
  <c r="N72" i="100"/>
  <c r="L72" i="100"/>
  <c r="J72" i="100"/>
  <c r="I72" i="100"/>
  <c r="H72" i="100"/>
  <c r="G72" i="100"/>
  <c r="E72" i="100"/>
  <c r="Q71" i="100"/>
  <c r="P71" i="100"/>
  <c r="O71" i="100"/>
  <c r="M71" i="100"/>
  <c r="L71" i="100"/>
  <c r="J71" i="100"/>
  <c r="I71" i="100"/>
  <c r="H71" i="100"/>
  <c r="E71" i="100"/>
  <c r="Q70" i="100"/>
  <c r="P70" i="100"/>
  <c r="O70" i="100"/>
  <c r="L70" i="100"/>
  <c r="J70" i="100"/>
  <c r="I70" i="100"/>
  <c r="H70" i="100"/>
  <c r="G70" i="100"/>
  <c r="E70" i="100"/>
  <c r="R69" i="100"/>
  <c r="D69" i="100"/>
  <c r="Q66" i="100"/>
  <c r="P66" i="100"/>
  <c r="O66" i="100"/>
  <c r="N66" i="100"/>
  <c r="L66" i="100"/>
  <c r="J66" i="100"/>
  <c r="I66" i="100"/>
  <c r="H66" i="100"/>
  <c r="G66" i="100"/>
  <c r="F66" i="100"/>
  <c r="E66" i="100"/>
  <c r="Q65" i="100"/>
  <c r="P65" i="100"/>
  <c r="O65" i="100"/>
  <c r="N65" i="100"/>
  <c r="L65" i="100"/>
  <c r="J65" i="100"/>
  <c r="I65" i="100"/>
  <c r="H65" i="100"/>
  <c r="F65" i="100"/>
  <c r="E65" i="100"/>
  <c r="Q64" i="100"/>
  <c r="P64" i="100"/>
  <c r="O64" i="100"/>
  <c r="N64" i="100"/>
  <c r="M64" i="100"/>
  <c r="L64" i="100"/>
  <c r="J64" i="100"/>
  <c r="I64" i="100"/>
  <c r="H64" i="100"/>
  <c r="F64" i="100"/>
  <c r="E64" i="100"/>
  <c r="Q63" i="100"/>
  <c r="P63" i="100"/>
  <c r="O63" i="100"/>
  <c r="N63" i="100"/>
  <c r="M63" i="100"/>
  <c r="L63" i="100"/>
  <c r="J63" i="100"/>
  <c r="I63" i="100"/>
  <c r="H63" i="100"/>
  <c r="G63" i="100"/>
  <c r="F63" i="100"/>
  <c r="E63" i="100"/>
  <c r="Q62" i="100"/>
  <c r="P62" i="100"/>
  <c r="O62" i="100"/>
  <c r="N62" i="100"/>
  <c r="L62" i="100"/>
  <c r="J62" i="100"/>
  <c r="I62" i="100"/>
  <c r="H62" i="100"/>
  <c r="F62" i="100"/>
  <c r="E62" i="100"/>
  <c r="Q61" i="100"/>
  <c r="P61" i="100"/>
  <c r="O61" i="100"/>
  <c r="N61" i="100"/>
  <c r="L61" i="100"/>
  <c r="J61" i="100"/>
  <c r="I61" i="100"/>
  <c r="H61" i="100"/>
  <c r="G61" i="100"/>
  <c r="F61" i="100"/>
  <c r="E61" i="100"/>
  <c r="Q60" i="100"/>
  <c r="P60" i="100"/>
  <c r="O60" i="100"/>
  <c r="N60" i="100"/>
  <c r="M60" i="100"/>
  <c r="L60" i="100"/>
  <c r="J60" i="100"/>
  <c r="I60" i="100"/>
  <c r="H60" i="100"/>
  <c r="G60" i="100"/>
  <c r="F60" i="100"/>
  <c r="E60" i="100"/>
  <c r="Q59" i="100"/>
  <c r="P59" i="100"/>
  <c r="O59" i="100"/>
  <c r="N59" i="100"/>
  <c r="L59" i="100"/>
  <c r="J59" i="100"/>
  <c r="I59" i="100"/>
  <c r="H59" i="100"/>
  <c r="F59" i="100"/>
  <c r="E59" i="100"/>
  <c r="Q58" i="100"/>
  <c r="P58" i="100"/>
  <c r="O58" i="100"/>
  <c r="N58" i="100"/>
  <c r="M58" i="100"/>
  <c r="L58" i="100"/>
  <c r="J58" i="100"/>
  <c r="I58" i="100"/>
  <c r="H58" i="100"/>
  <c r="G58" i="100"/>
  <c r="F58" i="100"/>
  <c r="E58" i="100"/>
  <c r="O57" i="100"/>
  <c r="Q57" i="100"/>
  <c r="P57" i="100"/>
  <c r="N57" i="100"/>
  <c r="G57" i="100"/>
  <c r="F57" i="100"/>
  <c r="S56" i="100"/>
  <c r="R56" i="100"/>
  <c r="G64" i="100" s="1"/>
  <c r="D56" i="100"/>
  <c r="C56" i="100"/>
  <c r="Q53" i="100"/>
  <c r="P53" i="100"/>
  <c r="O53" i="100"/>
  <c r="L53" i="100"/>
  <c r="J53" i="100"/>
  <c r="I53" i="100"/>
  <c r="H53" i="100"/>
  <c r="E53" i="100"/>
  <c r="Q52" i="100"/>
  <c r="P52" i="100"/>
  <c r="O52" i="100"/>
  <c r="N52" i="100"/>
  <c r="L52" i="100"/>
  <c r="J52" i="100"/>
  <c r="I52" i="100"/>
  <c r="H52" i="100"/>
  <c r="E52" i="100"/>
  <c r="N51" i="100"/>
  <c r="F51" i="100"/>
  <c r="N50" i="100"/>
  <c r="F49" i="100"/>
  <c r="N48" i="100"/>
  <c r="N47" i="100"/>
  <c r="U46" i="100"/>
  <c r="N46" i="100"/>
  <c r="M46" i="100"/>
  <c r="N45" i="100"/>
  <c r="F45" i="100"/>
  <c r="S44" i="100"/>
  <c r="F44" i="100"/>
  <c r="C44" i="100"/>
  <c r="U43" i="100"/>
  <c r="S43" i="100"/>
  <c r="R43" i="100"/>
  <c r="M51" i="100" s="1"/>
  <c r="D43" i="100"/>
  <c r="C43" i="100"/>
  <c r="V41" i="100"/>
  <c r="Q40" i="100"/>
  <c r="P40" i="100"/>
  <c r="O40" i="100"/>
  <c r="N40" i="100"/>
  <c r="M40" i="100"/>
  <c r="L40" i="100"/>
  <c r="J40" i="100"/>
  <c r="I40" i="100"/>
  <c r="H40" i="100"/>
  <c r="E40" i="100"/>
  <c r="Q39" i="100"/>
  <c r="P39" i="100"/>
  <c r="O39" i="100"/>
  <c r="M39" i="100"/>
  <c r="L39" i="100"/>
  <c r="J39" i="100"/>
  <c r="I39" i="100"/>
  <c r="H39" i="100"/>
  <c r="E39" i="100"/>
  <c r="Q38" i="100"/>
  <c r="P38" i="100"/>
  <c r="O38" i="100"/>
  <c r="L38" i="100"/>
  <c r="I38" i="100"/>
  <c r="H38" i="100"/>
  <c r="Q37" i="100"/>
  <c r="P37" i="100"/>
  <c r="E37" i="100"/>
  <c r="Q36" i="100"/>
  <c r="P36" i="100"/>
  <c r="O36" i="100"/>
  <c r="M36" i="100"/>
  <c r="L36" i="100"/>
  <c r="Q35" i="100"/>
  <c r="P35" i="100"/>
  <c r="O35" i="100"/>
  <c r="M35" i="100"/>
  <c r="P34" i="100"/>
  <c r="O34" i="100"/>
  <c r="L34" i="100"/>
  <c r="J34" i="100"/>
  <c r="I34" i="100"/>
  <c r="Q33" i="100"/>
  <c r="P33" i="100"/>
  <c r="O33" i="100"/>
  <c r="M33" i="100"/>
  <c r="L33" i="100"/>
  <c r="Q32" i="100"/>
  <c r="P32" i="100"/>
  <c r="O32" i="100"/>
  <c r="L32" i="100"/>
  <c r="S31" i="100"/>
  <c r="P31" i="100"/>
  <c r="O31" i="100"/>
  <c r="M31" i="100"/>
  <c r="G31" i="100"/>
  <c r="C31" i="100"/>
  <c r="S30" i="100"/>
  <c r="R30" i="100"/>
  <c r="M38" i="100" s="1"/>
  <c r="D30" i="100"/>
  <c r="N36" i="100" s="1"/>
  <c r="C30" i="100"/>
  <c r="Q27" i="100"/>
  <c r="P27" i="100"/>
  <c r="O27" i="100"/>
  <c r="L27" i="100"/>
  <c r="J27" i="100"/>
  <c r="I27" i="100"/>
  <c r="H27" i="100"/>
  <c r="E27" i="100"/>
  <c r="Q26" i="100"/>
  <c r="P26" i="100"/>
  <c r="O26" i="100"/>
  <c r="N26" i="100"/>
  <c r="M26" i="100"/>
  <c r="L26" i="100"/>
  <c r="J26" i="100"/>
  <c r="I26" i="100"/>
  <c r="H26" i="100"/>
  <c r="E26" i="100"/>
  <c r="Q25" i="100"/>
  <c r="P25" i="100"/>
  <c r="O25" i="100"/>
  <c r="M25" i="100"/>
  <c r="L25" i="100"/>
  <c r="J25" i="100"/>
  <c r="I25" i="100"/>
  <c r="H25" i="100"/>
  <c r="G25" i="100"/>
  <c r="E25" i="100"/>
  <c r="Q24" i="100"/>
  <c r="P24" i="100"/>
  <c r="O24" i="100"/>
  <c r="M24" i="100"/>
  <c r="L24" i="100"/>
  <c r="J24" i="100"/>
  <c r="I24" i="100"/>
  <c r="H24" i="100"/>
  <c r="G24" i="100"/>
  <c r="E24" i="100"/>
  <c r="Q23" i="100"/>
  <c r="P23" i="100"/>
  <c r="O23" i="100"/>
  <c r="M23" i="100"/>
  <c r="L23" i="100"/>
  <c r="J23" i="100"/>
  <c r="I23" i="100"/>
  <c r="H23" i="100"/>
  <c r="E23" i="100"/>
  <c r="Q22" i="100"/>
  <c r="P22" i="100"/>
  <c r="O22" i="100"/>
  <c r="M22" i="100"/>
  <c r="L22" i="100"/>
  <c r="H22" i="100"/>
  <c r="G22" i="100"/>
  <c r="E22" i="100"/>
  <c r="Q21" i="100"/>
  <c r="P21" i="100"/>
  <c r="O21" i="100"/>
  <c r="L21" i="100"/>
  <c r="J21" i="100"/>
  <c r="I21" i="100"/>
  <c r="H21" i="100"/>
  <c r="Q20" i="100"/>
  <c r="P20" i="100"/>
  <c r="O20" i="100"/>
  <c r="M20" i="100"/>
  <c r="L20" i="100"/>
  <c r="J20" i="100"/>
  <c r="I20" i="100"/>
  <c r="H20" i="100"/>
  <c r="E20" i="100"/>
  <c r="Q19" i="100"/>
  <c r="P19" i="100"/>
  <c r="O19" i="100"/>
  <c r="L19" i="100"/>
  <c r="J19" i="100"/>
  <c r="I19" i="100"/>
  <c r="H19" i="100"/>
  <c r="G19" i="100"/>
  <c r="E19" i="100"/>
  <c r="S18" i="100"/>
  <c r="O18" i="100" s="1"/>
  <c r="N18" i="100"/>
  <c r="M18" i="100"/>
  <c r="C18" i="100"/>
  <c r="I18" i="100" s="1"/>
  <c r="S17" i="100"/>
  <c r="R17" i="100"/>
  <c r="G20" i="100" s="1"/>
  <c r="D17" i="100"/>
  <c r="N23" i="100" s="1"/>
  <c r="C17" i="100"/>
  <c r="Q14" i="100"/>
  <c r="P14" i="100"/>
  <c r="O14" i="100"/>
  <c r="L14" i="100"/>
  <c r="J14" i="100"/>
  <c r="I14" i="100"/>
  <c r="H14" i="100"/>
  <c r="E14" i="100"/>
  <c r="Q13" i="100"/>
  <c r="P13" i="100"/>
  <c r="O13" i="100"/>
  <c r="L13" i="100"/>
  <c r="J13" i="100"/>
  <c r="I13" i="100"/>
  <c r="H13" i="100"/>
  <c r="E13" i="100"/>
  <c r="L12" i="100"/>
  <c r="J12" i="100"/>
  <c r="L10" i="100"/>
  <c r="J10" i="100"/>
  <c r="P8" i="100"/>
  <c r="O8" i="100"/>
  <c r="P6" i="100"/>
  <c r="O6" i="100"/>
  <c r="R4" i="100"/>
  <c r="M8" i="100" s="1"/>
  <c r="D4" i="100"/>
  <c r="F6" i="100" s="1"/>
  <c r="K2" i="100"/>
  <c r="W77" i="99"/>
  <c r="X77" i="99"/>
  <c r="Y77" i="99"/>
  <c r="Z77" i="99"/>
  <c r="AA77" i="99"/>
  <c r="AB77" i="99"/>
  <c r="AC77" i="99"/>
  <c r="C170" i="99" a="1"/>
  <c r="C170" i="99" s="1"/>
  <c r="C140" i="99"/>
  <c r="Q131" i="99"/>
  <c r="P131" i="99"/>
  <c r="O131" i="99"/>
  <c r="N131" i="99"/>
  <c r="L131" i="99"/>
  <c r="J131" i="99"/>
  <c r="I131" i="99"/>
  <c r="H131" i="99"/>
  <c r="F131" i="99"/>
  <c r="E131" i="99"/>
  <c r="Q130" i="99"/>
  <c r="P130" i="99"/>
  <c r="O130" i="99"/>
  <c r="N130" i="99"/>
  <c r="L130" i="99"/>
  <c r="J130" i="99"/>
  <c r="I130" i="99"/>
  <c r="H130" i="99"/>
  <c r="F130" i="99"/>
  <c r="E130" i="99"/>
  <c r="Q129" i="99"/>
  <c r="P129" i="99"/>
  <c r="O129" i="99"/>
  <c r="N129" i="99"/>
  <c r="L129" i="99"/>
  <c r="J129" i="99"/>
  <c r="I129" i="99"/>
  <c r="H129" i="99"/>
  <c r="F129" i="99"/>
  <c r="E129" i="99"/>
  <c r="Q128" i="99"/>
  <c r="P128" i="99"/>
  <c r="O128" i="99"/>
  <c r="N128" i="99"/>
  <c r="L128" i="99"/>
  <c r="J128" i="99"/>
  <c r="I128" i="99"/>
  <c r="H128" i="99"/>
  <c r="F128" i="99"/>
  <c r="E128" i="99"/>
  <c r="Q127" i="99"/>
  <c r="P127" i="99"/>
  <c r="O127" i="99"/>
  <c r="N127" i="99"/>
  <c r="L127" i="99"/>
  <c r="J127" i="99"/>
  <c r="I127" i="99"/>
  <c r="H127" i="99"/>
  <c r="F127" i="99"/>
  <c r="E127" i="99"/>
  <c r="Q126" i="99"/>
  <c r="P126" i="99"/>
  <c r="O126" i="99"/>
  <c r="N126" i="99"/>
  <c r="L126" i="99"/>
  <c r="J126" i="99"/>
  <c r="I126" i="99"/>
  <c r="H126" i="99"/>
  <c r="F126" i="99"/>
  <c r="E126" i="99"/>
  <c r="Q125" i="99"/>
  <c r="P125" i="99"/>
  <c r="O125" i="99"/>
  <c r="N125" i="99"/>
  <c r="L125" i="99"/>
  <c r="J125" i="99"/>
  <c r="I125" i="99"/>
  <c r="H125" i="99"/>
  <c r="F125" i="99"/>
  <c r="E125" i="99"/>
  <c r="Q124" i="99"/>
  <c r="P124" i="99"/>
  <c r="O124" i="99"/>
  <c r="N124" i="99"/>
  <c r="L124" i="99"/>
  <c r="J124" i="99"/>
  <c r="I124" i="99"/>
  <c r="H124" i="99"/>
  <c r="F124" i="99"/>
  <c r="E124" i="99"/>
  <c r="Q123" i="99"/>
  <c r="P123" i="99"/>
  <c r="O123" i="99"/>
  <c r="N123" i="99"/>
  <c r="L123" i="99"/>
  <c r="J123" i="99"/>
  <c r="I123" i="99"/>
  <c r="H123" i="99"/>
  <c r="F123" i="99"/>
  <c r="E123" i="99"/>
  <c r="Q122" i="99"/>
  <c r="P122" i="99"/>
  <c r="O122" i="99"/>
  <c r="N122" i="99"/>
  <c r="L122" i="99"/>
  <c r="J122" i="99"/>
  <c r="I122" i="99"/>
  <c r="H122" i="99"/>
  <c r="F122" i="99"/>
  <c r="E122" i="99"/>
  <c r="R121" i="99"/>
  <c r="G131" i="99" s="1"/>
  <c r="D121" i="99"/>
  <c r="Q118" i="99"/>
  <c r="P118" i="99"/>
  <c r="O118" i="99"/>
  <c r="L118" i="99"/>
  <c r="J118" i="99"/>
  <c r="I118" i="99"/>
  <c r="H118" i="99"/>
  <c r="G118" i="99"/>
  <c r="E118" i="99"/>
  <c r="Q117" i="99"/>
  <c r="P117" i="99"/>
  <c r="O117" i="99"/>
  <c r="L117" i="99"/>
  <c r="J117" i="99"/>
  <c r="I117" i="99"/>
  <c r="H117" i="99"/>
  <c r="G117" i="99"/>
  <c r="E117" i="99"/>
  <c r="Q116" i="99"/>
  <c r="P116" i="99"/>
  <c r="O116" i="99"/>
  <c r="L116" i="99"/>
  <c r="J116" i="99"/>
  <c r="I116" i="99"/>
  <c r="H116" i="99"/>
  <c r="G116" i="99"/>
  <c r="E116" i="99"/>
  <c r="Q115" i="99"/>
  <c r="P115" i="99"/>
  <c r="O115" i="99"/>
  <c r="L115" i="99"/>
  <c r="J115" i="99"/>
  <c r="I115" i="99"/>
  <c r="H115" i="99"/>
  <c r="G115" i="99"/>
  <c r="E115" i="99"/>
  <c r="Q114" i="99"/>
  <c r="P114" i="99"/>
  <c r="O114" i="99"/>
  <c r="L114" i="99"/>
  <c r="J114" i="99"/>
  <c r="I114" i="99"/>
  <c r="H114" i="99"/>
  <c r="G114" i="99"/>
  <c r="E114" i="99"/>
  <c r="Q113" i="99"/>
  <c r="P113" i="99"/>
  <c r="O113" i="99"/>
  <c r="M113" i="99"/>
  <c r="L113" i="99"/>
  <c r="J113" i="99"/>
  <c r="I113" i="99"/>
  <c r="H113" i="99"/>
  <c r="G113" i="99"/>
  <c r="E113" i="99"/>
  <c r="Q112" i="99"/>
  <c r="P112" i="99"/>
  <c r="O112" i="99"/>
  <c r="M112" i="99"/>
  <c r="L112" i="99"/>
  <c r="J112" i="99"/>
  <c r="I112" i="99"/>
  <c r="H112" i="99"/>
  <c r="G112" i="99"/>
  <c r="E112" i="99"/>
  <c r="Q111" i="99"/>
  <c r="P111" i="99"/>
  <c r="O111" i="99"/>
  <c r="M111" i="99"/>
  <c r="L111" i="99"/>
  <c r="J111" i="99"/>
  <c r="I111" i="99"/>
  <c r="H111" i="99"/>
  <c r="G111" i="99"/>
  <c r="E111" i="99"/>
  <c r="Q110" i="99"/>
  <c r="P110" i="99"/>
  <c r="O110" i="99"/>
  <c r="M110" i="99"/>
  <c r="L110" i="99"/>
  <c r="J110" i="99"/>
  <c r="I110" i="99"/>
  <c r="H110" i="99"/>
  <c r="G110" i="99"/>
  <c r="E110" i="99"/>
  <c r="Q109" i="99"/>
  <c r="P109" i="99"/>
  <c r="O109" i="99"/>
  <c r="M109" i="99"/>
  <c r="L109" i="99"/>
  <c r="J109" i="99"/>
  <c r="I109" i="99"/>
  <c r="H109" i="99"/>
  <c r="G109" i="99"/>
  <c r="E109" i="99"/>
  <c r="R108" i="99"/>
  <c r="M118" i="99" s="1"/>
  <c r="D108" i="99"/>
  <c r="F118" i="99" s="1"/>
  <c r="Q105" i="99"/>
  <c r="P105" i="99"/>
  <c r="O105" i="99"/>
  <c r="M105" i="99"/>
  <c r="L105" i="99"/>
  <c r="J105" i="99"/>
  <c r="I105" i="99"/>
  <c r="H105" i="99"/>
  <c r="G105" i="99"/>
  <c r="E105" i="99"/>
  <c r="Q104" i="99"/>
  <c r="P104" i="99"/>
  <c r="O104" i="99"/>
  <c r="M104" i="99"/>
  <c r="L104" i="99"/>
  <c r="J104" i="99"/>
  <c r="I104" i="99"/>
  <c r="H104" i="99"/>
  <c r="G104" i="99"/>
  <c r="E104" i="99"/>
  <c r="Q103" i="99"/>
  <c r="P103" i="99"/>
  <c r="O103" i="99"/>
  <c r="M103" i="99"/>
  <c r="L103" i="99"/>
  <c r="J103" i="99"/>
  <c r="I103" i="99"/>
  <c r="H103" i="99"/>
  <c r="G103" i="99"/>
  <c r="E103" i="99"/>
  <c r="Q102" i="99"/>
  <c r="P102" i="99"/>
  <c r="O102" i="99"/>
  <c r="M102" i="99"/>
  <c r="L102" i="99"/>
  <c r="J102" i="99"/>
  <c r="I102" i="99"/>
  <c r="H102" i="99"/>
  <c r="G102" i="99"/>
  <c r="E102" i="99"/>
  <c r="Q101" i="99"/>
  <c r="P101" i="99"/>
  <c r="O101" i="99"/>
  <c r="M101" i="99"/>
  <c r="L101" i="99"/>
  <c r="J101" i="99"/>
  <c r="I101" i="99"/>
  <c r="H101" i="99"/>
  <c r="G101" i="99"/>
  <c r="E101" i="99"/>
  <c r="Q100" i="99"/>
  <c r="P100" i="99"/>
  <c r="O100" i="99"/>
  <c r="M100" i="99"/>
  <c r="L100" i="99"/>
  <c r="J100" i="99"/>
  <c r="I100" i="99"/>
  <c r="H100" i="99"/>
  <c r="G100" i="99"/>
  <c r="E100" i="99"/>
  <c r="Q99" i="99"/>
  <c r="P99" i="99"/>
  <c r="O99" i="99"/>
  <c r="M99" i="99"/>
  <c r="L99" i="99"/>
  <c r="J99" i="99"/>
  <c r="I99" i="99"/>
  <c r="H99" i="99"/>
  <c r="G99" i="99"/>
  <c r="E99" i="99"/>
  <c r="Q98" i="99"/>
  <c r="P98" i="99"/>
  <c r="O98" i="99"/>
  <c r="M98" i="99"/>
  <c r="L98" i="99"/>
  <c r="J98" i="99"/>
  <c r="I98" i="99"/>
  <c r="H98" i="99"/>
  <c r="G98" i="99"/>
  <c r="E98" i="99"/>
  <c r="Q97" i="99"/>
  <c r="P97" i="99"/>
  <c r="O97" i="99"/>
  <c r="M97" i="99"/>
  <c r="L97" i="99"/>
  <c r="J97" i="99"/>
  <c r="I97" i="99"/>
  <c r="H97" i="99"/>
  <c r="G97" i="99"/>
  <c r="E97" i="99"/>
  <c r="Q96" i="99"/>
  <c r="P96" i="99"/>
  <c r="O96" i="99"/>
  <c r="M96" i="99"/>
  <c r="L96" i="99"/>
  <c r="J96" i="99"/>
  <c r="I96" i="99"/>
  <c r="H96" i="99"/>
  <c r="G96" i="99"/>
  <c r="E96" i="99"/>
  <c r="R95" i="99"/>
  <c r="D95" i="99"/>
  <c r="F105" i="99" s="1"/>
  <c r="Q92" i="99"/>
  <c r="P92" i="99"/>
  <c r="O92" i="99"/>
  <c r="M92" i="99"/>
  <c r="L92" i="99"/>
  <c r="J92" i="99"/>
  <c r="I92" i="99"/>
  <c r="H92" i="99"/>
  <c r="G92" i="99"/>
  <c r="E92" i="99"/>
  <c r="Q91" i="99"/>
  <c r="P91" i="99"/>
  <c r="O91" i="99"/>
  <c r="M91" i="99"/>
  <c r="L91" i="99"/>
  <c r="J91" i="99"/>
  <c r="I91" i="99"/>
  <c r="H91" i="99"/>
  <c r="G91" i="99"/>
  <c r="E91" i="99"/>
  <c r="Q90" i="99"/>
  <c r="P90" i="99"/>
  <c r="O90" i="99"/>
  <c r="M90" i="99"/>
  <c r="L90" i="99"/>
  <c r="J90" i="99"/>
  <c r="I90" i="99"/>
  <c r="H90" i="99"/>
  <c r="G90" i="99"/>
  <c r="E90" i="99"/>
  <c r="Q89" i="99"/>
  <c r="P89" i="99"/>
  <c r="O89" i="99"/>
  <c r="M89" i="99"/>
  <c r="L89" i="99"/>
  <c r="J89" i="99"/>
  <c r="I89" i="99"/>
  <c r="H89" i="99"/>
  <c r="G89" i="99"/>
  <c r="E89" i="99"/>
  <c r="Q88" i="99"/>
  <c r="P88" i="99"/>
  <c r="O88" i="99"/>
  <c r="M88" i="99"/>
  <c r="L88" i="99"/>
  <c r="J88" i="99"/>
  <c r="I88" i="99"/>
  <c r="H88" i="99"/>
  <c r="G88" i="99"/>
  <c r="E88" i="99"/>
  <c r="Q87" i="99"/>
  <c r="P87" i="99"/>
  <c r="O87" i="99"/>
  <c r="M87" i="99"/>
  <c r="L87" i="99"/>
  <c r="J87" i="99"/>
  <c r="I87" i="99"/>
  <c r="H87" i="99"/>
  <c r="G87" i="99"/>
  <c r="E87" i="99"/>
  <c r="Q86" i="99"/>
  <c r="P86" i="99"/>
  <c r="O86" i="99"/>
  <c r="M86" i="99"/>
  <c r="L86" i="99"/>
  <c r="J86" i="99"/>
  <c r="I86" i="99"/>
  <c r="H86" i="99"/>
  <c r="G86" i="99"/>
  <c r="E86" i="99"/>
  <c r="Q85" i="99"/>
  <c r="P85" i="99"/>
  <c r="O85" i="99"/>
  <c r="M85" i="99"/>
  <c r="L85" i="99"/>
  <c r="J85" i="99"/>
  <c r="I85" i="99"/>
  <c r="H85" i="99"/>
  <c r="G85" i="99"/>
  <c r="E85" i="99"/>
  <c r="Q84" i="99"/>
  <c r="P84" i="99"/>
  <c r="O84" i="99"/>
  <c r="M84" i="99"/>
  <c r="L84" i="99"/>
  <c r="J84" i="99"/>
  <c r="I84" i="99"/>
  <c r="H84" i="99"/>
  <c r="G84" i="99"/>
  <c r="E84" i="99"/>
  <c r="Q83" i="99"/>
  <c r="P83" i="99"/>
  <c r="O83" i="99"/>
  <c r="M83" i="99"/>
  <c r="L83" i="99"/>
  <c r="J83" i="99"/>
  <c r="I83" i="99"/>
  <c r="H83" i="99"/>
  <c r="G83" i="99"/>
  <c r="E83" i="99"/>
  <c r="R82" i="99"/>
  <c r="D82" i="99"/>
  <c r="N92" i="99" s="1"/>
  <c r="Q79" i="99"/>
  <c r="P79" i="99"/>
  <c r="O79" i="99"/>
  <c r="L79" i="99"/>
  <c r="J79" i="99"/>
  <c r="I79" i="99"/>
  <c r="H79" i="99"/>
  <c r="E79" i="99"/>
  <c r="Q78" i="99"/>
  <c r="P78" i="99"/>
  <c r="O78" i="99"/>
  <c r="L78" i="99"/>
  <c r="J78" i="99"/>
  <c r="I78" i="99"/>
  <c r="H78" i="99"/>
  <c r="E78" i="99"/>
  <c r="O75" i="99"/>
  <c r="F74" i="99"/>
  <c r="J73" i="99"/>
  <c r="F73" i="99"/>
  <c r="Q71" i="99"/>
  <c r="F71" i="99"/>
  <c r="N70" i="99"/>
  <c r="R69" i="99"/>
  <c r="M71" i="99" s="1"/>
  <c r="D69" i="99"/>
  <c r="F70" i="99" s="1"/>
  <c r="Q66" i="99"/>
  <c r="P66" i="99"/>
  <c r="O66" i="99"/>
  <c r="L66" i="99"/>
  <c r="J66" i="99"/>
  <c r="I66" i="99"/>
  <c r="H66" i="99"/>
  <c r="G66" i="99"/>
  <c r="E66" i="99"/>
  <c r="Q65" i="99"/>
  <c r="P65" i="99"/>
  <c r="O65" i="99"/>
  <c r="L65" i="99"/>
  <c r="J65" i="99"/>
  <c r="I65" i="99"/>
  <c r="H65" i="99"/>
  <c r="E65" i="99"/>
  <c r="Q63" i="99"/>
  <c r="M63" i="99"/>
  <c r="P61" i="99"/>
  <c r="O61" i="99"/>
  <c r="J61" i="99"/>
  <c r="O60" i="99"/>
  <c r="L60" i="99"/>
  <c r="N59" i="99"/>
  <c r="H59" i="99"/>
  <c r="J58" i="99"/>
  <c r="S57" i="99"/>
  <c r="O57" i="99" s="1"/>
  <c r="M57" i="99"/>
  <c r="C57" i="99"/>
  <c r="S56" i="99"/>
  <c r="R56" i="99"/>
  <c r="G65" i="99" s="1"/>
  <c r="D56" i="99"/>
  <c r="F65" i="99" s="1"/>
  <c r="C56" i="99"/>
  <c r="Q53" i="99"/>
  <c r="P53" i="99"/>
  <c r="O53" i="99"/>
  <c r="L53" i="99"/>
  <c r="J53" i="99"/>
  <c r="I53" i="99"/>
  <c r="H53" i="99"/>
  <c r="G53" i="99"/>
  <c r="F53" i="99"/>
  <c r="E53" i="99"/>
  <c r="Q52" i="99"/>
  <c r="P52" i="99"/>
  <c r="O52" i="99"/>
  <c r="L52" i="99"/>
  <c r="J52" i="99"/>
  <c r="I52" i="99"/>
  <c r="H52" i="99"/>
  <c r="F52" i="99"/>
  <c r="E52" i="99"/>
  <c r="Q51" i="99"/>
  <c r="P51" i="99"/>
  <c r="O51" i="99"/>
  <c r="G51" i="99"/>
  <c r="F51" i="99"/>
  <c r="E51" i="99"/>
  <c r="U50" i="99"/>
  <c r="Q50" i="99"/>
  <c r="O50" i="99"/>
  <c r="M50" i="99"/>
  <c r="G50" i="99"/>
  <c r="F50" i="99"/>
  <c r="E50" i="99"/>
  <c r="Q49" i="99"/>
  <c r="P49" i="99"/>
  <c r="O49" i="99"/>
  <c r="F49" i="99"/>
  <c r="Q48" i="99"/>
  <c r="P48" i="99"/>
  <c r="O48" i="99"/>
  <c r="M48" i="99"/>
  <c r="L48" i="99"/>
  <c r="J48" i="99"/>
  <c r="F48" i="99"/>
  <c r="E48" i="99"/>
  <c r="Q47" i="99"/>
  <c r="O47" i="99"/>
  <c r="M47" i="99"/>
  <c r="L47" i="99"/>
  <c r="J47" i="99"/>
  <c r="F47" i="99"/>
  <c r="E47" i="99"/>
  <c r="Q46" i="99"/>
  <c r="P46" i="99"/>
  <c r="L46" i="99"/>
  <c r="I46" i="99"/>
  <c r="F46" i="99"/>
  <c r="Q45" i="99"/>
  <c r="P45" i="99"/>
  <c r="O45" i="99"/>
  <c r="M45" i="99"/>
  <c r="L45" i="99"/>
  <c r="J45" i="99"/>
  <c r="F45" i="99"/>
  <c r="S44" i="99"/>
  <c r="O44" i="99"/>
  <c r="N44" i="99"/>
  <c r="M44" i="99"/>
  <c r="L44" i="99"/>
  <c r="H44" i="99"/>
  <c r="G44" i="99"/>
  <c r="F44" i="99"/>
  <c r="C44" i="99"/>
  <c r="U43" i="99"/>
  <c r="S43" i="99"/>
  <c r="R43" i="99"/>
  <c r="M52" i="99" s="1"/>
  <c r="D43" i="99"/>
  <c r="N52" i="99" s="1"/>
  <c r="C43" i="99"/>
  <c r="V41" i="99"/>
  <c r="Q40" i="99"/>
  <c r="P40" i="99"/>
  <c r="O40" i="99"/>
  <c r="L40" i="99"/>
  <c r="J40" i="99"/>
  <c r="I40" i="99"/>
  <c r="H40" i="99"/>
  <c r="F40" i="99"/>
  <c r="E40" i="99"/>
  <c r="Q39" i="99"/>
  <c r="P39" i="99"/>
  <c r="O39" i="99"/>
  <c r="L39" i="99"/>
  <c r="J39" i="99"/>
  <c r="I39" i="99"/>
  <c r="H39" i="99"/>
  <c r="F39" i="99"/>
  <c r="E39" i="99"/>
  <c r="O38" i="99"/>
  <c r="N38" i="99"/>
  <c r="L38" i="99"/>
  <c r="J38" i="99"/>
  <c r="I38" i="99"/>
  <c r="H38" i="99"/>
  <c r="G38" i="99"/>
  <c r="E38" i="99"/>
  <c r="Q37" i="99"/>
  <c r="P37" i="99"/>
  <c r="J37" i="99"/>
  <c r="I37" i="99"/>
  <c r="H37" i="99"/>
  <c r="F37" i="99"/>
  <c r="E37" i="99"/>
  <c r="Q36" i="99"/>
  <c r="P36" i="99"/>
  <c r="O36" i="99"/>
  <c r="L36" i="99"/>
  <c r="J36" i="99"/>
  <c r="F36" i="99"/>
  <c r="E36" i="99"/>
  <c r="Q35" i="99"/>
  <c r="P35" i="99"/>
  <c r="O35" i="99"/>
  <c r="L35" i="99"/>
  <c r="J35" i="99"/>
  <c r="I35" i="99"/>
  <c r="H35" i="99"/>
  <c r="G35" i="99"/>
  <c r="P34" i="99"/>
  <c r="O34" i="99"/>
  <c r="L34" i="99"/>
  <c r="J34" i="99"/>
  <c r="I34" i="99"/>
  <c r="H34" i="99"/>
  <c r="G34" i="99"/>
  <c r="F34" i="99"/>
  <c r="E34" i="99"/>
  <c r="Q33" i="99"/>
  <c r="M33" i="99"/>
  <c r="L33" i="99"/>
  <c r="J33" i="99"/>
  <c r="I33" i="99"/>
  <c r="H33" i="99"/>
  <c r="G33" i="99"/>
  <c r="E33" i="99"/>
  <c r="Q32" i="99"/>
  <c r="P32" i="99"/>
  <c r="O32" i="99"/>
  <c r="J32" i="99"/>
  <c r="I32" i="99"/>
  <c r="H32" i="99"/>
  <c r="E32" i="99"/>
  <c r="S31" i="99"/>
  <c r="P31" i="99" s="1"/>
  <c r="O31" i="99"/>
  <c r="N31" i="99"/>
  <c r="M31" i="99"/>
  <c r="C31" i="99"/>
  <c r="I31" i="99" s="1"/>
  <c r="S30" i="99"/>
  <c r="R30" i="99"/>
  <c r="M40" i="99" s="1"/>
  <c r="D30" i="99"/>
  <c r="F33" i="99" s="1"/>
  <c r="C30" i="99"/>
  <c r="Q27" i="99"/>
  <c r="P27" i="99"/>
  <c r="O27" i="99"/>
  <c r="M27" i="99"/>
  <c r="L27" i="99"/>
  <c r="J27" i="99"/>
  <c r="I27" i="99"/>
  <c r="H27" i="99"/>
  <c r="G27" i="99"/>
  <c r="E27" i="99"/>
  <c r="Q26" i="99"/>
  <c r="P26" i="99"/>
  <c r="O26" i="99"/>
  <c r="M26" i="99"/>
  <c r="L26" i="99"/>
  <c r="J26" i="99"/>
  <c r="I26" i="99"/>
  <c r="H26" i="99"/>
  <c r="G26" i="99"/>
  <c r="E26" i="99"/>
  <c r="Q25" i="99"/>
  <c r="P25" i="99"/>
  <c r="O25" i="99"/>
  <c r="L25" i="99"/>
  <c r="J25" i="99"/>
  <c r="I25" i="99"/>
  <c r="H25" i="99"/>
  <c r="E25" i="99"/>
  <c r="Q24" i="99"/>
  <c r="P24" i="99"/>
  <c r="O24" i="99"/>
  <c r="M24" i="99"/>
  <c r="L24" i="99"/>
  <c r="J24" i="99"/>
  <c r="I24" i="99"/>
  <c r="H24" i="99"/>
  <c r="E24" i="99"/>
  <c r="Q23" i="99"/>
  <c r="P23" i="99"/>
  <c r="O23" i="99"/>
  <c r="M23" i="99"/>
  <c r="L23" i="99"/>
  <c r="J23" i="99"/>
  <c r="I23" i="99"/>
  <c r="H23" i="99"/>
  <c r="E23" i="99"/>
  <c r="Q22" i="99"/>
  <c r="P22" i="99"/>
  <c r="O22" i="99"/>
  <c r="N22" i="99"/>
  <c r="L22" i="99"/>
  <c r="J22" i="99"/>
  <c r="I22" i="99"/>
  <c r="H22" i="99"/>
  <c r="E22" i="99"/>
  <c r="Q21" i="99"/>
  <c r="P21" i="99"/>
  <c r="O21" i="99"/>
  <c r="N21" i="99"/>
  <c r="M21" i="99"/>
  <c r="L21" i="99"/>
  <c r="J21" i="99"/>
  <c r="I21" i="99"/>
  <c r="H21" i="99"/>
  <c r="E21" i="99"/>
  <c r="Q20" i="99"/>
  <c r="P20" i="99"/>
  <c r="O20" i="99"/>
  <c r="L20" i="99"/>
  <c r="J20" i="99"/>
  <c r="I20" i="99"/>
  <c r="H20" i="99"/>
  <c r="E20" i="99"/>
  <c r="Q19" i="99"/>
  <c r="P19" i="99"/>
  <c r="O19" i="99"/>
  <c r="L19" i="99"/>
  <c r="J19" i="99"/>
  <c r="I19" i="99"/>
  <c r="H19" i="99"/>
  <c r="G19" i="99"/>
  <c r="E19" i="99"/>
  <c r="S18" i="99"/>
  <c r="Q18" i="99" s="1"/>
  <c r="F18" i="99"/>
  <c r="C18" i="99"/>
  <c r="S17" i="99"/>
  <c r="R17" i="99"/>
  <c r="G20" i="99" s="1"/>
  <c r="D17" i="99"/>
  <c r="N24" i="99" s="1"/>
  <c r="C17" i="99"/>
  <c r="Q14" i="99"/>
  <c r="P14" i="99"/>
  <c r="O14" i="99"/>
  <c r="N14" i="99"/>
  <c r="L14" i="99"/>
  <c r="J14" i="99"/>
  <c r="I14" i="99"/>
  <c r="H14" i="99"/>
  <c r="E14" i="99"/>
  <c r="Q13" i="99"/>
  <c r="P13" i="99"/>
  <c r="O13" i="99"/>
  <c r="L13" i="99"/>
  <c r="J13" i="99"/>
  <c r="I13" i="99"/>
  <c r="H13" i="99"/>
  <c r="E13" i="99"/>
  <c r="N12" i="99"/>
  <c r="N11" i="99"/>
  <c r="F11" i="99"/>
  <c r="N9" i="99"/>
  <c r="F9" i="99"/>
  <c r="N8" i="99"/>
  <c r="F8" i="99"/>
  <c r="F7" i="99"/>
  <c r="F6" i="99"/>
  <c r="N5" i="99"/>
  <c r="F5" i="99"/>
  <c r="R4" i="99"/>
  <c r="M14" i="99" s="1"/>
  <c r="D4" i="99"/>
  <c r="N13" i="99" s="1"/>
  <c r="K2" i="99"/>
  <c r="F36" i="5"/>
  <c r="J36" i="5" s="1"/>
  <c r="H36" i="5"/>
  <c r="L36" i="5" s="1"/>
  <c r="W77" i="98"/>
  <c r="X77" i="98"/>
  <c r="Y77" i="98"/>
  <c r="Z77" i="98"/>
  <c r="AA77" i="98"/>
  <c r="AB77" i="98"/>
  <c r="AC77" i="98"/>
  <c r="C170" i="98" a="1"/>
  <c r="C170" i="98" s="1"/>
  <c r="C140" i="98"/>
  <c r="Q131" i="98"/>
  <c r="P131" i="98"/>
  <c r="O131" i="98"/>
  <c r="M131" i="98"/>
  <c r="L131" i="98"/>
  <c r="J131" i="98"/>
  <c r="I131" i="98"/>
  <c r="H131" i="98"/>
  <c r="G131" i="98"/>
  <c r="F131" i="98"/>
  <c r="E131" i="98"/>
  <c r="Q130" i="98"/>
  <c r="P130" i="98"/>
  <c r="O130" i="98"/>
  <c r="M130" i="98"/>
  <c r="L130" i="98"/>
  <c r="J130" i="98"/>
  <c r="I130" i="98"/>
  <c r="H130" i="98"/>
  <c r="G130" i="98"/>
  <c r="F130" i="98"/>
  <c r="E130" i="98"/>
  <c r="Q129" i="98"/>
  <c r="P129" i="98"/>
  <c r="O129" i="98"/>
  <c r="M129" i="98"/>
  <c r="L129" i="98"/>
  <c r="J129" i="98"/>
  <c r="I129" i="98"/>
  <c r="H129" i="98"/>
  <c r="G129" i="98"/>
  <c r="F129" i="98"/>
  <c r="E129" i="98"/>
  <c r="Q128" i="98"/>
  <c r="P128" i="98"/>
  <c r="O128" i="98"/>
  <c r="M128" i="98"/>
  <c r="L128" i="98"/>
  <c r="J128" i="98"/>
  <c r="I128" i="98"/>
  <c r="H128" i="98"/>
  <c r="G128" i="98"/>
  <c r="F128" i="98"/>
  <c r="E128" i="98"/>
  <c r="Q127" i="98"/>
  <c r="P127" i="98"/>
  <c r="O127" i="98"/>
  <c r="M127" i="98"/>
  <c r="L127" i="98"/>
  <c r="J127" i="98"/>
  <c r="I127" i="98"/>
  <c r="H127" i="98"/>
  <c r="G127" i="98"/>
  <c r="F127" i="98"/>
  <c r="E127" i="98"/>
  <c r="Q126" i="98"/>
  <c r="P126" i="98"/>
  <c r="O126" i="98"/>
  <c r="M126" i="98"/>
  <c r="L126" i="98"/>
  <c r="J126" i="98"/>
  <c r="I126" i="98"/>
  <c r="H126" i="98"/>
  <c r="G126" i="98"/>
  <c r="F126" i="98"/>
  <c r="E126" i="98"/>
  <c r="Q125" i="98"/>
  <c r="P125" i="98"/>
  <c r="O125" i="98"/>
  <c r="M125" i="98"/>
  <c r="L125" i="98"/>
  <c r="J125" i="98"/>
  <c r="I125" i="98"/>
  <c r="H125" i="98"/>
  <c r="G125" i="98"/>
  <c r="F125" i="98"/>
  <c r="E125" i="98"/>
  <c r="Q124" i="98"/>
  <c r="P124" i="98"/>
  <c r="O124" i="98"/>
  <c r="M124" i="98"/>
  <c r="L124" i="98"/>
  <c r="J124" i="98"/>
  <c r="I124" i="98"/>
  <c r="H124" i="98"/>
  <c r="G124" i="98"/>
  <c r="F124" i="98"/>
  <c r="E124" i="98"/>
  <c r="Q123" i="98"/>
  <c r="P123" i="98"/>
  <c r="O123" i="98"/>
  <c r="M123" i="98"/>
  <c r="L123" i="98"/>
  <c r="J123" i="98"/>
  <c r="I123" i="98"/>
  <c r="H123" i="98"/>
  <c r="G123" i="98"/>
  <c r="F123" i="98"/>
  <c r="E123" i="98"/>
  <c r="Q122" i="98"/>
  <c r="P122" i="98"/>
  <c r="O122" i="98"/>
  <c r="M122" i="98"/>
  <c r="L122" i="98"/>
  <c r="J122" i="98"/>
  <c r="I122" i="98"/>
  <c r="H122" i="98"/>
  <c r="G122" i="98"/>
  <c r="F122" i="98"/>
  <c r="E122" i="98"/>
  <c r="R121" i="98"/>
  <c r="D121" i="98"/>
  <c r="N131" i="98" s="1"/>
  <c r="Q118" i="98"/>
  <c r="P118" i="98"/>
  <c r="O118" i="98"/>
  <c r="N118" i="98"/>
  <c r="L118" i="98"/>
  <c r="J118" i="98"/>
  <c r="I118" i="98"/>
  <c r="H118" i="98"/>
  <c r="F118" i="98"/>
  <c r="E118" i="98"/>
  <c r="Q117" i="98"/>
  <c r="P117" i="98"/>
  <c r="O117" i="98"/>
  <c r="N117" i="98"/>
  <c r="L117" i="98"/>
  <c r="J117" i="98"/>
  <c r="I117" i="98"/>
  <c r="H117" i="98"/>
  <c r="F117" i="98"/>
  <c r="E117" i="98"/>
  <c r="Q116" i="98"/>
  <c r="P116" i="98"/>
  <c r="O116" i="98"/>
  <c r="N116" i="98"/>
  <c r="L116" i="98"/>
  <c r="J116" i="98"/>
  <c r="I116" i="98"/>
  <c r="H116" i="98"/>
  <c r="F116" i="98"/>
  <c r="E116" i="98"/>
  <c r="Q115" i="98"/>
  <c r="P115" i="98"/>
  <c r="O115" i="98"/>
  <c r="N115" i="98"/>
  <c r="L115" i="98"/>
  <c r="J115" i="98"/>
  <c r="I115" i="98"/>
  <c r="H115" i="98"/>
  <c r="F115" i="98"/>
  <c r="E115" i="98"/>
  <c r="Q114" i="98"/>
  <c r="P114" i="98"/>
  <c r="O114" i="98"/>
  <c r="N114" i="98"/>
  <c r="L114" i="98"/>
  <c r="J114" i="98"/>
  <c r="I114" i="98"/>
  <c r="H114" i="98"/>
  <c r="F114" i="98"/>
  <c r="E114" i="98"/>
  <c r="Q113" i="98"/>
  <c r="P113" i="98"/>
  <c r="O113" i="98"/>
  <c r="N113" i="98"/>
  <c r="L113" i="98"/>
  <c r="J113" i="98"/>
  <c r="I113" i="98"/>
  <c r="H113" i="98"/>
  <c r="F113" i="98"/>
  <c r="E113" i="98"/>
  <c r="Q112" i="98"/>
  <c r="P112" i="98"/>
  <c r="O112" i="98"/>
  <c r="N112" i="98"/>
  <c r="L112" i="98"/>
  <c r="J112" i="98"/>
  <c r="I112" i="98"/>
  <c r="H112" i="98"/>
  <c r="F112" i="98"/>
  <c r="E112" i="98"/>
  <c r="Q111" i="98"/>
  <c r="P111" i="98"/>
  <c r="O111" i="98"/>
  <c r="N111" i="98"/>
  <c r="L111" i="98"/>
  <c r="J111" i="98"/>
  <c r="I111" i="98"/>
  <c r="H111" i="98"/>
  <c r="F111" i="98"/>
  <c r="E111" i="98"/>
  <c r="Q110" i="98"/>
  <c r="P110" i="98"/>
  <c r="O110" i="98"/>
  <c r="N110" i="98"/>
  <c r="L110" i="98"/>
  <c r="J110" i="98"/>
  <c r="I110" i="98"/>
  <c r="H110" i="98"/>
  <c r="F110" i="98"/>
  <c r="E110" i="98"/>
  <c r="Q109" i="98"/>
  <c r="P109" i="98"/>
  <c r="O109" i="98"/>
  <c r="N109" i="98"/>
  <c r="L109" i="98"/>
  <c r="J109" i="98"/>
  <c r="I109" i="98"/>
  <c r="H109" i="98"/>
  <c r="F109" i="98"/>
  <c r="E109" i="98"/>
  <c r="R108" i="98"/>
  <c r="G118" i="98" s="1"/>
  <c r="D108" i="98"/>
  <c r="Q105" i="98"/>
  <c r="P105" i="98"/>
  <c r="O105" i="98"/>
  <c r="N105" i="98"/>
  <c r="M105" i="98"/>
  <c r="L105" i="98"/>
  <c r="J105" i="98"/>
  <c r="I105" i="98"/>
  <c r="H105" i="98"/>
  <c r="F105" i="98"/>
  <c r="E105" i="98"/>
  <c r="Q104" i="98"/>
  <c r="P104" i="98"/>
  <c r="O104" i="98"/>
  <c r="N104" i="98"/>
  <c r="M104" i="98"/>
  <c r="L104" i="98"/>
  <c r="J104" i="98"/>
  <c r="I104" i="98"/>
  <c r="H104" i="98"/>
  <c r="F104" i="98"/>
  <c r="E104" i="98"/>
  <c r="Q103" i="98"/>
  <c r="P103" i="98"/>
  <c r="O103" i="98"/>
  <c r="N103" i="98"/>
  <c r="M103" i="98"/>
  <c r="L103" i="98"/>
  <c r="J103" i="98"/>
  <c r="I103" i="98"/>
  <c r="H103" i="98"/>
  <c r="F103" i="98"/>
  <c r="E103" i="98"/>
  <c r="Q102" i="98"/>
  <c r="P102" i="98"/>
  <c r="O102" i="98"/>
  <c r="N102" i="98"/>
  <c r="M102" i="98"/>
  <c r="L102" i="98"/>
  <c r="J102" i="98"/>
  <c r="I102" i="98"/>
  <c r="H102" i="98"/>
  <c r="F102" i="98"/>
  <c r="E102" i="98"/>
  <c r="Q101" i="98"/>
  <c r="P101" i="98"/>
  <c r="O101" i="98"/>
  <c r="N101" i="98"/>
  <c r="M101" i="98"/>
  <c r="L101" i="98"/>
  <c r="J101" i="98"/>
  <c r="I101" i="98"/>
  <c r="H101" i="98"/>
  <c r="F101" i="98"/>
  <c r="E101" i="98"/>
  <c r="Q100" i="98"/>
  <c r="P100" i="98"/>
  <c r="O100" i="98"/>
  <c r="N100" i="98"/>
  <c r="M100" i="98"/>
  <c r="L100" i="98"/>
  <c r="J100" i="98"/>
  <c r="I100" i="98"/>
  <c r="H100" i="98"/>
  <c r="F100" i="98"/>
  <c r="E100" i="98"/>
  <c r="Q99" i="98"/>
  <c r="P99" i="98"/>
  <c r="O99" i="98"/>
  <c r="N99" i="98"/>
  <c r="M99" i="98"/>
  <c r="L99" i="98"/>
  <c r="J99" i="98"/>
  <c r="I99" i="98"/>
  <c r="H99" i="98"/>
  <c r="F99" i="98"/>
  <c r="E99" i="98"/>
  <c r="Q98" i="98"/>
  <c r="P98" i="98"/>
  <c r="O98" i="98"/>
  <c r="N98" i="98"/>
  <c r="M98" i="98"/>
  <c r="L98" i="98"/>
  <c r="J98" i="98"/>
  <c r="I98" i="98"/>
  <c r="H98" i="98"/>
  <c r="F98" i="98"/>
  <c r="E98" i="98"/>
  <c r="Q97" i="98"/>
  <c r="P97" i="98"/>
  <c r="O97" i="98"/>
  <c r="N97" i="98"/>
  <c r="M97" i="98"/>
  <c r="L97" i="98"/>
  <c r="J97" i="98"/>
  <c r="I97" i="98"/>
  <c r="H97" i="98"/>
  <c r="F97" i="98"/>
  <c r="E97" i="98"/>
  <c r="Q96" i="98"/>
  <c r="P96" i="98"/>
  <c r="O96" i="98"/>
  <c r="N96" i="98"/>
  <c r="M96" i="98"/>
  <c r="L96" i="98"/>
  <c r="J96" i="98"/>
  <c r="I96" i="98"/>
  <c r="H96" i="98"/>
  <c r="F96" i="98"/>
  <c r="E96" i="98"/>
  <c r="R95" i="98"/>
  <c r="G105" i="98" s="1"/>
  <c r="D95" i="98"/>
  <c r="Q92" i="98"/>
  <c r="P92" i="98"/>
  <c r="O92" i="98"/>
  <c r="L92" i="98"/>
  <c r="J92" i="98"/>
  <c r="I92" i="98"/>
  <c r="H92" i="98"/>
  <c r="E92" i="98"/>
  <c r="Q91" i="98"/>
  <c r="P91" i="98"/>
  <c r="O91" i="98"/>
  <c r="L91" i="98"/>
  <c r="J91" i="98"/>
  <c r="I91" i="98"/>
  <c r="H91" i="98"/>
  <c r="E91" i="98"/>
  <c r="Q90" i="98"/>
  <c r="P90" i="98"/>
  <c r="O90" i="98"/>
  <c r="L90" i="98"/>
  <c r="J90" i="98"/>
  <c r="I90" i="98"/>
  <c r="H90" i="98"/>
  <c r="E90" i="98"/>
  <c r="Q89" i="98"/>
  <c r="P89" i="98"/>
  <c r="O89" i="98"/>
  <c r="L89" i="98"/>
  <c r="J89" i="98"/>
  <c r="I89" i="98"/>
  <c r="H89" i="98"/>
  <c r="E89" i="98"/>
  <c r="Q88" i="98"/>
  <c r="P88" i="98"/>
  <c r="O88" i="98"/>
  <c r="L88" i="98"/>
  <c r="J88" i="98"/>
  <c r="I88" i="98"/>
  <c r="H88" i="98"/>
  <c r="E88" i="98"/>
  <c r="Q87" i="98"/>
  <c r="P87" i="98"/>
  <c r="O87" i="98"/>
  <c r="L87" i="98"/>
  <c r="J87" i="98"/>
  <c r="I87" i="98"/>
  <c r="H87" i="98"/>
  <c r="E87" i="98"/>
  <c r="Q86" i="98"/>
  <c r="P86" i="98"/>
  <c r="O86" i="98"/>
  <c r="L86" i="98"/>
  <c r="J86" i="98"/>
  <c r="I86" i="98"/>
  <c r="H86" i="98"/>
  <c r="E86" i="98"/>
  <c r="Q85" i="98"/>
  <c r="P85" i="98"/>
  <c r="O85" i="98"/>
  <c r="L85" i="98"/>
  <c r="J85" i="98"/>
  <c r="I85" i="98"/>
  <c r="H85" i="98"/>
  <c r="E85" i="98"/>
  <c r="Q84" i="98"/>
  <c r="P84" i="98"/>
  <c r="O84" i="98"/>
  <c r="L84" i="98"/>
  <c r="J84" i="98"/>
  <c r="I84" i="98"/>
  <c r="H84" i="98"/>
  <c r="E84" i="98"/>
  <c r="Q83" i="98"/>
  <c r="P83" i="98"/>
  <c r="O83" i="98"/>
  <c r="L83" i="98"/>
  <c r="J83" i="98"/>
  <c r="I83" i="98"/>
  <c r="H83" i="98"/>
  <c r="E83" i="98"/>
  <c r="R82" i="98"/>
  <c r="M92" i="98" s="1"/>
  <c r="D82" i="98"/>
  <c r="N92" i="98" s="1"/>
  <c r="Q79" i="98"/>
  <c r="P79" i="98"/>
  <c r="O79" i="98"/>
  <c r="L79" i="98"/>
  <c r="J79" i="98"/>
  <c r="I79" i="98"/>
  <c r="H79" i="98"/>
  <c r="E79" i="98"/>
  <c r="Q78" i="98"/>
  <c r="P78" i="98"/>
  <c r="O78" i="98"/>
  <c r="L78" i="98"/>
  <c r="I78" i="98"/>
  <c r="H78" i="98"/>
  <c r="E78" i="98"/>
  <c r="I77" i="98"/>
  <c r="H77" i="98"/>
  <c r="Q76" i="98"/>
  <c r="P76" i="98"/>
  <c r="O76" i="98"/>
  <c r="L76" i="98"/>
  <c r="F76" i="98"/>
  <c r="E76" i="98"/>
  <c r="Q75" i="98"/>
  <c r="P75" i="98"/>
  <c r="O75" i="98"/>
  <c r="L75" i="98"/>
  <c r="J75" i="98"/>
  <c r="F75" i="98"/>
  <c r="Q74" i="98"/>
  <c r="P74" i="98"/>
  <c r="O74" i="98"/>
  <c r="N74" i="98"/>
  <c r="L74" i="98"/>
  <c r="J74" i="98"/>
  <c r="F74" i="98"/>
  <c r="Q73" i="98"/>
  <c r="P73" i="98"/>
  <c r="O73" i="98"/>
  <c r="N73" i="98"/>
  <c r="L73" i="98"/>
  <c r="J73" i="98"/>
  <c r="F73" i="98"/>
  <c r="Q72" i="98"/>
  <c r="P72" i="98"/>
  <c r="O72" i="98"/>
  <c r="N72" i="98"/>
  <c r="L72" i="98"/>
  <c r="J72" i="98"/>
  <c r="F72" i="98"/>
  <c r="Q71" i="98"/>
  <c r="P71" i="98"/>
  <c r="O71" i="98"/>
  <c r="N71" i="98"/>
  <c r="L71" i="98"/>
  <c r="J71" i="98"/>
  <c r="F71" i="98"/>
  <c r="O70" i="98"/>
  <c r="N70" i="98"/>
  <c r="L70" i="98"/>
  <c r="J70" i="98"/>
  <c r="I70" i="98"/>
  <c r="H70" i="98"/>
  <c r="F70" i="98"/>
  <c r="R69" i="98"/>
  <c r="M79" i="98" s="1"/>
  <c r="D69" i="98"/>
  <c r="N79" i="98" s="1"/>
  <c r="Q66" i="98"/>
  <c r="P66" i="98"/>
  <c r="O66" i="98"/>
  <c r="M66" i="98"/>
  <c r="L66" i="98"/>
  <c r="J66" i="98"/>
  <c r="I66" i="98"/>
  <c r="H66" i="98"/>
  <c r="E66" i="98"/>
  <c r="Q65" i="98"/>
  <c r="P65" i="98"/>
  <c r="O65" i="98"/>
  <c r="M65" i="98"/>
  <c r="L65" i="98"/>
  <c r="J65" i="98"/>
  <c r="I65" i="98"/>
  <c r="H65" i="98"/>
  <c r="G65" i="98"/>
  <c r="E65" i="98"/>
  <c r="Q64" i="98"/>
  <c r="P64" i="98"/>
  <c r="O64" i="98"/>
  <c r="M64" i="98"/>
  <c r="L64" i="98"/>
  <c r="I64" i="98"/>
  <c r="G64" i="98"/>
  <c r="Q63" i="98"/>
  <c r="P63" i="98"/>
  <c r="O63" i="98"/>
  <c r="M63" i="98"/>
  <c r="L63" i="98"/>
  <c r="I63" i="98"/>
  <c r="G63" i="98"/>
  <c r="Q62" i="98"/>
  <c r="P62" i="98"/>
  <c r="O62" i="98"/>
  <c r="M62" i="98"/>
  <c r="L62" i="98"/>
  <c r="G62" i="98"/>
  <c r="Q61" i="98"/>
  <c r="P61" i="98"/>
  <c r="O61" i="98"/>
  <c r="M61" i="98"/>
  <c r="L61" i="98"/>
  <c r="H61" i="98"/>
  <c r="G61" i="98"/>
  <c r="Q60" i="98"/>
  <c r="P60" i="98"/>
  <c r="O60" i="98"/>
  <c r="M60" i="98"/>
  <c r="L60" i="98"/>
  <c r="H60" i="98"/>
  <c r="G60" i="98"/>
  <c r="Q59" i="98"/>
  <c r="P59" i="98"/>
  <c r="O59" i="98"/>
  <c r="M59" i="98"/>
  <c r="L59" i="98"/>
  <c r="G59" i="98"/>
  <c r="Q58" i="98"/>
  <c r="P58" i="98"/>
  <c r="O58" i="98"/>
  <c r="M58" i="98"/>
  <c r="L58" i="98"/>
  <c r="G58" i="98"/>
  <c r="S57" i="98"/>
  <c r="M57" i="98"/>
  <c r="C57" i="98"/>
  <c r="S56" i="98"/>
  <c r="R56" i="98"/>
  <c r="G66" i="98" s="1"/>
  <c r="D56" i="98"/>
  <c r="F66" i="98" s="1"/>
  <c r="C56" i="98"/>
  <c r="Q53" i="98"/>
  <c r="P53" i="98"/>
  <c r="O53" i="98"/>
  <c r="N53" i="98"/>
  <c r="L53" i="98"/>
  <c r="J53" i="98"/>
  <c r="I53" i="98"/>
  <c r="H53" i="98"/>
  <c r="F53" i="98"/>
  <c r="E53" i="98"/>
  <c r="Q52" i="98"/>
  <c r="P52" i="98"/>
  <c r="O52" i="98"/>
  <c r="L52" i="98"/>
  <c r="J52" i="98"/>
  <c r="I52" i="98"/>
  <c r="H52" i="98"/>
  <c r="F52" i="98"/>
  <c r="E52" i="98"/>
  <c r="Q51" i="98"/>
  <c r="P51" i="98"/>
  <c r="O51" i="98"/>
  <c r="L51" i="98"/>
  <c r="J51" i="98"/>
  <c r="I51" i="98"/>
  <c r="H51" i="98"/>
  <c r="G51" i="98"/>
  <c r="F51" i="98"/>
  <c r="E51" i="98"/>
  <c r="Q50" i="98"/>
  <c r="P50" i="98"/>
  <c r="O50" i="98"/>
  <c r="L50" i="98"/>
  <c r="J50" i="98"/>
  <c r="I50" i="98"/>
  <c r="H50" i="98"/>
  <c r="F50" i="98"/>
  <c r="E50" i="98"/>
  <c r="Q49" i="98"/>
  <c r="P49" i="98"/>
  <c r="O49" i="98"/>
  <c r="L49" i="98"/>
  <c r="I49" i="98"/>
  <c r="H49" i="98"/>
  <c r="F49" i="98"/>
  <c r="E49" i="98"/>
  <c r="Q48" i="98"/>
  <c r="P48" i="98"/>
  <c r="O48" i="98"/>
  <c r="L48" i="98"/>
  <c r="H48" i="98"/>
  <c r="G48" i="98"/>
  <c r="F48" i="98"/>
  <c r="E48" i="98"/>
  <c r="Q47" i="98"/>
  <c r="P47" i="98"/>
  <c r="O47" i="98"/>
  <c r="L47" i="98"/>
  <c r="H47" i="98"/>
  <c r="F47" i="98"/>
  <c r="E47" i="98"/>
  <c r="Q46" i="98"/>
  <c r="P46" i="98"/>
  <c r="O46" i="98"/>
  <c r="L46" i="98"/>
  <c r="F46" i="98"/>
  <c r="E46" i="98"/>
  <c r="Q45" i="98"/>
  <c r="P45" i="98"/>
  <c r="O45" i="98"/>
  <c r="L45" i="98"/>
  <c r="G45" i="98"/>
  <c r="F45" i="98"/>
  <c r="E45" i="98"/>
  <c r="U44" i="98"/>
  <c r="S44" i="98"/>
  <c r="O44" i="98" s="1"/>
  <c r="Q44" i="98"/>
  <c r="N44" i="98"/>
  <c r="C44" i="98"/>
  <c r="U43" i="98"/>
  <c r="S43" i="98"/>
  <c r="R43" i="98"/>
  <c r="G52" i="98" s="1"/>
  <c r="D43" i="98"/>
  <c r="N45" i="98" s="1"/>
  <c r="C43" i="98"/>
  <c r="V41" i="98"/>
  <c r="U40" i="98" s="1"/>
  <c r="Q40" i="98"/>
  <c r="P40" i="98"/>
  <c r="O40" i="98"/>
  <c r="L40" i="98"/>
  <c r="J40" i="98"/>
  <c r="I40" i="98"/>
  <c r="H40" i="98"/>
  <c r="E40" i="98"/>
  <c r="Q39" i="98"/>
  <c r="P39" i="98"/>
  <c r="O39" i="98"/>
  <c r="L39" i="98"/>
  <c r="J39" i="98"/>
  <c r="I39" i="98"/>
  <c r="H39" i="98"/>
  <c r="E39" i="98"/>
  <c r="U38" i="98"/>
  <c r="L38" i="98"/>
  <c r="I38" i="98"/>
  <c r="H38" i="98"/>
  <c r="E38" i="98"/>
  <c r="Q37" i="98"/>
  <c r="P37" i="98"/>
  <c r="O37" i="98"/>
  <c r="L37" i="98"/>
  <c r="Q36" i="98"/>
  <c r="I36" i="98"/>
  <c r="H36" i="98"/>
  <c r="Q35" i="98"/>
  <c r="P35" i="98"/>
  <c r="O35" i="98"/>
  <c r="M35" i="98"/>
  <c r="L35" i="98"/>
  <c r="Q34" i="98"/>
  <c r="P34" i="98"/>
  <c r="J34" i="98"/>
  <c r="Q33" i="98"/>
  <c r="P33" i="98"/>
  <c r="O33" i="98"/>
  <c r="M33" i="98"/>
  <c r="L33" i="98"/>
  <c r="I33" i="98"/>
  <c r="G33" i="98"/>
  <c r="Q32" i="98"/>
  <c r="H32" i="98"/>
  <c r="G32" i="98"/>
  <c r="F32" i="98"/>
  <c r="E32" i="98"/>
  <c r="S31" i="98"/>
  <c r="Q31" i="98" s="1"/>
  <c r="N31" i="98"/>
  <c r="G31" i="98"/>
  <c r="C31" i="98"/>
  <c r="S30" i="98"/>
  <c r="R30" i="98"/>
  <c r="G37" i="98" s="1"/>
  <c r="D30" i="98"/>
  <c r="F38" i="98" s="1"/>
  <c r="C30" i="98"/>
  <c r="Q27" i="98"/>
  <c r="P27" i="98"/>
  <c r="O27" i="98"/>
  <c r="M27" i="98"/>
  <c r="L27" i="98"/>
  <c r="J27" i="98"/>
  <c r="I27" i="98"/>
  <c r="H27" i="98"/>
  <c r="E27" i="98"/>
  <c r="Q26" i="98"/>
  <c r="P26" i="98"/>
  <c r="O26" i="98"/>
  <c r="L26" i="98"/>
  <c r="J26" i="98"/>
  <c r="I26" i="98"/>
  <c r="H26" i="98"/>
  <c r="G26" i="98"/>
  <c r="E26" i="98"/>
  <c r="Q24" i="98"/>
  <c r="P24" i="98"/>
  <c r="O24" i="98"/>
  <c r="L24" i="98"/>
  <c r="G24" i="98"/>
  <c r="Q23" i="98"/>
  <c r="P23" i="98"/>
  <c r="M22" i="98"/>
  <c r="L22" i="98"/>
  <c r="G22" i="98"/>
  <c r="Q21" i="98"/>
  <c r="P21" i="98"/>
  <c r="O21" i="98"/>
  <c r="M21" i="98"/>
  <c r="M20" i="98"/>
  <c r="L20" i="98"/>
  <c r="Q19" i="98"/>
  <c r="P19" i="98"/>
  <c r="O19" i="98"/>
  <c r="M19" i="98"/>
  <c r="L19" i="98"/>
  <c r="S18" i="98"/>
  <c r="C18" i="98"/>
  <c r="S17" i="98"/>
  <c r="R17" i="98"/>
  <c r="Q25" i="98" s="1"/>
  <c r="D17" i="98"/>
  <c r="E25" i="98" s="1"/>
  <c r="C17" i="98"/>
  <c r="Q14" i="98"/>
  <c r="P14" i="98"/>
  <c r="O14" i="98"/>
  <c r="L14" i="98"/>
  <c r="J14" i="98"/>
  <c r="I14" i="98"/>
  <c r="H14" i="98"/>
  <c r="E14" i="98"/>
  <c r="Q13" i="98"/>
  <c r="P13" i="98"/>
  <c r="O13" i="98"/>
  <c r="L13" i="98"/>
  <c r="J13" i="98"/>
  <c r="I13" i="98"/>
  <c r="H13" i="98"/>
  <c r="E13" i="98"/>
  <c r="O12" i="98"/>
  <c r="M12" i="98"/>
  <c r="L10" i="98"/>
  <c r="Q9" i="98"/>
  <c r="Q7" i="98"/>
  <c r="P7" i="98"/>
  <c r="R4" i="98"/>
  <c r="G13" i="98" s="1"/>
  <c r="D4" i="98"/>
  <c r="F14" i="98" s="1"/>
  <c r="K2" i="98"/>
  <c r="C170" i="97" a="1"/>
  <c r="C170" i="97" s="1"/>
  <c r="C140" i="97"/>
  <c r="Q131" i="97"/>
  <c r="P131" i="97"/>
  <c r="O131" i="97"/>
  <c r="N131" i="97"/>
  <c r="M131" i="97"/>
  <c r="L131" i="97"/>
  <c r="J131" i="97"/>
  <c r="I131" i="97"/>
  <c r="H131" i="97"/>
  <c r="E131" i="97"/>
  <c r="Q130" i="97"/>
  <c r="P130" i="97"/>
  <c r="O130" i="97"/>
  <c r="N130" i="97"/>
  <c r="M130" i="97"/>
  <c r="L130" i="97"/>
  <c r="J130" i="97"/>
  <c r="I130" i="97"/>
  <c r="H130" i="97"/>
  <c r="E130" i="97"/>
  <c r="Q129" i="97"/>
  <c r="P129" i="97"/>
  <c r="O129" i="97"/>
  <c r="N129" i="97"/>
  <c r="M129" i="97"/>
  <c r="L129" i="97"/>
  <c r="J129" i="97"/>
  <c r="I129" i="97"/>
  <c r="H129" i="97"/>
  <c r="E129" i="97"/>
  <c r="Q128" i="97"/>
  <c r="P128" i="97"/>
  <c r="O128" i="97"/>
  <c r="N128" i="97"/>
  <c r="M128" i="97"/>
  <c r="L128" i="97"/>
  <c r="J128" i="97"/>
  <c r="I128" i="97"/>
  <c r="H128" i="97"/>
  <c r="E128" i="97"/>
  <c r="Q127" i="97"/>
  <c r="P127" i="97"/>
  <c r="O127" i="97"/>
  <c r="N127" i="97"/>
  <c r="M127" i="97"/>
  <c r="L127" i="97"/>
  <c r="J127" i="97"/>
  <c r="I127" i="97"/>
  <c r="H127" i="97"/>
  <c r="E127" i="97"/>
  <c r="Q126" i="97"/>
  <c r="P126" i="97"/>
  <c r="O126" i="97"/>
  <c r="N126" i="97"/>
  <c r="M126" i="97"/>
  <c r="L126" i="97"/>
  <c r="J126" i="97"/>
  <c r="I126" i="97"/>
  <c r="H126" i="97"/>
  <c r="E126" i="97"/>
  <c r="Q125" i="97"/>
  <c r="P125" i="97"/>
  <c r="O125" i="97"/>
  <c r="N125" i="97"/>
  <c r="M125" i="97"/>
  <c r="L125" i="97"/>
  <c r="J125" i="97"/>
  <c r="I125" i="97"/>
  <c r="H125" i="97"/>
  <c r="E125" i="97"/>
  <c r="Q124" i="97"/>
  <c r="P124" i="97"/>
  <c r="O124" i="97"/>
  <c r="N124" i="97"/>
  <c r="M124" i="97"/>
  <c r="L124" i="97"/>
  <c r="J124" i="97"/>
  <c r="I124" i="97"/>
  <c r="H124" i="97"/>
  <c r="E124" i="97"/>
  <c r="Q123" i="97"/>
  <c r="P123" i="97"/>
  <c r="O123" i="97"/>
  <c r="N123" i="97"/>
  <c r="M123" i="97"/>
  <c r="L123" i="97"/>
  <c r="J123" i="97"/>
  <c r="I123" i="97"/>
  <c r="H123" i="97"/>
  <c r="E123" i="97"/>
  <c r="Q122" i="97"/>
  <c r="P122" i="97"/>
  <c r="O122" i="97"/>
  <c r="N122" i="97"/>
  <c r="M122" i="97"/>
  <c r="L122" i="97"/>
  <c r="J122" i="97"/>
  <c r="I122" i="97"/>
  <c r="H122" i="97"/>
  <c r="E122" i="97"/>
  <c r="R121" i="97"/>
  <c r="G131" i="97" s="1"/>
  <c r="D121" i="97"/>
  <c r="F131" i="97" s="1"/>
  <c r="Q118" i="97"/>
  <c r="P118" i="97"/>
  <c r="O118" i="97"/>
  <c r="N118" i="97"/>
  <c r="M118" i="97"/>
  <c r="L118" i="97"/>
  <c r="J118" i="97"/>
  <c r="I118" i="97"/>
  <c r="H118" i="97"/>
  <c r="E118" i="97"/>
  <c r="Q117" i="97"/>
  <c r="P117" i="97"/>
  <c r="O117" i="97"/>
  <c r="N117" i="97"/>
  <c r="M117" i="97"/>
  <c r="L117" i="97"/>
  <c r="J117" i="97"/>
  <c r="I117" i="97"/>
  <c r="H117" i="97"/>
  <c r="E117" i="97"/>
  <c r="Q116" i="97"/>
  <c r="P116" i="97"/>
  <c r="O116" i="97"/>
  <c r="N116" i="97"/>
  <c r="M116" i="97"/>
  <c r="L116" i="97"/>
  <c r="J116" i="97"/>
  <c r="I116" i="97"/>
  <c r="H116" i="97"/>
  <c r="E116" i="97"/>
  <c r="Q115" i="97"/>
  <c r="P115" i="97"/>
  <c r="O115" i="97"/>
  <c r="N115" i="97"/>
  <c r="M115" i="97"/>
  <c r="L115" i="97"/>
  <c r="J115" i="97"/>
  <c r="I115" i="97"/>
  <c r="H115" i="97"/>
  <c r="E115" i="97"/>
  <c r="Q114" i="97"/>
  <c r="P114" i="97"/>
  <c r="O114" i="97"/>
  <c r="N114" i="97"/>
  <c r="M114" i="97"/>
  <c r="L114" i="97"/>
  <c r="J114" i="97"/>
  <c r="I114" i="97"/>
  <c r="H114" i="97"/>
  <c r="E114" i="97"/>
  <c r="Q113" i="97"/>
  <c r="P113" i="97"/>
  <c r="O113" i="97"/>
  <c r="N113" i="97"/>
  <c r="M113" i="97"/>
  <c r="L113" i="97"/>
  <c r="J113" i="97"/>
  <c r="I113" i="97"/>
  <c r="H113" i="97"/>
  <c r="E113" i="97"/>
  <c r="Q112" i="97"/>
  <c r="P112" i="97"/>
  <c r="O112" i="97"/>
  <c r="N112" i="97"/>
  <c r="M112" i="97"/>
  <c r="L112" i="97"/>
  <c r="J112" i="97"/>
  <c r="I112" i="97"/>
  <c r="H112" i="97"/>
  <c r="E112" i="97"/>
  <c r="Q111" i="97"/>
  <c r="P111" i="97"/>
  <c r="O111" i="97"/>
  <c r="N111" i="97"/>
  <c r="M111" i="97"/>
  <c r="L111" i="97"/>
  <c r="J111" i="97"/>
  <c r="I111" i="97"/>
  <c r="H111" i="97"/>
  <c r="E111" i="97"/>
  <c r="Q110" i="97"/>
  <c r="P110" i="97"/>
  <c r="O110" i="97"/>
  <c r="N110" i="97"/>
  <c r="M110" i="97"/>
  <c r="L110" i="97"/>
  <c r="J110" i="97"/>
  <c r="I110" i="97"/>
  <c r="H110" i="97"/>
  <c r="E110" i="97"/>
  <c r="Q109" i="97"/>
  <c r="P109" i="97"/>
  <c r="O109" i="97"/>
  <c r="N109" i="97"/>
  <c r="M109" i="97"/>
  <c r="L109" i="97"/>
  <c r="J109" i="97"/>
  <c r="I109" i="97"/>
  <c r="H109" i="97"/>
  <c r="E109" i="97"/>
  <c r="R108" i="97"/>
  <c r="G118" i="97" s="1"/>
  <c r="D108" i="97"/>
  <c r="F118" i="97" s="1"/>
  <c r="Q105" i="97"/>
  <c r="P105" i="97"/>
  <c r="O105" i="97"/>
  <c r="N105" i="97"/>
  <c r="M105" i="97"/>
  <c r="L105" i="97"/>
  <c r="J105" i="97"/>
  <c r="I105" i="97"/>
  <c r="H105" i="97"/>
  <c r="E105" i="97"/>
  <c r="Q104" i="97"/>
  <c r="P104" i="97"/>
  <c r="O104" i="97"/>
  <c r="N104" i="97"/>
  <c r="M104" i="97"/>
  <c r="L104" i="97"/>
  <c r="J104" i="97"/>
  <c r="I104" i="97"/>
  <c r="H104" i="97"/>
  <c r="E104" i="97"/>
  <c r="Q103" i="97"/>
  <c r="P103" i="97"/>
  <c r="O103" i="97"/>
  <c r="N103" i="97"/>
  <c r="M103" i="97"/>
  <c r="L103" i="97"/>
  <c r="J103" i="97"/>
  <c r="I103" i="97"/>
  <c r="H103" i="97"/>
  <c r="E103" i="97"/>
  <c r="Q102" i="97"/>
  <c r="P102" i="97"/>
  <c r="O102" i="97"/>
  <c r="N102" i="97"/>
  <c r="M102" i="97"/>
  <c r="L102" i="97"/>
  <c r="J102" i="97"/>
  <c r="I102" i="97"/>
  <c r="H102" i="97"/>
  <c r="E102" i="97"/>
  <c r="Q101" i="97"/>
  <c r="P101" i="97"/>
  <c r="O101" i="97"/>
  <c r="N101" i="97"/>
  <c r="M101" i="97"/>
  <c r="L101" i="97"/>
  <c r="J101" i="97"/>
  <c r="I101" i="97"/>
  <c r="H101" i="97"/>
  <c r="E101" i="97"/>
  <c r="Q100" i="97"/>
  <c r="P100" i="97"/>
  <c r="O100" i="97"/>
  <c r="N100" i="97"/>
  <c r="M100" i="97"/>
  <c r="L100" i="97"/>
  <c r="J100" i="97"/>
  <c r="I100" i="97"/>
  <c r="H100" i="97"/>
  <c r="E100" i="97"/>
  <c r="Q99" i="97"/>
  <c r="P99" i="97"/>
  <c r="O99" i="97"/>
  <c r="N99" i="97"/>
  <c r="M99" i="97"/>
  <c r="L99" i="97"/>
  <c r="J99" i="97"/>
  <c r="I99" i="97"/>
  <c r="H99" i="97"/>
  <c r="E99" i="97"/>
  <c r="Q98" i="97"/>
  <c r="P98" i="97"/>
  <c r="O98" i="97"/>
  <c r="N98" i="97"/>
  <c r="M98" i="97"/>
  <c r="L98" i="97"/>
  <c r="J98" i="97"/>
  <c r="I98" i="97"/>
  <c r="H98" i="97"/>
  <c r="E98" i="97"/>
  <c r="Q97" i="97"/>
  <c r="P97" i="97"/>
  <c r="O97" i="97"/>
  <c r="N97" i="97"/>
  <c r="M97" i="97"/>
  <c r="L97" i="97"/>
  <c r="J97" i="97"/>
  <c r="I97" i="97"/>
  <c r="H97" i="97"/>
  <c r="E97" i="97"/>
  <c r="Q96" i="97"/>
  <c r="P96" i="97"/>
  <c r="O96" i="97"/>
  <c r="N96" i="97"/>
  <c r="M96" i="97"/>
  <c r="L96" i="97"/>
  <c r="J96" i="97"/>
  <c r="I96" i="97"/>
  <c r="H96" i="97"/>
  <c r="E96" i="97"/>
  <c r="R95" i="97"/>
  <c r="G105" i="97" s="1"/>
  <c r="D95" i="97"/>
  <c r="F105" i="97" s="1"/>
  <c r="Q92" i="97"/>
  <c r="P92" i="97"/>
  <c r="O92" i="97"/>
  <c r="L92" i="97"/>
  <c r="J92" i="97"/>
  <c r="I92" i="97"/>
  <c r="H92" i="97"/>
  <c r="E92" i="97"/>
  <c r="Q91" i="97"/>
  <c r="P91" i="97"/>
  <c r="O91" i="97"/>
  <c r="L91" i="97"/>
  <c r="J91" i="97"/>
  <c r="I91" i="97"/>
  <c r="H91" i="97"/>
  <c r="E91" i="97"/>
  <c r="Q90" i="97"/>
  <c r="P90" i="97"/>
  <c r="O90" i="97"/>
  <c r="L90" i="97"/>
  <c r="J90" i="97"/>
  <c r="I90" i="97"/>
  <c r="H90" i="97"/>
  <c r="E90" i="97"/>
  <c r="Q89" i="97"/>
  <c r="P89" i="97"/>
  <c r="O89" i="97"/>
  <c r="L89" i="97"/>
  <c r="J89" i="97"/>
  <c r="I89" i="97"/>
  <c r="H89" i="97"/>
  <c r="E89" i="97"/>
  <c r="Q88" i="97"/>
  <c r="P88" i="97"/>
  <c r="O88" i="97"/>
  <c r="L88" i="97"/>
  <c r="J88" i="97"/>
  <c r="I88" i="97"/>
  <c r="H88" i="97"/>
  <c r="E88" i="97"/>
  <c r="Q87" i="97"/>
  <c r="P87" i="97"/>
  <c r="O87" i="97"/>
  <c r="L87" i="97"/>
  <c r="J87" i="97"/>
  <c r="I87" i="97"/>
  <c r="H87" i="97"/>
  <c r="E87" i="97"/>
  <c r="Q86" i="97"/>
  <c r="P86" i="97"/>
  <c r="O86" i="97"/>
  <c r="L86" i="97"/>
  <c r="J86" i="97"/>
  <c r="I86" i="97"/>
  <c r="H86" i="97"/>
  <c r="E86" i="97"/>
  <c r="Q85" i="97"/>
  <c r="P85" i="97"/>
  <c r="O85" i="97"/>
  <c r="L85" i="97"/>
  <c r="J85" i="97"/>
  <c r="I85" i="97"/>
  <c r="H85" i="97"/>
  <c r="E85" i="97"/>
  <c r="Q84" i="97"/>
  <c r="P84" i="97"/>
  <c r="O84" i="97"/>
  <c r="L84" i="97"/>
  <c r="J84" i="97"/>
  <c r="I84" i="97"/>
  <c r="H84" i="97"/>
  <c r="E84" i="97"/>
  <c r="Q83" i="97"/>
  <c r="P83" i="97"/>
  <c r="O83" i="97"/>
  <c r="L83" i="97"/>
  <c r="J83" i="97"/>
  <c r="I83" i="97"/>
  <c r="H83" i="97"/>
  <c r="E83" i="97"/>
  <c r="R82" i="97"/>
  <c r="M92" i="97" s="1"/>
  <c r="D82" i="97"/>
  <c r="N92" i="97" s="1"/>
  <c r="Q79" i="97"/>
  <c r="P79" i="97"/>
  <c r="O79" i="97"/>
  <c r="L79" i="97"/>
  <c r="J79" i="97"/>
  <c r="I79" i="97"/>
  <c r="H79" i="97"/>
  <c r="G79" i="97"/>
  <c r="F79" i="97"/>
  <c r="E79" i="97"/>
  <c r="Q78" i="97"/>
  <c r="P78" i="97"/>
  <c r="O78" i="97"/>
  <c r="L78" i="97"/>
  <c r="J78" i="97"/>
  <c r="I78" i="97"/>
  <c r="H78" i="97"/>
  <c r="G78" i="97"/>
  <c r="F78" i="97"/>
  <c r="E78" i="97"/>
  <c r="Q77" i="97"/>
  <c r="P77" i="97"/>
  <c r="O77" i="97"/>
  <c r="L77" i="97"/>
  <c r="J77" i="97"/>
  <c r="I77" i="97"/>
  <c r="H77" i="97"/>
  <c r="G77" i="97"/>
  <c r="F77" i="97"/>
  <c r="E77" i="97"/>
  <c r="Q76" i="97"/>
  <c r="P76" i="97"/>
  <c r="O76" i="97"/>
  <c r="N76" i="97"/>
  <c r="M76" i="97"/>
  <c r="L76" i="97"/>
  <c r="J76" i="97"/>
  <c r="I76" i="97"/>
  <c r="H76" i="97"/>
  <c r="G76" i="97"/>
  <c r="E76" i="97"/>
  <c r="Q75" i="97"/>
  <c r="P75" i="97"/>
  <c r="O75" i="97"/>
  <c r="N75" i="97"/>
  <c r="M75" i="97"/>
  <c r="L75" i="97"/>
  <c r="J75" i="97"/>
  <c r="I75" i="97"/>
  <c r="H75" i="97"/>
  <c r="E75" i="97"/>
  <c r="Q74" i="97"/>
  <c r="P74" i="97"/>
  <c r="O74" i="97"/>
  <c r="L74" i="97"/>
  <c r="J74" i="97"/>
  <c r="I74" i="97"/>
  <c r="H74" i="97"/>
  <c r="G74" i="97"/>
  <c r="F74" i="97"/>
  <c r="E74" i="97"/>
  <c r="Q73" i="97"/>
  <c r="P73" i="97"/>
  <c r="O73" i="97"/>
  <c r="N73" i="97"/>
  <c r="M73" i="97"/>
  <c r="L73" i="97"/>
  <c r="J73" i="97"/>
  <c r="I73" i="97"/>
  <c r="H73" i="97"/>
  <c r="G73" i="97"/>
  <c r="F73" i="97"/>
  <c r="E73" i="97"/>
  <c r="Q72" i="97"/>
  <c r="P72" i="97"/>
  <c r="O72" i="97"/>
  <c r="N72" i="97"/>
  <c r="M72" i="97"/>
  <c r="L72" i="97"/>
  <c r="J72" i="97"/>
  <c r="I72" i="97"/>
  <c r="H72" i="97"/>
  <c r="E72" i="97"/>
  <c r="Q71" i="97"/>
  <c r="P71" i="97"/>
  <c r="O71" i="97"/>
  <c r="L71" i="97"/>
  <c r="J71" i="97"/>
  <c r="I71" i="97"/>
  <c r="H71" i="97"/>
  <c r="G71" i="97"/>
  <c r="F71" i="97"/>
  <c r="E71" i="97"/>
  <c r="Q70" i="97"/>
  <c r="P70" i="97"/>
  <c r="O70" i="97"/>
  <c r="N70" i="97"/>
  <c r="M70" i="97"/>
  <c r="L70" i="97"/>
  <c r="J70" i="97"/>
  <c r="I70" i="97"/>
  <c r="H70" i="97"/>
  <c r="G70" i="97"/>
  <c r="F70" i="97"/>
  <c r="E70" i="97"/>
  <c r="R69" i="97"/>
  <c r="G75" i="97" s="1"/>
  <c r="D69" i="97"/>
  <c r="F75" i="97" s="1"/>
  <c r="Q66" i="97"/>
  <c r="P66" i="97"/>
  <c r="O66" i="97"/>
  <c r="L66" i="97"/>
  <c r="J66" i="97"/>
  <c r="I66" i="97"/>
  <c r="H66" i="97"/>
  <c r="E66" i="97"/>
  <c r="Q65" i="97"/>
  <c r="P65" i="97"/>
  <c r="O65" i="97"/>
  <c r="L65" i="97"/>
  <c r="J65" i="97"/>
  <c r="I65" i="97"/>
  <c r="H65" i="97"/>
  <c r="F65" i="97"/>
  <c r="E65" i="97"/>
  <c r="F64" i="97"/>
  <c r="F62" i="97"/>
  <c r="M60" i="97"/>
  <c r="L60" i="97"/>
  <c r="L58" i="97"/>
  <c r="S57" i="97"/>
  <c r="C57" i="97"/>
  <c r="U56" i="97"/>
  <c r="S56" i="97"/>
  <c r="R56" i="97"/>
  <c r="M64" i="97" s="1"/>
  <c r="D56" i="97"/>
  <c r="N64" i="97" s="1"/>
  <c r="C56" i="97"/>
  <c r="Q53" i="97"/>
  <c r="P53" i="97"/>
  <c r="O53" i="97"/>
  <c r="M53" i="97"/>
  <c r="L53" i="97"/>
  <c r="J53" i="97"/>
  <c r="I53" i="97"/>
  <c r="H53" i="97"/>
  <c r="E53" i="97"/>
  <c r="Q52" i="97"/>
  <c r="P52" i="97"/>
  <c r="O52" i="97"/>
  <c r="L52" i="97"/>
  <c r="J52" i="97"/>
  <c r="I52" i="97"/>
  <c r="H52" i="97"/>
  <c r="E52" i="97"/>
  <c r="Q51" i="97"/>
  <c r="P51" i="97"/>
  <c r="O51" i="97"/>
  <c r="L51" i="97"/>
  <c r="G51" i="97"/>
  <c r="Q50" i="97"/>
  <c r="P50" i="97"/>
  <c r="O50" i="97"/>
  <c r="N50" i="97"/>
  <c r="M50" i="97"/>
  <c r="L50" i="97"/>
  <c r="Q49" i="97"/>
  <c r="P49" i="97"/>
  <c r="O49" i="97"/>
  <c r="L49" i="97"/>
  <c r="J49" i="97"/>
  <c r="I49" i="97"/>
  <c r="Q48" i="97"/>
  <c r="P48" i="97"/>
  <c r="O48" i="97"/>
  <c r="L48" i="97"/>
  <c r="J48" i="97"/>
  <c r="I48" i="97"/>
  <c r="H48" i="97"/>
  <c r="G48" i="97"/>
  <c r="F48" i="97"/>
  <c r="Q47" i="97"/>
  <c r="P47" i="97"/>
  <c r="O47" i="97"/>
  <c r="M47" i="97"/>
  <c r="L47" i="97"/>
  <c r="J47" i="97"/>
  <c r="I47" i="97"/>
  <c r="H47" i="97"/>
  <c r="E47" i="97"/>
  <c r="Q46" i="97"/>
  <c r="P46" i="97"/>
  <c r="O46" i="97"/>
  <c r="L46" i="97"/>
  <c r="I46" i="97"/>
  <c r="H46" i="97"/>
  <c r="E46" i="97"/>
  <c r="Q45" i="97"/>
  <c r="P45" i="97"/>
  <c r="O45" i="97"/>
  <c r="L45" i="97"/>
  <c r="G45" i="97"/>
  <c r="F45" i="97"/>
  <c r="E45" i="97"/>
  <c r="S44" i="97"/>
  <c r="L44" i="97" s="1"/>
  <c r="Q44" i="97"/>
  <c r="N44" i="97"/>
  <c r="C44" i="97"/>
  <c r="U43" i="97"/>
  <c r="S43" i="97"/>
  <c r="R43" i="97"/>
  <c r="G52" i="97" s="1"/>
  <c r="D43" i="97"/>
  <c r="F52" i="97" s="1"/>
  <c r="C43" i="97"/>
  <c r="V41" i="97"/>
  <c r="U40" i="97"/>
  <c r="Q40" i="97"/>
  <c r="P40" i="97"/>
  <c r="O40" i="97"/>
  <c r="L40" i="97"/>
  <c r="J40" i="97"/>
  <c r="I40" i="97"/>
  <c r="H40" i="97"/>
  <c r="E40" i="97"/>
  <c r="Q39" i="97"/>
  <c r="P39" i="97"/>
  <c r="O39" i="97"/>
  <c r="L39" i="97"/>
  <c r="J39" i="97"/>
  <c r="I39" i="97"/>
  <c r="H39" i="97"/>
  <c r="E39" i="97"/>
  <c r="S31" i="97"/>
  <c r="N31" i="97"/>
  <c r="C31" i="97"/>
  <c r="S30" i="97"/>
  <c r="R30" i="97"/>
  <c r="O37" i="97" s="1"/>
  <c r="D30" i="97"/>
  <c r="F32" i="97" s="1"/>
  <c r="C30" i="97"/>
  <c r="Q27" i="97"/>
  <c r="P27" i="97"/>
  <c r="O27" i="97"/>
  <c r="L27" i="97"/>
  <c r="J27" i="97"/>
  <c r="I27" i="97"/>
  <c r="H27" i="97"/>
  <c r="G27" i="97"/>
  <c r="F27" i="97"/>
  <c r="E27" i="97"/>
  <c r="Q26" i="97"/>
  <c r="P26" i="97"/>
  <c r="O26" i="97"/>
  <c r="L26" i="97"/>
  <c r="J26" i="97"/>
  <c r="I26" i="97"/>
  <c r="H26" i="97"/>
  <c r="G26" i="97"/>
  <c r="E26" i="97"/>
  <c r="Q25" i="97"/>
  <c r="P25" i="97"/>
  <c r="O25" i="97"/>
  <c r="L25" i="97"/>
  <c r="J25" i="97"/>
  <c r="I25" i="97"/>
  <c r="H25" i="97"/>
  <c r="E25" i="97"/>
  <c r="Q24" i="97"/>
  <c r="P24" i="97"/>
  <c r="O24" i="97"/>
  <c r="L24" i="97"/>
  <c r="J24" i="97"/>
  <c r="I24" i="97"/>
  <c r="H24" i="97"/>
  <c r="G24" i="97"/>
  <c r="F24" i="97"/>
  <c r="E24" i="97"/>
  <c r="Q23" i="97"/>
  <c r="P23" i="97"/>
  <c r="O23" i="97"/>
  <c r="N23" i="97"/>
  <c r="M23" i="97"/>
  <c r="L23" i="97"/>
  <c r="J23" i="97"/>
  <c r="I23" i="97"/>
  <c r="H23" i="97"/>
  <c r="E23" i="97"/>
  <c r="Q22" i="97"/>
  <c r="P22" i="97"/>
  <c r="O22" i="97"/>
  <c r="N22" i="97"/>
  <c r="M22" i="97"/>
  <c r="L22" i="97"/>
  <c r="H22" i="97"/>
  <c r="E22" i="97"/>
  <c r="Q21" i="97"/>
  <c r="P21" i="97"/>
  <c r="O21" i="97"/>
  <c r="M21" i="97"/>
  <c r="L21" i="97"/>
  <c r="J21" i="97"/>
  <c r="I21" i="97"/>
  <c r="H21" i="97"/>
  <c r="Q20" i="97"/>
  <c r="P20" i="97"/>
  <c r="O20" i="97"/>
  <c r="L20" i="97"/>
  <c r="J20" i="97"/>
  <c r="I20" i="97"/>
  <c r="H20" i="97"/>
  <c r="E20" i="97"/>
  <c r="Q19" i="97"/>
  <c r="P19" i="97"/>
  <c r="O19" i="97"/>
  <c r="L19" i="97"/>
  <c r="J19" i="97"/>
  <c r="I19" i="97"/>
  <c r="H19" i="97"/>
  <c r="F19" i="97"/>
  <c r="E19" i="97"/>
  <c r="S18" i="97"/>
  <c r="Q18" i="97" s="1"/>
  <c r="F18" i="97"/>
  <c r="C18" i="97"/>
  <c r="S17" i="97"/>
  <c r="R17" i="97"/>
  <c r="D17" i="97"/>
  <c r="F26" i="97" s="1"/>
  <c r="C17" i="97"/>
  <c r="Q14" i="97"/>
  <c r="P14" i="97"/>
  <c r="O14" i="97"/>
  <c r="L14" i="97"/>
  <c r="J14" i="97"/>
  <c r="I14" i="97"/>
  <c r="H14" i="97"/>
  <c r="G14" i="97"/>
  <c r="E14" i="97"/>
  <c r="J13" i="97"/>
  <c r="I13" i="97"/>
  <c r="H13" i="97"/>
  <c r="E13" i="97"/>
  <c r="R4" i="97"/>
  <c r="L9" i="97" s="1"/>
  <c r="D4" i="97"/>
  <c r="Q13" i="97" s="1"/>
  <c r="K2" i="97"/>
  <c r="C170" i="96" a="1"/>
  <c r="C170" i="96" s="1"/>
  <c r="C140" i="96"/>
  <c r="Q131" i="96"/>
  <c r="P131" i="96"/>
  <c r="O131" i="96"/>
  <c r="N131" i="96"/>
  <c r="M131" i="96"/>
  <c r="L131" i="96"/>
  <c r="J131" i="96"/>
  <c r="I131" i="96"/>
  <c r="H131" i="96"/>
  <c r="E131" i="96"/>
  <c r="Q130" i="96"/>
  <c r="P130" i="96"/>
  <c r="O130" i="96"/>
  <c r="N130" i="96"/>
  <c r="M130" i="96"/>
  <c r="L130" i="96"/>
  <c r="J130" i="96"/>
  <c r="I130" i="96"/>
  <c r="H130" i="96"/>
  <c r="E130" i="96"/>
  <c r="Q129" i="96"/>
  <c r="P129" i="96"/>
  <c r="O129" i="96"/>
  <c r="N129" i="96"/>
  <c r="M129" i="96"/>
  <c r="L129" i="96"/>
  <c r="J129" i="96"/>
  <c r="I129" i="96"/>
  <c r="H129" i="96"/>
  <c r="E129" i="96"/>
  <c r="Q128" i="96"/>
  <c r="P128" i="96"/>
  <c r="O128" i="96"/>
  <c r="N128" i="96"/>
  <c r="M128" i="96"/>
  <c r="L128" i="96"/>
  <c r="J128" i="96"/>
  <c r="I128" i="96"/>
  <c r="H128" i="96"/>
  <c r="E128" i="96"/>
  <c r="Q127" i="96"/>
  <c r="P127" i="96"/>
  <c r="O127" i="96"/>
  <c r="N127" i="96"/>
  <c r="M127" i="96"/>
  <c r="L127" i="96"/>
  <c r="J127" i="96"/>
  <c r="I127" i="96"/>
  <c r="H127" i="96"/>
  <c r="E127" i="96"/>
  <c r="Q126" i="96"/>
  <c r="P126" i="96"/>
  <c r="O126" i="96"/>
  <c r="N126" i="96"/>
  <c r="M126" i="96"/>
  <c r="L126" i="96"/>
  <c r="J126" i="96"/>
  <c r="I126" i="96"/>
  <c r="H126" i="96"/>
  <c r="E126" i="96"/>
  <c r="Q125" i="96"/>
  <c r="P125" i="96"/>
  <c r="O125" i="96"/>
  <c r="N125" i="96"/>
  <c r="M125" i="96"/>
  <c r="L125" i="96"/>
  <c r="J125" i="96"/>
  <c r="I125" i="96"/>
  <c r="H125" i="96"/>
  <c r="E125" i="96"/>
  <c r="Q124" i="96"/>
  <c r="P124" i="96"/>
  <c r="O124" i="96"/>
  <c r="N124" i="96"/>
  <c r="M124" i="96"/>
  <c r="L124" i="96"/>
  <c r="J124" i="96"/>
  <c r="I124" i="96"/>
  <c r="H124" i="96"/>
  <c r="E124" i="96"/>
  <c r="Q123" i="96"/>
  <c r="P123" i="96"/>
  <c r="O123" i="96"/>
  <c r="N123" i="96"/>
  <c r="M123" i="96"/>
  <c r="L123" i="96"/>
  <c r="J123" i="96"/>
  <c r="I123" i="96"/>
  <c r="H123" i="96"/>
  <c r="E123" i="96"/>
  <c r="Q122" i="96"/>
  <c r="P122" i="96"/>
  <c r="O122" i="96"/>
  <c r="N122" i="96"/>
  <c r="M122" i="96"/>
  <c r="L122" i="96"/>
  <c r="J122" i="96"/>
  <c r="I122" i="96"/>
  <c r="H122" i="96"/>
  <c r="E122" i="96"/>
  <c r="R121" i="96"/>
  <c r="G131" i="96" s="1"/>
  <c r="D121" i="96"/>
  <c r="F131" i="96" s="1"/>
  <c r="Q118" i="96"/>
  <c r="P118" i="96"/>
  <c r="O118" i="96"/>
  <c r="N118" i="96"/>
  <c r="M118" i="96"/>
  <c r="L118" i="96"/>
  <c r="J118" i="96"/>
  <c r="I118" i="96"/>
  <c r="H118" i="96"/>
  <c r="E118" i="96"/>
  <c r="Q117" i="96"/>
  <c r="P117" i="96"/>
  <c r="O117" i="96"/>
  <c r="N117" i="96"/>
  <c r="M117" i="96"/>
  <c r="L117" i="96"/>
  <c r="J117" i="96"/>
  <c r="I117" i="96"/>
  <c r="H117" i="96"/>
  <c r="E117" i="96"/>
  <c r="Q116" i="96"/>
  <c r="P116" i="96"/>
  <c r="O116" i="96"/>
  <c r="N116" i="96"/>
  <c r="M116" i="96"/>
  <c r="L116" i="96"/>
  <c r="J116" i="96"/>
  <c r="I116" i="96"/>
  <c r="H116" i="96"/>
  <c r="E116" i="96"/>
  <c r="Q115" i="96"/>
  <c r="P115" i="96"/>
  <c r="O115" i="96"/>
  <c r="N115" i="96"/>
  <c r="M115" i="96"/>
  <c r="L115" i="96"/>
  <c r="J115" i="96"/>
  <c r="I115" i="96"/>
  <c r="H115" i="96"/>
  <c r="E115" i="96"/>
  <c r="Q114" i="96"/>
  <c r="P114" i="96"/>
  <c r="O114" i="96"/>
  <c r="N114" i="96"/>
  <c r="M114" i="96"/>
  <c r="L114" i="96"/>
  <c r="J114" i="96"/>
  <c r="I114" i="96"/>
  <c r="H114" i="96"/>
  <c r="E114" i="96"/>
  <c r="Q113" i="96"/>
  <c r="P113" i="96"/>
  <c r="O113" i="96"/>
  <c r="N113" i="96"/>
  <c r="M113" i="96"/>
  <c r="L113" i="96"/>
  <c r="J113" i="96"/>
  <c r="I113" i="96"/>
  <c r="H113" i="96"/>
  <c r="E113" i="96"/>
  <c r="Q112" i="96"/>
  <c r="P112" i="96"/>
  <c r="O112" i="96"/>
  <c r="N112" i="96"/>
  <c r="M112" i="96"/>
  <c r="L112" i="96"/>
  <c r="J112" i="96"/>
  <c r="I112" i="96"/>
  <c r="H112" i="96"/>
  <c r="E112" i="96"/>
  <c r="Q111" i="96"/>
  <c r="P111" i="96"/>
  <c r="O111" i="96"/>
  <c r="N111" i="96"/>
  <c r="M111" i="96"/>
  <c r="L111" i="96"/>
  <c r="J111" i="96"/>
  <c r="I111" i="96"/>
  <c r="H111" i="96"/>
  <c r="E111" i="96"/>
  <c r="Q110" i="96"/>
  <c r="P110" i="96"/>
  <c r="O110" i="96"/>
  <c r="N110" i="96"/>
  <c r="M110" i="96"/>
  <c r="L110" i="96"/>
  <c r="J110" i="96"/>
  <c r="I110" i="96"/>
  <c r="H110" i="96"/>
  <c r="E110" i="96"/>
  <c r="Q109" i="96"/>
  <c r="P109" i="96"/>
  <c r="O109" i="96"/>
  <c r="N109" i="96"/>
  <c r="M109" i="96"/>
  <c r="L109" i="96"/>
  <c r="J109" i="96"/>
  <c r="I109" i="96"/>
  <c r="H109" i="96"/>
  <c r="E109" i="96"/>
  <c r="R108" i="96"/>
  <c r="G118" i="96" s="1"/>
  <c r="D108" i="96"/>
  <c r="F118" i="96" s="1"/>
  <c r="Q105" i="96"/>
  <c r="P105" i="96"/>
  <c r="O105" i="96"/>
  <c r="N105" i="96"/>
  <c r="M105" i="96"/>
  <c r="L105" i="96"/>
  <c r="J105" i="96"/>
  <c r="I105" i="96"/>
  <c r="H105" i="96"/>
  <c r="E105" i="96"/>
  <c r="Q104" i="96"/>
  <c r="P104" i="96"/>
  <c r="O104" i="96"/>
  <c r="N104" i="96"/>
  <c r="M104" i="96"/>
  <c r="L104" i="96"/>
  <c r="J104" i="96"/>
  <c r="I104" i="96"/>
  <c r="H104" i="96"/>
  <c r="E104" i="96"/>
  <c r="Q103" i="96"/>
  <c r="P103" i="96"/>
  <c r="O103" i="96"/>
  <c r="N103" i="96"/>
  <c r="M103" i="96"/>
  <c r="L103" i="96"/>
  <c r="J103" i="96"/>
  <c r="I103" i="96"/>
  <c r="H103" i="96"/>
  <c r="E103" i="96"/>
  <c r="Q102" i="96"/>
  <c r="P102" i="96"/>
  <c r="O102" i="96"/>
  <c r="N102" i="96"/>
  <c r="M102" i="96"/>
  <c r="L102" i="96"/>
  <c r="J102" i="96"/>
  <c r="I102" i="96"/>
  <c r="H102" i="96"/>
  <c r="E102" i="96"/>
  <c r="Q101" i="96"/>
  <c r="P101" i="96"/>
  <c r="O101" i="96"/>
  <c r="N101" i="96"/>
  <c r="M101" i="96"/>
  <c r="L101" i="96"/>
  <c r="J101" i="96"/>
  <c r="I101" i="96"/>
  <c r="H101" i="96"/>
  <c r="E101" i="96"/>
  <c r="Q100" i="96"/>
  <c r="P100" i="96"/>
  <c r="O100" i="96"/>
  <c r="N100" i="96"/>
  <c r="M100" i="96"/>
  <c r="L100" i="96"/>
  <c r="J100" i="96"/>
  <c r="I100" i="96"/>
  <c r="H100" i="96"/>
  <c r="E100" i="96"/>
  <c r="Q99" i="96"/>
  <c r="P99" i="96"/>
  <c r="O99" i="96"/>
  <c r="N99" i="96"/>
  <c r="M99" i="96"/>
  <c r="L99" i="96"/>
  <c r="J99" i="96"/>
  <c r="I99" i="96"/>
  <c r="H99" i="96"/>
  <c r="E99" i="96"/>
  <c r="Q98" i="96"/>
  <c r="P98" i="96"/>
  <c r="O98" i="96"/>
  <c r="N98" i="96"/>
  <c r="M98" i="96"/>
  <c r="L98" i="96"/>
  <c r="J98" i="96"/>
  <c r="I98" i="96"/>
  <c r="H98" i="96"/>
  <c r="E98" i="96"/>
  <c r="Q97" i="96"/>
  <c r="P97" i="96"/>
  <c r="O97" i="96"/>
  <c r="N97" i="96"/>
  <c r="M97" i="96"/>
  <c r="L97" i="96"/>
  <c r="J97" i="96"/>
  <c r="I97" i="96"/>
  <c r="H97" i="96"/>
  <c r="E97" i="96"/>
  <c r="Q96" i="96"/>
  <c r="P96" i="96"/>
  <c r="O96" i="96"/>
  <c r="N96" i="96"/>
  <c r="M96" i="96"/>
  <c r="L96" i="96"/>
  <c r="J96" i="96"/>
  <c r="I96" i="96"/>
  <c r="H96" i="96"/>
  <c r="E96" i="96"/>
  <c r="R95" i="96"/>
  <c r="G105" i="96" s="1"/>
  <c r="D95" i="96"/>
  <c r="F105" i="96" s="1"/>
  <c r="Q92" i="96"/>
  <c r="P92" i="96"/>
  <c r="O92" i="96"/>
  <c r="L92" i="96"/>
  <c r="J92" i="96"/>
  <c r="I92" i="96"/>
  <c r="H92" i="96"/>
  <c r="E92" i="96"/>
  <c r="Q91" i="96"/>
  <c r="P91" i="96"/>
  <c r="O91" i="96"/>
  <c r="L91" i="96"/>
  <c r="J91" i="96"/>
  <c r="I91" i="96"/>
  <c r="H91" i="96"/>
  <c r="E91" i="96"/>
  <c r="Q90" i="96"/>
  <c r="P90" i="96"/>
  <c r="O90" i="96"/>
  <c r="L90" i="96"/>
  <c r="J90" i="96"/>
  <c r="I90" i="96"/>
  <c r="H90" i="96"/>
  <c r="E90" i="96"/>
  <c r="Q89" i="96"/>
  <c r="P89" i="96"/>
  <c r="O89" i="96"/>
  <c r="L89" i="96"/>
  <c r="J89" i="96"/>
  <c r="I89" i="96"/>
  <c r="H89" i="96"/>
  <c r="E89" i="96"/>
  <c r="Q88" i="96"/>
  <c r="P88" i="96"/>
  <c r="O88" i="96"/>
  <c r="L88" i="96"/>
  <c r="J88" i="96"/>
  <c r="I88" i="96"/>
  <c r="H88" i="96"/>
  <c r="E88" i="96"/>
  <c r="Q87" i="96"/>
  <c r="P87" i="96"/>
  <c r="O87" i="96"/>
  <c r="L87" i="96"/>
  <c r="J87" i="96"/>
  <c r="I87" i="96"/>
  <c r="H87" i="96"/>
  <c r="E87" i="96"/>
  <c r="Q86" i="96"/>
  <c r="P86" i="96"/>
  <c r="O86" i="96"/>
  <c r="L86" i="96"/>
  <c r="J86" i="96"/>
  <c r="I86" i="96"/>
  <c r="H86" i="96"/>
  <c r="E86" i="96"/>
  <c r="Q85" i="96"/>
  <c r="P85" i="96"/>
  <c r="O85" i="96"/>
  <c r="L85" i="96"/>
  <c r="J85" i="96"/>
  <c r="I85" i="96"/>
  <c r="H85" i="96"/>
  <c r="E85" i="96"/>
  <c r="Q84" i="96"/>
  <c r="P84" i="96"/>
  <c r="O84" i="96"/>
  <c r="L84" i="96"/>
  <c r="J84" i="96"/>
  <c r="I84" i="96"/>
  <c r="H84" i="96"/>
  <c r="E84" i="96"/>
  <c r="Q83" i="96"/>
  <c r="P83" i="96"/>
  <c r="O83" i="96"/>
  <c r="L83" i="96"/>
  <c r="J83" i="96"/>
  <c r="I83" i="96"/>
  <c r="H83" i="96"/>
  <c r="E83" i="96"/>
  <c r="R82" i="96"/>
  <c r="M92" i="96" s="1"/>
  <c r="D82" i="96"/>
  <c r="N92" i="96" s="1"/>
  <c r="Q79" i="96"/>
  <c r="P79" i="96"/>
  <c r="O79" i="96"/>
  <c r="L79" i="96"/>
  <c r="J79" i="96"/>
  <c r="I79" i="96"/>
  <c r="H79" i="96"/>
  <c r="E79" i="96"/>
  <c r="Q78" i="96"/>
  <c r="P78" i="96"/>
  <c r="O78" i="96"/>
  <c r="L78" i="96"/>
  <c r="J78" i="96"/>
  <c r="I78" i="96"/>
  <c r="H78" i="96"/>
  <c r="E78" i="96"/>
  <c r="Q77" i="96"/>
  <c r="P77" i="96"/>
  <c r="O77" i="96"/>
  <c r="L77" i="96"/>
  <c r="J77" i="96"/>
  <c r="I77" i="96"/>
  <c r="H77" i="96"/>
  <c r="E77" i="96"/>
  <c r="Q76" i="96"/>
  <c r="P76" i="96"/>
  <c r="O76" i="96"/>
  <c r="L76" i="96"/>
  <c r="J76" i="96"/>
  <c r="I76" i="96"/>
  <c r="H76" i="96"/>
  <c r="E76" i="96"/>
  <c r="Q75" i="96"/>
  <c r="P75" i="96"/>
  <c r="O75" i="96"/>
  <c r="L75" i="96"/>
  <c r="J75" i="96"/>
  <c r="I75" i="96"/>
  <c r="H75" i="96"/>
  <c r="E75" i="96"/>
  <c r="Q74" i="96"/>
  <c r="P74" i="96"/>
  <c r="O74" i="96"/>
  <c r="L74" i="96"/>
  <c r="J74" i="96"/>
  <c r="I74" i="96"/>
  <c r="H74" i="96"/>
  <c r="E74" i="96"/>
  <c r="Q73" i="96"/>
  <c r="P73" i="96"/>
  <c r="O73" i="96"/>
  <c r="L73" i="96"/>
  <c r="J73" i="96"/>
  <c r="I73" i="96"/>
  <c r="H73" i="96"/>
  <c r="E73" i="96"/>
  <c r="Q72" i="96"/>
  <c r="P72" i="96"/>
  <c r="O72" i="96"/>
  <c r="L72" i="96"/>
  <c r="J72" i="96"/>
  <c r="I72" i="96"/>
  <c r="H72" i="96"/>
  <c r="E72" i="96"/>
  <c r="Q71" i="96"/>
  <c r="P71" i="96"/>
  <c r="O71" i="96"/>
  <c r="L71" i="96"/>
  <c r="J71" i="96"/>
  <c r="I71" i="96"/>
  <c r="H71" i="96"/>
  <c r="E71" i="96"/>
  <c r="Q70" i="96"/>
  <c r="P70" i="96"/>
  <c r="O70" i="96"/>
  <c r="L70" i="96"/>
  <c r="J70" i="96"/>
  <c r="I70" i="96"/>
  <c r="H70" i="96"/>
  <c r="E70" i="96"/>
  <c r="R69" i="96"/>
  <c r="M70" i="96" s="1"/>
  <c r="D69" i="96"/>
  <c r="F71" i="96" s="1"/>
  <c r="Q66" i="96"/>
  <c r="P66" i="96"/>
  <c r="O66" i="96"/>
  <c r="M66" i="96"/>
  <c r="L66" i="96"/>
  <c r="J66" i="96"/>
  <c r="I66" i="96"/>
  <c r="H66" i="96"/>
  <c r="E66" i="96"/>
  <c r="Q65" i="96"/>
  <c r="P65" i="96"/>
  <c r="O65" i="96"/>
  <c r="L65" i="96"/>
  <c r="J65" i="96"/>
  <c r="I65" i="96"/>
  <c r="H65" i="96"/>
  <c r="G65" i="96"/>
  <c r="E65" i="96"/>
  <c r="G64" i="96"/>
  <c r="Q63" i="96"/>
  <c r="P63" i="96"/>
  <c r="O63" i="96"/>
  <c r="M63" i="96"/>
  <c r="L63" i="96"/>
  <c r="J63" i="96"/>
  <c r="I63" i="96"/>
  <c r="H63" i="96"/>
  <c r="G63" i="96"/>
  <c r="E63" i="96"/>
  <c r="G62" i="96"/>
  <c r="G61" i="96"/>
  <c r="M60" i="96"/>
  <c r="G60" i="96"/>
  <c r="M59" i="96"/>
  <c r="G58" i="96"/>
  <c r="E58" i="96"/>
  <c r="S57" i="96"/>
  <c r="G57" i="96"/>
  <c r="C57" i="96"/>
  <c r="S56" i="96"/>
  <c r="R56" i="96"/>
  <c r="M65" i="96" s="1"/>
  <c r="D56" i="96"/>
  <c r="F66" i="96" s="1"/>
  <c r="C56" i="96"/>
  <c r="Q53" i="96"/>
  <c r="P53" i="96"/>
  <c r="O53" i="96"/>
  <c r="L53" i="96"/>
  <c r="J53" i="96"/>
  <c r="I53" i="96"/>
  <c r="H53" i="96"/>
  <c r="E53" i="96"/>
  <c r="Q52" i="96"/>
  <c r="P52" i="96"/>
  <c r="O52" i="96"/>
  <c r="L52" i="96"/>
  <c r="J52" i="96"/>
  <c r="I52" i="96"/>
  <c r="H52" i="96"/>
  <c r="E52" i="96"/>
  <c r="Q50" i="96"/>
  <c r="P50" i="96"/>
  <c r="O50" i="96"/>
  <c r="L50" i="96"/>
  <c r="J50" i="96"/>
  <c r="I50" i="96"/>
  <c r="H50" i="96"/>
  <c r="E50" i="96"/>
  <c r="U47" i="96"/>
  <c r="S44" i="96"/>
  <c r="C44" i="96"/>
  <c r="U43" i="96"/>
  <c r="S43" i="96"/>
  <c r="R43" i="96"/>
  <c r="G51" i="96" s="1"/>
  <c r="D43" i="96"/>
  <c r="O51" i="96" s="1"/>
  <c r="C43" i="96"/>
  <c r="V41" i="96"/>
  <c r="Q40" i="96"/>
  <c r="P40" i="96"/>
  <c r="O40" i="96"/>
  <c r="L40" i="96"/>
  <c r="J40" i="96"/>
  <c r="I40" i="96"/>
  <c r="H40" i="96"/>
  <c r="E40" i="96"/>
  <c r="J39" i="96"/>
  <c r="I39" i="96"/>
  <c r="H39" i="96"/>
  <c r="G39" i="96"/>
  <c r="E39" i="96"/>
  <c r="G38" i="96"/>
  <c r="Q37" i="96"/>
  <c r="P37" i="96"/>
  <c r="O37" i="96"/>
  <c r="L37" i="96"/>
  <c r="J37" i="96"/>
  <c r="I37" i="96"/>
  <c r="H37" i="96"/>
  <c r="E37" i="96"/>
  <c r="M34" i="96"/>
  <c r="M33" i="96"/>
  <c r="S31" i="96"/>
  <c r="C31" i="96"/>
  <c r="S30" i="96"/>
  <c r="R30" i="96"/>
  <c r="G37" i="96" s="1"/>
  <c r="D30" i="96"/>
  <c r="N39" i="96" s="1"/>
  <c r="C30" i="96"/>
  <c r="Q27" i="96"/>
  <c r="P27" i="96"/>
  <c r="O27" i="96"/>
  <c r="L27" i="96"/>
  <c r="J27" i="96"/>
  <c r="I27" i="96"/>
  <c r="H27" i="96"/>
  <c r="E27" i="96"/>
  <c r="Q26" i="96"/>
  <c r="P26" i="96"/>
  <c r="O26" i="96"/>
  <c r="L26" i="96"/>
  <c r="J26" i="96"/>
  <c r="I26" i="96"/>
  <c r="H26" i="96"/>
  <c r="E26" i="96"/>
  <c r="L25" i="96"/>
  <c r="J25" i="96"/>
  <c r="I25" i="96"/>
  <c r="H25" i="96"/>
  <c r="E25" i="96"/>
  <c r="Q24" i="96"/>
  <c r="P24" i="96"/>
  <c r="O24" i="96"/>
  <c r="L24" i="96"/>
  <c r="J24" i="96"/>
  <c r="I24" i="96"/>
  <c r="H24" i="96"/>
  <c r="E24" i="96"/>
  <c r="Q23" i="96"/>
  <c r="P23" i="96"/>
  <c r="O23" i="96"/>
  <c r="M23" i="96"/>
  <c r="L23" i="96"/>
  <c r="O22" i="96"/>
  <c r="L22" i="96"/>
  <c r="J22" i="96"/>
  <c r="I22" i="96"/>
  <c r="H22" i="96"/>
  <c r="E22" i="96"/>
  <c r="H21" i="96"/>
  <c r="E21" i="96"/>
  <c r="Q20" i="96"/>
  <c r="P20" i="96"/>
  <c r="O20" i="96"/>
  <c r="L20" i="96"/>
  <c r="O19" i="96"/>
  <c r="L19" i="96"/>
  <c r="J19" i="96"/>
  <c r="I19" i="96"/>
  <c r="H19" i="96"/>
  <c r="E19" i="96"/>
  <c r="S18" i="96"/>
  <c r="G18" i="96"/>
  <c r="C18" i="96"/>
  <c r="S17" i="96"/>
  <c r="R17" i="96"/>
  <c r="D17" i="96"/>
  <c r="J23" i="96" s="1"/>
  <c r="C17" i="96"/>
  <c r="Q14" i="96"/>
  <c r="P14" i="96"/>
  <c r="O14" i="96"/>
  <c r="N14" i="96"/>
  <c r="L14" i="96"/>
  <c r="J14" i="96"/>
  <c r="I14" i="96"/>
  <c r="H14" i="96"/>
  <c r="E14" i="96"/>
  <c r="Q13" i="96"/>
  <c r="P13" i="96"/>
  <c r="O13" i="96"/>
  <c r="N13" i="96"/>
  <c r="L13" i="96"/>
  <c r="J13" i="96"/>
  <c r="I13" i="96"/>
  <c r="H13" i="96"/>
  <c r="E13" i="96"/>
  <c r="Q11" i="96"/>
  <c r="P11" i="96"/>
  <c r="O11" i="96"/>
  <c r="L11" i="96"/>
  <c r="J11" i="96"/>
  <c r="I11" i="96"/>
  <c r="H11" i="96"/>
  <c r="E11" i="96"/>
  <c r="O9" i="96"/>
  <c r="L9" i="96"/>
  <c r="L7" i="96"/>
  <c r="E7" i="96"/>
  <c r="R4" i="96"/>
  <c r="Q8" i="96" s="1"/>
  <c r="D4" i="96"/>
  <c r="F12" i="96" s="1"/>
  <c r="K2" i="96"/>
  <c r="W77" i="95"/>
  <c r="X77" i="95"/>
  <c r="Y77" i="95"/>
  <c r="Z77" i="95"/>
  <c r="AA77" i="95"/>
  <c r="AB77" i="95"/>
  <c r="AC77" i="95"/>
  <c r="C170" i="95" a="1"/>
  <c r="C170" i="95" s="1"/>
  <c r="C140" i="95"/>
  <c r="Q131" i="95"/>
  <c r="P131" i="95"/>
  <c r="O131" i="95"/>
  <c r="L131" i="95"/>
  <c r="J131" i="95"/>
  <c r="I131" i="95"/>
  <c r="H131" i="95"/>
  <c r="E131" i="95"/>
  <c r="Q130" i="95"/>
  <c r="P130" i="95"/>
  <c r="O130" i="95"/>
  <c r="L130" i="95"/>
  <c r="J130" i="95"/>
  <c r="I130" i="95"/>
  <c r="H130" i="95"/>
  <c r="E130" i="95"/>
  <c r="Q129" i="95"/>
  <c r="P129" i="95"/>
  <c r="O129" i="95"/>
  <c r="L129" i="95"/>
  <c r="J129" i="95"/>
  <c r="I129" i="95"/>
  <c r="H129" i="95"/>
  <c r="E129" i="95"/>
  <c r="Q128" i="95"/>
  <c r="P128" i="95"/>
  <c r="O128" i="95"/>
  <c r="L128" i="95"/>
  <c r="J128" i="95"/>
  <c r="I128" i="95"/>
  <c r="H128" i="95"/>
  <c r="E128" i="95"/>
  <c r="Q127" i="95"/>
  <c r="P127" i="95"/>
  <c r="O127" i="95"/>
  <c r="L127" i="95"/>
  <c r="J127" i="95"/>
  <c r="I127" i="95"/>
  <c r="H127" i="95"/>
  <c r="E127" i="95"/>
  <c r="Q126" i="95"/>
  <c r="P126" i="95"/>
  <c r="O126" i="95"/>
  <c r="L126" i="95"/>
  <c r="J126" i="95"/>
  <c r="I126" i="95"/>
  <c r="H126" i="95"/>
  <c r="E126" i="95"/>
  <c r="Q125" i="95"/>
  <c r="P125" i="95"/>
  <c r="O125" i="95"/>
  <c r="L125" i="95"/>
  <c r="J125" i="95"/>
  <c r="I125" i="95"/>
  <c r="H125" i="95"/>
  <c r="E125" i="95"/>
  <c r="Q124" i="95"/>
  <c r="P124" i="95"/>
  <c r="O124" i="95"/>
  <c r="L124" i="95"/>
  <c r="J124" i="95"/>
  <c r="I124" i="95"/>
  <c r="H124" i="95"/>
  <c r="E124" i="95"/>
  <c r="Q123" i="95"/>
  <c r="P123" i="95"/>
  <c r="O123" i="95"/>
  <c r="L123" i="95"/>
  <c r="J123" i="95"/>
  <c r="I123" i="95"/>
  <c r="H123" i="95"/>
  <c r="E123" i="95"/>
  <c r="Q122" i="95"/>
  <c r="P122" i="95"/>
  <c r="O122" i="95"/>
  <c r="L122" i="95"/>
  <c r="J122" i="95"/>
  <c r="I122" i="95"/>
  <c r="H122" i="95"/>
  <c r="F122" i="95"/>
  <c r="E122" i="95"/>
  <c r="R121" i="95"/>
  <c r="D121" i="95"/>
  <c r="Q118" i="95"/>
  <c r="P118" i="95"/>
  <c r="O118" i="95"/>
  <c r="N118" i="95"/>
  <c r="M118" i="95"/>
  <c r="L118" i="95"/>
  <c r="J118" i="95"/>
  <c r="I118" i="95"/>
  <c r="H118" i="95"/>
  <c r="G118" i="95"/>
  <c r="F118" i="95"/>
  <c r="E118" i="95"/>
  <c r="Q117" i="95"/>
  <c r="P117" i="95"/>
  <c r="O117" i="95"/>
  <c r="N117" i="95"/>
  <c r="M117" i="95"/>
  <c r="L117" i="95"/>
  <c r="J117" i="95"/>
  <c r="I117" i="95"/>
  <c r="H117" i="95"/>
  <c r="G117" i="95"/>
  <c r="F117" i="95"/>
  <c r="E117" i="95"/>
  <c r="Q116" i="95"/>
  <c r="P116" i="95"/>
  <c r="O116" i="95"/>
  <c r="N116" i="95"/>
  <c r="M116" i="95"/>
  <c r="L116" i="95"/>
  <c r="J116" i="95"/>
  <c r="I116" i="95"/>
  <c r="H116" i="95"/>
  <c r="G116" i="95"/>
  <c r="F116" i="95"/>
  <c r="E116" i="95"/>
  <c r="Q115" i="95"/>
  <c r="P115" i="95"/>
  <c r="O115" i="95"/>
  <c r="N115" i="95"/>
  <c r="M115" i="95"/>
  <c r="L115" i="95"/>
  <c r="J115" i="95"/>
  <c r="I115" i="95"/>
  <c r="H115" i="95"/>
  <c r="G115" i="95"/>
  <c r="F115" i="95"/>
  <c r="E115" i="95"/>
  <c r="Q114" i="95"/>
  <c r="P114" i="95"/>
  <c r="O114" i="95"/>
  <c r="N114" i="95"/>
  <c r="M114" i="95"/>
  <c r="L114" i="95"/>
  <c r="J114" i="95"/>
  <c r="I114" i="95"/>
  <c r="H114" i="95"/>
  <c r="G114" i="95"/>
  <c r="F114" i="95"/>
  <c r="E114" i="95"/>
  <c r="Q113" i="95"/>
  <c r="P113" i="95"/>
  <c r="O113" i="95"/>
  <c r="N113" i="95"/>
  <c r="M113" i="95"/>
  <c r="L113" i="95"/>
  <c r="J113" i="95"/>
  <c r="I113" i="95"/>
  <c r="H113" i="95"/>
  <c r="G113" i="95"/>
  <c r="F113" i="95"/>
  <c r="E113" i="95"/>
  <c r="Q112" i="95"/>
  <c r="P112" i="95"/>
  <c r="O112" i="95"/>
  <c r="N112" i="95"/>
  <c r="M112" i="95"/>
  <c r="L112" i="95"/>
  <c r="J112" i="95"/>
  <c r="I112" i="95"/>
  <c r="H112" i="95"/>
  <c r="G112" i="95"/>
  <c r="F112" i="95"/>
  <c r="E112" i="95"/>
  <c r="Q111" i="95"/>
  <c r="P111" i="95"/>
  <c r="O111" i="95"/>
  <c r="N111" i="95"/>
  <c r="M111" i="95"/>
  <c r="L111" i="95"/>
  <c r="J111" i="95"/>
  <c r="I111" i="95"/>
  <c r="H111" i="95"/>
  <c r="G111" i="95"/>
  <c r="F111" i="95"/>
  <c r="E111" i="95"/>
  <c r="Q110" i="95"/>
  <c r="P110" i="95"/>
  <c r="O110" i="95"/>
  <c r="N110" i="95"/>
  <c r="M110" i="95"/>
  <c r="L110" i="95"/>
  <c r="J110" i="95"/>
  <c r="I110" i="95"/>
  <c r="H110" i="95"/>
  <c r="G110" i="95"/>
  <c r="F110" i="95"/>
  <c r="E110" i="95"/>
  <c r="Q109" i="95"/>
  <c r="P109" i="95"/>
  <c r="O109" i="95"/>
  <c r="N109" i="95"/>
  <c r="M109" i="95"/>
  <c r="L109" i="95"/>
  <c r="J109" i="95"/>
  <c r="I109" i="95"/>
  <c r="H109" i="95"/>
  <c r="G109" i="95"/>
  <c r="F109" i="95"/>
  <c r="E109" i="95"/>
  <c r="R108" i="95"/>
  <c r="D108" i="95"/>
  <c r="Q105" i="95"/>
  <c r="P105" i="95"/>
  <c r="O105" i="95"/>
  <c r="M105" i="95"/>
  <c r="L105" i="95"/>
  <c r="J105" i="95"/>
  <c r="I105" i="95"/>
  <c r="H105" i="95"/>
  <c r="G105" i="95"/>
  <c r="E105" i="95"/>
  <c r="Q104" i="95"/>
  <c r="P104" i="95"/>
  <c r="O104" i="95"/>
  <c r="M104" i="95"/>
  <c r="L104" i="95"/>
  <c r="J104" i="95"/>
  <c r="I104" i="95"/>
  <c r="H104" i="95"/>
  <c r="G104" i="95"/>
  <c r="E104" i="95"/>
  <c r="Q103" i="95"/>
  <c r="P103" i="95"/>
  <c r="O103" i="95"/>
  <c r="M103" i="95"/>
  <c r="L103" i="95"/>
  <c r="J103" i="95"/>
  <c r="I103" i="95"/>
  <c r="H103" i="95"/>
  <c r="G103" i="95"/>
  <c r="E103" i="95"/>
  <c r="Q102" i="95"/>
  <c r="P102" i="95"/>
  <c r="O102" i="95"/>
  <c r="N102" i="95"/>
  <c r="M102" i="95"/>
  <c r="L102" i="95"/>
  <c r="J102" i="95"/>
  <c r="I102" i="95"/>
  <c r="H102" i="95"/>
  <c r="G102" i="95"/>
  <c r="E102" i="95"/>
  <c r="Q101" i="95"/>
  <c r="P101" i="95"/>
  <c r="O101" i="95"/>
  <c r="N101" i="95"/>
  <c r="M101" i="95"/>
  <c r="L101" i="95"/>
  <c r="J101" i="95"/>
  <c r="I101" i="95"/>
  <c r="H101" i="95"/>
  <c r="G101" i="95"/>
  <c r="E101" i="95"/>
  <c r="Q100" i="95"/>
  <c r="P100" i="95"/>
  <c r="O100" i="95"/>
  <c r="N100" i="95"/>
  <c r="M100" i="95"/>
  <c r="L100" i="95"/>
  <c r="J100" i="95"/>
  <c r="I100" i="95"/>
  <c r="H100" i="95"/>
  <c r="G100" i="95"/>
  <c r="E100" i="95"/>
  <c r="Q99" i="95"/>
  <c r="P99" i="95"/>
  <c r="O99" i="95"/>
  <c r="N99" i="95"/>
  <c r="M99" i="95"/>
  <c r="L99" i="95"/>
  <c r="J99" i="95"/>
  <c r="I99" i="95"/>
  <c r="H99" i="95"/>
  <c r="G99" i="95"/>
  <c r="E99" i="95"/>
  <c r="Q98" i="95"/>
  <c r="P98" i="95"/>
  <c r="O98" i="95"/>
  <c r="N98" i="95"/>
  <c r="M98" i="95"/>
  <c r="L98" i="95"/>
  <c r="J98" i="95"/>
  <c r="I98" i="95"/>
  <c r="H98" i="95"/>
  <c r="G98" i="95"/>
  <c r="E98" i="95"/>
  <c r="Q97" i="95"/>
  <c r="P97" i="95"/>
  <c r="O97" i="95"/>
  <c r="N97" i="95"/>
  <c r="M97" i="95"/>
  <c r="L97" i="95"/>
  <c r="J97" i="95"/>
  <c r="I97" i="95"/>
  <c r="H97" i="95"/>
  <c r="G97" i="95"/>
  <c r="E97" i="95"/>
  <c r="Q96" i="95"/>
  <c r="P96" i="95"/>
  <c r="O96" i="95"/>
  <c r="N96" i="95"/>
  <c r="M96" i="95"/>
  <c r="L96" i="95"/>
  <c r="J96" i="95"/>
  <c r="I96" i="95"/>
  <c r="H96" i="95"/>
  <c r="G96" i="95"/>
  <c r="E96" i="95"/>
  <c r="R95" i="95"/>
  <c r="D95" i="95"/>
  <c r="Q92" i="95"/>
  <c r="P92" i="95"/>
  <c r="O92" i="95"/>
  <c r="M92" i="95"/>
  <c r="L92" i="95"/>
  <c r="J92" i="95"/>
  <c r="I92" i="95"/>
  <c r="H92" i="95"/>
  <c r="E92" i="95"/>
  <c r="Q91" i="95"/>
  <c r="P91" i="95"/>
  <c r="O91" i="95"/>
  <c r="L91" i="95"/>
  <c r="J91" i="95"/>
  <c r="I91" i="95"/>
  <c r="H91" i="95"/>
  <c r="E91" i="95"/>
  <c r="Q90" i="95"/>
  <c r="P90" i="95"/>
  <c r="O90" i="95"/>
  <c r="L90" i="95"/>
  <c r="J90" i="95"/>
  <c r="I90" i="95"/>
  <c r="H90" i="95"/>
  <c r="E90" i="95"/>
  <c r="Q89" i="95"/>
  <c r="P89" i="95"/>
  <c r="O89" i="95"/>
  <c r="L89" i="95"/>
  <c r="J89" i="95"/>
  <c r="I89" i="95"/>
  <c r="H89" i="95"/>
  <c r="E89" i="95"/>
  <c r="Q88" i="95"/>
  <c r="P88" i="95"/>
  <c r="O88" i="95"/>
  <c r="M88" i="95"/>
  <c r="L88" i="95"/>
  <c r="J88" i="95"/>
  <c r="I88" i="95"/>
  <c r="H88" i="95"/>
  <c r="E88" i="95"/>
  <c r="Q87" i="95"/>
  <c r="P87" i="95"/>
  <c r="O87" i="95"/>
  <c r="L87" i="95"/>
  <c r="J87" i="95"/>
  <c r="I87" i="95"/>
  <c r="H87" i="95"/>
  <c r="E87" i="95"/>
  <c r="Q86" i="95"/>
  <c r="P86" i="95"/>
  <c r="O86" i="95"/>
  <c r="L86" i="95"/>
  <c r="J86" i="95"/>
  <c r="I86" i="95"/>
  <c r="H86" i="95"/>
  <c r="E86" i="95"/>
  <c r="Q85" i="95"/>
  <c r="P85" i="95"/>
  <c r="O85" i="95"/>
  <c r="L85" i="95"/>
  <c r="J85" i="95"/>
  <c r="I85" i="95"/>
  <c r="H85" i="95"/>
  <c r="E85" i="95"/>
  <c r="Q84" i="95"/>
  <c r="P84" i="95"/>
  <c r="O84" i="95"/>
  <c r="M84" i="95"/>
  <c r="L84" i="95"/>
  <c r="J84" i="95"/>
  <c r="I84" i="95"/>
  <c r="H84" i="95"/>
  <c r="E84" i="95"/>
  <c r="Q83" i="95"/>
  <c r="P83" i="95"/>
  <c r="O83" i="95"/>
  <c r="L83" i="95"/>
  <c r="J83" i="95"/>
  <c r="I83" i="95"/>
  <c r="H83" i="95"/>
  <c r="E83" i="95"/>
  <c r="R82" i="95"/>
  <c r="D82" i="95"/>
  <c r="Q79" i="95"/>
  <c r="P79" i="95"/>
  <c r="O79" i="95"/>
  <c r="L79" i="95"/>
  <c r="J79" i="95"/>
  <c r="I79" i="95"/>
  <c r="H79" i="95"/>
  <c r="G79" i="95"/>
  <c r="E79" i="95"/>
  <c r="Q78" i="95"/>
  <c r="P78" i="95"/>
  <c r="O78" i="95"/>
  <c r="L78" i="95"/>
  <c r="J78" i="95"/>
  <c r="I78" i="95"/>
  <c r="H78" i="95"/>
  <c r="F78" i="95"/>
  <c r="E78" i="95"/>
  <c r="Q77" i="95"/>
  <c r="P77" i="95"/>
  <c r="O77" i="95"/>
  <c r="L77" i="95"/>
  <c r="H77" i="95"/>
  <c r="F77" i="95"/>
  <c r="O76" i="95"/>
  <c r="M76" i="95"/>
  <c r="L76" i="95"/>
  <c r="I76" i="95"/>
  <c r="H76" i="95"/>
  <c r="G76" i="95"/>
  <c r="F75" i="95"/>
  <c r="E75" i="95"/>
  <c r="Q74" i="95"/>
  <c r="P74" i="95"/>
  <c r="O74" i="95"/>
  <c r="O73" i="95"/>
  <c r="M73" i="95"/>
  <c r="L73" i="95"/>
  <c r="Q72" i="95"/>
  <c r="P72" i="95"/>
  <c r="O71" i="95"/>
  <c r="M71" i="95"/>
  <c r="L71" i="95"/>
  <c r="J71" i="95"/>
  <c r="G71" i="95"/>
  <c r="P70" i="95"/>
  <c r="N70" i="95"/>
  <c r="R69" i="95"/>
  <c r="M79" i="95" s="1"/>
  <c r="D69" i="95"/>
  <c r="N79" i="95" s="1"/>
  <c r="Q66" i="95"/>
  <c r="P66" i="95"/>
  <c r="O66" i="95"/>
  <c r="N66" i="95"/>
  <c r="L66" i="95"/>
  <c r="J66" i="95"/>
  <c r="I66" i="95"/>
  <c r="H66" i="95"/>
  <c r="G66" i="95"/>
  <c r="F66" i="95"/>
  <c r="E66" i="95"/>
  <c r="Q65" i="95"/>
  <c r="P65" i="95"/>
  <c r="O65" i="95"/>
  <c r="N65" i="95"/>
  <c r="L65" i="95"/>
  <c r="J65" i="95"/>
  <c r="I65" i="95"/>
  <c r="H65" i="95"/>
  <c r="G65" i="95"/>
  <c r="F65" i="95"/>
  <c r="E65" i="95"/>
  <c r="Q64" i="95"/>
  <c r="P64" i="95"/>
  <c r="O64" i="95"/>
  <c r="N64" i="95"/>
  <c r="M64" i="95"/>
  <c r="L64" i="95"/>
  <c r="J64" i="95"/>
  <c r="I64" i="95"/>
  <c r="H64" i="95"/>
  <c r="E64" i="95"/>
  <c r="U63" i="95"/>
  <c r="Q63" i="95"/>
  <c r="P63" i="95"/>
  <c r="O63" i="95"/>
  <c r="N63" i="95"/>
  <c r="L63" i="95"/>
  <c r="J63" i="95"/>
  <c r="I63" i="95"/>
  <c r="H63" i="95"/>
  <c r="G63" i="95"/>
  <c r="F63" i="95"/>
  <c r="E63" i="95"/>
  <c r="Q62" i="95"/>
  <c r="P62" i="95"/>
  <c r="O62" i="95"/>
  <c r="N62" i="95"/>
  <c r="L62" i="95"/>
  <c r="J62" i="95"/>
  <c r="I62" i="95"/>
  <c r="H62" i="95"/>
  <c r="F62" i="95"/>
  <c r="E62" i="95"/>
  <c r="Q61" i="95"/>
  <c r="P61" i="95"/>
  <c r="O61" i="95"/>
  <c r="N61" i="95"/>
  <c r="L61" i="95"/>
  <c r="J61" i="95"/>
  <c r="I61" i="95"/>
  <c r="H61" i="95"/>
  <c r="E61" i="95"/>
  <c r="U60" i="95"/>
  <c r="Q60" i="95"/>
  <c r="P60" i="95"/>
  <c r="O60" i="95"/>
  <c r="N60" i="95"/>
  <c r="M60" i="95"/>
  <c r="L60" i="95"/>
  <c r="J60" i="95"/>
  <c r="I60" i="95"/>
  <c r="H60" i="95"/>
  <c r="G60" i="95"/>
  <c r="F60" i="95"/>
  <c r="E60" i="95"/>
  <c r="Q59" i="95"/>
  <c r="P59" i="95"/>
  <c r="O59" i="95"/>
  <c r="N59" i="95"/>
  <c r="L59" i="95"/>
  <c r="J59" i="95"/>
  <c r="I59" i="95"/>
  <c r="H59" i="95"/>
  <c r="F59" i="95"/>
  <c r="E59" i="95"/>
  <c r="Q58" i="95"/>
  <c r="P58" i="95"/>
  <c r="O58" i="95"/>
  <c r="N58" i="95"/>
  <c r="L58" i="95"/>
  <c r="J58" i="95"/>
  <c r="I58" i="95"/>
  <c r="H58" i="95"/>
  <c r="E58" i="95"/>
  <c r="S57" i="95"/>
  <c r="Q57" i="95" s="1"/>
  <c r="O57" i="95"/>
  <c r="N57" i="95"/>
  <c r="M57" i="95"/>
  <c r="L57" i="95"/>
  <c r="J57" i="95"/>
  <c r="I57" i="95"/>
  <c r="G57" i="95"/>
  <c r="F57" i="95"/>
  <c r="C57" i="95"/>
  <c r="S56" i="95"/>
  <c r="R56" i="95"/>
  <c r="M63" i="95" s="1"/>
  <c r="D56" i="95"/>
  <c r="E57" i="95" s="1"/>
  <c r="C56" i="95"/>
  <c r="Q53" i="95"/>
  <c r="P53" i="95"/>
  <c r="O53" i="95"/>
  <c r="L53" i="95"/>
  <c r="J53" i="95"/>
  <c r="I53" i="95"/>
  <c r="H53" i="95"/>
  <c r="E53" i="95"/>
  <c r="Q52" i="95"/>
  <c r="P52" i="95"/>
  <c r="O52" i="95"/>
  <c r="L52" i="95"/>
  <c r="J52" i="95"/>
  <c r="I52" i="95"/>
  <c r="H52" i="95"/>
  <c r="F52" i="95"/>
  <c r="E52" i="95"/>
  <c r="M51" i="95"/>
  <c r="F51" i="95"/>
  <c r="F49" i="95"/>
  <c r="U48" i="95"/>
  <c r="M48" i="95"/>
  <c r="F48" i="95"/>
  <c r="F46" i="95"/>
  <c r="L45" i="95"/>
  <c r="U44" i="95"/>
  <c r="S44" i="95"/>
  <c r="F44" i="95"/>
  <c r="C44" i="95"/>
  <c r="U43" i="95"/>
  <c r="S43" i="95"/>
  <c r="R43" i="95"/>
  <c r="M52" i="95" s="1"/>
  <c r="D43" i="95"/>
  <c r="F53" i="95" s="1"/>
  <c r="C43" i="95"/>
  <c r="V41" i="95"/>
  <c r="Q40" i="95"/>
  <c r="P40" i="95"/>
  <c r="O40" i="95"/>
  <c r="L40" i="95"/>
  <c r="J40" i="95"/>
  <c r="I40" i="95"/>
  <c r="H40" i="95"/>
  <c r="E40" i="95"/>
  <c r="Q39" i="95"/>
  <c r="P39" i="95"/>
  <c r="O39" i="95"/>
  <c r="L39" i="95"/>
  <c r="J39" i="95"/>
  <c r="I39" i="95"/>
  <c r="H39" i="95"/>
  <c r="E39" i="95"/>
  <c r="U38" i="95"/>
  <c r="H37" i="95"/>
  <c r="E37" i="95"/>
  <c r="S31" i="95"/>
  <c r="C31" i="95"/>
  <c r="S30" i="95"/>
  <c r="R30" i="95"/>
  <c r="G40" i="95" s="1"/>
  <c r="D30" i="95"/>
  <c r="N33" i="95" s="1"/>
  <c r="C30" i="95"/>
  <c r="Q27" i="95"/>
  <c r="P27" i="95"/>
  <c r="O27" i="95"/>
  <c r="L27" i="95"/>
  <c r="J27" i="95"/>
  <c r="I27" i="95"/>
  <c r="H27" i="95"/>
  <c r="G27" i="95"/>
  <c r="E27" i="95"/>
  <c r="Q26" i="95"/>
  <c r="P26" i="95"/>
  <c r="O26" i="95"/>
  <c r="L26" i="95"/>
  <c r="J26" i="95"/>
  <c r="I26" i="95"/>
  <c r="H26" i="95"/>
  <c r="E26" i="95"/>
  <c r="Q25" i="95"/>
  <c r="P25" i="95"/>
  <c r="J25" i="95"/>
  <c r="F24" i="95"/>
  <c r="F19" i="95"/>
  <c r="S18" i="95"/>
  <c r="M18" i="95"/>
  <c r="C18" i="95"/>
  <c r="S17" i="95"/>
  <c r="R17" i="95"/>
  <c r="M26" i="95" s="1"/>
  <c r="D17" i="95"/>
  <c r="F21" i="95" s="1"/>
  <c r="C17" i="95"/>
  <c r="Q14" i="95"/>
  <c r="P14" i="95"/>
  <c r="O14" i="95"/>
  <c r="L14" i="95"/>
  <c r="J14" i="95"/>
  <c r="I14" i="95"/>
  <c r="H14" i="95"/>
  <c r="E14" i="95"/>
  <c r="Q13" i="95"/>
  <c r="P13" i="95"/>
  <c r="O13" i="95"/>
  <c r="L13" i="95"/>
  <c r="J13" i="95"/>
  <c r="I13" i="95"/>
  <c r="H13" i="95"/>
  <c r="E13" i="95"/>
  <c r="R4" i="95"/>
  <c r="M14" i="95" s="1"/>
  <c r="D4" i="95"/>
  <c r="N6" i="95" s="1"/>
  <c r="K2" i="95"/>
  <c r="C170" i="94" a="1"/>
  <c r="C170" i="94" s="1"/>
  <c r="C140" i="94"/>
  <c r="Q131" i="94"/>
  <c r="P131" i="94"/>
  <c r="O131" i="94"/>
  <c r="N131" i="94"/>
  <c r="M131" i="94"/>
  <c r="L131" i="94"/>
  <c r="J131" i="94"/>
  <c r="I131" i="94"/>
  <c r="H131" i="94"/>
  <c r="E131" i="94"/>
  <c r="Q130" i="94"/>
  <c r="P130" i="94"/>
  <c r="O130" i="94"/>
  <c r="N130" i="94"/>
  <c r="M130" i="94"/>
  <c r="L130" i="94"/>
  <c r="J130" i="94"/>
  <c r="I130" i="94"/>
  <c r="H130" i="94"/>
  <c r="E130" i="94"/>
  <c r="Q129" i="94"/>
  <c r="P129" i="94"/>
  <c r="O129" i="94"/>
  <c r="N129" i="94"/>
  <c r="M129" i="94"/>
  <c r="L129" i="94"/>
  <c r="J129" i="94"/>
  <c r="I129" i="94"/>
  <c r="H129" i="94"/>
  <c r="E129" i="94"/>
  <c r="Q128" i="94"/>
  <c r="P128" i="94"/>
  <c r="O128" i="94"/>
  <c r="N128" i="94"/>
  <c r="M128" i="94"/>
  <c r="L128" i="94"/>
  <c r="J128" i="94"/>
  <c r="I128" i="94"/>
  <c r="H128" i="94"/>
  <c r="E128" i="94"/>
  <c r="Q127" i="94"/>
  <c r="P127" i="94"/>
  <c r="O127" i="94"/>
  <c r="N127" i="94"/>
  <c r="M127" i="94"/>
  <c r="L127" i="94"/>
  <c r="J127" i="94"/>
  <c r="I127" i="94"/>
  <c r="H127" i="94"/>
  <c r="E127" i="94"/>
  <c r="Q126" i="94"/>
  <c r="P126" i="94"/>
  <c r="O126" i="94"/>
  <c r="N126" i="94"/>
  <c r="M126" i="94"/>
  <c r="L126" i="94"/>
  <c r="J126" i="94"/>
  <c r="I126" i="94"/>
  <c r="H126" i="94"/>
  <c r="E126" i="94"/>
  <c r="Q125" i="94"/>
  <c r="P125" i="94"/>
  <c r="O125" i="94"/>
  <c r="N125" i="94"/>
  <c r="M125" i="94"/>
  <c r="L125" i="94"/>
  <c r="J125" i="94"/>
  <c r="I125" i="94"/>
  <c r="H125" i="94"/>
  <c r="E125" i="94"/>
  <c r="Q124" i="94"/>
  <c r="P124" i="94"/>
  <c r="O124" i="94"/>
  <c r="N124" i="94"/>
  <c r="M124" i="94"/>
  <c r="L124" i="94"/>
  <c r="J124" i="94"/>
  <c r="I124" i="94"/>
  <c r="H124" i="94"/>
  <c r="E124" i="94"/>
  <c r="Q123" i="94"/>
  <c r="P123" i="94"/>
  <c r="O123" i="94"/>
  <c r="N123" i="94"/>
  <c r="M123" i="94"/>
  <c r="L123" i="94"/>
  <c r="J123" i="94"/>
  <c r="I123" i="94"/>
  <c r="H123" i="94"/>
  <c r="E123" i="94"/>
  <c r="Q122" i="94"/>
  <c r="P122" i="94"/>
  <c r="O122" i="94"/>
  <c r="N122" i="94"/>
  <c r="M122" i="94"/>
  <c r="L122" i="94"/>
  <c r="J122" i="94"/>
  <c r="I122" i="94"/>
  <c r="H122" i="94"/>
  <c r="E122" i="94"/>
  <c r="R121" i="94"/>
  <c r="G131" i="94" s="1"/>
  <c r="D121" i="94"/>
  <c r="F131" i="94" s="1"/>
  <c r="Q118" i="94"/>
  <c r="P118" i="94"/>
  <c r="O118" i="94"/>
  <c r="N118" i="94"/>
  <c r="M118" i="94"/>
  <c r="L118" i="94"/>
  <c r="J118" i="94"/>
  <c r="I118" i="94"/>
  <c r="H118" i="94"/>
  <c r="E118" i="94"/>
  <c r="Q117" i="94"/>
  <c r="P117" i="94"/>
  <c r="O117" i="94"/>
  <c r="N117" i="94"/>
  <c r="M117" i="94"/>
  <c r="L117" i="94"/>
  <c r="J117" i="94"/>
  <c r="I117" i="94"/>
  <c r="H117" i="94"/>
  <c r="E117" i="94"/>
  <c r="Q116" i="94"/>
  <c r="P116" i="94"/>
  <c r="O116" i="94"/>
  <c r="N116" i="94"/>
  <c r="M116" i="94"/>
  <c r="L116" i="94"/>
  <c r="J116" i="94"/>
  <c r="I116" i="94"/>
  <c r="H116" i="94"/>
  <c r="E116" i="94"/>
  <c r="Q115" i="94"/>
  <c r="P115" i="94"/>
  <c r="O115" i="94"/>
  <c r="N115" i="94"/>
  <c r="M115" i="94"/>
  <c r="L115" i="94"/>
  <c r="J115" i="94"/>
  <c r="I115" i="94"/>
  <c r="H115" i="94"/>
  <c r="E115" i="94"/>
  <c r="Q114" i="94"/>
  <c r="P114" i="94"/>
  <c r="O114" i="94"/>
  <c r="N114" i="94"/>
  <c r="M114" i="94"/>
  <c r="L114" i="94"/>
  <c r="J114" i="94"/>
  <c r="I114" i="94"/>
  <c r="H114" i="94"/>
  <c r="E114" i="94"/>
  <c r="Q113" i="94"/>
  <c r="P113" i="94"/>
  <c r="O113" i="94"/>
  <c r="N113" i="94"/>
  <c r="M113" i="94"/>
  <c r="L113" i="94"/>
  <c r="J113" i="94"/>
  <c r="I113" i="94"/>
  <c r="H113" i="94"/>
  <c r="E113" i="94"/>
  <c r="Q112" i="94"/>
  <c r="P112" i="94"/>
  <c r="O112" i="94"/>
  <c r="N112" i="94"/>
  <c r="M112" i="94"/>
  <c r="L112" i="94"/>
  <c r="J112" i="94"/>
  <c r="I112" i="94"/>
  <c r="H112" i="94"/>
  <c r="E112" i="94"/>
  <c r="Q111" i="94"/>
  <c r="P111" i="94"/>
  <c r="O111" i="94"/>
  <c r="N111" i="94"/>
  <c r="M111" i="94"/>
  <c r="L111" i="94"/>
  <c r="J111" i="94"/>
  <c r="I111" i="94"/>
  <c r="H111" i="94"/>
  <c r="E111" i="94"/>
  <c r="Q110" i="94"/>
  <c r="P110" i="94"/>
  <c r="O110" i="94"/>
  <c r="N110" i="94"/>
  <c r="M110" i="94"/>
  <c r="L110" i="94"/>
  <c r="J110" i="94"/>
  <c r="I110" i="94"/>
  <c r="H110" i="94"/>
  <c r="E110" i="94"/>
  <c r="Q109" i="94"/>
  <c r="P109" i="94"/>
  <c r="O109" i="94"/>
  <c r="N109" i="94"/>
  <c r="M109" i="94"/>
  <c r="L109" i="94"/>
  <c r="J109" i="94"/>
  <c r="I109" i="94"/>
  <c r="H109" i="94"/>
  <c r="E109" i="94"/>
  <c r="R108" i="94"/>
  <c r="G118" i="94" s="1"/>
  <c r="D108" i="94"/>
  <c r="F118" i="94" s="1"/>
  <c r="Q105" i="94"/>
  <c r="P105" i="94"/>
  <c r="O105" i="94"/>
  <c r="N105" i="94"/>
  <c r="M105" i="94"/>
  <c r="L105" i="94"/>
  <c r="J105" i="94"/>
  <c r="I105" i="94"/>
  <c r="H105" i="94"/>
  <c r="E105" i="94"/>
  <c r="Q104" i="94"/>
  <c r="P104" i="94"/>
  <c r="O104" i="94"/>
  <c r="N104" i="94"/>
  <c r="M104" i="94"/>
  <c r="L104" i="94"/>
  <c r="J104" i="94"/>
  <c r="I104" i="94"/>
  <c r="H104" i="94"/>
  <c r="E104" i="94"/>
  <c r="Q103" i="94"/>
  <c r="P103" i="94"/>
  <c r="O103" i="94"/>
  <c r="N103" i="94"/>
  <c r="M103" i="94"/>
  <c r="L103" i="94"/>
  <c r="J103" i="94"/>
  <c r="I103" i="94"/>
  <c r="H103" i="94"/>
  <c r="E103" i="94"/>
  <c r="Q102" i="94"/>
  <c r="P102" i="94"/>
  <c r="O102" i="94"/>
  <c r="N102" i="94"/>
  <c r="M102" i="94"/>
  <c r="L102" i="94"/>
  <c r="J102" i="94"/>
  <c r="I102" i="94"/>
  <c r="H102" i="94"/>
  <c r="E102" i="94"/>
  <c r="Q101" i="94"/>
  <c r="P101" i="94"/>
  <c r="O101" i="94"/>
  <c r="N101" i="94"/>
  <c r="M101" i="94"/>
  <c r="L101" i="94"/>
  <c r="J101" i="94"/>
  <c r="I101" i="94"/>
  <c r="H101" i="94"/>
  <c r="E101" i="94"/>
  <c r="Q100" i="94"/>
  <c r="P100" i="94"/>
  <c r="O100" i="94"/>
  <c r="N100" i="94"/>
  <c r="M100" i="94"/>
  <c r="L100" i="94"/>
  <c r="J100" i="94"/>
  <c r="I100" i="94"/>
  <c r="H100" i="94"/>
  <c r="E100" i="94"/>
  <c r="Q99" i="94"/>
  <c r="P99" i="94"/>
  <c r="O99" i="94"/>
  <c r="N99" i="94"/>
  <c r="M99" i="94"/>
  <c r="L99" i="94"/>
  <c r="J99" i="94"/>
  <c r="I99" i="94"/>
  <c r="H99" i="94"/>
  <c r="E99" i="94"/>
  <c r="Q98" i="94"/>
  <c r="P98" i="94"/>
  <c r="O98" i="94"/>
  <c r="N98" i="94"/>
  <c r="M98" i="94"/>
  <c r="L98" i="94"/>
  <c r="J98" i="94"/>
  <c r="I98" i="94"/>
  <c r="H98" i="94"/>
  <c r="E98" i="94"/>
  <c r="Q97" i="94"/>
  <c r="P97" i="94"/>
  <c r="O97" i="94"/>
  <c r="N97" i="94"/>
  <c r="M97" i="94"/>
  <c r="L97" i="94"/>
  <c r="J97" i="94"/>
  <c r="I97" i="94"/>
  <c r="H97" i="94"/>
  <c r="E97" i="94"/>
  <c r="Q96" i="94"/>
  <c r="P96" i="94"/>
  <c r="O96" i="94"/>
  <c r="N96" i="94"/>
  <c r="M96" i="94"/>
  <c r="L96" i="94"/>
  <c r="J96" i="94"/>
  <c r="I96" i="94"/>
  <c r="H96" i="94"/>
  <c r="E96" i="94"/>
  <c r="R95" i="94"/>
  <c r="G105" i="94" s="1"/>
  <c r="D95" i="94"/>
  <c r="F105" i="94" s="1"/>
  <c r="Q92" i="94"/>
  <c r="P92" i="94"/>
  <c r="O92" i="94"/>
  <c r="L92" i="94"/>
  <c r="J92" i="94"/>
  <c r="I92" i="94"/>
  <c r="H92" i="94"/>
  <c r="E92" i="94"/>
  <c r="Q91" i="94"/>
  <c r="P91" i="94"/>
  <c r="O91" i="94"/>
  <c r="L91" i="94"/>
  <c r="J91" i="94"/>
  <c r="I91" i="94"/>
  <c r="H91" i="94"/>
  <c r="E91" i="94"/>
  <c r="Q90" i="94"/>
  <c r="P90" i="94"/>
  <c r="O90" i="94"/>
  <c r="L90" i="94"/>
  <c r="J90" i="94"/>
  <c r="I90" i="94"/>
  <c r="H90" i="94"/>
  <c r="E90" i="94"/>
  <c r="Q89" i="94"/>
  <c r="P89" i="94"/>
  <c r="O89" i="94"/>
  <c r="L89" i="94"/>
  <c r="J89" i="94"/>
  <c r="I89" i="94"/>
  <c r="H89" i="94"/>
  <c r="E89" i="94"/>
  <c r="Q88" i="94"/>
  <c r="P88" i="94"/>
  <c r="O88" i="94"/>
  <c r="L88" i="94"/>
  <c r="J88" i="94"/>
  <c r="I88" i="94"/>
  <c r="H88" i="94"/>
  <c r="E88" i="94"/>
  <c r="Q87" i="94"/>
  <c r="P87" i="94"/>
  <c r="O87" i="94"/>
  <c r="L87" i="94"/>
  <c r="J87" i="94"/>
  <c r="I87" i="94"/>
  <c r="H87" i="94"/>
  <c r="E87" i="94"/>
  <c r="Q86" i="94"/>
  <c r="P86" i="94"/>
  <c r="O86" i="94"/>
  <c r="L86" i="94"/>
  <c r="J86" i="94"/>
  <c r="I86" i="94"/>
  <c r="H86" i="94"/>
  <c r="E86" i="94"/>
  <c r="Q85" i="94"/>
  <c r="P85" i="94"/>
  <c r="O85" i="94"/>
  <c r="L85" i="94"/>
  <c r="J85" i="94"/>
  <c r="I85" i="94"/>
  <c r="H85" i="94"/>
  <c r="E85" i="94"/>
  <c r="Q84" i="94"/>
  <c r="P84" i="94"/>
  <c r="O84" i="94"/>
  <c r="L84" i="94"/>
  <c r="J84" i="94"/>
  <c r="I84" i="94"/>
  <c r="H84" i="94"/>
  <c r="E84" i="94"/>
  <c r="Q83" i="94"/>
  <c r="P83" i="94"/>
  <c r="O83" i="94"/>
  <c r="L83" i="94"/>
  <c r="J83" i="94"/>
  <c r="I83" i="94"/>
  <c r="H83" i="94"/>
  <c r="E83" i="94"/>
  <c r="R82" i="94"/>
  <c r="M92" i="94" s="1"/>
  <c r="D82" i="94"/>
  <c r="N92" i="94" s="1"/>
  <c r="Q79" i="94"/>
  <c r="P79" i="94"/>
  <c r="O79" i="94"/>
  <c r="L79" i="94"/>
  <c r="J79" i="94"/>
  <c r="I79" i="94"/>
  <c r="H79" i="94"/>
  <c r="E79" i="94"/>
  <c r="Q78" i="94"/>
  <c r="P78" i="94"/>
  <c r="O78" i="94"/>
  <c r="L78" i="94"/>
  <c r="J78" i="94"/>
  <c r="I78" i="94"/>
  <c r="H78" i="94"/>
  <c r="E78" i="94"/>
  <c r="Q77" i="94"/>
  <c r="P77" i="94"/>
  <c r="O77" i="94"/>
  <c r="L77" i="94"/>
  <c r="J77" i="94"/>
  <c r="I77" i="94"/>
  <c r="H77" i="94"/>
  <c r="E77" i="94"/>
  <c r="Q76" i="94"/>
  <c r="P76" i="94"/>
  <c r="O76" i="94"/>
  <c r="M76" i="94"/>
  <c r="L76" i="94"/>
  <c r="J76" i="94"/>
  <c r="I76" i="94"/>
  <c r="H76" i="94"/>
  <c r="G76" i="94"/>
  <c r="F76" i="94"/>
  <c r="E76" i="94"/>
  <c r="Q75" i="94"/>
  <c r="P75" i="94"/>
  <c r="O75" i="94"/>
  <c r="L75" i="94"/>
  <c r="J75" i="94"/>
  <c r="I75" i="94"/>
  <c r="H75" i="94"/>
  <c r="F75" i="94"/>
  <c r="E75" i="94"/>
  <c r="Q74" i="94"/>
  <c r="P74" i="94"/>
  <c r="O74" i="94"/>
  <c r="N74" i="94"/>
  <c r="M74" i="94"/>
  <c r="L74" i="94"/>
  <c r="J74" i="94"/>
  <c r="I74" i="94"/>
  <c r="H74" i="94"/>
  <c r="G74" i="94"/>
  <c r="E74" i="94"/>
  <c r="Q73" i="94"/>
  <c r="P73" i="94"/>
  <c r="O73" i="94"/>
  <c r="L73" i="94"/>
  <c r="J73" i="94"/>
  <c r="I73" i="94"/>
  <c r="H73" i="94"/>
  <c r="G73" i="94"/>
  <c r="F73" i="94"/>
  <c r="E73" i="94"/>
  <c r="Q72" i="94"/>
  <c r="P72" i="94"/>
  <c r="O72" i="94"/>
  <c r="N72" i="94"/>
  <c r="M72" i="94"/>
  <c r="L72" i="94"/>
  <c r="J72" i="94"/>
  <c r="I72" i="94"/>
  <c r="H72" i="94"/>
  <c r="E72" i="94"/>
  <c r="Q71" i="94"/>
  <c r="P71" i="94"/>
  <c r="O71" i="94"/>
  <c r="M71" i="94"/>
  <c r="L71" i="94"/>
  <c r="J71" i="94"/>
  <c r="I71" i="94"/>
  <c r="H71" i="94"/>
  <c r="G71" i="94"/>
  <c r="F71" i="94"/>
  <c r="E71" i="94"/>
  <c r="Q70" i="94"/>
  <c r="P70" i="94"/>
  <c r="O70" i="94"/>
  <c r="N70" i="94"/>
  <c r="M70" i="94"/>
  <c r="L70" i="94"/>
  <c r="J70" i="94"/>
  <c r="I70" i="94"/>
  <c r="H70" i="94"/>
  <c r="G70" i="94"/>
  <c r="F70" i="94"/>
  <c r="E70" i="94"/>
  <c r="R69" i="94"/>
  <c r="D69" i="94"/>
  <c r="F72" i="94" s="1"/>
  <c r="Q66" i="94"/>
  <c r="P66" i="94"/>
  <c r="O66" i="94"/>
  <c r="L66" i="94"/>
  <c r="J66" i="94"/>
  <c r="I66" i="94"/>
  <c r="H66" i="94"/>
  <c r="G66" i="94"/>
  <c r="E66" i="94"/>
  <c r="Q65" i="94"/>
  <c r="P65" i="94"/>
  <c r="O65" i="94"/>
  <c r="L65" i="94"/>
  <c r="J65" i="94"/>
  <c r="I65" i="94"/>
  <c r="H65" i="94"/>
  <c r="G65" i="94"/>
  <c r="E65" i="94"/>
  <c r="M64" i="94"/>
  <c r="L64" i="94"/>
  <c r="J64" i="94"/>
  <c r="I64" i="94"/>
  <c r="G63" i="94"/>
  <c r="N62" i="94"/>
  <c r="G62" i="94"/>
  <c r="J61" i="94"/>
  <c r="I61" i="94"/>
  <c r="H61" i="94"/>
  <c r="G60" i="94"/>
  <c r="Q59" i="94"/>
  <c r="P59" i="94"/>
  <c r="G59" i="94"/>
  <c r="E58" i="94"/>
  <c r="U57" i="94"/>
  <c r="S57" i="94"/>
  <c r="G57" i="94"/>
  <c r="C57" i="94"/>
  <c r="S56" i="94"/>
  <c r="R56" i="94"/>
  <c r="D56" i="94"/>
  <c r="L62" i="94" s="1"/>
  <c r="C56" i="94"/>
  <c r="U53" i="94"/>
  <c r="Q53" i="94"/>
  <c r="P53" i="94"/>
  <c r="O53" i="94"/>
  <c r="L53" i="94"/>
  <c r="J53" i="94"/>
  <c r="I53" i="94"/>
  <c r="H53" i="94"/>
  <c r="E53" i="94"/>
  <c r="Q52" i="94"/>
  <c r="P52" i="94"/>
  <c r="O52" i="94"/>
  <c r="N52" i="94"/>
  <c r="L52" i="94"/>
  <c r="J52" i="94"/>
  <c r="I52" i="94"/>
  <c r="H52" i="94"/>
  <c r="E52" i="94"/>
  <c r="Q51" i="94"/>
  <c r="P51" i="94"/>
  <c r="O51" i="94"/>
  <c r="L51" i="94"/>
  <c r="J51" i="94"/>
  <c r="I51" i="94"/>
  <c r="H51" i="94"/>
  <c r="E51" i="94"/>
  <c r="Q50" i="94"/>
  <c r="P50" i="94"/>
  <c r="O50" i="94"/>
  <c r="L50" i="94"/>
  <c r="J50" i="94"/>
  <c r="I50" i="94"/>
  <c r="H50" i="94"/>
  <c r="E50" i="94"/>
  <c r="Q49" i="94"/>
  <c r="P49" i="94"/>
  <c r="O49" i="94"/>
  <c r="L49" i="94"/>
  <c r="J49" i="94"/>
  <c r="E49" i="94"/>
  <c r="Q48" i="94"/>
  <c r="P48" i="94"/>
  <c r="O48" i="94"/>
  <c r="L48" i="94"/>
  <c r="J48" i="94"/>
  <c r="I48" i="94"/>
  <c r="H48" i="94"/>
  <c r="E48" i="94"/>
  <c r="Q47" i="94"/>
  <c r="P47" i="94"/>
  <c r="O47" i="94"/>
  <c r="L47" i="94"/>
  <c r="J47" i="94"/>
  <c r="I47" i="94"/>
  <c r="H47" i="94"/>
  <c r="E47" i="94"/>
  <c r="Q46" i="94"/>
  <c r="P46" i="94"/>
  <c r="O46" i="94"/>
  <c r="L46" i="94"/>
  <c r="J46" i="94"/>
  <c r="I46" i="94"/>
  <c r="H46" i="94"/>
  <c r="E46" i="94"/>
  <c r="Q45" i="94"/>
  <c r="P45" i="94"/>
  <c r="O45" i="94"/>
  <c r="N45" i="94"/>
  <c r="L45" i="94"/>
  <c r="H45" i="94"/>
  <c r="E45" i="94"/>
  <c r="S44" i="94"/>
  <c r="Q44" i="94"/>
  <c r="P44" i="94"/>
  <c r="C44" i="94"/>
  <c r="U43" i="94"/>
  <c r="S43" i="94"/>
  <c r="R43" i="94"/>
  <c r="G45" i="94" s="1"/>
  <c r="D43" i="94"/>
  <c r="I49" i="94" s="1"/>
  <c r="C43" i="94"/>
  <c r="V41" i="94"/>
  <c r="Q40" i="94"/>
  <c r="P40" i="94"/>
  <c r="O40" i="94"/>
  <c r="M40" i="94"/>
  <c r="L40" i="94"/>
  <c r="J40" i="94"/>
  <c r="I40" i="94"/>
  <c r="H40" i="94"/>
  <c r="G40" i="94"/>
  <c r="E40" i="94"/>
  <c r="Q39" i="94"/>
  <c r="P39" i="94"/>
  <c r="O39" i="94"/>
  <c r="M39" i="94"/>
  <c r="L39" i="94"/>
  <c r="J39" i="94"/>
  <c r="I39" i="94"/>
  <c r="H39" i="94"/>
  <c r="G39" i="94"/>
  <c r="E39" i="94"/>
  <c r="Q38" i="94"/>
  <c r="P38" i="94"/>
  <c r="O38" i="94"/>
  <c r="M38" i="94"/>
  <c r="L38" i="94"/>
  <c r="G38" i="94"/>
  <c r="Q37" i="94"/>
  <c r="P37" i="94"/>
  <c r="O37" i="94"/>
  <c r="M37" i="94"/>
  <c r="L37" i="94"/>
  <c r="Q36" i="94"/>
  <c r="P36" i="94"/>
  <c r="O36" i="94"/>
  <c r="M36" i="94"/>
  <c r="L36" i="94"/>
  <c r="H36" i="94"/>
  <c r="G36" i="94"/>
  <c r="Q35" i="94"/>
  <c r="P35" i="94"/>
  <c r="O35" i="94"/>
  <c r="M35" i="94"/>
  <c r="L35" i="94"/>
  <c r="G35" i="94"/>
  <c r="Q34" i="94"/>
  <c r="P34" i="94"/>
  <c r="O34" i="94"/>
  <c r="M34" i="94"/>
  <c r="L34" i="94"/>
  <c r="H34" i="94"/>
  <c r="G34" i="94"/>
  <c r="Q33" i="94"/>
  <c r="P33" i="94"/>
  <c r="O33" i="94"/>
  <c r="M33" i="94"/>
  <c r="L33" i="94"/>
  <c r="G33" i="94"/>
  <c r="Q32" i="94"/>
  <c r="P32" i="94"/>
  <c r="O32" i="94"/>
  <c r="L32" i="94"/>
  <c r="G32" i="94"/>
  <c r="S31" i="94"/>
  <c r="M31" i="94"/>
  <c r="G31" i="94"/>
  <c r="C31" i="94"/>
  <c r="S30" i="94"/>
  <c r="R30" i="94"/>
  <c r="D30" i="94"/>
  <c r="F38" i="94" s="1"/>
  <c r="C30" i="94"/>
  <c r="Q27" i="94"/>
  <c r="P27" i="94"/>
  <c r="O27" i="94"/>
  <c r="L27" i="94"/>
  <c r="J27" i="94"/>
  <c r="I27" i="94"/>
  <c r="H27" i="94"/>
  <c r="E27" i="94"/>
  <c r="Q26" i="94"/>
  <c r="P26" i="94"/>
  <c r="O26" i="94"/>
  <c r="N26" i="94"/>
  <c r="L26" i="94"/>
  <c r="J26" i="94"/>
  <c r="I26" i="94"/>
  <c r="H26" i="94"/>
  <c r="E26" i="94"/>
  <c r="Q25" i="94"/>
  <c r="P25" i="94"/>
  <c r="O25" i="94"/>
  <c r="M25" i="94"/>
  <c r="L25" i="94"/>
  <c r="I25" i="94"/>
  <c r="M24" i="94"/>
  <c r="L24" i="94"/>
  <c r="H24" i="94"/>
  <c r="G24" i="94"/>
  <c r="P23" i="94"/>
  <c r="N23" i="94"/>
  <c r="J23" i="94"/>
  <c r="I23" i="94"/>
  <c r="H23" i="94"/>
  <c r="G23" i="94"/>
  <c r="E23" i="94"/>
  <c r="Q22" i="94"/>
  <c r="G22" i="94"/>
  <c r="E22" i="94"/>
  <c r="Q21" i="94"/>
  <c r="P21" i="94"/>
  <c r="O21" i="94"/>
  <c r="L21" i="94"/>
  <c r="Q20" i="94"/>
  <c r="P20" i="94"/>
  <c r="O20" i="94"/>
  <c r="N20" i="94"/>
  <c r="G20" i="94"/>
  <c r="M19" i="94"/>
  <c r="L19" i="94"/>
  <c r="I19" i="94"/>
  <c r="E19" i="94"/>
  <c r="S18" i="94"/>
  <c r="M18" i="94"/>
  <c r="F18" i="94"/>
  <c r="C18" i="94"/>
  <c r="S17" i="94"/>
  <c r="R17" i="94"/>
  <c r="G25" i="94" s="1"/>
  <c r="D17" i="94"/>
  <c r="N24" i="94" s="1"/>
  <c r="C17" i="94"/>
  <c r="Q14" i="94"/>
  <c r="P14" i="94"/>
  <c r="O14" i="94"/>
  <c r="L14" i="94"/>
  <c r="J14" i="94"/>
  <c r="I14" i="94"/>
  <c r="H14" i="94"/>
  <c r="F14" i="94"/>
  <c r="E14" i="94"/>
  <c r="Q13" i="94"/>
  <c r="P13" i="94"/>
  <c r="O13" i="94"/>
  <c r="L13" i="94"/>
  <c r="J13" i="94"/>
  <c r="I13" i="94"/>
  <c r="H13" i="94"/>
  <c r="E13" i="94"/>
  <c r="Q12" i="94"/>
  <c r="O12" i="94"/>
  <c r="M12" i="94"/>
  <c r="E12" i="94"/>
  <c r="P11" i="94"/>
  <c r="O11" i="94"/>
  <c r="M11" i="94"/>
  <c r="L11" i="94"/>
  <c r="F11" i="94"/>
  <c r="E11" i="94"/>
  <c r="L10" i="94"/>
  <c r="F10" i="94"/>
  <c r="E10" i="94"/>
  <c r="Q9" i="94"/>
  <c r="P9" i="94"/>
  <c r="L9" i="94"/>
  <c r="G9" i="94"/>
  <c r="M8" i="94"/>
  <c r="G8" i="94"/>
  <c r="Q7" i="94"/>
  <c r="P7" i="94"/>
  <c r="O7" i="94"/>
  <c r="N7" i="94"/>
  <c r="M7" i="94"/>
  <c r="L7" i="94"/>
  <c r="O6" i="94"/>
  <c r="N6" i="94"/>
  <c r="M6" i="94"/>
  <c r="L6" i="94"/>
  <c r="G6" i="94"/>
  <c r="P5" i="94"/>
  <c r="N5" i="94"/>
  <c r="M5" i="94"/>
  <c r="R4" i="94"/>
  <c r="L12" i="94" s="1"/>
  <c r="D4" i="94"/>
  <c r="J8" i="94" s="1"/>
  <c r="K2" i="94"/>
  <c r="C170" i="93" a="1"/>
  <c r="C170" i="93" s="1"/>
  <c r="C140" i="93"/>
  <c r="Q131" i="93"/>
  <c r="P131" i="93"/>
  <c r="O131" i="93"/>
  <c r="M131" i="93"/>
  <c r="L131" i="93"/>
  <c r="J131" i="93"/>
  <c r="I131" i="93"/>
  <c r="H131" i="93"/>
  <c r="E131" i="93"/>
  <c r="Q130" i="93"/>
  <c r="P130" i="93"/>
  <c r="O130" i="93"/>
  <c r="M130" i="93"/>
  <c r="L130" i="93"/>
  <c r="J130" i="93"/>
  <c r="I130" i="93"/>
  <c r="H130" i="93"/>
  <c r="E130" i="93"/>
  <c r="Q129" i="93"/>
  <c r="P129" i="93"/>
  <c r="O129" i="93"/>
  <c r="M129" i="93"/>
  <c r="L129" i="93"/>
  <c r="J129" i="93"/>
  <c r="I129" i="93"/>
  <c r="H129" i="93"/>
  <c r="E129" i="93"/>
  <c r="Q128" i="93"/>
  <c r="P128" i="93"/>
  <c r="O128" i="93"/>
  <c r="N128" i="93"/>
  <c r="M128" i="93"/>
  <c r="L128" i="93"/>
  <c r="J128" i="93"/>
  <c r="I128" i="93"/>
  <c r="H128" i="93"/>
  <c r="E128" i="93"/>
  <c r="Q127" i="93"/>
  <c r="P127" i="93"/>
  <c r="O127" i="93"/>
  <c r="N127" i="93"/>
  <c r="M127" i="93"/>
  <c r="L127" i="93"/>
  <c r="J127" i="93"/>
  <c r="I127" i="93"/>
  <c r="H127" i="93"/>
  <c r="E127" i="93"/>
  <c r="Q126" i="93"/>
  <c r="P126" i="93"/>
  <c r="O126" i="93"/>
  <c r="N126" i="93"/>
  <c r="M126" i="93"/>
  <c r="L126" i="93"/>
  <c r="J126" i="93"/>
  <c r="I126" i="93"/>
  <c r="H126" i="93"/>
  <c r="E126" i="93"/>
  <c r="Q125" i="93"/>
  <c r="P125" i="93"/>
  <c r="O125" i="93"/>
  <c r="M125" i="93"/>
  <c r="L125" i="93"/>
  <c r="J125" i="93"/>
  <c r="I125" i="93"/>
  <c r="H125" i="93"/>
  <c r="E125" i="93"/>
  <c r="Q124" i="93"/>
  <c r="P124" i="93"/>
  <c r="O124" i="93"/>
  <c r="M124" i="93"/>
  <c r="L124" i="93"/>
  <c r="J124" i="93"/>
  <c r="I124" i="93"/>
  <c r="H124" i="93"/>
  <c r="E124" i="93"/>
  <c r="Q123" i="93"/>
  <c r="P123" i="93"/>
  <c r="O123" i="93"/>
  <c r="M123" i="93"/>
  <c r="L123" i="93"/>
  <c r="J123" i="93"/>
  <c r="I123" i="93"/>
  <c r="H123" i="93"/>
  <c r="E123" i="93"/>
  <c r="Q122" i="93"/>
  <c r="P122" i="93"/>
  <c r="O122" i="93"/>
  <c r="N122" i="93"/>
  <c r="M122" i="93"/>
  <c r="L122" i="93"/>
  <c r="J122" i="93"/>
  <c r="I122" i="93"/>
  <c r="H122" i="93"/>
  <c r="E122" i="93"/>
  <c r="R121" i="93"/>
  <c r="G131" i="93" s="1"/>
  <c r="D121" i="93"/>
  <c r="N124" i="93" s="1"/>
  <c r="Q118" i="93"/>
  <c r="P118" i="93"/>
  <c r="O118" i="93"/>
  <c r="N118" i="93"/>
  <c r="L118" i="93"/>
  <c r="J118" i="93"/>
  <c r="I118" i="93"/>
  <c r="H118" i="93"/>
  <c r="E118" i="93"/>
  <c r="Q117" i="93"/>
  <c r="P117" i="93"/>
  <c r="O117" i="93"/>
  <c r="N117" i="93"/>
  <c r="M117" i="93"/>
  <c r="L117" i="93"/>
  <c r="J117" i="93"/>
  <c r="I117" i="93"/>
  <c r="H117" i="93"/>
  <c r="E117" i="93"/>
  <c r="Q116" i="93"/>
  <c r="P116" i="93"/>
  <c r="O116" i="93"/>
  <c r="N116" i="93"/>
  <c r="M116" i="93"/>
  <c r="L116" i="93"/>
  <c r="J116" i="93"/>
  <c r="I116" i="93"/>
  <c r="H116" i="93"/>
  <c r="E116" i="93"/>
  <c r="Q115" i="93"/>
  <c r="P115" i="93"/>
  <c r="O115" i="93"/>
  <c r="N115" i="93"/>
  <c r="M115" i="93"/>
  <c r="L115" i="93"/>
  <c r="J115" i="93"/>
  <c r="I115" i="93"/>
  <c r="H115" i="93"/>
  <c r="E115" i="93"/>
  <c r="Q114" i="93"/>
  <c r="P114" i="93"/>
  <c r="O114" i="93"/>
  <c r="N114" i="93"/>
  <c r="M114" i="93"/>
  <c r="L114" i="93"/>
  <c r="J114" i="93"/>
  <c r="I114" i="93"/>
  <c r="H114" i="93"/>
  <c r="E114" i="93"/>
  <c r="Q113" i="93"/>
  <c r="P113" i="93"/>
  <c r="O113" i="93"/>
  <c r="M113" i="93"/>
  <c r="L113" i="93"/>
  <c r="J113" i="93"/>
  <c r="I113" i="93"/>
  <c r="H113" i="93"/>
  <c r="E113" i="93"/>
  <c r="Q112" i="93"/>
  <c r="P112" i="93"/>
  <c r="O112" i="93"/>
  <c r="N112" i="93"/>
  <c r="L112" i="93"/>
  <c r="J112" i="93"/>
  <c r="I112" i="93"/>
  <c r="H112" i="93"/>
  <c r="E112" i="93"/>
  <c r="Q111" i="93"/>
  <c r="P111" i="93"/>
  <c r="O111" i="93"/>
  <c r="N111" i="93"/>
  <c r="M111" i="93"/>
  <c r="L111" i="93"/>
  <c r="J111" i="93"/>
  <c r="I111" i="93"/>
  <c r="H111" i="93"/>
  <c r="E111" i="93"/>
  <c r="Q110" i="93"/>
  <c r="P110" i="93"/>
  <c r="O110" i="93"/>
  <c r="N110" i="93"/>
  <c r="M110" i="93"/>
  <c r="L110" i="93"/>
  <c r="J110" i="93"/>
  <c r="I110" i="93"/>
  <c r="H110" i="93"/>
  <c r="E110" i="93"/>
  <c r="Q109" i="93"/>
  <c r="P109" i="93"/>
  <c r="O109" i="93"/>
  <c r="N109" i="93"/>
  <c r="M109" i="93"/>
  <c r="L109" i="93"/>
  <c r="J109" i="93"/>
  <c r="I109" i="93"/>
  <c r="H109" i="93"/>
  <c r="E109" i="93"/>
  <c r="R108" i="93"/>
  <c r="D108" i="93"/>
  <c r="Q105" i="93"/>
  <c r="P105" i="93"/>
  <c r="O105" i="93"/>
  <c r="M105" i="93"/>
  <c r="L105" i="93"/>
  <c r="J105" i="93"/>
  <c r="I105" i="93"/>
  <c r="H105" i="93"/>
  <c r="G105" i="93"/>
  <c r="E105" i="93"/>
  <c r="Q104" i="93"/>
  <c r="P104" i="93"/>
  <c r="O104" i="93"/>
  <c r="N104" i="93"/>
  <c r="M104" i="93"/>
  <c r="L104" i="93"/>
  <c r="J104" i="93"/>
  <c r="I104" i="93"/>
  <c r="H104" i="93"/>
  <c r="G104" i="93"/>
  <c r="E104" i="93"/>
  <c r="Q103" i="93"/>
  <c r="P103" i="93"/>
  <c r="O103" i="93"/>
  <c r="N103" i="93"/>
  <c r="M103" i="93"/>
  <c r="L103" i="93"/>
  <c r="J103" i="93"/>
  <c r="I103" i="93"/>
  <c r="H103" i="93"/>
  <c r="G103" i="93"/>
  <c r="E103" i="93"/>
  <c r="Q102" i="93"/>
  <c r="P102" i="93"/>
  <c r="O102" i="93"/>
  <c r="N102" i="93"/>
  <c r="M102" i="93"/>
  <c r="L102" i="93"/>
  <c r="J102" i="93"/>
  <c r="I102" i="93"/>
  <c r="H102" i="93"/>
  <c r="G102" i="93"/>
  <c r="E102" i="93"/>
  <c r="Q101" i="93"/>
  <c r="P101" i="93"/>
  <c r="O101" i="93"/>
  <c r="N101" i="93"/>
  <c r="M101" i="93"/>
  <c r="L101" i="93"/>
  <c r="J101" i="93"/>
  <c r="I101" i="93"/>
  <c r="H101" i="93"/>
  <c r="G101" i="93"/>
  <c r="E101" i="93"/>
  <c r="Q100" i="93"/>
  <c r="P100" i="93"/>
  <c r="O100" i="93"/>
  <c r="N100" i="93"/>
  <c r="M100" i="93"/>
  <c r="L100" i="93"/>
  <c r="J100" i="93"/>
  <c r="I100" i="93"/>
  <c r="H100" i="93"/>
  <c r="G100" i="93"/>
  <c r="E100" i="93"/>
  <c r="Q99" i="93"/>
  <c r="P99" i="93"/>
  <c r="O99" i="93"/>
  <c r="N99" i="93"/>
  <c r="M99" i="93"/>
  <c r="L99" i="93"/>
  <c r="J99" i="93"/>
  <c r="I99" i="93"/>
  <c r="H99" i="93"/>
  <c r="G99" i="93"/>
  <c r="E99" i="93"/>
  <c r="Q98" i="93"/>
  <c r="P98" i="93"/>
  <c r="O98" i="93"/>
  <c r="N98" i="93"/>
  <c r="M98" i="93"/>
  <c r="L98" i="93"/>
  <c r="J98" i="93"/>
  <c r="I98" i="93"/>
  <c r="H98" i="93"/>
  <c r="G98" i="93"/>
  <c r="E98" i="93"/>
  <c r="Q97" i="93"/>
  <c r="P97" i="93"/>
  <c r="O97" i="93"/>
  <c r="N97" i="93"/>
  <c r="M97" i="93"/>
  <c r="L97" i="93"/>
  <c r="J97" i="93"/>
  <c r="I97" i="93"/>
  <c r="H97" i="93"/>
  <c r="G97" i="93"/>
  <c r="E97" i="93"/>
  <c r="Q96" i="93"/>
  <c r="P96" i="93"/>
  <c r="O96" i="93"/>
  <c r="N96" i="93"/>
  <c r="M96" i="93"/>
  <c r="L96" i="93"/>
  <c r="J96" i="93"/>
  <c r="I96" i="93"/>
  <c r="H96" i="93"/>
  <c r="G96" i="93"/>
  <c r="E96" i="93"/>
  <c r="R95" i="93"/>
  <c r="D95" i="93"/>
  <c r="Q92" i="93"/>
  <c r="P92" i="93"/>
  <c r="O92" i="93"/>
  <c r="L92" i="93"/>
  <c r="J92" i="93"/>
  <c r="I92" i="93"/>
  <c r="H92" i="93"/>
  <c r="G92" i="93"/>
  <c r="E92" i="93"/>
  <c r="Q91" i="93"/>
  <c r="P91" i="93"/>
  <c r="O91" i="93"/>
  <c r="L91" i="93"/>
  <c r="J91" i="93"/>
  <c r="I91" i="93"/>
  <c r="H91" i="93"/>
  <c r="G91" i="93"/>
  <c r="F91" i="93"/>
  <c r="E91" i="93"/>
  <c r="Q90" i="93"/>
  <c r="P90" i="93"/>
  <c r="O90" i="93"/>
  <c r="L90" i="93"/>
  <c r="J90" i="93"/>
  <c r="I90" i="93"/>
  <c r="H90" i="93"/>
  <c r="G90" i="93"/>
  <c r="F90" i="93"/>
  <c r="E90" i="93"/>
  <c r="Q89" i="93"/>
  <c r="P89" i="93"/>
  <c r="O89" i="93"/>
  <c r="L89" i="93"/>
  <c r="J89" i="93"/>
  <c r="I89" i="93"/>
  <c r="H89" i="93"/>
  <c r="E89" i="93"/>
  <c r="Q88" i="93"/>
  <c r="P88" i="93"/>
  <c r="O88" i="93"/>
  <c r="L88" i="93"/>
  <c r="J88" i="93"/>
  <c r="I88" i="93"/>
  <c r="H88" i="93"/>
  <c r="G88" i="93"/>
  <c r="E88" i="93"/>
  <c r="Q87" i="93"/>
  <c r="P87" i="93"/>
  <c r="O87" i="93"/>
  <c r="L87" i="93"/>
  <c r="J87" i="93"/>
  <c r="I87" i="93"/>
  <c r="H87" i="93"/>
  <c r="E87" i="93"/>
  <c r="Q86" i="93"/>
  <c r="P86" i="93"/>
  <c r="O86" i="93"/>
  <c r="L86" i="93"/>
  <c r="J86" i="93"/>
  <c r="I86" i="93"/>
  <c r="H86" i="93"/>
  <c r="G86" i="93"/>
  <c r="E86" i="93"/>
  <c r="Q85" i="93"/>
  <c r="P85" i="93"/>
  <c r="O85" i="93"/>
  <c r="L85" i="93"/>
  <c r="J85" i="93"/>
  <c r="I85" i="93"/>
  <c r="H85" i="93"/>
  <c r="G85" i="93"/>
  <c r="F85" i="93"/>
  <c r="E85" i="93"/>
  <c r="Q84" i="93"/>
  <c r="P84" i="93"/>
  <c r="O84" i="93"/>
  <c r="L84" i="93"/>
  <c r="J84" i="93"/>
  <c r="I84" i="93"/>
  <c r="H84" i="93"/>
  <c r="E84" i="93"/>
  <c r="Q83" i="93"/>
  <c r="P83" i="93"/>
  <c r="O83" i="93"/>
  <c r="L83" i="93"/>
  <c r="J83" i="93"/>
  <c r="I83" i="93"/>
  <c r="H83" i="93"/>
  <c r="G83" i="93"/>
  <c r="F83" i="93"/>
  <c r="E83" i="93"/>
  <c r="R82" i="93"/>
  <c r="D82" i="93"/>
  <c r="Q79" i="93"/>
  <c r="P79" i="93"/>
  <c r="O79" i="93"/>
  <c r="L79" i="93"/>
  <c r="J79" i="93"/>
  <c r="I79" i="93"/>
  <c r="H79" i="93"/>
  <c r="G79" i="93"/>
  <c r="F79" i="93"/>
  <c r="E79" i="93"/>
  <c r="Q78" i="93"/>
  <c r="P78" i="93"/>
  <c r="O78" i="93"/>
  <c r="L78" i="93"/>
  <c r="J78" i="93"/>
  <c r="I78" i="93"/>
  <c r="H78" i="93"/>
  <c r="G78" i="93"/>
  <c r="F78" i="93"/>
  <c r="E78" i="93"/>
  <c r="Q77" i="93"/>
  <c r="P77" i="93"/>
  <c r="O77" i="93"/>
  <c r="L77" i="93"/>
  <c r="J77" i="93"/>
  <c r="I77" i="93"/>
  <c r="H77" i="93"/>
  <c r="G77" i="93"/>
  <c r="E77" i="93"/>
  <c r="Q76" i="93"/>
  <c r="P76" i="93"/>
  <c r="O76" i="93"/>
  <c r="M76" i="93"/>
  <c r="L76" i="93"/>
  <c r="J76" i="93"/>
  <c r="I76" i="93"/>
  <c r="H76" i="93"/>
  <c r="G76" i="93"/>
  <c r="F76" i="93"/>
  <c r="E76" i="93"/>
  <c r="Q75" i="93"/>
  <c r="P75" i="93"/>
  <c r="O75" i="93"/>
  <c r="N75" i="93"/>
  <c r="M75" i="93"/>
  <c r="L75" i="93"/>
  <c r="J75" i="93"/>
  <c r="I75" i="93"/>
  <c r="H75" i="93"/>
  <c r="E75" i="93"/>
  <c r="Q74" i="93"/>
  <c r="P74" i="93"/>
  <c r="O74" i="93"/>
  <c r="L74" i="93"/>
  <c r="J74" i="93"/>
  <c r="I74" i="93"/>
  <c r="H74" i="93"/>
  <c r="G74" i="93"/>
  <c r="E74" i="93"/>
  <c r="Q73" i="93"/>
  <c r="P73" i="93"/>
  <c r="O73" i="93"/>
  <c r="M73" i="93"/>
  <c r="L73" i="93"/>
  <c r="J73" i="93"/>
  <c r="I73" i="93"/>
  <c r="H73" i="93"/>
  <c r="G73" i="93"/>
  <c r="E73" i="93"/>
  <c r="Q72" i="93"/>
  <c r="P72" i="93"/>
  <c r="O72" i="93"/>
  <c r="M72" i="93"/>
  <c r="L72" i="93"/>
  <c r="J72" i="93"/>
  <c r="I72" i="93"/>
  <c r="H72" i="93"/>
  <c r="E72" i="93"/>
  <c r="Q71" i="93"/>
  <c r="P71" i="93"/>
  <c r="O71" i="93"/>
  <c r="N71" i="93"/>
  <c r="L71" i="93"/>
  <c r="J71" i="93"/>
  <c r="I71" i="93"/>
  <c r="H71" i="93"/>
  <c r="G71" i="93"/>
  <c r="E71" i="93"/>
  <c r="Q70" i="93"/>
  <c r="P70" i="93"/>
  <c r="O70" i="93"/>
  <c r="M70" i="93"/>
  <c r="L70" i="93"/>
  <c r="J70" i="93"/>
  <c r="I70" i="93"/>
  <c r="H70" i="93"/>
  <c r="G70" i="93"/>
  <c r="F70" i="93"/>
  <c r="E70" i="93"/>
  <c r="R69" i="93"/>
  <c r="G75" i="93" s="1"/>
  <c r="D69" i="93"/>
  <c r="F72" i="93" s="1"/>
  <c r="Q66" i="93"/>
  <c r="P66" i="93"/>
  <c r="O66" i="93"/>
  <c r="L66" i="93"/>
  <c r="J66" i="93"/>
  <c r="I66" i="93"/>
  <c r="H66" i="93"/>
  <c r="E66" i="93"/>
  <c r="Q65" i="93"/>
  <c r="P65" i="93"/>
  <c r="O65" i="93"/>
  <c r="L65" i="93"/>
  <c r="J65" i="93"/>
  <c r="I65" i="93"/>
  <c r="H65" i="93"/>
  <c r="E65" i="93"/>
  <c r="E62" i="93"/>
  <c r="H59" i="93"/>
  <c r="F59" i="93"/>
  <c r="U58" i="93"/>
  <c r="S57" i="93"/>
  <c r="C57" i="93"/>
  <c r="S56" i="93"/>
  <c r="R56" i="93"/>
  <c r="G59" i="93" s="1"/>
  <c r="D56" i="93"/>
  <c r="E63" i="93" s="1"/>
  <c r="C56" i="93"/>
  <c r="Q53" i="93"/>
  <c r="P53" i="93"/>
  <c r="O53" i="93"/>
  <c r="L53" i="93"/>
  <c r="J53" i="93"/>
  <c r="I53" i="93"/>
  <c r="H53" i="93"/>
  <c r="E53" i="93"/>
  <c r="Q52" i="93"/>
  <c r="P52" i="93"/>
  <c r="O52" i="93"/>
  <c r="L52" i="93"/>
  <c r="J52" i="93"/>
  <c r="I52" i="93"/>
  <c r="H52" i="93"/>
  <c r="E52" i="93"/>
  <c r="U45" i="93"/>
  <c r="S44" i="93"/>
  <c r="C44" i="93"/>
  <c r="U43" i="93"/>
  <c r="S43" i="93"/>
  <c r="R43" i="93"/>
  <c r="G45" i="93" s="1"/>
  <c r="D43" i="93"/>
  <c r="H50" i="93" s="1"/>
  <c r="C43" i="93"/>
  <c r="V41" i="93"/>
  <c r="U40" i="93" s="1"/>
  <c r="Q40" i="93"/>
  <c r="P40" i="93"/>
  <c r="O40" i="93"/>
  <c r="M40" i="93"/>
  <c r="L40" i="93"/>
  <c r="J40" i="93"/>
  <c r="I40" i="93"/>
  <c r="H40" i="93"/>
  <c r="G40" i="93"/>
  <c r="E40" i="93"/>
  <c r="Q39" i="93"/>
  <c r="P39" i="93"/>
  <c r="O39" i="93"/>
  <c r="M39" i="93"/>
  <c r="L39" i="93"/>
  <c r="J39" i="93"/>
  <c r="I39" i="93"/>
  <c r="H39" i="93"/>
  <c r="G39" i="93"/>
  <c r="F39" i="93"/>
  <c r="E39" i="93"/>
  <c r="M38" i="93"/>
  <c r="G38" i="93"/>
  <c r="M37" i="93"/>
  <c r="I37" i="93"/>
  <c r="H37" i="93"/>
  <c r="F37" i="93"/>
  <c r="E37" i="93"/>
  <c r="P36" i="93"/>
  <c r="G36" i="93"/>
  <c r="H35" i="93"/>
  <c r="G35" i="93"/>
  <c r="O34" i="93"/>
  <c r="M34" i="93"/>
  <c r="J34" i="93"/>
  <c r="I34" i="93"/>
  <c r="M33" i="93"/>
  <c r="H33" i="93"/>
  <c r="G32" i="93"/>
  <c r="E32" i="93"/>
  <c r="S31" i="93"/>
  <c r="Q31" i="93"/>
  <c r="P31" i="93"/>
  <c r="N31" i="93"/>
  <c r="M31" i="93"/>
  <c r="G31" i="93"/>
  <c r="C31" i="93"/>
  <c r="S30" i="93"/>
  <c r="R30" i="93"/>
  <c r="D30" i="93"/>
  <c r="F31" i="93" s="1"/>
  <c r="C30" i="93"/>
  <c r="Q27" i="93"/>
  <c r="P27" i="93"/>
  <c r="O27" i="93"/>
  <c r="M27" i="93"/>
  <c r="L27" i="93"/>
  <c r="J27" i="93"/>
  <c r="I27" i="93"/>
  <c r="H27" i="93"/>
  <c r="E27" i="93"/>
  <c r="Q26" i="93"/>
  <c r="P26" i="93"/>
  <c r="O26" i="93"/>
  <c r="L26" i="93"/>
  <c r="J26" i="93"/>
  <c r="I26" i="93"/>
  <c r="H26" i="93"/>
  <c r="E26" i="93"/>
  <c r="N20" i="93"/>
  <c r="S18" i="93"/>
  <c r="C18" i="93"/>
  <c r="S17" i="93"/>
  <c r="R17" i="93"/>
  <c r="D17" i="93"/>
  <c r="F26" i="93" s="1"/>
  <c r="C17" i="93"/>
  <c r="Q14" i="93"/>
  <c r="P14" i="93"/>
  <c r="O14" i="93"/>
  <c r="N14" i="93"/>
  <c r="L14" i="93"/>
  <c r="J14" i="93"/>
  <c r="I14" i="93"/>
  <c r="H14" i="93"/>
  <c r="E14" i="93"/>
  <c r="Q13" i="93"/>
  <c r="P13" i="93"/>
  <c r="O13" i="93"/>
  <c r="N13" i="93"/>
  <c r="M13" i="93"/>
  <c r="L13" i="93"/>
  <c r="J13" i="93"/>
  <c r="I13" i="93"/>
  <c r="H13" i="93"/>
  <c r="E13" i="93"/>
  <c r="P12" i="93"/>
  <c r="N12" i="93"/>
  <c r="M12" i="93"/>
  <c r="L12" i="93"/>
  <c r="J12" i="93"/>
  <c r="I12" i="93"/>
  <c r="H12" i="93"/>
  <c r="E12" i="93"/>
  <c r="Q11" i="93"/>
  <c r="N11" i="93"/>
  <c r="M11" i="93"/>
  <c r="L11" i="93"/>
  <c r="I11" i="93"/>
  <c r="H11" i="93"/>
  <c r="E11" i="93"/>
  <c r="Q10" i="93"/>
  <c r="P10" i="93"/>
  <c r="O10" i="93"/>
  <c r="I10" i="93"/>
  <c r="H10" i="93"/>
  <c r="G10" i="93"/>
  <c r="E10" i="93"/>
  <c r="Q9" i="93"/>
  <c r="O9" i="93"/>
  <c r="L9" i="93"/>
  <c r="G9" i="93"/>
  <c r="F9" i="93"/>
  <c r="P8" i="93"/>
  <c r="O8" i="93"/>
  <c r="L8" i="93"/>
  <c r="J8" i="93"/>
  <c r="I8" i="93"/>
  <c r="G8" i="93"/>
  <c r="E8" i="93"/>
  <c r="P7" i="93"/>
  <c r="O7" i="93"/>
  <c r="N7" i="93"/>
  <c r="J7" i="93"/>
  <c r="I7" i="93"/>
  <c r="H7" i="93"/>
  <c r="G7" i="93"/>
  <c r="Q6" i="93"/>
  <c r="P6" i="93"/>
  <c r="O6" i="93"/>
  <c r="N6" i="93"/>
  <c r="L6" i="93"/>
  <c r="H6" i="93"/>
  <c r="G6" i="93"/>
  <c r="Q5" i="93"/>
  <c r="P5" i="93"/>
  <c r="O5" i="93"/>
  <c r="N5" i="93"/>
  <c r="M5" i="93"/>
  <c r="L5" i="93"/>
  <c r="J5" i="93"/>
  <c r="I5" i="93"/>
  <c r="R4" i="93"/>
  <c r="G11" i="93" s="1"/>
  <c r="D4" i="93"/>
  <c r="J9" i="93" s="1"/>
  <c r="K2" i="93"/>
  <c r="C170" i="92" a="1"/>
  <c r="C170" i="92" s="1"/>
  <c r="C140" i="92"/>
  <c r="Q131" i="92"/>
  <c r="P131" i="92"/>
  <c r="O131" i="92"/>
  <c r="N131" i="92"/>
  <c r="M131" i="92"/>
  <c r="L131" i="92"/>
  <c r="J131" i="92"/>
  <c r="I131" i="92"/>
  <c r="H131" i="92"/>
  <c r="F131" i="92"/>
  <c r="E131" i="92"/>
  <c r="Q130" i="92"/>
  <c r="P130" i="92"/>
  <c r="O130" i="92"/>
  <c r="N130" i="92"/>
  <c r="M130" i="92"/>
  <c r="L130" i="92"/>
  <c r="J130" i="92"/>
  <c r="I130" i="92"/>
  <c r="H130" i="92"/>
  <c r="F130" i="92"/>
  <c r="E130" i="92"/>
  <c r="Q129" i="92"/>
  <c r="P129" i="92"/>
  <c r="O129" i="92"/>
  <c r="N129" i="92"/>
  <c r="M129" i="92"/>
  <c r="L129" i="92"/>
  <c r="J129" i="92"/>
  <c r="I129" i="92"/>
  <c r="H129" i="92"/>
  <c r="F129" i="92"/>
  <c r="E129" i="92"/>
  <c r="Q128" i="92"/>
  <c r="P128" i="92"/>
  <c r="O128" i="92"/>
  <c r="N128" i="92"/>
  <c r="M128" i="92"/>
  <c r="L128" i="92"/>
  <c r="J128" i="92"/>
  <c r="I128" i="92"/>
  <c r="H128" i="92"/>
  <c r="F128" i="92"/>
  <c r="E128" i="92"/>
  <c r="Q127" i="92"/>
  <c r="P127" i="92"/>
  <c r="O127" i="92"/>
  <c r="N127" i="92"/>
  <c r="M127" i="92"/>
  <c r="L127" i="92"/>
  <c r="J127" i="92"/>
  <c r="I127" i="92"/>
  <c r="H127" i="92"/>
  <c r="F127" i="92"/>
  <c r="E127" i="92"/>
  <c r="Q126" i="92"/>
  <c r="P126" i="92"/>
  <c r="O126" i="92"/>
  <c r="N126" i="92"/>
  <c r="M126" i="92"/>
  <c r="L126" i="92"/>
  <c r="J126" i="92"/>
  <c r="I126" i="92"/>
  <c r="H126" i="92"/>
  <c r="F126" i="92"/>
  <c r="E126" i="92"/>
  <c r="Q125" i="92"/>
  <c r="P125" i="92"/>
  <c r="O125" i="92"/>
  <c r="N125" i="92"/>
  <c r="M125" i="92"/>
  <c r="L125" i="92"/>
  <c r="J125" i="92"/>
  <c r="I125" i="92"/>
  <c r="H125" i="92"/>
  <c r="F125" i="92"/>
  <c r="E125" i="92"/>
  <c r="Q124" i="92"/>
  <c r="P124" i="92"/>
  <c r="O124" i="92"/>
  <c r="N124" i="92"/>
  <c r="M124" i="92"/>
  <c r="L124" i="92"/>
  <c r="J124" i="92"/>
  <c r="I124" i="92"/>
  <c r="H124" i="92"/>
  <c r="F124" i="92"/>
  <c r="E124" i="92"/>
  <c r="Q123" i="92"/>
  <c r="P123" i="92"/>
  <c r="O123" i="92"/>
  <c r="N123" i="92"/>
  <c r="M123" i="92"/>
  <c r="L123" i="92"/>
  <c r="J123" i="92"/>
  <c r="I123" i="92"/>
  <c r="H123" i="92"/>
  <c r="F123" i="92"/>
  <c r="E123" i="92"/>
  <c r="Q122" i="92"/>
  <c r="P122" i="92"/>
  <c r="O122" i="92"/>
  <c r="N122" i="92"/>
  <c r="M122" i="92"/>
  <c r="L122" i="92"/>
  <c r="J122" i="92"/>
  <c r="I122" i="92"/>
  <c r="H122" i="92"/>
  <c r="F122" i="92"/>
  <c r="E122" i="92"/>
  <c r="R121" i="92"/>
  <c r="G131" i="92" s="1"/>
  <c r="D121" i="92"/>
  <c r="Q118" i="92"/>
  <c r="P118" i="92"/>
  <c r="O118" i="92"/>
  <c r="N118" i="92"/>
  <c r="M118" i="92"/>
  <c r="L118" i="92"/>
  <c r="J118" i="92"/>
  <c r="I118" i="92"/>
  <c r="H118" i="92"/>
  <c r="E118" i="92"/>
  <c r="Q117" i="92"/>
  <c r="P117" i="92"/>
  <c r="O117" i="92"/>
  <c r="N117" i="92"/>
  <c r="M117" i="92"/>
  <c r="L117" i="92"/>
  <c r="J117" i="92"/>
  <c r="I117" i="92"/>
  <c r="H117" i="92"/>
  <c r="E117" i="92"/>
  <c r="Q116" i="92"/>
  <c r="P116" i="92"/>
  <c r="O116" i="92"/>
  <c r="N116" i="92"/>
  <c r="M116" i="92"/>
  <c r="L116" i="92"/>
  <c r="J116" i="92"/>
  <c r="I116" i="92"/>
  <c r="H116" i="92"/>
  <c r="E116" i="92"/>
  <c r="Q115" i="92"/>
  <c r="P115" i="92"/>
  <c r="O115" i="92"/>
  <c r="N115" i="92"/>
  <c r="M115" i="92"/>
  <c r="L115" i="92"/>
  <c r="J115" i="92"/>
  <c r="I115" i="92"/>
  <c r="H115" i="92"/>
  <c r="E115" i="92"/>
  <c r="Q114" i="92"/>
  <c r="P114" i="92"/>
  <c r="O114" i="92"/>
  <c r="N114" i="92"/>
  <c r="M114" i="92"/>
  <c r="L114" i="92"/>
  <c r="J114" i="92"/>
  <c r="I114" i="92"/>
  <c r="H114" i="92"/>
  <c r="E114" i="92"/>
  <c r="Q113" i="92"/>
  <c r="P113" i="92"/>
  <c r="O113" i="92"/>
  <c r="N113" i="92"/>
  <c r="M113" i="92"/>
  <c r="L113" i="92"/>
  <c r="J113" i="92"/>
  <c r="I113" i="92"/>
  <c r="H113" i="92"/>
  <c r="E113" i="92"/>
  <c r="Q112" i="92"/>
  <c r="P112" i="92"/>
  <c r="O112" i="92"/>
  <c r="N112" i="92"/>
  <c r="M112" i="92"/>
  <c r="L112" i="92"/>
  <c r="J112" i="92"/>
  <c r="I112" i="92"/>
  <c r="H112" i="92"/>
  <c r="E112" i="92"/>
  <c r="Q111" i="92"/>
  <c r="P111" i="92"/>
  <c r="O111" i="92"/>
  <c r="N111" i="92"/>
  <c r="M111" i="92"/>
  <c r="L111" i="92"/>
  <c r="J111" i="92"/>
  <c r="I111" i="92"/>
  <c r="H111" i="92"/>
  <c r="E111" i="92"/>
  <c r="Q110" i="92"/>
  <c r="P110" i="92"/>
  <c r="O110" i="92"/>
  <c r="N110" i="92"/>
  <c r="M110" i="92"/>
  <c r="L110" i="92"/>
  <c r="J110" i="92"/>
  <c r="I110" i="92"/>
  <c r="H110" i="92"/>
  <c r="E110" i="92"/>
  <c r="Q109" i="92"/>
  <c r="P109" i="92"/>
  <c r="O109" i="92"/>
  <c r="N109" i="92"/>
  <c r="M109" i="92"/>
  <c r="L109" i="92"/>
  <c r="J109" i="92"/>
  <c r="I109" i="92"/>
  <c r="H109" i="92"/>
  <c r="E109" i="92"/>
  <c r="R108" i="92"/>
  <c r="G118" i="92" s="1"/>
  <c r="D108" i="92"/>
  <c r="F118" i="92" s="1"/>
  <c r="Q105" i="92"/>
  <c r="P105" i="92"/>
  <c r="O105" i="92"/>
  <c r="N105" i="92"/>
  <c r="M105" i="92"/>
  <c r="L105" i="92"/>
  <c r="J105" i="92"/>
  <c r="I105" i="92"/>
  <c r="H105" i="92"/>
  <c r="E105" i="92"/>
  <c r="Q104" i="92"/>
  <c r="P104" i="92"/>
  <c r="O104" i="92"/>
  <c r="N104" i="92"/>
  <c r="M104" i="92"/>
  <c r="L104" i="92"/>
  <c r="J104" i="92"/>
  <c r="I104" i="92"/>
  <c r="H104" i="92"/>
  <c r="E104" i="92"/>
  <c r="Q103" i="92"/>
  <c r="P103" i="92"/>
  <c r="O103" i="92"/>
  <c r="N103" i="92"/>
  <c r="M103" i="92"/>
  <c r="L103" i="92"/>
  <c r="J103" i="92"/>
  <c r="I103" i="92"/>
  <c r="H103" i="92"/>
  <c r="E103" i="92"/>
  <c r="Q102" i="92"/>
  <c r="P102" i="92"/>
  <c r="O102" i="92"/>
  <c r="N102" i="92"/>
  <c r="M102" i="92"/>
  <c r="L102" i="92"/>
  <c r="J102" i="92"/>
  <c r="I102" i="92"/>
  <c r="H102" i="92"/>
  <c r="E102" i="92"/>
  <c r="Q101" i="92"/>
  <c r="P101" i="92"/>
  <c r="O101" i="92"/>
  <c r="N101" i="92"/>
  <c r="M101" i="92"/>
  <c r="L101" i="92"/>
  <c r="J101" i="92"/>
  <c r="I101" i="92"/>
  <c r="H101" i="92"/>
  <c r="E101" i="92"/>
  <c r="Q100" i="92"/>
  <c r="P100" i="92"/>
  <c r="O100" i="92"/>
  <c r="N100" i="92"/>
  <c r="M100" i="92"/>
  <c r="L100" i="92"/>
  <c r="J100" i="92"/>
  <c r="I100" i="92"/>
  <c r="H100" i="92"/>
  <c r="E100" i="92"/>
  <c r="Q99" i="92"/>
  <c r="P99" i="92"/>
  <c r="O99" i="92"/>
  <c r="N99" i="92"/>
  <c r="M99" i="92"/>
  <c r="L99" i="92"/>
  <c r="J99" i="92"/>
  <c r="I99" i="92"/>
  <c r="H99" i="92"/>
  <c r="E99" i="92"/>
  <c r="Q98" i="92"/>
  <c r="P98" i="92"/>
  <c r="O98" i="92"/>
  <c r="N98" i="92"/>
  <c r="M98" i="92"/>
  <c r="L98" i="92"/>
  <c r="J98" i="92"/>
  <c r="I98" i="92"/>
  <c r="H98" i="92"/>
  <c r="E98" i="92"/>
  <c r="Q97" i="92"/>
  <c r="P97" i="92"/>
  <c r="O97" i="92"/>
  <c r="N97" i="92"/>
  <c r="M97" i="92"/>
  <c r="L97" i="92"/>
  <c r="J97" i="92"/>
  <c r="I97" i="92"/>
  <c r="H97" i="92"/>
  <c r="E97" i="92"/>
  <c r="Q96" i="92"/>
  <c r="P96" i="92"/>
  <c r="O96" i="92"/>
  <c r="N96" i="92"/>
  <c r="M96" i="92"/>
  <c r="L96" i="92"/>
  <c r="J96" i="92"/>
  <c r="I96" i="92"/>
  <c r="H96" i="92"/>
  <c r="E96" i="92"/>
  <c r="R95" i="92"/>
  <c r="G105" i="92" s="1"/>
  <c r="D95" i="92"/>
  <c r="F105" i="92" s="1"/>
  <c r="Q92" i="92"/>
  <c r="P92" i="92"/>
  <c r="O92" i="92"/>
  <c r="M92" i="92"/>
  <c r="L92" i="92"/>
  <c r="J92" i="92"/>
  <c r="I92" i="92"/>
  <c r="H92" i="92"/>
  <c r="E92" i="92"/>
  <c r="Q91" i="92"/>
  <c r="P91" i="92"/>
  <c r="O91" i="92"/>
  <c r="M91" i="92"/>
  <c r="L91" i="92"/>
  <c r="J91" i="92"/>
  <c r="I91" i="92"/>
  <c r="H91" i="92"/>
  <c r="E91" i="92"/>
  <c r="Q90" i="92"/>
  <c r="P90" i="92"/>
  <c r="O90" i="92"/>
  <c r="M90" i="92"/>
  <c r="L90" i="92"/>
  <c r="J90" i="92"/>
  <c r="I90" i="92"/>
  <c r="H90" i="92"/>
  <c r="E90" i="92"/>
  <c r="Q89" i="92"/>
  <c r="P89" i="92"/>
  <c r="O89" i="92"/>
  <c r="M89" i="92"/>
  <c r="L89" i="92"/>
  <c r="J89" i="92"/>
  <c r="I89" i="92"/>
  <c r="H89" i="92"/>
  <c r="E89" i="92"/>
  <c r="Q88" i="92"/>
  <c r="P88" i="92"/>
  <c r="O88" i="92"/>
  <c r="M88" i="92"/>
  <c r="L88" i="92"/>
  <c r="J88" i="92"/>
  <c r="I88" i="92"/>
  <c r="H88" i="92"/>
  <c r="E88" i="92"/>
  <c r="Q87" i="92"/>
  <c r="P87" i="92"/>
  <c r="O87" i="92"/>
  <c r="M87" i="92"/>
  <c r="L87" i="92"/>
  <c r="J87" i="92"/>
  <c r="I87" i="92"/>
  <c r="H87" i="92"/>
  <c r="E87" i="92"/>
  <c r="Q86" i="92"/>
  <c r="P86" i="92"/>
  <c r="O86" i="92"/>
  <c r="M86" i="92"/>
  <c r="L86" i="92"/>
  <c r="J86" i="92"/>
  <c r="I86" i="92"/>
  <c r="H86" i="92"/>
  <c r="E86" i="92"/>
  <c r="Q85" i="92"/>
  <c r="P85" i="92"/>
  <c r="O85" i="92"/>
  <c r="M85" i="92"/>
  <c r="L85" i="92"/>
  <c r="J85" i="92"/>
  <c r="I85" i="92"/>
  <c r="H85" i="92"/>
  <c r="E85" i="92"/>
  <c r="Q84" i="92"/>
  <c r="P84" i="92"/>
  <c r="O84" i="92"/>
  <c r="M84" i="92"/>
  <c r="L84" i="92"/>
  <c r="J84" i="92"/>
  <c r="I84" i="92"/>
  <c r="H84" i="92"/>
  <c r="E84" i="92"/>
  <c r="Q83" i="92"/>
  <c r="P83" i="92"/>
  <c r="O83" i="92"/>
  <c r="M83" i="92"/>
  <c r="L83" i="92"/>
  <c r="J83" i="92"/>
  <c r="I83" i="92"/>
  <c r="H83" i="92"/>
  <c r="E83" i="92"/>
  <c r="R82" i="92"/>
  <c r="G92" i="92" s="1"/>
  <c r="D82" i="92"/>
  <c r="N92" i="92" s="1"/>
  <c r="Q79" i="92"/>
  <c r="P79" i="92"/>
  <c r="O79" i="92"/>
  <c r="L79" i="92"/>
  <c r="J79" i="92"/>
  <c r="I79" i="92"/>
  <c r="H79" i="92"/>
  <c r="E79" i="92"/>
  <c r="Q78" i="92"/>
  <c r="P78" i="92"/>
  <c r="O78" i="92"/>
  <c r="L78" i="92"/>
  <c r="J78" i="92"/>
  <c r="I78" i="92"/>
  <c r="H78" i="92"/>
  <c r="E78" i="92"/>
  <c r="Q77" i="92"/>
  <c r="P77" i="92"/>
  <c r="O77" i="92"/>
  <c r="L77" i="92"/>
  <c r="J77" i="92"/>
  <c r="I77" i="92"/>
  <c r="H77" i="92"/>
  <c r="E77" i="92"/>
  <c r="Q76" i="92"/>
  <c r="P76" i="92"/>
  <c r="O76" i="92"/>
  <c r="L76" i="92"/>
  <c r="J76" i="92"/>
  <c r="I76" i="92"/>
  <c r="H76" i="92"/>
  <c r="F76" i="92"/>
  <c r="E76" i="92"/>
  <c r="Q75" i="92"/>
  <c r="P75" i="92"/>
  <c r="O75" i="92"/>
  <c r="L75" i="92"/>
  <c r="J75" i="92"/>
  <c r="I75" i="92"/>
  <c r="H75" i="92"/>
  <c r="G75" i="92"/>
  <c r="E75" i="92"/>
  <c r="Q74" i="92"/>
  <c r="P74" i="92"/>
  <c r="O74" i="92"/>
  <c r="N74" i="92"/>
  <c r="L74" i="92"/>
  <c r="J74" i="92"/>
  <c r="I74" i="92"/>
  <c r="H74" i="92"/>
  <c r="F74" i="92"/>
  <c r="E74" i="92"/>
  <c r="Q73" i="92"/>
  <c r="P73" i="92"/>
  <c r="O73" i="92"/>
  <c r="N73" i="92"/>
  <c r="L73" i="92"/>
  <c r="J73" i="92"/>
  <c r="I73" i="92"/>
  <c r="H73" i="92"/>
  <c r="F73" i="92"/>
  <c r="E73" i="92"/>
  <c r="Q72" i="92"/>
  <c r="P72" i="92"/>
  <c r="O72" i="92"/>
  <c r="N72" i="92"/>
  <c r="L72" i="92"/>
  <c r="J72" i="92"/>
  <c r="I72" i="92"/>
  <c r="H72" i="92"/>
  <c r="G72" i="92"/>
  <c r="E72" i="92"/>
  <c r="Q71" i="92"/>
  <c r="P71" i="92"/>
  <c r="O71" i="92"/>
  <c r="N71" i="92"/>
  <c r="L71" i="92"/>
  <c r="J71" i="92"/>
  <c r="I71" i="92"/>
  <c r="H71" i="92"/>
  <c r="F71" i="92"/>
  <c r="E71" i="92"/>
  <c r="Q70" i="92"/>
  <c r="P70" i="92"/>
  <c r="O70" i="92"/>
  <c r="N70" i="92"/>
  <c r="L70" i="92"/>
  <c r="J70" i="92"/>
  <c r="I70" i="92"/>
  <c r="H70" i="92"/>
  <c r="F70" i="92"/>
  <c r="E70" i="92"/>
  <c r="R69" i="92"/>
  <c r="M79" i="92" s="1"/>
  <c r="D69" i="92"/>
  <c r="F75" i="92" s="1"/>
  <c r="Q66" i="92"/>
  <c r="P66" i="92"/>
  <c r="O66" i="92"/>
  <c r="M66" i="92"/>
  <c r="L66" i="92"/>
  <c r="J66" i="92"/>
  <c r="I66" i="92"/>
  <c r="H66" i="92"/>
  <c r="F66" i="92"/>
  <c r="E66" i="92"/>
  <c r="Q65" i="92"/>
  <c r="P65" i="92"/>
  <c r="O65" i="92"/>
  <c r="M65" i="92"/>
  <c r="L65" i="92"/>
  <c r="J65" i="92"/>
  <c r="I65" i="92"/>
  <c r="H65" i="92"/>
  <c r="E65" i="92"/>
  <c r="Q64" i="92"/>
  <c r="P64" i="92"/>
  <c r="O64" i="92"/>
  <c r="N64" i="92"/>
  <c r="L64" i="92"/>
  <c r="J64" i="92"/>
  <c r="I64" i="92"/>
  <c r="H64" i="92"/>
  <c r="E64" i="92"/>
  <c r="Q63" i="92"/>
  <c r="P63" i="92"/>
  <c r="O63" i="92"/>
  <c r="M63" i="92"/>
  <c r="L63" i="92"/>
  <c r="J63" i="92"/>
  <c r="I63" i="92"/>
  <c r="H63" i="92"/>
  <c r="G63" i="92"/>
  <c r="F63" i="92"/>
  <c r="E63" i="92"/>
  <c r="Q62" i="92"/>
  <c r="P62" i="92"/>
  <c r="O62" i="92"/>
  <c r="M62" i="92"/>
  <c r="L62" i="92"/>
  <c r="J62" i="92"/>
  <c r="I62" i="92"/>
  <c r="H62" i="92"/>
  <c r="G62" i="92"/>
  <c r="E62" i="92"/>
  <c r="Q61" i="92"/>
  <c r="P61" i="92"/>
  <c r="O61" i="92"/>
  <c r="N61" i="92"/>
  <c r="L61" i="92"/>
  <c r="J61" i="92"/>
  <c r="I61" i="92"/>
  <c r="H61" i="92"/>
  <c r="G61" i="92"/>
  <c r="E61" i="92"/>
  <c r="Q60" i="92"/>
  <c r="P60" i="92"/>
  <c r="O60" i="92"/>
  <c r="M60" i="92"/>
  <c r="L60" i="92"/>
  <c r="J60" i="92"/>
  <c r="I60" i="92"/>
  <c r="H60" i="92"/>
  <c r="G60" i="92"/>
  <c r="F60" i="92"/>
  <c r="E60" i="92"/>
  <c r="Q59" i="92"/>
  <c r="P59" i="92"/>
  <c r="O59" i="92"/>
  <c r="M59" i="92"/>
  <c r="L59" i="92"/>
  <c r="J59" i="92"/>
  <c r="I59" i="92"/>
  <c r="H59" i="92"/>
  <c r="G59" i="92"/>
  <c r="E59" i="92"/>
  <c r="Q58" i="92"/>
  <c r="P58" i="92"/>
  <c r="O58" i="92"/>
  <c r="N58" i="92"/>
  <c r="L58" i="92"/>
  <c r="J58" i="92"/>
  <c r="I58" i="92"/>
  <c r="H58" i="92"/>
  <c r="G58" i="92"/>
  <c r="E58" i="92"/>
  <c r="Q57" i="92"/>
  <c r="M57" i="92"/>
  <c r="G57" i="92"/>
  <c r="I57" i="92"/>
  <c r="R56" i="92"/>
  <c r="M64" i="92" s="1"/>
  <c r="D56" i="92"/>
  <c r="H57" i="92" s="1"/>
  <c r="Q53" i="92"/>
  <c r="P53" i="92"/>
  <c r="O53" i="92"/>
  <c r="L53" i="92"/>
  <c r="J53" i="92"/>
  <c r="I53" i="92"/>
  <c r="H53" i="92"/>
  <c r="F53" i="92"/>
  <c r="E53" i="92"/>
  <c r="Q52" i="92"/>
  <c r="P52" i="92"/>
  <c r="O52" i="92"/>
  <c r="L52" i="92"/>
  <c r="J52" i="92"/>
  <c r="I52" i="92"/>
  <c r="H52" i="92"/>
  <c r="E52" i="92"/>
  <c r="P51" i="92"/>
  <c r="O51" i="92"/>
  <c r="P49" i="92"/>
  <c r="O49" i="92"/>
  <c r="Q47" i="92"/>
  <c r="P47" i="92"/>
  <c r="F47" i="92"/>
  <c r="U46" i="92"/>
  <c r="M46" i="92"/>
  <c r="L46" i="92"/>
  <c r="L45" i="92"/>
  <c r="I45" i="92"/>
  <c r="U44" i="92"/>
  <c r="S44" i="92"/>
  <c r="C44" i="92"/>
  <c r="U43" i="92"/>
  <c r="S43" i="92"/>
  <c r="R43" i="92"/>
  <c r="G53" i="92" s="1"/>
  <c r="D43" i="92"/>
  <c r="F52" i="92" s="1"/>
  <c r="C43" i="92"/>
  <c r="V41" i="92"/>
  <c r="U40" i="92" s="1"/>
  <c r="Q40" i="92"/>
  <c r="P40" i="92"/>
  <c r="O40" i="92"/>
  <c r="L40" i="92"/>
  <c r="J40" i="92"/>
  <c r="I40" i="92"/>
  <c r="H40" i="92"/>
  <c r="E40" i="92"/>
  <c r="Q39" i="92"/>
  <c r="P39" i="92"/>
  <c r="O39" i="92"/>
  <c r="L39" i="92"/>
  <c r="J39" i="92"/>
  <c r="I39" i="92"/>
  <c r="H39" i="92"/>
  <c r="E39" i="92"/>
  <c r="U38" i="92"/>
  <c r="P36" i="92"/>
  <c r="O36" i="92"/>
  <c r="L36" i="92"/>
  <c r="F35" i="92"/>
  <c r="Q34" i="92"/>
  <c r="H34" i="92"/>
  <c r="G34" i="92"/>
  <c r="F34" i="92"/>
  <c r="F33" i="92"/>
  <c r="O32" i="92"/>
  <c r="L32" i="92"/>
  <c r="J32" i="92"/>
  <c r="F32" i="92"/>
  <c r="S31" i="92"/>
  <c r="N31" i="92"/>
  <c r="F31" i="92"/>
  <c r="C31" i="92"/>
  <c r="S30" i="92"/>
  <c r="R30" i="92"/>
  <c r="L37" i="92" s="1"/>
  <c r="D30" i="92"/>
  <c r="F38" i="92" s="1"/>
  <c r="C30" i="92"/>
  <c r="Q27" i="92"/>
  <c r="P27" i="92"/>
  <c r="O27" i="92"/>
  <c r="L27" i="92"/>
  <c r="J27" i="92"/>
  <c r="I27" i="92"/>
  <c r="H27" i="92"/>
  <c r="G27" i="92"/>
  <c r="F27" i="92"/>
  <c r="E27" i="92"/>
  <c r="Q26" i="92"/>
  <c r="P26" i="92"/>
  <c r="O26" i="92"/>
  <c r="L26" i="92"/>
  <c r="J26" i="92"/>
  <c r="I26" i="92"/>
  <c r="H26" i="92"/>
  <c r="G26" i="92"/>
  <c r="E26" i="92"/>
  <c r="M25" i="92"/>
  <c r="N22" i="92"/>
  <c r="L21" i="92"/>
  <c r="H20" i="92"/>
  <c r="M19" i="92"/>
  <c r="F19" i="92"/>
  <c r="S18" i="92"/>
  <c r="C18" i="92"/>
  <c r="S17" i="92"/>
  <c r="R17" i="92"/>
  <c r="M20" i="92" s="1"/>
  <c r="D17" i="92"/>
  <c r="N23" i="92" s="1"/>
  <c r="C17" i="92"/>
  <c r="Q14" i="92"/>
  <c r="P14" i="92"/>
  <c r="O14" i="92"/>
  <c r="L14" i="92"/>
  <c r="J14" i="92"/>
  <c r="I14" i="92"/>
  <c r="H14" i="92"/>
  <c r="E14" i="92"/>
  <c r="Q13" i="92"/>
  <c r="P13" i="92"/>
  <c r="O13" i="92"/>
  <c r="L13" i="92"/>
  <c r="J13" i="92"/>
  <c r="I13" i="92"/>
  <c r="H13" i="92"/>
  <c r="E13" i="92"/>
  <c r="J12" i="92"/>
  <c r="I12" i="92"/>
  <c r="E11" i="92"/>
  <c r="Q10" i="92"/>
  <c r="P10" i="92"/>
  <c r="P7" i="92"/>
  <c r="O7" i="92"/>
  <c r="L7" i="92"/>
  <c r="J7" i="92"/>
  <c r="I7" i="92"/>
  <c r="N6" i="92"/>
  <c r="R4" i="92"/>
  <c r="M12" i="92" s="1"/>
  <c r="D4" i="92"/>
  <c r="H12" i="92" s="1"/>
  <c r="K2" i="92"/>
  <c r="C170" i="91" a="1"/>
  <c r="C170" i="91" s="1"/>
  <c r="C140" i="91"/>
  <c r="Q131" i="91"/>
  <c r="P131" i="91"/>
  <c r="O131" i="91"/>
  <c r="N131" i="91"/>
  <c r="M131" i="91"/>
  <c r="L131" i="91"/>
  <c r="J131" i="91"/>
  <c r="I131" i="91"/>
  <c r="H131" i="91"/>
  <c r="F131" i="91"/>
  <c r="E131" i="91"/>
  <c r="Q130" i="91"/>
  <c r="P130" i="91"/>
  <c r="O130" i="91"/>
  <c r="N130" i="91"/>
  <c r="M130" i="91"/>
  <c r="L130" i="91"/>
  <c r="J130" i="91"/>
  <c r="I130" i="91"/>
  <c r="H130" i="91"/>
  <c r="F130" i="91"/>
  <c r="E130" i="91"/>
  <c r="Q129" i="91"/>
  <c r="P129" i="91"/>
  <c r="O129" i="91"/>
  <c r="N129" i="91"/>
  <c r="M129" i="91"/>
  <c r="L129" i="91"/>
  <c r="J129" i="91"/>
  <c r="I129" i="91"/>
  <c r="H129" i="91"/>
  <c r="F129" i="91"/>
  <c r="E129" i="91"/>
  <c r="Q128" i="91"/>
  <c r="P128" i="91"/>
  <c r="O128" i="91"/>
  <c r="N128" i="91"/>
  <c r="M128" i="91"/>
  <c r="L128" i="91"/>
  <c r="J128" i="91"/>
  <c r="I128" i="91"/>
  <c r="H128" i="91"/>
  <c r="F128" i="91"/>
  <c r="E128" i="91"/>
  <c r="Q127" i="91"/>
  <c r="P127" i="91"/>
  <c r="O127" i="91"/>
  <c r="N127" i="91"/>
  <c r="M127" i="91"/>
  <c r="L127" i="91"/>
  <c r="J127" i="91"/>
  <c r="I127" i="91"/>
  <c r="H127" i="91"/>
  <c r="F127" i="91"/>
  <c r="E127" i="91"/>
  <c r="Q126" i="91"/>
  <c r="P126" i="91"/>
  <c r="O126" i="91"/>
  <c r="N126" i="91"/>
  <c r="M126" i="91"/>
  <c r="L126" i="91"/>
  <c r="J126" i="91"/>
  <c r="I126" i="91"/>
  <c r="H126" i="91"/>
  <c r="F126" i="91"/>
  <c r="E126" i="91"/>
  <c r="Q125" i="91"/>
  <c r="P125" i="91"/>
  <c r="O125" i="91"/>
  <c r="N125" i="91"/>
  <c r="M125" i="91"/>
  <c r="L125" i="91"/>
  <c r="J125" i="91"/>
  <c r="I125" i="91"/>
  <c r="H125" i="91"/>
  <c r="F125" i="91"/>
  <c r="E125" i="91"/>
  <c r="Q124" i="91"/>
  <c r="P124" i="91"/>
  <c r="O124" i="91"/>
  <c r="N124" i="91"/>
  <c r="M124" i="91"/>
  <c r="L124" i="91"/>
  <c r="J124" i="91"/>
  <c r="I124" i="91"/>
  <c r="H124" i="91"/>
  <c r="F124" i="91"/>
  <c r="E124" i="91"/>
  <c r="Q123" i="91"/>
  <c r="P123" i="91"/>
  <c r="O123" i="91"/>
  <c r="N123" i="91"/>
  <c r="M123" i="91"/>
  <c r="L123" i="91"/>
  <c r="J123" i="91"/>
  <c r="I123" i="91"/>
  <c r="H123" i="91"/>
  <c r="F123" i="91"/>
  <c r="E123" i="91"/>
  <c r="Q122" i="91"/>
  <c r="P122" i="91"/>
  <c r="O122" i="91"/>
  <c r="N122" i="91"/>
  <c r="M122" i="91"/>
  <c r="L122" i="91"/>
  <c r="J122" i="91"/>
  <c r="I122" i="91"/>
  <c r="H122" i="91"/>
  <c r="F122" i="91"/>
  <c r="E122" i="91"/>
  <c r="R121" i="91"/>
  <c r="G131" i="91" s="1"/>
  <c r="D121" i="91"/>
  <c r="Q118" i="91"/>
  <c r="P118" i="91"/>
  <c r="O118" i="91"/>
  <c r="N118" i="91"/>
  <c r="M118" i="91"/>
  <c r="L118" i="91"/>
  <c r="J118" i="91"/>
  <c r="I118" i="91"/>
  <c r="H118" i="91"/>
  <c r="E118" i="91"/>
  <c r="Q117" i="91"/>
  <c r="P117" i="91"/>
  <c r="O117" i="91"/>
  <c r="N117" i="91"/>
  <c r="M117" i="91"/>
  <c r="L117" i="91"/>
  <c r="J117" i="91"/>
  <c r="I117" i="91"/>
  <c r="H117" i="91"/>
  <c r="E117" i="91"/>
  <c r="Q116" i="91"/>
  <c r="P116" i="91"/>
  <c r="O116" i="91"/>
  <c r="N116" i="91"/>
  <c r="M116" i="91"/>
  <c r="L116" i="91"/>
  <c r="J116" i="91"/>
  <c r="I116" i="91"/>
  <c r="H116" i="91"/>
  <c r="E116" i="91"/>
  <c r="Q115" i="91"/>
  <c r="P115" i="91"/>
  <c r="O115" i="91"/>
  <c r="N115" i="91"/>
  <c r="M115" i="91"/>
  <c r="L115" i="91"/>
  <c r="J115" i="91"/>
  <c r="I115" i="91"/>
  <c r="H115" i="91"/>
  <c r="E115" i="91"/>
  <c r="Q114" i="91"/>
  <c r="P114" i="91"/>
  <c r="O114" i="91"/>
  <c r="N114" i="91"/>
  <c r="M114" i="91"/>
  <c r="L114" i="91"/>
  <c r="J114" i="91"/>
  <c r="I114" i="91"/>
  <c r="H114" i="91"/>
  <c r="E114" i="91"/>
  <c r="Q113" i="91"/>
  <c r="P113" i="91"/>
  <c r="O113" i="91"/>
  <c r="N113" i="91"/>
  <c r="M113" i="91"/>
  <c r="L113" i="91"/>
  <c r="J113" i="91"/>
  <c r="I113" i="91"/>
  <c r="H113" i="91"/>
  <c r="E113" i="91"/>
  <c r="Q112" i="91"/>
  <c r="P112" i="91"/>
  <c r="O112" i="91"/>
  <c r="N112" i="91"/>
  <c r="M112" i="91"/>
  <c r="L112" i="91"/>
  <c r="J112" i="91"/>
  <c r="I112" i="91"/>
  <c r="H112" i="91"/>
  <c r="E112" i="91"/>
  <c r="Q111" i="91"/>
  <c r="P111" i="91"/>
  <c r="O111" i="91"/>
  <c r="N111" i="91"/>
  <c r="M111" i="91"/>
  <c r="L111" i="91"/>
  <c r="J111" i="91"/>
  <c r="I111" i="91"/>
  <c r="H111" i="91"/>
  <c r="E111" i="91"/>
  <c r="Q110" i="91"/>
  <c r="P110" i="91"/>
  <c r="O110" i="91"/>
  <c r="N110" i="91"/>
  <c r="M110" i="91"/>
  <c r="L110" i="91"/>
  <c r="J110" i="91"/>
  <c r="I110" i="91"/>
  <c r="H110" i="91"/>
  <c r="E110" i="91"/>
  <c r="Q109" i="91"/>
  <c r="P109" i="91"/>
  <c r="O109" i="91"/>
  <c r="N109" i="91"/>
  <c r="M109" i="91"/>
  <c r="L109" i="91"/>
  <c r="J109" i="91"/>
  <c r="I109" i="91"/>
  <c r="H109" i="91"/>
  <c r="E109" i="91"/>
  <c r="R108" i="91"/>
  <c r="G118" i="91" s="1"/>
  <c r="D108" i="91"/>
  <c r="F118" i="91" s="1"/>
  <c r="Q105" i="91"/>
  <c r="P105" i="91"/>
  <c r="O105" i="91"/>
  <c r="N105" i="91"/>
  <c r="M105" i="91"/>
  <c r="L105" i="91"/>
  <c r="J105" i="91"/>
  <c r="I105" i="91"/>
  <c r="H105" i="91"/>
  <c r="E105" i="91"/>
  <c r="Q104" i="91"/>
  <c r="P104" i="91"/>
  <c r="O104" i="91"/>
  <c r="N104" i="91"/>
  <c r="M104" i="91"/>
  <c r="L104" i="91"/>
  <c r="J104" i="91"/>
  <c r="I104" i="91"/>
  <c r="H104" i="91"/>
  <c r="E104" i="91"/>
  <c r="Q103" i="91"/>
  <c r="P103" i="91"/>
  <c r="O103" i="91"/>
  <c r="N103" i="91"/>
  <c r="M103" i="91"/>
  <c r="L103" i="91"/>
  <c r="J103" i="91"/>
  <c r="I103" i="91"/>
  <c r="H103" i="91"/>
  <c r="E103" i="91"/>
  <c r="Q102" i="91"/>
  <c r="P102" i="91"/>
  <c r="O102" i="91"/>
  <c r="N102" i="91"/>
  <c r="M102" i="91"/>
  <c r="L102" i="91"/>
  <c r="J102" i="91"/>
  <c r="I102" i="91"/>
  <c r="H102" i="91"/>
  <c r="E102" i="91"/>
  <c r="Q101" i="91"/>
  <c r="P101" i="91"/>
  <c r="O101" i="91"/>
  <c r="N101" i="91"/>
  <c r="M101" i="91"/>
  <c r="L101" i="91"/>
  <c r="J101" i="91"/>
  <c r="I101" i="91"/>
  <c r="H101" i="91"/>
  <c r="E101" i="91"/>
  <c r="Q100" i="91"/>
  <c r="P100" i="91"/>
  <c r="O100" i="91"/>
  <c r="N100" i="91"/>
  <c r="M100" i="91"/>
  <c r="L100" i="91"/>
  <c r="J100" i="91"/>
  <c r="I100" i="91"/>
  <c r="H100" i="91"/>
  <c r="E100" i="91"/>
  <c r="Q99" i="91"/>
  <c r="P99" i="91"/>
  <c r="O99" i="91"/>
  <c r="N99" i="91"/>
  <c r="M99" i="91"/>
  <c r="L99" i="91"/>
  <c r="J99" i="91"/>
  <c r="I99" i="91"/>
  <c r="H99" i="91"/>
  <c r="E99" i="91"/>
  <c r="Q98" i="91"/>
  <c r="P98" i="91"/>
  <c r="O98" i="91"/>
  <c r="N98" i="91"/>
  <c r="M98" i="91"/>
  <c r="L98" i="91"/>
  <c r="J98" i="91"/>
  <c r="I98" i="91"/>
  <c r="H98" i="91"/>
  <c r="E98" i="91"/>
  <c r="Q97" i="91"/>
  <c r="P97" i="91"/>
  <c r="O97" i="91"/>
  <c r="N97" i="91"/>
  <c r="M97" i="91"/>
  <c r="L97" i="91"/>
  <c r="J97" i="91"/>
  <c r="I97" i="91"/>
  <c r="H97" i="91"/>
  <c r="E97" i="91"/>
  <c r="Q96" i="91"/>
  <c r="P96" i="91"/>
  <c r="O96" i="91"/>
  <c r="N96" i="91"/>
  <c r="M96" i="91"/>
  <c r="L96" i="91"/>
  <c r="J96" i="91"/>
  <c r="I96" i="91"/>
  <c r="H96" i="91"/>
  <c r="E96" i="91"/>
  <c r="R95" i="91"/>
  <c r="G105" i="91" s="1"/>
  <c r="D95" i="91"/>
  <c r="F105" i="91" s="1"/>
  <c r="Q92" i="91"/>
  <c r="P92" i="91"/>
  <c r="O92" i="91"/>
  <c r="L92" i="91"/>
  <c r="J92" i="91"/>
  <c r="I92" i="91"/>
  <c r="H92" i="91"/>
  <c r="E92" i="91"/>
  <c r="Q91" i="91"/>
  <c r="P91" i="91"/>
  <c r="O91" i="91"/>
  <c r="L91" i="91"/>
  <c r="J91" i="91"/>
  <c r="I91" i="91"/>
  <c r="H91" i="91"/>
  <c r="E91" i="91"/>
  <c r="Q90" i="91"/>
  <c r="P90" i="91"/>
  <c r="O90" i="91"/>
  <c r="L90" i="91"/>
  <c r="J90" i="91"/>
  <c r="I90" i="91"/>
  <c r="H90" i="91"/>
  <c r="E90" i="91"/>
  <c r="Q89" i="91"/>
  <c r="P89" i="91"/>
  <c r="O89" i="91"/>
  <c r="L89" i="91"/>
  <c r="J89" i="91"/>
  <c r="I89" i="91"/>
  <c r="H89" i="91"/>
  <c r="E89" i="91"/>
  <c r="Q88" i="91"/>
  <c r="P88" i="91"/>
  <c r="O88" i="91"/>
  <c r="L88" i="91"/>
  <c r="J88" i="91"/>
  <c r="I88" i="91"/>
  <c r="H88" i="91"/>
  <c r="E88" i="91"/>
  <c r="Q87" i="91"/>
  <c r="P87" i="91"/>
  <c r="O87" i="91"/>
  <c r="L87" i="91"/>
  <c r="J87" i="91"/>
  <c r="I87" i="91"/>
  <c r="H87" i="91"/>
  <c r="E87" i="91"/>
  <c r="Q86" i="91"/>
  <c r="P86" i="91"/>
  <c r="O86" i="91"/>
  <c r="L86" i="91"/>
  <c r="J86" i="91"/>
  <c r="I86" i="91"/>
  <c r="H86" i="91"/>
  <c r="E86" i="91"/>
  <c r="Q85" i="91"/>
  <c r="P85" i="91"/>
  <c r="O85" i="91"/>
  <c r="L85" i="91"/>
  <c r="J85" i="91"/>
  <c r="I85" i="91"/>
  <c r="H85" i="91"/>
  <c r="E85" i="91"/>
  <c r="Q84" i="91"/>
  <c r="P84" i="91"/>
  <c r="O84" i="91"/>
  <c r="L84" i="91"/>
  <c r="J84" i="91"/>
  <c r="I84" i="91"/>
  <c r="H84" i="91"/>
  <c r="E84" i="91"/>
  <c r="Q83" i="91"/>
  <c r="P83" i="91"/>
  <c r="O83" i="91"/>
  <c r="L83" i="91"/>
  <c r="J83" i="91"/>
  <c r="I83" i="91"/>
  <c r="H83" i="91"/>
  <c r="E83" i="91"/>
  <c r="R82" i="91"/>
  <c r="M92" i="91" s="1"/>
  <c r="D82" i="91"/>
  <c r="Q79" i="91"/>
  <c r="P79" i="91"/>
  <c r="O79" i="91"/>
  <c r="L79" i="91"/>
  <c r="J79" i="91"/>
  <c r="I79" i="91"/>
  <c r="H79" i="91"/>
  <c r="E79" i="91"/>
  <c r="Q78" i="91"/>
  <c r="P78" i="91"/>
  <c r="O78" i="91"/>
  <c r="L78" i="91"/>
  <c r="J78" i="91"/>
  <c r="I78" i="91"/>
  <c r="H78" i="91"/>
  <c r="E78" i="91"/>
  <c r="O77" i="91"/>
  <c r="L77" i="91"/>
  <c r="J77" i="91"/>
  <c r="M76" i="91"/>
  <c r="H76" i="91"/>
  <c r="E76" i="91"/>
  <c r="P73" i="91"/>
  <c r="O73" i="91"/>
  <c r="J71" i="91"/>
  <c r="I71" i="91"/>
  <c r="R69" i="91"/>
  <c r="M73" i="91" s="1"/>
  <c r="D69" i="91"/>
  <c r="I77" i="91" s="1"/>
  <c r="Q66" i="91"/>
  <c r="P66" i="91"/>
  <c r="O66" i="91"/>
  <c r="N66" i="91"/>
  <c r="L66" i="91"/>
  <c r="J66" i="91"/>
  <c r="I66" i="91"/>
  <c r="H66" i="91"/>
  <c r="E66" i="91"/>
  <c r="Q65" i="91"/>
  <c r="P65" i="91"/>
  <c r="O65" i="91"/>
  <c r="L65" i="91"/>
  <c r="J65" i="91"/>
  <c r="I65" i="91"/>
  <c r="H65" i="91"/>
  <c r="E65" i="91"/>
  <c r="M64" i="91"/>
  <c r="U63" i="91"/>
  <c r="M61" i="91"/>
  <c r="P58" i="91"/>
  <c r="M58" i="91"/>
  <c r="S57" i="91"/>
  <c r="G57" i="91"/>
  <c r="C57" i="91"/>
  <c r="S56" i="91"/>
  <c r="R56" i="91"/>
  <c r="G62" i="91" s="1"/>
  <c r="D56" i="91"/>
  <c r="F64" i="91" s="1"/>
  <c r="C56" i="91"/>
  <c r="U55" i="91"/>
  <c r="Q53" i="91"/>
  <c r="P53" i="91"/>
  <c r="O53" i="91"/>
  <c r="N53" i="91"/>
  <c r="L53" i="91"/>
  <c r="J53" i="91"/>
  <c r="I53" i="91"/>
  <c r="H53" i="91"/>
  <c r="E53" i="91"/>
  <c r="Q52" i="91"/>
  <c r="P52" i="91"/>
  <c r="O52" i="91"/>
  <c r="N52" i="91"/>
  <c r="L52" i="91"/>
  <c r="J52" i="91"/>
  <c r="I52" i="91"/>
  <c r="H52" i="91"/>
  <c r="F52" i="91"/>
  <c r="E52" i="91"/>
  <c r="Q51" i="91"/>
  <c r="P51" i="91"/>
  <c r="O51" i="91"/>
  <c r="N51" i="91"/>
  <c r="L51" i="91"/>
  <c r="J51" i="91"/>
  <c r="I51" i="91"/>
  <c r="H51" i="91"/>
  <c r="F51" i="91"/>
  <c r="E51" i="91"/>
  <c r="P50" i="91"/>
  <c r="O50" i="91"/>
  <c r="N50" i="91"/>
  <c r="L50" i="91"/>
  <c r="J50" i="91"/>
  <c r="I50" i="91"/>
  <c r="H50" i="91"/>
  <c r="E50" i="91"/>
  <c r="N49" i="91"/>
  <c r="L49" i="91"/>
  <c r="J49" i="91"/>
  <c r="I49" i="91"/>
  <c r="H49" i="91"/>
  <c r="F49" i="91"/>
  <c r="E49" i="91"/>
  <c r="U48" i="91"/>
  <c r="Q48" i="91"/>
  <c r="N48" i="91"/>
  <c r="L48" i="91"/>
  <c r="J48" i="91"/>
  <c r="I48" i="91"/>
  <c r="H48" i="91"/>
  <c r="F48" i="91"/>
  <c r="E48" i="91"/>
  <c r="Q47" i="91"/>
  <c r="P47" i="91"/>
  <c r="N47" i="91"/>
  <c r="J47" i="91"/>
  <c r="I47" i="91"/>
  <c r="H47" i="91"/>
  <c r="E47" i="91"/>
  <c r="Q46" i="91"/>
  <c r="P46" i="91"/>
  <c r="O46" i="91"/>
  <c r="N46" i="91"/>
  <c r="J46" i="91"/>
  <c r="I46" i="91"/>
  <c r="H46" i="91"/>
  <c r="F46" i="91"/>
  <c r="E46" i="91"/>
  <c r="Q45" i="91"/>
  <c r="P45" i="91"/>
  <c r="O45" i="91"/>
  <c r="N45" i="91"/>
  <c r="L45" i="91"/>
  <c r="J45" i="91"/>
  <c r="I45" i="91"/>
  <c r="H45" i="91"/>
  <c r="F45" i="91"/>
  <c r="E45" i="91"/>
  <c r="U44" i="91"/>
  <c r="S44" i="91"/>
  <c r="N44" i="91"/>
  <c r="F44" i="91"/>
  <c r="C44" i="91"/>
  <c r="U43" i="91"/>
  <c r="S43" i="91"/>
  <c r="R43" i="91"/>
  <c r="Q49" i="91" s="1"/>
  <c r="D43" i="91"/>
  <c r="F53" i="91" s="1"/>
  <c r="C43" i="91"/>
  <c r="V41" i="91"/>
  <c r="Q40" i="91"/>
  <c r="P40" i="91"/>
  <c r="O40" i="91"/>
  <c r="L40" i="91"/>
  <c r="J40" i="91"/>
  <c r="I40" i="91"/>
  <c r="H40" i="91"/>
  <c r="F40" i="91"/>
  <c r="E40" i="91"/>
  <c r="Q39" i="91"/>
  <c r="P39" i="91"/>
  <c r="O39" i="91"/>
  <c r="L39" i="91"/>
  <c r="J39" i="91"/>
  <c r="I39" i="91"/>
  <c r="H39" i="91"/>
  <c r="F39" i="91"/>
  <c r="E39" i="91"/>
  <c r="U38" i="91"/>
  <c r="Q38" i="91"/>
  <c r="J38" i="91"/>
  <c r="G38" i="91"/>
  <c r="F38" i="91"/>
  <c r="E38" i="91"/>
  <c r="Q37" i="91"/>
  <c r="P37" i="91"/>
  <c r="O37" i="91"/>
  <c r="J37" i="91"/>
  <c r="I37" i="91"/>
  <c r="H37" i="91"/>
  <c r="F37" i="91"/>
  <c r="P36" i="91"/>
  <c r="O36" i="91"/>
  <c r="M36" i="91"/>
  <c r="L36" i="91"/>
  <c r="J36" i="91"/>
  <c r="I36" i="91"/>
  <c r="H36" i="91"/>
  <c r="F36" i="91"/>
  <c r="E36" i="91"/>
  <c r="Q35" i="91"/>
  <c r="N35" i="91"/>
  <c r="L35" i="91"/>
  <c r="J35" i="91"/>
  <c r="I35" i="91"/>
  <c r="H35" i="91"/>
  <c r="F35" i="91"/>
  <c r="E35" i="91"/>
  <c r="O34" i="91"/>
  <c r="L34" i="91"/>
  <c r="J34" i="91"/>
  <c r="F34" i="91"/>
  <c r="E34" i="91"/>
  <c r="N33" i="91"/>
  <c r="L33" i="91"/>
  <c r="J33" i="91"/>
  <c r="I33" i="91"/>
  <c r="H33" i="91"/>
  <c r="E33" i="91"/>
  <c r="Q32" i="91"/>
  <c r="N32" i="91"/>
  <c r="H32" i="91"/>
  <c r="G32" i="91"/>
  <c r="F32" i="91"/>
  <c r="E32" i="91"/>
  <c r="S31" i="91"/>
  <c r="L31" i="91" s="1"/>
  <c r="N31" i="91"/>
  <c r="F31" i="91"/>
  <c r="C31" i="91"/>
  <c r="S30" i="91"/>
  <c r="R30" i="91"/>
  <c r="M34" i="91" s="1"/>
  <c r="D30" i="91"/>
  <c r="N39" i="91" s="1"/>
  <c r="C30" i="91"/>
  <c r="Q27" i="91"/>
  <c r="P27" i="91"/>
  <c r="O27" i="91"/>
  <c r="L27" i="91"/>
  <c r="J27" i="91"/>
  <c r="I27" i="91"/>
  <c r="H27" i="91"/>
  <c r="F27" i="91"/>
  <c r="E27" i="91"/>
  <c r="Q26" i="91"/>
  <c r="P26" i="91"/>
  <c r="O26" i="91"/>
  <c r="L26" i="91"/>
  <c r="J26" i="91"/>
  <c r="I26" i="91"/>
  <c r="H26" i="91"/>
  <c r="E26" i="91"/>
  <c r="J25" i="91"/>
  <c r="I25" i="91"/>
  <c r="H25" i="91"/>
  <c r="E25" i="91"/>
  <c r="J24" i="91"/>
  <c r="I24" i="91"/>
  <c r="H24" i="91"/>
  <c r="E24" i="91"/>
  <c r="Q23" i="91"/>
  <c r="J23" i="91"/>
  <c r="I23" i="91"/>
  <c r="H23" i="91"/>
  <c r="E23" i="91"/>
  <c r="J22" i="91"/>
  <c r="I22" i="91"/>
  <c r="H22" i="91"/>
  <c r="E22" i="91"/>
  <c r="Q21" i="91"/>
  <c r="J21" i="91"/>
  <c r="I21" i="91"/>
  <c r="H21" i="91"/>
  <c r="E21" i="91"/>
  <c r="J20" i="91"/>
  <c r="I20" i="91"/>
  <c r="H20" i="91"/>
  <c r="E20" i="91"/>
  <c r="J19" i="91"/>
  <c r="I19" i="91"/>
  <c r="H19" i="91"/>
  <c r="E19" i="91"/>
  <c r="S18" i="91"/>
  <c r="C18" i="91"/>
  <c r="S17" i="91"/>
  <c r="R17" i="91"/>
  <c r="M22" i="91" s="1"/>
  <c r="D17" i="91"/>
  <c r="N24" i="91" s="1"/>
  <c r="C17" i="91"/>
  <c r="Q14" i="91"/>
  <c r="P14" i="91"/>
  <c r="O14" i="91"/>
  <c r="M14" i="91"/>
  <c r="L14" i="91"/>
  <c r="J14" i="91"/>
  <c r="I14" i="91"/>
  <c r="H14" i="91"/>
  <c r="G14" i="91"/>
  <c r="F14" i="91"/>
  <c r="E14" i="91"/>
  <c r="Q13" i="91"/>
  <c r="P13" i="91"/>
  <c r="O13" i="91"/>
  <c r="L13" i="91"/>
  <c r="J13" i="91"/>
  <c r="I13" i="91"/>
  <c r="H13" i="91"/>
  <c r="E13" i="91"/>
  <c r="Q12" i="91"/>
  <c r="P12" i="91"/>
  <c r="O12" i="91"/>
  <c r="M12" i="91"/>
  <c r="L12" i="91"/>
  <c r="J12" i="91"/>
  <c r="I12" i="91"/>
  <c r="H12" i="91"/>
  <c r="E12" i="91"/>
  <c r="Q11" i="91"/>
  <c r="P11" i="91"/>
  <c r="O11" i="91"/>
  <c r="L11" i="91"/>
  <c r="J11" i="91"/>
  <c r="I11" i="91"/>
  <c r="H11" i="91"/>
  <c r="F11" i="91"/>
  <c r="E11" i="91"/>
  <c r="Q10" i="91"/>
  <c r="P10" i="91"/>
  <c r="O10" i="91"/>
  <c r="M10" i="91"/>
  <c r="L10" i="91"/>
  <c r="J10" i="91"/>
  <c r="I10" i="91"/>
  <c r="H10" i="91"/>
  <c r="E10" i="91"/>
  <c r="Q9" i="91"/>
  <c r="P9" i="91"/>
  <c r="O9" i="91"/>
  <c r="M9" i="91"/>
  <c r="L9" i="91"/>
  <c r="J9" i="91"/>
  <c r="I9" i="91"/>
  <c r="H9" i="91"/>
  <c r="F9" i="91"/>
  <c r="E9" i="91"/>
  <c r="Q8" i="91"/>
  <c r="P8" i="91"/>
  <c r="O8" i="91"/>
  <c r="N8" i="91"/>
  <c r="L8" i="91"/>
  <c r="J8" i="91"/>
  <c r="I8" i="91"/>
  <c r="H8" i="91"/>
  <c r="E8" i="91"/>
  <c r="Q7" i="91"/>
  <c r="P7" i="91"/>
  <c r="O7" i="91"/>
  <c r="N7" i="91"/>
  <c r="M7" i="91"/>
  <c r="L7" i="91"/>
  <c r="J7" i="91"/>
  <c r="I7" i="91"/>
  <c r="H7" i="91"/>
  <c r="E7" i="91"/>
  <c r="Q6" i="91"/>
  <c r="P6" i="91"/>
  <c r="O6" i="91"/>
  <c r="L6" i="91"/>
  <c r="J6" i="91"/>
  <c r="I6" i="91"/>
  <c r="H6" i="91"/>
  <c r="E6" i="91"/>
  <c r="Q5" i="91"/>
  <c r="P5" i="91"/>
  <c r="O5" i="91"/>
  <c r="M5" i="91"/>
  <c r="L5" i="91"/>
  <c r="J5" i="91"/>
  <c r="I5" i="91"/>
  <c r="H5" i="91"/>
  <c r="E5" i="91"/>
  <c r="R4" i="91"/>
  <c r="D4" i="91"/>
  <c r="K2" i="91"/>
  <c r="C170" i="90" a="1"/>
  <c r="C170" i="90" s="1"/>
  <c r="C140" i="90"/>
  <c r="Q131" i="90"/>
  <c r="P131" i="90"/>
  <c r="O131" i="90"/>
  <c r="N131" i="90"/>
  <c r="M131" i="90"/>
  <c r="L131" i="90"/>
  <c r="J131" i="90"/>
  <c r="I131" i="90"/>
  <c r="H131" i="90"/>
  <c r="E131" i="90"/>
  <c r="Q130" i="90"/>
  <c r="P130" i="90"/>
  <c r="O130" i="90"/>
  <c r="N130" i="90"/>
  <c r="M130" i="90"/>
  <c r="L130" i="90"/>
  <c r="J130" i="90"/>
  <c r="I130" i="90"/>
  <c r="H130" i="90"/>
  <c r="E130" i="90"/>
  <c r="Q129" i="90"/>
  <c r="P129" i="90"/>
  <c r="O129" i="90"/>
  <c r="N129" i="90"/>
  <c r="M129" i="90"/>
  <c r="L129" i="90"/>
  <c r="J129" i="90"/>
  <c r="I129" i="90"/>
  <c r="H129" i="90"/>
  <c r="E129" i="90"/>
  <c r="Q128" i="90"/>
  <c r="P128" i="90"/>
  <c r="O128" i="90"/>
  <c r="N128" i="90"/>
  <c r="M128" i="90"/>
  <c r="L128" i="90"/>
  <c r="J128" i="90"/>
  <c r="I128" i="90"/>
  <c r="H128" i="90"/>
  <c r="E128" i="90"/>
  <c r="Q127" i="90"/>
  <c r="P127" i="90"/>
  <c r="O127" i="90"/>
  <c r="N127" i="90"/>
  <c r="M127" i="90"/>
  <c r="L127" i="90"/>
  <c r="J127" i="90"/>
  <c r="I127" i="90"/>
  <c r="H127" i="90"/>
  <c r="E127" i="90"/>
  <c r="Q126" i="90"/>
  <c r="P126" i="90"/>
  <c r="O126" i="90"/>
  <c r="N126" i="90"/>
  <c r="M126" i="90"/>
  <c r="L126" i="90"/>
  <c r="J126" i="90"/>
  <c r="I126" i="90"/>
  <c r="H126" i="90"/>
  <c r="E126" i="90"/>
  <c r="Q125" i="90"/>
  <c r="P125" i="90"/>
  <c r="O125" i="90"/>
  <c r="N125" i="90"/>
  <c r="M125" i="90"/>
  <c r="L125" i="90"/>
  <c r="J125" i="90"/>
  <c r="I125" i="90"/>
  <c r="H125" i="90"/>
  <c r="E125" i="90"/>
  <c r="Q124" i="90"/>
  <c r="P124" i="90"/>
  <c r="O124" i="90"/>
  <c r="N124" i="90"/>
  <c r="M124" i="90"/>
  <c r="L124" i="90"/>
  <c r="J124" i="90"/>
  <c r="I124" i="90"/>
  <c r="H124" i="90"/>
  <c r="E124" i="90"/>
  <c r="Q123" i="90"/>
  <c r="P123" i="90"/>
  <c r="O123" i="90"/>
  <c r="N123" i="90"/>
  <c r="M123" i="90"/>
  <c r="L123" i="90"/>
  <c r="J123" i="90"/>
  <c r="I123" i="90"/>
  <c r="H123" i="90"/>
  <c r="E123" i="90"/>
  <c r="Q122" i="90"/>
  <c r="P122" i="90"/>
  <c r="O122" i="90"/>
  <c r="N122" i="90"/>
  <c r="M122" i="90"/>
  <c r="L122" i="90"/>
  <c r="J122" i="90"/>
  <c r="I122" i="90"/>
  <c r="H122" i="90"/>
  <c r="E122" i="90"/>
  <c r="R121" i="90"/>
  <c r="G131" i="90" s="1"/>
  <c r="D121" i="90"/>
  <c r="F131" i="90" s="1"/>
  <c r="Q118" i="90"/>
  <c r="P118" i="90"/>
  <c r="O118" i="90"/>
  <c r="N118" i="90"/>
  <c r="M118" i="90"/>
  <c r="L118" i="90"/>
  <c r="J118" i="90"/>
  <c r="I118" i="90"/>
  <c r="H118" i="90"/>
  <c r="E118" i="90"/>
  <c r="Q117" i="90"/>
  <c r="P117" i="90"/>
  <c r="O117" i="90"/>
  <c r="N117" i="90"/>
  <c r="M117" i="90"/>
  <c r="L117" i="90"/>
  <c r="J117" i="90"/>
  <c r="I117" i="90"/>
  <c r="H117" i="90"/>
  <c r="E117" i="90"/>
  <c r="Q116" i="90"/>
  <c r="P116" i="90"/>
  <c r="O116" i="90"/>
  <c r="N116" i="90"/>
  <c r="M116" i="90"/>
  <c r="L116" i="90"/>
  <c r="J116" i="90"/>
  <c r="I116" i="90"/>
  <c r="H116" i="90"/>
  <c r="E116" i="90"/>
  <c r="Q115" i="90"/>
  <c r="P115" i="90"/>
  <c r="O115" i="90"/>
  <c r="N115" i="90"/>
  <c r="M115" i="90"/>
  <c r="L115" i="90"/>
  <c r="J115" i="90"/>
  <c r="I115" i="90"/>
  <c r="H115" i="90"/>
  <c r="E115" i="90"/>
  <c r="Q114" i="90"/>
  <c r="P114" i="90"/>
  <c r="O114" i="90"/>
  <c r="N114" i="90"/>
  <c r="M114" i="90"/>
  <c r="L114" i="90"/>
  <c r="J114" i="90"/>
  <c r="I114" i="90"/>
  <c r="H114" i="90"/>
  <c r="E114" i="90"/>
  <c r="Q113" i="90"/>
  <c r="P113" i="90"/>
  <c r="O113" i="90"/>
  <c r="N113" i="90"/>
  <c r="M113" i="90"/>
  <c r="L113" i="90"/>
  <c r="J113" i="90"/>
  <c r="I113" i="90"/>
  <c r="H113" i="90"/>
  <c r="E113" i="90"/>
  <c r="Q112" i="90"/>
  <c r="P112" i="90"/>
  <c r="O112" i="90"/>
  <c r="N112" i="90"/>
  <c r="M112" i="90"/>
  <c r="L112" i="90"/>
  <c r="J112" i="90"/>
  <c r="I112" i="90"/>
  <c r="H112" i="90"/>
  <c r="E112" i="90"/>
  <c r="Q111" i="90"/>
  <c r="P111" i="90"/>
  <c r="O111" i="90"/>
  <c r="N111" i="90"/>
  <c r="M111" i="90"/>
  <c r="L111" i="90"/>
  <c r="J111" i="90"/>
  <c r="I111" i="90"/>
  <c r="H111" i="90"/>
  <c r="E111" i="90"/>
  <c r="Q110" i="90"/>
  <c r="P110" i="90"/>
  <c r="O110" i="90"/>
  <c r="N110" i="90"/>
  <c r="M110" i="90"/>
  <c r="L110" i="90"/>
  <c r="J110" i="90"/>
  <c r="I110" i="90"/>
  <c r="H110" i="90"/>
  <c r="E110" i="90"/>
  <c r="Q109" i="90"/>
  <c r="P109" i="90"/>
  <c r="O109" i="90"/>
  <c r="N109" i="90"/>
  <c r="M109" i="90"/>
  <c r="L109" i="90"/>
  <c r="J109" i="90"/>
  <c r="I109" i="90"/>
  <c r="H109" i="90"/>
  <c r="E109" i="90"/>
  <c r="R108" i="90"/>
  <c r="G118" i="90" s="1"/>
  <c r="D108" i="90"/>
  <c r="F118" i="90" s="1"/>
  <c r="Q105" i="90"/>
  <c r="P105" i="90"/>
  <c r="O105" i="90"/>
  <c r="N105" i="90"/>
  <c r="M105" i="90"/>
  <c r="L105" i="90"/>
  <c r="J105" i="90"/>
  <c r="I105" i="90"/>
  <c r="H105" i="90"/>
  <c r="E105" i="90"/>
  <c r="Q104" i="90"/>
  <c r="P104" i="90"/>
  <c r="O104" i="90"/>
  <c r="N104" i="90"/>
  <c r="M104" i="90"/>
  <c r="L104" i="90"/>
  <c r="J104" i="90"/>
  <c r="I104" i="90"/>
  <c r="H104" i="90"/>
  <c r="E104" i="90"/>
  <c r="Q103" i="90"/>
  <c r="P103" i="90"/>
  <c r="O103" i="90"/>
  <c r="N103" i="90"/>
  <c r="M103" i="90"/>
  <c r="L103" i="90"/>
  <c r="J103" i="90"/>
  <c r="I103" i="90"/>
  <c r="H103" i="90"/>
  <c r="E103" i="90"/>
  <c r="Q102" i="90"/>
  <c r="P102" i="90"/>
  <c r="O102" i="90"/>
  <c r="N102" i="90"/>
  <c r="M102" i="90"/>
  <c r="L102" i="90"/>
  <c r="J102" i="90"/>
  <c r="I102" i="90"/>
  <c r="H102" i="90"/>
  <c r="E102" i="90"/>
  <c r="Q101" i="90"/>
  <c r="P101" i="90"/>
  <c r="O101" i="90"/>
  <c r="N101" i="90"/>
  <c r="M101" i="90"/>
  <c r="L101" i="90"/>
  <c r="J101" i="90"/>
  <c r="I101" i="90"/>
  <c r="H101" i="90"/>
  <c r="E101" i="90"/>
  <c r="Q100" i="90"/>
  <c r="P100" i="90"/>
  <c r="O100" i="90"/>
  <c r="N100" i="90"/>
  <c r="M100" i="90"/>
  <c r="L100" i="90"/>
  <c r="J100" i="90"/>
  <c r="I100" i="90"/>
  <c r="H100" i="90"/>
  <c r="E100" i="90"/>
  <c r="Q99" i="90"/>
  <c r="P99" i="90"/>
  <c r="O99" i="90"/>
  <c r="N99" i="90"/>
  <c r="M99" i="90"/>
  <c r="L99" i="90"/>
  <c r="J99" i="90"/>
  <c r="I99" i="90"/>
  <c r="H99" i="90"/>
  <c r="E99" i="90"/>
  <c r="Q98" i="90"/>
  <c r="P98" i="90"/>
  <c r="O98" i="90"/>
  <c r="N98" i="90"/>
  <c r="M98" i="90"/>
  <c r="L98" i="90"/>
  <c r="J98" i="90"/>
  <c r="I98" i="90"/>
  <c r="H98" i="90"/>
  <c r="E98" i="90"/>
  <c r="Q97" i="90"/>
  <c r="P97" i="90"/>
  <c r="O97" i="90"/>
  <c r="N97" i="90"/>
  <c r="M97" i="90"/>
  <c r="L97" i="90"/>
  <c r="J97" i="90"/>
  <c r="I97" i="90"/>
  <c r="H97" i="90"/>
  <c r="E97" i="90"/>
  <c r="Q96" i="90"/>
  <c r="P96" i="90"/>
  <c r="O96" i="90"/>
  <c r="N96" i="90"/>
  <c r="M96" i="90"/>
  <c r="L96" i="90"/>
  <c r="J96" i="90"/>
  <c r="I96" i="90"/>
  <c r="H96" i="90"/>
  <c r="E96" i="90"/>
  <c r="R95" i="90"/>
  <c r="G105" i="90" s="1"/>
  <c r="D95" i="90"/>
  <c r="F105" i="90" s="1"/>
  <c r="Q92" i="90"/>
  <c r="P92" i="90"/>
  <c r="O92" i="90"/>
  <c r="L92" i="90"/>
  <c r="J92" i="90"/>
  <c r="I92" i="90"/>
  <c r="H92" i="90"/>
  <c r="E92" i="90"/>
  <c r="Q91" i="90"/>
  <c r="P91" i="90"/>
  <c r="O91" i="90"/>
  <c r="L91" i="90"/>
  <c r="J91" i="90"/>
  <c r="I91" i="90"/>
  <c r="H91" i="90"/>
  <c r="E91" i="90"/>
  <c r="Q90" i="90"/>
  <c r="P90" i="90"/>
  <c r="O90" i="90"/>
  <c r="L90" i="90"/>
  <c r="J90" i="90"/>
  <c r="I90" i="90"/>
  <c r="H90" i="90"/>
  <c r="E90" i="90"/>
  <c r="Q89" i="90"/>
  <c r="P89" i="90"/>
  <c r="O89" i="90"/>
  <c r="L89" i="90"/>
  <c r="J89" i="90"/>
  <c r="I89" i="90"/>
  <c r="H89" i="90"/>
  <c r="E89" i="90"/>
  <c r="Q88" i="90"/>
  <c r="P88" i="90"/>
  <c r="O88" i="90"/>
  <c r="L88" i="90"/>
  <c r="J88" i="90"/>
  <c r="I88" i="90"/>
  <c r="H88" i="90"/>
  <c r="E88" i="90"/>
  <c r="Q87" i="90"/>
  <c r="P87" i="90"/>
  <c r="O87" i="90"/>
  <c r="L87" i="90"/>
  <c r="J87" i="90"/>
  <c r="I87" i="90"/>
  <c r="H87" i="90"/>
  <c r="E87" i="90"/>
  <c r="Q86" i="90"/>
  <c r="P86" i="90"/>
  <c r="O86" i="90"/>
  <c r="L86" i="90"/>
  <c r="J86" i="90"/>
  <c r="I86" i="90"/>
  <c r="H86" i="90"/>
  <c r="E86" i="90"/>
  <c r="Q85" i="90"/>
  <c r="P85" i="90"/>
  <c r="O85" i="90"/>
  <c r="L85" i="90"/>
  <c r="J85" i="90"/>
  <c r="I85" i="90"/>
  <c r="H85" i="90"/>
  <c r="E85" i="90"/>
  <c r="Q84" i="90"/>
  <c r="P84" i="90"/>
  <c r="O84" i="90"/>
  <c r="L84" i="90"/>
  <c r="J84" i="90"/>
  <c r="I84" i="90"/>
  <c r="H84" i="90"/>
  <c r="E84" i="90"/>
  <c r="Q83" i="90"/>
  <c r="P83" i="90"/>
  <c r="O83" i="90"/>
  <c r="L83" i="90"/>
  <c r="J83" i="90"/>
  <c r="I83" i="90"/>
  <c r="H83" i="90"/>
  <c r="E83" i="90"/>
  <c r="R82" i="90"/>
  <c r="M92" i="90" s="1"/>
  <c r="D82" i="90"/>
  <c r="N92" i="90" s="1"/>
  <c r="Q79" i="90"/>
  <c r="P79" i="90"/>
  <c r="O79" i="90"/>
  <c r="L79" i="90"/>
  <c r="J79" i="90"/>
  <c r="I79" i="90"/>
  <c r="H79" i="90"/>
  <c r="E79" i="90"/>
  <c r="Q78" i="90"/>
  <c r="P78" i="90"/>
  <c r="O78" i="90"/>
  <c r="L78" i="90"/>
  <c r="J78" i="90"/>
  <c r="I78" i="90"/>
  <c r="H78" i="90"/>
  <c r="E78" i="90"/>
  <c r="Q77" i="90"/>
  <c r="P77" i="90"/>
  <c r="O77" i="90"/>
  <c r="L77" i="90"/>
  <c r="J77" i="90"/>
  <c r="I77" i="90"/>
  <c r="H77" i="90"/>
  <c r="E77" i="90"/>
  <c r="Q76" i="90"/>
  <c r="P76" i="90"/>
  <c r="O76" i="90"/>
  <c r="L76" i="90"/>
  <c r="J76" i="90"/>
  <c r="I76" i="90"/>
  <c r="H76" i="90"/>
  <c r="G76" i="90"/>
  <c r="E76" i="90"/>
  <c r="Q75" i="90"/>
  <c r="P75" i="90"/>
  <c r="O75" i="90"/>
  <c r="L75" i="90"/>
  <c r="J75" i="90"/>
  <c r="I75" i="90"/>
  <c r="H75" i="90"/>
  <c r="F75" i="90"/>
  <c r="E75" i="90"/>
  <c r="Q74" i="90"/>
  <c r="P74" i="90"/>
  <c r="O74" i="90"/>
  <c r="N74" i="90"/>
  <c r="L74" i="90"/>
  <c r="J74" i="90"/>
  <c r="I74" i="90"/>
  <c r="H74" i="90"/>
  <c r="E74" i="90"/>
  <c r="Q73" i="90"/>
  <c r="P73" i="90"/>
  <c r="O73" i="90"/>
  <c r="L73" i="90"/>
  <c r="J73" i="90"/>
  <c r="I73" i="90"/>
  <c r="H73" i="90"/>
  <c r="G73" i="90"/>
  <c r="E73" i="90"/>
  <c r="Q72" i="90"/>
  <c r="P72" i="90"/>
  <c r="O72" i="90"/>
  <c r="L72" i="90"/>
  <c r="J72" i="90"/>
  <c r="I72" i="90"/>
  <c r="H72" i="90"/>
  <c r="F72" i="90"/>
  <c r="E72" i="90"/>
  <c r="Q71" i="90"/>
  <c r="P71" i="90"/>
  <c r="O71" i="90"/>
  <c r="N71" i="90"/>
  <c r="L71" i="90"/>
  <c r="J71" i="90"/>
  <c r="I71" i="90"/>
  <c r="H71" i="90"/>
  <c r="E71" i="90"/>
  <c r="Q70" i="90"/>
  <c r="P70" i="90"/>
  <c r="O70" i="90"/>
  <c r="L70" i="90"/>
  <c r="J70" i="90"/>
  <c r="I70" i="90"/>
  <c r="H70" i="90"/>
  <c r="G70" i="90"/>
  <c r="E70" i="90"/>
  <c r="R69" i="90"/>
  <c r="G75" i="90" s="1"/>
  <c r="D69" i="90"/>
  <c r="N79" i="90" s="1"/>
  <c r="Q66" i="90"/>
  <c r="P66" i="90"/>
  <c r="O66" i="90"/>
  <c r="L66" i="90"/>
  <c r="J66" i="90"/>
  <c r="I66" i="90"/>
  <c r="H66" i="90"/>
  <c r="F66" i="90"/>
  <c r="E66" i="90"/>
  <c r="Q65" i="90"/>
  <c r="P65" i="90"/>
  <c r="O65" i="90"/>
  <c r="N65" i="90"/>
  <c r="L65" i="90"/>
  <c r="J65" i="90"/>
  <c r="I65" i="90"/>
  <c r="H65" i="90"/>
  <c r="E65" i="90"/>
  <c r="F63" i="90"/>
  <c r="N62" i="90"/>
  <c r="E61" i="90"/>
  <c r="F60" i="90"/>
  <c r="N59" i="90"/>
  <c r="U57" i="90"/>
  <c r="S57" i="90"/>
  <c r="F57" i="90"/>
  <c r="C57" i="90"/>
  <c r="S56" i="90"/>
  <c r="R56" i="90"/>
  <c r="G57" i="90" s="1"/>
  <c r="D56" i="90"/>
  <c r="N64" i="90" s="1"/>
  <c r="C56" i="90"/>
  <c r="Q53" i="90"/>
  <c r="P53" i="90"/>
  <c r="O53" i="90"/>
  <c r="L53" i="90"/>
  <c r="J53" i="90"/>
  <c r="I53" i="90"/>
  <c r="H53" i="90"/>
  <c r="E53" i="90"/>
  <c r="Q52" i="90"/>
  <c r="P52" i="90"/>
  <c r="O52" i="90"/>
  <c r="N52" i="90"/>
  <c r="L52" i="90"/>
  <c r="J52" i="90"/>
  <c r="I52" i="90"/>
  <c r="H52" i="90"/>
  <c r="E52" i="90"/>
  <c r="N51" i="90"/>
  <c r="P50" i="90"/>
  <c r="O50" i="90"/>
  <c r="G50" i="90"/>
  <c r="F50" i="90"/>
  <c r="N49" i="90"/>
  <c r="F49" i="90"/>
  <c r="Q48" i="90"/>
  <c r="P48" i="90"/>
  <c r="U47" i="90"/>
  <c r="L47" i="90"/>
  <c r="I47" i="90"/>
  <c r="H47" i="90"/>
  <c r="G47" i="90"/>
  <c r="F47" i="90"/>
  <c r="F46" i="90"/>
  <c r="Q45" i="90"/>
  <c r="I45" i="90"/>
  <c r="H45" i="90"/>
  <c r="S44" i="90"/>
  <c r="F44" i="90"/>
  <c r="C44" i="90"/>
  <c r="U43" i="90"/>
  <c r="S43" i="90"/>
  <c r="R43" i="90"/>
  <c r="G52" i="90" s="1"/>
  <c r="D43" i="90"/>
  <c r="C43" i="90"/>
  <c r="V41" i="90"/>
  <c r="Q40" i="90"/>
  <c r="P40" i="90"/>
  <c r="O40" i="90"/>
  <c r="L40" i="90"/>
  <c r="J40" i="90"/>
  <c r="I40" i="90"/>
  <c r="H40" i="90"/>
  <c r="E40" i="90"/>
  <c r="Q39" i="90"/>
  <c r="P39" i="90"/>
  <c r="O39" i="90"/>
  <c r="L39" i="90"/>
  <c r="J39" i="90"/>
  <c r="I39" i="90"/>
  <c r="H39" i="90"/>
  <c r="E39" i="90"/>
  <c r="F35" i="90"/>
  <c r="S31" i="90"/>
  <c r="C31" i="90"/>
  <c r="S30" i="90"/>
  <c r="R30" i="90"/>
  <c r="M35" i="90" s="1"/>
  <c r="D30" i="90"/>
  <c r="N33" i="90" s="1"/>
  <c r="C30" i="90"/>
  <c r="Q27" i="90"/>
  <c r="P27" i="90"/>
  <c r="O27" i="90"/>
  <c r="N27" i="90"/>
  <c r="L27" i="90"/>
  <c r="J27" i="90"/>
  <c r="I27" i="90"/>
  <c r="H27" i="90"/>
  <c r="E27" i="90"/>
  <c r="Q26" i="90"/>
  <c r="P26" i="90"/>
  <c r="O26" i="90"/>
  <c r="N26" i="90"/>
  <c r="L26" i="90"/>
  <c r="J26" i="90"/>
  <c r="I26" i="90"/>
  <c r="H26" i="90"/>
  <c r="F26" i="90"/>
  <c r="E26" i="90"/>
  <c r="F25" i="90"/>
  <c r="N24" i="90"/>
  <c r="F24" i="90"/>
  <c r="N23" i="90"/>
  <c r="F23" i="90"/>
  <c r="N22" i="90"/>
  <c r="F22" i="90"/>
  <c r="F21" i="90"/>
  <c r="F19" i="90"/>
  <c r="S18" i="90"/>
  <c r="F18" i="90"/>
  <c r="C18" i="90"/>
  <c r="S17" i="90"/>
  <c r="R17" i="90"/>
  <c r="M27" i="90" s="1"/>
  <c r="D17" i="90"/>
  <c r="N19" i="90" s="1"/>
  <c r="C17" i="90"/>
  <c r="Q14" i="90"/>
  <c r="P14" i="90"/>
  <c r="O14" i="90"/>
  <c r="L14" i="90"/>
  <c r="J14" i="90"/>
  <c r="I14" i="90"/>
  <c r="H14" i="90"/>
  <c r="F14" i="90"/>
  <c r="E14" i="90"/>
  <c r="Q13" i="90"/>
  <c r="P13" i="90"/>
  <c r="O13" i="90"/>
  <c r="L13" i="90"/>
  <c r="J13" i="90"/>
  <c r="I13" i="90"/>
  <c r="H13" i="90"/>
  <c r="E13" i="90"/>
  <c r="N11" i="90"/>
  <c r="F11" i="90"/>
  <c r="N10" i="90"/>
  <c r="F10" i="90"/>
  <c r="N9" i="90"/>
  <c r="F9" i="90"/>
  <c r="N8" i="90"/>
  <c r="F8" i="90"/>
  <c r="N7" i="90"/>
  <c r="R4" i="90"/>
  <c r="G13" i="90" s="1"/>
  <c r="D4" i="90"/>
  <c r="F13" i="90" s="1"/>
  <c r="K2" i="90"/>
  <c r="W77" i="89"/>
  <c r="X77" i="89"/>
  <c r="Y77" i="89"/>
  <c r="Z77" i="89"/>
  <c r="AA77" i="89"/>
  <c r="AB77" i="89"/>
  <c r="AC77" i="89"/>
  <c r="C170" i="89" a="1"/>
  <c r="C170" i="89" s="1"/>
  <c r="C140" i="89"/>
  <c r="Q131" i="89"/>
  <c r="P131" i="89"/>
  <c r="O131" i="89"/>
  <c r="N131" i="89"/>
  <c r="M131" i="89"/>
  <c r="L131" i="89"/>
  <c r="J131" i="89"/>
  <c r="I131" i="89"/>
  <c r="H131" i="89"/>
  <c r="G131" i="89"/>
  <c r="F131" i="89"/>
  <c r="E131" i="89"/>
  <c r="Q130" i="89"/>
  <c r="P130" i="89"/>
  <c r="O130" i="89"/>
  <c r="N130" i="89"/>
  <c r="M130" i="89"/>
  <c r="L130" i="89"/>
  <c r="J130" i="89"/>
  <c r="I130" i="89"/>
  <c r="H130" i="89"/>
  <c r="G130" i="89"/>
  <c r="F130" i="89"/>
  <c r="E130" i="89"/>
  <c r="Q129" i="89"/>
  <c r="P129" i="89"/>
  <c r="O129" i="89"/>
  <c r="N129" i="89"/>
  <c r="M129" i="89"/>
  <c r="L129" i="89"/>
  <c r="J129" i="89"/>
  <c r="I129" i="89"/>
  <c r="H129" i="89"/>
  <c r="G129" i="89"/>
  <c r="F129" i="89"/>
  <c r="E129" i="89"/>
  <c r="Q128" i="89"/>
  <c r="P128" i="89"/>
  <c r="O128" i="89"/>
  <c r="N128" i="89"/>
  <c r="M128" i="89"/>
  <c r="L128" i="89"/>
  <c r="J128" i="89"/>
  <c r="I128" i="89"/>
  <c r="H128" i="89"/>
  <c r="G128" i="89"/>
  <c r="F128" i="89"/>
  <c r="E128" i="89"/>
  <c r="Q127" i="89"/>
  <c r="P127" i="89"/>
  <c r="O127" i="89"/>
  <c r="N127" i="89"/>
  <c r="M127" i="89"/>
  <c r="L127" i="89"/>
  <c r="J127" i="89"/>
  <c r="I127" i="89"/>
  <c r="H127" i="89"/>
  <c r="G127" i="89"/>
  <c r="F127" i="89"/>
  <c r="E127" i="89"/>
  <c r="Q126" i="89"/>
  <c r="P126" i="89"/>
  <c r="O126" i="89"/>
  <c r="N126" i="89"/>
  <c r="M126" i="89"/>
  <c r="L126" i="89"/>
  <c r="J126" i="89"/>
  <c r="I126" i="89"/>
  <c r="H126" i="89"/>
  <c r="G126" i="89"/>
  <c r="F126" i="89"/>
  <c r="E126" i="89"/>
  <c r="Q125" i="89"/>
  <c r="P125" i="89"/>
  <c r="O125" i="89"/>
  <c r="N125" i="89"/>
  <c r="M125" i="89"/>
  <c r="L125" i="89"/>
  <c r="J125" i="89"/>
  <c r="I125" i="89"/>
  <c r="H125" i="89"/>
  <c r="G125" i="89"/>
  <c r="F125" i="89"/>
  <c r="E125" i="89"/>
  <c r="Q124" i="89"/>
  <c r="P124" i="89"/>
  <c r="O124" i="89"/>
  <c r="N124" i="89"/>
  <c r="M124" i="89"/>
  <c r="L124" i="89"/>
  <c r="J124" i="89"/>
  <c r="I124" i="89"/>
  <c r="H124" i="89"/>
  <c r="G124" i="89"/>
  <c r="F124" i="89"/>
  <c r="E124" i="89"/>
  <c r="Q123" i="89"/>
  <c r="P123" i="89"/>
  <c r="O123" i="89"/>
  <c r="N123" i="89"/>
  <c r="M123" i="89"/>
  <c r="L123" i="89"/>
  <c r="J123" i="89"/>
  <c r="I123" i="89"/>
  <c r="H123" i="89"/>
  <c r="G123" i="89"/>
  <c r="F123" i="89"/>
  <c r="E123" i="89"/>
  <c r="Q122" i="89"/>
  <c r="P122" i="89"/>
  <c r="O122" i="89"/>
  <c r="N122" i="89"/>
  <c r="M122" i="89"/>
  <c r="L122" i="89"/>
  <c r="J122" i="89"/>
  <c r="I122" i="89"/>
  <c r="H122" i="89"/>
  <c r="G122" i="89"/>
  <c r="F122" i="89"/>
  <c r="E122" i="89"/>
  <c r="R121" i="89"/>
  <c r="D121" i="89"/>
  <c r="Q118" i="89"/>
  <c r="P118" i="89"/>
  <c r="O118" i="89"/>
  <c r="N118" i="89"/>
  <c r="M118" i="89"/>
  <c r="L118" i="89"/>
  <c r="J118" i="89"/>
  <c r="I118" i="89"/>
  <c r="H118" i="89"/>
  <c r="E118" i="89"/>
  <c r="Q117" i="89"/>
  <c r="P117" i="89"/>
  <c r="O117" i="89"/>
  <c r="N117" i="89"/>
  <c r="M117" i="89"/>
  <c r="L117" i="89"/>
  <c r="J117" i="89"/>
  <c r="I117" i="89"/>
  <c r="H117" i="89"/>
  <c r="E117" i="89"/>
  <c r="Q116" i="89"/>
  <c r="P116" i="89"/>
  <c r="O116" i="89"/>
  <c r="N116" i="89"/>
  <c r="M116" i="89"/>
  <c r="L116" i="89"/>
  <c r="J116" i="89"/>
  <c r="I116" i="89"/>
  <c r="H116" i="89"/>
  <c r="E116" i="89"/>
  <c r="Q115" i="89"/>
  <c r="P115" i="89"/>
  <c r="O115" i="89"/>
  <c r="N115" i="89"/>
  <c r="M115" i="89"/>
  <c r="L115" i="89"/>
  <c r="J115" i="89"/>
  <c r="I115" i="89"/>
  <c r="H115" i="89"/>
  <c r="E115" i="89"/>
  <c r="Q114" i="89"/>
  <c r="P114" i="89"/>
  <c r="O114" i="89"/>
  <c r="N114" i="89"/>
  <c r="M114" i="89"/>
  <c r="L114" i="89"/>
  <c r="J114" i="89"/>
  <c r="I114" i="89"/>
  <c r="H114" i="89"/>
  <c r="E114" i="89"/>
  <c r="Q113" i="89"/>
  <c r="P113" i="89"/>
  <c r="O113" i="89"/>
  <c r="N113" i="89"/>
  <c r="M113" i="89"/>
  <c r="L113" i="89"/>
  <c r="J113" i="89"/>
  <c r="I113" i="89"/>
  <c r="H113" i="89"/>
  <c r="E113" i="89"/>
  <c r="Q112" i="89"/>
  <c r="P112" i="89"/>
  <c r="O112" i="89"/>
  <c r="N112" i="89"/>
  <c r="M112" i="89"/>
  <c r="L112" i="89"/>
  <c r="J112" i="89"/>
  <c r="I112" i="89"/>
  <c r="H112" i="89"/>
  <c r="E112" i="89"/>
  <c r="Q111" i="89"/>
  <c r="P111" i="89"/>
  <c r="O111" i="89"/>
  <c r="N111" i="89"/>
  <c r="M111" i="89"/>
  <c r="L111" i="89"/>
  <c r="J111" i="89"/>
  <c r="I111" i="89"/>
  <c r="H111" i="89"/>
  <c r="E111" i="89"/>
  <c r="Q110" i="89"/>
  <c r="P110" i="89"/>
  <c r="O110" i="89"/>
  <c r="N110" i="89"/>
  <c r="M110" i="89"/>
  <c r="L110" i="89"/>
  <c r="J110" i="89"/>
  <c r="I110" i="89"/>
  <c r="H110" i="89"/>
  <c r="E110" i="89"/>
  <c r="Q109" i="89"/>
  <c r="P109" i="89"/>
  <c r="O109" i="89"/>
  <c r="N109" i="89"/>
  <c r="M109" i="89"/>
  <c r="L109" i="89"/>
  <c r="J109" i="89"/>
  <c r="I109" i="89"/>
  <c r="H109" i="89"/>
  <c r="E109" i="89"/>
  <c r="R108" i="89"/>
  <c r="G118" i="89" s="1"/>
  <c r="D108" i="89"/>
  <c r="F118" i="89" s="1"/>
  <c r="Q105" i="89"/>
  <c r="P105" i="89"/>
  <c r="O105" i="89"/>
  <c r="N105" i="89"/>
  <c r="M105" i="89"/>
  <c r="L105" i="89"/>
  <c r="J105" i="89"/>
  <c r="I105" i="89"/>
  <c r="H105" i="89"/>
  <c r="E105" i="89"/>
  <c r="Q104" i="89"/>
  <c r="P104" i="89"/>
  <c r="O104" i="89"/>
  <c r="N104" i="89"/>
  <c r="M104" i="89"/>
  <c r="L104" i="89"/>
  <c r="J104" i="89"/>
  <c r="I104" i="89"/>
  <c r="H104" i="89"/>
  <c r="E104" i="89"/>
  <c r="Q103" i="89"/>
  <c r="P103" i="89"/>
  <c r="O103" i="89"/>
  <c r="N103" i="89"/>
  <c r="M103" i="89"/>
  <c r="L103" i="89"/>
  <c r="J103" i="89"/>
  <c r="I103" i="89"/>
  <c r="H103" i="89"/>
  <c r="E103" i="89"/>
  <c r="Q102" i="89"/>
  <c r="P102" i="89"/>
  <c r="O102" i="89"/>
  <c r="N102" i="89"/>
  <c r="M102" i="89"/>
  <c r="L102" i="89"/>
  <c r="J102" i="89"/>
  <c r="I102" i="89"/>
  <c r="H102" i="89"/>
  <c r="E102" i="89"/>
  <c r="Q101" i="89"/>
  <c r="P101" i="89"/>
  <c r="O101" i="89"/>
  <c r="N101" i="89"/>
  <c r="M101" i="89"/>
  <c r="L101" i="89"/>
  <c r="J101" i="89"/>
  <c r="I101" i="89"/>
  <c r="H101" i="89"/>
  <c r="E101" i="89"/>
  <c r="Q100" i="89"/>
  <c r="P100" i="89"/>
  <c r="O100" i="89"/>
  <c r="N100" i="89"/>
  <c r="M100" i="89"/>
  <c r="L100" i="89"/>
  <c r="J100" i="89"/>
  <c r="I100" i="89"/>
  <c r="H100" i="89"/>
  <c r="E100" i="89"/>
  <c r="Q99" i="89"/>
  <c r="P99" i="89"/>
  <c r="O99" i="89"/>
  <c r="N99" i="89"/>
  <c r="M99" i="89"/>
  <c r="L99" i="89"/>
  <c r="J99" i="89"/>
  <c r="I99" i="89"/>
  <c r="H99" i="89"/>
  <c r="E99" i="89"/>
  <c r="Q98" i="89"/>
  <c r="P98" i="89"/>
  <c r="O98" i="89"/>
  <c r="N98" i="89"/>
  <c r="M98" i="89"/>
  <c r="L98" i="89"/>
  <c r="J98" i="89"/>
  <c r="I98" i="89"/>
  <c r="H98" i="89"/>
  <c r="E98" i="89"/>
  <c r="Q97" i="89"/>
  <c r="P97" i="89"/>
  <c r="O97" i="89"/>
  <c r="N97" i="89"/>
  <c r="M97" i="89"/>
  <c r="L97" i="89"/>
  <c r="J97" i="89"/>
  <c r="I97" i="89"/>
  <c r="H97" i="89"/>
  <c r="E97" i="89"/>
  <c r="Q96" i="89"/>
  <c r="P96" i="89"/>
  <c r="O96" i="89"/>
  <c r="N96" i="89"/>
  <c r="M96" i="89"/>
  <c r="L96" i="89"/>
  <c r="J96" i="89"/>
  <c r="I96" i="89"/>
  <c r="H96" i="89"/>
  <c r="E96" i="89"/>
  <c r="R95" i="89"/>
  <c r="G105" i="89" s="1"/>
  <c r="D95" i="89"/>
  <c r="F105" i="89" s="1"/>
  <c r="Q92" i="89"/>
  <c r="P92" i="89"/>
  <c r="O92" i="89"/>
  <c r="M92" i="89"/>
  <c r="L92" i="89"/>
  <c r="J92" i="89"/>
  <c r="I92" i="89"/>
  <c r="H92" i="89"/>
  <c r="E92" i="89"/>
  <c r="Q91" i="89"/>
  <c r="P91" i="89"/>
  <c r="O91" i="89"/>
  <c r="M91" i="89"/>
  <c r="J91" i="89"/>
  <c r="I91" i="89"/>
  <c r="H91" i="89"/>
  <c r="E91" i="89"/>
  <c r="O90" i="89"/>
  <c r="M90" i="89"/>
  <c r="L90" i="89"/>
  <c r="J90" i="89"/>
  <c r="I90" i="89"/>
  <c r="M89" i="89"/>
  <c r="J89" i="89"/>
  <c r="I89" i="89"/>
  <c r="H89" i="89"/>
  <c r="E89" i="89"/>
  <c r="Q88" i="89"/>
  <c r="M88" i="89"/>
  <c r="E88" i="89"/>
  <c r="Q87" i="89"/>
  <c r="P87" i="89"/>
  <c r="O87" i="89"/>
  <c r="M87" i="89"/>
  <c r="O86" i="89"/>
  <c r="M86" i="89"/>
  <c r="L86" i="89"/>
  <c r="J86" i="89"/>
  <c r="I86" i="89"/>
  <c r="M85" i="89"/>
  <c r="J85" i="89"/>
  <c r="I85" i="89"/>
  <c r="H85" i="89"/>
  <c r="E85" i="89"/>
  <c r="Q84" i="89"/>
  <c r="M84" i="89"/>
  <c r="E84" i="89"/>
  <c r="Q83" i="89"/>
  <c r="P83" i="89"/>
  <c r="O83" i="89"/>
  <c r="M83" i="89"/>
  <c r="R82" i="89"/>
  <c r="G92" i="89" s="1"/>
  <c r="D82" i="89"/>
  <c r="N92" i="89" s="1"/>
  <c r="Q79" i="89"/>
  <c r="P79" i="89"/>
  <c r="O79" i="89"/>
  <c r="L79" i="89"/>
  <c r="J79" i="89"/>
  <c r="I79" i="89"/>
  <c r="H79" i="89"/>
  <c r="E79" i="89"/>
  <c r="Q78" i="89"/>
  <c r="P78" i="89"/>
  <c r="O78" i="89"/>
  <c r="L78" i="89"/>
  <c r="J78" i="89"/>
  <c r="I78" i="89"/>
  <c r="H78" i="89"/>
  <c r="E78" i="89"/>
  <c r="P77" i="89"/>
  <c r="E76" i="89"/>
  <c r="G75" i="89"/>
  <c r="N74" i="89"/>
  <c r="G74" i="89"/>
  <c r="I73" i="89"/>
  <c r="H72" i="89"/>
  <c r="R69" i="89"/>
  <c r="M79" i="89" s="1"/>
  <c r="D69" i="89"/>
  <c r="F75" i="89" s="1"/>
  <c r="Q66" i="89"/>
  <c r="P66" i="89"/>
  <c r="O66" i="89"/>
  <c r="L66" i="89"/>
  <c r="J66" i="89"/>
  <c r="I66" i="89"/>
  <c r="H66" i="89"/>
  <c r="E66" i="89"/>
  <c r="Q65" i="89"/>
  <c r="P65" i="89"/>
  <c r="O65" i="89"/>
  <c r="J65" i="89"/>
  <c r="I65" i="89"/>
  <c r="H65" i="89"/>
  <c r="E65" i="89"/>
  <c r="J64" i="89"/>
  <c r="I64" i="89"/>
  <c r="H64" i="89"/>
  <c r="F64" i="89"/>
  <c r="J63" i="89"/>
  <c r="N61" i="89"/>
  <c r="J61" i="89"/>
  <c r="I61" i="89"/>
  <c r="H61" i="89"/>
  <c r="F61" i="89"/>
  <c r="P59" i="89"/>
  <c r="O59" i="89"/>
  <c r="N59" i="89"/>
  <c r="P58" i="89"/>
  <c r="O58" i="89"/>
  <c r="S57" i="89"/>
  <c r="Q57" i="89"/>
  <c r="P57" i="89"/>
  <c r="O57" i="89"/>
  <c r="M57" i="89"/>
  <c r="L57" i="89"/>
  <c r="J57" i="89"/>
  <c r="C57" i="89"/>
  <c r="S56" i="89"/>
  <c r="R56" i="89"/>
  <c r="M64" i="89" s="1"/>
  <c r="D56" i="89"/>
  <c r="N65" i="89" s="1"/>
  <c r="C56" i="89"/>
  <c r="Q53" i="89"/>
  <c r="P53" i="89"/>
  <c r="O53" i="89"/>
  <c r="M53" i="89"/>
  <c r="L53" i="89"/>
  <c r="J53" i="89"/>
  <c r="I53" i="89"/>
  <c r="H53" i="89"/>
  <c r="E53" i="89"/>
  <c r="Q52" i="89"/>
  <c r="P52" i="89"/>
  <c r="O52" i="89"/>
  <c r="M52" i="89"/>
  <c r="L52" i="89"/>
  <c r="J52" i="89"/>
  <c r="I52" i="89"/>
  <c r="H52" i="89"/>
  <c r="G52" i="89"/>
  <c r="E52" i="89"/>
  <c r="U51" i="89"/>
  <c r="P51" i="89"/>
  <c r="O51" i="89"/>
  <c r="M51" i="89"/>
  <c r="G51" i="89"/>
  <c r="U50" i="89"/>
  <c r="M50" i="89"/>
  <c r="E50" i="89"/>
  <c r="Q49" i="89"/>
  <c r="M49" i="89"/>
  <c r="G49" i="89"/>
  <c r="M48" i="89"/>
  <c r="G48" i="89"/>
  <c r="M47" i="89"/>
  <c r="M46" i="89"/>
  <c r="L46" i="89"/>
  <c r="J46" i="89"/>
  <c r="G46" i="89"/>
  <c r="M45" i="89"/>
  <c r="G45" i="89"/>
  <c r="U44" i="89"/>
  <c r="S44" i="89"/>
  <c r="L44" i="89" s="1"/>
  <c r="M44" i="89"/>
  <c r="C44" i="89"/>
  <c r="U43" i="89"/>
  <c r="S43" i="89"/>
  <c r="R43" i="89"/>
  <c r="G53" i="89" s="1"/>
  <c r="D43" i="89"/>
  <c r="F52" i="89" s="1"/>
  <c r="C43" i="89"/>
  <c r="V41" i="89"/>
  <c r="Q40" i="89"/>
  <c r="P40" i="89"/>
  <c r="O40" i="89"/>
  <c r="L40" i="89"/>
  <c r="J40" i="89"/>
  <c r="I40" i="89"/>
  <c r="H40" i="89"/>
  <c r="E40" i="89"/>
  <c r="Q39" i="89"/>
  <c r="P39" i="89"/>
  <c r="O39" i="89"/>
  <c r="L39" i="89"/>
  <c r="J39" i="89"/>
  <c r="I39" i="89"/>
  <c r="H39" i="89"/>
  <c r="E39" i="89"/>
  <c r="U38" i="89"/>
  <c r="J38" i="89"/>
  <c r="I38" i="89"/>
  <c r="H38" i="89"/>
  <c r="E38" i="89"/>
  <c r="J37" i="89"/>
  <c r="I37" i="89"/>
  <c r="H37" i="89"/>
  <c r="G37" i="89"/>
  <c r="E37" i="89"/>
  <c r="J36" i="89"/>
  <c r="I36" i="89"/>
  <c r="H36" i="89"/>
  <c r="E36" i="89"/>
  <c r="N35" i="89"/>
  <c r="J35" i="89"/>
  <c r="I35" i="89"/>
  <c r="H35" i="89"/>
  <c r="E35" i="89"/>
  <c r="J34" i="89"/>
  <c r="I34" i="89"/>
  <c r="H34" i="89"/>
  <c r="F34" i="89"/>
  <c r="E34" i="89"/>
  <c r="J33" i="89"/>
  <c r="I33" i="89"/>
  <c r="H33" i="89"/>
  <c r="F33" i="89"/>
  <c r="E33" i="89"/>
  <c r="J32" i="89"/>
  <c r="I32" i="89"/>
  <c r="H32" i="89"/>
  <c r="E32" i="89"/>
  <c r="S31" i="89"/>
  <c r="C31" i="89"/>
  <c r="S30" i="89"/>
  <c r="R30" i="89"/>
  <c r="G36" i="89" s="1"/>
  <c r="D30" i="89"/>
  <c r="I31" i="89" s="1"/>
  <c r="C30" i="89"/>
  <c r="Q27" i="89"/>
  <c r="P27" i="89"/>
  <c r="O27" i="89"/>
  <c r="L27" i="89"/>
  <c r="J27" i="89"/>
  <c r="I27" i="89"/>
  <c r="H27" i="89"/>
  <c r="E27" i="89"/>
  <c r="Q26" i="89"/>
  <c r="P26" i="89"/>
  <c r="O26" i="89"/>
  <c r="L26" i="89"/>
  <c r="J26" i="89"/>
  <c r="I26" i="89"/>
  <c r="H26" i="89"/>
  <c r="G26" i="89"/>
  <c r="F26" i="89"/>
  <c r="E26" i="89"/>
  <c r="Q24" i="89"/>
  <c r="P24" i="89"/>
  <c r="N23" i="89"/>
  <c r="L23" i="89"/>
  <c r="H22" i="89"/>
  <c r="G22" i="89"/>
  <c r="M21" i="89"/>
  <c r="E21" i="89"/>
  <c r="Q20" i="89"/>
  <c r="O19" i="89"/>
  <c r="N19" i="89"/>
  <c r="S18" i="89"/>
  <c r="C18" i="89"/>
  <c r="S17" i="89"/>
  <c r="R17" i="89"/>
  <c r="D17" i="89"/>
  <c r="O24" i="89" s="1"/>
  <c r="C17" i="89"/>
  <c r="Q14" i="89"/>
  <c r="P14" i="89"/>
  <c r="O14" i="89"/>
  <c r="L14" i="89"/>
  <c r="J14" i="89"/>
  <c r="I14" i="89"/>
  <c r="H14" i="89"/>
  <c r="F14" i="89"/>
  <c r="E14" i="89"/>
  <c r="Q13" i="89"/>
  <c r="P13" i="89"/>
  <c r="O13" i="89"/>
  <c r="L13" i="89"/>
  <c r="J13" i="89"/>
  <c r="I13" i="89"/>
  <c r="H13" i="89"/>
  <c r="E13" i="89"/>
  <c r="O12" i="89"/>
  <c r="M12" i="89"/>
  <c r="L12" i="89"/>
  <c r="Q11" i="89"/>
  <c r="P11" i="89"/>
  <c r="Q9" i="89"/>
  <c r="P9" i="89"/>
  <c r="O9" i="89"/>
  <c r="L9" i="89"/>
  <c r="G9" i="89"/>
  <c r="O7" i="89"/>
  <c r="L7" i="89"/>
  <c r="H7" i="89"/>
  <c r="Q6" i="89"/>
  <c r="P6" i="89"/>
  <c r="R4" i="89"/>
  <c r="M14" i="89" s="1"/>
  <c r="D4" i="89"/>
  <c r="F13" i="89" s="1"/>
  <c r="K2" i="89"/>
  <c r="C170" i="88" a="1"/>
  <c r="C170" i="88" s="1"/>
  <c r="C140" i="88"/>
  <c r="Q131" i="88"/>
  <c r="P131" i="88"/>
  <c r="O131" i="88"/>
  <c r="N131" i="88"/>
  <c r="M131" i="88"/>
  <c r="L131" i="88"/>
  <c r="J131" i="88"/>
  <c r="I131" i="88"/>
  <c r="H131" i="88"/>
  <c r="E131" i="88"/>
  <c r="Q130" i="88"/>
  <c r="P130" i="88"/>
  <c r="O130" i="88"/>
  <c r="N130" i="88"/>
  <c r="M130" i="88"/>
  <c r="L130" i="88"/>
  <c r="J130" i="88"/>
  <c r="I130" i="88"/>
  <c r="H130" i="88"/>
  <c r="E130" i="88"/>
  <c r="Q129" i="88"/>
  <c r="P129" i="88"/>
  <c r="O129" i="88"/>
  <c r="N129" i="88"/>
  <c r="M129" i="88"/>
  <c r="L129" i="88"/>
  <c r="J129" i="88"/>
  <c r="I129" i="88"/>
  <c r="H129" i="88"/>
  <c r="E129" i="88"/>
  <c r="Q128" i="88"/>
  <c r="P128" i="88"/>
  <c r="O128" i="88"/>
  <c r="N128" i="88"/>
  <c r="M128" i="88"/>
  <c r="L128" i="88"/>
  <c r="J128" i="88"/>
  <c r="I128" i="88"/>
  <c r="H128" i="88"/>
  <c r="E128" i="88"/>
  <c r="Q127" i="88"/>
  <c r="P127" i="88"/>
  <c r="O127" i="88"/>
  <c r="N127" i="88"/>
  <c r="M127" i="88"/>
  <c r="L127" i="88"/>
  <c r="J127" i="88"/>
  <c r="I127" i="88"/>
  <c r="H127" i="88"/>
  <c r="E127" i="88"/>
  <c r="Q126" i="88"/>
  <c r="P126" i="88"/>
  <c r="O126" i="88"/>
  <c r="N126" i="88"/>
  <c r="M126" i="88"/>
  <c r="L126" i="88"/>
  <c r="J126" i="88"/>
  <c r="I126" i="88"/>
  <c r="H126" i="88"/>
  <c r="E126" i="88"/>
  <c r="Q125" i="88"/>
  <c r="P125" i="88"/>
  <c r="O125" i="88"/>
  <c r="N125" i="88"/>
  <c r="M125" i="88"/>
  <c r="L125" i="88"/>
  <c r="J125" i="88"/>
  <c r="I125" i="88"/>
  <c r="H125" i="88"/>
  <c r="E125" i="88"/>
  <c r="Q124" i="88"/>
  <c r="P124" i="88"/>
  <c r="O124" i="88"/>
  <c r="N124" i="88"/>
  <c r="M124" i="88"/>
  <c r="L124" i="88"/>
  <c r="J124" i="88"/>
  <c r="I124" i="88"/>
  <c r="H124" i="88"/>
  <c r="E124" i="88"/>
  <c r="Q123" i="88"/>
  <c r="P123" i="88"/>
  <c r="O123" i="88"/>
  <c r="N123" i="88"/>
  <c r="M123" i="88"/>
  <c r="L123" i="88"/>
  <c r="J123" i="88"/>
  <c r="I123" i="88"/>
  <c r="H123" i="88"/>
  <c r="E123" i="88"/>
  <c r="Q122" i="88"/>
  <c r="P122" i="88"/>
  <c r="O122" i="88"/>
  <c r="N122" i="88"/>
  <c r="M122" i="88"/>
  <c r="L122" i="88"/>
  <c r="J122" i="88"/>
  <c r="I122" i="88"/>
  <c r="H122" i="88"/>
  <c r="E122" i="88"/>
  <c r="R121" i="88"/>
  <c r="G131" i="88" s="1"/>
  <c r="D121" i="88"/>
  <c r="F131" i="88" s="1"/>
  <c r="Q118" i="88"/>
  <c r="P118" i="88"/>
  <c r="O118" i="88"/>
  <c r="N118" i="88"/>
  <c r="L118" i="88"/>
  <c r="J118" i="88"/>
  <c r="I118" i="88"/>
  <c r="H118" i="88"/>
  <c r="E118" i="88"/>
  <c r="Q117" i="88"/>
  <c r="P117" i="88"/>
  <c r="O117" i="88"/>
  <c r="N117" i="88"/>
  <c r="M117" i="88"/>
  <c r="L117" i="88"/>
  <c r="J117" i="88"/>
  <c r="I117" i="88"/>
  <c r="H117" i="88"/>
  <c r="E117" i="88"/>
  <c r="Q116" i="88"/>
  <c r="P116" i="88"/>
  <c r="O116" i="88"/>
  <c r="N116" i="88"/>
  <c r="M116" i="88"/>
  <c r="L116" i="88"/>
  <c r="J116" i="88"/>
  <c r="I116" i="88"/>
  <c r="H116" i="88"/>
  <c r="E116" i="88"/>
  <c r="Q115" i="88"/>
  <c r="P115" i="88"/>
  <c r="O115" i="88"/>
  <c r="N115" i="88"/>
  <c r="M115" i="88"/>
  <c r="L115" i="88"/>
  <c r="J115" i="88"/>
  <c r="I115" i="88"/>
  <c r="H115" i="88"/>
  <c r="E115" i="88"/>
  <c r="Q114" i="88"/>
  <c r="P114" i="88"/>
  <c r="O114" i="88"/>
  <c r="N114" i="88"/>
  <c r="M114" i="88"/>
  <c r="L114" i="88"/>
  <c r="J114" i="88"/>
  <c r="I114" i="88"/>
  <c r="H114" i="88"/>
  <c r="E114" i="88"/>
  <c r="Q113" i="88"/>
  <c r="P113" i="88"/>
  <c r="O113" i="88"/>
  <c r="M113" i="88"/>
  <c r="L113" i="88"/>
  <c r="J113" i="88"/>
  <c r="I113" i="88"/>
  <c r="H113" i="88"/>
  <c r="E113" i="88"/>
  <c r="Q112" i="88"/>
  <c r="P112" i="88"/>
  <c r="O112" i="88"/>
  <c r="N112" i="88"/>
  <c r="L112" i="88"/>
  <c r="J112" i="88"/>
  <c r="I112" i="88"/>
  <c r="H112" i="88"/>
  <c r="E112" i="88"/>
  <c r="Q111" i="88"/>
  <c r="P111" i="88"/>
  <c r="O111" i="88"/>
  <c r="N111" i="88"/>
  <c r="M111" i="88"/>
  <c r="L111" i="88"/>
  <c r="J111" i="88"/>
  <c r="I111" i="88"/>
  <c r="H111" i="88"/>
  <c r="E111" i="88"/>
  <c r="Q110" i="88"/>
  <c r="P110" i="88"/>
  <c r="O110" i="88"/>
  <c r="N110" i="88"/>
  <c r="M110" i="88"/>
  <c r="L110" i="88"/>
  <c r="J110" i="88"/>
  <c r="I110" i="88"/>
  <c r="H110" i="88"/>
  <c r="E110" i="88"/>
  <c r="Q109" i="88"/>
  <c r="P109" i="88"/>
  <c r="O109" i="88"/>
  <c r="N109" i="88"/>
  <c r="M109" i="88"/>
  <c r="L109" i="88"/>
  <c r="J109" i="88"/>
  <c r="I109" i="88"/>
  <c r="H109" i="88"/>
  <c r="E109" i="88"/>
  <c r="R108" i="88"/>
  <c r="D108" i="88"/>
  <c r="Q105" i="88"/>
  <c r="P105" i="88"/>
  <c r="O105" i="88"/>
  <c r="L105" i="88"/>
  <c r="J105" i="88"/>
  <c r="I105" i="88"/>
  <c r="H105" i="88"/>
  <c r="F105" i="88"/>
  <c r="E105" i="88"/>
  <c r="Q104" i="88"/>
  <c r="P104" i="88"/>
  <c r="O104" i="88"/>
  <c r="L104" i="88"/>
  <c r="J104" i="88"/>
  <c r="I104" i="88"/>
  <c r="H104" i="88"/>
  <c r="F104" i="88"/>
  <c r="E104" i="88"/>
  <c r="Q103" i="88"/>
  <c r="P103" i="88"/>
  <c r="O103" i="88"/>
  <c r="L103" i="88"/>
  <c r="J103" i="88"/>
  <c r="I103" i="88"/>
  <c r="H103" i="88"/>
  <c r="F103" i="88"/>
  <c r="E103" i="88"/>
  <c r="Q102" i="88"/>
  <c r="P102" i="88"/>
  <c r="O102" i="88"/>
  <c r="L102" i="88"/>
  <c r="J102" i="88"/>
  <c r="I102" i="88"/>
  <c r="H102" i="88"/>
  <c r="E102" i="88"/>
  <c r="Q101" i="88"/>
  <c r="P101" i="88"/>
  <c r="O101" i="88"/>
  <c r="L101" i="88"/>
  <c r="J101" i="88"/>
  <c r="I101" i="88"/>
  <c r="H101" i="88"/>
  <c r="F101" i="88"/>
  <c r="E101" i="88"/>
  <c r="Q100" i="88"/>
  <c r="P100" i="88"/>
  <c r="O100" i="88"/>
  <c r="L100" i="88"/>
  <c r="J100" i="88"/>
  <c r="I100" i="88"/>
  <c r="H100" i="88"/>
  <c r="F100" i="88"/>
  <c r="E100" i="88"/>
  <c r="Q99" i="88"/>
  <c r="P99" i="88"/>
  <c r="O99" i="88"/>
  <c r="L99" i="88"/>
  <c r="J99" i="88"/>
  <c r="I99" i="88"/>
  <c r="H99" i="88"/>
  <c r="F99" i="88"/>
  <c r="E99" i="88"/>
  <c r="Q98" i="88"/>
  <c r="P98" i="88"/>
  <c r="O98" i="88"/>
  <c r="N98" i="88"/>
  <c r="L98" i="88"/>
  <c r="J98" i="88"/>
  <c r="I98" i="88"/>
  <c r="H98" i="88"/>
  <c r="F98" i="88"/>
  <c r="E98" i="88"/>
  <c r="Q97" i="88"/>
  <c r="P97" i="88"/>
  <c r="O97" i="88"/>
  <c r="N97" i="88"/>
  <c r="M97" i="88"/>
  <c r="L97" i="88"/>
  <c r="J97" i="88"/>
  <c r="I97" i="88"/>
  <c r="H97" i="88"/>
  <c r="E97" i="88"/>
  <c r="Q96" i="88"/>
  <c r="P96" i="88"/>
  <c r="O96" i="88"/>
  <c r="N96" i="88"/>
  <c r="M96" i="88"/>
  <c r="L96" i="88"/>
  <c r="J96" i="88"/>
  <c r="I96" i="88"/>
  <c r="H96" i="88"/>
  <c r="E96" i="88"/>
  <c r="R95" i="88"/>
  <c r="M104" i="88" s="1"/>
  <c r="D95" i="88"/>
  <c r="N105" i="88" s="1"/>
  <c r="Q92" i="88"/>
  <c r="P92" i="88"/>
  <c r="O92" i="88"/>
  <c r="L92" i="88"/>
  <c r="J92" i="88"/>
  <c r="I92" i="88"/>
  <c r="H92" i="88"/>
  <c r="E92" i="88"/>
  <c r="Q91" i="88"/>
  <c r="P91" i="88"/>
  <c r="O91" i="88"/>
  <c r="L91" i="88"/>
  <c r="J91" i="88"/>
  <c r="I91" i="88"/>
  <c r="H91" i="88"/>
  <c r="G91" i="88"/>
  <c r="E91" i="88"/>
  <c r="Q90" i="88"/>
  <c r="P90" i="88"/>
  <c r="O90" i="88"/>
  <c r="L90" i="88"/>
  <c r="J90" i="88"/>
  <c r="I90" i="88"/>
  <c r="H90" i="88"/>
  <c r="G90" i="88"/>
  <c r="F90" i="88"/>
  <c r="E90" i="88"/>
  <c r="Q89" i="88"/>
  <c r="P89" i="88"/>
  <c r="O89" i="88"/>
  <c r="L89" i="88"/>
  <c r="J89" i="88"/>
  <c r="I89" i="88"/>
  <c r="H89" i="88"/>
  <c r="G89" i="88"/>
  <c r="F89" i="88"/>
  <c r="E89" i="88"/>
  <c r="Q88" i="88"/>
  <c r="P88" i="88"/>
  <c r="O88" i="88"/>
  <c r="L88" i="88"/>
  <c r="J88" i="88"/>
  <c r="I88" i="88"/>
  <c r="H88" i="88"/>
  <c r="E88" i="88"/>
  <c r="Q87" i="88"/>
  <c r="P87" i="88"/>
  <c r="O87" i="88"/>
  <c r="L87" i="88"/>
  <c r="J87" i="88"/>
  <c r="I87" i="88"/>
  <c r="H87" i="88"/>
  <c r="F87" i="88"/>
  <c r="E87" i="88"/>
  <c r="Q86" i="88"/>
  <c r="P86" i="88"/>
  <c r="O86" i="88"/>
  <c r="L86" i="88"/>
  <c r="J86" i="88"/>
  <c r="I86" i="88"/>
  <c r="H86" i="88"/>
  <c r="E86" i="88"/>
  <c r="Q85" i="88"/>
  <c r="P85" i="88"/>
  <c r="O85" i="88"/>
  <c r="L85" i="88"/>
  <c r="J85" i="88"/>
  <c r="I85" i="88"/>
  <c r="H85" i="88"/>
  <c r="G85" i="88"/>
  <c r="E85" i="88"/>
  <c r="Q84" i="88"/>
  <c r="P84" i="88"/>
  <c r="O84" i="88"/>
  <c r="L84" i="88"/>
  <c r="J84" i="88"/>
  <c r="I84" i="88"/>
  <c r="H84" i="88"/>
  <c r="E84" i="88"/>
  <c r="Q83" i="88"/>
  <c r="P83" i="88"/>
  <c r="O83" i="88"/>
  <c r="L83" i="88"/>
  <c r="J83" i="88"/>
  <c r="I83" i="88"/>
  <c r="H83" i="88"/>
  <c r="G83" i="88"/>
  <c r="E83" i="88"/>
  <c r="R82" i="88"/>
  <c r="D82" i="88"/>
  <c r="F88" i="88" s="1"/>
  <c r="Q79" i="88"/>
  <c r="P79" i="88"/>
  <c r="O79" i="88"/>
  <c r="L79" i="88"/>
  <c r="J79" i="88"/>
  <c r="I79" i="88"/>
  <c r="H79" i="88"/>
  <c r="G79" i="88"/>
  <c r="E79" i="88"/>
  <c r="Q78" i="88"/>
  <c r="P78" i="88"/>
  <c r="O78" i="88"/>
  <c r="L78" i="88"/>
  <c r="J78" i="88"/>
  <c r="I78" i="88"/>
  <c r="H78" i="88"/>
  <c r="G78" i="88"/>
  <c r="F78" i="88"/>
  <c r="E78" i="88"/>
  <c r="Q77" i="88"/>
  <c r="P77" i="88"/>
  <c r="O77" i="88"/>
  <c r="L77" i="88"/>
  <c r="G77" i="88"/>
  <c r="F77" i="88"/>
  <c r="E77" i="88"/>
  <c r="Q76" i="88"/>
  <c r="P76" i="88"/>
  <c r="O76" i="88"/>
  <c r="M76" i="88"/>
  <c r="L76" i="88"/>
  <c r="G76" i="88"/>
  <c r="Q75" i="88"/>
  <c r="P75" i="88"/>
  <c r="O75" i="88"/>
  <c r="N75" i="88"/>
  <c r="M75" i="88"/>
  <c r="L75" i="88"/>
  <c r="I75" i="88"/>
  <c r="Q74" i="88"/>
  <c r="P74" i="88"/>
  <c r="O74" i="88"/>
  <c r="L74" i="88"/>
  <c r="J74" i="88"/>
  <c r="I74" i="88"/>
  <c r="G74" i="88"/>
  <c r="F74" i="88"/>
  <c r="Q73" i="88"/>
  <c r="P73" i="88"/>
  <c r="O73" i="88"/>
  <c r="M73" i="88"/>
  <c r="L73" i="88"/>
  <c r="J73" i="88"/>
  <c r="I73" i="88"/>
  <c r="G73" i="88"/>
  <c r="E73" i="88"/>
  <c r="Q72" i="88"/>
  <c r="P72" i="88"/>
  <c r="O72" i="88"/>
  <c r="M72" i="88"/>
  <c r="L72" i="88"/>
  <c r="H72" i="88"/>
  <c r="Q71" i="88"/>
  <c r="P71" i="88"/>
  <c r="O71" i="88"/>
  <c r="N71" i="88"/>
  <c r="L71" i="88"/>
  <c r="J71" i="88"/>
  <c r="G71" i="88"/>
  <c r="Q70" i="88"/>
  <c r="O70" i="88"/>
  <c r="M70" i="88"/>
  <c r="L70" i="88"/>
  <c r="J70" i="88"/>
  <c r="I70" i="88"/>
  <c r="H70" i="88"/>
  <c r="G70" i="88"/>
  <c r="R69" i="88"/>
  <c r="G75" i="88" s="1"/>
  <c r="D69" i="88"/>
  <c r="N73" i="88" s="1"/>
  <c r="Q66" i="88"/>
  <c r="P66" i="88"/>
  <c r="O66" i="88"/>
  <c r="M66" i="88"/>
  <c r="L66" i="88"/>
  <c r="J66" i="88"/>
  <c r="I66" i="88"/>
  <c r="H66" i="88"/>
  <c r="E66" i="88"/>
  <c r="Q65" i="88"/>
  <c r="P65" i="88"/>
  <c r="O65" i="88"/>
  <c r="L65" i="88"/>
  <c r="J65" i="88"/>
  <c r="I65" i="88"/>
  <c r="H65" i="88"/>
  <c r="E65" i="88"/>
  <c r="Q64" i="88"/>
  <c r="P64" i="88"/>
  <c r="O64" i="88"/>
  <c r="L64" i="88"/>
  <c r="J64" i="88"/>
  <c r="I64" i="88"/>
  <c r="H64" i="88"/>
  <c r="E64" i="88"/>
  <c r="Q63" i="88"/>
  <c r="P63" i="88"/>
  <c r="O63" i="88"/>
  <c r="L63" i="88"/>
  <c r="H63" i="88"/>
  <c r="E63" i="88"/>
  <c r="Q62" i="88"/>
  <c r="P62" i="88"/>
  <c r="O62" i="88"/>
  <c r="M62" i="88"/>
  <c r="L62" i="88"/>
  <c r="E62" i="88"/>
  <c r="Q61" i="88"/>
  <c r="P61" i="88"/>
  <c r="O61" i="88"/>
  <c r="L61" i="88"/>
  <c r="Q60" i="88"/>
  <c r="P60" i="88"/>
  <c r="O60" i="88"/>
  <c r="M60" i="88"/>
  <c r="L60" i="88"/>
  <c r="J60" i="88"/>
  <c r="U59" i="88"/>
  <c r="Q59" i="88"/>
  <c r="P59" i="88"/>
  <c r="O59" i="88"/>
  <c r="L59" i="88"/>
  <c r="J59" i="88"/>
  <c r="I59" i="88"/>
  <c r="H59" i="88"/>
  <c r="E59" i="88"/>
  <c r="Q58" i="88"/>
  <c r="P58" i="88"/>
  <c r="O58" i="88"/>
  <c r="M58" i="88"/>
  <c r="L58" i="88"/>
  <c r="I58" i="88"/>
  <c r="H58" i="88"/>
  <c r="E58" i="88"/>
  <c r="S57" i="88"/>
  <c r="L57" i="88" s="1"/>
  <c r="M57" i="88"/>
  <c r="C57" i="88"/>
  <c r="S56" i="88"/>
  <c r="R56" i="88"/>
  <c r="G59" i="88" s="1"/>
  <c r="D56" i="88"/>
  <c r="F58" i="88" s="1"/>
  <c r="C56" i="88"/>
  <c r="Q53" i="88"/>
  <c r="P53" i="88"/>
  <c r="O53" i="88"/>
  <c r="L53" i="88"/>
  <c r="J53" i="88"/>
  <c r="I53" i="88"/>
  <c r="H53" i="88"/>
  <c r="E53" i="88"/>
  <c r="Q52" i="88"/>
  <c r="P52" i="88"/>
  <c r="O52" i="88"/>
  <c r="N52" i="88"/>
  <c r="L52" i="88"/>
  <c r="J52" i="88"/>
  <c r="I52" i="88"/>
  <c r="H52" i="88"/>
  <c r="E52" i="88"/>
  <c r="Q51" i="88"/>
  <c r="P51" i="88"/>
  <c r="O51" i="88"/>
  <c r="L51" i="88"/>
  <c r="J51" i="88"/>
  <c r="U50" i="88"/>
  <c r="H50" i="88"/>
  <c r="G50" i="88"/>
  <c r="O49" i="88"/>
  <c r="L49" i="88"/>
  <c r="J49" i="88"/>
  <c r="H48" i="88"/>
  <c r="G48" i="88"/>
  <c r="F48" i="88"/>
  <c r="E48" i="88"/>
  <c r="Q47" i="88"/>
  <c r="F47" i="88"/>
  <c r="Q46" i="88"/>
  <c r="P46" i="88"/>
  <c r="O46" i="88"/>
  <c r="E46" i="88"/>
  <c r="Q45" i="88"/>
  <c r="F45" i="88"/>
  <c r="S44" i="88"/>
  <c r="L44" i="88" s="1"/>
  <c r="N44" i="88"/>
  <c r="J44" i="88"/>
  <c r="H44" i="88"/>
  <c r="G44" i="88"/>
  <c r="F44" i="88"/>
  <c r="C44" i="88"/>
  <c r="U43" i="88"/>
  <c r="S43" i="88"/>
  <c r="R43" i="88"/>
  <c r="M52" i="88" s="1"/>
  <c r="D43" i="88"/>
  <c r="F53" i="88" s="1"/>
  <c r="C43" i="88"/>
  <c r="V41" i="88"/>
  <c r="U40" i="88"/>
  <c r="Q40" i="88"/>
  <c r="P40" i="88"/>
  <c r="O40" i="88"/>
  <c r="M40" i="88"/>
  <c r="L40" i="88"/>
  <c r="J40" i="88"/>
  <c r="I40" i="88"/>
  <c r="H40" i="88"/>
  <c r="E40" i="88"/>
  <c r="Q39" i="88"/>
  <c r="P39" i="88"/>
  <c r="O39" i="88"/>
  <c r="M39" i="88"/>
  <c r="L39" i="88"/>
  <c r="J39" i="88"/>
  <c r="I39" i="88"/>
  <c r="H39" i="88"/>
  <c r="E39" i="88"/>
  <c r="M38" i="88"/>
  <c r="L38" i="88"/>
  <c r="J38" i="88"/>
  <c r="I38" i="88"/>
  <c r="L37" i="88"/>
  <c r="J37" i="88"/>
  <c r="Q35" i="88"/>
  <c r="P35" i="88"/>
  <c r="O35" i="88"/>
  <c r="L35" i="88"/>
  <c r="G35" i="88"/>
  <c r="E35" i="88"/>
  <c r="J33" i="88"/>
  <c r="O32" i="88"/>
  <c r="L32" i="88"/>
  <c r="J32" i="88"/>
  <c r="I32" i="88"/>
  <c r="H32" i="88"/>
  <c r="S31" i="88"/>
  <c r="C31" i="88"/>
  <c r="S30" i="88"/>
  <c r="R30" i="88"/>
  <c r="G38" i="88" s="1"/>
  <c r="D30" i="88"/>
  <c r="F31" i="88" s="1"/>
  <c r="C30" i="88"/>
  <c r="Q27" i="88"/>
  <c r="P27" i="88"/>
  <c r="O27" i="88"/>
  <c r="L27" i="88"/>
  <c r="J27" i="88"/>
  <c r="I27" i="88"/>
  <c r="H27" i="88"/>
  <c r="E27" i="88"/>
  <c r="Q26" i="88"/>
  <c r="P26" i="88"/>
  <c r="O26" i="88"/>
  <c r="N26" i="88"/>
  <c r="L26" i="88"/>
  <c r="J26" i="88"/>
  <c r="I26" i="88"/>
  <c r="H26" i="88"/>
  <c r="E26" i="88"/>
  <c r="Q25" i="88"/>
  <c r="P25" i="88"/>
  <c r="O25" i="88"/>
  <c r="G25" i="88"/>
  <c r="E25" i="88"/>
  <c r="Q24" i="88"/>
  <c r="P24" i="88"/>
  <c r="O24" i="88"/>
  <c r="L24" i="88"/>
  <c r="Q23" i="88"/>
  <c r="P23" i="88"/>
  <c r="O23" i="88"/>
  <c r="N23" i="88"/>
  <c r="I23" i="88"/>
  <c r="F23" i="88"/>
  <c r="Q22" i="88"/>
  <c r="P22" i="88"/>
  <c r="O22" i="88"/>
  <c r="L22" i="88"/>
  <c r="J22" i="88"/>
  <c r="I22" i="88"/>
  <c r="H22" i="88"/>
  <c r="F22" i="88"/>
  <c r="N21" i="88"/>
  <c r="M21" i="88"/>
  <c r="L21" i="88"/>
  <c r="J21" i="88"/>
  <c r="I21" i="88"/>
  <c r="H21" i="88"/>
  <c r="E21" i="88"/>
  <c r="N20" i="88"/>
  <c r="L20" i="88"/>
  <c r="J20" i="88"/>
  <c r="Q19" i="88"/>
  <c r="P19" i="88"/>
  <c r="G19" i="88"/>
  <c r="F19" i="88"/>
  <c r="E19" i="88"/>
  <c r="S18" i="88"/>
  <c r="L18" i="88" s="1"/>
  <c r="P18" i="88"/>
  <c r="C18" i="88"/>
  <c r="S17" i="88"/>
  <c r="R17" i="88"/>
  <c r="H23" i="88" s="1"/>
  <c r="D17" i="88"/>
  <c r="C17" i="88"/>
  <c r="Q14" i="88"/>
  <c r="P14" i="88"/>
  <c r="O14" i="88"/>
  <c r="M14" i="88"/>
  <c r="L14" i="88"/>
  <c r="J14" i="88"/>
  <c r="I14" i="88"/>
  <c r="H14" i="88"/>
  <c r="G14" i="88"/>
  <c r="F14" i="88"/>
  <c r="E14" i="88"/>
  <c r="Q13" i="88"/>
  <c r="P13" i="88"/>
  <c r="O13" i="88"/>
  <c r="L13" i="88"/>
  <c r="J13" i="88"/>
  <c r="I13" i="88"/>
  <c r="H13" i="88"/>
  <c r="G13" i="88"/>
  <c r="F13" i="88"/>
  <c r="E13" i="88"/>
  <c r="F12" i="88"/>
  <c r="E12" i="88"/>
  <c r="Q11" i="88"/>
  <c r="P11" i="88"/>
  <c r="I11" i="88"/>
  <c r="H11" i="88"/>
  <c r="N10" i="88"/>
  <c r="L10" i="88"/>
  <c r="F10" i="88"/>
  <c r="E10" i="88"/>
  <c r="Q9" i="88"/>
  <c r="P9" i="88"/>
  <c r="O9" i="88"/>
  <c r="N9" i="88"/>
  <c r="Q8" i="88"/>
  <c r="P8" i="88"/>
  <c r="O8" i="88"/>
  <c r="L8" i="88"/>
  <c r="J8" i="88"/>
  <c r="I8" i="88"/>
  <c r="J7" i="88"/>
  <c r="I7" i="88"/>
  <c r="H7" i="88"/>
  <c r="G7" i="88"/>
  <c r="F7" i="88"/>
  <c r="O6" i="88"/>
  <c r="G6" i="88"/>
  <c r="F6" i="88"/>
  <c r="E6" i="88"/>
  <c r="N5" i="88"/>
  <c r="M5" i="88"/>
  <c r="L5" i="88"/>
  <c r="J5" i="88"/>
  <c r="F5" i="88"/>
  <c r="R4" i="88"/>
  <c r="G10" i="88" s="1"/>
  <c r="D4" i="88"/>
  <c r="F11" i="88" s="1"/>
  <c r="K2" i="88"/>
  <c r="C170" i="87" a="1"/>
  <c r="C170" i="87" s="1"/>
  <c r="C140" i="87"/>
  <c r="Q131" i="87"/>
  <c r="P131" i="87"/>
  <c r="O131" i="87"/>
  <c r="N131" i="87"/>
  <c r="M131" i="87"/>
  <c r="L131" i="87"/>
  <c r="J131" i="87"/>
  <c r="I131" i="87"/>
  <c r="H131" i="87"/>
  <c r="F131" i="87"/>
  <c r="E131" i="87"/>
  <c r="Q130" i="87"/>
  <c r="P130" i="87"/>
  <c r="O130" i="87"/>
  <c r="N130" i="87"/>
  <c r="M130" i="87"/>
  <c r="L130" i="87"/>
  <c r="J130" i="87"/>
  <c r="I130" i="87"/>
  <c r="H130" i="87"/>
  <c r="F130" i="87"/>
  <c r="E130" i="87"/>
  <c r="Q129" i="87"/>
  <c r="P129" i="87"/>
  <c r="O129" i="87"/>
  <c r="N129" i="87"/>
  <c r="M129" i="87"/>
  <c r="L129" i="87"/>
  <c r="J129" i="87"/>
  <c r="I129" i="87"/>
  <c r="H129" i="87"/>
  <c r="F129" i="87"/>
  <c r="E129" i="87"/>
  <c r="Q128" i="87"/>
  <c r="P128" i="87"/>
  <c r="O128" i="87"/>
  <c r="N128" i="87"/>
  <c r="M128" i="87"/>
  <c r="L128" i="87"/>
  <c r="J128" i="87"/>
  <c r="I128" i="87"/>
  <c r="H128" i="87"/>
  <c r="F128" i="87"/>
  <c r="E128" i="87"/>
  <c r="Q127" i="87"/>
  <c r="P127" i="87"/>
  <c r="O127" i="87"/>
  <c r="N127" i="87"/>
  <c r="M127" i="87"/>
  <c r="L127" i="87"/>
  <c r="J127" i="87"/>
  <c r="I127" i="87"/>
  <c r="H127" i="87"/>
  <c r="F127" i="87"/>
  <c r="E127" i="87"/>
  <c r="Q126" i="87"/>
  <c r="P126" i="87"/>
  <c r="O126" i="87"/>
  <c r="N126" i="87"/>
  <c r="M126" i="87"/>
  <c r="L126" i="87"/>
  <c r="J126" i="87"/>
  <c r="I126" i="87"/>
  <c r="H126" i="87"/>
  <c r="F126" i="87"/>
  <c r="E126" i="87"/>
  <c r="Q125" i="87"/>
  <c r="P125" i="87"/>
  <c r="O125" i="87"/>
  <c r="N125" i="87"/>
  <c r="M125" i="87"/>
  <c r="L125" i="87"/>
  <c r="J125" i="87"/>
  <c r="I125" i="87"/>
  <c r="H125" i="87"/>
  <c r="F125" i="87"/>
  <c r="E125" i="87"/>
  <c r="Q124" i="87"/>
  <c r="P124" i="87"/>
  <c r="O124" i="87"/>
  <c r="N124" i="87"/>
  <c r="M124" i="87"/>
  <c r="L124" i="87"/>
  <c r="J124" i="87"/>
  <c r="I124" i="87"/>
  <c r="H124" i="87"/>
  <c r="F124" i="87"/>
  <c r="E124" i="87"/>
  <c r="Q123" i="87"/>
  <c r="P123" i="87"/>
  <c r="O123" i="87"/>
  <c r="N123" i="87"/>
  <c r="M123" i="87"/>
  <c r="L123" i="87"/>
  <c r="J123" i="87"/>
  <c r="I123" i="87"/>
  <c r="H123" i="87"/>
  <c r="F123" i="87"/>
  <c r="E123" i="87"/>
  <c r="Q122" i="87"/>
  <c r="P122" i="87"/>
  <c r="O122" i="87"/>
  <c r="N122" i="87"/>
  <c r="M122" i="87"/>
  <c r="L122" i="87"/>
  <c r="J122" i="87"/>
  <c r="I122" i="87"/>
  <c r="H122" i="87"/>
  <c r="F122" i="87"/>
  <c r="E122" i="87"/>
  <c r="R121" i="87"/>
  <c r="G131" i="87" s="1"/>
  <c r="D121" i="87"/>
  <c r="Q118" i="87"/>
  <c r="P118" i="87"/>
  <c r="O118" i="87"/>
  <c r="M118" i="87"/>
  <c r="L118" i="87"/>
  <c r="J118" i="87"/>
  <c r="I118" i="87"/>
  <c r="H118" i="87"/>
  <c r="G118" i="87"/>
  <c r="F118" i="87"/>
  <c r="E118" i="87"/>
  <c r="Q117" i="87"/>
  <c r="P117" i="87"/>
  <c r="O117" i="87"/>
  <c r="M117" i="87"/>
  <c r="L117" i="87"/>
  <c r="J117" i="87"/>
  <c r="I117" i="87"/>
  <c r="H117" i="87"/>
  <c r="G117" i="87"/>
  <c r="F117" i="87"/>
  <c r="E117" i="87"/>
  <c r="Q116" i="87"/>
  <c r="P116" i="87"/>
  <c r="O116" i="87"/>
  <c r="M116" i="87"/>
  <c r="L116" i="87"/>
  <c r="J116" i="87"/>
  <c r="I116" i="87"/>
  <c r="H116" i="87"/>
  <c r="G116" i="87"/>
  <c r="F116" i="87"/>
  <c r="E116" i="87"/>
  <c r="Q115" i="87"/>
  <c r="P115" i="87"/>
  <c r="O115" i="87"/>
  <c r="M115" i="87"/>
  <c r="L115" i="87"/>
  <c r="J115" i="87"/>
  <c r="I115" i="87"/>
  <c r="H115" i="87"/>
  <c r="G115" i="87"/>
  <c r="F115" i="87"/>
  <c r="E115" i="87"/>
  <c r="Q114" i="87"/>
  <c r="P114" i="87"/>
  <c r="O114" i="87"/>
  <c r="M114" i="87"/>
  <c r="L114" i="87"/>
  <c r="J114" i="87"/>
  <c r="I114" i="87"/>
  <c r="H114" i="87"/>
  <c r="G114" i="87"/>
  <c r="F114" i="87"/>
  <c r="E114" i="87"/>
  <c r="Q113" i="87"/>
  <c r="P113" i="87"/>
  <c r="O113" i="87"/>
  <c r="M113" i="87"/>
  <c r="L113" i="87"/>
  <c r="J113" i="87"/>
  <c r="I113" i="87"/>
  <c r="H113" i="87"/>
  <c r="G113" i="87"/>
  <c r="F113" i="87"/>
  <c r="E113" i="87"/>
  <c r="Q112" i="87"/>
  <c r="P112" i="87"/>
  <c r="O112" i="87"/>
  <c r="M112" i="87"/>
  <c r="L112" i="87"/>
  <c r="J112" i="87"/>
  <c r="I112" i="87"/>
  <c r="H112" i="87"/>
  <c r="G112" i="87"/>
  <c r="F112" i="87"/>
  <c r="E112" i="87"/>
  <c r="Q111" i="87"/>
  <c r="P111" i="87"/>
  <c r="O111" i="87"/>
  <c r="M111" i="87"/>
  <c r="L111" i="87"/>
  <c r="J111" i="87"/>
  <c r="I111" i="87"/>
  <c r="H111" i="87"/>
  <c r="G111" i="87"/>
  <c r="F111" i="87"/>
  <c r="E111" i="87"/>
  <c r="Q110" i="87"/>
  <c r="P110" i="87"/>
  <c r="O110" i="87"/>
  <c r="M110" i="87"/>
  <c r="L110" i="87"/>
  <c r="J110" i="87"/>
  <c r="I110" i="87"/>
  <c r="H110" i="87"/>
  <c r="G110" i="87"/>
  <c r="F110" i="87"/>
  <c r="E110" i="87"/>
  <c r="Q109" i="87"/>
  <c r="P109" i="87"/>
  <c r="O109" i="87"/>
  <c r="M109" i="87"/>
  <c r="L109" i="87"/>
  <c r="J109" i="87"/>
  <c r="I109" i="87"/>
  <c r="H109" i="87"/>
  <c r="G109" i="87"/>
  <c r="F109" i="87"/>
  <c r="E109" i="87"/>
  <c r="R108" i="87"/>
  <c r="D108" i="87"/>
  <c r="N118" i="87" s="1"/>
  <c r="Q105" i="87"/>
  <c r="P105" i="87"/>
  <c r="O105" i="87"/>
  <c r="N105" i="87"/>
  <c r="L105" i="87"/>
  <c r="J105" i="87"/>
  <c r="I105" i="87"/>
  <c r="H105" i="87"/>
  <c r="E105" i="87"/>
  <c r="Q104" i="87"/>
  <c r="P104" i="87"/>
  <c r="O104" i="87"/>
  <c r="N104" i="87"/>
  <c r="L104" i="87"/>
  <c r="J104" i="87"/>
  <c r="I104" i="87"/>
  <c r="H104" i="87"/>
  <c r="E104" i="87"/>
  <c r="Q103" i="87"/>
  <c r="P103" i="87"/>
  <c r="O103" i="87"/>
  <c r="N103" i="87"/>
  <c r="M103" i="87"/>
  <c r="L103" i="87"/>
  <c r="J103" i="87"/>
  <c r="I103" i="87"/>
  <c r="H103" i="87"/>
  <c r="E103" i="87"/>
  <c r="Q102" i="87"/>
  <c r="P102" i="87"/>
  <c r="O102" i="87"/>
  <c r="N102" i="87"/>
  <c r="L102" i="87"/>
  <c r="J102" i="87"/>
  <c r="I102" i="87"/>
  <c r="H102" i="87"/>
  <c r="E102" i="87"/>
  <c r="Q101" i="87"/>
  <c r="P101" i="87"/>
  <c r="O101" i="87"/>
  <c r="N101" i="87"/>
  <c r="M101" i="87"/>
  <c r="L101" i="87"/>
  <c r="J101" i="87"/>
  <c r="I101" i="87"/>
  <c r="H101" i="87"/>
  <c r="E101" i="87"/>
  <c r="Q100" i="87"/>
  <c r="P100" i="87"/>
  <c r="O100" i="87"/>
  <c r="N100" i="87"/>
  <c r="L100" i="87"/>
  <c r="J100" i="87"/>
  <c r="I100" i="87"/>
  <c r="H100" i="87"/>
  <c r="E100" i="87"/>
  <c r="Q99" i="87"/>
  <c r="P99" i="87"/>
  <c r="O99" i="87"/>
  <c r="N99" i="87"/>
  <c r="L99" i="87"/>
  <c r="J99" i="87"/>
  <c r="I99" i="87"/>
  <c r="H99" i="87"/>
  <c r="E99" i="87"/>
  <c r="Q98" i="87"/>
  <c r="P98" i="87"/>
  <c r="O98" i="87"/>
  <c r="N98" i="87"/>
  <c r="L98" i="87"/>
  <c r="J98" i="87"/>
  <c r="I98" i="87"/>
  <c r="H98" i="87"/>
  <c r="E98" i="87"/>
  <c r="Q97" i="87"/>
  <c r="P97" i="87"/>
  <c r="O97" i="87"/>
  <c r="N97" i="87"/>
  <c r="M97" i="87"/>
  <c r="L97" i="87"/>
  <c r="J97" i="87"/>
  <c r="I97" i="87"/>
  <c r="H97" i="87"/>
  <c r="E97" i="87"/>
  <c r="Q96" i="87"/>
  <c r="P96" i="87"/>
  <c r="O96" i="87"/>
  <c r="N96" i="87"/>
  <c r="L96" i="87"/>
  <c r="J96" i="87"/>
  <c r="I96" i="87"/>
  <c r="H96" i="87"/>
  <c r="E96" i="87"/>
  <c r="R95" i="87"/>
  <c r="M100" i="87" s="1"/>
  <c r="D95" i="87"/>
  <c r="F105" i="87" s="1"/>
  <c r="Q92" i="87"/>
  <c r="P92" i="87"/>
  <c r="O92" i="87"/>
  <c r="M92" i="87"/>
  <c r="L92" i="87"/>
  <c r="J92" i="87"/>
  <c r="I92" i="87"/>
  <c r="H92" i="87"/>
  <c r="E92" i="87"/>
  <c r="Q91" i="87"/>
  <c r="P91" i="87"/>
  <c r="O91" i="87"/>
  <c r="M91" i="87"/>
  <c r="L91" i="87"/>
  <c r="J91" i="87"/>
  <c r="I91" i="87"/>
  <c r="H91" i="87"/>
  <c r="F91" i="87"/>
  <c r="E91" i="87"/>
  <c r="Q90" i="87"/>
  <c r="P90" i="87"/>
  <c r="O90" i="87"/>
  <c r="M90" i="87"/>
  <c r="L90" i="87"/>
  <c r="J90" i="87"/>
  <c r="I90" i="87"/>
  <c r="H90" i="87"/>
  <c r="E90" i="87"/>
  <c r="Q89" i="87"/>
  <c r="P89" i="87"/>
  <c r="O89" i="87"/>
  <c r="M89" i="87"/>
  <c r="L89" i="87"/>
  <c r="J89" i="87"/>
  <c r="I89" i="87"/>
  <c r="H89" i="87"/>
  <c r="E89" i="87"/>
  <c r="Q88" i="87"/>
  <c r="P88" i="87"/>
  <c r="O88" i="87"/>
  <c r="M88" i="87"/>
  <c r="L88" i="87"/>
  <c r="J88" i="87"/>
  <c r="I88" i="87"/>
  <c r="H88" i="87"/>
  <c r="E88" i="87"/>
  <c r="Q87" i="87"/>
  <c r="P87" i="87"/>
  <c r="O87" i="87"/>
  <c r="M87" i="87"/>
  <c r="L87" i="87"/>
  <c r="J87" i="87"/>
  <c r="I87" i="87"/>
  <c r="H87" i="87"/>
  <c r="E87" i="87"/>
  <c r="Q86" i="87"/>
  <c r="P86" i="87"/>
  <c r="O86" i="87"/>
  <c r="M86" i="87"/>
  <c r="L86" i="87"/>
  <c r="J86" i="87"/>
  <c r="I86" i="87"/>
  <c r="H86" i="87"/>
  <c r="E86" i="87"/>
  <c r="Q85" i="87"/>
  <c r="P85" i="87"/>
  <c r="O85" i="87"/>
  <c r="M85" i="87"/>
  <c r="L85" i="87"/>
  <c r="J85" i="87"/>
  <c r="I85" i="87"/>
  <c r="H85" i="87"/>
  <c r="F85" i="87"/>
  <c r="E85" i="87"/>
  <c r="Q84" i="87"/>
  <c r="P84" i="87"/>
  <c r="O84" i="87"/>
  <c r="M84" i="87"/>
  <c r="L84" i="87"/>
  <c r="J84" i="87"/>
  <c r="I84" i="87"/>
  <c r="H84" i="87"/>
  <c r="E84" i="87"/>
  <c r="Q83" i="87"/>
  <c r="P83" i="87"/>
  <c r="O83" i="87"/>
  <c r="M83" i="87"/>
  <c r="L83" i="87"/>
  <c r="J83" i="87"/>
  <c r="I83" i="87"/>
  <c r="H83" i="87"/>
  <c r="E83" i="87"/>
  <c r="R82" i="87"/>
  <c r="G92" i="87" s="1"/>
  <c r="D82" i="87"/>
  <c r="Q79" i="87"/>
  <c r="P79" i="87"/>
  <c r="O79" i="87"/>
  <c r="L79" i="87"/>
  <c r="J79" i="87"/>
  <c r="I79" i="87"/>
  <c r="H79" i="87"/>
  <c r="E79" i="87"/>
  <c r="Q78" i="87"/>
  <c r="P78" i="87"/>
  <c r="O78" i="87"/>
  <c r="L78" i="87"/>
  <c r="J78" i="87"/>
  <c r="I78" i="87"/>
  <c r="H78" i="87"/>
  <c r="E78" i="87"/>
  <c r="Q77" i="87"/>
  <c r="E77" i="87"/>
  <c r="Q76" i="87"/>
  <c r="P76" i="87"/>
  <c r="N76" i="87"/>
  <c r="M76" i="87"/>
  <c r="L76" i="87"/>
  <c r="Q75" i="87"/>
  <c r="P75" i="87"/>
  <c r="O75" i="87"/>
  <c r="M75" i="87"/>
  <c r="J75" i="87"/>
  <c r="H75" i="87"/>
  <c r="J74" i="87"/>
  <c r="I74" i="87"/>
  <c r="G74" i="87"/>
  <c r="P73" i="87"/>
  <c r="O73" i="87"/>
  <c r="N73" i="87"/>
  <c r="G73" i="87"/>
  <c r="Q72" i="87"/>
  <c r="P72" i="87"/>
  <c r="M72" i="87"/>
  <c r="L72" i="87"/>
  <c r="J72" i="87"/>
  <c r="P71" i="87"/>
  <c r="O71" i="87"/>
  <c r="L71" i="87"/>
  <c r="J71" i="87"/>
  <c r="H71" i="87"/>
  <c r="G71" i="87"/>
  <c r="E71" i="87"/>
  <c r="H70" i="87"/>
  <c r="G70" i="87"/>
  <c r="E70" i="87"/>
  <c r="R69" i="87"/>
  <c r="G75" i="87" s="1"/>
  <c r="D69" i="87"/>
  <c r="H74" i="87" s="1"/>
  <c r="U66" i="87"/>
  <c r="Q66" i="87"/>
  <c r="P66" i="87"/>
  <c r="O66" i="87"/>
  <c r="N66" i="87"/>
  <c r="L66" i="87"/>
  <c r="J66" i="87"/>
  <c r="I66" i="87"/>
  <c r="H66" i="87"/>
  <c r="E66" i="87"/>
  <c r="Q65" i="87"/>
  <c r="P65" i="87"/>
  <c r="O65" i="87"/>
  <c r="N65" i="87"/>
  <c r="L65" i="87"/>
  <c r="J65" i="87"/>
  <c r="I65" i="87"/>
  <c r="H65" i="87"/>
  <c r="F65" i="87"/>
  <c r="E65" i="87"/>
  <c r="Q64" i="87"/>
  <c r="P64" i="87"/>
  <c r="O64" i="87"/>
  <c r="N64" i="87"/>
  <c r="M64" i="87"/>
  <c r="L64" i="87"/>
  <c r="J64" i="87"/>
  <c r="I64" i="87"/>
  <c r="H64" i="87"/>
  <c r="F64" i="87"/>
  <c r="E64" i="87"/>
  <c r="Q63" i="87"/>
  <c r="P63" i="87"/>
  <c r="O63" i="87"/>
  <c r="N63" i="87"/>
  <c r="L63" i="87"/>
  <c r="J63" i="87"/>
  <c r="I63" i="87"/>
  <c r="H63" i="87"/>
  <c r="F63" i="87"/>
  <c r="E63" i="87"/>
  <c r="Q62" i="87"/>
  <c r="P62" i="87"/>
  <c r="O62" i="87"/>
  <c r="N62" i="87"/>
  <c r="L62" i="87"/>
  <c r="J62" i="87"/>
  <c r="I62" i="87"/>
  <c r="H62" i="87"/>
  <c r="G62" i="87"/>
  <c r="F62" i="87"/>
  <c r="E62" i="87"/>
  <c r="Q61" i="87"/>
  <c r="P61" i="87"/>
  <c r="O61" i="87"/>
  <c r="N61" i="87"/>
  <c r="L61" i="87"/>
  <c r="J61" i="87"/>
  <c r="I61" i="87"/>
  <c r="H61" i="87"/>
  <c r="F61" i="87"/>
  <c r="E61" i="87"/>
  <c r="Q60" i="87"/>
  <c r="P60" i="87"/>
  <c r="O60" i="87"/>
  <c r="N60" i="87"/>
  <c r="L60" i="87"/>
  <c r="J60" i="87"/>
  <c r="I60" i="87"/>
  <c r="H60" i="87"/>
  <c r="F60" i="87"/>
  <c r="E60" i="87"/>
  <c r="Q59" i="87"/>
  <c r="P59" i="87"/>
  <c r="O59" i="87"/>
  <c r="N59" i="87"/>
  <c r="L59" i="87"/>
  <c r="J59" i="87"/>
  <c r="I59" i="87"/>
  <c r="H59" i="87"/>
  <c r="G59" i="87"/>
  <c r="F59" i="87"/>
  <c r="E59" i="87"/>
  <c r="Q58" i="87"/>
  <c r="P58" i="87"/>
  <c r="O58" i="87"/>
  <c r="N58" i="87"/>
  <c r="L58" i="87"/>
  <c r="J58" i="87"/>
  <c r="I58" i="87"/>
  <c r="H58" i="87"/>
  <c r="F58" i="87"/>
  <c r="E58" i="87"/>
  <c r="S57" i="87"/>
  <c r="L57" i="87" s="1"/>
  <c r="O57" i="87"/>
  <c r="N57" i="87"/>
  <c r="F57" i="87"/>
  <c r="C57" i="87"/>
  <c r="I57" i="87" s="1"/>
  <c r="S56" i="87"/>
  <c r="R56" i="87"/>
  <c r="D56" i="87"/>
  <c r="F66" i="87" s="1"/>
  <c r="C56" i="87"/>
  <c r="Q53" i="87"/>
  <c r="P53" i="87"/>
  <c r="O53" i="87"/>
  <c r="L53" i="87"/>
  <c r="J53" i="87"/>
  <c r="I53" i="87"/>
  <c r="H53" i="87"/>
  <c r="G53" i="87"/>
  <c r="E53" i="87"/>
  <c r="Q52" i="87"/>
  <c r="P52" i="87"/>
  <c r="O52" i="87"/>
  <c r="M52" i="87"/>
  <c r="L52" i="87"/>
  <c r="I52" i="87"/>
  <c r="H52" i="87"/>
  <c r="E52" i="87"/>
  <c r="Q51" i="87"/>
  <c r="P51" i="87"/>
  <c r="O51" i="87"/>
  <c r="L51" i="87"/>
  <c r="G51" i="87"/>
  <c r="O50" i="87"/>
  <c r="M50" i="87"/>
  <c r="L50" i="87"/>
  <c r="G50" i="87"/>
  <c r="Q49" i="87"/>
  <c r="P49" i="87"/>
  <c r="O49" i="87"/>
  <c r="M49" i="87"/>
  <c r="L49" i="87"/>
  <c r="Q48" i="87"/>
  <c r="P48" i="87"/>
  <c r="O48" i="87"/>
  <c r="L48" i="87"/>
  <c r="H48" i="87"/>
  <c r="G48" i="87"/>
  <c r="Q47" i="87"/>
  <c r="P47" i="87"/>
  <c r="O47" i="87"/>
  <c r="H47" i="87"/>
  <c r="G47" i="87"/>
  <c r="U46" i="87"/>
  <c r="Q46" i="87"/>
  <c r="P46" i="87"/>
  <c r="O46" i="87"/>
  <c r="M46" i="87"/>
  <c r="L46" i="87"/>
  <c r="F46" i="87"/>
  <c r="O45" i="87"/>
  <c r="M45" i="87"/>
  <c r="L45" i="87"/>
  <c r="G45" i="87"/>
  <c r="E45" i="87"/>
  <c r="U44" i="87"/>
  <c r="S44" i="87"/>
  <c r="C44" i="87"/>
  <c r="U43" i="87"/>
  <c r="S43" i="87"/>
  <c r="R43" i="87"/>
  <c r="G52" i="87" s="1"/>
  <c r="D43" i="87"/>
  <c r="J51" i="87" s="1"/>
  <c r="C43" i="87"/>
  <c r="V41" i="87"/>
  <c r="Q40" i="87"/>
  <c r="P40" i="87"/>
  <c r="O40" i="87"/>
  <c r="L40" i="87"/>
  <c r="J40" i="87"/>
  <c r="I40" i="87"/>
  <c r="H40" i="87"/>
  <c r="E40" i="87"/>
  <c r="Q39" i="87"/>
  <c r="P39" i="87"/>
  <c r="O39" i="87"/>
  <c r="M39" i="87"/>
  <c r="L39" i="87"/>
  <c r="J39" i="87"/>
  <c r="I39" i="87"/>
  <c r="H39" i="87"/>
  <c r="E39" i="87"/>
  <c r="U38" i="87"/>
  <c r="Q38" i="87"/>
  <c r="P38" i="87"/>
  <c r="O38" i="87"/>
  <c r="L38" i="87"/>
  <c r="Q37" i="87"/>
  <c r="P37" i="87"/>
  <c r="O37" i="87"/>
  <c r="L37" i="87"/>
  <c r="P36" i="87"/>
  <c r="O36" i="87"/>
  <c r="L36" i="87"/>
  <c r="I36" i="87"/>
  <c r="Q35" i="87"/>
  <c r="P35" i="87"/>
  <c r="O35" i="87"/>
  <c r="L35" i="87"/>
  <c r="Q34" i="87"/>
  <c r="O34" i="87"/>
  <c r="Q33" i="87"/>
  <c r="P33" i="87"/>
  <c r="O33" i="87"/>
  <c r="L33" i="87"/>
  <c r="Q32" i="87"/>
  <c r="P32" i="87"/>
  <c r="O32" i="87"/>
  <c r="L32" i="87"/>
  <c r="S31" i="87"/>
  <c r="C31" i="87"/>
  <c r="S30" i="87"/>
  <c r="R30" i="87"/>
  <c r="G36" i="87" s="1"/>
  <c r="D30" i="87"/>
  <c r="F38" i="87" s="1"/>
  <c r="C30" i="87"/>
  <c r="Q27" i="87"/>
  <c r="P27" i="87"/>
  <c r="O27" i="87"/>
  <c r="L27" i="87"/>
  <c r="J27" i="87"/>
  <c r="I27" i="87"/>
  <c r="H27" i="87"/>
  <c r="E27" i="87"/>
  <c r="Q26" i="87"/>
  <c r="P26" i="87"/>
  <c r="O26" i="87"/>
  <c r="L26" i="87"/>
  <c r="J26" i="87"/>
  <c r="I26" i="87"/>
  <c r="H26" i="87"/>
  <c r="E26" i="87"/>
  <c r="Q25" i="87"/>
  <c r="P25" i="87"/>
  <c r="O25" i="87"/>
  <c r="L25" i="87"/>
  <c r="J25" i="87"/>
  <c r="I25" i="87"/>
  <c r="H25" i="87"/>
  <c r="E24" i="87"/>
  <c r="Q23" i="87"/>
  <c r="P23" i="87"/>
  <c r="L23" i="87"/>
  <c r="Q22" i="87"/>
  <c r="H22" i="87"/>
  <c r="Q21" i="87"/>
  <c r="P21" i="87"/>
  <c r="O21" i="87"/>
  <c r="L21" i="87"/>
  <c r="H21" i="87"/>
  <c r="Q19" i="87"/>
  <c r="P19" i="87"/>
  <c r="L19" i="87"/>
  <c r="J19" i="87"/>
  <c r="I19" i="87"/>
  <c r="H19" i="87"/>
  <c r="S18" i="87"/>
  <c r="C18" i="87"/>
  <c r="S17" i="87"/>
  <c r="R17" i="87"/>
  <c r="G23" i="87" s="1"/>
  <c r="D17" i="87"/>
  <c r="N21" i="87" s="1"/>
  <c r="C17" i="87"/>
  <c r="Q14" i="87"/>
  <c r="P14" i="87"/>
  <c r="O14" i="87"/>
  <c r="L14" i="87"/>
  <c r="J14" i="87"/>
  <c r="I14" i="87"/>
  <c r="H14" i="87"/>
  <c r="E14" i="87"/>
  <c r="Q13" i="87"/>
  <c r="P13" i="87"/>
  <c r="O13" i="87"/>
  <c r="N13" i="87"/>
  <c r="M13" i="87"/>
  <c r="L13" i="87"/>
  <c r="J13" i="87"/>
  <c r="I13" i="87"/>
  <c r="H13" i="87"/>
  <c r="E13" i="87"/>
  <c r="N12" i="87"/>
  <c r="J12" i="87"/>
  <c r="I12" i="87"/>
  <c r="H12" i="87"/>
  <c r="G12" i="87"/>
  <c r="N11" i="87"/>
  <c r="M11" i="87"/>
  <c r="L11" i="87"/>
  <c r="Q10" i="87"/>
  <c r="P10" i="87"/>
  <c r="N10" i="87"/>
  <c r="I10" i="87"/>
  <c r="H10" i="87"/>
  <c r="F10" i="87"/>
  <c r="E10" i="87"/>
  <c r="Q9" i="87"/>
  <c r="F9" i="87"/>
  <c r="E9" i="87"/>
  <c r="Q8" i="87"/>
  <c r="P8" i="87"/>
  <c r="O8" i="87"/>
  <c r="L8" i="87"/>
  <c r="H8" i="87"/>
  <c r="O7" i="87"/>
  <c r="P6" i="87"/>
  <c r="O6" i="87"/>
  <c r="G6" i="87"/>
  <c r="Q5" i="87"/>
  <c r="P5" i="87"/>
  <c r="O5" i="87"/>
  <c r="L5" i="87"/>
  <c r="F5" i="87"/>
  <c r="R4" i="87"/>
  <c r="M14" i="87" s="1"/>
  <c r="D4" i="87"/>
  <c r="F13" i="87" s="1"/>
  <c r="K2" i="87"/>
  <c r="S18" i="86"/>
  <c r="C170" i="86" a="1"/>
  <c r="C170" i="86" s="1"/>
  <c r="C140" i="86"/>
  <c r="Q131" i="86"/>
  <c r="P131" i="86"/>
  <c r="O131" i="86"/>
  <c r="N131" i="86"/>
  <c r="M131" i="86"/>
  <c r="L131" i="86"/>
  <c r="J131" i="86"/>
  <c r="I131" i="86"/>
  <c r="H131" i="86"/>
  <c r="E131" i="86"/>
  <c r="Q130" i="86"/>
  <c r="P130" i="86"/>
  <c r="O130" i="86"/>
  <c r="N130" i="86"/>
  <c r="M130" i="86"/>
  <c r="L130" i="86"/>
  <c r="J130" i="86"/>
  <c r="I130" i="86"/>
  <c r="H130" i="86"/>
  <c r="E130" i="86"/>
  <c r="Q129" i="86"/>
  <c r="P129" i="86"/>
  <c r="O129" i="86"/>
  <c r="N129" i="86"/>
  <c r="M129" i="86"/>
  <c r="L129" i="86"/>
  <c r="J129" i="86"/>
  <c r="I129" i="86"/>
  <c r="H129" i="86"/>
  <c r="E129" i="86"/>
  <c r="Q128" i="86"/>
  <c r="P128" i="86"/>
  <c r="O128" i="86"/>
  <c r="N128" i="86"/>
  <c r="M128" i="86"/>
  <c r="L128" i="86"/>
  <c r="J128" i="86"/>
  <c r="I128" i="86"/>
  <c r="H128" i="86"/>
  <c r="E128" i="86"/>
  <c r="Q127" i="86"/>
  <c r="P127" i="86"/>
  <c r="O127" i="86"/>
  <c r="N127" i="86"/>
  <c r="M127" i="86"/>
  <c r="L127" i="86"/>
  <c r="J127" i="86"/>
  <c r="I127" i="86"/>
  <c r="H127" i="86"/>
  <c r="E127" i="86"/>
  <c r="Q126" i="86"/>
  <c r="P126" i="86"/>
  <c r="O126" i="86"/>
  <c r="N126" i="86"/>
  <c r="M126" i="86"/>
  <c r="L126" i="86"/>
  <c r="J126" i="86"/>
  <c r="I126" i="86"/>
  <c r="H126" i="86"/>
  <c r="E126" i="86"/>
  <c r="Q125" i="86"/>
  <c r="P125" i="86"/>
  <c r="O125" i="86"/>
  <c r="N125" i="86"/>
  <c r="M125" i="86"/>
  <c r="L125" i="86"/>
  <c r="J125" i="86"/>
  <c r="I125" i="86"/>
  <c r="H125" i="86"/>
  <c r="E125" i="86"/>
  <c r="Q124" i="86"/>
  <c r="P124" i="86"/>
  <c r="O124" i="86"/>
  <c r="N124" i="86"/>
  <c r="M124" i="86"/>
  <c r="L124" i="86"/>
  <c r="J124" i="86"/>
  <c r="I124" i="86"/>
  <c r="H124" i="86"/>
  <c r="E124" i="86"/>
  <c r="Q123" i="86"/>
  <c r="P123" i="86"/>
  <c r="O123" i="86"/>
  <c r="N123" i="86"/>
  <c r="M123" i="86"/>
  <c r="L123" i="86"/>
  <c r="J123" i="86"/>
  <c r="I123" i="86"/>
  <c r="H123" i="86"/>
  <c r="E123" i="86"/>
  <c r="Q122" i="86"/>
  <c r="P122" i="86"/>
  <c r="O122" i="86"/>
  <c r="N122" i="86"/>
  <c r="M122" i="86"/>
  <c r="L122" i="86"/>
  <c r="J122" i="86"/>
  <c r="I122" i="86"/>
  <c r="H122" i="86"/>
  <c r="E122" i="86"/>
  <c r="R121" i="86"/>
  <c r="G131" i="86" s="1"/>
  <c r="D121" i="86"/>
  <c r="F131" i="86" s="1"/>
  <c r="Q118" i="86"/>
  <c r="P118" i="86"/>
  <c r="O118" i="86"/>
  <c r="N118" i="86"/>
  <c r="M118" i="86"/>
  <c r="L118" i="86"/>
  <c r="J118" i="86"/>
  <c r="I118" i="86"/>
  <c r="H118" i="86"/>
  <c r="E118" i="86"/>
  <c r="Q117" i="86"/>
  <c r="P117" i="86"/>
  <c r="O117" i="86"/>
  <c r="N117" i="86"/>
  <c r="M117" i="86"/>
  <c r="L117" i="86"/>
  <c r="J117" i="86"/>
  <c r="I117" i="86"/>
  <c r="H117" i="86"/>
  <c r="E117" i="86"/>
  <c r="Q116" i="86"/>
  <c r="P116" i="86"/>
  <c r="O116" i="86"/>
  <c r="N116" i="86"/>
  <c r="M116" i="86"/>
  <c r="L116" i="86"/>
  <c r="J116" i="86"/>
  <c r="I116" i="86"/>
  <c r="H116" i="86"/>
  <c r="E116" i="86"/>
  <c r="Q115" i="86"/>
  <c r="P115" i="86"/>
  <c r="O115" i="86"/>
  <c r="N115" i="86"/>
  <c r="M115" i="86"/>
  <c r="L115" i="86"/>
  <c r="J115" i="86"/>
  <c r="I115" i="86"/>
  <c r="H115" i="86"/>
  <c r="E115" i="86"/>
  <c r="Q114" i="86"/>
  <c r="P114" i="86"/>
  <c r="O114" i="86"/>
  <c r="N114" i="86"/>
  <c r="M114" i="86"/>
  <c r="L114" i="86"/>
  <c r="J114" i="86"/>
  <c r="I114" i="86"/>
  <c r="H114" i="86"/>
  <c r="E114" i="86"/>
  <c r="Q113" i="86"/>
  <c r="P113" i="86"/>
  <c r="O113" i="86"/>
  <c r="N113" i="86"/>
  <c r="M113" i="86"/>
  <c r="L113" i="86"/>
  <c r="J113" i="86"/>
  <c r="I113" i="86"/>
  <c r="H113" i="86"/>
  <c r="E113" i="86"/>
  <c r="Q112" i="86"/>
  <c r="P112" i="86"/>
  <c r="O112" i="86"/>
  <c r="N112" i="86"/>
  <c r="M112" i="86"/>
  <c r="L112" i="86"/>
  <c r="J112" i="86"/>
  <c r="I112" i="86"/>
  <c r="H112" i="86"/>
  <c r="E112" i="86"/>
  <c r="Q111" i="86"/>
  <c r="P111" i="86"/>
  <c r="O111" i="86"/>
  <c r="N111" i="86"/>
  <c r="M111" i="86"/>
  <c r="L111" i="86"/>
  <c r="J111" i="86"/>
  <c r="I111" i="86"/>
  <c r="H111" i="86"/>
  <c r="E111" i="86"/>
  <c r="Q110" i="86"/>
  <c r="P110" i="86"/>
  <c r="O110" i="86"/>
  <c r="N110" i="86"/>
  <c r="M110" i="86"/>
  <c r="L110" i="86"/>
  <c r="J110" i="86"/>
  <c r="I110" i="86"/>
  <c r="H110" i="86"/>
  <c r="E110" i="86"/>
  <c r="Q109" i="86"/>
  <c r="P109" i="86"/>
  <c r="O109" i="86"/>
  <c r="N109" i="86"/>
  <c r="M109" i="86"/>
  <c r="L109" i="86"/>
  <c r="J109" i="86"/>
  <c r="I109" i="86"/>
  <c r="H109" i="86"/>
  <c r="E109" i="86"/>
  <c r="R108" i="86"/>
  <c r="G118" i="86" s="1"/>
  <c r="D108" i="86"/>
  <c r="F118" i="86" s="1"/>
  <c r="Q105" i="86"/>
  <c r="P105" i="86"/>
  <c r="O105" i="86"/>
  <c r="N105" i="86"/>
  <c r="M105" i="86"/>
  <c r="L105" i="86"/>
  <c r="J105" i="86"/>
  <c r="I105" i="86"/>
  <c r="H105" i="86"/>
  <c r="E105" i="86"/>
  <c r="Q104" i="86"/>
  <c r="P104" i="86"/>
  <c r="O104" i="86"/>
  <c r="N104" i="86"/>
  <c r="M104" i="86"/>
  <c r="L104" i="86"/>
  <c r="J104" i="86"/>
  <c r="I104" i="86"/>
  <c r="H104" i="86"/>
  <c r="E104" i="86"/>
  <c r="Q103" i="86"/>
  <c r="P103" i="86"/>
  <c r="O103" i="86"/>
  <c r="N103" i="86"/>
  <c r="M103" i="86"/>
  <c r="L103" i="86"/>
  <c r="J103" i="86"/>
  <c r="I103" i="86"/>
  <c r="H103" i="86"/>
  <c r="E103" i="86"/>
  <c r="Q102" i="86"/>
  <c r="P102" i="86"/>
  <c r="O102" i="86"/>
  <c r="N102" i="86"/>
  <c r="M102" i="86"/>
  <c r="L102" i="86"/>
  <c r="J102" i="86"/>
  <c r="I102" i="86"/>
  <c r="H102" i="86"/>
  <c r="E102" i="86"/>
  <c r="Q101" i="86"/>
  <c r="P101" i="86"/>
  <c r="O101" i="86"/>
  <c r="N101" i="86"/>
  <c r="M101" i="86"/>
  <c r="L101" i="86"/>
  <c r="J101" i="86"/>
  <c r="I101" i="86"/>
  <c r="H101" i="86"/>
  <c r="E101" i="86"/>
  <c r="Q100" i="86"/>
  <c r="P100" i="86"/>
  <c r="O100" i="86"/>
  <c r="N100" i="86"/>
  <c r="M100" i="86"/>
  <c r="L100" i="86"/>
  <c r="J100" i="86"/>
  <c r="I100" i="86"/>
  <c r="H100" i="86"/>
  <c r="E100" i="86"/>
  <c r="Q99" i="86"/>
  <c r="P99" i="86"/>
  <c r="O99" i="86"/>
  <c r="N99" i="86"/>
  <c r="M99" i="86"/>
  <c r="L99" i="86"/>
  <c r="J99" i="86"/>
  <c r="I99" i="86"/>
  <c r="H99" i="86"/>
  <c r="E99" i="86"/>
  <c r="Q98" i="86"/>
  <c r="P98" i="86"/>
  <c r="O98" i="86"/>
  <c r="N98" i="86"/>
  <c r="M98" i="86"/>
  <c r="L98" i="86"/>
  <c r="J98" i="86"/>
  <c r="I98" i="86"/>
  <c r="H98" i="86"/>
  <c r="E98" i="86"/>
  <c r="Q97" i="86"/>
  <c r="P97" i="86"/>
  <c r="O97" i="86"/>
  <c r="N97" i="86"/>
  <c r="M97" i="86"/>
  <c r="L97" i="86"/>
  <c r="J97" i="86"/>
  <c r="I97" i="86"/>
  <c r="H97" i="86"/>
  <c r="E97" i="86"/>
  <c r="Q96" i="86"/>
  <c r="P96" i="86"/>
  <c r="O96" i="86"/>
  <c r="N96" i="86"/>
  <c r="M96" i="86"/>
  <c r="L96" i="86"/>
  <c r="J96" i="86"/>
  <c r="I96" i="86"/>
  <c r="H96" i="86"/>
  <c r="E96" i="86"/>
  <c r="R95" i="86"/>
  <c r="G105" i="86" s="1"/>
  <c r="D95" i="86"/>
  <c r="F105" i="86" s="1"/>
  <c r="Q92" i="86"/>
  <c r="P92" i="86"/>
  <c r="O92" i="86"/>
  <c r="L92" i="86"/>
  <c r="J92" i="86"/>
  <c r="I92" i="86"/>
  <c r="H92" i="86"/>
  <c r="E92" i="86"/>
  <c r="Q91" i="86"/>
  <c r="P91" i="86"/>
  <c r="O91" i="86"/>
  <c r="L91" i="86"/>
  <c r="J91" i="86"/>
  <c r="I91" i="86"/>
  <c r="H91" i="86"/>
  <c r="E91" i="86"/>
  <c r="Q90" i="86"/>
  <c r="P90" i="86"/>
  <c r="O90" i="86"/>
  <c r="L90" i="86"/>
  <c r="J90" i="86"/>
  <c r="I90" i="86"/>
  <c r="H90" i="86"/>
  <c r="E90" i="86"/>
  <c r="Q89" i="86"/>
  <c r="P89" i="86"/>
  <c r="O89" i="86"/>
  <c r="L89" i="86"/>
  <c r="J89" i="86"/>
  <c r="I89" i="86"/>
  <c r="H89" i="86"/>
  <c r="E89" i="86"/>
  <c r="Q88" i="86"/>
  <c r="P88" i="86"/>
  <c r="O88" i="86"/>
  <c r="L88" i="86"/>
  <c r="J88" i="86"/>
  <c r="I88" i="86"/>
  <c r="H88" i="86"/>
  <c r="E88" i="86"/>
  <c r="Q87" i="86"/>
  <c r="P87" i="86"/>
  <c r="O87" i="86"/>
  <c r="L87" i="86"/>
  <c r="J87" i="86"/>
  <c r="I87" i="86"/>
  <c r="H87" i="86"/>
  <c r="E87" i="86"/>
  <c r="Q86" i="86"/>
  <c r="P86" i="86"/>
  <c r="O86" i="86"/>
  <c r="L86" i="86"/>
  <c r="J86" i="86"/>
  <c r="I86" i="86"/>
  <c r="H86" i="86"/>
  <c r="E86" i="86"/>
  <c r="Q85" i="86"/>
  <c r="P85" i="86"/>
  <c r="O85" i="86"/>
  <c r="L85" i="86"/>
  <c r="J85" i="86"/>
  <c r="I85" i="86"/>
  <c r="H85" i="86"/>
  <c r="E85" i="86"/>
  <c r="Q84" i="86"/>
  <c r="P84" i="86"/>
  <c r="O84" i="86"/>
  <c r="L84" i="86"/>
  <c r="J84" i="86"/>
  <c r="I84" i="86"/>
  <c r="H84" i="86"/>
  <c r="E84" i="86"/>
  <c r="Q83" i="86"/>
  <c r="P83" i="86"/>
  <c r="O83" i="86"/>
  <c r="L83" i="86"/>
  <c r="J83" i="86"/>
  <c r="I83" i="86"/>
  <c r="H83" i="86"/>
  <c r="E83" i="86"/>
  <c r="R82" i="86"/>
  <c r="M92" i="86" s="1"/>
  <c r="D82" i="86"/>
  <c r="N92" i="86" s="1"/>
  <c r="Q79" i="86"/>
  <c r="P79" i="86"/>
  <c r="O79" i="86"/>
  <c r="L79" i="86"/>
  <c r="J79" i="86"/>
  <c r="I79" i="86"/>
  <c r="H79" i="86"/>
  <c r="E79" i="86"/>
  <c r="Q78" i="86"/>
  <c r="P78" i="86"/>
  <c r="O78" i="86"/>
  <c r="L78" i="86"/>
  <c r="J78" i="86"/>
  <c r="I78" i="86"/>
  <c r="H78" i="86"/>
  <c r="E78" i="86"/>
  <c r="Q77" i="86"/>
  <c r="P77" i="86"/>
  <c r="O77" i="86"/>
  <c r="L77" i="86"/>
  <c r="H77" i="86"/>
  <c r="E77" i="86"/>
  <c r="Q76" i="86"/>
  <c r="P76" i="86"/>
  <c r="O76" i="86"/>
  <c r="L76" i="86"/>
  <c r="J76" i="86"/>
  <c r="I76" i="86"/>
  <c r="H76" i="86"/>
  <c r="Q75" i="86"/>
  <c r="P75" i="86"/>
  <c r="O75" i="86"/>
  <c r="L75" i="86"/>
  <c r="J75" i="86"/>
  <c r="I75" i="86"/>
  <c r="H75" i="86"/>
  <c r="F75" i="86"/>
  <c r="E75" i="86"/>
  <c r="P74" i="86"/>
  <c r="O74" i="86"/>
  <c r="N74" i="86"/>
  <c r="L74" i="86"/>
  <c r="J74" i="86"/>
  <c r="I74" i="86"/>
  <c r="H74" i="86"/>
  <c r="E74" i="86"/>
  <c r="Q73" i="86"/>
  <c r="P73" i="86"/>
  <c r="L73" i="86"/>
  <c r="J73" i="86"/>
  <c r="I73" i="86"/>
  <c r="H73" i="86"/>
  <c r="E73" i="86"/>
  <c r="Q72" i="86"/>
  <c r="P72" i="86"/>
  <c r="O72" i="86"/>
  <c r="L72" i="86"/>
  <c r="J72" i="86"/>
  <c r="H72" i="86"/>
  <c r="F72" i="86"/>
  <c r="E72" i="86"/>
  <c r="Q71" i="86"/>
  <c r="P71" i="86"/>
  <c r="O71" i="86"/>
  <c r="N71" i="86"/>
  <c r="L71" i="86"/>
  <c r="J71" i="86"/>
  <c r="I71" i="86"/>
  <c r="E71" i="86"/>
  <c r="Q70" i="86"/>
  <c r="P70" i="86"/>
  <c r="O70" i="86"/>
  <c r="L70" i="86"/>
  <c r="J70" i="86"/>
  <c r="I70" i="86"/>
  <c r="H70" i="86"/>
  <c r="E70" i="86"/>
  <c r="R69" i="86"/>
  <c r="G75" i="86" s="1"/>
  <c r="D69" i="86"/>
  <c r="N79" i="86" s="1"/>
  <c r="Q66" i="86"/>
  <c r="P66" i="86"/>
  <c r="O66" i="86"/>
  <c r="L66" i="86"/>
  <c r="J66" i="86"/>
  <c r="I66" i="86"/>
  <c r="H66" i="86"/>
  <c r="F66" i="86"/>
  <c r="E66" i="86"/>
  <c r="Q65" i="86"/>
  <c r="P65" i="86"/>
  <c r="O65" i="86"/>
  <c r="L65" i="86"/>
  <c r="J65" i="86"/>
  <c r="I65" i="86"/>
  <c r="H65" i="86"/>
  <c r="E65" i="86"/>
  <c r="J64" i="86"/>
  <c r="I64" i="86"/>
  <c r="H64" i="86"/>
  <c r="G63" i="86"/>
  <c r="F63" i="86"/>
  <c r="E63" i="86"/>
  <c r="Q61" i="86"/>
  <c r="P61" i="86"/>
  <c r="P60" i="86"/>
  <c r="O60" i="86"/>
  <c r="L60" i="86"/>
  <c r="F60" i="86"/>
  <c r="P59" i="86"/>
  <c r="O59" i="86"/>
  <c r="L59" i="86"/>
  <c r="J59" i="86"/>
  <c r="J58" i="86"/>
  <c r="I58" i="86"/>
  <c r="H58" i="86"/>
  <c r="S57" i="86"/>
  <c r="F57" i="86"/>
  <c r="C57" i="86"/>
  <c r="S56" i="86"/>
  <c r="R56" i="86"/>
  <c r="M65" i="86" s="1"/>
  <c r="D56" i="86"/>
  <c r="N64" i="86" s="1"/>
  <c r="C56" i="86"/>
  <c r="Q53" i="86"/>
  <c r="P53" i="86"/>
  <c r="O53" i="86"/>
  <c r="L53" i="86"/>
  <c r="J53" i="86"/>
  <c r="I53" i="86"/>
  <c r="H53" i="86"/>
  <c r="G53" i="86"/>
  <c r="F53" i="86"/>
  <c r="E53" i="86"/>
  <c r="Q52" i="86"/>
  <c r="P52" i="86"/>
  <c r="O52" i="86"/>
  <c r="M52" i="86"/>
  <c r="L52" i="86"/>
  <c r="J52" i="86"/>
  <c r="I52" i="86"/>
  <c r="H52" i="86"/>
  <c r="F52" i="86"/>
  <c r="E52" i="86"/>
  <c r="O51" i="86"/>
  <c r="M51" i="86"/>
  <c r="L51" i="86"/>
  <c r="J51" i="86"/>
  <c r="I51" i="86"/>
  <c r="H51" i="86"/>
  <c r="G51" i="86"/>
  <c r="E51" i="86"/>
  <c r="Q50" i="86"/>
  <c r="L50" i="86"/>
  <c r="I50" i="86"/>
  <c r="H50" i="86"/>
  <c r="G50" i="86"/>
  <c r="F50" i="86"/>
  <c r="E50" i="86"/>
  <c r="Q49" i="86"/>
  <c r="P49" i="86"/>
  <c r="O49" i="86"/>
  <c r="I49" i="86"/>
  <c r="H49" i="86"/>
  <c r="F49" i="86"/>
  <c r="E49" i="86"/>
  <c r="Q48" i="86"/>
  <c r="P48" i="86"/>
  <c r="O48" i="86"/>
  <c r="M48" i="86"/>
  <c r="L48" i="86"/>
  <c r="G48" i="86"/>
  <c r="E48" i="86"/>
  <c r="Q47" i="86"/>
  <c r="P47" i="86"/>
  <c r="O47" i="86"/>
  <c r="L47" i="86"/>
  <c r="G47" i="86"/>
  <c r="F47" i="86"/>
  <c r="E47" i="86"/>
  <c r="P46" i="86"/>
  <c r="O46" i="86"/>
  <c r="M46" i="86"/>
  <c r="L46" i="86"/>
  <c r="F46" i="86"/>
  <c r="E46" i="86"/>
  <c r="U45" i="86"/>
  <c r="Q45" i="86"/>
  <c r="P45" i="86"/>
  <c r="O45" i="86"/>
  <c r="N45" i="86"/>
  <c r="L45" i="86"/>
  <c r="G45" i="86"/>
  <c r="E45" i="86"/>
  <c r="S44" i="86"/>
  <c r="Q44" i="86" s="1"/>
  <c r="L44" i="86"/>
  <c r="J44" i="86"/>
  <c r="G44" i="86"/>
  <c r="C44" i="86"/>
  <c r="U43" i="86"/>
  <c r="S43" i="86"/>
  <c r="R43" i="86"/>
  <c r="G52" i="86" s="1"/>
  <c r="D43" i="86"/>
  <c r="N52" i="86" s="1"/>
  <c r="C43" i="86"/>
  <c r="V41" i="86"/>
  <c r="Q40" i="86"/>
  <c r="P40" i="86"/>
  <c r="O40" i="86"/>
  <c r="L40" i="86"/>
  <c r="J40" i="86"/>
  <c r="I40" i="86"/>
  <c r="H40" i="86"/>
  <c r="E40" i="86"/>
  <c r="Q39" i="86"/>
  <c r="P39" i="86"/>
  <c r="O39" i="86"/>
  <c r="L39" i="86"/>
  <c r="J39" i="86"/>
  <c r="I39" i="86"/>
  <c r="H39" i="86"/>
  <c r="E39" i="86"/>
  <c r="U38" i="86"/>
  <c r="G33" i="86"/>
  <c r="G32" i="86"/>
  <c r="S31" i="86"/>
  <c r="G31" i="86"/>
  <c r="C31" i="86"/>
  <c r="S30" i="86"/>
  <c r="R30" i="86"/>
  <c r="D30" i="86"/>
  <c r="F38" i="86" s="1"/>
  <c r="C30" i="86"/>
  <c r="Q27" i="86"/>
  <c r="P27" i="86"/>
  <c r="O27" i="86"/>
  <c r="L27" i="86"/>
  <c r="J27" i="86"/>
  <c r="I27" i="86"/>
  <c r="H27" i="86"/>
  <c r="G27" i="86"/>
  <c r="F27" i="86"/>
  <c r="E27" i="86"/>
  <c r="Q26" i="86"/>
  <c r="P26" i="86"/>
  <c r="O26" i="86"/>
  <c r="M26" i="86"/>
  <c r="L26" i="86"/>
  <c r="J26" i="86"/>
  <c r="I26" i="86"/>
  <c r="H26" i="86"/>
  <c r="E26" i="86"/>
  <c r="Q25" i="86"/>
  <c r="P25" i="86"/>
  <c r="O25" i="86"/>
  <c r="L25" i="86"/>
  <c r="J25" i="86"/>
  <c r="I25" i="86"/>
  <c r="H25" i="86"/>
  <c r="E25" i="86"/>
  <c r="Q24" i="86"/>
  <c r="P24" i="86"/>
  <c r="O24" i="86"/>
  <c r="L24" i="86"/>
  <c r="J24" i="86"/>
  <c r="I24" i="86"/>
  <c r="H24" i="86"/>
  <c r="E24" i="86"/>
  <c r="Q23" i="86"/>
  <c r="P23" i="86"/>
  <c r="O23" i="86"/>
  <c r="M23" i="86"/>
  <c r="L23" i="86"/>
  <c r="J23" i="86"/>
  <c r="I23" i="86"/>
  <c r="H23" i="86"/>
  <c r="E23" i="86"/>
  <c r="Q22" i="86"/>
  <c r="P22" i="86"/>
  <c r="O22" i="86"/>
  <c r="L22" i="86"/>
  <c r="J22" i="86"/>
  <c r="I22" i="86"/>
  <c r="H22" i="86"/>
  <c r="G22" i="86"/>
  <c r="F22" i="86"/>
  <c r="E22" i="86"/>
  <c r="Q21" i="86"/>
  <c r="P21" i="86"/>
  <c r="O21" i="86"/>
  <c r="L21" i="86"/>
  <c r="J21" i="86"/>
  <c r="I21" i="86"/>
  <c r="H21" i="86"/>
  <c r="G21" i="86"/>
  <c r="E21" i="86"/>
  <c r="Q20" i="86"/>
  <c r="P20" i="86"/>
  <c r="O20" i="86"/>
  <c r="L20" i="86"/>
  <c r="J20" i="86"/>
  <c r="I20" i="86"/>
  <c r="H20" i="86"/>
  <c r="E20" i="86"/>
  <c r="Q19" i="86"/>
  <c r="P19" i="86"/>
  <c r="O19" i="86"/>
  <c r="N19" i="86"/>
  <c r="M19" i="86"/>
  <c r="L19" i="86"/>
  <c r="J19" i="86"/>
  <c r="I19" i="86"/>
  <c r="H19" i="86"/>
  <c r="E19" i="86"/>
  <c r="Q18" i="86"/>
  <c r="M18" i="86"/>
  <c r="C18" i="86"/>
  <c r="S17" i="86"/>
  <c r="R17" i="86"/>
  <c r="D17" i="86"/>
  <c r="C17" i="86"/>
  <c r="Q14" i="86"/>
  <c r="P14" i="86"/>
  <c r="O14" i="86"/>
  <c r="L14" i="86"/>
  <c r="J14" i="86"/>
  <c r="I14" i="86"/>
  <c r="H14" i="86"/>
  <c r="E14" i="86"/>
  <c r="Q13" i="86"/>
  <c r="P13" i="86"/>
  <c r="O13" i="86"/>
  <c r="L13" i="86"/>
  <c r="J13" i="86"/>
  <c r="I13" i="86"/>
  <c r="H13" i="86"/>
  <c r="E13" i="86"/>
  <c r="P12" i="86"/>
  <c r="J11" i="86"/>
  <c r="F11" i="86"/>
  <c r="N10" i="86"/>
  <c r="F9" i="86"/>
  <c r="N6" i="86"/>
  <c r="F5" i="86"/>
  <c r="R4" i="86"/>
  <c r="G6" i="86" s="1"/>
  <c r="D4" i="86"/>
  <c r="N7" i="86" s="1"/>
  <c r="K2" i="86"/>
  <c r="C170" i="85" a="1"/>
  <c r="C170" i="85" s="1"/>
  <c r="C140" i="85"/>
  <c r="Q131" i="85"/>
  <c r="P131" i="85"/>
  <c r="O131" i="85"/>
  <c r="L131" i="85"/>
  <c r="J131" i="85"/>
  <c r="I131" i="85"/>
  <c r="H131" i="85"/>
  <c r="F131" i="85"/>
  <c r="E131" i="85"/>
  <c r="Q130" i="85"/>
  <c r="P130" i="85"/>
  <c r="O130" i="85"/>
  <c r="L130" i="85"/>
  <c r="J130" i="85"/>
  <c r="I130" i="85"/>
  <c r="H130" i="85"/>
  <c r="F130" i="85"/>
  <c r="E130" i="85"/>
  <c r="Q129" i="85"/>
  <c r="P129" i="85"/>
  <c r="O129" i="85"/>
  <c r="L129" i="85"/>
  <c r="J129" i="85"/>
  <c r="I129" i="85"/>
  <c r="H129" i="85"/>
  <c r="F129" i="85"/>
  <c r="E129" i="85"/>
  <c r="Q128" i="85"/>
  <c r="P128" i="85"/>
  <c r="O128" i="85"/>
  <c r="L128" i="85"/>
  <c r="J128" i="85"/>
  <c r="I128" i="85"/>
  <c r="H128" i="85"/>
  <c r="F128" i="85"/>
  <c r="E128" i="85"/>
  <c r="Q127" i="85"/>
  <c r="P127" i="85"/>
  <c r="O127" i="85"/>
  <c r="L127" i="85"/>
  <c r="J127" i="85"/>
  <c r="I127" i="85"/>
  <c r="H127" i="85"/>
  <c r="F127" i="85"/>
  <c r="E127" i="85"/>
  <c r="Q126" i="85"/>
  <c r="P126" i="85"/>
  <c r="O126" i="85"/>
  <c r="L126" i="85"/>
  <c r="J126" i="85"/>
  <c r="I126" i="85"/>
  <c r="H126" i="85"/>
  <c r="F126" i="85"/>
  <c r="E126" i="85"/>
  <c r="Q125" i="85"/>
  <c r="P125" i="85"/>
  <c r="O125" i="85"/>
  <c r="L125" i="85"/>
  <c r="J125" i="85"/>
  <c r="I125" i="85"/>
  <c r="H125" i="85"/>
  <c r="F125" i="85"/>
  <c r="E125" i="85"/>
  <c r="Q124" i="85"/>
  <c r="P124" i="85"/>
  <c r="O124" i="85"/>
  <c r="L124" i="85"/>
  <c r="J124" i="85"/>
  <c r="I124" i="85"/>
  <c r="H124" i="85"/>
  <c r="F124" i="85"/>
  <c r="E124" i="85"/>
  <c r="Q123" i="85"/>
  <c r="P123" i="85"/>
  <c r="O123" i="85"/>
  <c r="L123" i="85"/>
  <c r="J123" i="85"/>
  <c r="I123" i="85"/>
  <c r="H123" i="85"/>
  <c r="F123" i="85"/>
  <c r="E123" i="85"/>
  <c r="Q122" i="85"/>
  <c r="P122" i="85"/>
  <c r="O122" i="85"/>
  <c r="L122" i="85"/>
  <c r="J122" i="85"/>
  <c r="I122" i="85"/>
  <c r="H122" i="85"/>
  <c r="F122" i="85"/>
  <c r="E122" i="85"/>
  <c r="R121" i="85"/>
  <c r="G131" i="85" s="1"/>
  <c r="D121" i="85"/>
  <c r="N131" i="85" s="1"/>
  <c r="Q118" i="85"/>
  <c r="P118" i="85"/>
  <c r="O118" i="85"/>
  <c r="N118" i="85"/>
  <c r="M118" i="85"/>
  <c r="L118" i="85"/>
  <c r="J118" i="85"/>
  <c r="I118" i="85"/>
  <c r="H118" i="85"/>
  <c r="G118" i="85"/>
  <c r="F118" i="85"/>
  <c r="E118" i="85"/>
  <c r="Q117" i="85"/>
  <c r="P117" i="85"/>
  <c r="O117" i="85"/>
  <c r="N117" i="85"/>
  <c r="M117" i="85"/>
  <c r="L117" i="85"/>
  <c r="J117" i="85"/>
  <c r="I117" i="85"/>
  <c r="H117" i="85"/>
  <c r="G117" i="85"/>
  <c r="F117" i="85"/>
  <c r="E117" i="85"/>
  <c r="Q116" i="85"/>
  <c r="P116" i="85"/>
  <c r="O116" i="85"/>
  <c r="N116" i="85"/>
  <c r="M116" i="85"/>
  <c r="L116" i="85"/>
  <c r="J116" i="85"/>
  <c r="I116" i="85"/>
  <c r="H116" i="85"/>
  <c r="G116" i="85"/>
  <c r="F116" i="85"/>
  <c r="E116" i="85"/>
  <c r="Q115" i="85"/>
  <c r="P115" i="85"/>
  <c r="O115" i="85"/>
  <c r="N115" i="85"/>
  <c r="M115" i="85"/>
  <c r="L115" i="85"/>
  <c r="J115" i="85"/>
  <c r="I115" i="85"/>
  <c r="H115" i="85"/>
  <c r="G115" i="85"/>
  <c r="F115" i="85"/>
  <c r="E115" i="85"/>
  <c r="Q114" i="85"/>
  <c r="P114" i="85"/>
  <c r="O114" i="85"/>
  <c r="N114" i="85"/>
  <c r="M114" i="85"/>
  <c r="L114" i="85"/>
  <c r="J114" i="85"/>
  <c r="I114" i="85"/>
  <c r="H114" i="85"/>
  <c r="G114" i="85"/>
  <c r="F114" i="85"/>
  <c r="E114" i="85"/>
  <c r="Q113" i="85"/>
  <c r="P113" i="85"/>
  <c r="O113" i="85"/>
  <c r="N113" i="85"/>
  <c r="M113" i="85"/>
  <c r="L113" i="85"/>
  <c r="J113" i="85"/>
  <c r="I113" i="85"/>
  <c r="H113" i="85"/>
  <c r="G113" i="85"/>
  <c r="F113" i="85"/>
  <c r="E113" i="85"/>
  <c r="Q112" i="85"/>
  <c r="P112" i="85"/>
  <c r="O112" i="85"/>
  <c r="N112" i="85"/>
  <c r="M112" i="85"/>
  <c r="L112" i="85"/>
  <c r="J112" i="85"/>
  <c r="I112" i="85"/>
  <c r="H112" i="85"/>
  <c r="G112" i="85"/>
  <c r="F112" i="85"/>
  <c r="E112" i="85"/>
  <c r="Q111" i="85"/>
  <c r="P111" i="85"/>
  <c r="O111" i="85"/>
  <c r="N111" i="85"/>
  <c r="M111" i="85"/>
  <c r="L111" i="85"/>
  <c r="J111" i="85"/>
  <c r="I111" i="85"/>
  <c r="H111" i="85"/>
  <c r="G111" i="85"/>
  <c r="F111" i="85"/>
  <c r="E111" i="85"/>
  <c r="Q110" i="85"/>
  <c r="P110" i="85"/>
  <c r="O110" i="85"/>
  <c r="N110" i="85"/>
  <c r="M110" i="85"/>
  <c r="L110" i="85"/>
  <c r="J110" i="85"/>
  <c r="I110" i="85"/>
  <c r="H110" i="85"/>
  <c r="G110" i="85"/>
  <c r="F110" i="85"/>
  <c r="E110" i="85"/>
  <c r="Q109" i="85"/>
  <c r="P109" i="85"/>
  <c r="O109" i="85"/>
  <c r="N109" i="85"/>
  <c r="M109" i="85"/>
  <c r="L109" i="85"/>
  <c r="J109" i="85"/>
  <c r="I109" i="85"/>
  <c r="H109" i="85"/>
  <c r="G109" i="85"/>
  <c r="F109" i="85"/>
  <c r="E109" i="85"/>
  <c r="R108" i="85"/>
  <c r="D108" i="85"/>
  <c r="Q105" i="85"/>
  <c r="P105" i="85"/>
  <c r="O105" i="85"/>
  <c r="N105" i="85"/>
  <c r="M105" i="85"/>
  <c r="L105" i="85"/>
  <c r="J105" i="85"/>
  <c r="I105" i="85"/>
  <c r="H105" i="85"/>
  <c r="E105" i="85"/>
  <c r="Q104" i="85"/>
  <c r="P104" i="85"/>
  <c r="O104" i="85"/>
  <c r="N104" i="85"/>
  <c r="M104" i="85"/>
  <c r="L104" i="85"/>
  <c r="J104" i="85"/>
  <c r="I104" i="85"/>
  <c r="H104" i="85"/>
  <c r="E104" i="85"/>
  <c r="Q103" i="85"/>
  <c r="P103" i="85"/>
  <c r="O103" i="85"/>
  <c r="N103" i="85"/>
  <c r="M103" i="85"/>
  <c r="L103" i="85"/>
  <c r="J103" i="85"/>
  <c r="I103" i="85"/>
  <c r="H103" i="85"/>
  <c r="E103" i="85"/>
  <c r="Q102" i="85"/>
  <c r="P102" i="85"/>
  <c r="O102" i="85"/>
  <c r="N102" i="85"/>
  <c r="M102" i="85"/>
  <c r="L102" i="85"/>
  <c r="J102" i="85"/>
  <c r="I102" i="85"/>
  <c r="H102" i="85"/>
  <c r="E102" i="85"/>
  <c r="Q101" i="85"/>
  <c r="P101" i="85"/>
  <c r="O101" i="85"/>
  <c r="N101" i="85"/>
  <c r="M101" i="85"/>
  <c r="L101" i="85"/>
  <c r="J101" i="85"/>
  <c r="I101" i="85"/>
  <c r="H101" i="85"/>
  <c r="E101" i="85"/>
  <c r="Q100" i="85"/>
  <c r="P100" i="85"/>
  <c r="O100" i="85"/>
  <c r="N100" i="85"/>
  <c r="M100" i="85"/>
  <c r="L100" i="85"/>
  <c r="J100" i="85"/>
  <c r="I100" i="85"/>
  <c r="H100" i="85"/>
  <c r="E100" i="85"/>
  <c r="Q99" i="85"/>
  <c r="P99" i="85"/>
  <c r="O99" i="85"/>
  <c r="N99" i="85"/>
  <c r="M99" i="85"/>
  <c r="L99" i="85"/>
  <c r="J99" i="85"/>
  <c r="I99" i="85"/>
  <c r="H99" i="85"/>
  <c r="E99" i="85"/>
  <c r="Q98" i="85"/>
  <c r="P98" i="85"/>
  <c r="O98" i="85"/>
  <c r="N98" i="85"/>
  <c r="M98" i="85"/>
  <c r="L98" i="85"/>
  <c r="J98" i="85"/>
  <c r="I98" i="85"/>
  <c r="H98" i="85"/>
  <c r="E98" i="85"/>
  <c r="Q97" i="85"/>
  <c r="P97" i="85"/>
  <c r="O97" i="85"/>
  <c r="N97" i="85"/>
  <c r="M97" i="85"/>
  <c r="L97" i="85"/>
  <c r="J97" i="85"/>
  <c r="I97" i="85"/>
  <c r="H97" i="85"/>
  <c r="E97" i="85"/>
  <c r="Q96" i="85"/>
  <c r="P96" i="85"/>
  <c r="O96" i="85"/>
  <c r="N96" i="85"/>
  <c r="M96" i="85"/>
  <c r="L96" i="85"/>
  <c r="J96" i="85"/>
  <c r="I96" i="85"/>
  <c r="H96" i="85"/>
  <c r="E96" i="85"/>
  <c r="R95" i="85"/>
  <c r="G105" i="85" s="1"/>
  <c r="D95" i="85"/>
  <c r="F105" i="85" s="1"/>
  <c r="Q92" i="85"/>
  <c r="P92" i="85"/>
  <c r="O92" i="85"/>
  <c r="M92" i="85"/>
  <c r="L92" i="85"/>
  <c r="J92" i="85"/>
  <c r="I92" i="85"/>
  <c r="H92" i="85"/>
  <c r="E92" i="85"/>
  <c r="Q91" i="85"/>
  <c r="P91" i="85"/>
  <c r="O91" i="85"/>
  <c r="M91" i="85"/>
  <c r="L91" i="85"/>
  <c r="J91" i="85"/>
  <c r="I91" i="85"/>
  <c r="H91" i="85"/>
  <c r="E91" i="85"/>
  <c r="Q90" i="85"/>
  <c r="P90" i="85"/>
  <c r="O90" i="85"/>
  <c r="M90" i="85"/>
  <c r="L90" i="85"/>
  <c r="J90" i="85"/>
  <c r="I90" i="85"/>
  <c r="H90" i="85"/>
  <c r="E90" i="85"/>
  <c r="Q89" i="85"/>
  <c r="P89" i="85"/>
  <c r="O89" i="85"/>
  <c r="M89" i="85"/>
  <c r="L89" i="85"/>
  <c r="J89" i="85"/>
  <c r="I89" i="85"/>
  <c r="H89" i="85"/>
  <c r="E89" i="85"/>
  <c r="Q88" i="85"/>
  <c r="P88" i="85"/>
  <c r="O88" i="85"/>
  <c r="M88" i="85"/>
  <c r="L88" i="85"/>
  <c r="J88" i="85"/>
  <c r="I88" i="85"/>
  <c r="H88" i="85"/>
  <c r="E88" i="85"/>
  <c r="Q87" i="85"/>
  <c r="P87" i="85"/>
  <c r="O87" i="85"/>
  <c r="M87" i="85"/>
  <c r="L87" i="85"/>
  <c r="J87" i="85"/>
  <c r="I87" i="85"/>
  <c r="H87" i="85"/>
  <c r="E87" i="85"/>
  <c r="Q86" i="85"/>
  <c r="P86" i="85"/>
  <c r="O86" i="85"/>
  <c r="M86" i="85"/>
  <c r="L86" i="85"/>
  <c r="J86" i="85"/>
  <c r="I86" i="85"/>
  <c r="H86" i="85"/>
  <c r="E86" i="85"/>
  <c r="Q85" i="85"/>
  <c r="P85" i="85"/>
  <c r="O85" i="85"/>
  <c r="M85" i="85"/>
  <c r="L85" i="85"/>
  <c r="J85" i="85"/>
  <c r="I85" i="85"/>
  <c r="H85" i="85"/>
  <c r="E85" i="85"/>
  <c r="Q84" i="85"/>
  <c r="P84" i="85"/>
  <c r="O84" i="85"/>
  <c r="M84" i="85"/>
  <c r="L84" i="85"/>
  <c r="J84" i="85"/>
  <c r="I84" i="85"/>
  <c r="H84" i="85"/>
  <c r="E84" i="85"/>
  <c r="Q83" i="85"/>
  <c r="P83" i="85"/>
  <c r="O83" i="85"/>
  <c r="M83" i="85"/>
  <c r="L83" i="85"/>
  <c r="J83" i="85"/>
  <c r="I83" i="85"/>
  <c r="H83" i="85"/>
  <c r="E83" i="85"/>
  <c r="R82" i="85"/>
  <c r="G92" i="85" s="1"/>
  <c r="D82" i="85"/>
  <c r="N92" i="85" s="1"/>
  <c r="Q79" i="85"/>
  <c r="P79" i="85"/>
  <c r="O79" i="85"/>
  <c r="L79" i="85"/>
  <c r="J79" i="85"/>
  <c r="I79" i="85"/>
  <c r="H79" i="85"/>
  <c r="E79" i="85"/>
  <c r="Q78" i="85"/>
  <c r="P78" i="85"/>
  <c r="O78" i="85"/>
  <c r="L78" i="85"/>
  <c r="J78" i="85"/>
  <c r="I78" i="85"/>
  <c r="H78" i="85"/>
  <c r="E78" i="85"/>
  <c r="Q77" i="85"/>
  <c r="P77" i="85"/>
  <c r="O77" i="85"/>
  <c r="L77" i="85"/>
  <c r="J77" i="85"/>
  <c r="I77" i="85"/>
  <c r="H77" i="85"/>
  <c r="E77" i="85"/>
  <c r="Q76" i="85"/>
  <c r="P76" i="85"/>
  <c r="O76" i="85"/>
  <c r="M76" i="85"/>
  <c r="L76" i="85"/>
  <c r="J76" i="85"/>
  <c r="I76" i="85"/>
  <c r="H76" i="85"/>
  <c r="G76" i="85"/>
  <c r="E76" i="85"/>
  <c r="Q75" i="85"/>
  <c r="P75" i="85"/>
  <c r="O75" i="85"/>
  <c r="L75" i="85"/>
  <c r="J75" i="85"/>
  <c r="I75" i="85"/>
  <c r="H75" i="85"/>
  <c r="E75" i="85"/>
  <c r="Q74" i="85"/>
  <c r="P74" i="85"/>
  <c r="O74" i="85"/>
  <c r="L74" i="85"/>
  <c r="J74" i="85"/>
  <c r="I74" i="85"/>
  <c r="H74" i="85"/>
  <c r="G74" i="85"/>
  <c r="E74" i="85"/>
  <c r="Q73" i="85"/>
  <c r="P73" i="85"/>
  <c r="O73" i="85"/>
  <c r="M73" i="85"/>
  <c r="L73" i="85"/>
  <c r="J73" i="85"/>
  <c r="I73" i="85"/>
  <c r="H73" i="85"/>
  <c r="G73" i="85"/>
  <c r="E73" i="85"/>
  <c r="Q72" i="85"/>
  <c r="P72" i="85"/>
  <c r="O72" i="85"/>
  <c r="L72" i="85"/>
  <c r="J72" i="85"/>
  <c r="I72" i="85"/>
  <c r="H72" i="85"/>
  <c r="E72" i="85"/>
  <c r="Q71" i="85"/>
  <c r="P71" i="85"/>
  <c r="O71" i="85"/>
  <c r="L71" i="85"/>
  <c r="J71" i="85"/>
  <c r="I71" i="85"/>
  <c r="H71" i="85"/>
  <c r="G71" i="85"/>
  <c r="E71" i="85"/>
  <c r="Q70" i="85"/>
  <c r="P70" i="85"/>
  <c r="O70" i="85"/>
  <c r="M70" i="85"/>
  <c r="L70" i="85"/>
  <c r="J70" i="85"/>
  <c r="I70" i="85"/>
  <c r="H70" i="85"/>
  <c r="G70" i="85"/>
  <c r="E70" i="85"/>
  <c r="R69" i="85"/>
  <c r="G75" i="85" s="1"/>
  <c r="D69" i="85"/>
  <c r="F75" i="85" s="1"/>
  <c r="Q66" i="85"/>
  <c r="P66" i="85"/>
  <c r="O66" i="85"/>
  <c r="N66" i="85"/>
  <c r="L66" i="85"/>
  <c r="J66" i="85"/>
  <c r="I66" i="85"/>
  <c r="H66" i="85"/>
  <c r="E66" i="85"/>
  <c r="Q65" i="85"/>
  <c r="P65" i="85"/>
  <c r="O65" i="85"/>
  <c r="N65" i="85"/>
  <c r="L65" i="85"/>
  <c r="J65" i="85"/>
  <c r="I65" i="85"/>
  <c r="H65" i="85"/>
  <c r="E65" i="85"/>
  <c r="P64" i="85"/>
  <c r="O64" i="85"/>
  <c r="N64" i="85"/>
  <c r="L64" i="85"/>
  <c r="J64" i="85"/>
  <c r="I64" i="85"/>
  <c r="N63" i="85"/>
  <c r="L63" i="85"/>
  <c r="J63" i="85"/>
  <c r="I63" i="85"/>
  <c r="H63" i="85"/>
  <c r="F63" i="85"/>
  <c r="J62" i="85"/>
  <c r="I62" i="85"/>
  <c r="H62" i="85"/>
  <c r="F62" i="85"/>
  <c r="E62" i="85"/>
  <c r="U61" i="85"/>
  <c r="H61" i="85"/>
  <c r="E61" i="85"/>
  <c r="Q60" i="85"/>
  <c r="N60" i="85"/>
  <c r="L60" i="85"/>
  <c r="J60" i="85"/>
  <c r="P59" i="85"/>
  <c r="N59" i="85"/>
  <c r="J59" i="85"/>
  <c r="I59" i="85"/>
  <c r="H59" i="85"/>
  <c r="F59" i="85"/>
  <c r="J58" i="85"/>
  <c r="I58" i="85"/>
  <c r="H58" i="85"/>
  <c r="E58" i="85"/>
  <c r="S57" i="85"/>
  <c r="P57" i="85" s="1"/>
  <c r="C57" i="85"/>
  <c r="S56" i="85"/>
  <c r="R56" i="85"/>
  <c r="M64" i="85" s="1"/>
  <c r="D56" i="85"/>
  <c r="F64" i="85" s="1"/>
  <c r="C56" i="85"/>
  <c r="Q53" i="85"/>
  <c r="P53" i="85"/>
  <c r="O53" i="85"/>
  <c r="M53" i="85"/>
  <c r="L53" i="85"/>
  <c r="J53" i="85"/>
  <c r="I53" i="85"/>
  <c r="H53" i="85"/>
  <c r="G53" i="85"/>
  <c r="E53" i="85"/>
  <c r="Q52" i="85"/>
  <c r="P52" i="85"/>
  <c r="O52" i="85"/>
  <c r="L52" i="85"/>
  <c r="J52" i="85"/>
  <c r="I52" i="85"/>
  <c r="H52" i="85"/>
  <c r="E52" i="85"/>
  <c r="M51" i="85"/>
  <c r="G51" i="85"/>
  <c r="M50" i="85"/>
  <c r="G50" i="85"/>
  <c r="N48" i="85"/>
  <c r="M48" i="85"/>
  <c r="G48" i="85"/>
  <c r="U47" i="85"/>
  <c r="M47" i="85"/>
  <c r="G47" i="85"/>
  <c r="H46" i="85"/>
  <c r="M45" i="85"/>
  <c r="G45" i="85"/>
  <c r="U44" i="85"/>
  <c r="S44" i="85"/>
  <c r="C44" i="85"/>
  <c r="U43" i="85"/>
  <c r="S43" i="85"/>
  <c r="R43" i="85"/>
  <c r="G52" i="85" s="1"/>
  <c r="D43" i="85"/>
  <c r="F53" i="85" s="1"/>
  <c r="C43" i="85"/>
  <c r="V41" i="85"/>
  <c r="Q40" i="85"/>
  <c r="P40" i="85"/>
  <c r="O40" i="85"/>
  <c r="L40" i="85"/>
  <c r="J40" i="85"/>
  <c r="I40" i="85"/>
  <c r="H40" i="85"/>
  <c r="E40" i="85"/>
  <c r="Q39" i="85"/>
  <c r="P39" i="85"/>
  <c r="O39" i="85"/>
  <c r="L39" i="85"/>
  <c r="J39" i="85"/>
  <c r="I39" i="85"/>
  <c r="H39" i="85"/>
  <c r="E39" i="85"/>
  <c r="U38" i="85"/>
  <c r="P38" i="85"/>
  <c r="J36" i="85"/>
  <c r="G35" i="85"/>
  <c r="O34" i="85"/>
  <c r="M32" i="85"/>
  <c r="G32" i="85"/>
  <c r="S31" i="85"/>
  <c r="C31" i="85"/>
  <c r="S30" i="85"/>
  <c r="R30" i="85"/>
  <c r="G37" i="85" s="1"/>
  <c r="D30" i="85"/>
  <c r="F32" i="85" s="1"/>
  <c r="C30" i="85"/>
  <c r="Q27" i="85"/>
  <c r="P27" i="85"/>
  <c r="O27" i="85"/>
  <c r="L27" i="85"/>
  <c r="J27" i="85"/>
  <c r="I27" i="85"/>
  <c r="H27" i="85"/>
  <c r="E27" i="85"/>
  <c r="Q26" i="85"/>
  <c r="P26" i="85"/>
  <c r="O26" i="85"/>
  <c r="L26" i="85"/>
  <c r="J26" i="85"/>
  <c r="I26" i="85"/>
  <c r="H26" i="85"/>
  <c r="G26" i="85"/>
  <c r="F26" i="85"/>
  <c r="E26" i="85"/>
  <c r="Q25" i="85"/>
  <c r="P25" i="85"/>
  <c r="O25" i="85"/>
  <c r="L25" i="85"/>
  <c r="J25" i="85"/>
  <c r="I25" i="85"/>
  <c r="H25" i="85"/>
  <c r="E25" i="85"/>
  <c r="Q24" i="85"/>
  <c r="P24" i="85"/>
  <c r="O24" i="85"/>
  <c r="L24" i="85"/>
  <c r="J24" i="85"/>
  <c r="I24" i="85"/>
  <c r="H24" i="85"/>
  <c r="F24" i="85"/>
  <c r="E24" i="85"/>
  <c r="Q23" i="85"/>
  <c r="P23" i="85"/>
  <c r="O23" i="85"/>
  <c r="N23" i="85"/>
  <c r="L23" i="85"/>
  <c r="J23" i="85"/>
  <c r="I23" i="85"/>
  <c r="H23" i="85"/>
  <c r="E23" i="85"/>
  <c r="Q22" i="85"/>
  <c r="P22" i="85"/>
  <c r="O22" i="85"/>
  <c r="L22" i="85"/>
  <c r="J22" i="85"/>
  <c r="I22" i="85"/>
  <c r="H22" i="85"/>
  <c r="G22" i="85"/>
  <c r="E22" i="85"/>
  <c r="Q21" i="85"/>
  <c r="P21" i="85"/>
  <c r="O21" i="85"/>
  <c r="L21" i="85"/>
  <c r="J21" i="85"/>
  <c r="I21" i="85"/>
  <c r="H21" i="85"/>
  <c r="E21" i="85"/>
  <c r="Q20" i="85"/>
  <c r="P20" i="85"/>
  <c r="O20" i="85"/>
  <c r="L20" i="85"/>
  <c r="J20" i="85"/>
  <c r="I20" i="85"/>
  <c r="H20" i="85"/>
  <c r="F20" i="85"/>
  <c r="E20" i="85"/>
  <c r="Q19" i="85"/>
  <c r="P19" i="85"/>
  <c r="O19" i="85"/>
  <c r="N19" i="85"/>
  <c r="L19" i="85"/>
  <c r="J19" i="85"/>
  <c r="I19" i="85"/>
  <c r="H19" i="85"/>
  <c r="E19" i="85"/>
  <c r="S18" i="85"/>
  <c r="G18" i="85"/>
  <c r="C18" i="85"/>
  <c r="S17" i="85"/>
  <c r="R17" i="85"/>
  <c r="G19" i="85" s="1"/>
  <c r="D17" i="85"/>
  <c r="C17" i="85"/>
  <c r="AB76" i="85" s="1"/>
  <c r="Q14" i="85"/>
  <c r="P14" i="85"/>
  <c r="O14" i="85"/>
  <c r="L14" i="85"/>
  <c r="J14" i="85"/>
  <c r="I14" i="85"/>
  <c r="H14" i="85"/>
  <c r="E14" i="85"/>
  <c r="Q13" i="85"/>
  <c r="P13" i="85"/>
  <c r="O13" i="85"/>
  <c r="M13" i="85"/>
  <c r="L13" i="85"/>
  <c r="J13" i="85"/>
  <c r="I13" i="85"/>
  <c r="H13" i="85"/>
  <c r="E13" i="85"/>
  <c r="P12" i="85"/>
  <c r="O12" i="85"/>
  <c r="M12" i="85"/>
  <c r="P11" i="85"/>
  <c r="O11" i="85"/>
  <c r="L11" i="85"/>
  <c r="G11" i="85"/>
  <c r="J10" i="85"/>
  <c r="I10" i="85"/>
  <c r="F9" i="85"/>
  <c r="G8" i="85"/>
  <c r="F8" i="85"/>
  <c r="E8" i="85"/>
  <c r="G7" i="85"/>
  <c r="E7" i="85"/>
  <c r="Q6" i="85"/>
  <c r="G6" i="85"/>
  <c r="P5" i="85"/>
  <c r="O5" i="85"/>
  <c r="R4" i="85"/>
  <c r="G13" i="85" s="1"/>
  <c r="D4" i="85"/>
  <c r="J12" i="85" s="1"/>
  <c r="K2" i="85"/>
  <c r="C170" i="84" a="1"/>
  <c r="C170" i="84" s="1"/>
  <c r="C140" i="84"/>
  <c r="Q131" i="84"/>
  <c r="P131" i="84"/>
  <c r="O131" i="84"/>
  <c r="N131" i="84"/>
  <c r="M131" i="84"/>
  <c r="L131" i="84"/>
  <c r="J131" i="84"/>
  <c r="I131" i="84"/>
  <c r="H131" i="84"/>
  <c r="E131" i="84"/>
  <c r="Q130" i="84"/>
  <c r="P130" i="84"/>
  <c r="O130" i="84"/>
  <c r="N130" i="84"/>
  <c r="M130" i="84"/>
  <c r="L130" i="84"/>
  <c r="J130" i="84"/>
  <c r="I130" i="84"/>
  <c r="H130" i="84"/>
  <c r="E130" i="84"/>
  <c r="Q129" i="84"/>
  <c r="P129" i="84"/>
  <c r="O129" i="84"/>
  <c r="L129" i="84"/>
  <c r="J129" i="84"/>
  <c r="I129" i="84"/>
  <c r="H129" i="84"/>
  <c r="E129" i="84"/>
  <c r="Q128" i="84"/>
  <c r="P128" i="84"/>
  <c r="O128" i="84"/>
  <c r="N128" i="84"/>
  <c r="L128" i="84"/>
  <c r="J128" i="84"/>
  <c r="I128" i="84"/>
  <c r="H128" i="84"/>
  <c r="E128" i="84"/>
  <c r="Q127" i="84"/>
  <c r="P127" i="84"/>
  <c r="O127" i="84"/>
  <c r="N127" i="84"/>
  <c r="M127" i="84"/>
  <c r="L127" i="84"/>
  <c r="J127" i="84"/>
  <c r="I127" i="84"/>
  <c r="H127" i="84"/>
  <c r="E127" i="84"/>
  <c r="Q126" i="84"/>
  <c r="P126" i="84"/>
  <c r="O126" i="84"/>
  <c r="N126" i="84"/>
  <c r="M126" i="84"/>
  <c r="L126" i="84"/>
  <c r="J126" i="84"/>
  <c r="I126" i="84"/>
  <c r="H126" i="84"/>
  <c r="E126" i="84"/>
  <c r="Q125" i="84"/>
  <c r="P125" i="84"/>
  <c r="O125" i="84"/>
  <c r="N125" i="84"/>
  <c r="M125" i="84"/>
  <c r="L125" i="84"/>
  <c r="J125" i="84"/>
  <c r="I125" i="84"/>
  <c r="H125" i="84"/>
  <c r="E125" i="84"/>
  <c r="Q124" i="84"/>
  <c r="P124" i="84"/>
  <c r="O124" i="84"/>
  <c r="M124" i="84"/>
  <c r="L124" i="84"/>
  <c r="J124" i="84"/>
  <c r="I124" i="84"/>
  <c r="H124" i="84"/>
  <c r="E124" i="84"/>
  <c r="Q123" i="84"/>
  <c r="P123" i="84"/>
  <c r="O123" i="84"/>
  <c r="L123" i="84"/>
  <c r="J123" i="84"/>
  <c r="I123" i="84"/>
  <c r="H123" i="84"/>
  <c r="E123" i="84"/>
  <c r="Q122" i="84"/>
  <c r="P122" i="84"/>
  <c r="O122" i="84"/>
  <c r="N122" i="84"/>
  <c r="L122" i="84"/>
  <c r="J122" i="84"/>
  <c r="I122" i="84"/>
  <c r="H122" i="84"/>
  <c r="E122" i="84"/>
  <c r="R121" i="84"/>
  <c r="D121" i="84"/>
  <c r="Q118" i="84"/>
  <c r="P118" i="84"/>
  <c r="O118" i="84"/>
  <c r="N118" i="84"/>
  <c r="L118" i="84"/>
  <c r="J118" i="84"/>
  <c r="I118" i="84"/>
  <c r="H118" i="84"/>
  <c r="F118" i="84"/>
  <c r="E118" i="84"/>
  <c r="Q117" i="84"/>
  <c r="P117" i="84"/>
  <c r="O117" i="84"/>
  <c r="N117" i="84"/>
  <c r="L117" i="84"/>
  <c r="J117" i="84"/>
  <c r="I117" i="84"/>
  <c r="H117" i="84"/>
  <c r="F117" i="84"/>
  <c r="E117" i="84"/>
  <c r="Q116" i="84"/>
  <c r="P116" i="84"/>
  <c r="O116" i="84"/>
  <c r="N116" i="84"/>
  <c r="L116" i="84"/>
  <c r="J116" i="84"/>
  <c r="I116" i="84"/>
  <c r="H116" i="84"/>
  <c r="F116" i="84"/>
  <c r="E116" i="84"/>
  <c r="Q115" i="84"/>
  <c r="P115" i="84"/>
  <c r="O115" i="84"/>
  <c r="N115" i="84"/>
  <c r="L115" i="84"/>
  <c r="J115" i="84"/>
  <c r="I115" i="84"/>
  <c r="H115" i="84"/>
  <c r="E115" i="84"/>
  <c r="Q114" i="84"/>
  <c r="P114" i="84"/>
  <c r="O114" i="84"/>
  <c r="N114" i="84"/>
  <c r="L114" i="84"/>
  <c r="J114" i="84"/>
  <c r="I114" i="84"/>
  <c r="H114" i="84"/>
  <c r="E114" i="84"/>
  <c r="Q113" i="84"/>
  <c r="P113" i="84"/>
  <c r="O113" i="84"/>
  <c r="N113" i="84"/>
  <c r="M113" i="84"/>
  <c r="L113" i="84"/>
  <c r="J113" i="84"/>
  <c r="I113" i="84"/>
  <c r="H113" i="84"/>
  <c r="E113" i="84"/>
  <c r="Q112" i="84"/>
  <c r="P112" i="84"/>
  <c r="O112" i="84"/>
  <c r="N112" i="84"/>
  <c r="L112" i="84"/>
  <c r="J112" i="84"/>
  <c r="I112" i="84"/>
  <c r="H112" i="84"/>
  <c r="F112" i="84"/>
  <c r="E112" i="84"/>
  <c r="Q111" i="84"/>
  <c r="P111" i="84"/>
  <c r="O111" i="84"/>
  <c r="N111" i="84"/>
  <c r="L111" i="84"/>
  <c r="J111" i="84"/>
  <c r="I111" i="84"/>
  <c r="H111" i="84"/>
  <c r="E111" i="84"/>
  <c r="Q110" i="84"/>
  <c r="P110" i="84"/>
  <c r="O110" i="84"/>
  <c r="N110" i="84"/>
  <c r="L110" i="84"/>
  <c r="J110" i="84"/>
  <c r="I110" i="84"/>
  <c r="H110" i="84"/>
  <c r="F110" i="84"/>
  <c r="E110" i="84"/>
  <c r="Q109" i="84"/>
  <c r="P109" i="84"/>
  <c r="O109" i="84"/>
  <c r="L109" i="84"/>
  <c r="J109" i="84"/>
  <c r="I109" i="84"/>
  <c r="H109" i="84"/>
  <c r="F109" i="84"/>
  <c r="E109" i="84"/>
  <c r="R108" i="84"/>
  <c r="M112" i="84" s="1"/>
  <c r="D108" i="84"/>
  <c r="Q105" i="84"/>
  <c r="P105" i="84"/>
  <c r="O105" i="84"/>
  <c r="N105" i="84"/>
  <c r="M105" i="84"/>
  <c r="L105" i="84"/>
  <c r="J105" i="84"/>
  <c r="I105" i="84"/>
  <c r="H105" i="84"/>
  <c r="G105" i="84"/>
  <c r="F105" i="84"/>
  <c r="E105" i="84"/>
  <c r="Q104" i="84"/>
  <c r="P104" i="84"/>
  <c r="O104" i="84"/>
  <c r="N104" i="84"/>
  <c r="M104" i="84"/>
  <c r="L104" i="84"/>
  <c r="J104" i="84"/>
  <c r="I104" i="84"/>
  <c r="H104" i="84"/>
  <c r="G104" i="84"/>
  <c r="F104" i="84"/>
  <c r="E104" i="84"/>
  <c r="Q103" i="84"/>
  <c r="P103" i="84"/>
  <c r="O103" i="84"/>
  <c r="N103" i="84"/>
  <c r="M103" i="84"/>
  <c r="L103" i="84"/>
  <c r="J103" i="84"/>
  <c r="I103" i="84"/>
  <c r="H103" i="84"/>
  <c r="G103" i="84"/>
  <c r="F103" i="84"/>
  <c r="E103" i="84"/>
  <c r="Q102" i="84"/>
  <c r="P102" i="84"/>
  <c r="O102" i="84"/>
  <c r="N102" i="84"/>
  <c r="M102" i="84"/>
  <c r="L102" i="84"/>
  <c r="J102" i="84"/>
  <c r="I102" i="84"/>
  <c r="H102" i="84"/>
  <c r="G102" i="84"/>
  <c r="F102" i="84"/>
  <c r="E102" i="84"/>
  <c r="Q101" i="84"/>
  <c r="P101" i="84"/>
  <c r="O101" i="84"/>
  <c r="N101" i="84"/>
  <c r="M101" i="84"/>
  <c r="L101" i="84"/>
  <c r="J101" i="84"/>
  <c r="I101" i="84"/>
  <c r="H101" i="84"/>
  <c r="G101" i="84"/>
  <c r="F101" i="84"/>
  <c r="E101" i="84"/>
  <c r="Q100" i="84"/>
  <c r="P100" i="84"/>
  <c r="O100" i="84"/>
  <c r="N100" i="84"/>
  <c r="M100" i="84"/>
  <c r="L100" i="84"/>
  <c r="J100" i="84"/>
  <c r="I100" i="84"/>
  <c r="H100" i="84"/>
  <c r="G100" i="84"/>
  <c r="F100" i="84"/>
  <c r="E100" i="84"/>
  <c r="Q99" i="84"/>
  <c r="P99" i="84"/>
  <c r="O99" i="84"/>
  <c r="N99" i="84"/>
  <c r="M99" i="84"/>
  <c r="L99" i="84"/>
  <c r="J99" i="84"/>
  <c r="I99" i="84"/>
  <c r="H99" i="84"/>
  <c r="G99" i="84"/>
  <c r="F99" i="84"/>
  <c r="E99" i="84"/>
  <c r="Q98" i="84"/>
  <c r="P98" i="84"/>
  <c r="O98" i="84"/>
  <c r="N98" i="84"/>
  <c r="M98" i="84"/>
  <c r="L98" i="84"/>
  <c r="J98" i="84"/>
  <c r="I98" i="84"/>
  <c r="H98" i="84"/>
  <c r="G98" i="84"/>
  <c r="F98" i="84"/>
  <c r="E98" i="84"/>
  <c r="Q97" i="84"/>
  <c r="P97" i="84"/>
  <c r="O97" i="84"/>
  <c r="N97" i="84"/>
  <c r="M97" i="84"/>
  <c r="L97" i="84"/>
  <c r="J97" i="84"/>
  <c r="I97" i="84"/>
  <c r="H97" i="84"/>
  <c r="G97" i="84"/>
  <c r="F97" i="84"/>
  <c r="E97" i="84"/>
  <c r="Q96" i="84"/>
  <c r="P96" i="84"/>
  <c r="O96" i="84"/>
  <c r="N96" i="84"/>
  <c r="M96" i="84"/>
  <c r="L96" i="84"/>
  <c r="J96" i="84"/>
  <c r="I96" i="84"/>
  <c r="H96" i="84"/>
  <c r="G96" i="84"/>
  <c r="F96" i="84"/>
  <c r="E96" i="84"/>
  <c r="R95" i="84"/>
  <c r="D95" i="84"/>
  <c r="Q92" i="84"/>
  <c r="P92" i="84"/>
  <c r="O92" i="84"/>
  <c r="L92" i="84"/>
  <c r="J92" i="84"/>
  <c r="I92" i="84"/>
  <c r="H92" i="84"/>
  <c r="G92" i="84"/>
  <c r="E92" i="84"/>
  <c r="Q91" i="84"/>
  <c r="P91" i="84"/>
  <c r="O91" i="84"/>
  <c r="L91" i="84"/>
  <c r="J91" i="84"/>
  <c r="I91" i="84"/>
  <c r="H91" i="84"/>
  <c r="G91" i="84"/>
  <c r="E91" i="84"/>
  <c r="Q90" i="84"/>
  <c r="P90" i="84"/>
  <c r="O90" i="84"/>
  <c r="L90" i="84"/>
  <c r="J90" i="84"/>
  <c r="I90" i="84"/>
  <c r="H90" i="84"/>
  <c r="G90" i="84"/>
  <c r="E90" i="84"/>
  <c r="Q89" i="84"/>
  <c r="P89" i="84"/>
  <c r="O89" i="84"/>
  <c r="L89" i="84"/>
  <c r="J89" i="84"/>
  <c r="I89" i="84"/>
  <c r="H89" i="84"/>
  <c r="F89" i="84"/>
  <c r="E89" i="84"/>
  <c r="Q88" i="84"/>
  <c r="P88" i="84"/>
  <c r="O88" i="84"/>
  <c r="L88" i="84"/>
  <c r="J88" i="84"/>
  <c r="I88" i="84"/>
  <c r="H88" i="84"/>
  <c r="E88" i="84"/>
  <c r="Q87" i="84"/>
  <c r="P87" i="84"/>
  <c r="O87" i="84"/>
  <c r="L87" i="84"/>
  <c r="J87" i="84"/>
  <c r="I87" i="84"/>
  <c r="H87" i="84"/>
  <c r="G87" i="84"/>
  <c r="E87" i="84"/>
  <c r="Q86" i="84"/>
  <c r="P86" i="84"/>
  <c r="O86" i="84"/>
  <c r="L86" i="84"/>
  <c r="J86" i="84"/>
  <c r="I86" i="84"/>
  <c r="H86" i="84"/>
  <c r="G86" i="84"/>
  <c r="E86" i="84"/>
  <c r="Q85" i="84"/>
  <c r="P85" i="84"/>
  <c r="O85" i="84"/>
  <c r="L85" i="84"/>
  <c r="J85" i="84"/>
  <c r="I85" i="84"/>
  <c r="H85" i="84"/>
  <c r="G85" i="84"/>
  <c r="F85" i="84"/>
  <c r="E85" i="84"/>
  <c r="Q84" i="84"/>
  <c r="P84" i="84"/>
  <c r="O84" i="84"/>
  <c r="L84" i="84"/>
  <c r="J84" i="84"/>
  <c r="I84" i="84"/>
  <c r="H84" i="84"/>
  <c r="E84" i="84"/>
  <c r="Q83" i="84"/>
  <c r="P83" i="84"/>
  <c r="O83" i="84"/>
  <c r="L83" i="84"/>
  <c r="J83" i="84"/>
  <c r="I83" i="84"/>
  <c r="H83" i="84"/>
  <c r="E83" i="84"/>
  <c r="R82" i="84"/>
  <c r="D82" i="84"/>
  <c r="Q79" i="84"/>
  <c r="P79" i="84"/>
  <c r="O79" i="84"/>
  <c r="M79" i="84"/>
  <c r="L79" i="84"/>
  <c r="J79" i="84"/>
  <c r="I79" i="84"/>
  <c r="H79" i="84"/>
  <c r="G79" i="84"/>
  <c r="F79" i="84"/>
  <c r="E79" i="84"/>
  <c r="Q78" i="84"/>
  <c r="P78" i="84"/>
  <c r="O78" i="84"/>
  <c r="M78" i="84"/>
  <c r="L78" i="84"/>
  <c r="J78" i="84"/>
  <c r="I78" i="84"/>
  <c r="H78" i="84"/>
  <c r="F78" i="84"/>
  <c r="E78" i="84"/>
  <c r="Q77" i="84"/>
  <c r="P77" i="84"/>
  <c r="O77" i="84"/>
  <c r="M77" i="84"/>
  <c r="L77" i="84"/>
  <c r="J77" i="84"/>
  <c r="I77" i="84"/>
  <c r="H77" i="84"/>
  <c r="E77" i="84"/>
  <c r="Q76" i="84"/>
  <c r="P76" i="84"/>
  <c r="O76" i="84"/>
  <c r="L76" i="84"/>
  <c r="J76" i="84"/>
  <c r="I76" i="84"/>
  <c r="H76" i="84"/>
  <c r="G76" i="84"/>
  <c r="F76" i="84"/>
  <c r="E76" i="84"/>
  <c r="Q75" i="84"/>
  <c r="P75" i="84"/>
  <c r="O75" i="84"/>
  <c r="L75" i="84"/>
  <c r="J75" i="84"/>
  <c r="I75" i="84"/>
  <c r="H75" i="84"/>
  <c r="E75" i="84"/>
  <c r="Q74" i="84"/>
  <c r="P74" i="84"/>
  <c r="O74" i="84"/>
  <c r="M74" i="84"/>
  <c r="L74" i="84"/>
  <c r="J74" i="84"/>
  <c r="I74" i="84"/>
  <c r="H74" i="84"/>
  <c r="G74" i="84"/>
  <c r="E74" i="84"/>
  <c r="Q73" i="84"/>
  <c r="P73" i="84"/>
  <c r="O73" i="84"/>
  <c r="N73" i="84"/>
  <c r="M73" i="84"/>
  <c r="L73" i="84"/>
  <c r="J73" i="84"/>
  <c r="I73" i="84"/>
  <c r="H73" i="84"/>
  <c r="F73" i="84"/>
  <c r="E73" i="84"/>
  <c r="Q72" i="84"/>
  <c r="P72" i="84"/>
  <c r="O72" i="84"/>
  <c r="N72" i="84"/>
  <c r="M72" i="84"/>
  <c r="L72" i="84"/>
  <c r="J72" i="84"/>
  <c r="I72" i="84"/>
  <c r="H72" i="84"/>
  <c r="F72" i="84"/>
  <c r="E72" i="84"/>
  <c r="Q71" i="84"/>
  <c r="P71" i="84"/>
  <c r="O71" i="84"/>
  <c r="M71" i="84"/>
  <c r="L71" i="84"/>
  <c r="J71" i="84"/>
  <c r="I71" i="84"/>
  <c r="H71" i="84"/>
  <c r="G71" i="84"/>
  <c r="E71" i="84"/>
  <c r="Q70" i="84"/>
  <c r="P70" i="84"/>
  <c r="O70" i="84"/>
  <c r="N70" i="84"/>
  <c r="L70" i="84"/>
  <c r="J70" i="84"/>
  <c r="I70" i="84"/>
  <c r="H70" i="84"/>
  <c r="G70" i="84"/>
  <c r="F70" i="84"/>
  <c r="E70" i="84"/>
  <c r="R69" i="84"/>
  <c r="G78" i="84" s="1"/>
  <c r="D69" i="84"/>
  <c r="Q66" i="84"/>
  <c r="P66" i="84"/>
  <c r="O66" i="84"/>
  <c r="N66" i="84"/>
  <c r="M66" i="84"/>
  <c r="L66" i="84"/>
  <c r="J66" i="84"/>
  <c r="I66" i="84"/>
  <c r="H66" i="84"/>
  <c r="E66" i="84"/>
  <c r="Q65" i="84"/>
  <c r="P65" i="84"/>
  <c r="O65" i="84"/>
  <c r="N65" i="84"/>
  <c r="M65" i="84"/>
  <c r="L65" i="84"/>
  <c r="J65" i="84"/>
  <c r="I65" i="84"/>
  <c r="H65" i="84"/>
  <c r="E65" i="84"/>
  <c r="M64" i="84"/>
  <c r="L64" i="84"/>
  <c r="J64" i="84"/>
  <c r="I64" i="84"/>
  <c r="U63" i="84"/>
  <c r="J63" i="84"/>
  <c r="I63" i="84"/>
  <c r="H63" i="84"/>
  <c r="F63" i="84"/>
  <c r="H62" i="84"/>
  <c r="G62" i="84"/>
  <c r="F62" i="84"/>
  <c r="E62" i="84"/>
  <c r="M61" i="84"/>
  <c r="E61" i="84"/>
  <c r="O60" i="84"/>
  <c r="N60" i="84"/>
  <c r="N59" i="84"/>
  <c r="L59" i="84"/>
  <c r="J59" i="84"/>
  <c r="I59" i="84"/>
  <c r="F58" i="84"/>
  <c r="E58" i="84"/>
  <c r="S57" i="84"/>
  <c r="L57" i="84" s="1"/>
  <c r="G57" i="84"/>
  <c r="C57" i="84"/>
  <c r="S56" i="84"/>
  <c r="R56" i="84"/>
  <c r="G65" i="84" s="1"/>
  <c r="D56" i="84"/>
  <c r="F59" i="84" s="1"/>
  <c r="C56" i="84"/>
  <c r="Q53" i="84"/>
  <c r="P53" i="84"/>
  <c r="O53" i="84"/>
  <c r="M53" i="84"/>
  <c r="L53" i="84"/>
  <c r="J53" i="84"/>
  <c r="I53" i="84"/>
  <c r="H53" i="84"/>
  <c r="G53" i="84"/>
  <c r="E53" i="84"/>
  <c r="Q52" i="84"/>
  <c r="P52" i="84"/>
  <c r="O52" i="84"/>
  <c r="M52" i="84"/>
  <c r="L52" i="84"/>
  <c r="J52" i="84"/>
  <c r="I52" i="84"/>
  <c r="H52" i="84"/>
  <c r="E52" i="84"/>
  <c r="M51" i="84"/>
  <c r="G51" i="84"/>
  <c r="M50" i="84"/>
  <c r="U49" i="84"/>
  <c r="M48" i="84"/>
  <c r="G48" i="84"/>
  <c r="G47" i="84"/>
  <c r="M45" i="84"/>
  <c r="U44" i="84"/>
  <c r="S44" i="84"/>
  <c r="G44" i="84"/>
  <c r="C44" i="84"/>
  <c r="U43" i="84"/>
  <c r="S43" i="84"/>
  <c r="R43" i="84"/>
  <c r="D43" i="84"/>
  <c r="O51" i="84" s="1"/>
  <c r="C43" i="84"/>
  <c r="V41" i="84"/>
  <c r="Q40" i="84"/>
  <c r="P40" i="84"/>
  <c r="O40" i="84"/>
  <c r="N40" i="84"/>
  <c r="L40" i="84"/>
  <c r="J40" i="84"/>
  <c r="I40" i="84"/>
  <c r="H40" i="84"/>
  <c r="G40" i="84"/>
  <c r="F40" i="84"/>
  <c r="E40" i="84"/>
  <c r="Q39" i="84"/>
  <c r="P39" i="84"/>
  <c r="O39" i="84"/>
  <c r="N39" i="84"/>
  <c r="L39" i="84"/>
  <c r="J39" i="84"/>
  <c r="I39" i="84"/>
  <c r="H39" i="84"/>
  <c r="F39" i="84"/>
  <c r="E39" i="84"/>
  <c r="U38" i="84"/>
  <c r="N38" i="84"/>
  <c r="J38" i="84"/>
  <c r="I38" i="84"/>
  <c r="H38" i="84"/>
  <c r="E38" i="84"/>
  <c r="N37" i="84"/>
  <c r="J37" i="84"/>
  <c r="I37" i="84"/>
  <c r="H37" i="84"/>
  <c r="F37" i="84"/>
  <c r="E37" i="84"/>
  <c r="N36" i="84"/>
  <c r="J36" i="84"/>
  <c r="I36" i="84"/>
  <c r="H36" i="84"/>
  <c r="E36" i="84"/>
  <c r="O35" i="84"/>
  <c r="N35" i="84"/>
  <c r="J35" i="84"/>
  <c r="I35" i="84"/>
  <c r="H35" i="84"/>
  <c r="F35" i="84"/>
  <c r="E35" i="84"/>
  <c r="N34" i="84"/>
  <c r="J34" i="84"/>
  <c r="I34" i="84"/>
  <c r="H34" i="84"/>
  <c r="F34" i="84"/>
  <c r="E34" i="84"/>
  <c r="N33" i="84"/>
  <c r="L33" i="84"/>
  <c r="J33" i="84"/>
  <c r="I33" i="84"/>
  <c r="H33" i="84"/>
  <c r="F33" i="84"/>
  <c r="E33" i="84"/>
  <c r="N32" i="84"/>
  <c r="J32" i="84"/>
  <c r="I32" i="84"/>
  <c r="H32" i="84"/>
  <c r="F32" i="84"/>
  <c r="E32" i="84"/>
  <c r="S31" i="84"/>
  <c r="N31" i="84"/>
  <c r="F31" i="84"/>
  <c r="C31" i="84"/>
  <c r="S30" i="84"/>
  <c r="R30" i="84"/>
  <c r="Q38" i="84" s="1"/>
  <c r="D30" i="84"/>
  <c r="F38" i="84" s="1"/>
  <c r="C30" i="84"/>
  <c r="Q27" i="84"/>
  <c r="P27" i="84"/>
  <c r="O27" i="84"/>
  <c r="L27" i="84"/>
  <c r="J27" i="84"/>
  <c r="I27" i="84"/>
  <c r="H27" i="84"/>
  <c r="F27" i="84"/>
  <c r="E27" i="84"/>
  <c r="Q26" i="84"/>
  <c r="P26" i="84"/>
  <c r="O26" i="84"/>
  <c r="L26" i="84"/>
  <c r="J26" i="84"/>
  <c r="I26" i="84"/>
  <c r="H26" i="84"/>
  <c r="E26" i="84"/>
  <c r="O25" i="84"/>
  <c r="M25" i="84"/>
  <c r="L25" i="84"/>
  <c r="J25" i="84"/>
  <c r="I25" i="84"/>
  <c r="H25" i="84"/>
  <c r="E25" i="84"/>
  <c r="J24" i="84"/>
  <c r="I24" i="84"/>
  <c r="H24" i="84"/>
  <c r="G24" i="84"/>
  <c r="F24" i="84"/>
  <c r="E24" i="84"/>
  <c r="J23" i="84"/>
  <c r="I23" i="84"/>
  <c r="H23" i="84"/>
  <c r="E23" i="84"/>
  <c r="Q22" i="84"/>
  <c r="J22" i="84"/>
  <c r="I22" i="84"/>
  <c r="H22" i="84"/>
  <c r="E22" i="84"/>
  <c r="Q21" i="84"/>
  <c r="P21" i="84"/>
  <c r="O21" i="84"/>
  <c r="L21" i="84"/>
  <c r="J21" i="84"/>
  <c r="I21" i="84"/>
  <c r="H21" i="84"/>
  <c r="F21" i="84"/>
  <c r="E21" i="84"/>
  <c r="O20" i="84"/>
  <c r="N20" i="84"/>
  <c r="M20" i="84"/>
  <c r="L20" i="84"/>
  <c r="J20" i="84"/>
  <c r="I20" i="84"/>
  <c r="H20" i="84"/>
  <c r="E20" i="84"/>
  <c r="L19" i="84"/>
  <c r="J19" i="84"/>
  <c r="I19" i="84"/>
  <c r="H19" i="84"/>
  <c r="F19" i="84"/>
  <c r="E19" i="84"/>
  <c r="S18" i="84"/>
  <c r="F18" i="84"/>
  <c r="C18" i="84"/>
  <c r="S17" i="84"/>
  <c r="R17" i="84"/>
  <c r="P22" i="84" s="1"/>
  <c r="D17" i="84"/>
  <c r="C17" i="84"/>
  <c r="Q14" i="84"/>
  <c r="P14" i="84"/>
  <c r="O14" i="84"/>
  <c r="L14" i="84"/>
  <c r="J14" i="84"/>
  <c r="I14" i="84"/>
  <c r="H14" i="84"/>
  <c r="G14" i="84"/>
  <c r="E14" i="84"/>
  <c r="Q13" i="84"/>
  <c r="P13" i="84"/>
  <c r="O13" i="84"/>
  <c r="L13" i="84"/>
  <c r="J13" i="84"/>
  <c r="I13" i="84"/>
  <c r="H13" i="84"/>
  <c r="G13" i="84"/>
  <c r="F13" i="84"/>
  <c r="E13" i="84"/>
  <c r="Q12" i="84"/>
  <c r="P12" i="84"/>
  <c r="O12" i="84"/>
  <c r="L12" i="84"/>
  <c r="G12" i="84"/>
  <c r="M11" i="84"/>
  <c r="I11" i="84"/>
  <c r="Q10" i="84"/>
  <c r="P10" i="84"/>
  <c r="O10" i="84"/>
  <c r="L10" i="84"/>
  <c r="Q9" i="84"/>
  <c r="L9" i="84"/>
  <c r="P8" i="84"/>
  <c r="O8" i="84"/>
  <c r="M8" i="84"/>
  <c r="L8" i="84"/>
  <c r="E8" i="84"/>
  <c r="Q7" i="84"/>
  <c r="L7" i="84"/>
  <c r="Q6" i="84"/>
  <c r="P6" i="84"/>
  <c r="O6" i="84"/>
  <c r="M6" i="84"/>
  <c r="Q5" i="84"/>
  <c r="P5" i="84"/>
  <c r="N5" i="84"/>
  <c r="G5" i="84"/>
  <c r="R4" i="84"/>
  <c r="Q11" i="84" s="1"/>
  <c r="D4" i="84"/>
  <c r="N11" i="84" s="1"/>
  <c r="K2" i="84"/>
  <c r="C170" i="83" a="1"/>
  <c r="C170" i="83" s="1"/>
  <c r="C140" i="83"/>
  <c r="Q131" i="83"/>
  <c r="P131" i="83"/>
  <c r="O131" i="83"/>
  <c r="N131" i="83"/>
  <c r="M131" i="83"/>
  <c r="L131" i="83"/>
  <c r="J131" i="83"/>
  <c r="I131" i="83"/>
  <c r="H131" i="83"/>
  <c r="F131" i="83"/>
  <c r="E131" i="83"/>
  <c r="Q130" i="83"/>
  <c r="P130" i="83"/>
  <c r="O130" i="83"/>
  <c r="N130" i="83"/>
  <c r="M130" i="83"/>
  <c r="L130" i="83"/>
  <c r="J130" i="83"/>
  <c r="I130" i="83"/>
  <c r="H130" i="83"/>
  <c r="F130" i="83"/>
  <c r="E130" i="83"/>
  <c r="Q129" i="83"/>
  <c r="P129" i="83"/>
  <c r="O129" i="83"/>
  <c r="N129" i="83"/>
  <c r="M129" i="83"/>
  <c r="L129" i="83"/>
  <c r="J129" i="83"/>
  <c r="I129" i="83"/>
  <c r="H129" i="83"/>
  <c r="F129" i="83"/>
  <c r="E129" i="83"/>
  <c r="Q128" i="83"/>
  <c r="P128" i="83"/>
  <c r="O128" i="83"/>
  <c r="N128" i="83"/>
  <c r="M128" i="83"/>
  <c r="L128" i="83"/>
  <c r="J128" i="83"/>
  <c r="I128" i="83"/>
  <c r="H128" i="83"/>
  <c r="F128" i="83"/>
  <c r="E128" i="83"/>
  <c r="Q127" i="83"/>
  <c r="P127" i="83"/>
  <c r="O127" i="83"/>
  <c r="N127" i="83"/>
  <c r="M127" i="83"/>
  <c r="L127" i="83"/>
  <c r="J127" i="83"/>
  <c r="I127" i="83"/>
  <c r="H127" i="83"/>
  <c r="F127" i="83"/>
  <c r="E127" i="83"/>
  <c r="Q126" i="83"/>
  <c r="P126" i="83"/>
  <c r="O126" i="83"/>
  <c r="N126" i="83"/>
  <c r="M126" i="83"/>
  <c r="L126" i="83"/>
  <c r="J126" i="83"/>
  <c r="I126" i="83"/>
  <c r="H126" i="83"/>
  <c r="F126" i="83"/>
  <c r="E126" i="83"/>
  <c r="Q125" i="83"/>
  <c r="P125" i="83"/>
  <c r="O125" i="83"/>
  <c r="N125" i="83"/>
  <c r="M125" i="83"/>
  <c r="L125" i="83"/>
  <c r="J125" i="83"/>
  <c r="I125" i="83"/>
  <c r="H125" i="83"/>
  <c r="F125" i="83"/>
  <c r="E125" i="83"/>
  <c r="Q124" i="83"/>
  <c r="P124" i="83"/>
  <c r="O124" i="83"/>
  <c r="N124" i="83"/>
  <c r="M124" i="83"/>
  <c r="L124" i="83"/>
  <c r="J124" i="83"/>
  <c r="I124" i="83"/>
  <c r="H124" i="83"/>
  <c r="F124" i="83"/>
  <c r="E124" i="83"/>
  <c r="Q123" i="83"/>
  <c r="P123" i="83"/>
  <c r="O123" i="83"/>
  <c r="N123" i="83"/>
  <c r="M123" i="83"/>
  <c r="L123" i="83"/>
  <c r="J123" i="83"/>
  <c r="I123" i="83"/>
  <c r="H123" i="83"/>
  <c r="F123" i="83"/>
  <c r="E123" i="83"/>
  <c r="Q122" i="83"/>
  <c r="P122" i="83"/>
  <c r="O122" i="83"/>
  <c r="N122" i="83"/>
  <c r="M122" i="83"/>
  <c r="L122" i="83"/>
  <c r="J122" i="83"/>
  <c r="I122" i="83"/>
  <c r="H122" i="83"/>
  <c r="F122" i="83"/>
  <c r="E122" i="83"/>
  <c r="R121" i="83"/>
  <c r="G131" i="83" s="1"/>
  <c r="D121" i="83"/>
  <c r="Q118" i="83"/>
  <c r="P118" i="83"/>
  <c r="O118" i="83"/>
  <c r="N118" i="83"/>
  <c r="L118" i="83"/>
  <c r="J118" i="83"/>
  <c r="I118" i="83"/>
  <c r="H118" i="83"/>
  <c r="E118" i="83"/>
  <c r="Q117" i="83"/>
  <c r="P117" i="83"/>
  <c r="O117" i="83"/>
  <c r="N117" i="83"/>
  <c r="L117" i="83"/>
  <c r="J117" i="83"/>
  <c r="I117" i="83"/>
  <c r="H117" i="83"/>
  <c r="E117" i="83"/>
  <c r="Q116" i="83"/>
  <c r="P116" i="83"/>
  <c r="O116" i="83"/>
  <c r="N116" i="83"/>
  <c r="L116" i="83"/>
  <c r="J116" i="83"/>
  <c r="I116" i="83"/>
  <c r="H116" i="83"/>
  <c r="G116" i="83"/>
  <c r="E116" i="83"/>
  <c r="Q115" i="83"/>
  <c r="P115" i="83"/>
  <c r="O115" i="83"/>
  <c r="N115" i="83"/>
  <c r="L115" i="83"/>
  <c r="J115" i="83"/>
  <c r="I115" i="83"/>
  <c r="H115" i="83"/>
  <c r="G115" i="83"/>
  <c r="E115" i="83"/>
  <c r="Q114" i="83"/>
  <c r="P114" i="83"/>
  <c r="O114" i="83"/>
  <c r="N114" i="83"/>
  <c r="L114" i="83"/>
  <c r="J114" i="83"/>
  <c r="I114" i="83"/>
  <c r="H114" i="83"/>
  <c r="G114" i="83"/>
  <c r="E114" i="83"/>
  <c r="Q113" i="83"/>
  <c r="P113" i="83"/>
  <c r="O113" i="83"/>
  <c r="N113" i="83"/>
  <c r="L113" i="83"/>
  <c r="J113" i="83"/>
  <c r="I113" i="83"/>
  <c r="H113" i="83"/>
  <c r="G113" i="83"/>
  <c r="E113" i="83"/>
  <c r="Q112" i="83"/>
  <c r="P112" i="83"/>
  <c r="O112" i="83"/>
  <c r="N112" i="83"/>
  <c r="L112" i="83"/>
  <c r="J112" i="83"/>
  <c r="I112" i="83"/>
  <c r="H112" i="83"/>
  <c r="G112" i="83"/>
  <c r="E112" i="83"/>
  <c r="Q111" i="83"/>
  <c r="P111" i="83"/>
  <c r="O111" i="83"/>
  <c r="N111" i="83"/>
  <c r="L111" i="83"/>
  <c r="J111" i="83"/>
  <c r="I111" i="83"/>
  <c r="H111" i="83"/>
  <c r="G111" i="83"/>
  <c r="E111" i="83"/>
  <c r="Q110" i="83"/>
  <c r="P110" i="83"/>
  <c r="O110" i="83"/>
  <c r="N110" i="83"/>
  <c r="M110" i="83"/>
  <c r="L110" i="83"/>
  <c r="J110" i="83"/>
  <c r="I110" i="83"/>
  <c r="H110" i="83"/>
  <c r="G110" i="83"/>
  <c r="E110" i="83"/>
  <c r="Q109" i="83"/>
  <c r="P109" i="83"/>
  <c r="O109" i="83"/>
  <c r="N109" i="83"/>
  <c r="M109" i="83"/>
  <c r="L109" i="83"/>
  <c r="J109" i="83"/>
  <c r="I109" i="83"/>
  <c r="H109" i="83"/>
  <c r="G109" i="83"/>
  <c r="E109" i="83"/>
  <c r="R108" i="83"/>
  <c r="G118" i="83" s="1"/>
  <c r="D108" i="83"/>
  <c r="F118" i="83" s="1"/>
  <c r="Q105" i="83"/>
  <c r="P105" i="83"/>
  <c r="O105" i="83"/>
  <c r="M105" i="83"/>
  <c r="L105" i="83"/>
  <c r="J105" i="83"/>
  <c r="I105" i="83"/>
  <c r="H105" i="83"/>
  <c r="E105" i="83"/>
  <c r="Q104" i="83"/>
  <c r="P104" i="83"/>
  <c r="O104" i="83"/>
  <c r="M104" i="83"/>
  <c r="L104" i="83"/>
  <c r="J104" i="83"/>
  <c r="I104" i="83"/>
  <c r="H104" i="83"/>
  <c r="E104" i="83"/>
  <c r="Q103" i="83"/>
  <c r="P103" i="83"/>
  <c r="O103" i="83"/>
  <c r="M103" i="83"/>
  <c r="L103" i="83"/>
  <c r="J103" i="83"/>
  <c r="I103" i="83"/>
  <c r="H103" i="83"/>
  <c r="E103" i="83"/>
  <c r="Q102" i="83"/>
  <c r="P102" i="83"/>
  <c r="O102" i="83"/>
  <c r="M102" i="83"/>
  <c r="L102" i="83"/>
  <c r="J102" i="83"/>
  <c r="I102" i="83"/>
  <c r="H102" i="83"/>
  <c r="E102" i="83"/>
  <c r="Q101" i="83"/>
  <c r="P101" i="83"/>
  <c r="O101" i="83"/>
  <c r="M101" i="83"/>
  <c r="L101" i="83"/>
  <c r="J101" i="83"/>
  <c r="I101" i="83"/>
  <c r="H101" i="83"/>
  <c r="E101" i="83"/>
  <c r="Q100" i="83"/>
  <c r="P100" i="83"/>
  <c r="O100" i="83"/>
  <c r="M100" i="83"/>
  <c r="L100" i="83"/>
  <c r="J100" i="83"/>
  <c r="I100" i="83"/>
  <c r="H100" i="83"/>
  <c r="E100" i="83"/>
  <c r="Q99" i="83"/>
  <c r="P99" i="83"/>
  <c r="O99" i="83"/>
  <c r="M99" i="83"/>
  <c r="L99" i="83"/>
  <c r="J99" i="83"/>
  <c r="I99" i="83"/>
  <c r="H99" i="83"/>
  <c r="E99" i="83"/>
  <c r="Q98" i="83"/>
  <c r="P98" i="83"/>
  <c r="O98" i="83"/>
  <c r="M98" i="83"/>
  <c r="L98" i="83"/>
  <c r="J98" i="83"/>
  <c r="I98" i="83"/>
  <c r="H98" i="83"/>
  <c r="E98" i="83"/>
  <c r="Q97" i="83"/>
  <c r="P97" i="83"/>
  <c r="O97" i="83"/>
  <c r="M97" i="83"/>
  <c r="L97" i="83"/>
  <c r="J97" i="83"/>
  <c r="I97" i="83"/>
  <c r="H97" i="83"/>
  <c r="E97" i="83"/>
  <c r="Q96" i="83"/>
  <c r="P96" i="83"/>
  <c r="O96" i="83"/>
  <c r="M96" i="83"/>
  <c r="L96" i="83"/>
  <c r="J96" i="83"/>
  <c r="I96" i="83"/>
  <c r="H96" i="83"/>
  <c r="E96" i="83"/>
  <c r="R95" i="83"/>
  <c r="G105" i="83" s="1"/>
  <c r="D95" i="83"/>
  <c r="F105" i="83" s="1"/>
  <c r="Q92" i="83"/>
  <c r="P92" i="83"/>
  <c r="O92" i="83"/>
  <c r="M92" i="83"/>
  <c r="L92" i="83"/>
  <c r="J92" i="83"/>
  <c r="I92" i="83"/>
  <c r="H92" i="83"/>
  <c r="G92" i="83"/>
  <c r="F92" i="83"/>
  <c r="E92" i="83"/>
  <c r="Q91" i="83"/>
  <c r="P91" i="83"/>
  <c r="O91" i="83"/>
  <c r="M91" i="83"/>
  <c r="L91" i="83"/>
  <c r="J91" i="83"/>
  <c r="I91" i="83"/>
  <c r="H91" i="83"/>
  <c r="G91" i="83"/>
  <c r="F91" i="83"/>
  <c r="E91" i="83"/>
  <c r="Q90" i="83"/>
  <c r="P90" i="83"/>
  <c r="O90" i="83"/>
  <c r="M90" i="83"/>
  <c r="L90" i="83"/>
  <c r="J90" i="83"/>
  <c r="I90" i="83"/>
  <c r="H90" i="83"/>
  <c r="G90" i="83"/>
  <c r="F90" i="83"/>
  <c r="E90" i="83"/>
  <c r="Q89" i="83"/>
  <c r="P89" i="83"/>
  <c r="O89" i="83"/>
  <c r="M89" i="83"/>
  <c r="L89" i="83"/>
  <c r="J89" i="83"/>
  <c r="I89" i="83"/>
  <c r="H89" i="83"/>
  <c r="G89" i="83"/>
  <c r="F89" i="83"/>
  <c r="E89" i="83"/>
  <c r="Q88" i="83"/>
  <c r="P88" i="83"/>
  <c r="O88" i="83"/>
  <c r="M88" i="83"/>
  <c r="L88" i="83"/>
  <c r="J88" i="83"/>
  <c r="I88" i="83"/>
  <c r="H88" i="83"/>
  <c r="G88" i="83"/>
  <c r="F88" i="83"/>
  <c r="E88" i="83"/>
  <c r="Q87" i="83"/>
  <c r="P87" i="83"/>
  <c r="O87" i="83"/>
  <c r="M87" i="83"/>
  <c r="L87" i="83"/>
  <c r="J87" i="83"/>
  <c r="I87" i="83"/>
  <c r="H87" i="83"/>
  <c r="G87" i="83"/>
  <c r="F87" i="83"/>
  <c r="E87" i="83"/>
  <c r="Q86" i="83"/>
  <c r="P86" i="83"/>
  <c r="O86" i="83"/>
  <c r="M86" i="83"/>
  <c r="L86" i="83"/>
  <c r="J86" i="83"/>
  <c r="I86" i="83"/>
  <c r="H86" i="83"/>
  <c r="G86" i="83"/>
  <c r="F86" i="83"/>
  <c r="E86" i="83"/>
  <c r="Q85" i="83"/>
  <c r="P85" i="83"/>
  <c r="O85" i="83"/>
  <c r="M85" i="83"/>
  <c r="L85" i="83"/>
  <c r="J85" i="83"/>
  <c r="I85" i="83"/>
  <c r="H85" i="83"/>
  <c r="G85" i="83"/>
  <c r="F85" i="83"/>
  <c r="E85" i="83"/>
  <c r="Q84" i="83"/>
  <c r="P84" i="83"/>
  <c r="O84" i="83"/>
  <c r="M84" i="83"/>
  <c r="L84" i="83"/>
  <c r="J84" i="83"/>
  <c r="I84" i="83"/>
  <c r="H84" i="83"/>
  <c r="G84" i="83"/>
  <c r="F84" i="83"/>
  <c r="E84" i="83"/>
  <c r="Q83" i="83"/>
  <c r="P83" i="83"/>
  <c r="O83" i="83"/>
  <c r="M83" i="83"/>
  <c r="L83" i="83"/>
  <c r="J83" i="83"/>
  <c r="I83" i="83"/>
  <c r="H83" i="83"/>
  <c r="G83" i="83"/>
  <c r="F83" i="83"/>
  <c r="E83" i="83"/>
  <c r="R82" i="83"/>
  <c r="D82" i="83"/>
  <c r="N92" i="83" s="1"/>
  <c r="Q79" i="83"/>
  <c r="P79" i="83"/>
  <c r="O79" i="83"/>
  <c r="L79" i="83"/>
  <c r="J79" i="83"/>
  <c r="I79" i="83"/>
  <c r="H79" i="83"/>
  <c r="E79" i="83"/>
  <c r="Q78" i="83"/>
  <c r="P78" i="83"/>
  <c r="O78" i="83"/>
  <c r="L78" i="83"/>
  <c r="J78" i="83"/>
  <c r="I78" i="83"/>
  <c r="H78" i="83"/>
  <c r="E78" i="83"/>
  <c r="Q77" i="83"/>
  <c r="P77" i="83"/>
  <c r="O77" i="83"/>
  <c r="L77" i="83"/>
  <c r="J77" i="83"/>
  <c r="I77" i="83"/>
  <c r="H77" i="83"/>
  <c r="E77" i="83"/>
  <c r="Q76" i="83"/>
  <c r="P76" i="83"/>
  <c r="O76" i="83"/>
  <c r="L76" i="83"/>
  <c r="J76" i="83"/>
  <c r="I76" i="83"/>
  <c r="H76" i="83"/>
  <c r="F76" i="83"/>
  <c r="E76" i="83"/>
  <c r="Q75" i="83"/>
  <c r="P75" i="83"/>
  <c r="O75" i="83"/>
  <c r="L75" i="83"/>
  <c r="J75" i="83"/>
  <c r="I75" i="83"/>
  <c r="H75" i="83"/>
  <c r="F75" i="83"/>
  <c r="E75" i="83"/>
  <c r="Q74" i="83"/>
  <c r="P74" i="83"/>
  <c r="O74" i="83"/>
  <c r="M74" i="83"/>
  <c r="L74" i="83"/>
  <c r="J74" i="83"/>
  <c r="I74" i="83"/>
  <c r="H74" i="83"/>
  <c r="G74" i="83"/>
  <c r="F74" i="83"/>
  <c r="E74" i="83"/>
  <c r="Q73" i="83"/>
  <c r="P73" i="83"/>
  <c r="O73" i="83"/>
  <c r="N73" i="83"/>
  <c r="L73" i="83"/>
  <c r="J73" i="83"/>
  <c r="I73" i="83"/>
  <c r="H73" i="83"/>
  <c r="F73" i="83"/>
  <c r="E73" i="83"/>
  <c r="Q72" i="83"/>
  <c r="P72" i="83"/>
  <c r="O72" i="83"/>
  <c r="M72" i="83"/>
  <c r="L72" i="83"/>
  <c r="J72" i="83"/>
  <c r="I72" i="83"/>
  <c r="H72" i="83"/>
  <c r="F72" i="83"/>
  <c r="E72" i="83"/>
  <c r="Q71" i="83"/>
  <c r="P71" i="83"/>
  <c r="O71" i="83"/>
  <c r="N71" i="83"/>
  <c r="M71" i="83"/>
  <c r="L71" i="83"/>
  <c r="J71" i="83"/>
  <c r="I71" i="83"/>
  <c r="H71" i="83"/>
  <c r="G71" i="83"/>
  <c r="F71" i="83"/>
  <c r="E71" i="83"/>
  <c r="Q70" i="83"/>
  <c r="P70" i="83"/>
  <c r="O70" i="83"/>
  <c r="N70" i="83"/>
  <c r="L70" i="83"/>
  <c r="J70" i="83"/>
  <c r="I70" i="83"/>
  <c r="H70" i="83"/>
  <c r="F70" i="83"/>
  <c r="E70" i="83"/>
  <c r="R69" i="83"/>
  <c r="D69" i="83"/>
  <c r="N79" i="83" s="1"/>
  <c r="Q66" i="83"/>
  <c r="P66" i="83"/>
  <c r="O66" i="83"/>
  <c r="L66" i="83"/>
  <c r="J66" i="83"/>
  <c r="I66" i="83"/>
  <c r="H66" i="83"/>
  <c r="E66" i="83"/>
  <c r="Q65" i="83"/>
  <c r="P65" i="83"/>
  <c r="O65" i="83"/>
  <c r="L65" i="83"/>
  <c r="J65" i="83"/>
  <c r="I65" i="83"/>
  <c r="H65" i="83"/>
  <c r="G65" i="83"/>
  <c r="E65" i="83"/>
  <c r="Q64" i="83"/>
  <c r="P64" i="83"/>
  <c r="N64" i="83"/>
  <c r="Q62" i="83"/>
  <c r="P62" i="83"/>
  <c r="G62" i="83"/>
  <c r="H61" i="83"/>
  <c r="F61" i="83"/>
  <c r="E61" i="83"/>
  <c r="P59" i="83"/>
  <c r="O59" i="83"/>
  <c r="M59" i="83"/>
  <c r="U58" i="83"/>
  <c r="M58" i="83"/>
  <c r="H58" i="83"/>
  <c r="S57" i="83"/>
  <c r="Q57" i="83" s="1"/>
  <c r="M57" i="83"/>
  <c r="C57" i="83"/>
  <c r="S56" i="83"/>
  <c r="R56" i="83"/>
  <c r="G66" i="83" s="1"/>
  <c r="D56" i="83"/>
  <c r="H57" i="83" s="1"/>
  <c r="C56" i="83"/>
  <c r="Q53" i="83"/>
  <c r="P53" i="83"/>
  <c r="O53" i="83"/>
  <c r="L53" i="83"/>
  <c r="J53" i="83"/>
  <c r="I53" i="83"/>
  <c r="H53" i="83"/>
  <c r="E53" i="83"/>
  <c r="Q52" i="83"/>
  <c r="P52" i="83"/>
  <c r="O52" i="83"/>
  <c r="M52" i="83"/>
  <c r="L52" i="83"/>
  <c r="J52" i="83"/>
  <c r="I52" i="83"/>
  <c r="H52" i="83"/>
  <c r="F52" i="83"/>
  <c r="E52" i="83"/>
  <c r="P51" i="83"/>
  <c r="O51" i="83"/>
  <c r="M51" i="83"/>
  <c r="L51" i="83"/>
  <c r="J51" i="83"/>
  <c r="I51" i="83"/>
  <c r="H51" i="83"/>
  <c r="F51" i="83"/>
  <c r="E51" i="83"/>
  <c r="P50" i="83"/>
  <c r="O50" i="83"/>
  <c r="L50" i="83"/>
  <c r="J50" i="83"/>
  <c r="I50" i="83"/>
  <c r="H50" i="83"/>
  <c r="E50" i="83"/>
  <c r="U49" i="83"/>
  <c r="L49" i="83"/>
  <c r="J49" i="83"/>
  <c r="I49" i="83"/>
  <c r="H49" i="83"/>
  <c r="F49" i="83"/>
  <c r="E49" i="83"/>
  <c r="U48" i="83"/>
  <c r="L48" i="83"/>
  <c r="J48" i="83"/>
  <c r="I48" i="83"/>
  <c r="H48" i="83"/>
  <c r="F48" i="83"/>
  <c r="E48" i="83"/>
  <c r="J47" i="83"/>
  <c r="I47" i="83"/>
  <c r="H47" i="83"/>
  <c r="E47" i="83"/>
  <c r="J46" i="83"/>
  <c r="I46" i="83"/>
  <c r="H46" i="83"/>
  <c r="G46" i="83"/>
  <c r="F46" i="83"/>
  <c r="E46" i="83"/>
  <c r="J45" i="83"/>
  <c r="I45" i="83"/>
  <c r="H45" i="83"/>
  <c r="G45" i="83"/>
  <c r="F45" i="83"/>
  <c r="E45" i="83"/>
  <c r="S44" i="83"/>
  <c r="C44" i="83"/>
  <c r="U43" i="83"/>
  <c r="S43" i="83"/>
  <c r="R43" i="83"/>
  <c r="G53" i="83" s="1"/>
  <c r="D43" i="83"/>
  <c r="C43" i="83"/>
  <c r="V41" i="83"/>
  <c r="Q40" i="83"/>
  <c r="P40" i="83"/>
  <c r="O40" i="83"/>
  <c r="N40" i="83"/>
  <c r="L40" i="83"/>
  <c r="J40" i="83"/>
  <c r="I40" i="83"/>
  <c r="H40" i="83"/>
  <c r="F40" i="83"/>
  <c r="E40" i="83"/>
  <c r="Q39" i="83"/>
  <c r="P39" i="83"/>
  <c r="O39" i="83"/>
  <c r="N39" i="83"/>
  <c r="L39" i="83"/>
  <c r="J39" i="83"/>
  <c r="I39" i="83"/>
  <c r="H39" i="83"/>
  <c r="G39" i="83"/>
  <c r="F39" i="83"/>
  <c r="E39" i="83"/>
  <c r="Q38" i="83"/>
  <c r="P38" i="83"/>
  <c r="O38" i="83"/>
  <c r="L38" i="83"/>
  <c r="J38" i="83"/>
  <c r="I38" i="83"/>
  <c r="H38" i="83"/>
  <c r="F38" i="83"/>
  <c r="E38" i="83"/>
  <c r="Q37" i="83"/>
  <c r="P37" i="83"/>
  <c r="O37" i="83"/>
  <c r="L37" i="83"/>
  <c r="J37" i="83"/>
  <c r="I37" i="83"/>
  <c r="H37" i="83"/>
  <c r="F37" i="83"/>
  <c r="E37" i="83"/>
  <c r="Q36" i="83"/>
  <c r="P36" i="83"/>
  <c r="O36" i="83"/>
  <c r="N36" i="83"/>
  <c r="M36" i="83"/>
  <c r="L36" i="83"/>
  <c r="J36" i="83"/>
  <c r="I36" i="83"/>
  <c r="H36" i="83"/>
  <c r="E36" i="83"/>
  <c r="Q35" i="83"/>
  <c r="P35" i="83"/>
  <c r="O35" i="83"/>
  <c r="N35" i="83"/>
  <c r="L35" i="83"/>
  <c r="J35" i="83"/>
  <c r="I35" i="83"/>
  <c r="H35" i="83"/>
  <c r="F35" i="83"/>
  <c r="E35" i="83"/>
  <c r="Q34" i="83"/>
  <c r="P34" i="83"/>
  <c r="O34" i="83"/>
  <c r="N34" i="83"/>
  <c r="L34" i="83"/>
  <c r="J34" i="83"/>
  <c r="I34" i="83"/>
  <c r="H34" i="83"/>
  <c r="E34" i="83"/>
  <c r="Q33" i="83"/>
  <c r="P33" i="83"/>
  <c r="O33" i="83"/>
  <c r="N33" i="83"/>
  <c r="L33" i="83"/>
  <c r="J33" i="83"/>
  <c r="I33" i="83"/>
  <c r="H33" i="83"/>
  <c r="E33" i="83"/>
  <c r="Q32" i="83"/>
  <c r="P32" i="83"/>
  <c r="O32" i="83"/>
  <c r="L32" i="83"/>
  <c r="J32" i="83"/>
  <c r="I32" i="83"/>
  <c r="H32" i="83"/>
  <c r="E32" i="83"/>
  <c r="S31" i="83"/>
  <c r="N31" i="83"/>
  <c r="F31" i="83"/>
  <c r="C31" i="83"/>
  <c r="E31" i="83" s="1"/>
  <c r="S30" i="83"/>
  <c r="R30" i="83"/>
  <c r="G37" i="83" s="1"/>
  <c r="D30" i="83"/>
  <c r="F36" i="83" s="1"/>
  <c r="C30" i="83"/>
  <c r="Q27" i="83"/>
  <c r="P27" i="83"/>
  <c r="O27" i="83"/>
  <c r="L27" i="83"/>
  <c r="J27" i="83"/>
  <c r="I27" i="83"/>
  <c r="H27" i="83"/>
  <c r="E27" i="83"/>
  <c r="Q26" i="83"/>
  <c r="P26" i="83"/>
  <c r="O26" i="83"/>
  <c r="M26" i="83"/>
  <c r="L26" i="83"/>
  <c r="J26" i="83"/>
  <c r="I26" i="83"/>
  <c r="H26" i="83"/>
  <c r="E26" i="83"/>
  <c r="J24" i="83"/>
  <c r="F23" i="83"/>
  <c r="E23" i="83"/>
  <c r="I21" i="83"/>
  <c r="H21" i="83"/>
  <c r="O19" i="83"/>
  <c r="L19" i="83"/>
  <c r="S18" i="83"/>
  <c r="C18" i="83"/>
  <c r="S17" i="83"/>
  <c r="R17" i="83"/>
  <c r="D17" i="83"/>
  <c r="I24" i="83" s="1"/>
  <c r="C17" i="83"/>
  <c r="Q14" i="83"/>
  <c r="P14" i="83"/>
  <c r="O14" i="83"/>
  <c r="L14" i="83"/>
  <c r="J14" i="83"/>
  <c r="I14" i="83"/>
  <c r="H14" i="83"/>
  <c r="E14" i="83"/>
  <c r="Q13" i="83"/>
  <c r="P13" i="83"/>
  <c r="O13" i="83"/>
  <c r="L13" i="83"/>
  <c r="J13" i="83"/>
  <c r="I13" i="83"/>
  <c r="H13" i="83"/>
  <c r="G13" i="83"/>
  <c r="E13" i="83"/>
  <c r="L9" i="83"/>
  <c r="R4" i="83"/>
  <c r="Q10" i="83" s="1"/>
  <c r="D4" i="83"/>
  <c r="N5" i="83" s="1"/>
  <c r="K2" i="83"/>
  <c r="C170" i="82" a="1"/>
  <c r="C170" i="82" s="1"/>
  <c r="C140" i="82"/>
  <c r="Q131" i="82"/>
  <c r="P131" i="82"/>
  <c r="O131" i="82"/>
  <c r="N131" i="82"/>
  <c r="M131" i="82"/>
  <c r="L131" i="82"/>
  <c r="J131" i="82"/>
  <c r="I131" i="82"/>
  <c r="H131" i="82"/>
  <c r="F131" i="82"/>
  <c r="E131" i="82"/>
  <c r="Q130" i="82"/>
  <c r="P130" i="82"/>
  <c r="O130" i="82"/>
  <c r="N130" i="82"/>
  <c r="M130" i="82"/>
  <c r="L130" i="82"/>
  <c r="J130" i="82"/>
  <c r="I130" i="82"/>
  <c r="H130" i="82"/>
  <c r="F130" i="82"/>
  <c r="E130" i="82"/>
  <c r="Q129" i="82"/>
  <c r="P129" i="82"/>
  <c r="O129" i="82"/>
  <c r="N129" i="82"/>
  <c r="M129" i="82"/>
  <c r="L129" i="82"/>
  <c r="J129" i="82"/>
  <c r="I129" i="82"/>
  <c r="H129" i="82"/>
  <c r="F129" i="82"/>
  <c r="E129" i="82"/>
  <c r="Q128" i="82"/>
  <c r="P128" i="82"/>
  <c r="O128" i="82"/>
  <c r="N128" i="82"/>
  <c r="M128" i="82"/>
  <c r="L128" i="82"/>
  <c r="J128" i="82"/>
  <c r="I128" i="82"/>
  <c r="H128" i="82"/>
  <c r="F128" i="82"/>
  <c r="E128" i="82"/>
  <c r="Q127" i="82"/>
  <c r="P127" i="82"/>
  <c r="O127" i="82"/>
  <c r="M127" i="82"/>
  <c r="L127" i="82"/>
  <c r="J127" i="82"/>
  <c r="I127" i="82"/>
  <c r="H127" i="82"/>
  <c r="F127" i="82"/>
  <c r="E127" i="82"/>
  <c r="Q126" i="82"/>
  <c r="P126" i="82"/>
  <c r="O126" i="82"/>
  <c r="L126" i="82"/>
  <c r="J126" i="82"/>
  <c r="I126" i="82"/>
  <c r="H126" i="82"/>
  <c r="F126" i="82"/>
  <c r="E126" i="82"/>
  <c r="Q125" i="82"/>
  <c r="P125" i="82"/>
  <c r="O125" i="82"/>
  <c r="N125" i="82"/>
  <c r="L125" i="82"/>
  <c r="J125" i="82"/>
  <c r="I125" i="82"/>
  <c r="H125" i="82"/>
  <c r="E125" i="82"/>
  <c r="Q124" i="82"/>
  <c r="P124" i="82"/>
  <c r="O124" i="82"/>
  <c r="N124" i="82"/>
  <c r="M124" i="82"/>
  <c r="L124" i="82"/>
  <c r="J124" i="82"/>
  <c r="I124" i="82"/>
  <c r="H124" i="82"/>
  <c r="E124" i="82"/>
  <c r="Q123" i="82"/>
  <c r="P123" i="82"/>
  <c r="O123" i="82"/>
  <c r="N123" i="82"/>
  <c r="M123" i="82"/>
  <c r="L123" i="82"/>
  <c r="J123" i="82"/>
  <c r="I123" i="82"/>
  <c r="H123" i="82"/>
  <c r="F123" i="82"/>
  <c r="E123" i="82"/>
  <c r="Q122" i="82"/>
  <c r="P122" i="82"/>
  <c r="O122" i="82"/>
  <c r="N122" i="82"/>
  <c r="M122" i="82"/>
  <c r="L122" i="82"/>
  <c r="J122" i="82"/>
  <c r="I122" i="82"/>
  <c r="H122" i="82"/>
  <c r="F122" i="82"/>
  <c r="E122" i="82"/>
  <c r="R121" i="82"/>
  <c r="D121" i="82"/>
  <c r="Q118" i="82"/>
  <c r="P118" i="82"/>
  <c r="O118" i="82"/>
  <c r="N118" i="82"/>
  <c r="M118" i="82"/>
  <c r="L118" i="82"/>
  <c r="J118" i="82"/>
  <c r="I118" i="82"/>
  <c r="H118" i="82"/>
  <c r="G118" i="82"/>
  <c r="E118" i="82"/>
  <c r="Q117" i="82"/>
  <c r="P117" i="82"/>
  <c r="O117" i="82"/>
  <c r="N117" i="82"/>
  <c r="M117" i="82"/>
  <c r="L117" i="82"/>
  <c r="J117" i="82"/>
  <c r="I117" i="82"/>
  <c r="H117" i="82"/>
  <c r="G117" i="82"/>
  <c r="E117" i="82"/>
  <c r="Q116" i="82"/>
  <c r="P116" i="82"/>
  <c r="O116" i="82"/>
  <c r="N116" i="82"/>
  <c r="M116" i="82"/>
  <c r="L116" i="82"/>
  <c r="J116" i="82"/>
  <c r="I116" i="82"/>
  <c r="H116" i="82"/>
  <c r="G116" i="82"/>
  <c r="E116" i="82"/>
  <c r="Q115" i="82"/>
  <c r="P115" i="82"/>
  <c r="O115" i="82"/>
  <c r="N115" i="82"/>
  <c r="M115" i="82"/>
  <c r="L115" i="82"/>
  <c r="J115" i="82"/>
  <c r="I115" i="82"/>
  <c r="H115" i="82"/>
  <c r="G115" i="82"/>
  <c r="E115" i="82"/>
  <c r="Q114" i="82"/>
  <c r="P114" i="82"/>
  <c r="O114" i="82"/>
  <c r="N114" i="82"/>
  <c r="M114" i="82"/>
  <c r="L114" i="82"/>
  <c r="J114" i="82"/>
  <c r="I114" i="82"/>
  <c r="H114" i="82"/>
  <c r="G114" i="82"/>
  <c r="E114" i="82"/>
  <c r="Q113" i="82"/>
  <c r="P113" i="82"/>
  <c r="O113" i="82"/>
  <c r="N113" i="82"/>
  <c r="M113" i="82"/>
  <c r="L113" i="82"/>
  <c r="J113" i="82"/>
  <c r="I113" i="82"/>
  <c r="H113" i="82"/>
  <c r="G113" i="82"/>
  <c r="E113" i="82"/>
  <c r="Q112" i="82"/>
  <c r="P112" i="82"/>
  <c r="O112" i="82"/>
  <c r="N112" i="82"/>
  <c r="M112" i="82"/>
  <c r="L112" i="82"/>
  <c r="J112" i="82"/>
  <c r="I112" i="82"/>
  <c r="H112" i="82"/>
  <c r="G112" i="82"/>
  <c r="E112" i="82"/>
  <c r="Q111" i="82"/>
  <c r="P111" i="82"/>
  <c r="O111" i="82"/>
  <c r="N111" i="82"/>
  <c r="M111" i="82"/>
  <c r="L111" i="82"/>
  <c r="J111" i="82"/>
  <c r="I111" i="82"/>
  <c r="H111" i="82"/>
  <c r="G111" i="82"/>
  <c r="E111" i="82"/>
  <c r="Q110" i="82"/>
  <c r="P110" i="82"/>
  <c r="O110" i="82"/>
  <c r="N110" i="82"/>
  <c r="M110" i="82"/>
  <c r="L110" i="82"/>
  <c r="J110" i="82"/>
  <c r="I110" i="82"/>
  <c r="H110" i="82"/>
  <c r="G110" i="82"/>
  <c r="E110" i="82"/>
  <c r="Q109" i="82"/>
  <c r="P109" i="82"/>
  <c r="O109" i="82"/>
  <c r="N109" i="82"/>
  <c r="M109" i="82"/>
  <c r="L109" i="82"/>
  <c r="J109" i="82"/>
  <c r="I109" i="82"/>
  <c r="H109" i="82"/>
  <c r="G109" i="82"/>
  <c r="E109" i="82"/>
  <c r="R108" i="82"/>
  <c r="D108" i="82"/>
  <c r="F118" i="82" s="1"/>
  <c r="Q105" i="82"/>
  <c r="P105" i="82"/>
  <c r="O105" i="82"/>
  <c r="L105" i="82"/>
  <c r="J105" i="82"/>
  <c r="I105" i="82"/>
  <c r="H105" i="82"/>
  <c r="E105" i="82"/>
  <c r="Q104" i="82"/>
  <c r="P104" i="82"/>
  <c r="O104" i="82"/>
  <c r="L104" i="82"/>
  <c r="J104" i="82"/>
  <c r="I104" i="82"/>
  <c r="H104" i="82"/>
  <c r="G104" i="82"/>
  <c r="E104" i="82"/>
  <c r="Q103" i="82"/>
  <c r="P103" i="82"/>
  <c r="O103" i="82"/>
  <c r="L103" i="82"/>
  <c r="J103" i="82"/>
  <c r="I103" i="82"/>
  <c r="H103" i="82"/>
  <c r="G103" i="82"/>
  <c r="E103" i="82"/>
  <c r="Q102" i="82"/>
  <c r="P102" i="82"/>
  <c r="O102" i="82"/>
  <c r="L102" i="82"/>
  <c r="J102" i="82"/>
  <c r="I102" i="82"/>
  <c r="H102" i="82"/>
  <c r="E102" i="82"/>
  <c r="Q101" i="82"/>
  <c r="P101" i="82"/>
  <c r="O101" i="82"/>
  <c r="L101" i="82"/>
  <c r="J101" i="82"/>
  <c r="I101" i="82"/>
  <c r="H101" i="82"/>
  <c r="E101" i="82"/>
  <c r="Q100" i="82"/>
  <c r="P100" i="82"/>
  <c r="O100" i="82"/>
  <c r="L100" i="82"/>
  <c r="J100" i="82"/>
  <c r="I100" i="82"/>
  <c r="H100" i="82"/>
  <c r="E100" i="82"/>
  <c r="Q99" i="82"/>
  <c r="P99" i="82"/>
  <c r="O99" i="82"/>
  <c r="L99" i="82"/>
  <c r="J99" i="82"/>
  <c r="I99" i="82"/>
  <c r="H99" i="82"/>
  <c r="G99" i="82"/>
  <c r="E99" i="82"/>
  <c r="Q98" i="82"/>
  <c r="P98" i="82"/>
  <c r="O98" i="82"/>
  <c r="L98" i="82"/>
  <c r="J98" i="82"/>
  <c r="I98" i="82"/>
  <c r="H98" i="82"/>
  <c r="G98" i="82"/>
  <c r="F98" i="82"/>
  <c r="E98" i="82"/>
  <c r="Q97" i="82"/>
  <c r="P97" i="82"/>
  <c r="O97" i="82"/>
  <c r="L97" i="82"/>
  <c r="J97" i="82"/>
  <c r="I97" i="82"/>
  <c r="H97" i="82"/>
  <c r="E97" i="82"/>
  <c r="Q96" i="82"/>
  <c r="P96" i="82"/>
  <c r="O96" i="82"/>
  <c r="L96" i="82"/>
  <c r="J96" i="82"/>
  <c r="I96" i="82"/>
  <c r="H96" i="82"/>
  <c r="E96" i="82"/>
  <c r="R95" i="82"/>
  <c r="D95" i="82"/>
  <c r="Q92" i="82"/>
  <c r="P92" i="82"/>
  <c r="O92" i="82"/>
  <c r="L92" i="82"/>
  <c r="J92" i="82"/>
  <c r="I92" i="82"/>
  <c r="H92" i="82"/>
  <c r="G92" i="82"/>
  <c r="F92" i="82"/>
  <c r="E92" i="82"/>
  <c r="Q91" i="82"/>
  <c r="P91" i="82"/>
  <c r="O91" i="82"/>
  <c r="L91" i="82"/>
  <c r="J91" i="82"/>
  <c r="I91" i="82"/>
  <c r="H91" i="82"/>
  <c r="G91" i="82"/>
  <c r="F91" i="82"/>
  <c r="E91" i="82"/>
  <c r="Q90" i="82"/>
  <c r="P90" i="82"/>
  <c r="O90" i="82"/>
  <c r="M90" i="82"/>
  <c r="L90" i="82"/>
  <c r="J90" i="82"/>
  <c r="I90" i="82"/>
  <c r="H90" i="82"/>
  <c r="G90" i="82"/>
  <c r="F90" i="82"/>
  <c r="E90" i="82"/>
  <c r="Q89" i="82"/>
  <c r="P89" i="82"/>
  <c r="O89" i="82"/>
  <c r="M89" i="82"/>
  <c r="L89" i="82"/>
  <c r="J89" i="82"/>
  <c r="I89" i="82"/>
  <c r="H89" i="82"/>
  <c r="G89" i="82"/>
  <c r="F89" i="82"/>
  <c r="E89" i="82"/>
  <c r="Q88" i="82"/>
  <c r="P88" i="82"/>
  <c r="O88" i="82"/>
  <c r="M88" i="82"/>
  <c r="L88" i="82"/>
  <c r="J88" i="82"/>
  <c r="I88" i="82"/>
  <c r="H88" i="82"/>
  <c r="G88" i="82"/>
  <c r="F88" i="82"/>
  <c r="E88" i="82"/>
  <c r="Q87" i="82"/>
  <c r="P87" i="82"/>
  <c r="O87" i="82"/>
  <c r="M87" i="82"/>
  <c r="L87" i="82"/>
  <c r="J87" i="82"/>
  <c r="I87" i="82"/>
  <c r="H87" i="82"/>
  <c r="F87" i="82"/>
  <c r="E87" i="82"/>
  <c r="Q86" i="82"/>
  <c r="P86" i="82"/>
  <c r="O86" i="82"/>
  <c r="M86" i="82"/>
  <c r="L86" i="82"/>
  <c r="J86" i="82"/>
  <c r="I86" i="82"/>
  <c r="H86" i="82"/>
  <c r="E86" i="82"/>
  <c r="Q85" i="82"/>
  <c r="P85" i="82"/>
  <c r="O85" i="82"/>
  <c r="M85" i="82"/>
  <c r="L85" i="82"/>
  <c r="J85" i="82"/>
  <c r="I85" i="82"/>
  <c r="H85" i="82"/>
  <c r="G85" i="82"/>
  <c r="F85" i="82"/>
  <c r="E85" i="82"/>
  <c r="Q84" i="82"/>
  <c r="P84" i="82"/>
  <c r="O84" i="82"/>
  <c r="M84" i="82"/>
  <c r="L84" i="82"/>
  <c r="J84" i="82"/>
  <c r="I84" i="82"/>
  <c r="H84" i="82"/>
  <c r="G84" i="82"/>
  <c r="F84" i="82"/>
  <c r="E84" i="82"/>
  <c r="Q83" i="82"/>
  <c r="P83" i="82"/>
  <c r="O83" i="82"/>
  <c r="M83" i="82"/>
  <c r="L83" i="82"/>
  <c r="J83" i="82"/>
  <c r="I83" i="82"/>
  <c r="H83" i="82"/>
  <c r="G83" i="82"/>
  <c r="F83" i="82"/>
  <c r="E83" i="82"/>
  <c r="R82" i="82"/>
  <c r="M91" i="82" s="1"/>
  <c r="D82" i="82"/>
  <c r="Q79" i="82"/>
  <c r="P79" i="82"/>
  <c r="O79" i="82"/>
  <c r="N79" i="82"/>
  <c r="L79" i="82"/>
  <c r="J79" i="82"/>
  <c r="I79" i="82"/>
  <c r="H79" i="82"/>
  <c r="E79" i="82"/>
  <c r="Q78" i="82"/>
  <c r="P78" i="82"/>
  <c r="O78" i="82"/>
  <c r="N78" i="82"/>
  <c r="L78" i="82"/>
  <c r="J78" i="82"/>
  <c r="I78" i="82"/>
  <c r="H78" i="82"/>
  <c r="E78" i="82"/>
  <c r="N77" i="82"/>
  <c r="F76" i="82"/>
  <c r="N75" i="82"/>
  <c r="N74" i="82"/>
  <c r="F74" i="82"/>
  <c r="N72" i="82"/>
  <c r="F72" i="82"/>
  <c r="F71" i="82"/>
  <c r="N70" i="82"/>
  <c r="R69" i="82"/>
  <c r="P76" i="82" s="1"/>
  <c r="D69" i="82"/>
  <c r="U66" i="82"/>
  <c r="Q66" i="82"/>
  <c r="P66" i="82"/>
  <c r="O66" i="82"/>
  <c r="L66" i="82"/>
  <c r="J66" i="82"/>
  <c r="I66" i="82"/>
  <c r="H66" i="82"/>
  <c r="F66" i="82"/>
  <c r="E66" i="82"/>
  <c r="Q65" i="82"/>
  <c r="P65" i="82"/>
  <c r="O65" i="82"/>
  <c r="L65" i="82"/>
  <c r="J65" i="82"/>
  <c r="I65" i="82"/>
  <c r="H65" i="82"/>
  <c r="E65" i="82"/>
  <c r="I64" i="82"/>
  <c r="F63" i="82"/>
  <c r="E63" i="82"/>
  <c r="Q61" i="82"/>
  <c r="P61" i="82"/>
  <c r="P60" i="82"/>
  <c r="O60" i="82"/>
  <c r="N60" i="82"/>
  <c r="J59" i="82"/>
  <c r="J58" i="82"/>
  <c r="I58" i="82"/>
  <c r="H58" i="82"/>
  <c r="S57" i="82"/>
  <c r="F57" i="82"/>
  <c r="C57" i="82"/>
  <c r="S56" i="82"/>
  <c r="R56" i="82"/>
  <c r="G64" i="82" s="1"/>
  <c r="D56" i="82"/>
  <c r="C56" i="82"/>
  <c r="Q53" i="82"/>
  <c r="P53" i="82"/>
  <c r="O53" i="82"/>
  <c r="L53" i="82"/>
  <c r="J53" i="82"/>
  <c r="I53" i="82"/>
  <c r="H53" i="82"/>
  <c r="E53" i="82"/>
  <c r="Q52" i="82"/>
  <c r="P52" i="82"/>
  <c r="O52" i="82"/>
  <c r="L52" i="82"/>
  <c r="J52" i="82"/>
  <c r="I52" i="82"/>
  <c r="H52" i="82"/>
  <c r="E52" i="82"/>
  <c r="Q51" i="82"/>
  <c r="P51" i="82"/>
  <c r="M50" i="82"/>
  <c r="L50" i="82"/>
  <c r="Q49" i="82"/>
  <c r="P49" i="82"/>
  <c r="L48" i="82"/>
  <c r="Q47" i="82"/>
  <c r="P47" i="82"/>
  <c r="O47" i="82"/>
  <c r="U46" i="82"/>
  <c r="Q45" i="82"/>
  <c r="P45" i="82"/>
  <c r="O45" i="82"/>
  <c r="M45" i="82"/>
  <c r="L45" i="82"/>
  <c r="S44" i="82"/>
  <c r="C44" i="82"/>
  <c r="U43" i="82"/>
  <c r="S43" i="82"/>
  <c r="R43" i="82"/>
  <c r="O51" i="82" s="1"/>
  <c r="D43" i="82"/>
  <c r="I49" i="82" s="1"/>
  <c r="C43" i="82"/>
  <c r="V41" i="82"/>
  <c r="U40" i="82"/>
  <c r="Q40" i="82"/>
  <c r="P40" i="82"/>
  <c r="O40" i="82"/>
  <c r="L40" i="82"/>
  <c r="J40" i="82"/>
  <c r="I40" i="82"/>
  <c r="H40" i="82"/>
  <c r="E40" i="82"/>
  <c r="Q39" i="82"/>
  <c r="P39" i="82"/>
  <c r="O39" i="82"/>
  <c r="L39" i="82"/>
  <c r="J39" i="82"/>
  <c r="I39" i="82"/>
  <c r="H39" i="82"/>
  <c r="E39" i="82"/>
  <c r="F35" i="82"/>
  <c r="S31" i="82"/>
  <c r="C31" i="82"/>
  <c r="S30" i="82"/>
  <c r="R30" i="82"/>
  <c r="G40" i="82" s="1"/>
  <c r="D30" i="82"/>
  <c r="C30" i="82"/>
  <c r="AG27" i="82"/>
  <c r="Q27" i="82"/>
  <c r="P27" i="82"/>
  <c r="O27" i="82"/>
  <c r="L27" i="82"/>
  <c r="J27" i="82"/>
  <c r="I27" i="82"/>
  <c r="H27" i="82"/>
  <c r="E27" i="82"/>
  <c r="Q26" i="82"/>
  <c r="P26" i="82"/>
  <c r="O26" i="82"/>
  <c r="L26" i="82"/>
  <c r="J26" i="82"/>
  <c r="I26" i="82"/>
  <c r="H26" i="82"/>
  <c r="E26" i="82"/>
  <c r="F25" i="82"/>
  <c r="Q24" i="82"/>
  <c r="P24" i="82"/>
  <c r="F24" i="82"/>
  <c r="L23" i="82"/>
  <c r="H23" i="82"/>
  <c r="F23" i="82"/>
  <c r="W22" i="82"/>
  <c r="O21" i="82"/>
  <c r="L21" i="82"/>
  <c r="P19" i="82"/>
  <c r="O19" i="82"/>
  <c r="F19" i="82"/>
  <c r="S18" i="82"/>
  <c r="C18" i="82"/>
  <c r="S17" i="82"/>
  <c r="R17" i="82"/>
  <c r="M23" i="82" s="1"/>
  <c r="D17" i="82"/>
  <c r="E25" i="82" s="1"/>
  <c r="C17" i="82"/>
  <c r="Q14" i="82"/>
  <c r="P14" i="82"/>
  <c r="O14" i="82"/>
  <c r="N14" i="82"/>
  <c r="L14" i="82"/>
  <c r="J14" i="82"/>
  <c r="I14" i="82"/>
  <c r="H14" i="82"/>
  <c r="F14" i="82"/>
  <c r="E14" i="82"/>
  <c r="Q13" i="82"/>
  <c r="P13" i="82"/>
  <c r="O13" i="82"/>
  <c r="N13" i="82"/>
  <c r="L13" i="82"/>
  <c r="J13" i="82"/>
  <c r="I13" i="82"/>
  <c r="H13" i="82"/>
  <c r="F13" i="82"/>
  <c r="E13" i="82"/>
  <c r="N12" i="82"/>
  <c r="N11" i="82"/>
  <c r="N10" i="82"/>
  <c r="N9" i="82"/>
  <c r="H8" i="82"/>
  <c r="N6" i="82"/>
  <c r="R4" i="82"/>
  <c r="G12" i="82" s="1"/>
  <c r="D4" i="82"/>
  <c r="K2" i="82"/>
  <c r="C170" i="81" a="1"/>
  <c r="C170" i="81" s="1"/>
  <c r="C140" i="81"/>
  <c r="Q131" i="81"/>
  <c r="P131" i="81"/>
  <c r="O131" i="81"/>
  <c r="N131" i="81"/>
  <c r="M131" i="81"/>
  <c r="L131" i="81"/>
  <c r="J131" i="81"/>
  <c r="I131" i="81"/>
  <c r="H131" i="81"/>
  <c r="E131" i="81"/>
  <c r="Q130" i="81"/>
  <c r="P130" i="81"/>
  <c r="O130" i="81"/>
  <c r="N130" i="81"/>
  <c r="M130" i="81"/>
  <c r="L130" i="81"/>
  <c r="J130" i="81"/>
  <c r="I130" i="81"/>
  <c r="H130" i="81"/>
  <c r="E130" i="81"/>
  <c r="Q129" i="81"/>
  <c r="P129" i="81"/>
  <c r="O129" i="81"/>
  <c r="M129" i="81"/>
  <c r="L129" i="81"/>
  <c r="J129" i="81"/>
  <c r="I129" i="81"/>
  <c r="H129" i="81"/>
  <c r="E129" i="81"/>
  <c r="Q128" i="81"/>
  <c r="P128" i="81"/>
  <c r="O128" i="81"/>
  <c r="L128" i="81"/>
  <c r="J128" i="81"/>
  <c r="I128" i="81"/>
  <c r="H128" i="81"/>
  <c r="E128" i="81"/>
  <c r="Q127" i="81"/>
  <c r="P127" i="81"/>
  <c r="O127" i="81"/>
  <c r="N127" i="81"/>
  <c r="M127" i="81"/>
  <c r="L127" i="81"/>
  <c r="J127" i="81"/>
  <c r="I127" i="81"/>
  <c r="H127" i="81"/>
  <c r="E127" i="81"/>
  <c r="Q126" i="81"/>
  <c r="P126" i="81"/>
  <c r="O126" i="81"/>
  <c r="N126" i="81"/>
  <c r="M126" i="81"/>
  <c r="L126" i="81"/>
  <c r="J126" i="81"/>
  <c r="I126" i="81"/>
  <c r="H126" i="81"/>
  <c r="E126" i="81"/>
  <c r="Q125" i="81"/>
  <c r="P125" i="81"/>
  <c r="O125" i="81"/>
  <c r="N125" i="81"/>
  <c r="M125" i="81"/>
  <c r="L125" i="81"/>
  <c r="J125" i="81"/>
  <c r="I125" i="81"/>
  <c r="H125" i="81"/>
  <c r="E125" i="81"/>
  <c r="Q124" i="81"/>
  <c r="P124" i="81"/>
  <c r="O124" i="81"/>
  <c r="M124" i="81"/>
  <c r="L124" i="81"/>
  <c r="J124" i="81"/>
  <c r="I124" i="81"/>
  <c r="H124" i="81"/>
  <c r="E124" i="81"/>
  <c r="Q123" i="81"/>
  <c r="P123" i="81"/>
  <c r="O123" i="81"/>
  <c r="M123" i="81"/>
  <c r="L123" i="81"/>
  <c r="J123" i="81"/>
  <c r="I123" i="81"/>
  <c r="H123" i="81"/>
  <c r="E123" i="81"/>
  <c r="Q122" i="81"/>
  <c r="P122" i="81"/>
  <c r="O122" i="81"/>
  <c r="L122" i="81"/>
  <c r="J122" i="81"/>
  <c r="I122" i="81"/>
  <c r="H122" i="81"/>
  <c r="E122" i="81"/>
  <c r="R121" i="81"/>
  <c r="D121" i="81"/>
  <c r="Q118" i="81"/>
  <c r="P118" i="81"/>
  <c r="O118" i="81"/>
  <c r="L118" i="81"/>
  <c r="J118" i="81"/>
  <c r="I118" i="81"/>
  <c r="H118" i="81"/>
  <c r="G118" i="81"/>
  <c r="F118" i="81"/>
  <c r="E118" i="81"/>
  <c r="Q117" i="81"/>
  <c r="P117" i="81"/>
  <c r="O117" i="81"/>
  <c r="L117" i="81"/>
  <c r="J117" i="81"/>
  <c r="I117" i="81"/>
  <c r="H117" i="81"/>
  <c r="G117" i="81"/>
  <c r="F117" i="81"/>
  <c r="E117" i="81"/>
  <c r="Q116" i="81"/>
  <c r="P116" i="81"/>
  <c r="O116" i="81"/>
  <c r="L116" i="81"/>
  <c r="J116" i="81"/>
  <c r="I116" i="81"/>
  <c r="H116" i="81"/>
  <c r="G116" i="81"/>
  <c r="F116" i="81"/>
  <c r="E116" i="81"/>
  <c r="Q115" i="81"/>
  <c r="P115" i="81"/>
  <c r="O115" i="81"/>
  <c r="L115" i="81"/>
  <c r="J115" i="81"/>
  <c r="I115" i="81"/>
  <c r="H115" i="81"/>
  <c r="F115" i="81"/>
  <c r="E115" i="81"/>
  <c r="Q114" i="81"/>
  <c r="P114" i="81"/>
  <c r="O114" i="81"/>
  <c r="L114" i="81"/>
  <c r="J114" i="81"/>
  <c r="I114" i="81"/>
  <c r="H114" i="81"/>
  <c r="E114" i="81"/>
  <c r="Q113" i="81"/>
  <c r="P113" i="81"/>
  <c r="O113" i="81"/>
  <c r="L113" i="81"/>
  <c r="J113" i="81"/>
  <c r="I113" i="81"/>
  <c r="H113" i="81"/>
  <c r="E113" i="81"/>
  <c r="Q112" i="81"/>
  <c r="P112" i="81"/>
  <c r="O112" i="81"/>
  <c r="L112" i="81"/>
  <c r="J112" i="81"/>
  <c r="I112" i="81"/>
  <c r="H112" i="81"/>
  <c r="G112" i="81"/>
  <c r="F112" i="81"/>
  <c r="E112" i="81"/>
  <c r="Q111" i="81"/>
  <c r="P111" i="81"/>
  <c r="O111" i="81"/>
  <c r="L111" i="81"/>
  <c r="J111" i="81"/>
  <c r="I111" i="81"/>
  <c r="H111" i="81"/>
  <c r="F111" i="81"/>
  <c r="E111" i="81"/>
  <c r="Q110" i="81"/>
  <c r="P110" i="81"/>
  <c r="O110" i="81"/>
  <c r="L110" i="81"/>
  <c r="J110" i="81"/>
  <c r="I110" i="81"/>
  <c r="H110" i="81"/>
  <c r="E110" i="81"/>
  <c r="Q109" i="81"/>
  <c r="P109" i="81"/>
  <c r="O109" i="81"/>
  <c r="L109" i="81"/>
  <c r="J109" i="81"/>
  <c r="I109" i="81"/>
  <c r="H109" i="81"/>
  <c r="F109" i="81"/>
  <c r="E109" i="81"/>
  <c r="R108" i="81"/>
  <c r="G111" i="81" s="1"/>
  <c r="D108" i="81"/>
  <c r="Q105" i="81"/>
  <c r="P105" i="81"/>
  <c r="O105" i="81"/>
  <c r="N105" i="81"/>
  <c r="L105" i="81"/>
  <c r="J105" i="81"/>
  <c r="I105" i="81"/>
  <c r="H105" i="81"/>
  <c r="G105" i="81"/>
  <c r="F105" i="81"/>
  <c r="E105" i="81"/>
  <c r="Q104" i="81"/>
  <c r="P104" i="81"/>
  <c r="O104" i="81"/>
  <c r="N104" i="81"/>
  <c r="L104" i="81"/>
  <c r="J104" i="81"/>
  <c r="I104" i="81"/>
  <c r="H104" i="81"/>
  <c r="G104" i="81"/>
  <c r="F104" i="81"/>
  <c r="E104" i="81"/>
  <c r="Q103" i="81"/>
  <c r="P103" i="81"/>
  <c r="O103" i="81"/>
  <c r="N103" i="81"/>
  <c r="L103" i="81"/>
  <c r="J103" i="81"/>
  <c r="I103" i="81"/>
  <c r="H103" i="81"/>
  <c r="G103" i="81"/>
  <c r="F103" i="81"/>
  <c r="E103" i="81"/>
  <c r="Q102" i="81"/>
  <c r="P102" i="81"/>
  <c r="O102" i="81"/>
  <c r="N102" i="81"/>
  <c r="L102" i="81"/>
  <c r="J102" i="81"/>
  <c r="I102" i="81"/>
  <c r="H102" i="81"/>
  <c r="G102" i="81"/>
  <c r="F102" i="81"/>
  <c r="E102" i="81"/>
  <c r="Q101" i="81"/>
  <c r="P101" i="81"/>
  <c r="O101" i="81"/>
  <c r="N101" i="81"/>
  <c r="L101" i="81"/>
  <c r="J101" i="81"/>
  <c r="I101" i="81"/>
  <c r="H101" i="81"/>
  <c r="G101" i="81"/>
  <c r="F101" i="81"/>
  <c r="E101" i="81"/>
  <c r="Q100" i="81"/>
  <c r="P100" i="81"/>
  <c r="O100" i="81"/>
  <c r="N100" i="81"/>
  <c r="L100" i="81"/>
  <c r="J100" i="81"/>
  <c r="I100" i="81"/>
  <c r="H100" i="81"/>
  <c r="G100" i="81"/>
  <c r="F100" i="81"/>
  <c r="E100" i="81"/>
  <c r="Q99" i="81"/>
  <c r="P99" i="81"/>
  <c r="O99" i="81"/>
  <c r="N99" i="81"/>
  <c r="L99" i="81"/>
  <c r="J99" i="81"/>
  <c r="I99" i="81"/>
  <c r="H99" i="81"/>
  <c r="F99" i="81"/>
  <c r="E99" i="81"/>
  <c r="Q98" i="81"/>
  <c r="P98" i="81"/>
  <c r="O98" i="81"/>
  <c r="N98" i="81"/>
  <c r="L98" i="81"/>
  <c r="J98" i="81"/>
  <c r="I98" i="81"/>
  <c r="H98" i="81"/>
  <c r="F98" i="81"/>
  <c r="E98" i="81"/>
  <c r="Q97" i="81"/>
  <c r="P97" i="81"/>
  <c r="O97" i="81"/>
  <c r="N97" i="81"/>
  <c r="L97" i="81"/>
  <c r="J97" i="81"/>
  <c r="I97" i="81"/>
  <c r="H97" i="81"/>
  <c r="F97" i="81"/>
  <c r="E97" i="81"/>
  <c r="Q96" i="81"/>
  <c r="P96" i="81"/>
  <c r="O96" i="81"/>
  <c r="N96" i="81"/>
  <c r="L96" i="81"/>
  <c r="J96" i="81"/>
  <c r="I96" i="81"/>
  <c r="H96" i="81"/>
  <c r="F96" i="81"/>
  <c r="E96" i="81"/>
  <c r="R95" i="81"/>
  <c r="D95" i="81"/>
  <c r="Q92" i="81"/>
  <c r="P92" i="81"/>
  <c r="O92" i="81"/>
  <c r="L92" i="81"/>
  <c r="J92" i="81"/>
  <c r="I92" i="81"/>
  <c r="H92" i="81"/>
  <c r="G92" i="81"/>
  <c r="F92" i="81"/>
  <c r="E92" i="81"/>
  <c r="Q91" i="81"/>
  <c r="P91" i="81"/>
  <c r="O91" i="81"/>
  <c r="L91" i="81"/>
  <c r="J91" i="81"/>
  <c r="I91" i="81"/>
  <c r="H91" i="81"/>
  <c r="F91" i="81"/>
  <c r="E91" i="81"/>
  <c r="Q90" i="81"/>
  <c r="P90" i="81"/>
  <c r="O90" i="81"/>
  <c r="L90" i="81"/>
  <c r="J90" i="81"/>
  <c r="I90" i="81"/>
  <c r="H90" i="81"/>
  <c r="F90" i="81"/>
  <c r="E90" i="81"/>
  <c r="Q89" i="81"/>
  <c r="P89" i="81"/>
  <c r="O89" i="81"/>
  <c r="L89" i="81"/>
  <c r="J89" i="81"/>
  <c r="I89" i="81"/>
  <c r="H89" i="81"/>
  <c r="E89" i="81"/>
  <c r="Q88" i="81"/>
  <c r="P88" i="81"/>
  <c r="O88" i="81"/>
  <c r="L88" i="81"/>
  <c r="J88" i="81"/>
  <c r="I88" i="81"/>
  <c r="H88" i="81"/>
  <c r="E88" i="81"/>
  <c r="Q87" i="81"/>
  <c r="P87" i="81"/>
  <c r="O87" i="81"/>
  <c r="L87" i="81"/>
  <c r="J87" i="81"/>
  <c r="I87" i="81"/>
  <c r="H87" i="81"/>
  <c r="G87" i="81"/>
  <c r="F87" i="81"/>
  <c r="E87" i="81"/>
  <c r="Q86" i="81"/>
  <c r="P86" i="81"/>
  <c r="O86" i="81"/>
  <c r="L86" i="81"/>
  <c r="J86" i="81"/>
  <c r="I86" i="81"/>
  <c r="H86" i="81"/>
  <c r="F86" i="81"/>
  <c r="E86" i="81"/>
  <c r="Q85" i="81"/>
  <c r="P85" i="81"/>
  <c r="O85" i="81"/>
  <c r="L85" i="81"/>
  <c r="J85" i="81"/>
  <c r="I85" i="81"/>
  <c r="H85" i="81"/>
  <c r="F85" i="81"/>
  <c r="E85" i="81"/>
  <c r="Q84" i="81"/>
  <c r="P84" i="81"/>
  <c r="O84" i="81"/>
  <c r="L84" i="81"/>
  <c r="J84" i="81"/>
  <c r="I84" i="81"/>
  <c r="H84" i="81"/>
  <c r="G84" i="81"/>
  <c r="E84" i="81"/>
  <c r="Q83" i="81"/>
  <c r="P83" i="81"/>
  <c r="O83" i="81"/>
  <c r="L83" i="81"/>
  <c r="J83" i="81"/>
  <c r="I83" i="81"/>
  <c r="H83" i="81"/>
  <c r="F83" i="81"/>
  <c r="E83" i="81"/>
  <c r="R82" i="81"/>
  <c r="D82" i="81"/>
  <c r="Q79" i="81"/>
  <c r="P79" i="81"/>
  <c r="O79" i="81"/>
  <c r="L79" i="81"/>
  <c r="J79" i="81"/>
  <c r="I79" i="81"/>
  <c r="H79" i="81"/>
  <c r="E79" i="81"/>
  <c r="Q78" i="81"/>
  <c r="P78" i="81"/>
  <c r="O78" i="81"/>
  <c r="L78" i="81"/>
  <c r="J78" i="81"/>
  <c r="I78" i="81"/>
  <c r="H78" i="81"/>
  <c r="F78" i="81"/>
  <c r="E78" i="81"/>
  <c r="J77" i="81"/>
  <c r="G76" i="81"/>
  <c r="P74" i="81"/>
  <c r="N74" i="81"/>
  <c r="J74" i="81"/>
  <c r="I72" i="81"/>
  <c r="H72" i="81"/>
  <c r="E72" i="81"/>
  <c r="J71" i="81"/>
  <c r="H71" i="81"/>
  <c r="R69" i="81"/>
  <c r="G78" i="81" s="1"/>
  <c r="D69" i="81"/>
  <c r="F79" i="81" s="1"/>
  <c r="Q66" i="81"/>
  <c r="P66" i="81"/>
  <c r="O66" i="81"/>
  <c r="L66" i="81"/>
  <c r="J66" i="81"/>
  <c r="I66" i="81"/>
  <c r="H66" i="81"/>
  <c r="G66" i="81"/>
  <c r="F66" i="81"/>
  <c r="E66" i="81"/>
  <c r="Q65" i="81"/>
  <c r="P65" i="81"/>
  <c r="O65" i="81"/>
  <c r="M65" i="81"/>
  <c r="L65" i="81"/>
  <c r="J65" i="81"/>
  <c r="I65" i="81"/>
  <c r="H65" i="81"/>
  <c r="E65" i="81"/>
  <c r="Q64" i="81"/>
  <c r="P64" i="81"/>
  <c r="G64" i="81"/>
  <c r="F64" i="81"/>
  <c r="E64" i="81"/>
  <c r="Q63" i="81"/>
  <c r="P63" i="81"/>
  <c r="O63" i="81"/>
  <c r="N63" i="81"/>
  <c r="M63" i="81"/>
  <c r="E63" i="81"/>
  <c r="Q62" i="81"/>
  <c r="P62" i="81"/>
  <c r="O62" i="81"/>
  <c r="L62" i="81"/>
  <c r="J62" i="81"/>
  <c r="O61" i="81"/>
  <c r="L61" i="81"/>
  <c r="J61" i="81"/>
  <c r="I61" i="81"/>
  <c r="H61" i="81"/>
  <c r="G61" i="81"/>
  <c r="J60" i="81"/>
  <c r="I60" i="81"/>
  <c r="H60" i="81"/>
  <c r="F60" i="81"/>
  <c r="E60" i="81"/>
  <c r="Q59" i="81"/>
  <c r="F59" i="81"/>
  <c r="E59" i="81"/>
  <c r="Q58" i="81"/>
  <c r="P58" i="81"/>
  <c r="O58" i="81"/>
  <c r="L58" i="81"/>
  <c r="G58" i="81"/>
  <c r="S57" i="81"/>
  <c r="Q57" i="81"/>
  <c r="O57" i="81"/>
  <c r="N57" i="81"/>
  <c r="M57" i="81"/>
  <c r="C57" i="81"/>
  <c r="H57" i="81" s="1"/>
  <c r="S56" i="81"/>
  <c r="R56" i="81"/>
  <c r="D56" i="81"/>
  <c r="N59" i="81" s="1"/>
  <c r="C56" i="81"/>
  <c r="Q53" i="81"/>
  <c r="P53" i="81"/>
  <c r="O53" i="81"/>
  <c r="L53" i="81"/>
  <c r="J53" i="81"/>
  <c r="I53" i="81"/>
  <c r="H53" i="81"/>
  <c r="E53" i="81"/>
  <c r="Q52" i="81"/>
  <c r="P52" i="81"/>
  <c r="O52" i="81"/>
  <c r="L52" i="81"/>
  <c r="J52" i="81"/>
  <c r="I52" i="81"/>
  <c r="H52" i="81"/>
  <c r="E52" i="81"/>
  <c r="L51" i="81"/>
  <c r="J51" i="81"/>
  <c r="M50" i="81"/>
  <c r="H50" i="81"/>
  <c r="E50" i="81"/>
  <c r="M49" i="81"/>
  <c r="P48" i="81"/>
  <c r="O48" i="81"/>
  <c r="I47" i="81"/>
  <c r="H47" i="81"/>
  <c r="P45" i="81"/>
  <c r="O45" i="81"/>
  <c r="S44" i="81"/>
  <c r="C44" i="81"/>
  <c r="S43" i="81"/>
  <c r="R43" i="81"/>
  <c r="D43" i="81"/>
  <c r="F51" i="81" s="1"/>
  <c r="C43" i="81"/>
  <c r="V41" i="81"/>
  <c r="Q40" i="81"/>
  <c r="P40" i="81"/>
  <c r="O40" i="81"/>
  <c r="L40" i="81"/>
  <c r="J40" i="81"/>
  <c r="I40" i="81"/>
  <c r="H40" i="81"/>
  <c r="E40" i="81"/>
  <c r="Q39" i="81"/>
  <c r="P39" i="81"/>
  <c r="O39" i="81"/>
  <c r="L39" i="81"/>
  <c r="J39" i="81"/>
  <c r="I39" i="81"/>
  <c r="H39" i="81"/>
  <c r="E39" i="81"/>
  <c r="J38" i="81"/>
  <c r="I38" i="81"/>
  <c r="H38" i="81"/>
  <c r="J37" i="81"/>
  <c r="I37" i="81"/>
  <c r="J35" i="81"/>
  <c r="I35" i="81"/>
  <c r="H35" i="81"/>
  <c r="N34" i="81"/>
  <c r="J34" i="81"/>
  <c r="E33" i="81"/>
  <c r="J32" i="81"/>
  <c r="I32" i="81"/>
  <c r="F32" i="81"/>
  <c r="E32" i="81"/>
  <c r="S31" i="81"/>
  <c r="C31" i="81"/>
  <c r="S30" i="81"/>
  <c r="R30" i="81"/>
  <c r="G36" i="81" s="1"/>
  <c r="D30" i="81"/>
  <c r="F35" i="81" s="1"/>
  <c r="C30" i="81"/>
  <c r="Q27" i="81"/>
  <c r="P27" i="81"/>
  <c r="O27" i="81"/>
  <c r="L27" i="81"/>
  <c r="J27" i="81"/>
  <c r="I27" i="81"/>
  <c r="H27" i="81"/>
  <c r="F27" i="81"/>
  <c r="E27" i="81"/>
  <c r="Q26" i="81"/>
  <c r="P26" i="81"/>
  <c r="O26" i="81"/>
  <c r="L26" i="81"/>
  <c r="J26" i="81"/>
  <c r="I26" i="81"/>
  <c r="H26" i="81"/>
  <c r="E26" i="81"/>
  <c r="L25" i="81"/>
  <c r="J25" i="81"/>
  <c r="I25" i="81"/>
  <c r="H25" i="81"/>
  <c r="G25" i="81"/>
  <c r="F25" i="81"/>
  <c r="E25" i="81"/>
  <c r="Q24" i="81"/>
  <c r="P24" i="81"/>
  <c r="J24" i="81"/>
  <c r="I24" i="81"/>
  <c r="H24" i="81"/>
  <c r="F24" i="81"/>
  <c r="E24" i="81"/>
  <c r="Q23" i="81"/>
  <c r="P23" i="81"/>
  <c r="O23" i="81"/>
  <c r="N23" i="81"/>
  <c r="L23" i="81"/>
  <c r="J23" i="81"/>
  <c r="I23" i="81"/>
  <c r="H23" i="81"/>
  <c r="E23" i="81"/>
  <c r="Q22" i="81"/>
  <c r="P22" i="81"/>
  <c r="O22" i="81"/>
  <c r="N22" i="81"/>
  <c r="L22" i="81"/>
  <c r="J22" i="81"/>
  <c r="I22" i="81"/>
  <c r="H22" i="81"/>
  <c r="F22" i="81"/>
  <c r="E22" i="81"/>
  <c r="P21" i="81"/>
  <c r="O21" i="81"/>
  <c r="L21" i="81"/>
  <c r="J21" i="81"/>
  <c r="I21" i="81"/>
  <c r="H21" i="81"/>
  <c r="F21" i="81"/>
  <c r="E21" i="81"/>
  <c r="Q20" i="81"/>
  <c r="N20" i="81"/>
  <c r="L20" i="81"/>
  <c r="J20" i="81"/>
  <c r="I20" i="81"/>
  <c r="H20" i="81"/>
  <c r="F20" i="81"/>
  <c r="E20" i="81"/>
  <c r="Q19" i="81"/>
  <c r="P19" i="81"/>
  <c r="O19" i="81"/>
  <c r="N19" i="81"/>
  <c r="J19" i="81"/>
  <c r="I19" i="81"/>
  <c r="H19" i="81"/>
  <c r="E19" i="81"/>
  <c r="S18" i="81"/>
  <c r="N18" i="81"/>
  <c r="M18" i="81"/>
  <c r="F18" i="81"/>
  <c r="C18" i="81"/>
  <c r="I18" i="81" s="1"/>
  <c r="S17" i="81"/>
  <c r="R17" i="81"/>
  <c r="Q25" i="81" s="1"/>
  <c r="D17" i="81"/>
  <c r="F23" i="81" s="1"/>
  <c r="C17" i="81"/>
  <c r="Q14" i="81"/>
  <c r="P14" i="81"/>
  <c r="O14" i="81"/>
  <c r="L14" i="81"/>
  <c r="J14" i="81"/>
  <c r="I14" i="81"/>
  <c r="H14" i="81"/>
  <c r="G14" i="81"/>
  <c r="F14" i="81"/>
  <c r="E14" i="81"/>
  <c r="Q13" i="81"/>
  <c r="P13" i="81"/>
  <c r="O13" i="81"/>
  <c r="M13" i="81"/>
  <c r="L13" i="81"/>
  <c r="J13" i="81"/>
  <c r="I13" i="81"/>
  <c r="H13" i="81"/>
  <c r="G13" i="81"/>
  <c r="E13" i="81"/>
  <c r="M12" i="81"/>
  <c r="M11" i="81"/>
  <c r="P10" i="81"/>
  <c r="M10" i="81"/>
  <c r="L10" i="81"/>
  <c r="L9" i="81"/>
  <c r="J9" i="81"/>
  <c r="H9" i="81"/>
  <c r="G8" i="81"/>
  <c r="M7" i="81"/>
  <c r="G7" i="81"/>
  <c r="E7" i="81"/>
  <c r="P6" i="81"/>
  <c r="O6" i="81"/>
  <c r="M6" i="81"/>
  <c r="R4" i="81"/>
  <c r="D4" i="81"/>
  <c r="Q12" i="81" s="1"/>
  <c r="K2" i="81"/>
  <c r="C170" i="80" a="1"/>
  <c r="C170" i="80" s="1"/>
  <c r="C140" i="80"/>
  <c r="Q131" i="80"/>
  <c r="P131" i="80"/>
  <c r="O131" i="80"/>
  <c r="N131" i="80"/>
  <c r="M131" i="80"/>
  <c r="L131" i="80"/>
  <c r="J131" i="80"/>
  <c r="I131" i="80"/>
  <c r="H131" i="80"/>
  <c r="E131" i="80"/>
  <c r="Q130" i="80"/>
  <c r="P130" i="80"/>
  <c r="O130" i="80"/>
  <c r="N130" i="80"/>
  <c r="M130" i="80"/>
  <c r="L130" i="80"/>
  <c r="J130" i="80"/>
  <c r="I130" i="80"/>
  <c r="H130" i="80"/>
  <c r="E130" i="80"/>
  <c r="Q129" i="80"/>
  <c r="P129" i="80"/>
  <c r="O129" i="80"/>
  <c r="N129" i="80"/>
  <c r="M129" i="80"/>
  <c r="L129" i="80"/>
  <c r="J129" i="80"/>
  <c r="I129" i="80"/>
  <c r="H129" i="80"/>
  <c r="E129" i="80"/>
  <c r="Q128" i="80"/>
  <c r="P128" i="80"/>
  <c r="O128" i="80"/>
  <c r="N128" i="80"/>
  <c r="M128" i="80"/>
  <c r="L128" i="80"/>
  <c r="J128" i="80"/>
  <c r="I128" i="80"/>
  <c r="H128" i="80"/>
  <c r="E128" i="80"/>
  <c r="Q127" i="80"/>
  <c r="P127" i="80"/>
  <c r="O127" i="80"/>
  <c r="N127" i="80"/>
  <c r="M127" i="80"/>
  <c r="L127" i="80"/>
  <c r="J127" i="80"/>
  <c r="I127" i="80"/>
  <c r="H127" i="80"/>
  <c r="E127" i="80"/>
  <c r="Q126" i="80"/>
  <c r="P126" i="80"/>
  <c r="O126" i="80"/>
  <c r="N126" i="80"/>
  <c r="M126" i="80"/>
  <c r="L126" i="80"/>
  <c r="J126" i="80"/>
  <c r="I126" i="80"/>
  <c r="H126" i="80"/>
  <c r="E126" i="80"/>
  <c r="Q125" i="80"/>
  <c r="P125" i="80"/>
  <c r="O125" i="80"/>
  <c r="N125" i="80"/>
  <c r="M125" i="80"/>
  <c r="L125" i="80"/>
  <c r="J125" i="80"/>
  <c r="I125" i="80"/>
  <c r="H125" i="80"/>
  <c r="E125" i="80"/>
  <c r="Q124" i="80"/>
  <c r="P124" i="80"/>
  <c r="O124" i="80"/>
  <c r="N124" i="80"/>
  <c r="M124" i="80"/>
  <c r="L124" i="80"/>
  <c r="J124" i="80"/>
  <c r="I124" i="80"/>
  <c r="H124" i="80"/>
  <c r="E124" i="80"/>
  <c r="Q123" i="80"/>
  <c r="P123" i="80"/>
  <c r="O123" i="80"/>
  <c r="N123" i="80"/>
  <c r="M123" i="80"/>
  <c r="L123" i="80"/>
  <c r="J123" i="80"/>
  <c r="I123" i="80"/>
  <c r="H123" i="80"/>
  <c r="E123" i="80"/>
  <c r="Q122" i="80"/>
  <c r="P122" i="80"/>
  <c r="O122" i="80"/>
  <c r="N122" i="80"/>
  <c r="M122" i="80"/>
  <c r="L122" i="80"/>
  <c r="J122" i="80"/>
  <c r="I122" i="80"/>
  <c r="H122" i="80"/>
  <c r="E122" i="80"/>
  <c r="R121" i="80"/>
  <c r="G131" i="80" s="1"/>
  <c r="D121" i="80"/>
  <c r="F131" i="80" s="1"/>
  <c r="Q118" i="80"/>
  <c r="P118" i="80"/>
  <c r="O118" i="80"/>
  <c r="N118" i="80"/>
  <c r="L118" i="80"/>
  <c r="J118" i="80"/>
  <c r="I118" i="80"/>
  <c r="H118" i="80"/>
  <c r="E118" i="80"/>
  <c r="Q117" i="80"/>
  <c r="P117" i="80"/>
  <c r="O117" i="80"/>
  <c r="N117" i="80"/>
  <c r="M117" i="80"/>
  <c r="L117" i="80"/>
  <c r="J117" i="80"/>
  <c r="I117" i="80"/>
  <c r="H117" i="80"/>
  <c r="E117" i="80"/>
  <c r="Q116" i="80"/>
  <c r="P116" i="80"/>
  <c r="O116" i="80"/>
  <c r="N116" i="80"/>
  <c r="M116" i="80"/>
  <c r="L116" i="80"/>
  <c r="J116" i="80"/>
  <c r="I116" i="80"/>
  <c r="H116" i="80"/>
  <c r="E116" i="80"/>
  <c r="Q115" i="80"/>
  <c r="P115" i="80"/>
  <c r="O115" i="80"/>
  <c r="N115" i="80"/>
  <c r="M115" i="80"/>
  <c r="L115" i="80"/>
  <c r="J115" i="80"/>
  <c r="I115" i="80"/>
  <c r="H115" i="80"/>
  <c r="E115" i="80"/>
  <c r="Q114" i="80"/>
  <c r="P114" i="80"/>
  <c r="O114" i="80"/>
  <c r="N114" i="80"/>
  <c r="M114" i="80"/>
  <c r="L114" i="80"/>
  <c r="J114" i="80"/>
  <c r="I114" i="80"/>
  <c r="H114" i="80"/>
  <c r="E114" i="80"/>
  <c r="Q113" i="80"/>
  <c r="P113" i="80"/>
  <c r="O113" i="80"/>
  <c r="M113" i="80"/>
  <c r="L113" i="80"/>
  <c r="J113" i="80"/>
  <c r="I113" i="80"/>
  <c r="H113" i="80"/>
  <c r="E113" i="80"/>
  <c r="Q112" i="80"/>
  <c r="P112" i="80"/>
  <c r="O112" i="80"/>
  <c r="N112" i="80"/>
  <c r="L112" i="80"/>
  <c r="J112" i="80"/>
  <c r="I112" i="80"/>
  <c r="H112" i="80"/>
  <c r="E112" i="80"/>
  <c r="Q111" i="80"/>
  <c r="P111" i="80"/>
  <c r="O111" i="80"/>
  <c r="N111" i="80"/>
  <c r="M111" i="80"/>
  <c r="L111" i="80"/>
  <c r="J111" i="80"/>
  <c r="I111" i="80"/>
  <c r="H111" i="80"/>
  <c r="E111" i="80"/>
  <c r="Q110" i="80"/>
  <c r="P110" i="80"/>
  <c r="O110" i="80"/>
  <c r="N110" i="80"/>
  <c r="M110" i="80"/>
  <c r="L110" i="80"/>
  <c r="J110" i="80"/>
  <c r="I110" i="80"/>
  <c r="H110" i="80"/>
  <c r="E110" i="80"/>
  <c r="Q109" i="80"/>
  <c r="P109" i="80"/>
  <c r="O109" i="80"/>
  <c r="N109" i="80"/>
  <c r="M109" i="80"/>
  <c r="L109" i="80"/>
  <c r="J109" i="80"/>
  <c r="I109" i="80"/>
  <c r="H109" i="80"/>
  <c r="E109" i="80"/>
  <c r="R108" i="80"/>
  <c r="D108" i="80"/>
  <c r="Q105" i="80"/>
  <c r="P105" i="80"/>
  <c r="O105" i="80"/>
  <c r="L105" i="80"/>
  <c r="J105" i="80"/>
  <c r="I105" i="80"/>
  <c r="H105" i="80"/>
  <c r="F105" i="80"/>
  <c r="E105" i="80"/>
  <c r="Q104" i="80"/>
  <c r="P104" i="80"/>
  <c r="O104" i="80"/>
  <c r="L104" i="80"/>
  <c r="J104" i="80"/>
  <c r="I104" i="80"/>
  <c r="H104" i="80"/>
  <c r="F104" i="80"/>
  <c r="E104" i="80"/>
  <c r="Q103" i="80"/>
  <c r="P103" i="80"/>
  <c r="O103" i="80"/>
  <c r="L103" i="80"/>
  <c r="J103" i="80"/>
  <c r="I103" i="80"/>
  <c r="H103" i="80"/>
  <c r="F103" i="80"/>
  <c r="E103" i="80"/>
  <c r="Q102" i="80"/>
  <c r="P102" i="80"/>
  <c r="O102" i="80"/>
  <c r="L102" i="80"/>
  <c r="J102" i="80"/>
  <c r="I102" i="80"/>
  <c r="H102" i="80"/>
  <c r="E102" i="80"/>
  <c r="Q101" i="80"/>
  <c r="P101" i="80"/>
  <c r="O101" i="80"/>
  <c r="L101" i="80"/>
  <c r="J101" i="80"/>
  <c r="I101" i="80"/>
  <c r="H101" i="80"/>
  <c r="F101" i="80"/>
  <c r="E101" i="80"/>
  <c r="Q100" i="80"/>
  <c r="P100" i="80"/>
  <c r="O100" i="80"/>
  <c r="L100" i="80"/>
  <c r="J100" i="80"/>
  <c r="I100" i="80"/>
  <c r="H100" i="80"/>
  <c r="F100" i="80"/>
  <c r="E100" i="80"/>
  <c r="Q99" i="80"/>
  <c r="P99" i="80"/>
  <c r="O99" i="80"/>
  <c r="L99" i="80"/>
  <c r="J99" i="80"/>
  <c r="I99" i="80"/>
  <c r="H99" i="80"/>
  <c r="F99" i="80"/>
  <c r="E99" i="80"/>
  <c r="Q98" i="80"/>
  <c r="P98" i="80"/>
  <c r="O98" i="80"/>
  <c r="N98" i="80"/>
  <c r="L98" i="80"/>
  <c r="J98" i="80"/>
  <c r="I98" i="80"/>
  <c r="H98" i="80"/>
  <c r="F98" i="80"/>
  <c r="E98" i="80"/>
  <c r="Q97" i="80"/>
  <c r="P97" i="80"/>
  <c r="O97" i="80"/>
  <c r="N97" i="80"/>
  <c r="M97" i="80"/>
  <c r="L97" i="80"/>
  <c r="J97" i="80"/>
  <c r="I97" i="80"/>
  <c r="H97" i="80"/>
  <c r="E97" i="80"/>
  <c r="Q96" i="80"/>
  <c r="P96" i="80"/>
  <c r="O96" i="80"/>
  <c r="N96" i="80"/>
  <c r="M96" i="80"/>
  <c r="L96" i="80"/>
  <c r="J96" i="80"/>
  <c r="I96" i="80"/>
  <c r="H96" i="80"/>
  <c r="E96" i="80"/>
  <c r="R95" i="80"/>
  <c r="M104" i="80" s="1"/>
  <c r="D95" i="80"/>
  <c r="N105" i="80" s="1"/>
  <c r="Q92" i="80"/>
  <c r="P92" i="80"/>
  <c r="O92" i="80"/>
  <c r="L92" i="80"/>
  <c r="J92" i="80"/>
  <c r="I92" i="80"/>
  <c r="H92" i="80"/>
  <c r="E92" i="80"/>
  <c r="Q91" i="80"/>
  <c r="P91" i="80"/>
  <c r="O91" i="80"/>
  <c r="L91" i="80"/>
  <c r="J91" i="80"/>
  <c r="I91" i="80"/>
  <c r="H91" i="80"/>
  <c r="G91" i="80"/>
  <c r="E91" i="80"/>
  <c r="Q90" i="80"/>
  <c r="P90" i="80"/>
  <c r="O90" i="80"/>
  <c r="L90" i="80"/>
  <c r="J90" i="80"/>
  <c r="I90" i="80"/>
  <c r="H90" i="80"/>
  <c r="G90" i="80"/>
  <c r="F90" i="80"/>
  <c r="E90" i="80"/>
  <c r="Q89" i="80"/>
  <c r="P89" i="80"/>
  <c r="O89" i="80"/>
  <c r="L89" i="80"/>
  <c r="J89" i="80"/>
  <c r="I89" i="80"/>
  <c r="H89" i="80"/>
  <c r="G89" i="80"/>
  <c r="F89" i="80"/>
  <c r="E89" i="80"/>
  <c r="Q88" i="80"/>
  <c r="P88" i="80"/>
  <c r="O88" i="80"/>
  <c r="L88" i="80"/>
  <c r="J88" i="80"/>
  <c r="I88" i="80"/>
  <c r="H88" i="80"/>
  <c r="E88" i="80"/>
  <c r="Q87" i="80"/>
  <c r="P87" i="80"/>
  <c r="O87" i="80"/>
  <c r="L87" i="80"/>
  <c r="J87" i="80"/>
  <c r="I87" i="80"/>
  <c r="H87" i="80"/>
  <c r="F87" i="80"/>
  <c r="E87" i="80"/>
  <c r="Q86" i="80"/>
  <c r="P86" i="80"/>
  <c r="O86" i="80"/>
  <c r="L86" i="80"/>
  <c r="J86" i="80"/>
  <c r="I86" i="80"/>
  <c r="H86" i="80"/>
  <c r="E86" i="80"/>
  <c r="Q85" i="80"/>
  <c r="P85" i="80"/>
  <c r="O85" i="80"/>
  <c r="L85" i="80"/>
  <c r="J85" i="80"/>
  <c r="I85" i="80"/>
  <c r="H85" i="80"/>
  <c r="G85" i="80"/>
  <c r="E85" i="80"/>
  <c r="Q84" i="80"/>
  <c r="P84" i="80"/>
  <c r="O84" i="80"/>
  <c r="L84" i="80"/>
  <c r="J84" i="80"/>
  <c r="I84" i="80"/>
  <c r="H84" i="80"/>
  <c r="E84" i="80"/>
  <c r="Q83" i="80"/>
  <c r="P83" i="80"/>
  <c r="O83" i="80"/>
  <c r="L83" i="80"/>
  <c r="J83" i="80"/>
  <c r="I83" i="80"/>
  <c r="H83" i="80"/>
  <c r="G83" i="80"/>
  <c r="E83" i="80"/>
  <c r="R82" i="80"/>
  <c r="D82" i="80"/>
  <c r="Q79" i="80"/>
  <c r="P79" i="80"/>
  <c r="O79" i="80"/>
  <c r="L79" i="80"/>
  <c r="J79" i="80"/>
  <c r="I79" i="80"/>
  <c r="H79" i="80"/>
  <c r="G79" i="80"/>
  <c r="F79" i="80"/>
  <c r="E79" i="80"/>
  <c r="Q78" i="80"/>
  <c r="P78" i="80"/>
  <c r="O78" i="80"/>
  <c r="L78" i="80"/>
  <c r="J78" i="80"/>
  <c r="I78" i="80"/>
  <c r="H78" i="80"/>
  <c r="G78" i="80"/>
  <c r="F78" i="80"/>
  <c r="E78" i="80"/>
  <c r="Q77" i="80"/>
  <c r="P77" i="80"/>
  <c r="O77" i="80"/>
  <c r="L77" i="80"/>
  <c r="J77" i="80"/>
  <c r="I77" i="80"/>
  <c r="H77" i="80"/>
  <c r="F77" i="80"/>
  <c r="E77" i="80"/>
  <c r="Q76" i="80"/>
  <c r="P76" i="80"/>
  <c r="O76" i="80"/>
  <c r="N76" i="80"/>
  <c r="L76" i="80"/>
  <c r="J76" i="80"/>
  <c r="I76" i="80"/>
  <c r="H76" i="80"/>
  <c r="F76" i="80"/>
  <c r="E76" i="80"/>
  <c r="Q75" i="80"/>
  <c r="P75" i="80"/>
  <c r="O75" i="80"/>
  <c r="N75" i="80"/>
  <c r="L75" i="80"/>
  <c r="J75" i="80"/>
  <c r="I75" i="80"/>
  <c r="H75" i="80"/>
  <c r="E75" i="80"/>
  <c r="Q74" i="80"/>
  <c r="P74" i="80"/>
  <c r="O74" i="80"/>
  <c r="L74" i="80"/>
  <c r="J74" i="80"/>
  <c r="I74" i="80"/>
  <c r="H74" i="80"/>
  <c r="F74" i="80"/>
  <c r="E74" i="80"/>
  <c r="Q73" i="80"/>
  <c r="P73" i="80"/>
  <c r="O73" i="80"/>
  <c r="N73" i="80"/>
  <c r="L73" i="80"/>
  <c r="J73" i="80"/>
  <c r="I73" i="80"/>
  <c r="H73" i="80"/>
  <c r="F73" i="80"/>
  <c r="E73" i="80"/>
  <c r="Q72" i="80"/>
  <c r="P72" i="80"/>
  <c r="O72" i="80"/>
  <c r="N72" i="80"/>
  <c r="L72" i="80"/>
  <c r="J72" i="80"/>
  <c r="I72" i="80"/>
  <c r="H72" i="80"/>
  <c r="G72" i="80"/>
  <c r="E72" i="80"/>
  <c r="Q71" i="80"/>
  <c r="P71" i="80"/>
  <c r="O71" i="80"/>
  <c r="L71" i="80"/>
  <c r="J71" i="80"/>
  <c r="I71" i="80"/>
  <c r="H71" i="80"/>
  <c r="F71" i="80"/>
  <c r="E71" i="80"/>
  <c r="Q70" i="80"/>
  <c r="P70" i="80"/>
  <c r="O70" i="80"/>
  <c r="N70" i="80"/>
  <c r="L70" i="80"/>
  <c r="J70" i="80"/>
  <c r="I70" i="80"/>
  <c r="H70" i="80"/>
  <c r="F70" i="80"/>
  <c r="E70" i="80"/>
  <c r="R69" i="80"/>
  <c r="M70" i="80" s="1"/>
  <c r="D69" i="80"/>
  <c r="F75" i="80" s="1"/>
  <c r="Q66" i="80"/>
  <c r="P66" i="80"/>
  <c r="O66" i="80"/>
  <c r="N66" i="80"/>
  <c r="L66" i="80"/>
  <c r="J66" i="80"/>
  <c r="I66" i="80"/>
  <c r="H66" i="80"/>
  <c r="E66" i="80"/>
  <c r="Q65" i="80"/>
  <c r="P65" i="80"/>
  <c r="O65" i="80"/>
  <c r="M65" i="80"/>
  <c r="L65" i="80"/>
  <c r="J65" i="80"/>
  <c r="I65" i="80"/>
  <c r="H65" i="80"/>
  <c r="E65" i="80"/>
  <c r="Q64" i="80"/>
  <c r="P64" i="80"/>
  <c r="O64" i="80"/>
  <c r="L64" i="80"/>
  <c r="J64" i="80"/>
  <c r="I64" i="80"/>
  <c r="H64" i="80"/>
  <c r="E64" i="80"/>
  <c r="Q63" i="80"/>
  <c r="P63" i="80"/>
  <c r="O63" i="80"/>
  <c r="L63" i="80"/>
  <c r="J63" i="80"/>
  <c r="I63" i="80"/>
  <c r="H63" i="80"/>
  <c r="E63" i="80"/>
  <c r="Q62" i="80"/>
  <c r="P62" i="80"/>
  <c r="O62" i="80"/>
  <c r="L62" i="80"/>
  <c r="J62" i="80"/>
  <c r="I62" i="80"/>
  <c r="H62" i="80"/>
  <c r="E62" i="80"/>
  <c r="Q61" i="80"/>
  <c r="P61" i="80"/>
  <c r="O61" i="80"/>
  <c r="N61" i="80"/>
  <c r="L61" i="80"/>
  <c r="J61" i="80"/>
  <c r="I61" i="80"/>
  <c r="H61" i="80"/>
  <c r="E61" i="80"/>
  <c r="Q60" i="80"/>
  <c r="P60" i="80"/>
  <c r="O60" i="80"/>
  <c r="N60" i="80"/>
  <c r="L60" i="80"/>
  <c r="J60" i="80"/>
  <c r="I60" i="80"/>
  <c r="H60" i="80"/>
  <c r="E60" i="80"/>
  <c r="Q59" i="80"/>
  <c r="P59" i="80"/>
  <c r="O59" i="80"/>
  <c r="L59" i="80"/>
  <c r="J59" i="80"/>
  <c r="I59" i="80"/>
  <c r="H59" i="80"/>
  <c r="E59" i="80"/>
  <c r="Q58" i="80"/>
  <c r="P58" i="80"/>
  <c r="O58" i="80"/>
  <c r="L58" i="80"/>
  <c r="J58" i="80"/>
  <c r="I58" i="80"/>
  <c r="H58" i="80"/>
  <c r="E58" i="80"/>
  <c r="O57" i="80"/>
  <c r="N57" i="80"/>
  <c r="M57" i="80"/>
  <c r="L57" i="80"/>
  <c r="S56" i="80"/>
  <c r="R56" i="80"/>
  <c r="G62" i="80" s="1"/>
  <c r="D56" i="80"/>
  <c r="C56" i="80"/>
  <c r="Q53" i="80"/>
  <c r="P53" i="80"/>
  <c r="O53" i="80"/>
  <c r="L53" i="80"/>
  <c r="J53" i="80"/>
  <c r="I53" i="80"/>
  <c r="H53" i="80"/>
  <c r="E53" i="80"/>
  <c r="Q52" i="80"/>
  <c r="P52" i="80"/>
  <c r="O52" i="80"/>
  <c r="N52" i="80"/>
  <c r="L52" i="80"/>
  <c r="J52" i="80"/>
  <c r="I52" i="80"/>
  <c r="H52" i="80"/>
  <c r="E52" i="80"/>
  <c r="E51" i="80"/>
  <c r="I50" i="80"/>
  <c r="I49" i="80"/>
  <c r="H48" i="80"/>
  <c r="F48" i="80"/>
  <c r="U47" i="80"/>
  <c r="F47" i="80"/>
  <c r="H45" i="80"/>
  <c r="F45" i="80"/>
  <c r="E45" i="80"/>
  <c r="S44" i="80"/>
  <c r="N44" i="80"/>
  <c r="F44" i="80"/>
  <c r="C44" i="80"/>
  <c r="U43" i="80"/>
  <c r="S43" i="80"/>
  <c r="R43" i="80"/>
  <c r="M44" i="80" s="1"/>
  <c r="D43" i="80"/>
  <c r="N53" i="80" s="1"/>
  <c r="C43" i="80"/>
  <c r="V41" i="80"/>
  <c r="Q40" i="80"/>
  <c r="P40" i="80"/>
  <c r="O40" i="80"/>
  <c r="N40" i="80"/>
  <c r="M40" i="80"/>
  <c r="L40" i="80"/>
  <c r="J40" i="80"/>
  <c r="I40" i="80"/>
  <c r="H40" i="80"/>
  <c r="G40" i="80"/>
  <c r="F40" i="80"/>
  <c r="E40" i="80"/>
  <c r="Q39" i="80"/>
  <c r="P39" i="80"/>
  <c r="O39" i="80"/>
  <c r="N39" i="80"/>
  <c r="M39" i="80"/>
  <c r="L39" i="80"/>
  <c r="J39" i="80"/>
  <c r="I39" i="80"/>
  <c r="H39" i="80"/>
  <c r="G39" i="80"/>
  <c r="F39" i="80"/>
  <c r="E39" i="80"/>
  <c r="O38" i="80"/>
  <c r="N38" i="80"/>
  <c r="M38" i="80"/>
  <c r="L38" i="80"/>
  <c r="J38" i="80"/>
  <c r="I38" i="80"/>
  <c r="H38" i="80"/>
  <c r="F38" i="80"/>
  <c r="E38" i="80"/>
  <c r="O37" i="80"/>
  <c r="N37" i="80"/>
  <c r="M37" i="80"/>
  <c r="L37" i="80"/>
  <c r="J37" i="80"/>
  <c r="I37" i="80"/>
  <c r="H37" i="80"/>
  <c r="E37" i="80"/>
  <c r="N36" i="80"/>
  <c r="M36" i="80"/>
  <c r="L36" i="80"/>
  <c r="J36" i="80"/>
  <c r="I36" i="80"/>
  <c r="H36" i="80"/>
  <c r="E36" i="80"/>
  <c r="N35" i="80"/>
  <c r="L35" i="80"/>
  <c r="J35" i="80"/>
  <c r="I35" i="80"/>
  <c r="H35" i="80"/>
  <c r="G35" i="80"/>
  <c r="F35" i="80"/>
  <c r="E35" i="80"/>
  <c r="N34" i="80"/>
  <c r="L34" i="80"/>
  <c r="J34" i="80"/>
  <c r="I34" i="80"/>
  <c r="H34" i="80"/>
  <c r="G34" i="80"/>
  <c r="F34" i="80"/>
  <c r="E34" i="80"/>
  <c r="N33" i="80"/>
  <c r="L33" i="80"/>
  <c r="J33" i="80"/>
  <c r="I33" i="80"/>
  <c r="H33" i="80"/>
  <c r="G33" i="80"/>
  <c r="F33" i="80"/>
  <c r="E33" i="80"/>
  <c r="N32" i="80"/>
  <c r="L32" i="80"/>
  <c r="J32" i="80"/>
  <c r="I32" i="80"/>
  <c r="H32" i="80"/>
  <c r="G32" i="80"/>
  <c r="F32" i="80"/>
  <c r="E32" i="80"/>
  <c r="S31" i="80"/>
  <c r="J31" i="80"/>
  <c r="I31" i="80"/>
  <c r="H31" i="80"/>
  <c r="G31" i="80"/>
  <c r="F31" i="80"/>
  <c r="C31" i="80"/>
  <c r="E31" i="80" s="1"/>
  <c r="S30" i="80"/>
  <c r="R30" i="80"/>
  <c r="G36" i="80" s="1"/>
  <c r="D30" i="80"/>
  <c r="F37" i="80" s="1"/>
  <c r="C30" i="80"/>
  <c r="Q27" i="80"/>
  <c r="P27" i="80"/>
  <c r="O27" i="80"/>
  <c r="N27" i="80"/>
  <c r="M27" i="80"/>
  <c r="L27" i="80"/>
  <c r="J27" i="80"/>
  <c r="I27" i="80"/>
  <c r="H27" i="80"/>
  <c r="E27" i="80"/>
  <c r="Q26" i="80"/>
  <c r="P26" i="80"/>
  <c r="O26" i="80"/>
  <c r="N26" i="80"/>
  <c r="M26" i="80"/>
  <c r="L26" i="80"/>
  <c r="J26" i="80"/>
  <c r="I26" i="80"/>
  <c r="H26" i="80"/>
  <c r="E26" i="80"/>
  <c r="J25" i="80"/>
  <c r="I25" i="80"/>
  <c r="H25" i="80"/>
  <c r="G25" i="80"/>
  <c r="E25" i="80"/>
  <c r="J24" i="80"/>
  <c r="I24" i="80"/>
  <c r="H24" i="80"/>
  <c r="I23" i="80"/>
  <c r="H23" i="80"/>
  <c r="G23" i="80"/>
  <c r="F23" i="80"/>
  <c r="E23" i="80"/>
  <c r="N22" i="80"/>
  <c r="J22" i="80"/>
  <c r="I22" i="80"/>
  <c r="J21" i="80"/>
  <c r="I21" i="80"/>
  <c r="H21" i="80"/>
  <c r="G21" i="80"/>
  <c r="F21" i="80"/>
  <c r="E21" i="80"/>
  <c r="N20" i="80"/>
  <c r="J20" i="80"/>
  <c r="N19" i="80"/>
  <c r="J19" i="80"/>
  <c r="I19" i="80"/>
  <c r="H19" i="80"/>
  <c r="E19" i="80"/>
  <c r="S18" i="80"/>
  <c r="N18" i="80"/>
  <c r="F18" i="80"/>
  <c r="C18" i="80"/>
  <c r="S17" i="80"/>
  <c r="R17" i="80"/>
  <c r="M25" i="80" s="1"/>
  <c r="D17" i="80"/>
  <c r="F24" i="80" s="1"/>
  <c r="C17" i="80"/>
  <c r="Q14" i="80"/>
  <c r="P14" i="80"/>
  <c r="O14" i="80"/>
  <c r="M14" i="80"/>
  <c r="L14" i="80"/>
  <c r="J14" i="80"/>
  <c r="I14" i="80"/>
  <c r="H14" i="80"/>
  <c r="G14" i="80"/>
  <c r="E14" i="80"/>
  <c r="Q13" i="80"/>
  <c r="P13" i="80"/>
  <c r="O13" i="80"/>
  <c r="M13" i="80"/>
  <c r="L13" i="80"/>
  <c r="J13" i="80"/>
  <c r="I13" i="80"/>
  <c r="H13" i="80"/>
  <c r="E13" i="80"/>
  <c r="M12" i="80"/>
  <c r="G12" i="80"/>
  <c r="M11" i="80"/>
  <c r="I11" i="80"/>
  <c r="G11" i="80"/>
  <c r="H10" i="80"/>
  <c r="G10" i="80"/>
  <c r="M9" i="80"/>
  <c r="G9" i="80"/>
  <c r="G8" i="80"/>
  <c r="M7" i="80"/>
  <c r="G7" i="80"/>
  <c r="P6" i="80"/>
  <c r="M6" i="80"/>
  <c r="G6" i="80"/>
  <c r="O5" i="80"/>
  <c r="M5" i="80"/>
  <c r="G5" i="80"/>
  <c r="R4" i="80"/>
  <c r="M10" i="80" s="1"/>
  <c r="D4" i="80"/>
  <c r="N14" i="80" s="1"/>
  <c r="K2" i="80"/>
  <c r="U40" i="57"/>
  <c r="W77" i="79"/>
  <c r="X77" i="79"/>
  <c r="Y77" i="79"/>
  <c r="Z77" i="79"/>
  <c r="AA77" i="79"/>
  <c r="AB77" i="79"/>
  <c r="AC77" i="79"/>
  <c r="C170" i="79" a="1"/>
  <c r="C170" i="79" s="1"/>
  <c r="C140" i="79"/>
  <c r="Q131" i="79"/>
  <c r="P131" i="79"/>
  <c r="O131" i="79"/>
  <c r="N131" i="79"/>
  <c r="L131" i="79"/>
  <c r="J131" i="79"/>
  <c r="I131" i="79"/>
  <c r="H131" i="79"/>
  <c r="G131" i="79"/>
  <c r="E131" i="79"/>
  <c r="Q130" i="79"/>
  <c r="P130" i="79"/>
  <c r="O130" i="79"/>
  <c r="N130" i="79"/>
  <c r="L130" i="79"/>
  <c r="J130" i="79"/>
  <c r="I130" i="79"/>
  <c r="H130" i="79"/>
  <c r="G130" i="79"/>
  <c r="F130" i="79"/>
  <c r="E130" i="79"/>
  <c r="Q129" i="79"/>
  <c r="P129" i="79"/>
  <c r="O129" i="79"/>
  <c r="N129" i="79"/>
  <c r="L129" i="79"/>
  <c r="J129" i="79"/>
  <c r="I129" i="79"/>
  <c r="H129" i="79"/>
  <c r="G129" i="79"/>
  <c r="F129" i="79"/>
  <c r="E129" i="79"/>
  <c r="Q128" i="79"/>
  <c r="P128" i="79"/>
  <c r="O128" i="79"/>
  <c r="N128" i="79"/>
  <c r="L128" i="79"/>
  <c r="J128" i="79"/>
  <c r="I128" i="79"/>
  <c r="H128" i="79"/>
  <c r="G128" i="79"/>
  <c r="F128" i="79"/>
  <c r="E128" i="79"/>
  <c r="Q127" i="79"/>
  <c r="P127" i="79"/>
  <c r="O127" i="79"/>
  <c r="N127" i="79"/>
  <c r="L127" i="79"/>
  <c r="J127" i="79"/>
  <c r="I127" i="79"/>
  <c r="H127" i="79"/>
  <c r="G127" i="79"/>
  <c r="F127" i="79"/>
  <c r="E127" i="79"/>
  <c r="Q126" i="79"/>
  <c r="P126" i="79"/>
  <c r="O126" i="79"/>
  <c r="N126" i="79"/>
  <c r="L126" i="79"/>
  <c r="J126" i="79"/>
  <c r="I126" i="79"/>
  <c r="H126" i="79"/>
  <c r="G126" i="79"/>
  <c r="F126" i="79"/>
  <c r="E126" i="79"/>
  <c r="Q125" i="79"/>
  <c r="P125" i="79"/>
  <c r="O125" i="79"/>
  <c r="N125" i="79"/>
  <c r="L125" i="79"/>
  <c r="J125" i="79"/>
  <c r="I125" i="79"/>
  <c r="H125" i="79"/>
  <c r="G125" i="79"/>
  <c r="F125" i="79"/>
  <c r="E125" i="79"/>
  <c r="Q124" i="79"/>
  <c r="P124" i="79"/>
  <c r="O124" i="79"/>
  <c r="N124" i="79"/>
  <c r="L124" i="79"/>
  <c r="J124" i="79"/>
  <c r="I124" i="79"/>
  <c r="H124" i="79"/>
  <c r="G124" i="79"/>
  <c r="F124" i="79"/>
  <c r="E124" i="79"/>
  <c r="Q123" i="79"/>
  <c r="P123" i="79"/>
  <c r="O123" i="79"/>
  <c r="N123" i="79"/>
  <c r="L123" i="79"/>
  <c r="J123" i="79"/>
  <c r="I123" i="79"/>
  <c r="H123" i="79"/>
  <c r="G123" i="79"/>
  <c r="F123" i="79"/>
  <c r="E123" i="79"/>
  <c r="Q122" i="79"/>
  <c r="P122" i="79"/>
  <c r="O122" i="79"/>
  <c r="N122" i="79"/>
  <c r="L122" i="79"/>
  <c r="J122" i="79"/>
  <c r="I122" i="79"/>
  <c r="H122" i="79"/>
  <c r="G122" i="79"/>
  <c r="F122" i="79"/>
  <c r="E122" i="79"/>
  <c r="R121" i="79"/>
  <c r="M131" i="79" s="1"/>
  <c r="D121" i="79"/>
  <c r="F131" i="79" s="1"/>
  <c r="Q118" i="79"/>
  <c r="P118" i="79"/>
  <c r="O118" i="79"/>
  <c r="N118" i="79"/>
  <c r="L118" i="79"/>
  <c r="J118" i="79"/>
  <c r="I118" i="79"/>
  <c r="H118" i="79"/>
  <c r="E118" i="79"/>
  <c r="Q117" i="79"/>
  <c r="P117" i="79"/>
  <c r="O117" i="79"/>
  <c r="N117" i="79"/>
  <c r="L117" i="79"/>
  <c r="J117" i="79"/>
  <c r="I117" i="79"/>
  <c r="H117" i="79"/>
  <c r="E117" i="79"/>
  <c r="Q116" i="79"/>
  <c r="P116" i="79"/>
  <c r="O116" i="79"/>
  <c r="N116" i="79"/>
  <c r="L116" i="79"/>
  <c r="J116" i="79"/>
  <c r="I116" i="79"/>
  <c r="H116" i="79"/>
  <c r="E116" i="79"/>
  <c r="Q115" i="79"/>
  <c r="P115" i="79"/>
  <c r="O115" i="79"/>
  <c r="N115" i="79"/>
  <c r="L115" i="79"/>
  <c r="J115" i="79"/>
  <c r="I115" i="79"/>
  <c r="H115" i="79"/>
  <c r="E115" i="79"/>
  <c r="Q114" i="79"/>
  <c r="P114" i="79"/>
  <c r="O114" i="79"/>
  <c r="N114" i="79"/>
  <c r="L114" i="79"/>
  <c r="J114" i="79"/>
  <c r="I114" i="79"/>
  <c r="H114" i="79"/>
  <c r="E114" i="79"/>
  <c r="Q113" i="79"/>
  <c r="P113" i="79"/>
  <c r="O113" i="79"/>
  <c r="N113" i="79"/>
  <c r="L113" i="79"/>
  <c r="J113" i="79"/>
  <c r="I113" i="79"/>
  <c r="H113" i="79"/>
  <c r="E113" i="79"/>
  <c r="Q112" i="79"/>
  <c r="P112" i="79"/>
  <c r="O112" i="79"/>
  <c r="N112" i="79"/>
  <c r="L112" i="79"/>
  <c r="J112" i="79"/>
  <c r="I112" i="79"/>
  <c r="H112" i="79"/>
  <c r="E112" i="79"/>
  <c r="Q111" i="79"/>
  <c r="P111" i="79"/>
  <c r="O111" i="79"/>
  <c r="N111" i="79"/>
  <c r="L111" i="79"/>
  <c r="J111" i="79"/>
  <c r="I111" i="79"/>
  <c r="H111" i="79"/>
  <c r="E111" i="79"/>
  <c r="Q110" i="79"/>
  <c r="P110" i="79"/>
  <c r="O110" i="79"/>
  <c r="N110" i="79"/>
  <c r="L110" i="79"/>
  <c r="J110" i="79"/>
  <c r="I110" i="79"/>
  <c r="H110" i="79"/>
  <c r="E110" i="79"/>
  <c r="Q109" i="79"/>
  <c r="P109" i="79"/>
  <c r="O109" i="79"/>
  <c r="N109" i="79"/>
  <c r="L109" i="79"/>
  <c r="J109" i="79"/>
  <c r="I109" i="79"/>
  <c r="H109" i="79"/>
  <c r="E109" i="79"/>
  <c r="R108" i="79"/>
  <c r="G118" i="79" s="1"/>
  <c r="D108" i="79"/>
  <c r="F118" i="79" s="1"/>
  <c r="Q105" i="79"/>
  <c r="P105" i="79"/>
  <c r="O105" i="79"/>
  <c r="N105" i="79"/>
  <c r="M105" i="79"/>
  <c r="L105" i="79"/>
  <c r="J105" i="79"/>
  <c r="I105" i="79"/>
  <c r="H105" i="79"/>
  <c r="G105" i="79"/>
  <c r="F105" i="79"/>
  <c r="E105" i="79"/>
  <c r="Q104" i="79"/>
  <c r="P104" i="79"/>
  <c r="O104" i="79"/>
  <c r="N104" i="79"/>
  <c r="M104" i="79"/>
  <c r="L104" i="79"/>
  <c r="J104" i="79"/>
  <c r="I104" i="79"/>
  <c r="H104" i="79"/>
  <c r="G104" i="79"/>
  <c r="F104" i="79"/>
  <c r="E104" i="79"/>
  <c r="Q103" i="79"/>
  <c r="P103" i="79"/>
  <c r="O103" i="79"/>
  <c r="N103" i="79"/>
  <c r="M103" i="79"/>
  <c r="L103" i="79"/>
  <c r="J103" i="79"/>
  <c r="I103" i="79"/>
  <c r="H103" i="79"/>
  <c r="G103" i="79"/>
  <c r="F103" i="79"/>
  <c r="E103" i="79"/>
  <c r="Q102" i="79"/>
  <c r="P102" i="79"/>
  <c r="O102" i="79"/>
  <c r="N102" i="79"/>
  <c r="M102" i="79"/>
  <c r="L102" i="79"/>
  <c r="J102" i="79"/>
  <c r="I102" i="79"/>
  <c r="H102" i="79"/>
  <c r="G102" i="79"/>
  <c r="F102" i="79"/>
  <c r="E102" i="79"/>
  <c r="Q101" i="79"/>
  <c r="P101" i="79"/>
  <c r="O101" i="79"/>
  <c r="N101" i="79"/>
  <c r="M101" i="79"/>
  <c r="L101" i="79"/>
  <c r="J101" i="79"/>
  <c r="I101" i="79"/>
  <c r="H101" i="79"/>
  <c r="G101" i="79"/>
  <c r="F101" i="79"/>
  <c r="E101" i="79"/>
  <c r="Q100" i="79"/>
  <c r="P100" i="79"/>
  <c r="O100" i="79"/>
  <c r="N100" i="79"/>
  <c r="M100" i="79"/>
  <c r="L100" i="79"/>
  <c r="J100" i="79"/>
  <c r="I100" i="79"/>
  <c r="H100" i="79"/>
  <c r="G100" i="79"/>
  <c r="F100" i="79"/>
  <c r="E100" i="79"/>
  <c r="Q99" i="79"/>
  <c r="P99" i="79"/>
  <c r="O99" i="79"/>
  <c r="N99" i="79"/>
  <c r="M99" i="79"/>
  <c r="L99" i="79"/>
  <c r="J99" i="79"/>
  <c r="I99" i="79"/>
  <c r="H99" i="79"/>
  <c r="G99" i="79"/>
  <c r="F99" i="79"/>
  <c r="E99" i="79"/>
  <c r="Q98" i="79"/>
  <c r="P98" i="79"/>
  <c r="O98" i="79"/>
  <c r="N98" i="79"/>
  <c r="M98" i="79"/>
  <c r="L98" i="79"/>
  <c r="J98" i="79"/>
  <c r="I98" i="79"/>
  <c r="H98" i="79"/>
  <c r="G98" i="79"/>
  <c r="F98" i="79"/>
  <c r="E98" i="79"/>
  <c r="Q97" i="79"/>
  <c r="P97" i="79"/>
  <c r="O97" i="79"/>
  <c r="N97" i="79"/>
  <c r="M97" i="79"/>
  <c r="L97" i="79"/>
  <c r="J97" i="79"/>
  <c r="I97" i="79"/>
  <c r="H97" i="79"/>
  <c r="G97" i="79"/>
  <c r="F97" i="79"/>
  <c r="E97" i="79"/>
  <c r="Q96" i="79"/>
  <c r="P96" i="79"/>
  <c r="O96" i="79"/>
  <c r="N96" i="79"/>
  <c r="M96" i="79"/>
  <c r="L96" i="79"/>
  <c r="J96" i="79"/>
  <c r="I96" i="79"/>
  <c r="H96" i="79"/>
  <c r="G96" i="79"/>
  <c r="F96" i="79"/>
  <c r="E96" i="79"/>
  <c r="R95" i="79"/>
  <c r="D95" i="79"/>
  <c r="Q92" i="79"/>
  <c r="P92" i="79"/>
  <c r="O92" i="79"/>
  <c r="M92" i="79"/>
  <c r="L92" i="79"/>
  <c r="J92" i="79"/>
  <c r="I92" i="79"/>
  <c r="H92" i="79"/>
  <c r="G92" i="79"/>
  <c r="E92" i="79"/>
  <c r="Q91" i="79"/>
  <c r="P91" i="79"/>
  <c r="O91" i="79"/>
  <c r="M91" i="79"/>
  <c r="L91" i="79"/>
  <c r="J91" i="79"/>
  <c r="I91" i="79"/>
  <c r="H91" i="79"/>
  <c r="G91" i="79"/>
  <c r="E91" i="79"/>
  <c r="Q90" i="79"/>
  <c r="P90" i="79"/>
  <c r="O90" i="79"/>
  <c r="M90" i="79"/>
  <c r="L90" i="79"/>
  <c r="J90" i="79"/>
  <c r="I90" i="79"/>
  <c r="H90" i="79"/>
  <c r="G90" i="79"/>
  <c r="E90" i="79"/>
  <c r="Q89" i="79"/>
  <c r="P89" i="79"/>
  <c r="O89" i="79"/>
  <c r="M89" i="79"/>
  <c r="L89" i="79"/>
  <c r="J89" i="79"/>
  <c r="I89" i="79"/>
  <c r="H89" i="79"/>
  <c r="G89" i="79"/>
  <c r="E89" i="79"/>
  <c r="Q88" i="79"/>
  <c r="P88" i="79"/>
  <c r="O88" i="79"/>
  <c r="M88" i="79"/>
  <c r="L88" i="79"/>
  <c r="J88" i="79"/>
  <c r="I88" i="79"/>
  <c r="H88" i="79"/>
  <c r="G88" i="79"/>
  <c r="E88" i="79"/>
  <c r="Q87" i="79"/>
  <c r="P87" i="79"/>
  <c r="O87" i="79"/>
  <c r="M87" i="79"/>
  <c r="L87" i="79"/>
  <c r="J87" i="79"/>
  <c r="I87" i="79"/>
  <c r="H87" i="79"/>
  <c r="G87" i="79"/>
  <c r="E87" i="79"/>
  <c r="Q86" i="79"/>
  <c r="P86" i="79"/>
  <c r="O86" i="79"/>
  <c r="M86" i="79"/>
  <c r="L86" i="79"/>
  <c r="J86" i="79"/>
  <c r="I86" i="79"/>
  <c r="H86" i="79"/>
  <c r="G86" i="79"/>
  <c r="E86" i="79"/>
  <c r="Q85" i="79"/>
  <c r="P85" i="79"/>
  <c r="O85" i="79"/>
  <c r="M85" i="79"/>
  <c r="L85" i="79"/>
  <c r="J85" i="79"/>
  <c r="I85" i="79"/>
  <c r="H85" i="79"/>
  <c r="G85" i="79"/>
  <c r="E85" i="79"/>
  <c r="Q84" i="79"/>
  <c r="P84" i="79"/>
  <c r="O84" i="79"/>
  <c r="M84" i="79"/>
  <c r="L84" i="79"/>
  <c r="J84" i="79"/>
  <c r="I84" i="79"/>
  <c r="H84" i="79"/>
  <c r="G84" i="79"/>
  <c r="E84" i="79"/>
  <c r="Q83" i="79"/>
  <c r="P83" i="79"/>
  <c r="O83" i="79"/>
  <c r="M83" i="79"/>
  <c r="L83" i="79"/>
  <c r="J83" i="79"/>
  <c r="I83" i="79"/>
  <c r="H83" i="79"/>
  <c r="G83" i="79"/>
  <c r="E83" i="79"/>
  <c r="R82" i="79"/>
  <c r="D82" i="79"/>
  <c r="N92" i="79" s="1"/>
  <c r="Q79" i="79"/>
  <c r="P79" i="79"/>
  <c r="O79" i="79"/>
  <c r="L79" i="79"/>
  <c r="J79" i="79"/>
  <c r="I79" i="79"/>
  <c r="H79" i="79"/>
  <c r="E79" i="79"/>
  <c r="Q78" i="79"/>
  <c r="P78" i="79"/>
  <c r="O78" i="79"/>
  <c r="L78" i="79"/>
  <c r="J78" i="79"/>
  <c r="I78" i="79"/>
  <c r="H78" i="79"/>
  <c r="E78" i="79"/>
  <c r="J77" i="79"/>
  <c r="I77" i="79"/>
  <c r="H77" i="79"/>
  <c r="E77" i="79"/>
  <c r="Q76" i="79"/>
  <c r="P76" i="79"/>
  <c r="J76" i="79"/>
  <c r="I76" i="79"/>
  <c r="H76" i="79"/>
  <c r="F76" i="79"/>
  <c r="E76" i="79"/>
  <c r="Q75" i="79"/>
  <c r="P75" i="79"/>
  <c r="J75" i="79"/>
  <c r="I75" i="79"/>
  <c r="H75" i="79"/>
  <c r="F75" i="79"/>
  <c r="E75" i="79"/>
  <c r="Q74" i="79"/>
  <c r="P74" i="79"/>
  <c r="O74" i="79"/>
  <c r="N74" i="79"/>
  <c r="J74" i="79"/>
  <c r="I74" i="79"/>
  <c r="H74" i="79"/>
  <c r="E74" i="79"/>
  <c r="Q73" i="79"/>
  <c r="P73" i="79"/>
  <c r="O73" i="79"/>
  <c r="M73" i="79"/>
  <c r="J73" i="79"/>
  <c r="I73" i="79"/>
  <c r="H73" i="79"/>
  <c r="F73" i="79"/>
  <c r="E73" i="79"/>
  <c r="Q72" i="79"/>
  <c r="P72" i="79"/>
  <c r="O72" i="79"/>
  <c r="M72" i="79"/>
  <c r="J72" i="79"/>
  <c r="I72" i="79"/>
  <c r="H72" i="79"/>
  <c r="F72" i="79"/>
  <c r="E72" i="79"/>
  <c r="Q71" i="79"/>
  <c r="P71" i="79"/>
  <c r="O71" i="79"/>
  <c r="N71" i="79"/>
  <c r="J71" i="79"/>
  <c r="I71" i="79"/>
  <c r="H71" i="79"/>
  <c r="E71" i="79"/>
  <c r="P70" i="79"/>
  <c r="O70" i="79"/>
  <c r="M70" i="79"/>
  <c r="L70" i="79"/>
  <c r="F70" i="79"/>
  <c r="R69" i="79"/>
  <c r="M79" i="79" s="1"/>
  <c r="D69" i="79"/>
  <c r="N79" i="79" s="1"/>
  <c r="Q66" i="79"/>
  <c r="P66" i="79"/>
  <c r="O66" i="79"/>
  <c r="L66" i="79"/>
  <c r="J66" i="79"/>
  <c r="I66" i="79"/>
  <c r="H66" i="79"/>
  <c r="G66" i="79"/>
  <c r="E66" i="79"/>
  <c r="Q65" i="79"/>
  <c r="P65" i="79"/>
  <c r="O65" i="79"/>
  <c r="L65" i="79"/>
  <c r="J65" i="79"/>
  <c r="I65" i="79"/>
  <c r="H65" i="79"/>
  <c r="E65" i="79"/>
  <c r="M61" i="79"/>
  <c r="U60" i="79"/>
  <c r="S57" i="79"/>
  <c r="C57" i="79"/>
  <c r="S56" i="79"/>
  <c r="R56" i="79"/>
  <c r="M59" i="79" s="1"/>
  <c r="D56" i="79"/>
  <c r="N64" i="79" s="1"/>
  <c r="C56" i="79"/>
  <c r="Q53" i="79"/>
  <c r="P53" i="79"/>
  <c r="O53" i="79"/>
  <c r="L53" i="79"/>
  <c r="J53" i="79"/>
  <c r="I53" i="79"/>
  <c r="H53" i="79"/>
  <c r="E53" i="79"/>
  <c r="Q52" i="79"/>
  <c r="P52" i="79"/>
  <c r="O52" i="79"/>
  <c r="L52" i="79"/>
  <c r="J52" i="79"/>
  <c r="I52" i="79"/>
  <c r="H52" i="79"/>
  <c r="E52" i="79"/>
  <c r="N51" i="79"/>
  <c r="J51" i="79"/>
  <c r="I51" i="79"/>
  <c r="O50" i="79"/>
  <c r="J50" i="79"/>
  <c r="I50" i="79"/>
  <c r="N48" i="79"/>
  <c r="J48" i="79"/>
  <c r="I48" i="79"/>
  <c r="H48" i="79"/>
  <c r="F48" i="79"/>
  <c r="F47" i="79"/>
  <c r="U45" i="79"/>
  <c r="H45" i="79"/>
  <c r="F45" i="79"/>
  <c r="E45" i="79"/>
  <c r="U44" i="79"/>
  <c r="S44" i="79"/>
  <c r="O44" i="79" s="1"/>
  <c r="Q44" i="79"/>
  <c r="C44" i="79"/>
  <c r="U43" i="79"/>
  <c r="S43" i="79"/>
  <c r="R43" i="79"/>
  <c r="M51" i="79" s="1"/>
  <c r="D43" i="79"/>
  <c r="N52" i="79" s="1"/>
  <c r="C43" i="79"/>
  <c r="V41" i="79"/>
  <c r="Q40" i="79"/>
  <c r="P40" i="79"/>
  <c r="O40" i="79"/>
  <c r="L40" i="79"/>
  <c r="J40" i="79"/>
  <c r="I40" i="79"/>
  <c r="H40" i="79"/>
  <c r="E40" i="79"/>
  <c r="Q39" i="79"/>
  <c r="P39" i="79"/>
  <c r="O39" i="79"/>
  <c r="L39" i="79"/>
  <c r="J39" i="79"/>
  <c r="I39" i="79"/>
  <c r="H39" i="79"/>
  <c r="E39" i="79"/>
  <c r="U38" i="79"/>
  <c r="J38" i="79"/>
  <c r="I38" i="79"/>
  <c r="H38" i="79"/>
  <c r="E38" i="79"/>
  <c r="J37" i="79"/>
  <c r="I37" i="79"/>
  <c r="H37" i="79"/>
  <c r="E37" i="79"/>
  <c r="J36" i="79"/>
  <c r="I36" i="79"/>
  <c r="M33" i="79"/>
  <c r="E33" i="79"/>
  <c r="S31" i="79"/>
  <c r="M31" i="79"/>
  <c r="C31" i="79"/>
  <c r="S30" i="79"/>
  <c r="R30" i="79"/>
  <c r="M40" i="79" s="1"/>
  <c r="D30" i="79"/>
  <c r="Q36" i="79" s="1"/>
  <c r="C30" i="79"/>
  <c r="Q27" i="79"/>
  <c r="P27" i="79"/>
  <c r="O27" i="79"/>
  <c r="M27" i="79"/>
  <c r="L27" i="79"/>
  <c r="J27" i="79"/>
  <c r="I27" i="79"/>
  <c r="H27" i="79"/>
  <c r="E27" i="79"/>
  <c r="Q26" i="79"/>
  <c r="P26" i="79"/>
  <c r="O26" i="79"/>
  <c r="M26" i="79"/>
  <c r="L26" i="79"/>
  <c r="J26" i="79"/>
  <c r="I26" i="79"/>
  <c r="H26" i="79"/>
  <c r="E26" i="79"/>
  <c r="M25" i="79"/>
  <c r="J25" i="79"/>
  <c r="I25" i="79"/>
  <c r="H25" i="79"/>
  <c r="E25" i="79"/>
  <c r="N24" i="79"/>
  <c r="M24" i="79"/>
  <c r="J24" i="79"/>
  <c r="I24" i="79"/>
  <c r="H24" i="79"/>
  <c r="E24" i="79"/>
  <c r="M23" i="79"/>
  <c r="H23" i="79"/>
  <c r="E23" i="79"/>
  <c r="G22" i="79"/>
  <c r="G21" i="79"/>
  <c r="F21" i="79"/>
  <c r="E21" i="79"/>
  <c r="G20" i="79"/>
  <c r="G19" i="79"/>
  <c r="F19" i="79"/>
  <c r="S18" i="79"/>
  <c r="M18" i="79"/>
  <c r="G18" i="79"/>
  <c r="C18" i="79"/>
  <c r="S17" i="79"/>
  <c r="R17" i="79"/>
  <c r="G27" i="79" s="1"/>
  <c r="D17" i="79"/>
  <c r="N23" i="79" s="1"/>
  <c r="C17" i="79"/>
  <c r="Q14" i="79"/>
  <c r="P14" i="79"/>
  <c r="O14" i="79"/>
  <c r="L14" i="79"/>
  <c r="J14" i="79"/>
  <c r="I14" i="79"/>
  <c r="H14" i="79"/>
  <c r="G14" i="79"/>
  <c r="E14" i="79"/>
  <c r="Q13" i="79"/>
  <c r="P13" i="79"/>
  <c r="O13" i="79"/>
  <c r="N13" i="79"/>
  <c r="L13" i="79"/>
  <c r="J13" i="79"/>
  <c r="I13" i="79"/>
  <c r="H13" i="79"/>
  <c r="F13" i="79"/>
  <c r="E13" i="79"/>
  <c r="Q12" i="79"/>
  <c r="P12" i="79"/>
  <c r="O12" i="79"/>
  <c r="L12" i="79"/>
  <c r="J12" i="79"/>
  <c r="I12" i="79"/>
  <c r="H12" i="79"/>
  <c r="F12" i="79"/>
  <c r="E12" i="79"/>
  <c r="Q11" i="79"/>
  <c r="P11" i="79"/>
  <c r="O11" i="79"/>
  <c r="N11" i="79"/>
  <c r="L11" i="79"/>
  <c r="J11" i="79"/>
  <c r="I11" i="79"/>
  <c r="H11" i="79"/>
  <c r="F11" i="79"/>
  <c r="E11" i="79"/>
  <c r="Q10" i="79"/>
  <c r="P10" i="79"/>
  <c r="O10" i="79"/>
  <c r="N10" i="79"/>
  <c r="M10" i="79"/>
  <c r="L10" i="79"/>
  <c r="J10" i="79"/>
  <c r="I10" i="79"/>
  <c r="H10" i="79"/>
  <c r="F10" i="79"/>
  <c r="E10" i="79"/>
  <c r="Q9" i="79"/>
  <c r="P9" i="79"/>
  <c r="O9" i="79"/>
  <c r="N9" i="79"/>
  <c r="M9" i="79"/>
  <c r="L9" i="79"/>
  <c r="J9" i="79"/>
  <c r="I9" i="79"/>
  <c r="H9" i="79"/>
  <c r="G9" i="79"/>
  <c r="F9" i="79"/>
  <c r="E9" i="79"/>
  <c r="Q8" i="79"/>
  <c r="P8" i="79"/>
  <c r="O8" i="79"/>
  <c r="N8" i="79"/>
  <c r="L8" i="79"/>
  <c r="J8" i="79"/>
  <c r="I8" i="79"/>
  <c r="H8" i="79"/>
  <c r="F8" i="79"/>
  <c r="E8" i="79"/>
  <c r="Q7" i="79"/>
  <c r="P7" i="79"/>
  <c r="O7" i="79"/>
  <c r="N7" i="79"/>
  <c r="L7" i="79"/>
  <c r="J7" i="79"/>
  <c r="I7" i="79"/>
  <c r="H7" i="79"/>
  <c r="E7" i="79"/>
  <c r="Q6" i="79"/>
  <c r="P6" i="79"/>
  <c r="O6" i="79"/>
  <c r="L6" i="79"/>
  <c r="J6" i="79"/>
  <c r="I6" i="79"/>
  <c r="H6" i="79"/>
  <c r="F6" i="79"/>
  <c r="E6" i="79"/>
  <c r="Q5" i="79"/>
  <c r="P5" i="79"/>
  <c r="O5" i="79"/>
  <c r="N5" i="79"/>
  <c r="M5" i="79"/>
  <c r="L5" i="79"/>
  <c r="J5" i="79"/>
  <c r="I5" i="79"/>
  <c r="H5" i="79"/>
  <c r="G5" i="79"/>
  <c r="F5" i="79"/>
  <c r="E5" i="79"/>
  <c r="R4" i="79"/>
  <c r="D4" i="79"/>
  <c r="N12" i="79" s="1"/>
  <c r="K2" i="79"/>
  <c r="C170" i="78" a="1"/>
  <c r="C170" i="78" s="1"/>
  <c r="C140" i="78"/>
  <c r="Q131" i="78"/>
  <c r="P131" i="78"/>
  <c r="O131" i="78"/>
  <c r="N131" i="78"/>
  <c r="L131" i="78"/>
  <c r="J131" i="78"/>
  <c r="I131" i="78"/>
  <c r="H131" i="78"/>
  <c r="E131" i="78"/>
  <c r="Q130" i="78"/>
  <c r="P130" i="78"/>
  <c r="O130" i="78"/>
  <c r="L130" i="78"/>
  <c r="J130" i="78"/>
  <c r="I130" i="78"/>
  <c r="H130" i="78"/>
  <c r="E130" i="78"/>
  <c r="Q129" i="78"/>
  <c r="P129" i="78"/>
  <c r="O129" i="78"/>
  <c r="L129" i="78"/>
  <c r="J129" i="78"/>
  <c r="I129" i="78"/>
  <c r="H129" i="78"/>
  <c r="E129" i="78"/>
  <c r="Q128" i="78"/>
  <c r="P128" i="78"/>
  <c r="O128" i="78"/>
  <c r="L128" i="78"/>
  <c r="J128" i="78"/>
  <c r="I128" i="78"/>
  <c r="H128" i="78"/>
  <c r="E128" i="78"/>
  <c r="Q127" i="78"/>
  <c r="P127" i="78"/>
  <c r="O127" i="78"/>
  <c r="L127" i="78"/>
  <c r="J127" i="78"/>
  <c r="I127" i="78"/>
  <c r="H127" i="78"/>
  <c r="E127" i="78"/>
  <c r="Q126" i="78"/>
  <c r="P126" i="78"/>
  <c r="O126" i="78"/>
  <c r="N126" i="78"/>
  <c r="L126" i="78"/>
  <c r="J126" i="78"/>
  <c r="I126" i="78"/>
  <c r="H126" i="78"/>
  <c r="E126" i="78"/>
  <c r="Q125" i="78"/>
  <c r="P125" i="78"/>
  <c r="O125" i="78"/>
  <c r="N125" i="78"/>
  <c r="L125" i="78"/>
  <c r="J125" i="78"/>
  <c r="I125" i="78"/>
  <c r="H125" i="78"/>
  <c r="E125" i="78"/>
  <c r="Q124" i="78"/>
  <c r="P124" i="78"/>
  <c r="O124" i="78"/>
  <c r="L124" i="78"/>
  <c r="J124" i="78"/>
  <c r="I124" i="78"/>
  <c r="H124" i="78"/>
  <c r="E124" i="78"/>
  <c r="Q123" i="78"/>
  <c r="P123" i="78"/>
  <c r="O123" i="78"/>
  <c r="L123" i="78"/>
  <c r="J123" i="78"/>
  <c r="I123" i="78"/>
  <c r="H123" i="78"/>
  <c r="E123" i="78"/>
  <c r="Q122" i="78"/>
  <c r="P122" i="78"/>
  <c r="O122" i="78"/>
  <c r="L122" i="78"/>
  <c r="J122" i="78"/>
  <c r="I122" i="78"/>
  <c r="H122" i="78"/>
  <c r="E122" i="78"/>
  <c r="R121" i="78"/>
  <c r="D121" i="78"/>
  <c r="N130" i="78" s="1"/>
  <c r="Q118" i="78"/>
  <c r="P118" i="78"/>
  <c r="O118" i="78"/>
  <c r="L118" i="78"/>
  <c r="J118" i="78"/>
  <c r="I118" i="78"/>
  <c r="H118" i="78"/>
  <c r="E118" i="78"/>
  <c r="Q117" i="78"/>
  <c r="P117" i="78"/>
  <c r="O117" i="78"/>
  <c r="L117" i="78"/>
  <c r="J117" i="78"/>
  <c r="I117" i="78"/>
  <c r="H117" i="78"/>
  <c r="F117" i="78"/>
  <c r="E117" i="78"/>
  <c r="Q116" i="78"/>
  <c r="P116" i="78"/>
  <c r="O116" i="78"/>
  <c r="L116" i="78"/>
  <c r="J116" i="78"/>
  <c r="I116" i="78"/>
  <c r="H116" i="78"/>
  <c r="E116" i="78"/>
  <c r="Q115" i="78"/>
  <c r="P115" i="78"/>
  <c r="O115" i="78"/>
  <c r="L115" i="78"/>
  <c r="J115" i="78"/>
  <c r="I115" i="78"/>
  <c r="H115" i="78"/>
  <c r="E115" i="78"/>
  <c r="Q114" i="78"/>
  <c r="P114" i="78"/>
  <c r="O114" i="78"/>
  <c r="L114" i="78"/>
  <c r="J114" i="78"/>
  <c r="I114" i="78"/>
  <c r="H114" i="78"/>
  <c r="E114" i="78"/>
  <c r="Q113" i="78"/>
  <c r="P113" i="78"/>
  <c r="O113" i="78"/>
  <c r="N113" i="78"/>
  <c r="L113" i="78"/>
  <c r="J113" i="78"/>
  <c r="I113" i="78"/>
  <c r="H113" i="78"/>
  <c r="E113" i="78"/>
  <c r="Q112" i="78"/>
  <c r="P112" i="78"/>
  <c r="O112" i="78"/>
  <c r="L112" i="78"/>
  <c r="J112" i="78"/>
  <c r="I112" i="78"/>
  <c r="H112" i="78"/>
  <c r="E112" i="78"/>
  <c r="Q111" i="78"/>
  <c r="P111" i="78"/>
  <c r="O111" i="78"/>
  <c r="L111" i="78"/>
  <c r="J111" i="78"/>
  <c r="I111" i="78"/>
  <c r="H111" i="78"/>
  <c r="F111" i="78"/>
  <c r="E111" i="78"/>
  <c r="Q110" i="78"/>
  <c r="P110" i="78"/>
  <c r="O110" i="78"/>
  <c r="L110" i="78"/>
  <c r="J110" i="78"/>
  <c r="I110" i="78"/>
  <c r="H110" i="78"/>
  <c r="E110" i="78"/>
  <c r="Q109" i="78"/>
  <c r="P109" i="78"/>
  <c r="O109" i="78"/>
  <c r="L109" i="78"/>
  <c r="J109" i="78"/>
  <c r="I109" i="78"/>
  <c r="H109" i="78"/>
  <c r="E109" i="78"/>
  <c r="R108" i="78"/>
  <c r="M114" i="78" s="1"/>
  <c r="D108" i="78"/>
  <c r="N118" i="78" s="1"/>
  <c r="Q105" i="78"/>
  <c r="P105" i="78"/>
  <c r="O105" i="78"/>
  <c r="L105" i="78"/>
  <c r="J105" i="78"/>
  <c r="I105" i="78"/>
  <c r="H105" i="78"/>
  <c r="E105" i="78"/>
  <c r="Q104" i="78"/>
  <c r="P104" i="78"/>
  <c r="O104" i="78"/>
  <c r="L104" i="78"/>
  <c r="J104" i="78"/>
  <c r="I104" i="78"/>
  <c r="H104" i="78"/>
  <c r="E104" i="78"/>
  <c r="Q103" i="78"/>
  <c r="P103" i="78"/>
  <c r="O103" i="78"/>
  <c r="L103" i="78"/>
  <c r="J103" i="78"/>
  <c r="I103" i="78"/>
  <c r="H103" i="78"/>
  <c r="E103" i="78"/>
  <c r="Q102" i="78"/>
  <c r="P102" i="78"/>
  <c r="O102" i="78"/>
  <c r="L102" i="78"/>
  <c r="J102" i="78"/>
  <c r="I102" i="78"/>
  <c r="H102" i="78"/>
  <c r="E102" i="78"/>
  <c r="Q101" i="78"/>
  <c r="P101" i="78"/>
  <c r="O101" i="78"/>
  <c r="L101" i="78"/>
  <c r="J101" i="78"/>
  <c r="I101" i="78"/>
  <c r="H101" i="78"/>
  <c r="E101" i="78"/>
  <c r="Q100" i="78"/>
  <c r="P100" i="78"/>
  <c r="O100" i="78"/>
  <c r="L100" i="78"/>
  <c r="J100" i="78"/>
  <c r="I100" i="78"/>
  <c r="H100" i="78"/>
  <c r="E100" i="78"/>
  <c r="Q99" i="78"/>
  <c r="P99" i="78"/>
  <c r="O99" i="78"/>
  <c r="L99" i="78"/>
  <c r="J99" i="78"/>
  <c r="I99" i="78"/>
  <c r="H99" i="78"/>
  <c r="E99" i="78"/>
  <c r="Q98" i="78"/>
  <c r="P98" i="78"/>
  <c r="O98" i="78"/>
  <c r="L98" i="78"/>
  <c r="J98" i="78"/>
  <c r="I98" i="78"/>
  <c r="H98" i="78"/>
  <c r="E98" i="78"/>
  <c r="Q97" i="78"/>
  <c r="P97" i="78"/>
  <c r="O97" i="78"/>
  <c r="L97" i="78"/>
  <c r="J97" i="78"/>
  <c r="I97" i="78"/>
  <c r="H97" i="78"/>
  <c r="E97" i="78"/>
  <c r="Q96" i="78"/>
  <c r="P96" i="78"/>
  <c r="O96" i="78"/>
  <c r="L96" i="78"/>
  <c r="J96" i="78"/>
  <c r="I96" i="78"/>
  <c r="H96" i="78"/>
  <c r="E96" i="78"/>
  <c r="R95" i="78"/>
  <c r="M105" i="78" s="1"/>
  <c r="D95" i="78"/>
  <c r="N105" i="78" s="1"/>
  <c r="Q92" i="78"/>
  <c r="P92" i="78"/>
  <c r="O92" i="78"/>
  <c r="L92" i="78"/>
  <c r="J92" i="78"/>
  <c r="I92" i="78"/>
  <c r="H92" i="78"/>
  <c r="E92" i="78"/>
  <c r="Q91" i="78"/>
  <c r="P91" i="78"/>
  <c r="O91" i="78"/>
  <c r="L91" i="78"/>
  <c r="J91" i="78"/>
  <c r="I91" i="78"/>
  <c r="H91" i="78"/>
  <c r="E91" i="78"/>
  <c r="Q90" i="78"/>
  <c r="P90" i="78"/>
  <c r="O90" i="78"/>
  <c r="L90" i="78"/>
  <c r="J90" i="78"/>
  <c r="I90" i="78"/>
  <c r="H90" i="78"/>
  <c r="E90" i="78"/>
  <c r="Q89" i="78"/>
  <c r="P89" i="78"/>
  <c r="O89" i="78"/>
  <c r="L89" i="78"/>
  <c r="J89" i="78"/>
  <c r="I89" i="78"/>
  <c r="H89" i="78"/>
  <c r="E89" i="78"/>
  <c r="Q88" i="78"/>
  <c r="P88" i="78"/>
  <c r="O88" i="78"/>
  <c r="L88" i="78"/>
  <c r="J88" i="78"/>
  <c r="I88" i="78"/>
  <c r="H88" i="78"/>
  <c r="E88" i="78"/>
  <c r="Q87" i="78"/>
  <c r="P87" i="78"/>
  <c r="O87" i="78"/>
  <c r="L87" i="78"/>
  <c r="J87" i="78"/>
  <c r="I87" i="78"/>
  <c r="H87" i="78"/>
  <c r="E87" i="78"/>
  <c r="Q86" i="78"/>
  <c r="P86" i="78"/>
  <c r="O86" i="78"/>
  <c r="L86" i="78"/>
  <c r="J86" i="78"/>
  <c r="I86" i="78"/>
  <c r="H86" i="78"/>
  <c r="E86" i="78"/>
  <c r="Q85" i="78"/>
  <c r="P85" i="78"/>
  <c r="O85" i="78"/>
  <c r="L85" i="78"/>
  <c r="J85" i="78"/>
  <c r="I85" i="78"/>
  <c r="H85" i="78"/>
  <c r="G85" i="78"/>
  <c r="E85" i="78"/>
  <c r="Q84" i="78"/>
  <c r="P84" i="78"/>
  <c r="O84" i="78"/>
  <c r="L84" i="78"/>
  <c r="J84" i="78"/>
  <c r="I84" i="78"/>
  <c r="H84" i="78"/>
  <c r="E84" i="78"/>
  <c r="Q83" i="78"/>
  <c r="P83" i="78"/>
  <c r="O83" i="78"/>
  <c r="L83" i="78"/>
  <c r="J83" i="78"/>
  <c r="I83" i="78"/>
  <c r="H83" i="78"/>
  <c r="E83" i="78"/>
  <c r="R82" i="78"/>
  <c r="G89" i="78" s="1"/>
  <c r="D82" i="78"/>
  <c r="F89" i="78" s="1"/>
  <c r="Q79" i="78"/>
  <c r="P79" i="78"/>
  <c r="O79" i="78"/>
  <c r="L79" i="78"/>
  <c r="J79" i="78"/>
  <c r="I79" i="78"/>
  <c r="H79" i="78"/>
  <c r="G79" i="78"/>
  <c r="E79" i="78"/>
  <c r="Q78" i="78"/>
  <c r="P78" i="78"/>
  <c r="O78" i="78"/>
  <c r="M78" i="78"/>
  <c r="L78" i="78"/>
  <c r="J78" i="78"/>
  <c r="I78" i="78"/>
  <c r="H78" i="78"/>
  <c r="E78" i="78"/>
  <c r="L77" i="78"/>
  <c r="J77" i="78"/>
  <c r="I77" i="78"/>
  <c r="E77" i="78"/>
  <c r="O76" i="78"/>
  <c r="H76" i="78"/>
  <c r="G76" i="78"/>
  <c r="P75" i="78"/>
  <c r="M75" i="78"/>
  <c r="H75" i="78"/>
  <c r="H74" i="78"/>
  <c r="Q73" i="78"/>
  <c r="P73" i="78"/>
  <c r="O73" i="78"/>
  <c r="N73" i="78"/>
  <c r="M73" i="78"/>
  <c r="J73" i="78"/>
  <c r="P72" i="78"/>
  <c r="P71" i="78"/>
  <c r="O71" i="78"/>
  <c r="M71" i="78"/>
  <c r="E71" i="78"/>
  <c r="M70" i="78"/>
  <c r="L70" i="78"/>
  <c r="J70" i="78"/>
  <c r="I70" i="78"/>
  <c r="H70" i="78"/>
  <c r="R69" i="78"/>
  <c r="G78" i="78" s="1"/>
  <c r="D69" i="78"/>
  <c r="H77" i="78" s="1"/>
  <c r="Q66" i="78"/>
  <c r="P66" i="78"/>
  <c r="O66" i="78"/>
  <c r="L66" i="78"/>
  <c r="J66" i="78"/>
  <c r="I66" i="78"/>
  <c r="H66" i="78"/>
  <c r="E66" i="78"/>
  <c r="Q65" i="78"/>
  <c r="P65" i="78"/>
  <c r="O65" i="78"/>
  <c r="L65" i="78"/>
  <c r="J65" i="78"/>
  <c r="I65" i="78"/>
  <c r="H65" i="78"/>
  <c r="E65" i="78"/>
  <c r="J64" i="78"/>
  <c r="I64" i="78"/>
  <c r="H64" i="78"/>
  <c r="E59" i="78"/>
  <c r="J58" i="78"/>
  <c r="I58" i="78"/>
  <c r="S57" i="78"/>
  <c r="C57" i="78"/>
  <c r="S56" i="78"/>
  <c r="R56" i="78"/>
  <c r="H62" i="78" s="1"/>
  <c r="D56" i="78"/>
  <c r="J61" i="78" s="1"/>
  <c r="C56" i="78"/>
  <c r="Q53" i="78"/>
  <c r="P53" i="78"/>
  <c r="O53" i="78"/>
  <c r="L53" i="78"/>
  <c r="J53" i="78"/>
  <c r="I53" i="78"/>
  <c r="H53" i="78"/>
  <c r="E53" i="78"/>
  <c r="Q52" i="78"/>
  <c r="P52" i="78"/>
  <c r="O52" i="78"/>
  <c r="L52" i="78"/>
  <c r="J52" i="78"/>
  <c r="I52" i="78"/>
  <c r="H52" i="78"/>
  <c r="G52" i="78"/>
  <c r="E52" i="78"/>
  <c r="M50" i="78"/>
  <c r="G49" i="78"/>
  <c r="M48" i="78"/>
  <c r="U47" i="78"/>
  <c r="I47" i="78"/>
  <c r="G45" i="78"/>
  <c r="U44" i="78"/>
  <c r="S44" i="78"/>
  <c r="C44" i="78"/>
  <c r="U43" i="78"/>
  <c r="S43" i="78"/>
  <c r="R43" i="78"/>
  <c r="M45" i="78" s="1"/>
  <c r="D43" i="78"/>
  <c r="N53" i="78" s="1"/>
  <c r="C43" i="78"/>
  <c r="V41" i="78"/>
  <c r="Q40" i="78"/>
  <c r="P40" i="78"/>
  <c r="O40" i="78"/>
  <c r="L40" i="78"/>
  <c r="J40" i="78"/>
  <c r="I40" i="78"/>
  <c r="H40" i="78"/>
  <c r="G40" i="78"/>
  <c r="F40" i="78"/>
  <c r="E40" i="78"/>
  <c r="Q39" i="78"/>
  <c r="P39" i="78"/>
  <c r="O39" i="78"/>
  <c r="L39" i="78"/>
  <c r="J39" i="78"/>
  <c r="I39" i="78"/>
  <c r="H39" i="78"/>
  <c r="E39" i="78"/>
  <c r="U38" i="78"/>
  <c r="Q38" i="78"/>
  <c r="O37" i="78"/>
  <c r="N37" i="78"/>
  <c r="L37" i="78"/>
  <c r="P35" i="78"/>
  <c r="O35" i="78"/>
  <c r="N35" i="78"/>
  <c r="H34" i="78"/>
  <c r="F34" i="78"/>
  <c r="O33" i="78"/>
  <c r="I32" i="78"/>
  <c r="H32" i="78"/>
  <c r="F32" i="78"/>
  <c r="S31" i="78"/>
  <c r="P31" i="78" s="1"/>
  <c r="C31" i="78"/>
  <c r="S30" i="78"/>
  <c r="R30" i="78"/>
  <c r="M33" i="78" s="1"/>
  <c r="D30" i="78"/>
  <c r="F36" i="78" s="1"/>
  <c r="C30" i="78"/>
  <c r="Q27" i="78"/>
  <c r="P27" i="78"/>
  <c r="O27" i="78"/>
  <c r="L27" i="78"/>
  <c r="J27" i="78"/>
  <c r="I27" i="78"/>
  <c r="H27" i="78"/>
  <c r="E27" i="78"/>
  <c r="Q26" i="78"/>
  <c r="P26" i="78"/>
  <c r="O26" i="78"/>
  <c r="L26" i="78"/>
  <c r="J26" i="78"/>
  <c r="I26" i="78"/>
  <c r="H26" i="78"/>
  <c r="E26" i="78"/>
  <c r="O24" i="78"/>
  <c r="L24" i="78"/>
  <c r="J24" i="78"/>
  <c r="I24" i="78"/>
  <c r="H24" i="78"/>
  <c r="J22" i="78"/>
  <c r="I22" i="78"/>
  <c r="H22" i="78"/>
  <c r="G22" i="78"/>
  <c r="F22" i="78"/>
  <c r="P20" i="78"/>
  <c r="O20" i="78"/>
  <c r="J20" i="78"/>
  <c r="I20" i="78"/>
  <c r="H20" i="78"/>
  <c r="H19" i="78"/>
  <c r="E19" i="78"/>
  <c r="S18" i="78"/>
  <c r="C18" i="78"/>
  <c r="AG19" i="78" s="1"/>
  <c r="S17" i="78"/>
  <c r="R17" i="78"/>
  <c r="M27" i="78" s="1"/>
  <c r="D17" i="78"/>
  <c r="F26" i="78" s="1"/>
  <c r="C17" i="78"/>
  <c r="Q14" i="78"/>
  <c r="P14" i="78"/>
  <c r="O14" i="78"/>
  <c r="L14" i="78"/>
  <c r="J14" i="78"/>
  <c r="I14" i="78"/>
  <c r="H14" i="78"/>
  <c r="E14" i="78"/>
  <c r="Q13" i="78"/>
  <c r="P13" i="78"/>
  <c r="O13" i="78"/>
  <c r="L13" i="78"/>
  <c r="J13" i="78"/>
  <c r="I13" i="78"/>
  <c r="H13" i="78"/>
  <c r="E13" i="78"/>
  <c r="J12" i="78"/>
  <c r="Q11" i="78"/>
  <c r="P11" i="78"/>
  <c r="O11" i="78"/>
  <c r="L11" i="78"/>
  <c r="Q10" i="78"/>
  <c r="P10" i="78"/>
  <c r="P8" i="78"/>
  <c r="L8" i="78"/>
  <c r="Q7" i="78"/>
  <c r="G7" i="78"/>
  <c r="Q6" i="78"/>
  <c r="P6" i="78"/>
  <c r="O6" i="78"/>
  <c r="L6" i="78"/>
  <c r="R4" i="78"/>
  <c r="D4" i="78"/>
  <c r="F13" i="78" s="1"/>
  <c r="K2" i="78"/>
  <c r="U38" i="57"/>
  <c r="C159" i="3"/>
  <c r="F30" i="77"/>
  <c r="J30" i="77" s="1"/>
  <c r="H30" i="77"/>
  <c r="L30" i="77" s="1"/>
  <c r="F31" i="77"/>
  <c r="J31" i="77" s="1"/>
  <c r="H31" i="77"/>
  <c r="L31" i="77" s="1"/>
  <c r="F22" i="77"/>
  <c r="J22" i="77" s="1"/>
  <c r="H22" i="77"/>
  <c r="L22" i="77" s="1"/>
  <c r="F11" i="5"/>
  <c r="J11" i="5" s="1"/>
  <c r="H11" i="5"/>
  <c r="L11" i="5" s="1"/>
  <c r="F4" i="77"/>
  <c r="J4" i="77" s="1"/>
  <c r="H4" i="77"/>
  <c r="L4" i="77" s="1"/>
  <c r="F25" i="5"/>
  <c r="J25" i="5" s="1"/>
  <c r="H25" i="5"/>
  <c r="L25" i="5" s="1"/>
  <c r="F27" i="5"/>
  <c r="J27" i="5" s="1"/>
  <c r="H27" i="5"/>
  <c r="L27" i="5" s="1"/>
  <c r="F18" i="77"/>
  <c r="J18" i="77" s="1"/>
  <c r="H18" i="77"/>
  <c r="L18" i="77" s="1"/>
  <c r="F8" i="77"/>
  <c r="J8" i="77" s="1"/>
  <c r="H8" i="77"/>
  <c r="L8" i="77" s="1"/>
  <c r="F28" i="77"/>
  <c r="J28" i="77" s="1"/>
  <c r="H28" i="77"/>
  <c r="L28" i="77" s="1"/>
  <c r="F24" i="77"/>
  <c r="J24" i="77" s="1"/>
  <c r="H24" i="77"/>
  <c r="L24" i="77" s="1"/>
  <c r="H9" i="77"/>
  <c r="L9" i="77" s="1"/>
  <c r="F9" i="77"/>
  <c r="J9" i="77" s="1"/>
  <c r="H15" i="77"/>
  <c r="L15" i="77" s="1"/>
  <c r="F15" i="77"/>
  <c r="J15" i="77" s="1"/>
  <c r="H29" i="77"/>
  <c r="L29" i="77" s="1"/>
  <c r="F29" i="77"/>
  <c r="J29" i="77" s="1"/>
  <c r="H17" i="77"/>
  <c r="L17" i="77" s="1"/>
  <c r="F17" i="77"/>
  <c r="J17" i="77" s="1"/>
  <c r="H11" i="77"/>
  <c r="L11" i="77" s="1"/>
  <c r="F11" i="77"/>
  <c r="J11" i="77" s="1"/>
  <c r="H27" i="77"/>
  <c r="L27" i="77" s="1"/>
  <c r="F27" i="77"/>
  <c r="J27" i="77" s="1"/>
  <c r="H3" i="77"/>
  <c r="L3" i="77" s="1"/>
  <c r="F3" i="77"/>
  <c r="J3" i="77" s="1"/>
  <c r="H12" i="77"/>
  <c r="L12" i="77" s="1"/>
  <c r="F12" i="77"/>
  <c r="J12" i="77" s="1"/>
  <c r="H25" i="77"/>
  <c r="L25" i="77" s="1"/>
  <c r="F25" i="77"/>
  <c r="J25" i="77" s="1"/>
  <c r="H13" i="77"/>
  <c r="L13" i="77" s="1"/>
  <c r="F13" i="77"/>
  <c r="J13" i="77" s="1"/>
  <c r="H32" i="77"/>
  <c r="L32" i="77" s="1"/>
  <c r="F32" i="77"/>
  <c r="J32" i="77" s="1"/>
  <c r="H16" i="77"/>
  <c r="L16" i="77" s="1"/>
  <c r="F16" i="77"/>
  <c r="J16" i="77" s="1"/>
  <c r="H6" i="77"/>
  <c r="L6" i="77" s="1"/>
  <c r="F6" i="77"/>
  <c r="J6" i="77" s="1"/>
  <c r="H14" i="77"/>
  <c r="L14" i="77" s="1"/>
  <c r="F14" i="77"/>
  <c r="J14" i="77" s="1"/>
  <c r="H21" i="77"/>
  <c r="L21" i="77" s="1"/>
  <c r="F21" i="77"/>
  <c r="J21" i="77" s="1"/>
  <c r="H26" i="77"/>
  <c r="L26" i="77" s="1"/>
  <c r="F26" i="77"/>
  <c r="J26" i="77" s="1"/>
  <c r="H5" i="77"/>
  <c r="L5" i="77" s="1"/>
  <c r="F5" i="77"/>
  <c r="J5" i="77" s="1"/>
  <c r="H19" i="77"/>
  <c r="L19" i="77" s="1"/>
  <c r="F19" i="77"/>
  <c r="J19" i="77" s="1"/>
  <c r="H20" i="77"/>
  <c r="L20" i="77" s="1"/>
  <c r="F20" i="77"/>
  <c r="J20" i="77" s="1"/>
  <c r="H10" i="77"/>
  <c r="L10" i="77" s="1"/>
  <c r="F10" i="77"/>
  <c r="J10" i="77" s="1"/>
  <c r="H7" i="77"/>
  <c r="L7" i="77" s="1"/>
  <c r="F7" i="77"/>
  <c r="J7" i="77" s="1"/>
  <c r="B4" i="77"/>
  <c r="B5" i="77" s="1"/>
  <c r="B6" i="77" s="1"/>
  <c r="B7" i="77" s="1"/>
  <c r="B8" i="77" s="1"/>
  <c r="B9" i="77" s="1"/>
  <c r="B10" i="77" s="1"/>
  <c r="B11" i="77" s="1"/>
  <c r="B12" i="77" s="1"/>
  <c r="B13" i="77" s="1"/>
  <c r="B14" i="77" s="1"/>
  <c r="B15" i="77" s="1"/>
  <c r="B16" i="77" s="1"/>
  <c r="B17" i="77" s="1"/>
  <c r="B18" i="77" s="1"/>
  <c r="B19" i="77" s="1"/>
  <c r="B20" i="77" s="1"/>
  <c r="B21" i="77" s="1"/>
  <c r="B22" i="77" s="1"/>
  <c r="B23" i="77" s="1"/>
  <c r="B24" i="77" s="1"/>
  <c r="B25" i="77" s="1"/>
  <c r="B26" i="77" s="1"/>
  <c r="B27" i="77" s="1"/>
  <c r="B28" i="77" s="1"/>
  <c r="B29" i="77" s="1"/>
  <c r="B30" i="77" s="1"/>
  <c r="B31" i="77" s="1"/>
  <c r="B32" i="77" s="1"/>
  <c r="B33" i="77" s="1"/>
  <c r="B34" i="77" s="1"/>
  <c r="B35" i="77" s="1"/>
  <c r="B36" i="77" s="1"/>
  <c r="E51" i="3"/>
  <c r="D51" i="3"/>
  <c r="E50" i="3"/>
  <c r="D50" i="3"/>
  <c r="E49" i="3"/>
  <c r="D49" i="3"/>
  <c r="L91" i="57"/>
  <c r="O91" i="57"/>
  <c r="P91" i="57"/>
  <c r="Q91" i="57"/>
  <c r="L92" i="57"/>
  <c r="O92" i="57"/>
  <c r="P92" i="57"/>
  <c r="Q92" i="57"/>
  <c r="E91" i="57"/>
  <c r="H91" i="57"/>
  <c r="I91" i="57"/>
  <c r="J91" i="57"/>
  <c r="E92" i="57"/>
  <c r="H92" i="57"/>
  <c r="I92" i="57"/>
  <c r="J92" i="57"/>
  <c r="L78" i="57"/>
  <c r="O78" i="57"/>
  <c r="P78" i="57"/>
  <c r="Q78" i="57"/>
  <c r="L79" i="57"/>
  <c r="O79" i="57"/>
  <c r="P79" i="57"/>
  <c r="Q79" i="57"/>
  <c r="E78" i="57"/>
  <c r="H78" i="57"/>
  <c r="I78" i="57"/>
  <c r="J78" i="57"/>
  <c r="E79" i="57"/>
  <c r="H79" i="57"/>
  <c r="I79" i="57"/>
  <c r="J79" i="57"/>
  <c r="L65" i="57"/>
  <c r="O65" i="57"/>
  <c r="P65" i="57"/>
  <c r="Q65" i="57"/>
  <c r="L66" i="57"/>
  <c r="O66" i="57"/>
  <c r="P66" i="57"/>
  <c r="Q66" i="57"/>
  <c r="E65" i="57"/>
  <c r="H65" i="57"/>
  <c r="I65" i="57"/>
  <c r="J65" i="57"/>
  <c r="E66" i="57"/>
  <c r="H66" i="57"/>
  <c r="I66" i="57"/>
  <c r="J66" i="57"/>
  <c r="L52" i="57"/>
  <c r="O52" i="57"/>
  <c r="P52" i="57"/>
  <c r="Q52" i="57"/>
  <c r="L53" i="57"/>
  <c r="O53" i="57"/>
  <c r="P53" i="57"/>
  <c r="Q53" i="57"/>
  <c r="E52" i="57"/>
  <c r="H52" i="57"/>
  <c r="I52" i="57"/>
  <c r="J52" i="57"/>
  <c r="E53" i="57"/>
  <c r="H53" i="57"/>
  <c r="I53" i="57"/>
  <c r="J53" i="57"/>
  <c r="L39" i="57"/>
  <c r="O39" i="57"/>
  <c r="P39" i="57"/>
  <c r="Q39" i="57"/>
  <c r="L40" i="57"/>
  <c r="O40" i="57"/>
  <c r="P40" i="57"/>
  <c r="Q40" i="57"/>
  <c r="E39" i="57"/>
  <c r="H39" i="57"/>
  <c r="I39" i="57"/>
  <c r="J39" i="57"/>
  <c r="E40" i="57"/>
  <c r="H40" i="57"/>
  <c r="I40" i="57"/>
  <c r="J40" i="57"/>
  <c r="L26" i="57"/>
  <c r="O26" i="57"/>
  <c r="P26" i="57"/>
  <c r="Q26" i="57"/>
  <c r="L27" i="57"/>
  <c r="O27" i="57"/>
  <c r="P27" i="57"/>
  <c r="Q27" i="57"/>
  <c r="E26" i="57"/>
  <c r="H26" i="57"/>
  <c r="I26" i="57"/>
  <c r="J26" i="57"/>
  <c r="E27" i="57"/>
  <c r="H27" i="57"/>
  <c r="I27" i="57"/>
  <c r="J27" i="57"/>
  <c r="L13" i="57"/>
  <c r="O13" i="57"/>
  <c r="P13" i="57"/>
  <c r="Q13" i="57"/>
  <c r="L14" i="57"/>
  <c r="O14" i="57"/>
  <c r="P14" i="57"/>
  <c r="Q14" i="57"/>
  <c r="E13" i="57"/>
  <c r="H13" i="57"/>
  <c r="I13" i="57"/>
  <c r="J13" i="57"/>
  <c r="E14" i="57"/>
  <c r="H14" i="57"/>
  <c r="I14" i="57"/>
  <c r="J14" i="57"/>
  <c r="C57" i="57"/>
  <c r="S56" i="57"/>
  <c r="C170" i="57" a="1"/>
  <c r="C170" i="57" s="1"/>
  <c r="C140" i="57"/>
  <c r="Q131" i="57"/>
  <c r="P131" i="57"/>
  <c r="O131" i="57"/>
  <c r="L131" i="57"/>
  <c r="J131" i="57"/>
  <c r="I131" i="57"/>
  <c r="H131" i="57"/>
  <c r="E131" i="57"/>
  <c r="Q130" i="57"/>
  <c r="P130" i="57"/>
  <c r="O130" i="57"/>
  <c r="L130" i="57"/>
  <c r="J130" i="57"/>
  <c r="I130" i="57"/>
  <c r="H130" i="57"/>
  <c r="E130" i="57"/>
  <c r="Q129" i="57"/>
  <c r="P129" i="57"/>
  <c r="O129" i="57"/>
  <c r="L129" i="57"/>
  <c r="J129" i="57"/>
  <c r="I129" i="57"/>
  <c r="H129" i="57"/>
  <c r="E129" i="57"/>
  <c r="Q128" i="57"/>
  <c r="P128" i="57"/>
  <c r="O128" i="57"/>
  <c r="L128" i="57"/>
  <c r="J128" i="57"/>
  <c r="I128" i="57"/>
  <c r="H128" i="57"/>
  <c r="E128" i="57"/>
  <c r="Q127" i="57"/>
  <c r="P127" i="57"/>
  <c r="O127" i="57"/>
  <c r="L127" i="57"/>
  <c r="J127" i="57"/>
  <c r="I127" i="57"/>
  <c r="H127" i="57"/>
  <c r="E127" i="57"/>
  <c r="Q126" i="57"/>
  <c r="P126" i="57"/>
  <c r="O126" i="57"/>
  <c r="L126" i="57"/>
  <c r="J126" i="57"/>
  <c r="I126" i="57"/>
  <c r="H126" i="57"/>
  <c r="E126" i="57"/>
  <c r="Q125" i="57"/>
  <c r="P125" i="57"/>
  <c r="O125" i="57"/>
  <c r="L125" i="57"/>
  <c r="J125" i="57"/>
  <c r="I125" i="57"/>
  <c r="H125" i="57"/>
  <c r="E125" i="57"/>
  <c r="Q124" i="57"/>
  <c r="P124" i="57"/>
  <c r="O124" i="57"/>
  <c r="L124" i="57"/>
  <c r="J124" i="57"/>
  <c r="I124" i="57"/>
  <c r="H124" i="57"/>
  <c r="E124" i="57"/>
  <c r="Q123" i="57"/>
  <c r="P123" i="57"/>
  <c r="O123" i="57"/>
  <c r="L123" i="57"/>
  <c r="J123" i="57"/>
  <c r="I123" i="57"/>
  <c r="H123" i="57"/>
  <c r="E123" i="57"/>
  <c r="Q122" i="57"/>
  <c r="P122" i="57"/>
  <c r="O122" i="57"/>
  <c r="L122" i="57"/>
  <c r="J122" i="57"/>
  <c r="I122" i="57"/>
  <c r="H122" i="57"/>
  <c r="E122" i="57"/>
  <c r="R121" i="57"/>
  <c r="G131" i="57" s="1"/>
  <c r="D121" i="57"/>
  <c r="Q118" i="57"/>
  <c r="P118" i="57"/>
  <c r="O118" i="57"/>
  <c r="L118" i="57"/>
  <c r="J118" i="57"/>
  <c r="I118" i="57"/>
  <c r="H118" i="57"/>
  <c r="E118" i="57"/>
  <c r="Q117" i="57"/>
  <c r="P117" i="57"/>
  <c r="O117" i="57"/>
  <c r="L117" i="57"/>
  <c r="J117" i="57"/>
  <c r="I117" i="57"/>
  <c r="H117" i="57"/>
  <c r="E117" i="57"/>
  <c r="Q116" i="57"/>
  <c r="P116" i="57"/>
  <c r="O116" i="57"/>
  <c r="L116" i="57"/>
  <c r="J116" i="57"/>
  <c r="I116" i="57"/>
  <c r="H116" i="57"/>
  <c r="E116" i="57"/>
  <c r="Q115" i="57"/>
  <c r="P115" i="57"/>
  <c r="O115" i="57"/>
  <c r="L115" i="57"/>
  <c r="J115" i="57"/>
  <c r="I115" i="57"/>
  <c r="H115" i="57"/>
  <c r="E115" i="57"/>
  <c r="Q114" i="57"/>
  <c r="P114" i="57"/>
  <c r="O114" i="57"/>
  <c r="L114" i="57"/>
  <c r="J114" i="57"/>
  <c r="I114" i="57"/>
  <c r="H114" i="57"/>
  <c r="E114" i="57"/>
  <c r="Q113" i="57"/>
  <c r="P113" i="57"/>
  <c r="O113" i="57"/>
  <c r="L113" i="57"/>
  <c r="J113" i="57"/>
  <c r="I113" i="57"/>
  <c r="H113" i="57"/>
  <c r="E113" i="57"/>
  <c r="Q112" i="57"/>
  <c r="P112" i="57"/>
  <c r="O112" i="57"/>
  <c r="L112" i="57"/>
  <c r="J112" i="57"/>
  <c r="I112" i="57"/>
  <c r="H112" i="57"/>
  <c r="E112" i="57"/>
  <c r="Q111" i="57"/>
  <c r="P111" i="57"/>
  <c r="O111" i="57"/>
  <c r="L111" i="57"/>
  <c r="J111" i="57"/>
  <c r="I111" i="57"/>
  <c r="H111" i="57"/>
  <c r="E111" i="57"/>
  <c r="Q110" i="57"/>
  <c r="P110" i="57"/>
  <c r="O110" i="57"/>
  <c r="L110" i="57"/>
  <c r="J110" i="57"/>
  <c r="I110" i="57"/>
  <c r="H110" i="57"/>
  <c r="E110" i="57"/>
  <c r="Q109" i="57"/>
  <c r="P109" i="57"/>
  <c r="O109" i="57"/>
  <c r="L109" i="57"/>
  <c r="J109" i="57"/>
  <c r="I109" i="57"/>
  <c r="H109" i="57"/>
  <c r="E109" i="57"/>
  <c r="R108" i="57"/>
  <c r="M118" i="57" s="1"/>
  <c r="D108" i="57"/>
  <c r="F110" i="57" s="1"/>
  <c r="Q105" i="57"/>
  <c r="P105" i="57"/>
  <c r="O105" i="57"/>
  <c r="L105" i="57"/>
  <c r="J105" i="57"/>
  <c r="I105" i="57"/>
  <c r="H105" i="57"/>
  <c r="E105" i="57"/>
  <c r="Q104" i="57"/>
  <c r="P104" i="57"/>
  <c r="O104" i="57"/>
  <c r="L104" i="57"/>
  <c r="J104" i="57"/>
  <c r="I104" i="57"/>
  <c r="H104" i="57"/>
  <c r="E104" i="57"/>
  <c r="Q103" i="57"/>
  <c r="P103" i="57"/>
  <c r="O103" i="57"/>
  <c r="L103" i="57"/>
  <c r="J103" i="57"/>
  <c r="I103" i="57"/>
  <c r="H103" i="57"/>
  <c r="E103" i="57"/>
  <c r="Q102" i="57"/>
  <c r="P102" i="57"/>
  <c r="O102" i="57"/>
  <c r="L102" i="57"/>
  <c r="J102" i="57"/>
  <c r="I102" i="57"/>
  <c r="H102" i="57"/>
  <c r="E102" i="57"/>
  <c r="Q101" i="57"/>
  <c r="P101" i="57"/>
  <c r="O101" i="57"/>
  <c r="L101" i="57"/>
  <c r="J101" i="57"/>
  <c r="I101" i="57"/>
  <c r="H101" i="57"/>
  <c r="E101" i="57"/>
  <c r="Q100" i="57"/>
  <c r="P100" i="57"/>
  <c r="O100" i="57"/>
  <c r="L100" i="57"/>
  <c r="J100" i="57"/>
  <c r="I100" i="57"/>
  <c r="H100" i="57"/>
  <c r="E100" i="57"/>
  <c r="Q99" i="57"/>
  <c r="P99" i="57"/>
  <c r="O99" i="57"/>
  <c r="L99" i="57"/>
  <c r="J99" i="57"/>
  <c r="I99" i="57"/>
  <c r="H99" i="57"/>
  <c r="E99" i="57"/>
  <c r="Q98" i="57"/>
  <c r="P98" i="57"/>
  <c r="O98" i="57"/>
  <c r="L98" i="57"/>
  <c r="J98" i="57"/>
  <c r="I98" i="57"/>
  <c r="H98" i="57"/>
  <c r="E98" i="57"/>
  <c r="Q97" i="57"/>
  <c r="P97" i="57"/>
  <c r="O97" i="57"/>
  <c r="L97" i="57"/>
  <c r="J97" i="57"/>
  <c r="I97" i="57"/>
  <c r="H97" i="57"/>
  <c r="E97" i="57"/>
  <c r="Q96" i="57"/>
  <c r="P96" i="57"/>
  <c r="O96" i="57"/>
  <c r="L96" i="57"/>
  <c r="J96" i="57"/>
  <c r="I96" i="57"/>
  <c r="H96" i="57"/>
  <c r="E96" i="57"/>
  <c r="R95" i="57"/>
  <c r="G105" i="57" s="1"/>
  <c r="D95" i="57"/>
  <c r="Q90" i="57"/>
  <c r="P90" i="57"/>
  <c r="O90" i="57"/>
  <c r="L90" i="57"/>
  <c r="J90" i="57"/>
  <c r="I90" i="57"/>
  <c r="H90" i="57"/>
  <c r="E90" i="57"/>
  <c r="Q89" i="57"/>
  <c r="P89" i="57"/>
  <c r="O89" i="57"/>
  <c r="L89" i="57"/>
  <c r="J89" i="57"/>
  <c r="I89" i="57"/>
  <c r="H89" i="57"/>
  <c r="E89" i="57"/>
  <c r="Q88" i="57"/>
  <c r="P88" i="57"/>
  <c r="O88" i="57"/>
  <c r="L88" i="57"/>
  <c r="J88" i="57"/>
  <c r="I88" i="57"/>
  <c r="H88" i="57"/>
  <c r="E88" i="57"/>
  <c r="Q87" i="57"/>
  <c r="P87" i="57"/>
  <c r="O87" i="57"/>
  <c r="L87" i="57"/>
  <c r="J87" i="57"/>
  <c r="I87" i="57"/>
  <c r="H87" i="57"/>
  <c r="E87" i="57"/>
  <c r="Q86" i="57"/>
  <c r="P86" i="57"/>
  <c r="O86" i="57"/>
  <c r="L86" i="57"/>
  <c r="J86" i="57"/>
  <c r="I86" i="57"/>
  <c r="H86" i="57"/>
  <c r="E86" i="57"/>
  <c r="Q85" i="57"/>
  <c r="P85" i="57"/>
  <c r="O85" i="57"/>
  <c r="L85" i="57"/>
  <c r="J85" i="57"/>
  <c r="I85" i="57"/>
  <c r="H85" i="57"/>
  <c r="E85" i="57"/>
  <c r="Q84" i="57"/>
  <c r="P84" i="57"/>
  <c r="O84" i="57"/>
  <c r="L84" i="57"/>
  <c r="J84" i="57"/>
  <c r="I84" i="57"/>
  <c r="H84" i="57"/>
  <c r="E84" i="57"/>
  <c r="Q83" i="57"/>
  <c r="P83" i="57"/>
  <c r="O83" i="57"/>
  <c r="L83" i="57"/>
  <c r="J83" i="57"/>
  <c r="I83" i="57"/>
  <c r="H83" i="57"/>
  <c r="E83" i="57"/>
  <c r="R82" i="57"/>
  <c r="G92" i="57" s="1"/>
  <c r="D82" i="57"/>
  <c r="F91" i="57" s="1"/>
  <c r="Q77" i="57"/>
  <c r="P77" i="57"/>
  <c r="O77" i="57"/>
  <c r="L77" i="57"/>
  <c r="J77" i="57"/>
  <c r="I77" i="57"/>
  <c r="H77" i="57"/>
  <c r="E77" i="57"/>
  <c r="Q76" i="57"/>
  <c r="P76" i="57"/>
  <c r="O76" i="57"/>
  <c r="L76" i="57"/>
  <c r="J76" i="57"/>
  <c r="I76" i="57"/>
  <c r="H76" i="57"/>
  <c r="E76" i="57"/>
  <c r="Q75" i="57"/>
  <c r="P75" i="57"/>
  <c r="O75" i="57"/>
  <c r="L75" i="57"/>
  <c r="J75" i="57"/>
  <c r="I75" i="57"/>
  <c r="H75" i="57"/>
  <c r="E75" i="57"/>
  <c r="Q74" i="57"/>
  <c r="P74" i="57"/>
  <c r="O74" i="57"/>
  <c r="L74" i="57"/>
  <c r="J74" i="57"/>
  <c r="I74" i="57"/>
  <c r="H74" i="57"/>
  <c r="E74" i="57"/>
  <c r="Q73" i="57"/>
  <c r="P73" i="57"/>
  <c r="O73" i="57"/>
  <c r="L73" i="57"/>
  <c r="J73" i="57"/>
  <c r="I73" i="57"/>
  <c r="H73" i="57"/>
  <c r="E73" i="57"/>
  <c r="Q72" i="57"/>
  <c r="P72" i="57"/>
  <c r="O72" i="57"/>
  <c r="L72" i="57"/>
  <c r="J72" i="57"/>
  <c r="I72" i="57"/>
  <c r="H72" i="57"/>
  <c r="E72" i="57"/>
  <c r="Q71" i="57"/>
  <c r="P71" i="57"/>
  <c r="O71" i="57"/>
  <c r="L71" i="57"/>
  <c r="J71" i="57"/>
  <c r="I71" i="57"/>
  <c r="H71" i="57"/>
  <c r="E71" i="57"/>
  <c r="Q70" i="57"/>
  <c r="P70" i="57"/>
  <c r="O70" i="57"/>
  <c r="L70" i="57"/>
  <c r="J70" i="57"/>
  <c r="I70" i="57"/>
  <c r="H70" i="57"/>
  <c r="E70" i="57"/>
  <c r="R69" i="57"/>
  <c r="M78" i="57" s="1"/>
  <c r="D69" i="57"/>
  <c r="F71" i="57" s="1"/>
  <c r="S57" i="57"/>
  <c r="R56" i="57"/>
  <c r="G66" i="57" s="1"/>
  <c r="D56" i="57"/>
  <c r="F65" i="57" s="1"/>
  <c r="C56" i="57"/>
  <c r="S44" i="57"/>
  <c r="C44" i="57"/>
  <c r="S43" i="57"/>
  <c r="R43" i="57"/>
  <c r="D43" i="57"/>
  <c r="N53" i="57" s="1"/>
  <c r="C43" i="57"/>
  <c r="V41" i="57"/>
  <c r="S31" i="57"/>
  <c r="C31" i="57"/>
  <c r="S30" i="57"/>
  <c r="R30" i="57"/>
  <c r="D30" i="57"/>
  <c r="C30" i="57"/>
  <c r="S18" i="57"/>
  <c r="C18" i="57"/>
  <c r="S17" i="57"/>
  <c r="R17" i="57"/>
  <c r="G27" i="57" s="1"/>
  <c r="D17" i="57"/>
  <c r="N27" i="57" s="1"/>
  <c r="C17" i="57"/>
  <c r="R4" i="57"/>
  <c r="M13" i="57" s="1"/>
  <c r="D4" i="57"/>
  <c r="K2" i="57"/>
  <c r="F4" i="5"/>
  <c r="J4" i="5" s="1"/>
  <c r="H4" i="5"/>
  <c r="L4" i="5" s="1"/>
  <c r="F9" i="5"/>
  <c r="J9" i="5" s="1"/>
  <c r="H9" i="5"/>
  <c r="L9" i="5" s="1"/>
  <c r="F30" i="5"/>
  <c r="J30" i="5" s="1"/>
  <c r="H30" i="5"/>
  <c r="L30" i="5" s="1"/>
  <c r="V38" i="115" l="1"/>
  <c r="U40" i="115"/>
  <c r="L49" i="115"/>
  <c r="H46" i="115"/>
  <c r="O49" i="115"/>
  <c r="E47" i="115"/>
  <c r="F47" i="115"/>
  <c r="L50" i="115"/>
  <c r="I47" i="115"/>
  <c r="P49" i="115"/>
  <c r="E45" i="115"/>
  <c r="J47" i="115"/>
  <c r="F48" i="115"/>
  <c r="N50" i="115"/>
  <c r="P45" i="115"/>
  <c r="O50" i="115"/>
  <c r="I46" i="115"/>
  <c r="L47" i="115"/>
  <c r="L48" i="115"/>
  <c r="Q49" i="115"/>
  <c r="E51" i="115"/>
  <c r="J46" i="115"/>
  <c r="E50" i="115"/>
  <c r="N53" i="115"/>
  <c r="I45" i="115"/>
  <c r="L46" i="115"/>
  <c r="N47" i="115"/>
  <c r="P48" i="115"/>
  <c r="F50" i="115"/>
  <c r="H51" i="115"/>
  <c r="N52" i="115"/>
  <c r="J45" i="115"/>
  <c r="N46" i="115"/>
  <c r="O47" i="115"/>
  <c r="Q48" i="115"/>
  <c r="I51" i="115"/>
  <c r="H45" i="115"/>
  <c r="O48" i="115"/>
  <c r="F51" i="115"/>
  <c r="I44" i="115"/>
  <c r="L45" i="115"/>
  <c r="O46" i="115"/>
  <c r="P47" i="115"/>
  <c r="E49" i="115"/>
  <c r="H50" i="115"/>
  <c r="J51" i="115"/>
  <c r="F44" i="115"/>
  <c r="N45" i="115"/>
  <c r="P46" i="115"/>
  <c r="Q47" i="115"/>
  <c r="H49" i="115"/>
  <c r="I50" i="115"/>
  <c r="L51" i="115"/>
  <c r="O45" i="115"/>
  <c r="Q46" i="115"/>
  <c r="E48" i="115"/>
  <c r="I49" i="115"/>
  <c r="J50" i="115"/>
  <c r="O51" i="115"/>
  <c r="L32" i="115"/>
  <c r="L33" i="115"/>
  <c r="L34" i="115"/>
  <c r="M35" i="115"/>
  <c r="P36" i="115"/>
  <c r="L37" i="115"/>
  <c r="M38" i="115"/>
  <c r="M39" i="115"/>
  <c r="M40" i="115"/>
  <c r="M32" i="115"/>
  <c r="M33" i="115"/>
  <c r="M34" i="115"/>
  <c r="Q36" i="115"/>
  <c r="O35" i="115"/>
  <c r="G38" i="115"/>
  <c r="G39" i="115"/>
  <c r="G40" i="115"/>
  <c r="O32" i="115"/>
  <c r="O33" i="115"/>
  <c r="O34" i="115"/>
  <c r="P35" i="115"/>
  <c r="G37" i="115"/>
  <c r="G31" i="115"/>
  <c r="P32" i="115"/>
  <c r="P33" i="115"/>
  <c r="P34" i="115"/>
  <c r="Q35" i="115"/>
  <c r="Q31" i="115"/>
  <c r="Q32" i="115"/>
  <c r="Q33" i="115"/>
  <c r="Q34" i="115"/>
  <c r="L38" i="115"/>
  <c r="G32" i="115"/>
  <c r="G33" i="115"/>
  <c r="G34" i="115"/>
  <c r="O38" i="115"/>
  <c r="O21" i="115"/>
  <c r="P21" i="115"/>
  <c r="O25" i="115"/>
  <c r="Q21" i="115"/>
  <c r="P22" i="115"/>
  <c r="Q22" i="115"/>
  <c r="N25" i="115"/>
  <c r="H19" i="115"/>
  <c r="L21" i="115"/>
  <c r="J20" i="115"/>
  <c r="E23" i="115"/>
  <c r="P25" i="115"/>
  <c r="L20" i="115"/>
  <c r="F23" i="115"/>
  <c r="O20" i="115"/>
  <c r="E24" i="115"/>
  <c r="E19" i="115"/>
  <c r="N21" i="115"/>
  <c r="H24" i="115"/>
  <c r="O24" i="115"/>
  <c r="P19" i="115"/>
  <c r="E21" i="115"/>
  <c r="H22" i="115"/>
  <c r="J23" i="115"/>
  <c r="P24" i="115"/>
  <c r="F26" i="115"/>
  <c r="L19" i="115"/>
  <c r="P20" i="115"/>
  <c r="E22" i="115"/>
  <c r="H23" i="115"/>
  <c r="L24" i="115"/>
  <c r="Q25" i="115"/>
  <c r="Q20" i="115"/>
  <c r="H18" i="115"/>
  <c r="Q19" i="115"/>
  <c r="F21" i="115"/>
  <c r="I22" i="115"/>
  <c r="L23" i="115"/>
  <c r="Q24" i="115"/>
  <c r="I23" i="115"/>
  <c r="P18" i="115"/>
  <c r="E20" i="115"/>
  <c r="H21" i="115"/>
  <c r="J22" i="115"/>
  <c r="O23" i="115"/>
  <c r="E25" i="115"/>
  <c r="O19" i="115"/>
  <c r="Q18" i="115"/>
  <c r="I21" i="115"/>
  <c r="L22" i="115"/>
  <c r="P23" i="115"/>
  <c r="H25" i="115"/>
  <c r="H20" i="115"/>
  <c r="J21" i="115"/>
  <c r="O22" i="115"/>
  <c r="Q23" i="115"/>
  <c r="L9" i="115"/>
  <c r="Q6" i="115"/>
  <c r="O9" i="115"/>
  <c r="O12" i="115"/>
  <c r="P8" i="115"/>
  <c r="O11" i="115"/>
  <c r="L6" i="115"/>
  <c r="Q8" i="115"/>
  <c r="P11" i="115"/>
  <c r="O6" i="115"/>
  <c r="G9" i="115"/>
  <c r="Q11" i="115"/>
  <c r="G7" i="115"/>
  <c r="P9" i="115"/>
  <c r="P12" i="115"/>
  <c r="P6" i="115"/>
  <c r="L12" i="115"/>
  <c r="L7" i="115"/>
  <c r="Q9" i="115"/>
  <c r="E6" i="115"/>
  <c r="I7" i="115"/>
  <c r="E10" i="115"/>
  <c r="H6" i="115"/>
  <c r="J7" i="115"/>
  <c r="H10" i="115"/>
  <c r="I6" i="115"/>
  <c r="E9" i="115"/>
  <c r="I10" i="115"/>
  <c r="J6" i="115"/>
  <c r="F9" i="115"/>
  <c r="L5" i="115"/>
  <c r="I8" i="115"/>
  <c r="E11" i="115"/>
  <c r="P5" i="115"/>
  <c r="I11" i="115"/>
  <c r="E5" i="115"/>
  <c r="J10" i="115"/>
  <c r="F5" i="115"/>
  <c r="E12" i="115"/>
  <c r="H5" i="115"/>
  <c r="N6" i="115"/>
  <c r="H9" i="115"/>
  <c r="H12" i="115"/>
  <c r="I5" i="115"/>
  <c r="E8" i="115"/>
  <c r="I9" i="115"/>
  <c r="I12" i="115"/>
  <c r="J5" i="115"/>
  <c r="H8" i="115"/>
  <c r="J9" i="115"/>
  <c r="J12" i="115"/>
  <c r="O5" i="115"/>
  <c r="E7" i="115"/>
  <c r="J8" i="115"/>
  <c r="H11" i="115"/>
  <c r="Q5" i="115"/>
  <c r="H7" i="115"/>
  <c r="W43" i="115"/>
  <c r="AI42" i="115" s="1"/>
  <c r="W23" i="115"/>
  <c r="AG28" i="115"/>
  <c r="W36" i="115"/>
  <c r="AC66" i="115"/>
  <c r="Y59" i="115"/>
  <c r="AG4" i="115"/>
  <c r="AA52" i="115"/>
  <c r="AA55" i="115"/>
  <c r="W17" i="115"/>
  <c r="AA75" i="115"/>
  <c r="AG29" i="115"/>
  <c r="Z71" i="115"/>
  <c r="F13" i="115"/>
  <c r="F12" i="115"/>
  <c r="N5" i="115"/>
  <c r="N8" i="115"/>
  <c r="N9" i="115"/>
  <c r="N10" i="115"/>
  <c r="F7" i="115"/>
  <c r="W16" i="115"/>
  <c r="W31" i="115"/>
  <c r="AG35" i="115"/>
  <c r="Z43" i="115"/>
  <c r="W45" i="115"/>
  <c r="AB50" i="115"/>
  <c r="Z55" i="115"/>
  <c r="AB56" i="115"/>
  <c r="AA57" i="115"/>
  <c r="X59" i="115"/>
  <c r="AB66" i="115"/>
  <c r="AB71" i="115"/>
  <c r="X72" i="115"/>
  <c r="Z57" i="115"/>
  <c r="AG5" i="115"/>
  <c r="Y55" i="115"/>
  <c r="AA66" i="115"/>
  <c r="Y50" i="115"/>
  <c r="AB48" i="115"/>
  <c r="G12" i="115"/>
  <c r="G11" i="115"/>
  <c r="M6" i="115"/>
  <c r="M14" i="115"/>
  <c r="M7" i="115"/>
  <c r="M8" i="115"/>
  <c r="M9" i="115"/>
  <c r="G13" i="115"/>
  <c r="M10" i="115"/>
  <c r="G5" i="115"/>
  <c r="M13" i="115"/>
  <c r="F14" i="115"/>
  <c r="AA43" i="115"/>
  <c r="AC50" i="115"/>
  <c r="W51" i="115"/>
  <c r="AG11" i="115"/>
  <c r="N13" i="115"/>
  <c r="G14" i="115"/>
  <c r="AG31" i="115"/>
  <c r="Z45" i="115"/>
  <c r="AB52" i="115"/>
  <c r="AB55" i="115"/>
  <c r="Y75" i="115"/>
  <c r="W8" i="115"/>
  <c r="N11" i="115"/>
  <c r="AG17" i="115"/>
  <c r="Z60" i="115"/>
  <c r="Z75" i="115"/>
  <c r="W3" i="115"/>
  <c r="F10" i="115"/>
  <c r="F6" i="115"/>
  <c r="G10" i="115"/>
  <c r="AG12" i="115"/>
  <c r="W15" i="115"/>
  <c r="W32" i="115"/>
  <c r="AB53" i="115"/>
  <c r="AB60" i="115"/>
  <c r="AB62" i="115"/>
  <c r="W63" i="115"/>
  <c r="Y68" i="115"/>
  <c r="AC70" i="115"/>
  <c r="W29" i="115"/>
  <c r="G6" i="115"/>
  <c r="Z6" i="115"/>
  <c r="N7" i="115"/>
  <c r="F8" i="115"/>
  <c r="AG23" i="115"/>
  <c r="AG27" i="115"/>
  <c r="Y47" i="115"/>
  <c r="AC53" i="115"/>
  <c r="Z63" i="115"/>
  <c r="AB68" i="115"/>
  <c r="I57" i="115"/>
  <c r="H57" i="115"/>
  <c r="E57" i="115"/>
  <c r="J57" i="115"/>
  <c r="AC71" i="115"/>
  <c r="AB74" i="115"/>
  <c r="AB45" i="115"/>
  <c r="AG14" i="115"/>
  <c r="AG20" i="115"/>
  <c r="AC45" i="115"/>
  <c r="G8" i="115"/>
  <c r="N14" i="115"/>
  <c r="AB76" i="115"/>
  <c r="AA76" i="115"/>
  <c r="W75" i="115"/>
  <c r="AA73" i="115"/>
  <c r="W72" i="115"/>
  <c r="AA70" i="115"/>
  <c r="W69" i="115"/>
  <c r="AC67" i="115"/>
  <c r="Y66" i="115"/>
  <c r="AC64" i="115"/>
  <c r="Y63" i="115"/>
  <c r="AC61" i="115"/>
  <c r="Y60" i="115"/>
  <c r="AC58" i="115"/>
  <c r="Y57" i="115"/>
  <c r="W56" i="115"/>
  <c r="W55" i="115"/>
  <c r="AA53" i="115"/>
  <c r="W52" i="115"/>
  <c r="AA50" i="115"/>
  <c r="W49" i="115"/>
  <c r="AA47" i="115"/>
  <c r="W46" i="115"/>
  <c r="AA44" i="115"/>
  <c r="Y43" i="115"/>
  <c r="AB33" i="115"/>
  <c r="AG30" i="115"/>
  <c r="AG22" i="115"/>
  <c r="W20" i="115"/>
  <c r="AB17" i="115"/>
  <c r="AG16" i="115"/>
  <c r="W14" i="115"/>
  <c r="Z76" i="115"/>
  <c r="Z73" i="115"/>
  <c r="Z70" i="115"/>
  <c r="AB67" i="115"/>
  <c r="X66" i="115"/>
  <c r="AB64" i="115"/>
  <c r="X63" i="115"/>
  <c r="AB61" i="115"/>
  <c r="X60" i="115"/>
  <c r="AB58" i="115"/>
  <c r="X57" i="115"/>
  <c r="Z53" i="115"/>
  <c r="Z50" i="115"/>
  <c r="Z47" i="115"/>
  <c r="Z44" i="115"/>
  <c r="X43" i="115"/>
  <c r="X36" i="115"/>
  <c r="AG21" i="115"/>
  <c r="W19" i="115"/>
  <c r="X18" i="115"/>
  <c r="AG15" i="115"/>
  <c r="W13" i="115"/>
  <c r="Y76" i="115"/>
  <c r="X76" i="115"/>
  <c r="W76" i="115"/>
  <c r="AA74" i="115"/>
  <c r="W73" i="115"/>
  <c r="AA71" i="115"/>
  <c r="W70" i="115"/>
  <c r="AC68" i="115"/>
  <c r="Y67" i="115"/>
  <c r="AC65" i="115"/>
  <c r="Y64" i="115"/>
  <c r="AC62" i="115"/>
  <c r="Y61" i="115"/>
  <c r="AC59" i="115"/>
  <c r="Y58" i="115"/>
  <c r="AA54" i="115"/>
  <c r="W53" i="115"/>
  <c r="AA51" i="115"/>
  <c r="W50" i="115"/>
  <c r="AA48" i="115"/>
  <c r="W47" i="115"/>
  <c r="AA45" i="115"/>
  <c r="W44" i="115"/>
  <c r="AG36" i="115"/>
  <c r="W34" i="115"/>
  <c r="X33" i="115"/>
  <c r="W28" i="115"/>
  <c r="Z74" i="115"/>
  <c r="AC75" i="115"/>
  <c r="Y74" i="115"/>
  <c r="AC72" i="115"/>
  <c r="Y71" i="115"/>
  <c r="AC69" i="115"/>
  <c r="AA68" i="115"/>
  <c r="W67" i="115"/>
  <c r="AA65" i="115"/>
  <c r="W64" i="115"/>
  <c r="AA62" i="115"/>
  <c r="W61" i="115"/>
  <c r="AA59" i="115"/>
  <c r="W58" i="115"/>
  <c r="AC56" i="115"/>
  <c r="AC55" i="115"/>
  <c r="Y54" i="115"/>
  <c r="AC52" i="115"/>
  <c r="Y51" i="115"/>
  <c r="AC49" i="115"/>
  <c r="Y48" i="115"/>
  <c r="AC46" i="115"/>
  <c r="Y45" i="115"/>
  <c r="AG34" i="115"/>
  <c r="AB75" i="115"/>
  <c r="X74" i="115"/>
  <c r="AB72" i="115"/>
  <c r="X71" i="115"/>
  <c r="AB69" i="115"/>
  <c r="Z68" i="115"/>
  <c r="Z65" i="115"/>
  <c r="Z62" i="115"/>
  <c r="Z59" i="115"/>
  <c r="W74" i="115"/>
  <c r="AC73" i="115"/>
  <c r="Y70" i="115"/>
  <c r="W68" i="115"/>
  <c r="Y65" i="115"/>
  <c r="X62" i="115"/>
  <c r="W59" i="115"/>
  <c r="AB54" i="115"/>
  <c r="Z52" i="115"/>
  <c r="AB49" i="115"/>
  <c r="X47" i="115"/>
  <c r="AC44" i="115"/>
  <c r="AB28" i="115"/>
  <c r="W27" i="115"/>
  <c r="AG18" i="115"/>
  <c r="W11" i="115"/>
  <c r="AG8" i="115"/>
  <c r="AB73" i="115"/>
  <c r="X70" i="115"/>
  <c r="X65" i="115"/>
  <c r="W62" i="115"/>
  <c r="AA58" i="115"/>
  <c r="Z54" i="115"/>
  <c r="Y52" i="115"/>
  <c r="AA49" i="115"/>
  <c r="AB44" i="115"/>
  <c r="AG32" i="115"/>
  <c r="AB21" i="115"/>
  <c r="AG9" i="115"/>
  <c r="Y73" i="115"/>
  <c r="AA69" i="115"/>
  <c r="AA67" i="115"/>
  <c r="W65" i="115"/>
  <c r="AA61" i="115"/>
  <c r="Z58" i="115"/>
  <c r="X54" i="115"/>
  <c r="X52" i="115"/>
  <c r="AC51" i="115"/>
  <c r="Z49" i="115"/>
  <c r="AB46" i="115"/>
  <c r="Y44" i="115"/>
  <c r="AB31" i="115"/>
  <c r="X30" i="115"/>
  <c r="AB29" i="115"/>
  <c r="X28" i="115"/>
  <c r="AG26" i="115"/>
  <c r="AG10" i="115"/>
  <c r="AB7" i="115"/>
  <c r="AB6" i="115"/>
  <c r="X73" i="115"/>
  <c r="Z69" i="115"/>
  <c r="Z67" i="115"/>
  <c r="AA64" i="115"/>
  <c r="Z61" i="115"/>
  <c r="X58" i="115"/>
  <c r="AC57" i="115"/>
  <c r="W54" i="115"/>
  <c r="AB51" i="115"/>
  <c r="Y49" i="115"/>
  <c r="AA46" i="115"/>
  <c r="X44" i="115"/>
  <c r="AC43" i="115"/>
  <c r="AG33" i="115"/>
  <c r="W30" i="115"/>
  <c r="W24" i="115"/>
  <c r="AB22" i="115"/>
  <c r="AG19" i="115"/>
  <c r="W12" i="115"/>
  <c r="AA72" i="115"/>
  <c r="Y69" i="115"/>
  <c r="X67" i="115"/>
  <c r="Z64" i="115"/>
  <c r="X61" i="115"/>
  <c r="AC60" i="115"/>
  <c r="AB57" i="115"/>
  <c r="Z51" i="115"/>
  <c r="X49" i="115"/>
  <c r="AC48" i="115"/>
  <c r="Z46" i="115"/>
  <c r="AB43" i="115"/>
  <c r="X35" i="115"/>
  <c r="E18" i="115"/>
  <c r="AC26" i="115" s="1"/>
  <c r="W22" i="115"/>
  <c r="AG24" i="115"/>
  <c r="W25" i="115"/>
  <c r="L31" i="115"/>
  <c r="AC34" i="115" s="1"/>
  <c r="O44" i="115"/>
  <c r="Z15" i="115" s="1"/>
  <c r="AB47" i="115"/>
  <c r="AA63" i="115"/>
  <c r="F75" i="115"/>
  <c r="F72" i="115"/>
  <c r="N79" i="115"/>
  <c r="N78" i="115"/>
  <c r="N77" i="115"/>
  <c r="N74" i="115"/>
  <c r="N71" i="115"/>
  <c r="F76" i="115"/>
  <c r="F73" i="115"/>
  <c r="F70" i="115"/>
  <c r="N75" i="115"/>
  <c r="N76" i="115"/>
  <c r="N72" i="115"/>
  <c r="Y72" i="115"/>
  <c r="X75" i="115"/>
  <c r="AG7" i="115"/>
  <c r="X51" i="115"/>
  <c r="AB59" i="115"/>
  <c r="AC74" i="115"/>
  <c r="W21" i="115"/>
  <c r="X46" i="115"/>
  <c r="I31" i="115"/>
  <c r="AA5" i="115" s="1"/>
  <c r="J31" i="115"/>
  <c r="H31" i="115"/>
  <c r="Z8" i="115" s="1"/>
  <c r="E31" i="115"/>
  <c r="AC17" i="115" s="1"/>
  <c r="Y53" i="115"/>
  <c r="AA60" i="115"/>
  <c r="Y62" i="115"/>
  <c r="X68" i="115"/>
  <c r="W5" i="115"/>
  <c r="AG6" i="115"/>
  <c r="W9" i="115"/>
  <c r="AA11" i="115"/>
  <c r="M12" i="115"/>
  <c r="N24" i="115"/>
  <c r="F19" i="115"/>
  <c r="N23" i="115"/>
  <c r="F27" i="115"/>
  <c r="N20" i="115"/>
  <c r="F24" i="115"/>
  <c r="N22" i="115"/>
  <c r="F20" i="115"/>
  <c r="N26" i="115"/>
  <c r="N18" i="115"/>
  <c r="Y5" i="115" s="1"/>
  <c r="N19" i="115"/>
  <c r="N27" i="115"/>
  <c r="F25" i="115"/>
  <c r="F18" i="115"/>
  <c r="X20" i="115" s="1"/>
  <c r="O31" i="115"/>
  <c r="G44" i="115"/>
  <c r="Y22" i="115" s="1"/>
  <c r="M52" i="115"/>
  <c r="M49" i="115"/>
  <c r="M46" i="115"/>
  <c r="G52" i="115"/>
  <c r="M48" i="115"/>
  <c r="M53" i="115"/>
  <c r="G49" i="115"/>
  <c r="G51" i="115"/>
  <c r="M50" i="115"/>
  <c r="G46" i="115"/>
  <c r="M45" i="115"/>
  <c r="P44" i="115"/>
  <c r="AC47" i="115"/>
  <c r="W48" i="115"/>
  <c r="M51" i="115"/>
  <c r="AC54" i="115"/>
  <c r="X56" i="115"/>
  <c r="AB63" i="115"/>
  <c r="X64" i="115"/>
  <c r="AB65" i="115"/>
  <c r="M79" i="115"/>
  <c r="M78" i="115"/>
  <c r="M77" i="115"/>
  <c r="M75" i="115"/>
  <c r="M72" i="115"/>
  <c r="G79" i="115"/>
  <c r="G78" i="115"/>
  <c r="G77" i="115"/>
  <c r="G74" i="115"/>
  <c r="G71" i="115"/>
  <c r="G70" i="115"/>
  <c r="M76" i="115"/>
  <c r="G73" i="115"/>
  <c r="M71" i="115"/>
  <c r="M73" i="115"/>
  <c r="M74" i="115"/>
  <c r="AA56" i="115"/>
  <c r="W10" i="115"/>
  <c r="O18" i="115"/>
  <c r="L18" i="115"/>
  <c r="AC11" i="115" s="1"/>
  <c r="X45" i="115"/>
  <c r="M5" i="115"/>
  <c r="F11" i="115"/>
  <c r="N12" i="115"/>
  <c r="M25" i="115"/>
  <c r="M24" i="115"/>
  <c r="G18" i="115"/>
  <c r="Y12" i="115" s="1"/>
  <c r="G26" i="115"/>
  <c r="M21" i="115"/>
  <c r="M22" i="115"/>
  <c r="M26" i="115"/>
  <c r="M18" i="115"/>
  <c r="X29" i="115" s="1"/>
  <c r="G25" i="115"/>
  <c r="M23" i="115"/>
  <c r="G21" i="115"/>
  <c r="M19" i="115"/>
  <c r="I18" i="115"/>
  <c r="AA29" i="115" s="1"/>
  <c r="AB19" i="115"/>
  <c r="AG25" i="115"/>
  <c r="W26" i="115"/>
  <c r="P31" i="115"/>
  <c r="Q44" i="115"/>
  <c r="X48" i="115"/>
  <c r="Y56" i="115"/>
  <c r="AC63" i="115"/>
  <c r="W66" i="115"/>
  <c r="N73" i="115"/>
  <c r="W4" i="115"/>
  <c r="M11" i="115"/>
  <c r="W18" i="115"/>
  <c r="W60" i="115"/>
  <c r="Z72" i="115"/>
  <c r="W6" i="115"/>
  <c r="X53" i="115"/>
  <c r="AC76" i="115"/>
  <c r="Y46" i="115"/>
  <c r="AG3" i="115"/>
  <c r="W7" i="115"/>
  <c r="Y9" i="115"/>
  <c r="AG13" i="115"/>
  <c r="AB15" i="115"/>
  <c r="J18" i="115"/>
  <c r="AB9" i="115" s="1"/>
  <c r="F22" i="115"/>
  <c r="W33" i="115"/>
  <c r="W35" i="115"/>
  <c r="L44" i="115"/>
  <c r="AC32" i="115" s="1"/>
  <c r="Z48" i="115"/>
  <c r="X50" i="115"/>
  <c r="X55" i="115"/>
  <c r="Z56" i="115"/>
  <c r="W57" i="115"/>
  <c r="Z66" i="115"/>
  <c r="X69" i="115"/>
  <c r="AB70" i="115"/>
  <c r="W71" i="115"/>
  <c r="M63" i="115"/>
  <c r="N92" i="115"/>
  <c r="N91" i="115"/>
  <c r="N90" i="115"/>
  <c r="N89" i="115"/>
  <c r="N88" i="115"/>
  <c r="N87" i="115"/>
  <c r="N86" i="115"/>
  <c r="N85" i="115"/>
  <c r="N84" i="115"/>
  <c r="N83" i="115"/>
  <c r="F92" i="115"/>
  <c r="F91" i="115"/>
  <c r="F90" i="115"/>
  <c r="F89" i="115"/>
  <c r="F88" i="115"/>
  <c r="F87" i="115"/>
  <c r="F86" i="115"/>
  <c r="F85" i="115"/>
  <c r="F84" i="115"/>
  <c r="F83" i="115"/>
  <c r="J44" i="115"/>
  <c r="E44" i="115"/>
  <c r="M64" i="115"/>
  <c r="M61" i="115"/>
  <c r="M58" i="115"/>
  <c r="G66" i="115"/>
  <c r="G63" i="115"/>
  <c r="G60" i="115"/>
  <c r="M65" i="115"/>
  <c r="M62" i="115"/>
  <c r="M59" i="115"/>
  <c r="L57" i="115"/>
  <c r="M60" i="115"/>
  <c r="G61" i="115"/>
  <c r="M92" i="115"/>
  <c r="M91" i="115"/>
  <c r="M90" i="115"/>
  <c r="M89" i="115"/>
  <c r="M88" i="115"/>
  <c r="M87" i="115"/>
  <c r="M86" i="115"/>
  <c r="M85" i="115"/>
  <c r="M84" i="115"/>
  <c r="M83" i="115"/>
  <c r="G92" i="115"/>
  <c r="G91" i="115"/>
  <c r="G90" i="115"/>
  <c r="G89" i="115"/>
  <c r="G88" i="115"/>
  <c r="G87" i="115"/>
  <c r="G86" i="115"/>
  <c r="G85" i="115"/>
  <c r="G84" i="115"/>
  <c r="G83" i="115"/>
  <c r="H44" i="115"/>
  <c r="G65" i="115"/>
  <c r="N36" i="115"/>
  <c r="M37" i="115"/>
  <c r="F58" i="115"/>
  <c r="F61" i="115"/>
  <c r="N38" i="115"/>
  <c r="F96" i="115"/>
  <c r="F97" i="115"/>
  <c r="F98" i="115"/>
  <c r="F99" i="115"/>
  <c r="F100" i="115"/>
  <c r="F101" i="115"/>
  <c r="F102" i="115"/>
  <c r="F103" i="115"/>
  <c r="F104" i="115"/>
  <c r="G96" i="115"/>
  <c r="G97" i="115"/>
  <c r="G98" i="115"/>
  <c r="G99" i="115"/>
  <c r="G100" i="115"/>
  <c r="G101" i="115"/>
  <c r="G102" i="115"/>
  <c r="G103" i="115"/>
  <c r="G104" i="115"/>
  <c r="F109" i="115"/>
  <c r="F110" i="115"/>
  <c r="F111" i="115"/>
  <c r="F112" i="115"/>
  <c r="F113" i="115"/>
  <c r="F114" i="115"/>
  <c r="F115" i="115"/>
  <c r="F116" i="115"/>
  <c r="F117" i="115"/>
  <c r="M31" i="115"/>
  <c r="G35" i="115"/>
  <c r="F36" i="115"/>
  <c r="N48" i="115"/>
  <c r="N51" i="115"/>
  <c r="G109" i="115"/>
  <c r="G110" i="115"/>
  <c r="G111" i="115"/>
  <c r="G112" i="115"/>
  <c r="G113" i="115"/>
  <c r="G114" i="115"/>
  <c r="G115" i="115"/>
  <c r="G116" i="115"/>
  <c r="G117" i="115"/>
  <c r="N31" i="115"/>
  <c r="F46" i="115"/>
  <c r="F49" i="115"/>
  <c r="G122" i="115"/>
  <c r="G123" i="115"/>
  <c r="G124" i="115"/>
  <c r="G125" i="115"/>
  <c r="G126" i="115"/>
  <c r="G127" i="115"/>
  <c r="G128" i="115"/>
  <c r="G129" i="115"/>
  <c r="G130" i="115"/>
  <c r="G73" i="114"/>
  <c r="L76" i="114"/>
  <c r="L77" i="114"/>
  <c r="M76" i="114"/>
  <c r="O77" i="114"/>
  <c r="E70" i="114"/>
  <c r="L74" i="114"/>
  <c r="L75" i="114"/>
  <c r="P77" i="114"/>
  <c r="G70" i="114"/>
  <c r="M74" i="114"/>
  <c r="O75" i="114"/>
  <c r="O76" i="114"/>
  <c r="G63" i="114"/>
  <c r="H34" i="114"/>
  <c r="F37" i="114"/>
  <c r="J34" i="114"/>
  <c r="N39" i="114"/>
  <c r="E32" i="114"/>
  <c r="O35" i="114"/>
  <c r="E36" i="114"/>
  <c r="I32" i="114"/>
  <c r="F36" i="114"/>
  <c r="J38" i="114"/>
  <c r="F34" i="114"/>
  <c r="E37" i="114"/>
  <c r="N40" i="114"/>
  <c r="I34" i="114"/>
  <c r="H37" i="114"/>
  <c r="I37" i="114"/>
  <c r="N35" i="114"/>
  <c r="J37" i="114"/>
  <c r="E38" i="114"/>
  <c r="F32" i="114"/>
  <c r="P35" i="114"/>
  <c r="H38" i="114"/>
  <c r="H32" i="114"/>
  <c r="I38" i="114"/>
  <c r="J32" i="114"/>
  <c r="H36" i="114"/>
  <c r="I36" i="114"/>
  <c r="N31" i="114"/>
  <c r="I35" i="114"/>
  <c r="Q36" i="114"/>
  <c r="F39" i="114"/>
  <c r="N32" i="114"/>
  <c r="N34" i="114"/>
  <c r="E33" i="114"/>
  <c r="O34" i="114"/>
  <c r="H33" i="114"/>
  <c r="E35" i="114"/>
  <c r="I33" i="114"/>
  <c r="F35" i="114"/>
  <c r="N36" i="114"/>
  <c r="F40" i="114"/>
  <c r="F31" i="114"/>
  <c r="J33" i="114"/>
  <c r="H35" i="114"/>
  <c r="P36" i="114"/>
  <c r="N33" i="114"/>
  <c r="Q34" i="114"/>
  <c r="O32" i="114"/>
  <c r="P32" i="114"/>
  <c r="G31" i="114"/>
  <c r="G35" i="114"/>
  <c r="Q31" i="114"/>
  <c r="L36" i="114"/>
  <c r="O37" i="114"/>
  <c r="G40" i="114"/>
  <c r="L32" i="114"/>
  <c r="O33" i="114"/>
  <c r="P34" i="114"/>
  <c r="Q35" i="114"/>
  <c r="P33" i="114"/>
  <c r="L38" i="114"/>
  <c r="Q33" i="114"/>
  <c r="O38" i="114"/>
  <c r="P38" i="114"/>
  <c r="Q32" i="114"/>
  <c r="Q38" i="114"/>
  <c r="G34" i="114"/>
  <c r="L37" i="114"/>
  <c r="M36" i="114"/>
  <c r="P37" i="114"/>
  <c r="L35" i="114"/>
  <c r="Q37" i="114"/>
  <c r="L33" i="114"/>
  <c r="L34" i="114"/>
  <c r="O36" i="114"/>
  <c r="J19" i="114"/>
  <c r="Q21" i="114"/>
  <c r="F24" i="114"/>
  <c r="Q20" i="114"/>
  <c r="H24" i="114"/>
  <c r="N27" i="114"/>
  <c r="O19" i="114"/>
  <c r="H23" i="114"/>
  <c r="J25" i="114"/>
  <c r="P19" i="114"/>
  <c r="F21" i="114"/>
  <c r="H22" i="114"/>
  <c r="I23" i="114"/>
  <c r="J24" i="114"/>
  <c r="L25" i="114"/>
  <c r="N26" i="114"/>
  <c r="P20" i="114"/>
  <c r="F23" i="114"/>
  <c r="H25" i="114"/>
  <c r="L19" i="114"/>
  <c r="E22" i="114"/>
  <c r="I25" i="114"/>
  <c r="E21" i="114"/>
  <c r="F22" i="114"/>
  <c r="I24" i="114"/>
  <c r="F18" i="114"/>
  <c r="Q19" i="114"/>
  <c r="I22" i="114"/>
  <c r="J23" i="114"/>
  <c r="I10" i="114"/>
  <c r="I6" i="114"/>
  <c r="J10" i="114"/>
  <c r="J6" i="114"/>
  <c r="E9" i="114"/>
  <c r="E12" i="114"/>
  <c r="E5" i="114"/>
  <c r="H9" i="114"/>
  <c r="F12" i="114"/>
  <c r="E8" i="114"/>
  <c r="I9" i="114"/>
  <c r="H5" i="114"/>
  <c r="H8" i="114"/>
  <c r="J9" i="114"/>
  <c r="H12" i="114"/>
  <c r="I5" i="114"/>
  <c r="I8" i="114"/>
  <c r="E11" i="114"/>
  <c r="I12" i="114"/>
  <c r="N13" i="114"/>
  <c r="J5" i="114"/>
  <c r="J8" i="114"/>
  <c r="H11" i="114"/>
  <c r="J12" i="114"/>
  <c r="L5" i="114"/>
  <c r="E7" i="114"/>
  <c r="I11" i="114"/>
  <c r="O5" i="114"/>
  <c r="J11" i="114"/>
  <c r="P5" i="114"/>
  <c r="H7" i="114"/>
  <c r="N8" i="114"/>
  <c r="Q5" i="114"/>
  <c r="I7" i="114"/>
  <c r="H10" i="114"/>
  <c r="H6" i="114"/>
  <c r="J7" i="114"/>
  <c r="E10" i="114"/>
  <c r="Y51" i="114"/>
  <c r="Z75" i="114"/>
  <c r="AA73" i="114"/>
  <c r="Z69" i="114"/>
  <c r="AC50" i="114"/>
  <c r="H57" i="114"/>
  <c r="Z49" i="114"/>
  <c r="AC73" i="114"/>
  <c r="AA75" i="114"/>
  <c r="E18" i="114"/>
  <c r="W30" i="114"/>
  <c r="AG9" i="114"/>
  <c r="AG13" i="114"/>
  <c r="Y70" i="114"/>
  <c r="AA49" i="114"/>
  <c r="W21" i="114"/>
  <c r="Z64" i="114"/>
  <c r="AB54" i="114"/>
  <c r="AA69" i="114"/>
  <c r="X70" i="114"/>
  <c r="AC76" i="114"/>
  <c r="Y59" i="114"/>
  <c r="W60" i="114"/>
  <c r="AC44" i="114"/>
  <c r="W26" i="114"/>
  <c r="AC54" i="114"/>
  <c r="Z59" i="114"/>
  <c r="AC66" i="114"/>
  <c r="AG28" i="114"/>
  <c r="Z67" i="114"/>
  <c r="AG14" i="114"/>
  <c r="AB43" i="114"/>
  <c r="W45" i="114"/>
  <c r="AC43" i="114"/>
  <c r="Y48" i="114"/>
  <c r="X45" i="114"/>
  <c r="AB51" i="114"/>
  <c r="W55" i="114"/>
  <c r="X60" i="114"/>
  <c r="Z70" i="114"/>
  <c r="Y45" i="114"/>
  <c r="W52" i="114"/>
  <c r="Y60" i="114"/>
  <c r="AB67" i="114"/>
  <c r="AC67" i="114"/>
  <c r="M10" i="114"/>
  <c r="G8" i="114"/>
  <c r="G14" i="114"/>
  <c r="G9" i="114"/>
  <c r="M11" i="114"/>
  <c r="M5" i="114"/>
  <c r="M7" i="114"/>
  <c r="G10" i="114"/>
  <c r="X7" i="114"/>
  <c r="X32" i="114"/>
  <c r="W33" i="114"/>
  <c r="AC45" i="114"/>
  <c r="W46" i="114"/>
  <c r="Z52" i="114"/>
  <c r="Y62" i="114"/>
  <c r="N92" i="114"/>
  <c r="N91" i="114"/>
  <c r="N90" i="114"/>
  <c r="N89" i="114"/>
  <c r="N88" i="114"/>
  <c r="N87" i="114"/>
  <c r="N86" i="114"/>
  <c r="N85" i="114"/>
  <c r="N84" i="114"/>
  <c r="N83" i="114"/>
  <c r="F92" i="114"/>
  <c r="F91" i="114"/>
  <c r="F90" i="114"/>
  <c r="F89" i="114"/>
  <c r="F88" i="114"/>
  <c r="F87" i="114"/>
  <c r="F86" i="114"/>
  <c r="F85" i="114"/>
  <c r="F84" i="114"/>
  <c r="F83" i="114"/>
  <c r="AA47" i="114"/>
  <c r="AG10" i="114"/>
  <c r="M12" i="114"/>
  <c r="M14" i="114"/>
  <c r="G26" i="114"/>
  <c r="M21" i="114"/>
  <c r="M20" i="114"/>
  <c r="M19" i="114"/>
  <c r="M18" i="114"/>
  <c r="X5" i="114" s="1"/>
  <c r="G24" i="114"/>
  <c r="M26" i="114"/>
  <c r="G20" i="114"/>
  <c r="M22" i="114"/>
  <c r="I18" i="114"/>
  <c r="AA24" i="114" s="1"/>
  <c r="G25" i="114"/>
  <c r="J18" i="114"/>
  <c r="H18" i="114"/>
  <c r="AG19" i="114"/>
  <c r="W20" i="114"/>
  <c r="G22" i="114"/>
  <c r="AC47" i="114"/>
  <c r="X57" i="114"/>
  <c r="W63" i="114"/>
  <c r="G13" i="114"/>
  <c r="AG15" i="114"/>
  <c r="M35" i="114"/>
  <c r="W54" i="114"/>
  <c r="W56" i="114"/>
  <c r="Y57" i="114"/>
  <c r="X63" i="114"/>
  <c r="I31" i="114"/>
  <c r="Y53" i="114"/>
  <c r="W16" i="114"/>
  <c r="W15" i="114"/>
  <c r="W14" i="114"/>
  <c r="AG8" i="114"/>
  <c r="AG7" i="114"/>
  <c r="W5" i="114"/>
  <c r="W74" i="114"/>
  <c r="AA70" i="114"/>
  <c r="X68" i="114"/>
  <c r="X66" i="114"/>
  <c r="Y63" i="114"/>
  <c r="AB60" i="114"/>
  <c r="AA58" i="114"/>
  <c r="Z56" i="114"/>
  <c r="Y55" i="114"/>
  <c r="AB48" i="114"/>
  <c r="AA46" i="114"/>
  <c r="Y44" i="114"/>
  <c r="AG26" i="114"/>
  <c r="Z73" i="114"/>
  <c r="W66" i="114"/>
  <c r="X62" i="114"/>
  <c r="W59" i="114"/>
  <c r="AA50" i="114"/>
  <c r="Z47" i="114"/>
  <c r="X44" i="114"/>
  <c r="AA43" i="114"/>
  <c r="W23" i="114"/>
  <c r="AG11" i="114"/>
  <c r="AG3" i="114"/>
  <c r="Y73" i="114"/>
  <c r="AA72" i="114"/>
  <c r="Y65" i="114"/>
  <c r="W62" i="114"/>
  <c r="Z58" i="114"/>
  <c r="AC53" i="114"/>
  <c r="Z50" i="114"/>
  <c r="Y47" i="114"/>
  <c r="Y43" i="114"/>
  <c r="W35" i="114"/>
  <c r="W19" i="114"/>
  <c r="AG16" i="114"/>
  <c r="W7" i="114"/>
  <c r="AG5" i="114"/>
  <c r="Y72" i="114"/>
  <c r="W65" i="114"/>
  <c r="AB61" i="114"/>
  <c r="AC57" i="114"/>
  <c r="AC55" i="114"/>
  <c r="AC52" i="114"/>
  <c r="X50" i="114"/>
  <c r="Z46" i="114"/>
  <c r="J31" i="114"/>
  <c r="W72" i="114"/>
  <c r="AC64" i="114"/>
  <c r="AB55" i="114"/>
  <c r="AB49" i="114"/>
  <c r="AG27" i="114"/>
  <c r="X73" i="114"/>
  <c r="Z72" i="114"/>
  <c r="X65" i="114"/>
  <c r="AC61" i="114"/>
  <c r="W58" i="114"/>
  <c r="X53" i="114"/>
  <c r="Y50" i="114"/>
  <c r="X47" i="114"/>
  <c r="X43" i="114"/>
  <c r="W32" i="114"/>
  <c r="W24" i="114"/>
  <c r="W8" i="114"/>
  <c r="AG6" i="114"/>
  <c r="AC71" i="114"/>
  <c r="W68" i="114"/>
  <c r="AC49" i="114"/>
  <c r="W43" i="114"/>
  <c r="AI42" i="114" s="1"/>
  <c r="AG31" i="114"/>
  <c r="AB71" i="114"/>
  <c r="AA61" i="114"/>
  <c r="AB57" i="114"/>
  <c r="AB52" i="114"/>
  <c r="Y46" i="114"/>
  <c r="H31" i="114"/>
  <c r="Z25" i="114" s="1"/>
  <c r="W25" i="114"/>
  <c r="N14" i="114"/>
  <c r="F9" i="114"/>
  <c r="F5" i="114"/>
  <c r="F13" i="114"/>
  <c r="F7" i="114"/>
  <c r="N11" i="114"/>
  <c r="F8" i="114"/>
  <c r="N5" i="114"/>
  <c r="F14" i="114"/>
  <c r="N12" i="114"/>
  <c r="N6" i="114"/>
  <c r="E31" i="114"/>
  <c r="AC17" i="114" s="1"/>
  <c r="AB45" i="114"/>
  <c r="Y52" i="114"/>
  <c r="AG29" i="114"/>
  <c r="W57" i="114"/>
  <c r="W3" i="114"/>
  <c r="W9" i="114"/>
  <c r="F11" i="114"/>
  <c r="W17" i="114"/>
  <c r="Q18" i="114"/>
  <c r="AB23" i="114" s="1"/>
  <c r="O18" i="114"/>
  <c r="L18" i="114"/>
  <c r="AC19" i="114" s="1"/>
  <c r="G37" i="114"/>
  <c r="G32" i="114"/>
  <c r="M38" i="114"/>
  <c r="G38" i="114"/>
  <c r="M32" i="114"/>
  <c r="M31" i="114"/>
  <c r="M37" i="114"/>
  <c r="G36" i="114"/>
  <c r="M34" i="114"/>
  <c r="M40" i="114"/>
  <c r="M39" i="114"/>
  <c r="G33" i="114"/>
  <c r="O31" i="114"/>
  <c r="P31" i="114"/>
  <c r="L31" i="114"/>
  <c r="W48" i="114"/>
  <c r="X54" i="114"/>
  <c r="Y56" i="114"/>
  <c r="AA57" i="114"/>
  <c r="AC63" i="114"/>
  <c r="AA64" i="114"/>
  <c r="W69" i="114"/>
  <c r="I44" i="114"/>
  <c r="H44" i="114"/>
  <c r="E44" i="114"/>
  <c r="AC9" i="114" s="1"/>
  <c r="AA67" i="114"/>
  <c r="AC51" i="114"/>
  <c r="F10" i="114"/>
  <c r="AC14" i="114"/>
  <c r="AC31" i="114"/>
  <c r="W22" i="114"/>
  <c r="AA60" i="114"/>
  <c r="F6" i="114"/>
  <c r="W4" i="114"/>
  <c r="G6" i="114"/>
  <c r="N7" i="114"/>
  <c r="AA52" i="114"/>
  <c r="AG4" i="114"/>
  <c r="N10" i="114"/>
  <c r="G11" i="114"/>
  <c r="W18" i="114"/>
  <c r="M27" i="114"/>
  <c r="W31" i="114"/>
  <c r="X48" i="114"/>
  <c r="Y54" i="114"/>
  <c r="AC56" i="114"/>
  <c r="X59" i="114"/>
  <c r="AB64" i="114"/>
  <c r="AB66" i="114"/>
  <c r="Y69" i="114"/>
  <c r="M92" i="114"/>
  <c r="M91" i="114"/>
  <c r="M90" i="114"/>
  <c r="M89" i="114"/>
  <c r="M88" i="114"/>
  <c r="M87" i="114"/>
  <c r="M86" i="114"/>
  <c r="M85" i="114"/>
  <c r="M84" i="114"/>
  <c r="M83" i="114"/>
  <c r="G92" i="114"/>
  <c r="G91" i="114"/>
  <c r="G90" i="114"/>
  <c r="G89" i="114"/>
  <c r="G88" i="114"/>
  <c r="G87" i="114"/>
  <c r="G86" i="114"/>
  <c r="G85" i="114"/>
  <c r="G84" i="114"/>
  <c r="G83" i="114"/>
  <c r="I57" i="114"/>
  <c r="L57" i="114"/>
  <c r="G75" i="114"/>
  <c r="G72" i="114"/>
  <c r="M79" i="114"/>
  <c r="M78" i="114"/>
  <c r="M77" i="114"/>
  <c r="M75" i="114"/>
  <c r="M72" i="114"/>
  <c r="G79" i="114"/>
  <c r="G78" i="114"/>
  <c r="G77" i="114"/>
  <c r="G74" i="114"/>
  <c r="G71" i="114"/>
  <c r="M73" i="114"/>
  <c r="M70" i="114"/>
  <c r="J57" i="114"/>
  <c r="M65" i="114"/>
  <c r="M62" i="114"/>
  <c r="M59" i="114"/>
  <c r="G64" i="114"/>
  <c r="G61" i="114"/>
  <c r="G58" i="114"/>
  <c r="Q57" i="114"/>
  <c r="M60" i="114"/>
  <c r="P57" i="114"/>
  <c r="G66" i="114"/>
  <c r="O57" i="114"/>
  <c r="M57" i="114"/>
  <c r="M64" i="114"/>
  <c r="AB76" i="114"/>
  <c r="X75" i="114"/>
  <c r="AB73" i="114"/>
  <c r="X72" i="114"/>
  <c r="AB70" i="114"/>
  <c r="X69" i="114"/>
  <c r="Z66" i="114"/>
  <c r="Z63" i="114"/>
  <c r="Z60" i="114"/>
  <c r="Z57" i="114"/>
  <c r="X56" i="114"/>
  <c r="X55" i="114"/>
  <c r="AB53" i="114"/>
  <c r="X52" i="114"/>
  <c r="AB50" i="114"/>
  <c r="X49" i="114"/>
  <c r="AB47" i="114"/>
  <c r="X46" i="114"/>
  <c r="AB44" i="114"/>
  <c r="Z43" i="114"/>
  <c r="AA76" i="114"/>
  <c r="Z76" i="114"/>
  <c r="Y76" i="114"/>
  <c r="X76" i="114"/>
  <c r="W76" i="114"/>
  <c r="AA74" i="114"/>
  <c r="W73" i="114"/>
  <c r="AA71" i="114"/>
  <c r="W70" i="114"/>
  <c r="AC68" i="114"/>
  <c r="Y67" i="114"/>
  <c r="AC65" i="114"/>
  <c r="Y64" i="114"/>
  <c r="AC62" i="114"/>
  <c r="Y61" i="114"/>
  <c r="AC59" i="114"/>
  <c r="Y58" i="114"/>
  <c r="AA54" i="114"/>
  <c r="W53" i="114"/>
  <c r="AA51" i="114"/>
  <c r="W50" i="114"/>
  <c r="AA48" i="114"/>
  <c r="W47" i="114"/>
  <c r="AA45" i="114"/>
  <c r="W44" i="114"/>
  <c r="AG36" i="114"/>
  <c r="W34" i="114"/>
  <c r="Z31" i="114"/>
  <c r="W28" i="114"/>
  <c r="AG18" i="114"/>
  <c r="AG12" i="114"/>
  <c r="W10" i="114"/>
  <c r="Z74" i="114"/>
  <c r="Z71" i="114"/>
  <c r="AB68" i="114"/>
  <c r="X67" i="114"/>
  <c r="AB65" i="114"/>
  <c r="X64" i="114"/>
  <c r="AB62" i="114"/>
  <c r="X61" i="114"/>
  <c r="AB59" i="114"/>
  <c r="X58" i="114"/>
  <c r="Z54" i="114"/>
  <c r="Z51" i="114"/>
  <c r="Z48" i="114"/>
  <c r="Z45" i="114"/>
  <c r="AG35" i="114"/>
  <c r="AC75" i="114"/>
  <c r="Y74" i="114"/>
  <c r="AC72" i="114"/>
  <c r="Y71" i="114"/>
  <c r="AC69" i="114"/>
  <c r="AA68" i="114"/>
  <c r="W67" i="114"/>
  <c r="AA65" i="114"/>
  <c r="W64" i="114"/>
  <c r="AA62" i="114"/>
  <c r="W61" i="114"/>
  <c r="AA59" i="114"/>
  <c r="AB75" i="114"/>
  <c r="X74" i="114"/>
  <c r="AB72" i="114"/>
  <c r="X71" i="114"/>
  <c r="AB69" i="114"/>
  <c r="Z68" i="114"/>
  <c r="Z65" i="114"/>
  <c r="Z62" i="114"/>
  <c r="AG21" i="114"/>
  <c r="AG22" i="114"/>
  <c r="AG23" i="114"/>
  <c r="AG24" i="114"/>
  <c r="AG25" i="114"/>
  <c r="W29" i="114"/>
  <c r="AG33" i="114"/>
  <c r="AG34" i="114"/>
  <c r="F53" i="114"/>
  <c r="F50" i="114"/>
  <c r="F47" i="114"/>
  <c r="N52" i="114"/>
  <c r="N49" i="114"/>
  <c r="N46" i="114"/>
  <c r="F44" i="114"/>
  <c r="X30" i="114" s="1"/>
  <c r="Z44" i="114"/>
  <c r="AB46" i="114"/>
  <c r="AC48" i="114"/>
  <c r="W49" i="114"/>
  <c r="F51" i="114"/>
  <c r="W51" i="114"/>
  <c r="Z53" i="114"/>
  <c r="Z55" i="114"/>
  <c r="AA56" i="114"/>
  <c r="AB58" i="114"/>
  <c r="AC60" i="114"/>
  <c r="AA63" i="114"/>
  <c r="Y66" i="114"/>
  <c r="Y68" i="114"/>
  <c r="AC70" i="114"/>
  <c r="AB74" i="114"/>
  <c r="W75" i="114"/>
  <c r="AB3" i="114"/>
  <c r="Y4" i="114"/>
  <c r="W6" i="114"/>
  <c r="W11" i="114"/>
  <c r="W12" i="114"/>
  <c r="W13" i="114"/>
  <c r="F27" i="114"/>
  <c r="N20" i="114"/>
  <c r="AG17" i="114"/>
  <c r="N18" i="114"/>
  <c r="Y24" i="114" s="1"/>
  <c r="N19" i="114"/>
  <c r="AG20" i="114"/>
  <c r="W27" i="114"/>
  <c r="F38" i="114"/>
  <c r="N38" i="114"/>
  <c r="F33" i="114"/>
  <c r="N37" i="114"/>
  <c r="AG30" i="114"/>
  <c r="AG32" i="114"/>
  <c r="W36" i="114"/>
  <c r="AA44" i="114"/>
  <c r="AC46" i="114"/>
  <c r="Y49" i="114"/>
  <c r="N50" i="114"/>
  <c r="X51" i="114"/>
  <c r="AA53" i="114"/>
  <c r="AA55" i="114"/>
  <c r="AB56" i="114"/>
  <c r="AC58" i="114"/>
  <c r="Z61" i="114"/>
  <c r="AB63" i="114"/>
  <c r="AA66" i="114"/>
  <c r="N79" i="114"/>
  <c r="N78" i="114"/>
  <c r="N77" i="114"/>
  <c r="F76" i="114"/>
  <c r="F73" i="114"/>
  <c r="F70" i="114"/>
  <c r="N75" i="114"/>
  <c r="N72" i="114"/>
  <c r="W71" i="114"/>
  <c r="N73" i="114"/>
  <c r="AC74" i="114"/>
  <c r="Y75" i="114"/>
  <c r="G44" i="114"/>
  <c r="Y11" i="114" s="1"/>
  <c r="F96" i="114"/>
  <c r="F97" i="114"/>
  <c r="F98" i="114"/>
  <c r="F99" i="114"/>
  <c r="F100" i="114"/>
  <c r="F101" i="114"/>
  <c r="F102" i="114"/>
  <c r="F103" i="114"/>
  <c r="F104" i="114"/>
  <c r="G96" i="114"/>
  <c r="G97" i="114"/>
  <c r="G98" i="114"/>
  <c r="G99" i="114"/>
  <c r="G100" i="114"/>
  <c r="G101" i="114"/>
  <c r="G102" i="114"/>
  <c r="G103" i="114"/>
  <c r="G104" i="114"/>
  <c r="F109" i="114"/>
  <c r="F110" i="114"/>
  <c r="F111" i="114"/>
  <c r="F112" i="114"/>
  <c r="F113" i="114"/>
  <c r="F114" i="114"/>
  <c r="F115" i="114"/>
  <c r="F116" i="114"/>
  <c r="F117" i="114"/>
  <c r="G109" i="114"/>
  <c r="G110" i="114"/>
  <c r="G111" i="114"/>
  <c r="G112" i="114"/>
  <c r="G113" i="114"/>
  <c r="G114" i="114"/>
  <c r="G115" i="114"/>
  <c r="G116" i="114"/>
  <c r="G117" i="114"/>
  <c r="F122" i="114"/>
  <c r="F123" i="114"/>
  <c r="F124" i="114"/>
  <c r="F125" i="114"/>
  <c r="F126" i="114"/>
  <c r="F127" i="114"/>
  <c r="F128" i="114"/>
  <c r="F129" i="114"/>
  <c r="F130" i="114"/>
  <c r="M44" i="114"/>
  <c r="X15" i="114" s="1"/>
  <c r="G46" i="114"/>
  <c r="G49" i="114"/>
  <c r="G122" i="114"/>
  <c r="G123" i="114"/>
  <c r="G124" i="114"/>
  <c r="G125" i="114"/>
  <c r="G126" i="114"/>
  <c r="G127" i="114"/>
  <c r="G128" i="114"/>
  <c r="G129" i="114"/>
  <c r="G130" i="114"/>
  <c r="V38" i="57"/>
  <c r="V38" i="112"/>
  <c r="V38" i="103"/>
  <c r="V38" i="102"/>
  <c r="V38" i="111"/>
  <c r="V38" i="108"/>
  <c r="V38" i="101"/>
  <c r="V38" i="107"/>
  <c r="V38" i="100"/>
  <c r="V38" i="99"/>
  <c r="V38" i="93"/>
  <c r="V38" i="83"/>
  <c r="V38" i="113"/>
  <c r="V38" i="110"/>
  <c r="V38" i="104"/>
  <c r="V38" i="105"/>
  <c r="U40" i="113"/>
  <c r="I46" i="113"/>
  <c r="N47" i="113"/>
  <c r="H51" i="113"/>
  <c r="I45" i="113"/>
  <c r="P48" i="113"/>
  <c r="I51" i="113"/>
  <c r="J45" i="113"/>
  <c r="L46" i="113"/>
  <c r="P47" i="113"/>
  <c r="Q48" i="113"/>
  <c r="H50" i="113"/>
  <c r="J51" i="113"/>
  <c r="N52" i="113"/>
  <c r="L45" i="113"/>
  <c r="N46" i="113"/>
  <c r="Q47" i="113"/>
  <c r="I50" i="113"/>
  <c r="L51" i="113"/>
  <c r="N45" i="113"/>
  <c r="O46" i="113"/>
  <c r="E49" i="113"/>
  <c r="J50" i="113"/>
  <c r="N51" i="113"/>
  <c r="F44" i="113"/>
  <c r="O51" i="113"/>
  <c r="Q44" i="113"/>
  <c r="Q45" i="113"/>
  <c r="I49" i="113"/>
  <c r="O50" i="113"/>
  <c r="Q51" i="113"/>
  <c r="O45" i="113"/>
  <c r="P46" i="113"/>
  <c r="E48" i="113"/>
  <c r="L50" i="113"/>
  <c r="E47" i="113"/>
  <c r="H48" i="113"/>
  <c r="J49" i="113"/>
  <c r="P50" i="113"/>
  <c r="H45" i="113"/>
  <c r="O48" i="113"/>
  <c r="N53" i="113"/>
  <c r="Q50" i="113"/>
  <c r="O47" i="113"/>
  <c r="E50" i="113"/>
  <c r="P45" i="113"/>
  <c r="Q46" i="113"/>
  <c r="F48" i="113"/>
  <c r="H49" i="113"/>
  <c r="N50" i="113"/>
  <c r="P51" i="113"/>
  <c r="E45" i="113"/>
  <c r="E46" i="113"/>
  <c r="H47" i="113"/>
  <c r="I48" i="113"/>
  <c r="L49" i="113"/>
  <c r="J46" i="113"/>
  <c r="F45" i="113"/>
  <c r="I47" i="113"/>
  <c r="J48" i="113"/>
  <c r="N49" i="113"/>
  <c r="E51" i="113"/>
  <c r="L47" i="113"/>
  <c r="L48" i="113"/>
  <c r="P49" i="113"/>
  <c r="G52" i="113"/>
  <c r="O49" i="113"/>
  <c r="H32" i="113"/>
  <c r="J37" i="113"/>
  <c r="E37" i="113"/>
  <c r="H37" i="113"/>
  <c r="I37" i="113"/>
  <c r="I32" i="113"/>
  <c r="E35" i="113"/>
  <c r="P36" i="113"/>
  <c r="J32" i="113"/>
  <c r="E36" i="113"/>
  <c r="F31" i="113"/>
  <c r="N33" i="113"/>
  <c r="H36" i="113"/>
  <c r="I38" i="113"/>
  <c r="E33" i="113"/>
  <c r="H35" i="113"/>
  <c r="H33" i="113"/>
  <c r="I35" i="113"/>
  <c r="N37" i="113"/>
  <c r="I33" i="113"/>
  <c r="J35" i="113"/>
  <c r="E38" i="113"/>
  <c r="O33" i="113"/>
  <c r="I36" i="113"/>
  <c r="J38" i="113"/>
  <c r="J33" i="113"/>
  <c r="E32" i="113"/>
  <c r="Q33" i="113"/>
  <c r="J36" i="113"/>
  <c r="H38" i="113"/>
  <c r="F32" i="113"/>
  <c r="E34" i="113"/>
  <c r="O36" i="113"/>
  <c r="Q36" i="113"/>
  <c r="P35" i="113"/>
  <c r="M38" i="113"/>
  <c r="P32" i="113"/>
  <c r="G37" i="113"/>
  <c r="M31" i="113"/>
  <c r="G33" i="113"/>
  <c r="L34" i="113"/>
  <c r="Q35" i="113"/>
  <c r="O38" i="113"/>
  <c r="L31" i="113"/>
  <c r="M34" i="113"/>
  <c r="P38" i="113"/>
  <c r="M39" i="113"/>
  <c r="O34" i="113"/>
  <c r="L37" i="113"/>
  <c r="Q38" i="113"/>
  <c r="L35" i="113"/>
  <c r="O35" i="113"/>
  <c r="P34" i="113"/>
  <c r="O32" i="113"/>
  <c r="Q32" i="113"/>
  <c r="L33" i="113"/>
  <c r="Q34" i="113"/>
  <c r="P37" i="113"/>
  <c r="L38" i="113"/>
  <c r="M36" i="113"/>
  <c r="Q37" i="113"/>
  <c r="M32" i="113"/>
  <c r="P33" i="113"/>
  <c r="G35" i="113"/>
  <c r="L36" i="113"/>
  <c r="O37" i="113"/>
  <c r="H5" i="113"/>
  <c r="J6" i="113"/>
  <c r="I5" i="113"/>
  <c r="J5" i="113"/>
  <c r="E8" i="113"/>
  <c r="N11" i="113"/>
  <c r="Q5" i="113"/>
  <c r="I8" i="113"/>
  <c r="N9" i="113"/>
  <c r="E6" i="113"/>
  <c r="H7" i="113"/>
  <c r="J8" i="113"/>
  <c r="F12" i="113"/>
  <c r="X64" i="113"/>
  <c r="L18" i="113"/>
  <c r="X74" i="113"/>
  <c r="Q31" i="113"/>
  <c r="O44" i="113"/>
  <c r="AB73" i="113"/>
  <c r="X54" i="113"/>
  <c r="W5" i="113"/>
  <c r="E18" i="113"/>
  <c r="W19" i="113"/>
  <c r="W31" i="113"/>
  <c r="W6" i="113"/>
  <c r="X57" i="113"/>
  <c r="W15" i="113"/>
  <c r="X69" i="113"/>
  <c r="Z45" i="113"/>
  <c r="X46" i="113"/>
  <c r="Z56" i="113"/>
  <c r="W13" i="113"/>
  <c r="W7" i="113"/>
  <c r="AB43" i="113"/>
  <c r="AB63" i="113"/>
  <c r="AG21" i="113"/>
  <c r="Z46" i="113"/>
  <c r="AB56" i="113"/>
  <c r="X65" i="113"/>
  <c r="W23" i="113"/>
  <c r="Y11" i="113"/>
  <c r="G13" i="113"/>
  <c r="W27" i="113"/>
  <c r="AG31" i="113"/>
  <c r="Z48" i="113"/>
  <c r="X49" i="113"/>
  <c r="Z55" i="113"/>
  <c r="H57" i="113"/>
  <c r="Z59" i="113"/>
  <c r="Z66" i="113"/>
  <c r="AB76" i="113"/>
  <c r="AA76" i="113"/>
  <c r="W75" i="113"/>
  <c r="AA73" i="113"/>
  <c r="W72" i="113"/>
  <c r="AA70" i="113"/>
  <c r="W69" i="113"/>
  <c r="AC67" i="113"/>
  <c r="Y66" i="113"/>
  <c r="AC64" i="113"/>
  <c r="Y63" i="113"/>
  <c r="AC61" i="113"/>
  <c r="Y60" i="113"/>
  <c r="AC58" i="113"/>
  <c r="Y57" i="113"/>
  <c r="W56" i="113"/>
  <c r="W55" i="113"/>
  <c r="AA53" i="113"/>
  <c r="W52" i="113"/>
  <c r="AA50" i="113"/>
  <c r="W49" i="113"/>
  <c r="AA47" i="113"/>
  <c r="W46" i="113"/>
  <c r="AA44" i="113"/>
  <c r="Y43" i="113"/>
  <c r="AG30" i="113"/>
  <c r="AG22" i="113"/>
  <c r="W20" i="113"/>
  <c r="AG16" i="113"/>
  <c r="W14" i="113"/>
  <c r="Y12" i="113"/>
  <c r="Z76" i="113"/>
  <c r="Y76" i="113"/>
  <c r="AC74" i="113"/>
  <c r="Y73" i="113"/>
  <c r="AC71" i="113"/>
  <c r="Y70" i="113"/>
  <c r="AA67" i="113"/>
  <c r="W66" i="113"/>
  <c r="AA64" i="113"/>
  <c r="W63" i="113"/>
  <c r="AA61" i="113"/>
  <c r="W60" i="113"/>
  <c r="AA58" i="113"/>
  <c r="W57" i="113"/>
  <c r="AC54" i="113"/>
  <c r="Y53" i="113"/>
  <c r="AC51" i="113"/>
  <c r="Y50" i="113"/>
  <c r="AC48" i="113"/>
  <c r="Y47" i="113"/>
  <c r="AC45" i="113"/>
  <c r="Y44" i="113"/>
  <c r="W43" i="113"/>
  <c r="AI42" i="113" s="1"/>
  <c r="W36" i="113"/>
  <c r="AC24" i="113"/>
  <c r="AG20" i="113"/>
  <c r="W18" i="113"/>
  <c r="AG14" i="113"/>
  <c r="W12" i="113"/>
  <c r="X76" i="113"/>
  <c r="AB74" i="113"/>
  <c r="X73" i="113"/>
  <c r="AB71" i="113"/>
  <c r="X70" i="113"/>
  <c r="Z67" i="113"/>
  <c r="Z64" i="113"/>
  <c r="Z61" i="113"/>
  <c r="Z58" i="113"/>
  <c r="AB54" i="113"/>
  <c r="X53" i="113"/>
  <c r="AB51" i="113"/>
  <c r="X50" i="113"/>
  <c r="AB48" i="113"/>
  <c r="X47" i="113"/>
  <c r="AB45" i="113"/>
  <c r="X44" i="113"/>
  <c r="W35" i="113"/>
  <c r="W29" i="113"/>
  <c r="AC23" i="113"/>
  <c r="W76" i="113"/>
  <c r="AA74" i="113"/>
  <c r="W73" i="113"/>
  <c r="AA71" i="113"/>
  <c r="W70" i="113"/>
  <c r="AC68" i="113"/>
  <c r="Y67" i="113"/>
  <c r="AC65" i="113"/>
  <c r="Y64" i="113"/>
  <c r="AC62" i="113"/>
  <c r="Y61" i="113"/>
  <c r="AC59" i="113"/>
  <c r="Y58" i="113"/>
  <c r="AA54" i="113"/>
  <c r="W53" i="113"/>
  <c r="AA51" i="113"/>
  <c r="W50" i="113"/>
  <c r="AA48" i="113"/>
  <c r="W47" i="113"/>
  <c r="AA45" i="113"/>
  <c r="W44" i="113"/>
  <c r="AG36" i="113"/>
  <c r="W34" i="113"/>
  <c r="Y32" i="113"/>
  <c r="W28" i="113"/>
  <c r="AG18" i="113"/>
  <c r="AC16" i="113"/>
  <c r="AG12" i="113"/>
  <c r="W10" i="113"/>
  <c r="Z74" i="113"/>
  <c r="AC75" i="113"/>
  <c r="Y74" i="113"/>
  <c r="AC72" i="113"/>
  <c r="Y71" i="113"/>
  <c r="AC69" i="113"/>
  <c r="AA68" i="113"/>
  <c r="W67" i="113"/>
  <c r="AA65" i="113"/>
  <c r="W64" i="113"/>
  <c r="AA62" i="113"/>
  <c r="W61" i="113"/>
  <c r="AA59" i="113"/>
  <c r="W58" i="113"/>
  <c r="AC56" i="113"/>
  <c r="AC55" i="113"/>
  <c r="Y54" i="113"/>
  <c r="AC52" i="113"/>
  <c r="Y51" i="113"/>
  <c r="AC49" i="113"/>
  <c r="Y48" i="113"/>
  <c r="AC46" i="113"/>
  <c r="Y45" i="113"/>
  <c r="AG34" i="113"/>
  <c r="W32" i="113"/>
  <c r="AG28" i="113"/>
  <c r="W26" i="113"/>
  <c r="Y24" i="113"/>
  <c r="AG10" i="113"/>
  <c r="W8" i="113"/>
  <c r="AB75" i="113"/>
  <c r="AA75" i="113"/>
  <c r="W74" i="113"/>
  <c r="AA72" i="113"/>
  <c r="W71" i="113"/>
  <c r="AA69" i="113"/>
  <c r="Y68" i="113"/>
  <c r="AC66" i="113"/>
  <c r="Y65" i="113"/>
  <c r="AC63" i="113"/>
  <c r="Y62" i="113"/>
  <c r="AC60" i="113"/>
  <c r="Y59" i="113"/>
  <c r="AC57" i="113"/>
  <c r="AA56" i="113"/>
  <c r="AA55" i="113"/>
  <c r="W54" i="113"/>
  <c r="AA52" i="113"/>
  <c r="W51" i="113"/>
  <c r="AA49" i="113"/>
  <c r="W48" i="113"/>
  <c r="AA46" i="113"/>
  <c r="W45" i="113"/>
  <c r="AC43" i="113"/>
  <c r="AC36" i="113"/>
  <c r="AG32" i="113"/>
  <c r="Y30" i="113"/>
  <c r="AG26" i="113"/>
  <c r="W24" i="113"/>
  <c r="Y16" i="113"/>
  <c r="Z75" i="113"/>
  <c r="AC76" i="113"/>
  <c r="Y75" i="113"/>
  <c r="AC73" i="113"/>
  <c r="Y72" i="113"/>
  <c r="AC70" i="113"/>
  <c r="Y69" i="113"/>
  <c r="W68" i="113"/>
  <c r="AA66" i="113"/>
  <c r="W65" i="113"/>
  <c r="AA63" i="113"/>
  <c r="W62" i="113"/>
  <c r="AA60" i="113"/>
  <c r="W59" i="113"/>
  <c r="AA57" i="113"/>
  <c r="Y56" i="113"/>
  <c r="Y55" i="113"/>
  <c r="AC53" i="113"/>
  <c r="Y52" i="113"/>
  <c r="AC50" i="113"/>
  <c r="Y49" i="113"/>
  <c r="AC47" i="113"/>
  <c r="Y46" i="113"/>
  <c r="AC44" i="113"/>
  <c r="AA43" i="113"/>
  <c r="W30" i="113"/>
  <c r="AG24" i="113"/>
  <c r="W22" i="113"/>
  <c r="Y20" i="113"/>
  <c r="W16" i="113"/>
  <c r="Y13" i="113"/>
  <c r="X58" i="113"/>
  <c r="M25" i="113"/>
  <c r="M23" i="113"/>
  <c r="G27" i="113"/>
  <c r="M22" i="113"/>
  <c r="G26" i="113"/>
  <c r="M21" i="113"/>
  <c r="G24" i="113"/>
  <c r="M19" i="113"/>
  <c r="G22" i="113"/>
  <c r="M18" i="113"/>
  <c r="X25" i="113" s="1"/>
  <c r="M27" i="113"/>
  <c r="G20" i="113"/>
  <c r="M24" i="113"/>
  <c r="X55" i="113"/>
  <c r="AC8" i="113"/>
  <c r="M9" i="113"/>
  <c r="G11" i="113"/>
  <c r="M12" i="113"/>
  <c r="AG15" i="113"/>
  <c r="W17" i="113"/>
  <c r="AG19" i="113"/>
  <c r="AC29" i="113"/>
  <c r="J31" i="113"/>
  <c r="AB6" i="113" s="1"/>
  <c r="I31" i="113"/>
  <c r="AA11" i="113" s="1"/>
  <c r="E31" i="113"/>
  <c r="AC26" i="113" s="1"/>
  <c r="AG35" i="113"/>
  <c r="Z49" i="113"/>
  <c r="Z50" i="113"/>
  <c r="AB55" i="113"/>
  <c r="AB59" i="113"/>
  <c r="X60" i="113"/>
  <c r="AB66" i="113"/>
  <c r="Z69" i="113"/>
  <c r="AG25" i="113"/>
  <c r="I18" i="113"/>
  <c r="AA29" i="113" s="1"/>
  <c r="AB58" i="113"/>
  <c r="AG3" i="113"/>
  <c r="AC7" i="113"/>
  <c r="AC11" i="113"/>
  <c r="AG13" i="113"/>
  <c r="P18" i="113"/>
  <c r="G23" i="113"/>
  <c r="AB49" i="113"/>
  <c r="AB50" i="113"/>
  <c r="Z60" i="113"/>
  <c r="AB69" i="113"/>
  <c r="Z70" i="113"/>
  <c r="Z57" i="113"/>
  <c r="M5" i="113"/>
  <c r="AG9" i="113"/>
  <c r="Q18" i="113"/>
  <c r="O18" i="113"/>
  <c r="AG23" i="113"/>
  <c r="AG29" i="113"/>
  <c r="H31" i="113"/>
  <c r="W33" i="113"/>
  <c r="F36" i="113"/>
  <c r="M51" i="113"/>
  <c r="M48" i="113"/>
  <c r="M45" i="113"/>
  <c r="G53" i="113"/>
  <c r="G50" i="113"/>
  <c r="G47" i="113"/>
  <c r="G44" i="113"/>
  <c r="M52" i="113"/>
  <c r="M49" i="113"/>
  <c r="M46" i="113"/>
  <c r="P44" i="113"/>
  <c r="M53" i="113"/>
  <c r="M50" i="113"/>
  <c r="M47" i="113"/>
  <c r="L44" i="113"/>
  <c r="X51" i="113"/>
  <c r="AB60" i="113"/>
  <c r="X61" i="113"/>
  <c r="X67" i="113"/>
  <c r="AB70" i="113"/>
  <c r="Y31" i="113"/>
  <c r="Y35" i="113"/>
  <c r="I44" i="113"/>
  <c r="H44" i="113"/>
  <c r="Z14" i="113" s="1"/>
  <c r="E44" i="113"/>
  <c r="AC15" i="113" s="1"/>
  <c r="Z47" i="113"/>
  <c r="Z54" i="113"/>
  <c r="AB64" i="113"/>
  <c r="AB47" i="113"/>
  <c r="Z65" i="113"/>
  <c r="Y29" i="113"/>
  <c r="J44" i="113"/>
  <c r="AB30" i="113" s="1"/>
  <c r="X59" i="113"/>
  <c r="W3" i="113"/>
  <c r="M6" i="113"/>
  <c r="M7" i="113"/>
  <c r="AC17" i="113"/>
  <c r="X18" i="113"/>
  <c r="AG27" i="113"/>
  <c r="Z51" i="113"/>
  <c r="X52" i="113"/>
  <c r="AB61" i="113"/>
  <c r="X62" i="113"/>
  <c r="AB67" i="113"/>
  <c r="X71" i="113"/>
  <c r="Y7" i="113"/>
  <c r="AB46" i="113"/>
  <c r="G19" i="113"/>
  <c r="AB65" i="113"/>
  <c r="F13" i="113"/>
  <c r="F11" i="113"/>
  <c r="N14" i="113"/>
  <c r="F9" i="113"/>
  <c r="N12" i="113"/>
  <c r="F7" i="113"/>
  <c r="AG4" i="113"/>
  <c r="N6" i="113"/>
  <c r="N7" i="113"/>
  <c r="N8" i="113"/>
  <c r="AG8" i="113"/>
  <c r="AG11" i="113"/>
  <c r="N13" i="113"/>
  <c r="F14" i="113"/>
  <c r="W21" i="113"/>
  <c r="F37" i="113"/>
  <c r="N31" i="113"/>
  <c r="N40" i="113"/>
  <c r="N39" i="113"/>
  <c r="F35" i="113"/>
  <c r="F34" i="113"/>
  <c r="N38" i="113"/>
  <c r="F33" i="113"/>
  <c r="N36" i="113"/>
  <c r="N34" i="113"/>
  <c r="N32" i="113"/>
  <c r="O31" i="113"/>
  <c r="N35" i="113"/>
  <c r="F38" i="113"/>
  <c r="F39" i="113"/>
  <c r="Z44" i="113"/>
  <c r="G51" i="113"/>
  <c r="Z52" i="113"/>
  <c r="Z53" i="113"/>
  <c r="Z62" i="113"/>
  <c r="Z71" i="113"/>
  <c r="X72" i="113"/>
  <c r="AB57" i="113"/>
  <c r="Y6" i="113"/>
  <c r="X48" i="113"/>
  <c r="Y3" i="113"/>
  <c r="G12" i="113"/>
  <c r="G10" i="113"/>
  <c r="M13" i="113"/>
  <c r="G14" i="113"/>
  <c r="AG5" i="113"/>
  <c r="AG7" i="113"/>
  <c r="W9" i="113"/>
  <c r="M11" i="113"/>
  <c r="AG17" i="113"/>
  <c r="Y21" i="113"/>
  <c r="W25" i="113"/>
  <c r="M26" i="113"/>
  <c r="X43" i="113"/>
  <c r="AB44" i="113"/>
  <c r="AB52" i="113"/>
  <c r="AB53" i="113"/>
  <c r="AB62" i="113"/>
  <c r="X63" i="113"/>
  <c r="X68" i="113"/>
  <c r="Z72" i="113"/>
  <c r="I57" i="113"/>
  <c r="E57" i="113"/>
  <c r="AC32" i="113" s="1"/>
  <c r="W11" i="113"/>
  <c r="AC19" i="113"/>
  <c r="X66" i="113"/>
  <c r="W4" i="113"/>
  <c r="AG6" i="113"/>
  <c r="Y25" i="113"/>
  <c r="AG33" i="113"/>
  <c r="AB34" i="113"/>
  <c r="Z43" i="113"/>
  <c r="X45" i="113"/>
  <c r="X56" i="113"/>
  <c r="Z63" i="113"/>
  <c r="Z68" i="113"/>
  <c r="AB72" i="113"/>
  <c r="Z73" i="113"/>
  <c r="X75" i="113"/>
  <c r="J18" i="113"/>
  <c r="AB21" i="113" s="1"/>
  <c r="F21" i="113"/>
  <c r="N26" i="113"/>
  <c r="P31" i="113"/>
  <c r="AA15" i="113" s="1"/>
  <c r="M33" i="113"/>
  <c r="G38" i="113"/>
  <c r="N44" i="113"/>
  <c r="L57" i="113"/>
  <c r="F59" i="113"/>
  <c r="F62" i="113"/>
  <c r="F65" i="113"/>
  <c r="M70" i="113"/>
  <c r="M73" i="113"/>
  <c r="M76" i="113"/>
  <c r="N76" i="113"/>
  <c r="F23" i="113"/>
  <c r="M35" i="113"/>
  <c r="G39" i="113"/>
  <c r="G40" i="113"/>
  <c r="M60" i="113"/>
  <c r="M63" i="113"/>
  <c r="M66" i="113"/>
  <c r="F74" i="113"/>
  <c r="F77" i="113"/>
  <c r="F78" i="113"/>
  <c r="F79" i="113"/>
  <c r="G77" i="113"/>
  <c r="G78" i="113"/>
  <c r="G79" i="113"/>
  <c r="N109" i="113"/>
  <c r="N110" i="113"/>
  <c r="N111" i="113"/>
  <c r="N112" i="113"/>
  <c r="N113" i="113"/>
  <c r="N114" i="113"/>
  <c r="N115" i="113"/>
  <c r="N116" i="113"/>
  <c r="N117" i="113"/>
  <c r="N118" i="113"/>
  <c r="F25" i="113"/>
  <c r="G31" i="113"/>
  <c r="Y34" i="113" s="1"/>
  <c r="M37" i="113"/>
  <c r="F58" i="113"/>
  <c r="F61" i="113"/>
  <c r="F64" i="113"/>
  <c r="M72" i="113"/>
  <c r="M75" i="113"/>
  <c r="F83" i="113"/>
  <c r="F84" i="113"/>
  <c r="F85" i="113"/>
  <c r="F86" i="113"/>
  <c r="F87" i="113"/>
  <c r="F88" i="113"/>
  <c r="F89" i="113"/>
  <c r="F90" i="113"/>
  <c r="F91" i="113"/>
  <c r="F92" i="113"/>
  <c r="N75" i="113"/>
  <c r="G92" i="113"/>
  <c r="N20" i="113"/>
  <c r="F27" i="113"/>
  <c r="G32" i="113"/>
  <c r="F47" i="113"/>
  <c r="F50" i="113"/>
  <c r="F53" i="113"/>
  <c r="M59" i="113"/>
  <c r="M62" i="113"/>
  <c r="M65" i="113"/>
  <c r="F70" i="113"/>
  <c r="F73" i="113"/>
  <c r="F76" i="113"/>
  <c r="F96" i="113"/>
  <c r="F97" i="113"/>
  <c r="F98" i="113"/>
  <c r="F99" i="113"/>
  <c r="F100" i="113"/>
  <c r="F101" i="113"/>
  <c r="F102" i="113"/>
  <c r="F103" i="113"/>
  <c r="F104" i="113"/>
  <c r="G76" i="113"/>
  <c r="G96" i="113"/>
  <c r="G97" i="113"/>
  <c r="G98" i="113"/>
  <c r="G99" i="113"/>
  <c r="G100" i="113"/>
  <c r="G101" i="113"/>
  <c r="G102" i="113"/>
  <c r="G103" i="113"/>
  <c r="G104" i="113"/>
  <c r="F18" i="113"/>
  <c r="X27" i="113" s="1"/>
  <c r="N22" i="113"/>
  <c r="G34" i="113"/>
  <c r="G57" i="113"/>
  <c r="F60" i="113"/>
  <c r="F63" i="113"/>
  <c r="M71" i="113"/>
  <c r="M74" i="113"/>
  <c r="M77" i="113"/>
  <c r="M78" i="113"/>
  <c r="F109" i="113"/>
  <c r="F110" i="113"/>
  <c r="F111" i="113"/>
  <c r="F112" i="113"/>
  <c r="F113" i="113"/>
  <c r="F114" i="113"/>
  <c r="F115" i="113"/>
  <c r="F116" i="113"/>
  <c r="F117" i="113"/>
  <c r="N77" i="113"/>
  <c r="N78" i="113"/>
  <c r="N79" i="113"/>
  <c r="G109" i="113"/>
  <c r="G110" i="113"/>
  <c r="G111" i="113"/>
  <c r="G112" i="113"/>
  <c r="G113" i="113"/>
  <c r="G114" i="113"/>
  <c r="G115" i="113"/>
  <c r="G116" i="113"/>
  <c r="G117" i="113"/>
  <c r="H18" i="113"/>
  <c r="Z21" i="113" s="1"/>
  <c r="F19" i="113"/>
  <c r="F46" i="113"/>
  <c r="F49" i="113"/>
  <c r="M58" i="113"/>
  <c r="M61" i="113"/>
  <c r="F72" i="113"/>
  <c r="M83" i="113"/>
  <c r="M84" i="113"/>
  <c r="M85" i="113"/>
  <c r="M86" i="113"/>
  <c r="M87" i="113"/>
  <c r="M88" i="113"/>
  <c r="M89" i="113"/>
  <c r="M90" i="113"/>
  <c r="M91" i="113"/>
  <c r="N83" i="113"/>
  <c r="N84" i="113"/>
  <c r="N85" i="113"/>
  <c r="N86" i="113"/>
  <c r="N87" i="113"/>
  <c r="N88" i="113"/>
  <c r="N89" i="113"/>
  <c r="N90" i="113"/>
  <c r="N91" i="113"/>
  <c r="G122" i="113"/>
  <c r="G123" i="113"/>
  <c r="G124" i="113"/>
  <c r="G125" i="113"/>
  <c r="G126" i="113"/>
  <c r="G127" i="113"/>
  <c r="G128" i="113"/>
  <c r="G129" i="113"/>
  <c r="G130" i="113"/>
  <c r="U40" i="112"/>
  <c r="L61" i="112"/>
  <c r="M59" i="112"/>
  <c r="O61" i="112"/>
  <c r="O63" i="112"/>
  <c r="O59" i="112"/>
  <c r="P61" i="112"/>
  <c r="P63" i="112"/>
  <c r="P59" i="112"/>
  <c r="Q61" i="112"/>
  <c r="Q63" i="112"/>
  <c r="M65" i="112"/>
  <c r="Q59" i="112"/>
  <c r="L62" i="112"/>
  <c r="L64" i="112"/>
  <c r="G60" i="112"/>
  <c r="M62" i="112"/>
  <c r="O64" i="112"/>
  <c r="L58" i="112"/>
  <c r="L60" i="112"/>
  <c r="O62" i="112"/>
  <c r="P64" i="112"/>
  <c r="O58" i="112"/>
  <c r="O60" i="112"/>
  <c r="P62" i="112"/>
  <c r="Q64" i="112"/>
  <c r="P58" i="112"/>
  <c r="P60" i="112"/>
  <c r="Q62" i="112"/>
  <c r="Q58" i="112"/>
  <c r="Q60" i="112"/>
  <c r="G63" i="112"/>
  <c r="E61" i="112"/>
  <c r="J62" i="112"/>
  <c r="I63" i="112"/>
  <c r="E60" i="112"/>
  <c r="H61" i="112"/>
  <c r="J63" i="112"/>
  <c r="F57" i="112"/>
  <c r="E59" i="112"/>
  <c r="F60" i="112"/>
  <c r="I61" i="112"/>
  <c r="E58" i="112"/>
  <c r="F65" i="112"/>
  <c r="H58" i="112"/>
  <c r="J60" i="112"/>
  <c r="E62" i="112"/>
  <c r="F63" i="112"/>
  <c r="I64" i="112"/>
  <c r="N66" i="112"/>
  <c r="H63" i="112"/>
  <c r="H60" i="112"/>
  <c r="I60" i="112"/>
  <c r="I58" i="112"/>
  <c r="E64" i="112"/>
  <c r="H62" i="112"/>
  <c r="J64" i="112"/>
  <c r="I62" i="112"/>
  <c r="Q57" i="112"/>
  <c r="H59" i="112"/>
  <c r="J61" i="112"/>
  <c r="N62" i="112"/>
  <c r="I59" i="112"/>
  <c r="F66" i="112"/>
  <c r="J59" i="112"/>
  <c r="J58" i="112"/>
  <c r="N59" i="112"/>
  <c r="E63" i="112"/>
  <c r="H64" i="112"/>
  <c r="M45" i="112"/>
  <c r="P46" i="112"/>
  <c r="Q47" i="112"/>
  <c r="G50" i="112"/>
  <c r="I51" i="112"/>
  <c r="O45" i="112"/>
  <c r="Q46" i="112"/>
  <c r="E49" i="112"/>
  <c r="H50" i="112"/>
  <c r="J51" i="112"/>
  <c r="M53" i="112"/>
  <c r="P45" i="112"/>
  <c r="E48" i="112"/>
  <c r="G49" i="112"/>
  <c r="I50" i="112"/>
  <c r="L51" i="112"/>
  <c r="M52" i="112"/>
  <c r="G46" i="112"/>
  <c r="I47" i="112"/>
  <c r="J48" i="112"/>
  <c r="L49" i="112"/>
  <c r="O50" i="112"/>
  <c r="Q51" i="112"/>
  <c r="M44" i="112"/>
  <c r="E46" i="112"/>
  <c r="H47" i="112"/>
  <c r="I48" i="112"/>
  <c r="J49" i="112"/>
  <c r="M50" i="112"/>
  <c r="P51" i="112"/>
  <c r="H46" i="112"/>
  <c r="J47" i="112"/>
  <c r="L48" i="112"/>
  <c r="M49" i="112"/>
  <c r="P50" i="112"/>
  <c r="E45" i="112"/>
  <c r="I46" i="112"/>
  <c r="L47" i="112"/>
  <c r="M48" i="112"/>
  <c r="O49" i="112"/>
  <c r="Q50" i="112"/>
  <c r="E51" i="112"/>
  <c r="F53" i="112"/>
  <c r="I45" i="112"/>
  <c r="J46" i="112"/>
  <c r="J45" i="112"/>
  <c r="H44" i="112"/>
  <c r="E50" i="112"/>
  <c r="F51" i="112"/>
  <c r="I34" i="112"/>
  <c r="O38" i="112"/>
  <c r="P38" i="112"/>
  <c r="I35" i="112"/>
  <c r="J35" i="112"/>
  <c r="G32" i="112"/>
  <c r="L36" i="112"/>
  <c r="E32" i="112"/>
  <c r="J36" i="112"/>
  <c r="G33" i="112"/>
  <c r="H32" i="112"/>
  <c r="I33" i="112"/>
  <c r="J34" i="112"/>
  <c r="L35" i="112"/>
  <c r="M36" i="112"/>
  <c r="O37" i="112"/>
  <c r="Q38" i="112"/>
  <c r="I32" i="112"/>
  <c r="J33" i="112"/>
  <c r="L34" i="112"/>
  <c r="M35" i="112"/>
  <c r="P37" i="112"/>
  <c r="H31" i="112"/>
  <c r="J32" i="112"/>
  <c r="L33" i="112"/>
  <c r="M34" i="112"/>
  <c r="O36" i="112"/>
  <c r="Q37" i="112"/>
  <c r="L32" i="112"/>
  <c r="M33" i="112"/>
  <c r="O34" i="112"/>
  <c r="O35" i="112"/>
  <c r="P36" i="112"/>
  <c r="E38" i="112"/>
  <c r="G31" i="112"/>
  <c r="M32" i="112"/>
  <c r="O33" i="112"/>
  <c r="P34" i="112"/>
  <c r="P35" i="112"/>
  <c r="Q36" i="112"/>
  <c r="G38" i="112"/>
  <c r="I31" i="112"/>
  <c r="P33" i="112"/>
  <c r="Q34" i="112"/>
  <c r="Q35" i="112"/>
  <c r="E37" i="112"/>
  <c r="H38" i="112"/>
  <c r="G39" i="112"/>
  <c r="G40" i="112"/>
  <c r="L31" i="112"/>
  <c r="O32" i="112"/>
  <c r="Q33" i="112"/>
  <c r="E35" i="112"/>
  <c r="E36" i="112"/>
  <c r="G37" i="112"/>
  <c r="I38" i="112"/>
  <c r="M31" i="112"/>
  <c r="P32" i="112"/>
  <c r="E34" i="112"/>
  <c r="H37" i="112"/>
  <c r="J38" i="112"/>
  <c r="P31" i="112"/>
  <c r="Q32" i="112"/>
  <c r="G35" i="112"/>
  <c r="H36" i="112"/>
  <c r="I37" i="112"/>
  <c r="L38" i="112"/>
  <c r="Q31" i="112"/>
  <c r="E33" i="112"/>
  <c r="G34" i="112"/>
  <c r="H35" i="112"/>
  <c r="I36" i="112"/>
  <c r="J37" i="112"/>
  <c r="O19" i="112"/>
  <c r="Q20" i="112"/>
  <c r="G22" i="112"/>
  <c r="I23" i="112"/>
  <c r="L24" i="112"/>
  <c r="Q25" i="112"/>
  <c r="P19" i="112"/>
  <c r="E21" i="112"/>
  <c r="H22" i="112"/>
  <c r="J23" i="112"/>
  <c r="O24" i="112"/>
  <c r="I18" i="112"/>
  <c r="Q19" i="112"/>
  <c r="H21" i="112"/>
  <c r="I22" i="112"/>
  <c r="L23" i="112"/>
  <c r="P24" i="112"/>
  <c r="G26" i="112"/>
  <c r="G18" i="112"/>
  <c r="E20" i="112"/>
  <c r="I21" i="112"/>
  <c r="J22" i="112"/>
  <c r="M23" i="112"/>
  <c r="Q24" i="112"/>
  <c r="J18" i="112"/>
  <c r="G20" i="112"/>
  <c r="J21" i="112"/>
  <c r="L22" i="112"/>
  <c r="O23" i="112"/>
  <c r="E25" i="112"/>
  <c r="M27" i="112"/>
  <c r="L18" i="112"/>
  <c r="H20" i="112"/>
  <c r="L21" i="112"/>
  <c r="P23" i="112"/>
  <c r="I20" i="112"/>
  <c r="M21" i="112"/>
  <c r="O22" i="112"/>
  <c r="Q23" i="112"/>
  <c r="H25" i="112"/>
  <c r="E19" i="112"/>
  <c r="J20" i="112"/>
  <c r="P22" i="112"/>
  <c r="E24" i="112"/>
  <c r="I25" i="112"/>
  <c r="M26" i="112"/>
  <c r="H19" i="112"/>
  <c r="L20" i="112"/>
  <c r="O21" i="112"/>
  <c r="Q22" i="112"/>
  <c r="J25" i="112"/>
  <c r="E5" i="112"/>
  <c r="H6" i="112"/>
  <c r="L7" i="112"/>
  <c r="P8" i="112"/>
  <c r="E10" i="112"/>
  <c r="H11" i="112"/>
  <c r="L12" i="112"/>
  <c r="O7" i="112"/>
  <c r="P12" i="112"/>
  <c r="J5" i="112"/>
  <c r="O6" i="112"/>
  <c r="E8" i="112"/>
  <c r="G9" i="112"/>
  <c r="I10" i="112"/>
  <c r="Q12" i="112"/>
  <c r="L5" i="112"/>
  <c r="P6" i="112"/>
  <c r="H9" i="112"/>
  <c r="J10" i="112"/>
  <c r="O11" i="112"/>
  <c r="M5" i="112"/>
  <c r="Q6" i="112"/>
  <c r="G8" i="112"/>
  <c r="I9" i="112"/>
  <c r="L10" i="112"/>
  <c r="P11" i="112"/>
  <c r="O5" i="112"/>
  <c r="E7" i="112"/>
  <c r="H8" i="112"/>
  <c r="J9" i="112"/>
  <c r="O10" i="112"/>
  <c r="Q11" i="112"/>
  <c r="M14" i="112"/>
  <c r="P5" i="112"/>
  <c r="G7" i="112"/>
  <c r="I8" i="112"/>
  <c r="L9" i="112"/>
  <c r="P10" i="112"/>
  <c r="E12" i="112"/>
  <c r="Q5" i="112"/>
  <c r="H7" i="112"/>
  <c r="J8" i="112"/>
  <c r="O9" i="112"/>
  <c r="Q10" i="112"/>
  <c r="H12" i="112"/>
  <c r="J7" i="112"/>
  <c r="O8" i="112"/>
  <c r="Q9" i="112"/>
  <c r="G5" i="112"/>
  <c r="I6" i="112"/>
  <c r="Q8" i="112"/>
  <c r="I11" i="112"/>
  <c r="M12" i="112"/>
  <c r="H5" i="112"/>
  <c r="J6" i="112"/>
  <c r="P7" i="112"/>
  <c r="E9" i="112"/>
  <c r="G10" i="112"/>
  <c r="J11" i="112"/>
  <c r="O12" i="112"/>
  <c r="I5" i="112"/>
  <c r="L6" i="112"/>
  <c r="Q7" i="112"/>
  <c r="H10" i="112"/>
  <c r="L11" i="112"/>
  <c r="E6" i="112"/>
  <c r="I7" i="112"/>
  <c r="L8" i="112"/>
  <c r="P9" i="112"/>
  <c r="E11" i="112"/>
  <c r="I12" i="112"/>
  <c r="O31" i="112"/>
  <c r="W18" i="112"/>
  <c r="E57" i="112"/>
  <c r="W57" i="112"/>
  <c r="E18" i="112"/>
  <c r="AA65" i="112"/>
  <c r="AB55" i="112"/>
  <c r="Y55" i="112"/>
  <c r="W68" i="112"/>
  <c r="AC65" i="112"/>
  <c r="AC56" i="112"/>
  <c r="W63" i="112"/>
  <c r="AG3" i="112"/>
  <c r="W10" i="112"/>
  <c r="W25" i="112"/>
  <c r="X60" i="112"/>
  <c r="AB75" i="112"/>
  <c r="W35" i="112"/>
  <c r="AG12" i="112"/>
  <c r="AB67" i="112"/>
  <c r="AC62" i="112"/>
  <c r="Z53" i="112"/>
  <c r="W9" i="112"/>
  <c r="W58" i="112"/>
  <c r="AG13" i="112"/>
  <c r="Y53" i="112"/>
  <c r="W24" i="112"/>
  <c r="AA8" i="112"/>
  <c r="N45" i="112"/>
  <c r="AG7" i="112"/>
  <c r="M92" i="112"/>
  <c r="M91" i="112"/>
  <c r="M90" i="112"/>
  <c r="M89" i="112"/>
  <c r="M88" i="112"/>
  <c r="M87" i="112"/>
  <c r="M86" i="112"/>
  <c r="M85" i="112"/>
  <c r="M84" i="112"/>
  <c r="M83" i="112"/>
  <c r="G92" i="112"/>
  <c r="G91" i="112"/>
  <c r="G90" i="112"/>
  <c r="G89" i="112"/>
  <c r="G88" i="112"/>
  <c r="G87" i="112"/>
  <c r="G86" i="112"/>
  <c r="G85" i="112"/>
  <c r="G84" i="112"/>
  <c r="G83" i="112"/>
  <c r="AG9" i="112"/>
  <c r="AG27" i="112"/>
  <c r="W23" i="112"/>
  <c r="AG20" i="112"/>
  <c r="AG15" i="112"/>
  <c r="AG14" i="112"/>
  <c r="W12" i="112"/>
  <c r="AC76" i="112"/>
  <c r="W74" i="112"/>
  <c r="Y71" i="112"/>
  <c r="Y69" i="112"/>
  <c r="Z67" i="112"/>
  <c r="Y65" i="112"/>
  <c r="Z62" i="112"/>
  <c r="AA59" i="112"/>
  <c r="AA56" i="112"/>
  <c r="AC54" i="112"/>
  <c r="AC52" i="112"/>
  <c r="Y50" i="112"/>
  <c r="AB45" i="112"/>
  <c r="AC43" i="112"/>
  <c r="W36" i="112"/>
  <c r="AG34" i="112"/>
  <c r="W44" i="112"/>
  <c r="AA55" i="112"/>
  <c r="W60" i="112"/>
  <c r="F52" i="112"/>
  <c r="F49" i="112"/>
  <c r="F46" i="112"/>
  <c r="N52" i="112"/>
  <c r="N49" i="112"/>
  <c r="N46" i="112"/>
  <c r="F44" i="112"/>
  <c r="X5" i="112" s="1"/>
  <c r="N53" i="112"/>
  <c r="N50" i="112"/>
  <c r="N51" i="112"/>
  <c r="F50" i="112"/>
  <c r="N48" i="112"/>
  <c r="F45" i="112"/>
  <c r="N44" i="112"/>
  <c r="F47" i="112"/>
  <c r="J44" i="112"/>
  <c r="AB30" i="112" s="1"/>
  <c r="I44" i="112"/>
  <c r="AA35" i="112" s="1"/>
  <c r="F48" i="112"/>
  <c r="Y44" i="112"/>
  <c r="Z46" i="112"/>
  <c r="X57" i="112"/>
  <c r="W11" i="112"/>
  <c r="AA46" i="112"/>
  <c r="AA57" i="112"/>
  <c r="AB69" i="112"/>
  <c r="W70" i="112"/>
  <c r="Y72" i="112"/>
  <c r="Y74" i="112"/>
  <c r="Y75" i="112"/>
  <c r="W7" i="112"/>
  <c r="AB46" i="112"/>
  <c r="X48" i="112"/>
  <c r="AC69" i="112"/>
  <c r="AB71" i="112"/>
  <c r="AA72" i="112"/>
  <c r="AA74" i="112"/>
  <c r="AA6" i="112"/>
  <c r="AG11" i="112"/>
  <c r="AG31" i="112"/>
  <c r="AG32" i="112"/>
  <c r="Y48" i="112"/>
  <c r="AC50" i="112"/>
  <c r="AC71" i="112"/>
  <c r="AB72" i="112"/>
  <c r="AB74" i="112"/>
  <c r="G131" i="112"/>
  <c r="G130" i="112"/>
  <c r="G129" i="112"/>
  <c r="G128" i="112"/>
  <c r="G127" i="112"/>
  <c r="G126" i="112"/>
  <c r="G125" i="112"/>
  <c r="G124" i="112"/>
  <c r="G123" i="112"/>
  <c r="G122" i="112"/>
  <c r="M129" i="112"/>
  <c r="M125" i="112"/>
  <c r="M130" i="112"/>
  <c r="M126" i="112"/>
  <c r="M122" i="112"/>
  <c r="M131" i="112"/>
  <c r="M127" i="112"/>
  <c r="M123" i="112"/>
  <c r="AB6" i="112"/>
  <c r="AG21" i="112"/>
  <c r="AG28" i="112"/>
  <c r="W34" i="112"/>
  <c r="E44" i="112"/>
  <c r="AA48" i="112"/>
  <c r="W51" i="112"/>
  <c r="X53" i="112"/>
  <c r="L44" i="112"/>
  <c r="G6" i="112"/>
  <c r="F7" i="112"/>
  <c r="W8" i="112"/>
  <c r="AG10" i="112"/>
  <c r="N12" i="112"/>
  <c r="M13" i="112"/>
  <c r="F18" i="112"/>
  <c r="X18" i="112" s="1"/>
  <c r="G19" i="112"/>
  <c r="M22" i="112"/>
  <c r="N23" i="112"/>
  <c r="AG23" i="112"/>
  <c r="J31" i="112"/>
  <c r="AB26" i="112" s="1"/>
  <c r="AG33" i="112"/>
  <c r="AC45" i="112"/>
  <c r="Y46" i="112"/>
  <c r="W48" i="112"/>
  <c r="Z50" i="112"/>
  <c r="W53" i="112"/>
  <c r="AB56" i="112"/>
  <c r="AC59" i="112"/>
  <c r="AA62" i="112"/>
  <c r="Z65" i="112"/>
  <c r="AA67" i="112"/>
  <c r="AA69" i="112"/>
  <c r="AA71" i="112"/>
  <c r="M73" i="112"/>
  <c r="G74" i="112"/>
  <c r="X74" i="112"/>
  <c r="M99" i="112"/>
  <c r="F105" i="112"/>
  <c r="F131" i="112"/>
  <c r="F130" i="112"/>
  <c r="F129" i="112"/>
  <c r="F128" i="112"/>
  <c r="F127" i="112"/>
  <c r="F126" i="112"/>
  <c r="F125" i="112"/>
  <c r="F124" i="112"/>
  <c r="F123" i="112"/>
  <c r="F122" i="112"/>
  <c r="N131" i="112"/>
  <c r="N130" i="112"/>
  <c r="N129" i="112"/>
  <c r="N128" i="112"/>
  <c r="N127" i="112"/>
  <c r="N126" i="112"/>
  <c r="N125" i="112"/>
  <c r="N124" i="112"/>
  <c r="N123" i="112"/>
  <c r="N122" i="112"/>
  <c r="Z44" i="112"/>
  <c r="AC46" i="112"/>
  <c r="AB48" i="112"/>
  <c r="X51" i="112"/>
  <c r="AC53" i="112"/>
  <c r="AC55" i="112"/>
  <c r="AC57" i="112"/>
  <c r="Y58" i="112"/>
  <c r="AA60" i="112"/>
  <c r="W61" i="112"/>
  <c r="X63" i="112"/>
  <c r="W66" i="112"/>
  <c r="Y68" i="112"/>
  <c r="X70" i="112"/>
  <c r="AC72" i="112"/>
  <c r="AC74" i="112"/>
  <c r="AA75" i="112"/>
  <c r="W3" i="112"/>
  <c r="N5" i="112"/>
  <c r="M6" i="112"/>
  <c r="G11" i="112"/>
  <c r="F12" i="112"/>
  <c r="W13" i="112"/>
  <c r="M18" i="112"/>
  <c r="M19" i="112"/>
  <c r="W22" i="112"/>
  <c r="F23" i="112"/>
  <c r="N26" i="112"/>
  <c r="AG26" i="112"/>
  <c r="W29" i="112"/>
  <c r="F37" i="112"/>
  <c r="N31" i="112"/>
  <c r="N37" i="112"/>
  <c r="F32" i="112"/>
  <c r="W32" i="112"/>
  <c r="F33" i="112"/>
  <c r="AC44" i="112"/>
  <c r="AC48" i="112"/>
  <c r="Y49" i="112"/>
  <c r="Y51" i="112"/>
  <c r="G57" i="112"/>
  <c r="Y12" i="112" s="1"/>
  <c r="Z58" i="112"/>
  <c r="AC60" i="112"/>
  <c r="Y61" i="112"/>
  <c r="AA63" i="112"/>
  <c r="W64" i="112"/>
  <c r="X66" i="112"/>
  <c r="Z68" i="112"/>
  <c r="G70" i="112"/>
  <c r="Y70" i="112"/>
  <c r="W73" i="112"/>
  <c r="M74" i="112"/>
  <c r="G101" i="112"/>
  <c r="AG4" i="112"/>
  <c r="N6" i="112"/>
  <c r="M7" i="112"/>
  <c r="G12" i="112"/>
  <c r="F13" i="112"/>
  <c r="W14" i="112"/>
  <c r="W15" i="112"/>
  <c r="W16" i="112"/>
  <c r="AB76" i="112"/>
  <c r="X75" i="112"/>
  <c r="AB73" i="112"/>
  <c r="X72" i="112"/>
  <c r="AB70" i="112"/>
  <c r="X69" i="112"/>
  <c r="Z66" i="112"/>
  <c r="Z63" i="112"/>
  <c r="Z60" i="112"/>
  <c r="Z57" i="112"/>
  <c r="X56" i="112"/>
  <c r="X55" i="112"/>
  <c r="AB53" i="112"/>
  <c r="X52" i="112"/>
  <c r="AB50" i="112"/>
  <c r="X49" i="112"/>
  <c r="AB47" i="112"/>
  <c r="X46" i="112"/>
  <c r="AB44" i="112"/>
  <c r="AA76" i="112"/>
  <c r="W75" i="112"/>
  <c r="AA73" i="112"/>
  <c r="W72" i="112"/>
  <c r="AA70" i="112"/>
  <c r="W69" i="112"/>
  <c r="AC67" i="112"/>
  <c r="Y66" i="112"/>
  <c r="AC64" i="112"/>
  <c r="Y63" i="112"/>
  <c r="AC61" i="112"/>
  <c r="Y60" i="112"/>
  <c r="AC58" i="112"/>
  <c r="Y57" i="112"/>
  <c r="W56" i="112"/>
  <c r="W55" i="112"/>
  <c r="AA53" i="112"/>
  <c r="W52" i="112"/>
  <c r="AA50" i="112"/>
  <c r="W49" i="112"/>
  <c r="AA47" i="112"/>
  <c r="W46" i="112"/>
  <c r="AA44" i="112"/>
  <c r="Y43" i="112"/>
  <c r="AG30" i="112"/>
  <c r="AG22" i="112"/>
  <c r="W20" i="112"/>
  <c r="AG16" i="112"/>
  <c r="Z74" i="112"/>
  <c r="Z71" i="112"/>
  <c r="AB68" i="112"/>
  <c r="X67" i="112"/>
  <c r="AB65" i="112"/>
  <c r="X64" i="112"/>
  <c r="AB62" i="112"/>
  <c r="X61" i="112"/>
  <c r="AB59" i="112"/>
  <c r="X58" i="112"/>
  <c r="Z54" i="112"/>
  <c r="Z51" i="112"/>
  <c r="Z48" i="112"/>
  <c r="Z45" i="112"/>
  <c r="AG35" i="112"/>
  <c r="W33" i="112"/>
  <c r="AG29" i="112"/>
  <c r="W27" i="112"/>
  <c r="Z75" i="112"/>
  <c r="Z72" i="112"/>
  <c r="Z69" i="112"/>
  <c r="X68" i="112"/>
  <c r="AB66" i="112"/>
  <c r="X65" i="112"/>
  <c r="AB63" i="112"/>
  <c r="X62" i="112"/>
  <c r="AB60" i="112"/>
  <c r="X59" i="112"/>
  <c r="AB57" i="112"/>
  <c r="Z56" i="112"/>
  <c r="Z55" i="112"/>
  <c r="Z52" i="112"/>
  <c r="Z49" i="112"/>
  <c r="N18" i="112"/>
  <c r="N19" i="112"/>
  <c r="AG19" i="112"/>
  <c r="W21" i="112"/>
  <c r="W28" i="112"/>
  <c r="AB34" i="112"/>
  <c r="W43" i="112"/>
  <c r="AI42" i="112" s="1"/>
  <c r="W47" i="112"/>
  <c r="AA49" i="112"/>
  <c r="AA51" i="112"/>
  <c r="W54" i="112"/>
  <c r="N64" i="112"/>
  <c r="N61" i="112"/>
  <c r="N58" i="112"/>
  <c r="J57" i="112"/>
  <c r="AB8" i="112" s="1"/>
  <c r="I57" i="112"/>
  <c r="AA30" i="112" s="1"/>
  <c r="H57" i="112"/>
  <c r="F58" i="112"/>
  <c r="AA58" i="112"/>
  <c r="Z61" i="112"/>
  <c r="AC63" i="112"/>
  <c r="Y64" i="112"/>
  <c r="AA66" i="112"/>
  <c r="AA68" i="112"/>
  <c r="Z70" i="112"/>
  <c r="X73" i="112"/>
  <c r="AC75" i="112"/>
  <c r="N105" i="112"/>
  <c r="N104" i="112"/>
  <c r="N103" i="112"/>
  <c r="N102" i="112"/>
  <c r="N101" i="112"/>
  <c r="N100" i="112"/>
  <c r="N99" i="112"/>
  <c r="N98" i="112"/>
  <c r="N97" i="112"/>
  <c r="N96" i="112"/>
  <c r="F99" i="112"/>
  <c r="G100" i="112"/>
  <c r="M105" i="112"/>
  <c r="AG5" i="112"/>
  <c r="N7" i="112"/>
  <c r="M8" i="112"/>
  <c r="G13" i="112"/>
  <c r="F14" i="112"/>
  <c r="N24" i="112"/>
  <c r="F19" i="112"/>
  <c r="F26" i="112"/>
  <c r="AG17" i="112"/>
  <c r="O18" i="112"/>
  <c r="Z29" i="112" s="1"/>
  <c r="F21" i="112"/>
  <c r="N25" i="112"/>
  <c r="AG25" i="112"/>
  <c r="W31" i="112"/>
  <c r="AA33" i="112"/>
  <c r="AG36" i="112"/>
  <c r="X43" i="112"/>
  <c r="W45" i="112"/>
  <c r="X47" i="112"/>
  <c r="AB49" i="112"/>
  <c r="AB51" i="112"/>
  <c r="X54" i="112"/>
  <c r="M64" i="112"/>
  <c r="M61" i="112"/>
  <c r="M58" i="112"/>
  <c r="G64" i="112"/>
  <c r="G61" i="112"/>
  <c r="G58" i="112"/>
  <c r="G65" i="112"/>
  <c r="G62" i="112"/>
  <c r="G59" i="112"/>
  <c r="M57" i="112"/>
  <c r="L57" i="112"/>
  <c r="AB58" i="112"/>
  <c r="F61" i="112"/>
  <c r="AA61" i="112"/>
  <c r="Z64" i="112"/>
  <c r="AC66" i="112"/>
  <c r="AC68" i="112"/>
  <c r="AC70" i="112"/>
  <c r="G73" i="112"/>
  <c r="Y73" i="112"/>
  <c r="W76" i="112"/>
  <c r="M77" i="112"/>
  <c r="M78" i="112"/>
  <c r="M79" i="112"/>
  <c r="F98" i="112"/>
  <c r="G99" i="112"/>
  <c r="M104" i="112"/>
  <c r="M109" i="112"/>
  <c r="M110" i="112"/>
  <c r="M111" i="112"/>
  <c r="M112" i="112"/>
  <c r="M113" i="112"/>
  <c r="M114" i="112"/>
  <c r="M115" i="112"/>
  <c r="M116" i="112"/>
  <c r="M117" i="112"/>
  <c r="W4" i="112"/>
  <c r="AG6" i="112"/>
  <c r="N8" i="112"/>
  <c r="M9" i="112"/>
  <c r="AB11" i="112"/>
  <c r="G14" i="112"/>
  <c r="M25" i="112"/>
  <c r="G25" i="112"/>
  <c r="M20" i="112"/>
  <c r="P18" i="112"/>
  <c r="AA29" i="112" s="1"/>
  <c r="AG18" i="112"/>
  <c r="G21" i="112"/>
  <c r="W30" i="112"/>
  <c r="E31" i="112"/>
  <c r="AC32" i="112" s="1"/>
  <c r="Z43" i="112"/>
  <c r="O44" i="112"/>
  <c r="X45" i="112"/>
  <c r="Y47" i="112"/>
  <c r="AC49" i="112"/>
  <c r="AC51" i="112"/>
  <c r="Y52" i="112"/>
  <c r="Y54" i="112"/>
  <c r="N57" i="112"/>
  <c r="Y21" i="112" s="1"/>
  <c r="W59" i="112"/>
  <c r="M60" i="112"/>
  <c r="AB61" i="112"/>
  <c r="F64" i="112"/>
  <c r="AA64" i="112"/>
  <c r="F75" i="112"/>
  <c r="F72" i="112"/>
  <c r="N75" i="112"/>
  <c r="N72" i="112"/>
  <c r="N76" i="112"/>
  <c r="N73" i="112"/>
  <c r="N70" i="112"/>
  <c r="Z73" i="112"/>
  <c r="F76" i="112"/>
  <c r="X76" i="112"/>
  <c r="N77" i="112"/>
  <c r="N78" i="112"/>
  <c r="N79" i="112"/>
  <c r="F97" i="112"/>
  <c r="G98" i="112"/>
  <c r="M103" i="112"/>
  <c r="W5" i="112"/>
  <c r="N9" i="112"/>
  <c r="M10" i="112"/>
  <c r="Q18" i="112"/>
  <c r="AB3" i="112" s="1"/>
  <c r="W26" i="112"/>
  <c r="F27" i="112"/>
  <c r="Z31" i="112"/>
  <c r="AB32" i="112"/>
  <c r="AA43" i="112"/>
  <c r="P44" i="112"/>
  <c r="AA15" i="112" s="1"/>
  <c r="Y45" i="112"/>
  <c r="Z47" i="112"/>
  <c r="W50" i="112"/>
  <c r="AA52" i="112"/>
  <c r="AA54" i="112"/>
  <c r="O57" i="112"/>
  <c r="F59" i="112"/>
  <c r="Y59" i="112"/>
  <c r="N60" i="112"/>
  <c r="W62" i="112"/>
  <c r="M63" i="112"/>
  <c r="AB64" i="112"/>
  <c r="W67" i="112"/>
  <c r="G75" i="112"/>
  <c r="G72" i="112"/>
  <c r="W71" i="112"/>
  <c r="AC73" i="112"/>
  <c r="G76" i="112"/>
  <c r="Y76" i="112"/>
  <c r="F96" i="112"/>
  <c r="G97" i="112"/>
  <c r="M102" i="112"/>
  <c r="F5" i="112"/>
  <c r="W6" i="112"/>
  <c r="AG8" i="112"/>
  <c r="AA16" i="112"/>
  <c r="W17" i="112"/>
  <c r="H18" i="112"/>
  <c r="W19" i="112"/>
  <c r="F20" i="112"/>
  <c r="M24" i="112"/>
  <c r="AG24" i="112"/>
  <c r="G27" i="112"/>
  <c r="Z27" i="112"/>
  <c r="AB28" i="112"/>
  <c r="N34" i="112"/>
  <c r="F38" i="112"/>
  <c r="AB43" i="112"/>
  <c r="Q44" i="112"/>
  <c r="AA45" i="112"/>
  <c r="AC47" i="112"/>
  <c r="X50" i="112"/>
  <c r="AB52" i="112"/>
  <c r="AB54" i="112"/>
  <c r="Y56" i="112"/>
  <c r="P57" i="112"/>
  <c r="Z59" i="112"/>
  <c r="F62" i="112"/>
  <c r="Y62" i="112"/>
  <c r="N63" i="112"/>
  <c r="W65" i="112"/>
  <c r="M66" i="112"/>
  <c r="Y67" i="112"/>
  <c r="M70" i="112"/>
  <c r="G71" i="112"/>
  <c r="X71" i="112"/>
  <c r="M75" i="112"/>
  <c r="Z76" i="112"/>
  <c r="G96" i="112"/>
  <c r="M38" i="112"/>
  <c r="I45" i="111"/>
  <c r="N46" i="111"/>
  <c r="E50" i="111"/>
  <c r="F51" i="111"/>
  <c r="J45" i="111"/>
  <c r="F50" i="111"/>
  <c r="H51" i="111"/>
  <c r="I44" i="111"/>
  <c r="E48" i="111"/>
  <c r="I49" i="111"/>
  <c r="I50" i="111"/>
  <c r="E49" i="111"/>
  <c r="I51" i="111"/>
  <c r="N52" i="111"/>
  <c r="H49" i="111"/>
  <c r="H50" i="111"/>
  <c r="J51" i="111"/>
  <c r="F44" i="111"/>
  <c r="E47" i="111"/>
  <c r="F48" i="111"/>
  <c r="J49" i="111"/>
  <c r="J50" i="111"/>
  <c r="J33" i="111"/>
  <c r="E35" i="111"/>
  <c r="I37" i="111"/>
  <c r="G40" i="111"/>
  <c r="I33" i="111"/>
  <c r="H37" i="111"/>
  <c r="M31" i="111"/>
  <c r="L33" i="111"/>
  <c r="G35" i="111"/>
  <c r="J37" i="111"/>
  <c r="H33" i="111"/>
  <c r="P34" i="111"/>
  <c r="E37" i="111"/>
  <c r="P38" i="111"/>
  <c r="Q34" i="111"/>
  <c r="Q38" i="111"/>
  <c r="O33" i="111"/>
  <c r="M35" i="111"/>
  <c r="L37" i="111"/>
  <c r="E32" i="111"/>
  <c r="P33" i="111"/>
  <c r="O35" i="111"/>
  <c r="M37" i="111"/>
  <c r="G32" i="111"/>
  <c r="Q33" i="111"/>
  <c r="P35" i="111"/>
  <c r="O37" i="111"/>
  <c r="O32" i="111"/>
  <c r="E34" i="111"/>
  <c r="H35" i="111"/>
  <c r="L36" i="111"/>
  <c r="Q37" i="111"/>
  <c r="P32" i="111"/>
  <c r="I35" i="111"/>
  <c r="O36" i="111"/>
  <c r="E38" i="111"/>
  <c r="G39" i="111"/>
  <c r="Q32" i="111"/>
  <c r="G34" i="111"/>
  <c r="J35" i="111"/>
  <c r="P36" i="111"/>
  <c r="H38" i="111"/>
  <c r="G31" i="111"/>
  <c r="E33" i="111"/>
  <c r="H34" i="111"/>
  <c r="L35" i="111"/>
  <c r="Q36" i="111"/>
  <c r="I38" i="111"/>
  <c r="P19" i="111"/>
  <c r="H21" i="111"/>
  <c r="J22" i="111"/>
  <c r="O23" i="111"/>
  <c r="G26" i="111"/>
  <c r="Q19" i="111"/>
  <c r="I21" i="111"/>
  <c r="L22" i="111"/>
  <c r="P23" i="111"/>
  <c r="E25" i="111"/>
  <c r="G18" i="111"/>
  <c r="E20" i="111"/>
  <c r="J21" i="111"/>
  <c r="M22" i="111"/>
  <c r="Q23" i="111"/>
  <c r="G25" i="111"/>
  <c r="M18" i="111"/>
  <c r="H20" i="111"/>
  <c r="L21" i="111"/>
  <c r="O22" i="111"/>
  <c r="E24" i="111"/>
  <c r="H25" i="111"/>
  <c r="Q18" i="111"/>
  <c r="I20" i="111"/>
  <c r="M21" i="111"/>
  <c r="P22" i="111"/>
  <c r="G24" i="111"/>
  <c r="I25" i="111"/>
  <c r="E19" i="111"/>
  <c r="J20" i="111"/>
  <c r="O21" i="111"/>
  <c r="Q22" i="111"/>
  <c r="H24" i="111"/>
  <c r="J25" i="111"/>
  <c r="H19" i="111"/>
  <c r="L20" i="111"/>
  <c r="P21" i="111"/>
  <c r="E23" i="111"/>
  <c r="I24" i="111"/>
  <c r="L25" i="111"/>
  <c r="I19" i="111"/>
  <c r="M20" i="111"/>
  <c r="Q21" i="111"/>
  <c r="H23" i="111"/>
  <c r="J24" i="111"/>
  <c r="O25" i="111"/>
  <c r="J19" i="111"/>
  <c r="O20" i="111"/>
  <c r="E22" i="111"/>
  <c r="I23" i="111"/>
  <c r="L24" i="111"/>
  <c r="P25" i="111"/>
  <c r="L19" i="111"/>
  <c r="P20" i="111"/>
  <c r="G22" i="111"/>
  <c r="J23" i="111"/>
  <c r="M24" i="111"/>
  <c r="Q25" i="111"/>
  <c r="G27" i="111"/>
  <c r="O19" i="111"/>
  <c r="E21" i="111"/>
  <c r="I22" i="111"/>
  <c r="M23" i="111"/>
  <c r="P24" i="111"/>
  <c r="Q24" i="111"/>
  <c r="M19" i="111"/>
  <c r="Q20" i="111"/>
  <c r="H22" i="111"/>
  <c r="L23" i="111"/>
  <c r="O24" i="111"/>
  <c r="W51" i="111"/>
  <c r="Y50" i="111"/>
  <c r="AA67" i="111"/>
  <c r="AG29" i="111"/>
  <c r="AG26" i="111"/>
  <c r="W19" i="111"/>
  <c r="AG7" i="111"/>
  <c r="W5" i="111"/>
  <c r="AC74" i="111"/>
  <c r="W18" i="111"/>
  <c r="W44" i="111"/>
  <c r="Y62" i="111"/>
  <c r="W6" i="111"/>
  <c r="AG8" i="111"/>
  <c r="N21" i="111"/>
  <c r="N23" i="111"/>
  <c r="X44" i="111"/>
  <c r="Z51" i="111"/>
  <c r="AA55" i="111"/>
  <c r="Q57" i="111"/>
  <c r="M59" i="111"/>
  <c r="AB62" i="111"/>
  <c r="AB74" i="111"/>
  <c r="AA61" i="111"/>
  <c r="G5" i="111"/>
  <c r="W7" i="111"/>
  <c r="AG9" i="111"/>
  <c r="AG13" i="111"/>
  <c r="N19" i="111"/>
  <c r="Z28" i="111"/>
  <c r="W43" i="111"/>
  <c r="AI42" i="111" s="1"/>
  <c r="Y44" i="111"/>
  <c r="W45" i="111"/>
  <c r="M48" i="111"/>
  <c r="AA51" i="111"/>
  <c r="P57" i="111"/>
  <c r="O57" i="111"/>
  <c r="L57" i="111"/>
  <c r="AC62" i="111"/>
  <c r="W63" i="111"/>
  <c r="X64" i="111"/>
  <c r="Y68" i="111"/>
  <c r="W74" i="111"/>
  <c r="W8" i="111"/>
  <c r="AG10" i="111"/>
  <c r="AG11" i="111"/>
  <c r="AG12" i="111"/>
  <c r="AB76" i="111"/>
  <c r="I18" i="111"/>
  <c r="W15" i="111"/>
  <c r="H18" i="111"/>
  <c r="Z16" i="111" s="1"/>
  <c r="Y76" i="111"/>
  <c r="X76" i="111"/>
  <c r="AA74" i="111"/>
  <c r="AB68" i="111"/>
  <c r="X67" i="111"/>
  <c r="W32" i="111"/>
  <c r="AA75" i="111"/>
  <c r="J18" i="111"/>
  <c r="AB14" i="111" s="1"/>
  <c r="W16" i="111"/>
  <c r="W27" i="111"/>
  <c r="E31" i="111"/>
  <c r="W35" i="111"/>
  <c r="N38" i="111"/>
  <c r="AC43" i="111"/>
  <c r="Z45" i="111"/>
  <c r="AB51" i="111"/>
  <c r="AA52" i="111"/>
  <c r="W53" i="111"/>
  <c r="N64" i="111"/>
  <c r="N61" i="111"/>
  <c r="N58" i="111"/>
  <c r="F64" i="111"/>
  <c r="F61" i="111"/>
  <c r="F58" i="111"/>
  <c r="N66" i="111"/>
  <c r="N63" i="111"/>
  <c r="N60" i="111"/>
  <c r="F65" i="111"/>
  <c r="F62" i="111"/>
  <c r="F59" i="111"/>
  <c r="AC63" i="111"/>
  <c r="Y64" i="111"/>
  <c r="AC68" i="111"/>
  <c r="W9" i="111"/>
  <c r="N25" i="111"/>
  <c r="F20" i="111"/>
  <c r="N24" i="111"/>
  <c r="F19" i="111"/>
  <c r="AG16" i="111"/>
  <c r="AG34" i="111"/>
  <c r="F24" i="111"/>
  <c r="N18" i="111"/>
  <c r="N27" i="111"/>
  <c r="F22" i="111"/>
  <c r="N26" i="111"/>
  <c r="F21" i="111"/>
  <c r="E18" i="111"/>
  <c r="AC11" i="111" s="1"/>
  <c r="AG28" i="111"/>
  <c r="F38" i="111"/>
  <c r="F37" i="111"/>
  <c r="N31" i="111"/>
  <c r="F36" i="111"/>
  <c r="N36" i="111"/>
  <c r="N35" i="111"/>
  <c r="F31" i="111"/>
  <c r="X13" i="111" s="1"/>
  <c r="F40" i="111"/>
  <c r="F39" i="111"/>
  <c r="N33" i="111"/>
  <c r="N32" i="111"/>
  <c r="N39" i="111"/>
  <c r="AA45" i="111"/>
  <c r="AC51" i="111"/>
  <c r="X53" i="111"/>
  <c r="M64" i="111"/>
  <c r="M61" i="111"/>
  <c r="M58" i="111"/>
  <c r="G66" i="111"/>
  <c r="G63" i="111"/>
  <c r="G60" i="111"/>
  <c r="G65" i="111"/>
  <c r="G62" i="111"/>
  <c r="G59" i="111"/>
  <c r="M57" i="111"/>
  <c r="W57" i="111"/>
  <c r="X58" i="111"/>
  <c r="M60" i="111"/>
  <c r="Z64" i="111"/>
  <c r="F75" i="111"/>
  <c r="F72" i="111"/>
  <c r="N79" i="111"/>
  <c r="N78" i="111"/>
  <c r="N77" i="111"/>
  <c r="N74" i="111"/>
  <c r="N71" i="111"/>
  <c r="F76" i="111"/>
  <c r="N75" i="111"/>
  <c r="N72" i="111"/>
  <c r="F79" i="111"/>
  <c r="F78" i="111"/>
  <c r="F77" i="111"/>
  <c r="N76" i="111"/>
  <c r="N73" i="111"/>
  <c r="N70" i="111"/>
  <c r="G8" i="111"/>
  <c r="W10" i="111"/>
  <c r="W14" i="111"/>
  <c r="F18" i="111"/>
  <c r="AG18" i="111"/>
  <c r="AG20" i="111"/>
  <c r="H31" i="111"/>
  <c r="F32" i="111"/>
  <c r="W33" i="111"/>
  <c r="F35" i="111"/>
  <c r="W36" i="111"/>
  <c r="N37" i="111"/>
  <c r="AB45" i="111"/>
  <c r="AA46" i="111"/>
  <c r="W47" i="111"/>
  <c r="Y53" i="111"/>
  <c r="AC57" i="111"/>
  <c r="Y58" i="111"/>
  <c r="G64" i="111"/>
  <c r="AA64" i="111"/>
  <c r="Y65" i="111"/>
  <c r="G75" i="111"/>
  <c r="G72" i="111"/>
  <c r="M79" i="111"/>
  <c r="M78" i="111"/>
  <c r="M77" i="111"/>
  <c r="M75" i="111"/>
  <c r="M72" i="111"/>
  <c r="G79" i="111"/>
  <c r="G78" i="111"/>
  <c r="G77" i="111"/>
  <c r="G74" i="111"/>
  <c r="G71" i="111"/>
  <c r="M76" i="111"/>
  <c r="M73" i="111"/>
  <c r="M70" i="111"/>
  <c r="AG3" i="111"/>
  <c r="W11" i="111"/>
  <c r="W12" i="111"/>
  <c r="W13" i="111"/>
  <c r="F27" i="111"/>
  <c r="I31" i="111"/>
  <c r="AA32" i="111" s="1"/>
  <c r="AG32" i="111"/>
  <c r="N34" i="111"/>
  <c r="AG35" i="111"/>
  <c r="AC45" i="111"/>
  <c r="X47" i="111"/>
  <c r="G53" i="111"/>
  <c r="Z58" i="111"/>
  <c r="M62" i="111"/>
  <c r="AB65" i="111"/>
  <c r="M5" i="111"/>
  <c r="G10" i="111"/>
  <c r="X12" i="111"/>
  <c r="G14" i="111"/>
  <c r="AG15" i="111"/>
  <c r="W17" i="111"/>
  <c r="N22" i="111"/>
  <c r="F23" i="111"/>
  <c r="F25" i="111"/>
  <c r="AA25" i="111"/>
  <c r="AA27" i="111"/>
  <c r="W29" i="111"/>
  <c r="J31" i="111"/>
  <c r="AB31" i="111" s="1"/>
  <c r="H44" i="111"/>
  <c r="Z19" i="111" s="1"/>
  <c r="Y47" i="111"/>
  <c r="W48" i="111"/>
  <c r="M51" i="111"/>
  <c r="W54" i="111"/>
  <c r="AA56" i="111"/>
  <c r="G58" i="111"/>
  <c r="AA58" i="111"/>
  <c r="Y59" i="111"/>
  <c r="N62" i="111"/>
  <c r="AC65" i="111"/>
  <c r="W66" i="111"/>
  <c r="AA69" i="111"/>
  <c r="W70" i="111"/>
  <c r="Y73" i="111"/>
  <c r="W3" i="111"/>
  <c r="O18" i="111"/>
  <c r="N20" i="111"/>
  <c r="L31" i="111"/>
  <c r="F33" i="111"/>
  <c r="AG36" i="111"/>
  <c r="Z48" i="111"/>
  <c r="Z54" i="111"/>
  <c r="J57" i="111"/>
  <c r="I57" i="111"/>
  <c r="AA21" i="111" s="1"/>
  <c r="H57" i="111"/>
  <c r="Z14" i="111" s="1"/>
  <c r="AB59" i="111"/>
  <c r="AC66" i="111"/>
  <c r="X70" i="111"/>
  <c r="AG4" i="111"/>
  <c r="M7" i="111"/>
  <c r="Z13" i="111"/>
  <c r="AA16" i="111"/>
  <c r="P18" i="111"/>
  <c r="W26" i="111"/>
  <c r="P44" i="111"/>
  <c r="AA48" i="111"/>
  <c r="AA54" i="111"/>
  <c r="E57" i="111"/>
  <c r="AC33" i="111" s="1"/>
  <c r="AC59" i="111"/>
  <c r="W60" i="111"/>
  <c r="X61" i="111"/>
  <c r="M63" i="111"/>
  <c r="F66" i="111"/>
  <c r="F70" i="111"/>
  <c r="Y70" i="111"/>
  <c r="W71" i="111"/>
  <c r="AC71" i="111"/>
  <c r="AG5" i="111"/>
  <c r="W24" i="111"/>
  <c r="O31" i="111"/>
  <c r="Z11" i="111" s="1"/>
  <c r="Q31" i="111"/>
  <c r="P31" i="111"/>
  <c r="W34" i="111"/>
  <c r="L44" i="111"/>
  <c r="AB48" i="111"/>
  <c r="AA49" i="111"/>
  <c r="W50" i="111"/>
  <c r="AB54" i="111"/>
  <c r="AC60" i="111"/>
  <c r="Y61" i="111"/>
  <c r="Y67" i="111"/>
  <c r="AA71" i="111"/>
  <c r="AA72" i="111"/>
  <c r="W73" i="111"/>
  <c r="W4" i="111"/>
  <c r="AG6" i="111"/>
  <c r="AG14" i="111"/>
  <c r="L18" i="111"/>
  <c r="AG19" i="111"/>
  <c r="AG21" i="111"/>
  <c r="W28" i="111"/>
  <c r="G52" i="111"/>
  <c r="G49" i="111"/>
  <c r="G46" i="111"/>
  <c r="M44" i="111"/>
  <c r="M52" i="111"/>
  <c r="M49" i="111"/>
  <c r="M46" i="111"/>
  <c r="G51" i="111"/>
  <c r="G48" i="111"/>
  <c r="G45" i="111"/>
  <c r="M53" i="111"/>
  <c r="M50" i="111"/>
  <c r="M47" i="111"/>
  <c r="AC48" i="111"/>
  <c r="X50" i="111"/>
  <c r="AC54" i="111"/>
  <c r="G57" i="111"/>
  <c r="Y28" i="111" s="1"/>
  <c r="Z61" i="111"/>
  <c r="M65" i="111"/>
  <c r="Z67" i="111"/>
  <c r="F71" i="111"/>
  <c r="AB71" i="111"/>
  <c r="X73" i="111"/>
  <c r="G20" i="111"/>
  <c r="W22" i="111"/>
  <c r="AG24" i="111"/>
  <c r="M27" i="111"/>
  <c r="W30" i="111"/>
  <c r="M33" i="111"/>
  <c r="G38" i="111"/>
  <c r="AA43" i="111"/>
  <c r="N44" i="111"/>
  <c r="Y13" i="111" s="1"/>
  <c r="AC44" i="111"/>
  <c r="Y46" i="111"/>
  <c r="AC47" i="111"/>
  <c r="Y49" i="111"/>
  <c r="AC50" i="111"/>
  <c r="Y52" i="111"/>
  <c r="AC53" i="111"/>
  <c r="Y55" i="111"/>
  <c r="Y56" i="111"/>
  <c r="AA57" i="111"/>
  <c r="W59" i="111"/>
  <c r="AA60" i="111"/>
  <c r="W62" i="111"/>
  <c r="AA63" i="111"/>
  <c r="W65" i="111"/>
  <c r="AA66" i="111"/>
  <c r="W68" i="111"/>
  <c r="Y69" i="111"/>
  <c r="AC70" i="111"/>
  <c r="Y72" i="111"/>
  <c r="AC73" i="111"/>
  <c r="Y75" i="111"/>
  <c r="AC76" i="111"/>
  <c r="AB18" i="111"/>
  <c r="AA19" i="111"/>
  <c r="G21" i="111"/>
  <c r="W23" i="111"/>
  <c r="AG25" i="111"/>
  <c r="AG31" i="111"/>
  <c r="M34" i="111"/>
  <c r="AC35" i="111"/>
  <c r="AB43" i="111"/>
  <c r="O44" i="111"/>
  <c r="Z29" i="111" s="1"/>
  <c r="Z46" i="111"/>
  <c r="N47" i="111"/>
  <c r="Z49" i="111"/>
  <c r="N50" i="111"/>
  <c r="Z52" i="111"/>
  <c r="N53" i="111"/>
  <c r="Z55" i="111"/>
  <c r="Z56" i="111"/>
  <c r="AB57" i="111"/>
  <c r="X59" i="111"/>
  <c r="AB60" i="111"/>
  <c r="X62" i="111"/>
  <c r="AB63" i="111"/>
  <c r="X65" i="111"/>
  <c r="AB66" i="111"/>
  <c r="X68" i="111"/>
  <c r="Z69" i="111"/>
  <c r="Z72" i="111"/>
  <c r="Z75" i="111"/>
  <c r="AG17" i="111"/>
  <c r="AC19" i="111"/>
  <c r="Z22" i="111"/>
  <c r="G23" i="111"/>
  <c r="W25" i="111"/>
  <c r="AG27" i="111"/>
  <c r="W31" i="111"/>
  <c r="AG33" i="111"/>
  <c r="M36" i="111"/>
  <c r="Q44" i="111"/>
  <c r="X45" i="111"/>
  <c r="AB46" i="111"/>
  <c r="X48" i="111"/>
  <c r="AB49" i="111"/>
  <c r="X51" i="111"/>
  <c r="AB52" i="111"/>
  <c r="X54" i="111"/>
  <c r="AB55" i="111"/>
  <c r="AB56" i="111"/>
  <c r="Z59" i="111"/>
  <c r="Z62" i="111"/>
  <c r="Z65" i="111"/>
  <c r="Z68" i="111"/>
  <c r="AB69" i="111"/>
  <c r="X71" i="111"/>
  <c r="AB72" i="111"/>
  <c r="X74" i="111"/>
  <c r="AB75" i="111"/>
  <c r="E44" i="111"/>
  <c r="AC27" i="111" s="1"/>
  <c r="Y45" i="111"/>
  <c r="AC46" i="111"/>
  <c r="Y48" i="111"/>
  <c r="AC49" i="111"/>
  <c r="Y51" i="111"/>
  <c r="AC52" i="111"/>
  <c r="Y54" i="111"/>
  <c r="AC55" i="111"/>
  <c r="AC56" i="111"/>
  <c r="W58" i="111"/>
  <c r="AA59" i="111"/>
  <c r="W61" i="111"/>
  <c r="AA62" i="111"/>
  <c r="W64" i="111"/>
  <c r="AA65" i="111"/>
  <c r="W67" i="111"/>
  <c r="AA68" i="111"/>
  <c r="AC69" i="111"/>
  <c r="Y71" i="111"/>
  <c r="AC72" i="111"/>
  <c r="Y74" i="111"/>
  <c r="AC75" i="111"/>
  <c r="F83" i="111"/>
  <c r="F84" i="111"/>
  <c r="F85" i="111"/>
  <c r="F86" i="111"/>
  <c r="F87" i="111"/>
  <c r="F88" i="111"/>
  <c r="F89" i="111"/>
  <c r="F90" i="111"/>
  <c r="F91" i="111"/>
  <c r="F92" i="111"/>
  <c r="M122" i="111"/>
  <c r="M123" i="111"/>
  <c r="M124" i="111"/>
  <c r="M125" i="111"/>
  <c r="M126" i="111"/>
  <c r="M127" i="111"/>
  <c r="M128" i="111"/>
  <c r="M129" i="111"/>
  <c r="M130" i="111"/>
  <c r="M131" i="111"/>
  <c r="Z71" i="111"/>
  <c r="Z74" i="111"/>
  <c r="G83" i="111"/>
  <c r="G84" i="111"/>
  <c r="G85" i="111"/>
  <c r="G86" i="111"/>
  <c r="G87" i="111"/>
  <c r="G88" i="111"/>
  <c r="G89" i="111"/>
  <c r="G90" i="111"/>
  <c r="G91" i="111"/>
  <c r="G92" i="111"/>
  <c r="N122" i="111"/>
  <c r="N123" i="111"/>
  <c r="N124" i="111"/>
  <c r="N125" i="111"/>
  <c r="N126" i="111"/>
  <c r="N127" i="111"/>
  <c r="N128" i="111"/>
  <c r="N129" i="111"/>
  <c r="N130" i="111"/>
  <c r="W76" i="111"/>
  <c r="F96" i="111"/>
  <c r="F97" i="111"/>
  <c r="F98" i="111"/>
  <c r="F99" i="111"/>
  <c r="F100" i="111"/>
  <c r="F101" i="111"/>
  <c r="F102" i="111"/>
  <c r="F103" i="111"/>
  <c r="F104" i="111"/>
  <c r="X43" i="111"/>
  <c r="J44" i="111"/>
  <c r="AB13" i="111" s="1"/>
  <c r="Z44" i="111"/>
  <c r="N45" i="111"/>
  <c r="Z47" i="111"/>
  <c r="N48" i="111"/>
  <c r="Z50" i="111"/>
  <c r="N51" i="111"/>
  <c r="Z53" i="111"/>
  <c r="X57" i="111"/>
  <c r="AB58" i="111"/>
  <c r="X60" i="111"/>
  <c r="AB61" i="111"/>
  <c r="X63" i="111"/>
  <c r="AB64" i="111"/>
  <c r="X66" i="111"/>
  <c r="AB67" i="111"/>
  <c r="Z70" i="111"/>
  <c r="Z73" i="111"/>
  <c r="Z76" i="111"/>
  <c r="W20" i="111"/>
  <c r="AG22" i="111"/>
  <c r="M25" i="111"/>
  <c r="AB27" i="111"/>
  <c r="AA28" i="111"/>
  <c r="AG30" i="111"/>
  <c r="AA34" i="111"/>
  <c r="Z35" i="111"/>
  <c r="G36" i="111"/>
  <c r="Y43" i="111"/>
  <c r="AA44" i="111"/>
  <c r="F46" i="111"/>
  <c r="W46" i="111"/>
  <c r="AA47" i="111"/>
  <c r="F49" i="111"/>
  <c r="W49" i="111"/>
  <c r="AA50" i="111"/>
  <c r="W52" i="111"/>
  <c r="AA53" i="111"/>
  <c r="W55" i="111"/>
  <c r="W56" i="111"/>
  <c r="Y57" i="111"/>
  <c r="AC58" i="111"/>
  <c r="Y60" i="111"/>
  <c r="AC61" i="111"/>
  <c r="Y63" i="111"/>
  <c r="AC64" i="111"/>
  <c r="Y66" i="111"/>
  <c r="AC67" i="111"/>
  <c r="W69" i="111"/>
  <c r="AA70" i="111"/>
  <c r="W72" i="111"/>
  <c r="AA73" i="111"/>
  <c r="W75" i="111"/>
  <c r="AA76" i="111"/>
  <c r="M83" i="111"/>
  <c r="M84" i="111"/>
  <c r="M85" i="111"/>
  <c r="M86" i="111"/>
  <c r="M87" i="111"/>
  <c r="M88" i="111"/>
  <c r="M89" i="111"/>
  <c r="M90" i="111"/>
  <c r="M91" i="111"/>
  <c r="G19" i="111"/>
  <c r="W21" i="111"/>
  <c r="AG23" i="111"/>
  <c r="AB28" i="111"/>
  <c r="AA29" i="111"/>
  <c r="M32" i="111"/>
  <c r="AA35" i="111"/>
  <c r="Z36" i="111"/>
  <c r="Z43" i="111"/>
  <c r="AB44" i="111"/>
  <c r="X46" i="111"/>
  <c r="AB47" i="111"/>
  <c r="X49" i="111"/>
  <c r="AB50" i="111"/>
  <c r="X52" i="111"/>
  <c r="AB53" i="111"/>
  <c r="X55" i="111"/>
  <c r="X56" i="111"/>
  <c r="Z57" i="111"/>
  <c r="Z60" i="111"/>
  <c r="Z63" i="111"/>
  <c r="Z66" i="111"/>
  <c r="X69" i="111"/>
  <c r="AB70" i="111"/>
  <c r="X72" i="111"/>
  <c r="AB73" i="111"/>
  <c r="X75" i="111"/>
  <c r="N83" i="111"/>
  <c r="N84" i="111"/>
  <c r="N85" i="111"/>
  <c r="N86" i="111"/>
  <c r="N87" i="111"/>
  <c r="N88" i="111"/>
  <c r="N89" i="111"/>
  <c r="N90" i="111"/>
  <c r="N91" i="111"/>
  <c r="G122" i="111"/>
  <c r="G123" i="111"/>
  <c r="G124" i="111"/>
  <c r="G125" i="111"/>
  <c r="G126" i="111"/>
  <c r="G127" i="111"/>
  <c r="G128" i="111"/>
  <c r="G129" i="111"/>
  <c r="G130" i="111"/>
  <c r="U40" i="110"/>
  <c r="J46" i="110"/>
  <c r="P47" i="110"/>
  <c r="J49" i="110"/>
  <c r="I47" i="110"/>
  <c r="Q47" i="110"/>
  <c r="L45" i="110"/>
  <c r="O45" i="110"/>
  <c r="I46" i="110"/>
  <c r="L47" i="110"/>
  <c r="H49" i="110"/>
  <c r="H46" i="110"/>
  <c r="O47" i="110"/>
  <c r="I49" i="110"/>
  <c r="L46" i="110"/>
  <c r="O46" i="110"/>
  <c r="E48" i="110"/>
  <c r="H50" i="110"/>
  <c r="M51" i="110"/>
  <c r="O44" i="110"/>
  <c r="E50" i="110"/>
  <c r="E45" i="110"/>
  <c r="P46" i="110"/>
  <c r="I50" i="110"/>
  <c r="O51" i="110"/>
  <c r="L51" i="110"/>
  <c r="H45" i="110"/>
  <c r="Q46" i="110"/>
  <c r="J50" i="110"/>
  <c r="P51" i="110"/>
  <c r="I45" i="110"/>
  <c r="L50" i="110"/>
  <c r="J45" i="110"/>
  <c r="M50" i="110"/>
  <c r="P45" i="110"/>
  <c r="E47" i="110"/>
  <c r="H48" i="110"/>
  <c r="L49" i="110"/>
  <c r="O50" i="110"/>
  <c r="Q51" i="110"/>
  <c r="Q45" i="110"/>
  <c r="I48" i="110"/>
  <c r="O49" i="110"/>
  <c r="P50" i="110"/>
  <c r="G53" i="110"/>
  <c r="G47" i="110"/>
  <c r="J48" i="110"/>
  <c r="P49" i="110"/>
  <c r="Q50" i="110"/>
  <c r="I44" i="110"/>
  <c r="E46" i="110"/>
  <c r="H47" i="110"/>
  <c r="M32" i="110"/>
  <c r="O33" i="110"/>
  <c r="Q34" i="110"/>
  <c r="H36" i="110"/>
  <c r="M37" i="110"/>
  <c r="Q38" i="110"/>
  <c r="P33" i="110"/>
  <c r="E35" i="110"/>
  <c r="I36" i="110"/>
  <c r="O32" i="110"/>
  <c r="Q33" i="110"/>
  <c r="J36" i="110"/>
  <c r="P37" i="110"/>
  <c r="P32" i="110"/>
  <c r="E34" i="110"/>
  <c r="G35" i="110"/>
  <c r="Q37" i="110"/>
  <c r="Q32" i="110"/>
  <c r="H35" i="110"/>
  <c r="O36" i="110"/>
  <c r="E38" i="110"/>
  <c r="G40" i="110"/>
  <c r="Q31" i="110"/>
  <c r="H34" i="110"/>
  <c r="M35" i="110"/>
  <c r="Q36" i="110"/>
  <c r="H38" i="110"/>
  <c r="H33" i="110"/>
  <c r="M34" i="110"/>
  <c r="O35" i="110"/>
  <c r="H37" i="110"/>
  <c r="J38" i="110"/>
  <c r="G31" i="110"/>
  <c r="M31" i="110"/>
  <c r="E33" i="110"/>
  <c r="G34" i="110"/>
  <c r="L35" i="110"/>
  <c r="P36" i="110"/>
  <c r="G38" i="110"/>
  <c r="G39" i="110"/>
  <c r="E32" i="110"/>
  <c r="G33" i="110"/>
  <c r="L34" i="110"/>
  <c r="E37" i="110"/>
  <c r="I38" i="110"/>
  <c r="G32" i="110"/>
  <c r="L33" i="110"/>
  <c r="P35" i="110"/>
  <c r="I37" i="110"/>
  <c r="L38" i="110"/>
  <c r="I32" i="110"/>
  <c r="I33" i="110"/>
  <c r="I34" i="110"/>
  <c r="I35" i="110"/>
  <c r="L36" i="110"/>
  <c r="O38" i="110"/>
  <c r="M39" i="110"/>
  <c r="M40" i="110"/>
  <c r="J32" i="110"/>
  <c r="J33" i="110"/>
  <c r="J34" i="110"/>
  <c r="J35" i="110"/>
  <c r="M36" i="110"/>
  <c r="O37" i="110"/>
  <c r="P38" i="110"/>
  <c r="I18" i="110"/>
  <c r="F22" i="110"/>
  <c r="L18" i="110"/>
  <c r="E21" i="110"/>
  <c r="J22" i="110"/>
  <c r="N23" i="110"/>
  <c r="E25" i="110"/>
  <c r="N19" i="110"/>
  <c r="J18" i="110"/>
  <c r="N18" i="110"/>
  <c r="F21" i="110"/>
  <c r="F25" i="110"/>
  <c r="I20" i="110"/>
  <c r="E24" i="110"/>
  <c r="I25" i="110"/>
  <c r="N26" i="110"/>
  <c r="H19" i="110"/>
  <c r="J20" i="110"/>
  <c r="N21" i="110"/>
  <c r="F24" i="110"/>
  <c r="J25" i="110"/>
  <c r="I19" i="110"/>
  <c r="J19" i="110"/>
  <c r="E23" i="110"/>
  <c r="H24" i="110"/>
  <c r="F18" i="110"/>
  <c r="N20" i="110"/>
  <c r="F23" i="110"/>
  <c r="E22" i="110"/>
  <c r="H23" i="110"/>
  <c r="F27" i="110"/>
  <c r="O18" i="110"/>
  <c r="H21" i="110"/>
  <c r="H22" i="110"/>
  <c r="I23" i="110"/>
  <c r="I24" i="110"/>
  <c r="E19" i="110"/>
  <c r="H20" i="110"/>
  <c r="I21" i="110"/>
  <c r="I22" i="110"/>
  <c r="J23" i="110"/>
  <c r="L5" i="110"/>
  <c r="O7" i="110"/>
  <c r="L9" i="110"/>
  <c r="J11" i="110"/>
  <c r="L6" i="110"/>
  <c r="I10" i="110"/>
  <c r="H12" i="110"/>
  <c r="P13" i="110"/>
  <c r="M6" i="110"/>
  <c r="P8" i="110"/>
  <c r="J10" i="110"/>
  <c r="I12" i="110"/>
  <c r="O6" i="110"/>
  <c r="Q8" i="110"/>
  <c r="L10" i="110"/>
  <c r="L12" i="110"/>
  <c r="Q6" i="110"/>
  <c r="E9" i="110"/>
  <c r="M12" i="110"/>
  <c r="M5" i="110"/>
  <c r="P6" i="110"/>
  <c r="Q7" i="110"/>
  <c r="G9" i="110"/>
  <c r="H10" i="110"/>
  <c r="I11" i="110"/>
  <c r="J12" i="110"/>
  <c r="M13" i="110"/>
  <c r="E5" i="110"/>
  <c r="G6" i="110"/>
  <c r="H7" i="110"/>
  <c r="J8" i="110"/>
  <c r="M9" i="110"/>
  <c r="O11" i="110"/>
  <c r="P12" i="110"/>
  <c r="H6" i="110"/>
  <c r="I7" i="110"/>
  <c r="L8" i="110"/>
  <c r="O10" i="110"/>
  <c r="P11" i="110"/>
  <c r="Q12" i="110"/>
  <c r="G14" i="110"/>
  <c r="G5" i="110"/>
  <c r="I6" i="110"/>
  <c r="J7" i="110"/>
  <c r="O9" i="110"/>
  <c r="P10" i="110"/>
  <c r="Q11" i="110"/>
  <c r="G7" i="110"/>
  <c r="I8" i="110"/>
  <c r="M10" i="110"/>
  <c r="O12" i="110"/>
  <c r="Q13" i="110"/>
  <c r="H5" i="110"/>
  <c r="J6" i="110"/>
  <c r="L7" i="110"/>
  <c r="O8" i="110"/>
  <c r="P9" i="110"/>
  <c r="Q10" i="110"/>
  <c r="E12" i="110"/>
  <c r="N5" i="110"/>
  <c r="P5" i="110"/>
  <c r="E8" i="110"/>
  <c r="F9" i="110"/>
  <c r="F10" i="110"/>
  <c r="F11" i="110"/>
  <c r="F12" i="110"/>
  <c r="AG14" i="110"/>
  <c r="AA67" i="110"/>
  <c r="W6" i="110"/>
  <c r="AG3" i="110"/>
  <c r="AC73" i="110"/>
  <c r="AG20" i="110"/>
  <c r="AG25" i="110"/>
  <c r="Y76" i="110"/>
  <c r="AC66" i="110"/>
  <c r="X59" i="110"/>
  <c r="AG35" i="110"/>
  <c r="Z52" i="110"/>
  <c r="AB71" i="110"/>
  <c r="W28" i="110"/>
  <c r="W19" i="110"/>
  <c r="AB29" i="110"/>
  <c r="W44" i="110"/>
  <c r="AC47" i="110"/>
  <c r="AC48" i="110"/>
  <c r="AA49" i="110"/>
  <c r="AC56" i="110"/>
  <c r="X73" i="110"/>
  <c r="F112" i="110"/>
  <c r="W47" i="110"/>
  <c r="Y72" i="110"/>
  <c r="AC51" i="110"/>
  <c r="AB4" i="110"/>
  <c r="AC63" i="110"/>
  <c r="AA59" i="110"/>
  <c r="W5" i="110"/>
  <c r="AG13" i="110"/>
  <c r="AG32" i="110"/>
  <c r="Z55" i="110"/>
  <c r="X76" i="110"/>
  <c r="N92" i="110"/>
  <c r="N91" i="110"/>
  <c r="N90" i="110"/>
  <c r="N89" i="110"/>
  <c r="N88" i="110"/>
  <c r="N87" i="110"/>
  <c r="N86" i="110"/>
  <c r="N85" i="110"/>
  <c r="N84" i="110"/>
  <c r="N83" i="110"/>
  <c r="F87" i="110"/>
  <c r="F88" i="110"/>
  <c r="F85" i="110"/>
  <c r="F92" i="110"/>
  <c r="F90" i="110"/>
  <c r="F86" i="110"/>
  <c r="F91" i="110"/>
  <c r="F84" i="110"/>
  <c r="Z69" i="110"/>
  <c r="W63" i="110"/>
  <c r="W31" i="110"/>
  <c r="W43" i="110"/>
  <c r="AI42" i="110" s="1"/>
  <c r="AB57" i="110"/>
  <c r="AB69" i="110"/>
  <c r="F113" i="110"/>
  <c r="F114" i="110"/>
  <c r="F115" i="110"/>
  <c r="N109" i="110"/>
  <c r="F116" i="110"/>
  <c r="N110" i="110"/>
  <c r="N116" i="110"/>
  <c r="N113" i="110"/>
  <c r="N117" i="110"/>
  <c r="N118" i="110"/>
  <c r="N111" i="110"/>
  <c r="N112" i="110"/>
  <c r="F109" i="110"/>
  <c r="F118" i="110"/>
  <c r="Y52" i="110"/>
  <c r="Y59" i="110"/>
  <c r="AB63" i="110"/>
  <c r="AC46" i="110"/>
  <c r="Z59" i="110"/>
  <c r="W36" i="110"/>
  <c r="X47" i="110"/>
  <c r="Y49" i="110"/>
  <c r="X53" i="110"/>
  <c r="X64" i="110"/>
  <c r="Z67" i="110"/>
  <c r="AC71" i="110"/>
  <c r="Z72" i="110"/>
  <c r="F117" i="110"/>
  <c r="W10" i="110"/>
  <c r="Y47" i="110"/>
  <c r="Z49" i="110"/>
  <c r="N114" i="110"/>
  <c r="W11" i="110"/>
  <c r="F52" i="110"/>
  <c r="F49" i="110"/>
  <c r="F46" i="110"/>
  <c r="N51" i="110"/>
  <c r="N48" i="110"/>
  <c r="N45" i="110"/>
  <c r="N47" i="110"/>
  <c r="F50" i="110"/>
  <c r="P44" i="110"/>
  <c r="N49" i="110"/>
  <c r="F48" i="110"/>
  <c r="Q44" i="110"/>
  <c r="AB9" i="110" s="1"/>
  <c r="N44" i="110"/>
  <c r="Y10" i="110" s="1"/>
  <c r="N46" i="110"/>
  <c r="N53" i="110"/>
  <c r="N52" i="110"/>
  <c r="F44" i="110"/>
  <c r="X27" i="110" s="1"/>
  <c r="F45" i="110"/>
  <c r="F51" i="110"/>
  <c r="AA55" i="110"/>
  <c r="M92" i="110"/>
  <c r="M91" i="110"/>
  <c r="M90" i="110"/>
  <c r="M89" i="110"/>
  <c r="M88" i="110"/>
  <c r="M87" i="110"/>
  <c r="M86" i="110"/>
  <c r="M85" i="110"/>
  <c r="M84" i="110"/>
  <c r="M83" i="110"/>
  <c r="G88" i="110"/>
  <c r="G89" i="110"/>
  <c r="G83" i="110"/>
  <c r="G90" i="110"/>
  <c r="G86" i="110"/>
  <c r="G92" i="110"/>
  <c r="G91" i="110"/>
  <c r="G87" i="110"/>
  <c r="G84" i="110"/>
  <c r="F111" i="110"/>
  <c r="F131" i="110"/>
  <c r="F130" i="110"/>
  <c r="F129" i="110"/>
  <c r="F128" i="110"/>
  <c r="F127" i="110"/>
  <c r="F126" i="110"/>
  <c r="F125" i="110"/>
  <c r="F124" i="110"/>
  <c r="F123" i="110"/>
  <c r="F122" i="110"/>
  <c r="N129" i="110"/>
  <c r="N123" i="110"/>
  <c r="N130" i="110"/>
  <c r="N124" i="110"/>
  <c r="N127" i="110"/>
  <c r="N125" i="110"/>
  <c r="N131" i="110"/>
  <c r="N126" i="110"/>
  <c r="N122" i="110"/>
  <c r="AC55" i="110"/>
  <c r="O31" i="110"/>
  <c r="L31" i="110"/>
  <c r="P31" i="110"/>
  <c r="AA20" i="110" s="1"/>
  <c r="W59" i="110"/>
  <c r="AA69" i="110"/>
  <c r="W12" i="110"/>
  <c r="AG27" i="110"/>
  <c r="AA63" i="110"/>
  <c r="AG9" i="110"/>
  <c r="AC57" i="110"/>
  <c r="W53" i="110"/>
  <c r="W64" i="110"/>
  <c r="AA48" i="110"/>
  <c r="AB48" i="110"/>
  <c r="AB56" i="110"/>
  <c r="AA72" i="110"/>
  <c r="W24" i="110"/>
  <c r="J31" i="110"/>
  <c r="AB15" i="110" s="1"/>
  <c r="E31" i="110"/>
  <c r="I31" i="110"/>
  <c r="H31" i="110"/>
  <c r="X44" i="110"/>
  <c r="Y55" i="110"/>
  <c r="J57" i="110"/>
  <c r="I57" i="110"/>
  <c r="AA13" i="110" s="1"/>
  <c r="H57" i="110"/>
  <c r="Z34" i="110" s="1"/>
  <c r="Y73" i="110"/>
  <c r="W76" i="110"/>
  <c r="AG8" i="110"/>
  <c r="G52" i="110"/>
  <c r="G49" i="110"/>
  <c r="G46" i="110"/>
  <c r="M44" i="110"/>
  <c r="X19" i="110" s="1"/>
  <c r="M45" i="110"/>
  <c r="G48" i="110"/>
  <c r="M47" i="110"/>
  <c r="G50" i="110"/>
  <c r="M49" i="110"/>
  <c r="M53" i="110"/>
  <c r="M48" i="110"/>
  <c r="G45" i="110"/>
  <c r="M52" i="110"/>
  <c r="G51" i="110"/>
  <c r="G44" i="110"/>
  <c r="M46" i="110"/>
  <c r="AB55" i="110"/>
  <c r="Y69" i="110"/>
  <c r="AC76" i="110"/>
  <c r="G131" i="110"/>
  <c r="G130" i="110"/>
  <c r="G129" i="110"/>
  <c r="G128" i="110"/>
  <c r="G127" i="110"/>
  <c r="G126" i="110"/>
  <c r="G125" i="110"/>
  <c r="G124" i="110"/>
  <c r="G123" i="110"/>
  <c r="G122" i="110"/>
  <c r="M128" i="110"/>
  <c r="M122" i="110"/>
  <c r="M129" i="110"/>
  <c r="M123" i="110"/>
  <c r="M127" i="110"/>
  <c r="M125" i="110"/>
  <c r="M130" i="110"/>
  <c r="M126" i="110"/>
  <c r="M131" i="110"/>
  <c r="AB49" i="110"/>
  <c r="Y53" i="110"/>
  <c r="Y64" i="110"/>
  <c r="G118" i="110"/>
  <c r="G117" i="110"/>
  <c r="G116" i="110"/>
  <c r="G115" i="110"/>
  <c r="G114" i="110"/>
  <c r="G113" i="110"/>
  <c r="G112" i="110"/>
  <c r="G111" i="110"/>
  <c r="G110" i="110"/>
  <c r="G109" i="110"/>
  <c r="M118" i="110"/>
  <c r="M109" i="110"/>
  <c r="AG7" i="110"/>
  <c r="AC49" i="110"/>
  <c r="W4" i="110"/>
  <c r="W18" i="110"/>
  <c r="AG28" i="110"/>
  <c r="X45" i="110"/>
  <c r="Q57" i="110"/>
  <c r="F61" i="110"/>
  <c r="Z61" i="110"/>
  <c r="AA64" i="110"/>
  <c r="Z65" i="110"/>
  <c r="Y68" i="110"/>
  <c r="W70" i="110"/>
  <c r="X74" i="110"/>
  <c r="M111" i="110"/>
  <c r="W8" i="110"/>
  <c r="H18" i="110"/>
  <c r="AG5" i="110"/>
  <c r="W16" i="110"/>
  <c r="W15" i="110"/>
  <c r="W14" i="110"/>
  <c r="AG4" i="110"/>
  <c r="AB72" i="110"/>
  <c r="Z54" i="110"/>
  <c r="Y75" i="110"/>
  <c r="AC74" i="110"/>
  <c r="AC72" i="110"/>
  <c r="Y70" i="110"/>
  <c r="AC68" i="110"/>
  <c r="W67" i="110"/>
  <c r="W65" i="110"/>
  <c r="AA62" i="110"/>
  <c r="AA60" i="110"/>
  <c r="Y58" i="110"/>
  <c r="AA54" i="110"/>
  <c r="AB52" i="110"/>
  <c r="X50" i="110"/>
  <c r="X48" i="110"/>
  <c r="AB45" i="110"/>
  <c r="AA43" i="110"/>
  <c r="W34" i="110"/>
  <c r="W26" i="110"/>
  <c r="AA23" i="110"/>
  <c r="W13" i="110"/>
  <c r="W3" i="110"/>
  <c r="AB74" i="110"/>
  <c r="X70" i="110"/>
  <c r="AB68" i="110"/>
  <c r="Z62" i="110"/>
  <c r="W60" i="110"/>
  <c r="X58" i="110"/>
  <c r="AA52" i="110"/>
  <c r="W50" i="110"/>
  <c r="W48" i="110"/>
  <c r="W27" i="110"/>
  <c r="Y45" i="110"/>
  <c r="Y51" i="110"/>
  <c r="W54" i="110"/>
  <c r="O57" i="110"/>
  <c r="L57" i="110"/>
  <c r="AA61" i="110"/>
  <c r="AA65" i="110"/>
  <c r="Z68" i="110"/>
  <c r="X71" i="110"/>
  <c r="Y74" i="110"/>
  <c r="W9" i="110"/>
  <c r="AG34" i="110"/>
  <c r="E44" i="110"/>
  <c r="AC33" i="110" s="1"/>
  <c r="W45" i="110"/>
  <c r="W51" i="110"/>
  <c r="N64" i="110"/>
  <c r="N61" i="110"/>
  <c r="N58" i="110"/>
  <c r="N66" i="110"/>
  <c r="N57" i="110"/>
  <c r="F65" i="110"/>
  <c r="F60" i="110"/>
  <c r="F58" i="110"/>
  <c r="N59" i="110"/>
  <c r="AC59" i="110"/>
  <c r="Y61" i="110"/>
  <c r="Z64" i="110"/>
  <c r="X68" i="110"/>
  <c r="W74" i="110"/>
  <c r="M112" i="110"/>
  <c r="AG6" i="110"/>
  <c r="AG11" i="110"/>
  <c r="AG15" i="110"/>
  <c r="M26" i="110"/>
  <c r="G19" i="110"/>
  <c r="M25" i="110"/>
  <c r="M24" i="110"/>
  <c r="G21" i="110"/>
  <c r="G27" i="110"/>
  <c r="M18" i="110"/>
  <c r="X26" i="110" s="1"/>
  <c r="E18" i="110"/>
  <c r="AG19" i="110"/>
  <c r="G23" i="110"/>
  <c r="W30" i="110"/>
  <c r="W32" i="110"/>
  <c r="W35" i="110"/>
  <c r="H44" i="110"/>
  <c r="Z16" i="110" s="1"/>
  <c r="Z45" i="110"/>
  <c r="Z51" i="110"/>
  <c r="X54" i="110"/>
  <c r="W62" i="110"/>
  <c r="AB65" i="110"/>
  <c r="W66" i="110"/>
  <c r="AA68" i="110"/>
  <c r="Y71" i="110"/>
  <c r="Z74" i="110"/>
  <c r="M110" i="110"/>
  <c r="M117" i="110"/>
  <c r="AB59" i="110"/>
  <c r="X61" i="110"/>
  <c r="AG26" i="110"/>
  <c r="AC44" i="110"/>
  <c r="AC53" i="110"/>
  <c r="P57" i="110"/>
  <c r="AG12" i="110"/>
  <c r="W23" i="110"/>
  <c r="W25" i="110"/>
  <c r="X51" i="110"/>
  <c r="AB3" i="110"/>
  <c r="AB5" i="110"/>
  <c r="AG21" i="110"/>
  <c r="W29" i="110"/>
  <c r="X35" i="110"/>
  <c r="AA45" i="110"/>
  <c r="AA46" i="110"/>
  <c r="AA51" i="110"/>
  <c r="Y54" i="110"/>
  <c r="Z56" i="110"/>
  <c r="W57" i="110"/>
  <c r="F62" i="110"/>
  <c r="X62" i="110"/>
  <c r="AC65" i="110"/>
  <c r="AA66" i="110"/>
  <c r="Z71" i="110"/>
  <c r="AA74" i="110"/>
  <c r="AB75" i="110"/>
  <c r="M116" i="110"/>
  <c r="J44" i="110"/>
  <c r="AB13" i="110" s="1"/>
  <c r="Y44" i="110"/>
  <c r="W68" i="110"/>
  <c r="AC69" i="110"/>
  <c r="W7" i="110"/>
  <c r="Z8" i="110"/>
  <c r="AG10" i="110"/>
  <c r="W17" i="110"/>
  <c r="W22" i="110"/>
  <c r="AG33" i="110"/>
  <c r="AB46" i="110"/>
  <c r="AB51" i="110"/>
  <c r="AA56" i="110"/>
  <c r="AA57" i="110"/>
  <c r="W58" i="110"/>
  <c r="Y62" i="110"/>
  <c r="AB66" i="110"/>
  <c r="AA71" i="110"/>
  <c r="AC75" i="110"/>
  <c r="M64" i="110"/>
  <c r="M61" i="110"/>
  <c r="M58" i="110"/>
  <c r="G66" i="110"/>
  <c r="G63" i="110"/>
  <c r="G60" i="110"/>
  <c r="M57" i="110"/>
  <c r="N6" i="110"/>
  <c r="F13" i="110"/>
  <c r="AB76" i="110"/>
  <c r="X75" i="110"/>
  <c r="AB73" i="110"/>
  <c r="X72" i="110"/>
  <c r="AB70" i="110"/>
  <c r="X69" i="110"/>
  <c r="Z66" i="110"/>
  <c r="Z63" i="110"/>
  <c r="Z60" i="110"/>
  <c r="Z57" i="110"/>
  <c r="X56" i="110"/>
  <c r="X55" i="110"/>
  <c r="AB53" i="110"/>
  <c r="X52" i="110"/>
  <c r="AB50" i="110"/>
  <c r="X49" i="110"/>
  <c r="AB47" i="110"/>
  <c r="X46" i="110"/>
  <c r="AB44" i="110"/>
  <c r="Z43" i="110"/>
  <c r="AB28" i="110"/>
  <c r="AG23" i="110"/>
  <c r="W21" i="110"/>
  <c r="X20" i="110"/>
  <c r="AA76" i="110"/>
  <c r="W75" i="110"/>
  <c r="AA73" i="110"/>
  <c r="W72" i="110"/>
  <c r="AA70" i="110"/>
  <c r="W69" i="110"/>
  <c r="AC67" i="110"/>
  <c r="Y66" i="110"/>
  <c r="AC64" i="110"/>
  <c r="Y63" i="110"/>
  <c r="AC61" i="110"/>
  <c r="Y60" i="110"/>
  <c r="AC58" i="110"/>
  <c r="Y57" i="110"/>
  <c r="W56" i="110"/>
  <c r="W55" i="110"/>
  <c r="AA53" i="110"/>
  <c r="W52" i="110"/>
  <c r="AA50" i="110"/>
  <c r="W49" i="110"/>
  <c r="AA47" i="110"/>
  <c r="W46" i="110"/>
  <c r="AA44" i="110"/>
  <c r="Y43" i="110"/>
  <c r="AB33" i="110"/>
  <c r="AG30" i="110"/>
  <c r="AB27" i="110"/>
  <c r="AC26" i="110"/>
  <c r="AG22" i="110"/>
  <c r="W20" i="110"/>
  <c r="AG16" i="110"/>
  <c r="Z76" i="110"/>
  <c r="Z73" i="110"/>
  <c r="Z70" i="110"/>
  <c r="AB67" i="110"/>
  <c r="X66" i="110"/>
  <c r="AB64" i="110"/>
  <c r="X63" i="110"/>
  <c r="AB61" i="110"/>
  <c r="X60" i="110"/>
  <c r="AB58" i="110"/>
  <c r="X57" i="110"/>
  <c r="Z53" i="110"/>
  <c r="Z50" i="110"/>
  <c r="Z47" i="110"/>
  <c r="Z44" i="110"/>
  <c r="X43" i="110"/>
  <c r="AB32" i="110"/>
  <c r="AB26" i="110"/>
  <c r="AA22" i="110"/>
  <c r="AB23" i="110"/>
  <c r="AG29" i="110"/>
  <c r="AG31" i="110"/>
  <c r="AG36" i="110"/>
  <c r="AB43" i="110"/>
  <c r="L44" i="110"/>
  <c r="AC45" i="110"/>
  <c r="Y46" i="110"/>
  <c r="Y48" i="110"/>
  <c r="Y50" i="110"/>
  <c r="AC52" i="110"/>
  <c r="AB54" i="110"/>
  <c r="G58" i="110"/>
  <c r="Z58" i="110"/>
  <c r="AB60" i="110"/>
  <c r="AB62" i="110"/>
  <c r="G65" i="110"/>
  <c r="X65" i="110"/>
  <c r="M66" i="110"/>
  <c r="X67" i="110"/>
  <c r="F75" i="110"/>
  <c r="F72" i="110"/>
  <c r="N79" i="110"/>
  <c r="N78" i="110"/>
  <c r="N77" i="110"/>
  <c r="N74" i="110"/>
  <c r="N71" i="110"/>
  <c r="AC70" i="110"/>
  <c r="Z75" i="110"/>
  <c r="N76" i="110"/>
  <c r="N7" i="110"/>
  <c r="M8" i="110"/>
  <c r="AB10" i="110"/>
  <c r="N25" i="110"/>
  <c r="F20" i="110"/>
  <c r="N24" i="110"/>
  <c r="F19" i="110"/>
  <c r="AG17" i="110"/>
  <c r="AG18" i="110"/>
  <c r="AB22" i="110"/>
  <c r="AG24" i="110"/>
  <c r="F26" i="110"/>
  <c r="W33" i="110"/>
  <c r="AC43" i="110"/>
  <c r="Z46" i="110"/>
  <c r="Z48" i="110"/>
  <c r="AC50" i="110"/>
  <c r="AC54" i="110"/>
  <c r="Y56" i="110"/>
  <c r="AA58" i="110"/>
  <c r="AC60" i="110"/>
  <c r="W61" i="110"/>
  <c r="M62" i="110"/>
  <c r="AC62" i="110"/>
  <c r="Y65" i="110"/>
  <c r="Y67" i="110"/>
  <c r="G75" i="110"/>
  <c r="G72" i="110"/>
  <c r="W71" i="110"/>
  <c r="M72" i="110"/>
  <c r="F73" i="110"/>
  <c r="W73" i="110"/>
  <c r="AA75" i="110"/>
  <c r="F36" i="110"/>
  <c r="N31" i="110"/>
  <c r="Y8" i="110" s="1"/>
  <c r="G36" i="110"/>
  <c r="F37" i="110"/>
  <c r="I58" i="109"/>
  <c r="L59" i="109"/>
  <c r="O60" i="109"/>
  <c r="P61" i="109"/>
  <c r="E64" i="109"/>
  <c r="J58" i="109"/>
  <c r="P60" i="109"/>
  <c r="Q61" i="109"/>
  <c r="E63" i="109"/>
  <c r="P58" i="109"/>
  <c r="I62" i="109"/>
  <c r="I63" i="109"/>
  <c r="L64" i="109"/>
  <c r="I45" i="109"/>
  <c r="I47" i="109"/>
  <c r="I49" i="109"/>
  <c r="Q50" i="109"/>
  <c r="Q45" i="109"/>
  <c r="J47" i="109"/>
  <c r="J49" i="109"/>
  <c r="J45" i="109"/>
  <c r="L46" i="109"/>
  <c r="O47" i="109"/>
  <c r="P48" i="109"/>
  <c r="H51" i="109"/>
  <c r="L45" i="109"/>
  <c r="N46" i="109"/>
  <c r="P47" i="109"/>
  <c r="Q48" i="109"/>
  <c r="E50" i="109"/>
  <c r="I51" i="109"/>
  <c r="N45" i="109"/>
  <c r="O46" i="109"/>
  <c r="Q47" i="109"/>
  <c r="F50" i="109"/>
  <c r="J51" i="109"/>
  <c r="O45" i="109"/>
  <c r="P46" i="109"/>
  <c r="E49" i="109"/>
  <c r="H50" i="109"/>
  <c r="L51" i="109"/>
  <c r="N52" i="109"/>
  <c r="H44" i="109"/>
  <c r="P45" i="109"/>
  <c r="Q46" i="109"/>
  <c r="E48" i="109"/>
  <c r="H49" i="109"/>
  <c r="I50" i="109"/>
  <c r="N51" i="109"/>
  <c r="J36" i="109"/>
  <c r="E34" i="109"/>
  <c r="E37" i="109"/>
  <c r="H37" i="109"/>
  <c r="I34" i="109"/>
  <c r="E35" i="109"/>
  <c r="H32" i="109"/>
  <c r="H35" i="109"/>
  <c r="H38" i="109"/>
  <c r="J33" i="109"/>
  <c r="H34" i="109"/>
  <c r="I37" i="109"/>
  <c r="J34" i="109"/>
  <c r="J37" i="109"/>
  <c r="E32" i="109"/>
  <c r="E38" i="109"/>
  <c r="I32" i="109"/>
  <c r="I35" i="109"/>
  <c r="I38" i="109"/>
  <c r="J32" i="109"/>
  <c r="J35" i="109"/>
  <c r="L34" i="109"/>
  <c r="L37" i="109"/>
  <c r="O34" i="109"/>
  <c r="O37" i="109"/>
  <c r="P34" i="109"/>
  <c r="P37" i="109"/>
  <c r="Q34" i="109"/>
  <c r="Q37" i="109"/>
  <c r="L33" i="109"/>
  <c r="L36" i="109"/>
  <c r="O33" i="109"/>
  <c r="O36" i="109"/>
  <c r="P33" i="109"/>
  <c r="P36" i="109"/>
  <c r="Q33" i="109"/>
  <c r="Q36" i="109"/>
  <c r="L32" i="109"/>
  <c r="L35" i="109"/>
  <c r="L38" i="109"/>
  <c r="O32" i="109"/>
  <c r="O35" i="109"/>
  <c r="O38" i="109"/>
  <c r="P32" i="109"/>
  <c r="P35" i="109"/>
  <c r="P38" i="109"/>
  <c r="Q32" i="109"/>
  <c r="Q35" i="109"/>
  <c r="Q38" i="109"/>
  <c r="F25" i="109"/>
  <c r="O18" i="109"/>
  <c r="O19" i="109"/>
  <c r="Q20" i="109"/>
  <c r="J22" i="109"/>
  <c r="J25" i="109"/>
  <c r="F19" i="109"/>
  <c r="H20" i="109"/>
  <c r="J21" i="109"/>
  <c r="I23" i="109"/>
  <c r="H19" i="109"/>
  <c r="I20" i="109"/>
  <c r="O21" i="109"/>
  <c r="J23" i="109"/>
  <c r="N24" i="109"/>
  <c r="I19" i="109"/>
  <c r="J20" i="109"/>
  <c r="P21" i="109"/>
  <c r="L23" i="109"/>
  <c r="E25" i="109"/>
  <c r="J19" i="109"/>
  <c r="Q21" i="109"/>
  <c r="F18" i="109"/>
  <c r="L19" i="109"/>
  <c r="N20" i="109"/>
  <c r="E22" i="109"/>
  <c r="N23" i="109"/>
  <c r="O20" i="109"/>
  <c r="H22" i="109"/>
  <c r="Q23" i="109"/>
  <c r="H25" i="109"/>
  <c r="N26" i="109"/>
  <c r="N19" i="109"/>
  <c r="P20" i="109"/>
  <c r="I22" i="109"/>
  <c r="E24" i="109"/>
  <c r="I25" i="109"/>
  <c r="P18" i="109"/>
  <c r="P19" i="109"/>
  <c r="E21" i="109"/>
  <c r="N22" i="109"/>
  <c r="H24" i="109"/>
  <c r="N25" i="109"/>
  <c r="P22" i="109"/>
  <c r="L25" i="109"/>
  <c r="L21" i="109"/>
  <c r="Q22" i="109"/>
  <c r="M25" i="109"/>
  <c r="L20" i="109"/>
  <c r="M21" i="109"/>
  <c r="G19" i="109"/>
  <c r="G20" i="109"/>
  <c r="G21" i="109"/>
  <c r="O24" i="109"/>
  <c r="O25" i="109"/>
  <c r="L22" i="109"/>
  <c r="O23" i="109"/>
  <c r="P24" i="109"/>
  <c r="P25" i="109"/>
  <c r="P23" i="109"/>
  <c r="Q24" i="109"/>
  <c r="Q25" i="109"/>
  <c r="L7" i="109"/>
  <c r="N8" i="109"/>
  <c r="E10" i="109"/>
  <c r="I6" i="109"/>
  <c r="O7" i="109"/>
  <c r="P8" i="109"/>
  <c r="I10" i="109"/>
  <c r="P11" i="109"/>
  <c r="H5" i="109"/>
  <c r="L6" i="109"/>
  <c r="E9" i="109"/>
  <c r="E12" i="109"/>
  <c r="J5" i="109"/>
  <c r="P6" i="109"/>
  <c r="I9" i="109"/>
  <c r="I12" i="109"/>
  <c r="L5" i="109"/>
  <c r="Q6" i="109"/>
  <c r="H8" i="109"/>
  <c r="J9" i="109"/>
  <c r="Q10" i="109"/>
  <c r="J12" i="109"/>
  <c r="N13" i="109"/>
  <c r="I8" i="109"/>
  <c r="E11" i="109"/>
  <c r="P5" i="109"/>
  <c r="H7" i="109"/>
  <c r="J8" i="109"/>
  <c r="O9" i="109"/>
  <c r="H11" i="109"/>
  <c r="O12" i="109"/>
  <c r="H6" i="109"/>
  <c r="O8" i="109"/>
  <c r="H10" i="109"/>
  <c r="O11" i="109"/>
  <c r="Q7" i="109"/>
  <c r="L10" i="109"/>
  <c r="I5" i="109"/>
  <c r="E8" i="109"/>
  <c r="O10" i="109"/>
  <c r="P10" i="109"/>
  <c r="E7" i="109"/>
  <c r="L12" i="109"/>
  <c r="Q5" i="109"/>
  <c r="I7" i="109"/>
  <c r="L8" i="109"/>
  <c r="P9" i="109"/>
  <c r="I11" i="109"/>
  <c r="P12" i="109"/>
  <c r="E5" i="109"/>
  <c r="J6" i="109"/>
  <c r="P7" i="109"/>
  <c r="Q8" i="109"/>
  <c r="J10" i="109"/>
  <c r="Q11" i="109"/>
  <c r="O6" i="109"/>
  <c r="H9" i="109"/>
  <c r="H12" i="109"/>
  <c r="O5" i="109"/>
  <c r="L9" i="109"/>
  <c r="E6" i="109"/>
  <c r="J7" i="109"/>
  <c r="Q9" i="109"/>
  <c r="J11" i="109"/>
  <c r="Q12" i="109"/>
  <c r="AA61" i="109"/>
  <c r="AG10" i="109"/>
  <c r="O31" i="109"/>
  <c r="W9" i="109"/>
  <c r="Z44" i="109"/>
  <c r="W21" i="109"/>
  <c r="AB70" i="109"/>
  <c r="AB62" i="109"/>
  <c r="Y53" i="109"/>
  <c r="Y67" i="109"/>
  <c r="AA44" i="109"/>
  <c r="AB61" i="109"/>
  <c r="AA51" i="109"/>
  <c r="W53" i="109"/>
  <c r="AG4" i="109"/>
  <c r="W27" i="109"/>
  <c r="AC51" i="109"/>
  <c r="X52" i="109"/>
  <c r="W57" i="109"/>
  <c r="W32" i="109"/>
  <c r="Z43" i="109"/>
  <c r="AA71" i="109"/>
  <c r="Z71" i="109"/>
  <c r="U40" i="109"/>
  <c r="AA76" i="109"/>
  <c r="AB76" i="109"/>
  <c r="W52" i="109"/>
  <c r="AA50" i="109"/>
  <c r="W49" i="109"/>
  <c r="AA47" i="109"/>
  <c r="W46" i="109"/>
  <c r="Z76" i="109"/>
  <c r="Y76" i="109"/>
  <c r="E18" i="109"/>
  <c r="W11" i="109"/>
  <c r="AG3" i="109"/>
  <c r="W76" i="109"/>
  <c r="Z74" i="109"/>
  <c r="AC49" i="109"/>
  <c r="Y48" i="109"/>
  <c r="AC46" i="109"/>
  <c r="Y45" i="109"/>
  <c r="W7" i="109"/>
  <c r="Z15" i="109"/>
  <c r="AG8" i="109"/>
  <c r="AG7" i="109"/>
  <c r="W5" i="109"/>
  <c r="W30" i="109"/>
  <c r="AG24" i="109"/>
  <c r="W22" i="109"/>
  <c r="AA18" i="109"/>
  <c r="J18" i="109"/>
  <c r="AB33" i="109" s="1"/>
  <c r="W16" i="109"/>
  <c r="M31" i="109"/>
  <c r="F32" i="109"/>
  <c r="G34" i="109"/>
  <c r="Z57" i="109"/>
  <c r="G9" i="109"/>
  <c r="M12" i="109"/>
  <c r="G5" i="109"/>
  <c r="M11" i="109"/>
  <c r="M10" i="109"/>
  <c r="F5" i="109"/>
  <c r="N7" i="109"/>
  <c r="F11" i="109"/>
  <c r="G14" i="109"/>
  <c r="AG23" i="109"/>
  <c r="Y24" i="109"/>
  <c r="N31" i="109"/>
  <c r="G32" i="109"/>
  <c r="AG34" i="109"/>
  <c r="I44" i="109"/>
  <c r="AC45" i="109"/>
  <c r="W47" i="109"/>
  <c r="I57" i="109"/>
  <c r="AA10" i="109" s="1"/>
  <c r="X58" i="109"/>
  <c r="X64" i="109"/>
  <c r="AB68" i="109"/>
  <c r="X72" i="109"/>
  <c r="W73" i="109"/>
  <c r="F10" i="109"/>
  <c r="N11" i="109"/>
  <c r="F6" i="109"/>
  <c r="N10" i="109"/>
  <c r="N9" i="109"/>
  <c r="F9" i="109"/>
  <c r="AG12" i="109"/>
  <c r="F14" i="109"/>
  <c r="N37" i="109"/>
  <c r="N38" i="109"/>
  <c r="AA45" i="109"/>
  <c r="AB53" i="109"/>
  <c r="X56" i="109"/>
  <c r="Z63" i="109"/>
  <c r="AC71" i="109"/>
  <c r="W3" i="109"/>
  <c r="W4" i="109"/>
  <c r="M6" i="109"/>
  <c r="W8" i="109"/>
  <c r="G11" i="109"/>
  <c r="W13" i="109"/>
  <c r="AG15" i="109"/>
  <c r="W20" i="109"/>
  <c r="AG21" i="109"/>
  <c r="AG36" i="109"/>
  <c r="J44" i="109"/>
  <c r="X46" i="109"/>
  <c r="Y47" i="109"/>
  <c r="Z54" i="109"/>
  <c r="E57" i="109"/>
  <c r="Y58" i="109"/>
  <c r="N61" i="109"/>
  <c r="Y64" i="109"/>
  <c r="AC68" i="109"/>
  <c r="Y73" i="109"/>
  <c r="F34" i="109"/>
  <c r="N35" i="109"/>
  <c r="F31" i="109"/>
  <c r="X10" i="109" s="1"/>
  <c r="N34" i="109"/>
  <c r="F40" i="109"/>
  <c r="F39" i="109"/>
  <c r="N33" i="109"/>
  <c r="Q31" i="109"/>
  <c r="N32" i="109"/>
  <c r="P31" i="109"/>
  <c r="M37" i="109"/>
  <c r="N39" i="109"/>
  <c r="Z45" i="109"/>
  <c r="X57" i="109"/>
  <c r="AB67" i="109"/>
  <c r="AG6" i="109"/>
  <c r="F8" i="109"/>
  <c r="H18" i="109"/>
  <c r="Z12" i="109" s="1"/>
  <c r="W26" i="109"/>
  <c r="G53" i="109"/>
  <c r="G50" i="109"/>
  <c r="G47" i="109"/>
  <c r="M52" i="109"/>
  <c r="M49" i="109"/>
  <c r="M46" i="109"/>
  <c r="G51" i="109"/>
  <c r="G48" i="109"/>
  <c r="G45" i="109"/>
  <c r="M53" i="109"/>
  <c r="M50" i="109"/>
  <c r="M47" i="109"/>
  <c r="AA54" i="109"/>
  <c r="Z73" i="109"/>
  <c r="AA4" i="109"/>
  <c r="AG11" i="109"/>
  <c r="W17" i="109"/>
  <c r="I18" i="109"/>
  <c r="AA19" i="109" s="1"/>
  <c r="AG18" i="109"/>
  <c r="AC24" i="109"/>
  <c r="X26" i="109"/>
  <c r="N36" i="109"/>
  <c r="M44" i="109"/>
  <c r="G46" i="109"/>
  <c r="AB47" i="109"/>
  <c r="Z48" i="109"/>
  <c r="AC54" i="109"/>
  <c r="AB58" i="109"/>
  <c r="AC59" i="109"/>
  <c r="W60" i="109"/>
  <c r="AB64" i="109"/>
  <c r="AC65" i="109"/>
  <c r="W66" i="109"/>
  <c r="M79" i="109"/>
  <c r="M78" i="109"/>
  <c r="M77" i="109"/>
  <c r="G76" i="109"/>
  <c r="G73" i="109"/>
  <c r="G70" i="109"/>
  <c r="M75" i="109"/>
  <c r="M72" i="109"/>
  <c r="G79" i="109"/>
  <c r="G78" i="109"/>
  <c r="G77" i="109"/>
  <c r="G74" i="109"/>
  <c r="G71" i="109"/>
  <c r="M76" i="109"/>
  <c r="M73" i="109"/>
  <c r="M70" i="109"/>
  <c r="M71" i="109"/>
  <c r="AB73" i="109"/>
  <c r="AA74" i="109"/>
  <c r="W33" i="109"/>
  <c r="AA64" i="109"/>
  <c r="M9" i="109"/>
  <c r="Z10" i="109"/>
  <c r="W12" i="109"/>
  <c r="AG14" i="109"/>
  <c r="W28" i="109"/>
  <c r="AG30" i="109"/>
  <c r="F35" i="109"/>
  <c r="AA35" i="109"/>
  <c r="F37" i="109"/>
  <c r="V38" i="109"/>
  <c r="Q44" i="109"/>
  <c r="M45" i="109"/>
  <c r="AA48" i="109"/>
  <c r="W50" i="109"/>
  <c r="J57" i="109"/>
  <c r="X60" i="109"/>
  <c r="X66" i="109"/>
  <c r="AC74" i="109"/>
  <c r="X75" i="109"/>
  <c r="AG28" i="109"/>
  <c r="I31" i="109"/>
  <c r="F36" i="109"/>
  <c r="W63" i="109"/>
  <c r="L44" i="109"/>
  <c r="AC31" i="109" s="1"/>
  <c r="Z47" i="109"/>
  <c r="AA58" i="109"/>
  <c r="AB65" i="109"/>
  <c r="M5" i="109"/>
  <c r="AG5" i="109"/>
  <c r="F7" i="109"/>
  <c r="M14" i="109"/>
  <c r="W19" i="109"/>
  <c r="AG29" i="109"/>
  <c r="M32" i="109"/>
  <c r="G35" i="109"/>
  <c r="G37" i="109"/>
  <c r="F38" i="109"/>
  <c r="W43" i="109"/>
  <c r="AI42" i="109" s="1"/>
  <c r="AC48" i="109"/>
  <c r="X49" i="109"/>
  <c r="Y50" i="109"/>
  <c r="X55" i="109"/>
  <c r="F60" i="109"/>
  <c r="Z60" i="109"/>
  <c r="Z66" i="109"/>
  <c r="X69" i="109"/>
  <c r="W70" i="109"/>
  <c r="H31" i="109"/>
  <c r="Z19" i="109" s="1"/>
  <c r="AG16" i="109"/>
  <c r="W14" i="109"/>
  <c r="L31" i="109"/>
  <c r="AB44" i="109"/>
  <c r="Z53" i="109"/>
  <c r="X63" i="109"/>
  <c r="N5" i="109"/>
  <c r="W6" i="109"/>
  <c r="G7" i="109"/>
  <c r="Z7" i="109"/>
  <c r="AC8" i="109"/>
  <c r="G10" i="109"/>
  <c r="F12" i="109"/>
  <c r="N14" i="109"/>
  <c r="AG20" i="109"/>
  <c r="AG22" i="109"/>
  <c r="Z23" i="109"/>
  <c r="J31" i="109"/>
  <c r="F33" i="109"/>
  <c r="AG35" i="109"/>
  <c r="X43" i="109"/>
  <c r="W44" i="109"/>
  <c r="Z50" i="109"/>
  <c r="X61" i="109"/>
  <c r="Y70" i="109"/>
  <c r="M40" i="109"/>
  <c r="M39" i="109"/>
  <c r="G33" i="109"/>
  <c r="M36" i="109"/>
  <c r="G40" i="109"/>
  <c r="G39" i="109"/>
  <c r="M35" i="109"/>
  <c r="M34" i="109"/>
  <c r="G38" i="109"/>
  <c r="M33" i="109"/>
  <c r="AC62" i="109"/>
  <c r="AA67" i="109"/>
  <c r="M38" i="109"/>
  <c r="N6" i="109"/>
  <c r="W10" i="109"/>
  <c r="F13" i="109"/>
  <c r="AB59" i="109"/>
  <c r="G12" i="109"/>
  <c r="W15" i="109"/>
  <c r="AC26" i="109"/>
  <c r="AA28" i="109"/>
  <c r="G31" i="109"/>
  <c r="Y30" i="109" s="1"/>
  <c r="W34" i="109"/>
  <c r="W36" i="109"/>
  <c r="N40" i="109"/>
  <c r="Y43" i="109"/>
  <c r="Y44" i="109"/>
  <c r="G49" i="109"/>
  <c r="AB50" i="109"/>
  <c r="Z51" i="109"/>
  <c r="N65" i="109"/>
  <c r="N62" i="109"/>
  <c r="N59" i="109"/>
  <c r="F57" i="109"/>
  <c r="F64" i="109"/>
  <c r="F61" i="109"/>
  <c r="F58" i="109"/>
  <c r="N66" i="109"/>
  <c r="N63" i="109"/>
  <c r="N60" i="109"/>
  <c r="N57" i="109"/>
  <c r="F65" i="109"/>
  <c r="F62" i="109"/>
  <c r="F59" i="109"/>
  <c r="P57" i="109"/>
  <c r="O57" i="109"/>
  <c r="L57" i="109"/>
  <c r="N58" i="109"/>
  <c r="Y61" i="109"/>
  <c r="N64" i="109"/>
  <c r="X67" i="109"/>
  <c r="Z70" i="109"/>
  <c r="G75" i="109"/>
  <c r="AC34" i="109"/>
  <c r="AA36" i="109"/>
  <c r="AA43" i="109"/>
  <c r="N44" i="109"/>
  <c r="AC44" i="109"/>
  <c r="Y46" i="109"/>
  <c r="AC47" i="109"/>
  <c r="Y49" i="109"/>
  <c r="AC50" i="109"/>
  <c r="Y52" i="109"/>
  <c r="AC53" i="109"/>
  <c r="Y55" i="109"/>
  <c r="Y56" i="109"/>
  <c r="AA57" i="109"/>
  <c r="W59" i="109"/>
  <c r="AA60" i="109"/>
  <c r="W62" i="109"/>
  <c r="AA63" i="109"/>
  <c r="W65" i="109"/>
  <c r="AA66" i="109"/>
  <c r="W68" i="109"/>
  <c r="Y69" i="109"/>
  <c r="AC70" i="109"/>
  <c r="Y72" i="109"/>
  <c r="AC73" i="109"/>
  <c r="Y75" i="109"/>
  <c r="AC76" i="109"/>
  <c r="L18" i="109"/>
  <c r="F22" i="109"/>
  <c r="W23" i="109"/>
  <c r="AG25" i="109"/>
  <c r="N27" i="109"/>
  <c r="AC29" i="109"/>
  <c r="AG31" i="109"/>
  <c r="AB43" i="109"/>
  <c r="O44" i="109"/>
  <c r="Z46" i="109"/>
  <c r="N47" i="109"/>
  <c r="Z49" i="109"/>
  <c r="N50" i="109"/>
  <c r="Z52" i="109"/>
  <c r="N53" i="109"/>
  <c r="Z55" i="109"/>
  <c r="Z56" i="109"/>
  <c r="AB57" i="109"/>
  <c r="G59" i="109"/>
  <c r="X59" i="109"/>
  <c r="AB60" i="109"/>
  <c r="G62" i="109"/>
  <c r="X62" i="109"/>
  <c r="AB63" i="109"/>
  <c r="G65" i="109"/>
  <c r="X65" i="109"/>
  <c r="AB66" i="109"/>
  <c r="X68" i="109"/>
  <c r="Z69" i="109"/>
  <c r="Z72" i="109"/>
  <c r="Z75" i="109"/>
  <c r="N76" i="109"/>
  <c r="G22" i="109"/>
  <c r="F23" i="109"/>
  <c r="X23" i="109"/>
  <c r="W24" i="109"/>
  <c r="AG26" i="109"/>
  <c r="E31" i="109"/>
  <c r="AC25" i="109" s="1"/>
  <c r="AG32" i="109"/>
  <c r="AC43" i="109"/>
  <c r="P44" i="109"/>
  <c r="F45" i="109"/>
  <c r="W45" i="109"/>
  <c r="AA46" i="109"/>
  <c r="F48" i="109"/>
  <c r="W48" i="109"/>
  <c r="AA49" i="109"/>
  <c r="F51" i="109"/>
  <c r="W51" i="109"/>
  <c r="AA52" i="109"/>
  <c r="W54" i="109"/>
  <c r="AA55" i="109"/>
  <c r="AA56" i="109"/>
  <c r="AC57" i="109"/>
  <c r="Y59" i="109"/>
  <c r="M60" i="109"/>
  <c r="AC60" i="109"/>
  <c r="Y62" i="109"/>
  <c r="M63" i="109"/>
  <c r="AC63" i="109"/>
  <c r="Y65" i="109"/>
  <c r="AC66" i="109"/>
  <c r="Y68" i="109"/>
  <c r="AA69" i="109"/>
  <c r="W71" i="109"/>
  <c r="AA72" i="109"/>
  <c r="F74" i="109"/>
  <c r="W74" i="109"/>
  <c r="AA75" i="109"/>
  <c r="F77" i="109"/>
  <c r="F78" i="109"/>
  <c r="F79" i="109"/>
  <c r="M109" i="109"/>
  <c r="M110" i="109"/>
  <c r="M111" i="109"/>
  <c r="M112" i="109"/>
  <c r="M113" i="109"/>
  <c r="M114" i="109"/>
  <c r="M115" i="109"/>
  <c r="M116" i="109"/>
  <c r="M117" i="109"/>
  <c r="M118" i="109"/>
  <c r="AG9" i="109"/>
  <c r="AG17" i="109"/>
  <c r="N18" i="109"/>
  <c r="AA21" i="109"/>
  <c r="Z22" i="109"/>
  <c r="G23" i="109"/>
  <c r="F24" i="109"/>
  <c r="W25" i="109"/>
  <c r="AG27" i="109"/>
  <c r="W31" i="109"/>
  <c r="AG33" i="109"/>
  <c r="X45" i="109"/>
  <c r="AB46" i="109"/>
  <c r="X48" i="109"/>
  <c r="AB49" i="109"/>
  <c r="X51" i="109"/>
  <c r="AB52" i="109"/>
  <c r="X54" i="109"/>
  <c r="AB55" i="109"/>
  <c r="AB56" i="109"/>
  <c r="Z59" i="109"/>
  <c r="Z62" i="109"/>
  <c r="Z65" i="109"/>
  <c r="Z68" i="109"/>
  <c r="AB69" i="109"/>
  <c r="X71" i="109"/>
  <c r="AB72" i="109"/>
  <c r="X74" i="109"/>
  <c r="AB75" i="109"/>
  <c r="E44" i="109"/>
  <c r="Y51" i="109"/>
  <c r="AC52" i="109"/>
  <c r="Y54" i="109"/>
  <c r="AC55" i="109"/>
  <c r="AC56" i="109"/>
  <c r="W58" i="109"/>
  <c r="AA59" i="109"/>
  <c r="W61" i="109"/>
  <c r="AA62" i="109"/>
  <c r="W64" i="109"/>
  <c r="AA65" i="109"/>
  <c r="W67" i="109"/>
  <c r="AA68" i="109"/>
  <c r="AC69" i="109"/>
  <c r="Y71" i="109"/>
  <c r="AC72" i="109"/>
  <c r="Y74" i="109"/>
  <c r="AC75" i="109"/>
  <c r="F83" i="109"/>
  <c r="F84" i="109"/>
  <c r="F85" i="109"/>
  <c r="F86" i="109"/>
  <c r="F87" i="109"/>
  <c r="F88" i="109"/>
  <c r="F89" i="109"/>
  <c r="F90" i="109"/>
  <c r="F91" i="109"/>
  <c r="F92" i="109"/>
  <c r="N75" i="109"/>
  <c r="G83" i="109"/>
  <c r="G84" i="109"/>
  <c r="G85" i="109"/>
  <c r="G86" i="109"/>
  <c r="G87" i="109"/>
  <c r="G88" i="109"/>
  <c r="G89" i="109"/>
  <c r="G90" i="109"/>
  <c r="G91" i="109"/>
  <c r="G92" i="109"/>
  <c r="N122" i="109"/>
  <c r="N123" i="109"/>
  <c r="N124" i="109"/>
  <c r="N125" i="109"/>
  <c r="N126" i="109"/>
  <c r="N127" i="109"/>
  <c r="N128" i="109"/>
  <c r="N129" i="109"/>
  <c r="N130" i="109"/>
  <c r="N131" i="109"/>
  <c r="AG13" i="109"/>
  <c r="AG19" i="109"/>
  <c r="M22" i="109"/>
  <c r="AC23" i="109"/>
  <c r="AA25" i="109"/>
  <c r="W29" i="109"/>
  <c r="W35" i="109"/>
  <c r="X44" i="109"/>
  <c r="AB45" i="109"/>
  <c r="X47" i="109"/>
  <c r="AB48" i="109"/>
  <c r="X50" i="109"/>
  <c r="AB51" i="109"/>
  <c r="X53" i="109"/>
  <c r="AB54" i="109"/>
  <c r="Z58" i="109"/>
  <c r="Z61" i="109"/>
  <c r="Z64" i="109"/>
  <c r="Z67" i="109"/>
  <c r="X70" i="109"/>
  <c r="AB71" i="109"/>
  <c r="X73" i="109"/>
  <c r="AB74" i="109"/>
  <c r="X76" i="109"/>
  <c r="F109" i="109"/>
  <c r="F110" i="109"/>
  <c r="F111" i="109"/>
  <c r="F112" i="109"/>
  <c r="F113" i="109"/>
  <c r="F114" i="109"/>
  <c r="F115" i="109"/>
  <c r="F116" i="109"/>
  <c r="F117" i="109"/>
  <c r="N77" i="109"/>
  <c r="N78" i="109"/>
  <c r="G109" i="109"/>
  <c r="G110" i="109"/>
  <c r="G111" i="109"/>
  <c r="G112" i="109"/>
  <c r="G113" i="109"/>
  <c r="G114" i="109"/>
  <c r="G115" i="109"/>
  <c r="G116" i="109"/>
  <c r="G117" i="109"/>
  <c r="F49" i="109"/>
  <c r="AA53" i="109"/>
  <c r="W55" i="109"/>
  <c r="W56" i="109"/>
  <c r="Y57" i="109"/>
  <c r="AC58" i="109"/>
  <c r="Y60" i="109"/>
  <c r="AC61" i="109"/>
  <c r="Y63" i="109"/>
  <c r="AC64" i="109"/>
  <c r="Y66" i="109"/>
  <c r="AC67" i="109"/>
  <c r="W69" i="109"/>
  <c r="AA70" i="109"/>
  <c r="W72" i="109"/>
  <c r="AA73" i="109"/>
  <c r="W75" i="109"/>
  <c r="M83" i="109"/>
  <c r="M84" i="109"/>
  <c r="M85" i="109"/>
  <c r="M86" i="109"/>
  <c r="M87" i="109"/>
  <c r="M88" i="109"/>
  <c r="M89" i="109"/>
  <c r="M90" i="109"/>
  <c r="M91" i="109"/>
  <c r="F122" i="109"/>
  <c r="F123" i="109"/>
  <c r="F124" i="109"/>
  <c r="F125" i="109"/>
  <c r="F126" i="109"/>
  <c r="F127" i="109"/>
  <c r="F128" i="109"/>
  <c r="F129" i="109"/>
  <c r="F130" i="109"/>
  <c r="N83" i="109"/>
  <c r="N84" i="109"/>
  <c r="N85" i="109"/>
  <c r="N86" i="109"/>
  <c r="N87" i="109"/>
  <c r="N88" i="109"/>
  <c r="N89" i="109"/>
  <c r="N90" i="109"/>
  <c r="N91" i="109"/>
  <c r="L59" i="108"/>
  <c r="I63" i="108"/>
  <c r="E58" i="108"/>
  <c r="H62" i="108"/>
  <c r="H58" i="108"/>
  <c r="I58" i="108"/>
  <c r="H63" i="108"/>
  <c r="J59" i="108"/>
  <c r="F63" i="108"/>
  <c r="J58" i="108"/>
  <c r="P59" i="108"/>
  <c r="E61" i="108"/>
  <c r="I62" i="108"/>
  <c r="J63" i="108"/>
  <c r="P64" i="108"/>
  <c r="L58" i="108"/>
  <c r="Q59" i="108"/>
  <c r="H61" i="108"/>
  <c r="J62" i="108"/>
  <c r="L63" i="108"/>
  <c r="Q64" i="108"/>
  <c r="O58" i="108"/>
  <c r="I61" i="108"/>
  <c r="L62" i="108"/>
  <c r="P58" i="108"/>
  <c r="E60" i="108"/>
  <c r="J61" i="108"/>
  <c r="P63" i="108"/>
  <c r="Q58" i="108"/>
  <c r="H60" i="108"/>
  <c r="L61" i="108"/>
  <c r="O62" i="108"/>
  <c r="Q63" i="108"/>
  <c r="E59" i="108"/>
  <c r="J60" i="108"/>
  <c r="O61" i="108"/>
  <c r="Q62" i="108"/>
  <c r="E64" i="108"/>
  <c r="H59" i="108"/>
  <c r="L60" i="108"/>
  <c r="P61" i="108"/>
  <c r="H64" i="108"/>
  <c r="O63" i="108"/>
  <c r="F57" i="108"/>
  <c r="I60" i="108"/>
  <c r="N61" i="108"/>
  <c r="P62" i="108"/>
  <c r="I59" i="108"/>
  <c r="O60" i="108"/>
  <c r="Q61" i="108"/>
  <c r="E63" i="108"/>
  <c r="I64" i="108"/>
  <c r="E20" i="108"/>
  <c r="E22" i="108"/>
  <c r="F20" i="108"/>
  <c r="H22" i="108"/>
  <c r="Q23" i="108"/>
  <c r="N25" i="108"/>
  <c r="F27" i="108"/>
  <c r="H20" i="108"/>
  <c r="I22" i="108"/>
  <c r="E19" i="108"/>
  <c r="E21" i="108"/>
  <c r="N22" i="108"/>
  <c r="F19" i="108"/>
  <c r="F21" i="108"/>
  <c r="O22" i="108"/>
  <c r="N24" i="108"/>
  <c r="H19" i="108"/>
  <c r="I21" i="108"/>
  <c r="F25" i="108"/>
  <c r="I19" i="108"/>
  <c r="J21" i="108"/>
  <c r="N20" i="108"/>
  <c r="H21" i="108"/>
  <c r="P22" i="108"/>
  <c r="N26" i="108"/>
  <c r="J19" i="108"/>
  <c r="N21" i="108"/>
  <c r="O23" i="108"/>
  <c r="L21" i="108"/>
  <c r="G20" i="108"/>
  <c r="M21" i="108"/>
  <c r="Q24" i="108"/>
  <c r="L20" i="108"/>
  <c r="P23" i="108"/>
  <c r="L19" i="108"/>
  <c r="O21" i="108"/>
  <c r="Q22" i="108"/>
  <c r="M19" i="108"/>
  <c r="O19" i="108"/>
  <c r="P20" i="108"/>
  <c r="Q21" i="108"/>
  <c r="M25" i="108"/>
  <c r="P19" i="108"/>
  <c r="Q18" i="108"/>
  <c r="Q19" i="108"/>
  <c r="O25" i="108"/>
  <c r="O20" i="108"/>
  <c r="P21" i="108"/>
  <c r="L25" i="108"/>
  <c r="M26" i="108"/>
  <c r="M27" i="108"/>
  <c r="L24" i="108"/>
  <c r="L23" i="108"/>
  <c r="O24" i="108"/>
  <c r="P25" i="108"/>
  <c r="Q20" i="108"/>
  <c r="M23" i="108"/>
  <c r="P24" i="108"/>
  <c r="Q25" i="108"/>
  <c r="W53" i="108"/>
  <c r="W26" i="108"/>
  <c r="W28" i="108"/>
  <c r="W20" i="108"/>
  <c r="W64" i="108"/>
  <c r="W15" i="108"/>
  <c r="Z58" i="108"/>
  <c r="AG5" i="108"/>
  <c r="W10" i="108"/>
  <c r="J31" i="108"/>
  <c r="W6" i="108"/>
  <c r="AC59" i="108"/>
  <c r="AA68" i="108"/>
  <c r="X72" i="108"/>
  <c r="AA73" i="108"/>
  <c r="W44" i="108"/>
  <c r="X46" i="108"/>
  <c r="AC49" i="108"/>
  <c r="Y50" i="108"/>
  <c r="AA53" i="108"/>
  <c r="AA64" i="108"/>
  <c r="W4" i="108"/>
  <c r="AG16" i="108"/>
  <c r="AG34" i="108"/>
  <c r="X47" i="108"/>
  <c r="W9" i="108"/>
  <c r="AG13" i="108"/>
  <c r="X55" i="108"/>
  <c r="W12" i="108"/>
  <c r="W43" i="108"/>
  <c r="AI42" i="108" s="1"/>
  <c r="Y74" i="108"/>
  <c r="Y60" i="108"/>
  <c r="AA74" i="108"/>
  <c r="U40" i="108"/>
  <c r="AG6" i="108"/>
  <c r="P18" i="108"/>
  <c r="L18" i="108"/>
  <c r="W32" i="108"/>
  <c r="Q44" i="108"/>
  <c r="P44" i="108"/>
  <c r="O44" i="108"/>
  <c r="AC46" i="108"/>
  <c r="W50" i="108"/>
  <c r="X53" i="108"/>
  <c r="AC55" i="108"/>
  <c r="AA58" i="108"/>
  <c r="F64" i="108"/>
  <c r="Y64" i="108"/>
  <c r="AC68" i="108"/>
  <c r="AC72" i="108"/>
  <c r="W73" i="108"/>
  <c r="W5" i="108"/>
  <c r="AG7" i="108"/>
  <c r="F10" i="108"/>
  <c r="W18" i="108"/>
  <c r="AG19" i="108"/>
  <c r="AG23" i="108"/>
  <c r="I31" i="108"/>
  <c r="W35" i="108"/>
  <c r="W47" i="108"/>
  <c r="F50" i="108"/>
  <c r="X50" i="108"/>
  <c r="Y53" i="108"/>
  <c r="AC58" i="108"/>
  <c r="AA59" i="108"/>
  <c r="W60" i="108"/>
  <c r="Z64" i="108"/>
  <c r="N79" i="108"/>
  <c r="N78" i="108"/>
  <c r="N77" i="108"/>
  <c r="N74" i="108"/>
  <c r="N71" i="108"/>
  <c r="N75" i="108"/>
  <c r="N72" i="108"/>
  <c r="F79" i="108"/>
  <c r="F78" i="108"/>
  <c r="F77" i="108"/>
  <c r="F74" i="108"/>
  <c r="F71" i="108"/>
  <c r="N76" i="108"/>
  <c r="N73" i="108"/>
  <c r="N70" i="108"/>
  <c r="X73" i="108"/>
  <c r="G11" i="108"/>
  <c r="M14" i="108"/>
  <c r="M12" i="108"/>
  <c r="M11" i="108"/>
  <c r="G13" i="108"/>
  <c r="M8" i="108"/>
  <c r="G10" i="108"/>
  <c r="H57" i="108"/>
  <c r="Z22" i="108" s="1"/>
  <c r="N66" i="108"/>
  <c r="N63" i="108"/>
  <c r="N60" i="108"/>
  <c r="N57" i="108"/>
  <c r="F65" i="108"/>
  <c r="F62" i="108"/>
  <c r="F59" i="108"/>
  <c r="W14" i="108"/>
  <c r="G35" i="108"/>
  <c r="M31" i="108"/>
  <c r="M38" i="108"/>
  <c r="M36" i="108"/>
  <c r="G40" i="108"/>
  <c r="G39" i="108"/>
  <c r="M35" i="108"/>
  <c r="E31" i="108"/>
  <c r="M34" i="108"/>
  <c r="G38" i="108"/>
  <c r="M33" i="108"/>
  <c r="P31" i="108"/>
  <c r="AA14" i="108" s="1"/>
  <c r="Y47" i="108"/>
  <c r="P57" i="108"/>
  <c r="M58" i="108"/>
  <c r="Z60" i="108"/>
  <c r="N62" i="108"/>
  <c r="AC64" i="108"/>
  <c r="AB73" i="108"/>
  <c r="AB74" i="108"/>
  <c r="G6" i="108"/>
  <c r="W8" i="108"/>
  <c r="G9" i="108"/>
  <c r="M13" i="108"/>
  <c r="AB76" i="108"/>
  <c r="AA76" i="108"/>
  <c r="AA17" i="108"/>
  <c r="AG15" i="108"/>
  <c r="W13" i="108"/>
  <c r="Y76" i="108"/>
  <c r="AC74" i="108"/>
  <c r="Y73" i="108"/>
  <c r="AC71" i="108"/>
  <c r="Y70" i="108"/>
  <c r="AA67" i="108"/>
  <c r="W66" i="108"/>
  <c r="X76" i="108"/>
  <c r="W76" i="108"/>
  <c r="AG11" i="108"/>
  <c r="AC75" i="108"/>
  <c r="AC13" i="108"/>
  <c r="AG9" i="108"/>
  <c r="AG8" i="108"/>
  <c r="Y56" i="108"/>
  <c r="Y55" i="108"/>
  <c r="AC53" i="108"/>
  <c r="Y52" i="108"/>
  <c r="AC50" i="108"/>
  <c r="Y49" i="108"/>
  <c r="AC47" i="108"/>
  <c r="Y46" i="108"/>
  <c r="AC44" i="108"/>
  <c r="AA43" i="108"/>
  <c r="W30" i="108"/>
  <c r="AC28" i="108"/>
  <c r="AG24" i="108"/>
  <c r="AA22" i="108"/>
  <c r="AG28" i="108"/>
  <c r="Z43" i="108"/>
  <c r="Y44" i="108"/>
  <c r="AA47" i="108"/>
  <c r="AB50" i="108"/>
  <c r="Y51" i="108"/>
  <c r="Q57" i="108"/>
  <c r="O57" i="108"/>
  <c r="L57" i="108"/>
  <c r="N58" i="108"/>
  <c r="F60" i="108"/>
  <c r="W61" i="108"/>
  <c r="AC65" i="108"/>
  <c r="Z66" i="108"/>
  <c r="W69" i="108"/>
  <c r="W75" i="108"/>
  <c r="J57" i="108"/>
  <c r="G5" i="108"/>
  <c r="W22" i="108"/>
  <c r="L31" i="108"/>
  <c r="AA50" i="108"/>
  <c r="AA65" i="108"/>
  <c r="G7" i="108"/>
  <c r="F8" i="108"/>
  <c r="W11" i="108"/>
  <c r="F14" i="108"/>
  <c r="Z76" i="108"/>
  <c r="E18" i="108"/>
  <c r="AC20" i="108" s="1"/>
  <c r="AC22" i="108"/>
  <c r="O31" i="108"/>
  <c r="M39" i="108"/>
  <c r="J44" i="108"/>
  <c r="AA44" i="108"/>
  <c r="AB47" i="108"/>
  <c r="Y48" i="108"/>
  <c r="AA51" i="108"/>
  <c r="Y54" i="108"/>
  <c r="F61" i="108"/>
  <c r="Y61" i="108"/>
  <c r="M64" i="108"/>
  <c r="X69" i="108"/>
  <c r="F75" i="108"/>
  <c r="X75" i="108"/>
  <c r="G12" i="108"/>
  <c r="G37" i="108"/>
  <c r="M40" i="108"/>
  <c r="Y66" i="108"/>
  <c r="AA6" i="108"/>
  <c r="G8" i="108"/>
  <c r="AG10" i="108"/>
  <c r="AG12" i="108"/>
  <c r="G14" i="108"/>
  <c r="AG18" i="108"/>
  <c r="W29" i="108"/>
  <c r="AC30" i="108"/>
  <c r="Q31" i="108"/>
  <c r="AB34" i="108" s="1"/>
  <c r="W36" i="108"/>
  <c r="E44" i="108"/>
  <c r="AC11" i="108" s="1"/>
  <c r="AB44" i="108"/>
  <c r="Y45" i="108"/>
  <c r="AA48" i="108"/>
  <c r="AB51" i="108"/>
  <c r="AA54" i="108"/>
  <c r="W56" i="108"/>
  <c r="W57" i="108"/>
  <c r="Z61" i="108"/>
  <c r="N64" i="108"/>
  <c r="F66" i="108"/>
  <c r="W67" i="108"/>
  <c r="AC69" i="108"/>
  <c r="W70" i="108"/>
  <c r="W7" i="108"/>
  <c r="AG3" i="108"/>
  <c r="AC9" i="108"/>
  <c r="M10" i="108"/>
  <c r="H18" i="108"/>
  <c r="Z16" i="108" s="1"/>
  <c r="X31" i="108"/>
  <c r="M32" i="108"/>
  <c r="AA45" i="108"/>
  <c r="AB48" i="108"/>
  <c r="AC51" i="108"/>
  <c r="AB54" i="108"/>
  <c r="X56" i="108"/>
  <c r="Y57" i="108"/>
  <c r="AA61" i="108"/>
  <c r="Y67" i="108"/>
  <c r="X70" i="108"/>
  <c r="Y71" i="108"/>
  <c r="F76" i="108"/>
  <c r="Y43" i="108"/>
  <c r="G66" i="108"/>
  <c r="G63" i="108"/>
  <c r="G60" i="108"/>
  <c r="G64" i="108"/>
  <c r="G61" i="108"/>
  <c r="G58" i="108"/>
  <c r="M66" i="108"/>
  <c r="M63" i="108"/>
  <c r="M60" i="108"/>
  <c r="G65" i="108"/>
  <c r="G62" i="108"/>
  <c r="G59" i="108"/>
  <c r="M57" i="108"/>
  <c r="M5" i="108"/>
  <c r="AA8" i="108"/>
  <c r="AA11" i="108"/>
  <c r="I18" i="108"/>
  <c r="AA36" i="108" s="1"/>
  <c r="AG20" i="108"/>
  <c r="AG22" i="108"/>
  <c r="AA25" i="108"/>
  <c r="Z36" i="108"/>
  <c r="M37" i="108"/>
  <c r="AB45" i="108"/>
  <c r="AC48" i="108"/>
  <c r="W52" i="108"/>
  <c r="AC54" i="108"/>
  <c r="AC56" i="108"/>
  <c r="Z57" i="108"/>
  <c r="N59" i="108"/>
  <c r="AC61" i="108"/>
  <c r="AA62" i="108"/>
  <c r="W63" i="108"/>
  <c r="Z67" i="108"/>
  <c r="AA70" i="108"/>
  <c r="AA71" i="108"/>
  <c r="AB53" i="108"/>
  <c r="W3" i="108"/>
  <c r="N5" i="108"/>
  <c r="M6" i="108"/>
  <c r="M9" i="108"/>
  <c r="AB11" i="108"/>
  <c r="W16" i="108"/>
  <c r="J18" i="108"/>
  <c r="AB8" i="108" s="1"/>
  <c r="W21" i="108"/>
  <c r="AA29" i="108"/>
  <c r="AG30" i="108"/>
  <c r="G33" i="108"/>
  <c r="W34" i="108"/>
  <c r="G36" i="108"/>
  <c r="I44" i="108"/>
  <c r="AA3" i="108" s="1"/>
  <c r="AC45" i="108"/>
  <c r="W49" i="108"/>
  <c r="X52" i="108"/>
  <c r="W58" i="108"/>
  <c r="AC62" i="108"/>
  <c r="Y63" i="108"/>
  <c r="M65" i="108"/>
  <c r="AC67" i="108"/>
  <c r="AB70" i="108"/>
  <c r="AB71" i="108"/>
  <c r="X44" i="108"/>
  <c r="F12" i="108"/>
  <c r="N13" i="108"/>
  <c r="N11" i="108"/>
  <c r="N10" i="108"/>
  <c r="AG4" i="108"/>
  <c r="N6" i="108"/>
  <c r="M7" i="108"/>
  <c r="N9" i="108"/>
  <c r="F13" i="108"/>
  <c r="AG14" i="108"/>
  <c r="O18" i="108"/>
  <c r="X21" i="108"/>
  <c r="AG36" i="108"/>
  <c r="N51" i="108"/>
  <c r="N48" i="108"/>
  <c r="N45" i="108"/>
  <c r="N52" i="108"/>
  <c r="N49" i="108"/>
  <c r="N46" i="108"/>
  <c r="F44" i="108"/>
  <c r="F51" i="108"/>
  <c r="F48" i="108"/>
  <c r="F45" i="108"/>
  <c r="N53" i="108"/>
  <c r="N50" i="108"/>
  <c r="N47" i="108"/>
  <c r="N44" i="108"/>
  <c r="L44" i="108"/>
  <c r="AC33" i="108" s="1"/>
  <c r="W46" i="108"/>
  <c r="F49" i="108"/>
  <c r="X49" i="108"/>
  <c r="AC52" i="108"/>
  <c r="W55" i="108"/>
  <c r="E57" i="108"/>
  <c r="F58" i="108"/>
  <c r="Y58" i="108"/>
  <c r="M61" i="108"/>
  <c r="Z63" i="108"/>
  <c r="N65" i="108"/>
  <c r="W72" i="108"/>
  <c r="AA57" i="108"/>
  <c r="W59" i="108"/>
  <c r="AA60" i="108"/>
  <c r="W62" i="108"/>
  <c r="AA63" i="108"/>
  <c r="W65" i="108"/>
  <c r="AA66" i="108"/>
  <c r="W68" i="108"/>
  <c r="Y69" i="108"/>
  <c r="M70" i="108"/>
  <c r="AC70" i="108"/>
  <c r="Y72" i="108"/>
  <c r="M73" i="108"/>
  <c r="AC73" i="108"/>
  <c r="Y75" i="108"/>
  <c r="M76" i="108"/>
  <c r="AC76" i="108"/>
  <c r="M96" i="108"/>
  <c r="M97" i="108"/>
  <c r="M98" i="108"/>
  <c r="M99" i="108"/>
  <c r="M100" i="108"/>
  <c r="M101" i="108"/>
  <c r="M102" i="108"/>
  <c r="M103" i="108"/>
  <c r="M104" i="108"/>
  <c r="M105" i="108"/>
  <c r="AA19" i="108"/>
  <c r="G21" i="108"/>
  <c r="F22" i="108"/>
  <c r="W23" i="108"/>
  <c r="AG25" i="108"/>
  <c r="N27" i="108"/>
  <c r="AG31" i="108"/>
  <c r="N33" i="108"/>
  <c r="F39" i="108"/>
  <c r="F40" i="108"/>
  <c r="AB43" i="108"/>
  <c r="Z46" i="108"/>
  <c r="Z49" i="108"/>
  <c r="Z52" i="108"/>
  <c r="Z55" i="108"/>
  <c r="Z56" i="108"/>
  <c r="AB57" i="108"/>
  <c r="X59" i="108"/>
  <c r="AB60" i="108"/>
  <c r="X62" i="108"/>
  <c r="AB63" i="108"/>
  <c r="X65" i="108"/>
  <c r="AB66" i="108"/>
  <c r="X68" i="108"/>
  <c r="Z69" i="108"/>
  <c r="Z72" i="108"/>
  <c r="Z75" i="108"/>
  <c r="N96" i="108"/>
  <c r="N97" i="108"/>
  <c r="N98" i="108"/>
  <c r="N99" i="108"/>
  <c r="N100" i="108"/>
  <c r="N101" i="108"/>
  <c r="N102" i="108"/>
  <c r="N103" i="108"/>
  <c r="N104" i="108"/>
  <c r="N105" i="108"/>
  <c r="M18" i="108"/>
  <c r="AA20" i="108"/>
  <c r="Z21" i="108"/>
  <c r="G22" i="108"/>
  <c r="F23" i="108"/>
  <c r="W24" i="108"/>
  <c r="AG26" i="108"/>
  <c r="AG32" i="108"/>
  <c r="N34" i="108"/>
  <c r="AC43" i="108"/>
  <c r="W45" i="108"/>
  <c r="AA46" i="108"/>
  <c r="W48" i="108"/>
  <c r="AA49" i="108"/>
  <c r="W51" i="108"/>
  <c r="AA52" i="108"/>
  <c r="W54" i="108"/>
  <c r="AA55" i="108"/>
  <c r="AA56" i="108"/>
  <c r="AC57" i="108"/>
  <c r="Y59" i="108"/>
  <c r="AC60" i="108"/>
  <c r="Y62" i="108"/>
  <c r="AC63" i="108"/>
  <c r="Y65" i="108"/>
  <c r="AC66" i="108"/>
  <c r="Y68" i="108"/>
  <c r="AA69" i="108"/>
  <c r="W71" i="108"/>
  <c r="AA72" i="108"/>
  <c r="W74" i="108"/>
  <c r="AA75" i="108"/>
  <c r="AG17" i="108"/>
  <c r="N18" i="108"/>
  <c r="AC19" i="108"/>
  <c r="AA21" i="108"/>
  <c r="G23" i="108"/>
  <c r="F24" i="108"/>
  <c r="W25" i="108"/>
  <c r="AG27" i="108"/>
  <c r="F31" i="108"/>
  <c r="W31" i="108"/>
  <c r="AG33" i="108"/>
  <c r="N35" i="108"/>
  <c r="X45" i="108"/>
  <c r="AB46" i="108"/>
  <c r="X48" i="108"/>
  <c r="AB49" i="108"/>
  <c r="X51" i="108"/>
  <c r="AB52" i="108"/>
  <c r="X54" i="108"/>
  <c r="AB55" i="108"/>
  <c r="AB56" i="108"/>
  <c r="Z59" i="108"/>
  <c r="Z62" i="108"/>
  <c r="Z65" i="108"/>
  <c r="Z68" i="108"/>
  <c r="AB69" i="108"/>
  <c r="G71" i="108"/>
  <c r="X71" i="108"/>
  <c r="AB72" i="108"/>
  <c r="G74" i="108"/>
  <c r="X74" i="108"/>
  <c r="AB75" i="108"/>
  <c r="G77" i="108"/>
  <c r="G78" i="108"/>
  <c r="G79" i="108"/>
  <c r="F83" i="108"/>
  <c r="F84" i="108"/>
  <c r="F85" i="108"/>
  <c r="F86" i="108"/>
  <c r="F87" i="108"/>
  <c r="F88" i="108"/>
  <c r="F89" i="108"/>
  <c r="F90" i="108"/>
  <c r="F91" i="108"/>
  <c r="M122" i="108"/>
  <c r="M123" i="108"/>
  <c r="M124" i="108"/>
  <c r="M125" i="108"/>
  <c r="M126" i="108"/>
  <c r="M127" i="108"/>
  <c r="M128" i="108"/>
  <c r="M129" i="108"/>
  <c r="M130" i="108"/>
  <c r="M131" i="108"/>
  <c r="W17" i="108"/>
  <c r="N19" i="108"/>
  <c r="M20" i="108"/>
  <c r="AC21" i="108"/>
  <c r="AA23" i="108"/>
  <c r="G25" i="108"/>
  <c r="F26" i="108"/>
  <c r="W27" i="108"/>
  <c r="AG29" i="108"/>
  <c r="F32" i="108"/>
  <c r="W33" i="108"/>
  <c r="AG35" i="108"/>
  <c r="N37" i="108"/>
  <c r="Z45" i="108"/>
  <c r="Z48" i="108"/>
  <c r="Z51" i="108"/>
  <c r="Z54" i="108"/>
  <c r="X58" i="108"/>
  <c r="AB59" i="108"/>
  <c r="X61" i="108"/>
  <c r="AB62" i="108"/>
  <c r="X64" i="108"/>
  <c r="AB65" i="108"/>
  <c r="X67" i="108"/>
  <c r="AB68" i="108"/>
  <c r="Z71" i="108"/>
  <c r="Z74" i="108"/>
  <c r="G83" i="108"/>
  <c r="G84" i="108"/>
  <c r="G85" i="108"/>
  <c r="G86" i="108"/>
  <c r="G87" i="108"/>
  <c r="G88" i="108"/>
  <c r="G89" i="108"/>
  <c r="G90" i="108"/>
  <c r="G91" i="108"/>
  <c r="G92" i="108"/>
  <c r="N122" i="108"/>
  <c r="N123" i="108"/>
  <c r="N124" i="108"/>
  <c r="N125" i="108"/>
  <c r="N126" i="108"/>
  <c r="N127" i="108"/>
  <c r="N128" i="108"/>
  <c r="N129" i="108"/>
  <c r="N130" i="108"/>
  <c r="F96" i="108"/>
  <c r="F97" i="108"/>
  <c r="F98" i="108"/>
  <c r="F99" i="108"/>
  <c r="F100" i="108"/>
  <c r="F101" i="108"/>
  <c r="F102" i="108"/>
  <c r="F103" i="108"/>
  <c r="F104" i="108"/>
  <c r="G96" i="108"/>
  <c r="G97" i="108"/>
  <c r="G98" i="108"/>
  <c r="G99" i="108"/>
  <c r="G100" i="108"/>
  <c r="G101" i="108"/>
  <c r="G102" i="108"/>
  <c r="G103" i="108"/>
  <c r="G104" i="108"/>
  <c r="M71" i="108"/>
  <c r="M74" i="108"/>
  <c r="M77" i="108"/>
  <c r="M78" i="108"/>
  <c r="G18" i="108"/>
  <c r="Y27" i="108" s="1"/>
  <c r="W19" i="108"/>
  <c r="AG21" i="108"/>
  <c r="AA27" i="108"/>
  <c r="AC31" i="108"/>
  <c r="AA33" i="108"/>
  <c r="Z34" i="108"/>
  <c r="X43" i="108"/>
  <c r="Z44" i="108"/>
  <c r="Z47" i="108"/>
  <c r="Z50" i="108"/>
  <c r="Z53" i="108"/>
  <c r="X57" i="108"/>
  <c r="AB58" i="108"/>
  <c r="X60" i="108"/>
  <c r="AB61" i="108"/>
  <c r="X63" i="108"/>
  <c r="AB64" i="108"/>
  <c r="X66" i="108"/>
  <c r="AB67" i="108"/>
  <c r="Z70" i="108"/>
  <c r="Z73" i="108"/>
  <c r="M83" i="108"/>
  <c r="M84" i="108"/>
  <c r="M85" i="108"/>
  <c r="M86" i="108"/>
  <c r="M87" i="108"/>
  <c r="M88" i="108"/>
  <c r="M89" i="108"/>
  <c r="M90" i="108"/>
  <c r="M91" i="108"/>
  <c r="G122" i="108"/>
  <c r="G123" i="108"/>
  <c r="G124" i="108"/>
  <c r="G125" i="108"/>
  <c r="G126" i="108"/>
  <c r="G127" i="108"/>
  <c r="G128" i="108"/>
  <c r="G129" i="108"/>
  <c r="G130" i="108"/>
  <c r="U40" i="107"/>
  <c r="P45" i="107"/>
  <c r="J47" i="107"/>
  <c r="H49" i="107"/>
  <c r="O50" i="107"/>
  <c r="Q45" i="107"/>
  <c r="L47" i="107"/>
  <c r="I49" i="107"/>
  <c r="P50" i="107"/>
  <c r="O47" i="107"/>
  <c r="L49" i="107"/>
  <c r="Q50" i="107"/>
  <c r="H46" i="107"/>
  <c r="P47" i="107"/>
  <c r="O49" i="107"/>
  <c r="E48" i="107"/>
  <c r="H48" i="107"/>
  <c r="J48" i="107"/>
  <c r="E51" i="107"/>
  <c r="J44" i="107"/>
  <c r="H47" i="107"/>
  <c r="H51" i="107"/>
  <c r="J49" i="107"/>
  <c r="E47" i="107"/>
  <c r="I48" i="107"/>
  <c r="N44" i="107"/>
  <c r="E46" i="107"/>
  <c r="I47" i="107"/>
  <c r="P18" i="107"/>
  <c r="Q19" i="107"/>
  <c r="E21" i="107"/>
  <c r="I22" i="107"/>
  <c r="J23" i="107"/>
  <c r="J24" i="107"/>
  <c r="P25" i="107"/>
  <c r="G20" i="107"/>
  <c r="I21" i="107"/>
  <c r="L22" i="107"/>
  <c r="M23" i="107"/>
  <c r="M24" i="107"/>
  <c r="J8" i="107"/>
  <c r="M11" i="107"/>
  <c r="I8" i="107"/>
  <c r="L11" i="107"/>
  <c r="Q5" i="107"/>
  <c r="H9" i="107"/>
  <c r="Q6" i="107"/>
  <c r="P9" i="107"/>
  <c r="L5" i="107"/>
  <c r="E7" i="107"/>
  <c r="M8" i="107"/>
  <c r="Q9" i="107"/>
  <c r="P11" i="107"/>
  <c r="M5" i="107"/>
  <c r="H7" i="107"/>
  <c r="O8" i="107"/>
  <c r="J10" i="107"/>
  <c r="Q11" i="107"/>
  <c r="L8" i="107"/>
  <c r="O11" i="107"/>
  <c r="L7" i="107"/>
  <c r="P8" i="107"/>
  <c r="L10" i="107"/>
  <c r="E12" i="107"/>
  <c r="O5" i="107"/>
  <c r="M7" i="107"/>
  <c r="Q8" i="107"/>
  <c r="M10" i="107"/>
  <c r="L12" i="107"/>
  <c r="P5" i="107"/>
  <c r="O7" i="107"/>
  <c r="E9" i="107"/>
  <c r="H5" i="107"/>
  <c r="J6" i="107"/>
  <c r="E10" i="107"/>
  <c r="I11" i="107"/>
  <c r="E6" i="107"/>
  <c r="I7" i="107"/>
  <c r="H12" i="107"/>
  <c r="H6" i="107"/>
  <c r="J7" i="107"/>
  <c r="E11" i="107"/>
  <c r="I12" i="107"/>
  <c r="N13" i="107"/>
  <c r="E5" i="107"/>
  <c r="I6" i="107"/>
  <c r="N8" i="107"/>
  <c r="H11" i="107"/>
  <c r="J12" i="107"/>
  <c r="I5" i="107"/>
  <c r="N7" i="107"/>
  <c r="H10" i="107"/>
  <c r="J11" i="107"/>
  <c r="J5" i="107"/>
  <c r="I10" i="107"/>
  <c r="Z62" i="107"/>
  <c r="W27" i="107"/>
  <c r="W9" i="107"/>
  <c r="AG8" i="107"/>
  <c r="I44" i="107"/>
  <c r="X60" i="107"/>
  <c r="AC70" i="107"/>
  <c r="W71" i="107"/>
  <c r="Y62" i="107"/>
  <c r="X71" i="107"/>
  <c r="W14" i="107"/>
  <c r="X48" i="107"/>
  <c r="AG5" i="107"/>
  <c r="AA45" i="107"/>
  <c r="X67" i="107"/>
  <c r="AA60" i="107"/>
  <c r="Y67" i="107"/>
  <c r="AG31" i="107"/>
  <c r="Y47" i="107"/>
  <c r="X54" i="107"/>
  <c r="Z46" i="107"/>
  <c r="Z47" i="107"/>
  <c r="AA17" i="107"/>
  <c r="AC76" i="107"/>
  <c r="Y72" i="107"/>
  <c r="AA69" i="107"/>
  <c r="AB65" i="107"/>
  <c r="AB63" i="107"/>
  <c r="Z61" i="107"/>
  <c r="Z58" i="107"/>
  <c r="Z54" i="107"/>
  <c r="Z52" i="107"/>
  <c r="Z49" i="107"/>
  <c r="AC48" i="107"/>
  <c r="AB43" i="107"/>
  <c r="X74" i="107"/>
  <c r="AB71" i="107"/>
  <c r="Z69" i="107"/>
  <c r="AA67" i="107"/>
  <c r="AA63" i="107"/>
  <c r="AB60" i="107"/>
  <c r="Y58" i="107"/>
  <c r="Z51" i="107"/>
  <c r="Y49" i="107"/>
  <c r="AA43" i="107"/>
  <c r="AB67" i="107"/>
  <c r="AB46" i="107"/>
  <c r="W6" i="107"/>
  <c r="Z76" i="107"/>
  <c r="AA65" i="107"/>
  <c r="Y61" i="107"/>
  <c r="Y54" i="107"/>
  <c r="AB48" i="107"/>
  <c r="AA46" i="107"/>
  <c r="AG20" i="107"/>
  <c r="W7" i="107"/>
  <c r="AG15" i="107"/>
  <c r="W5" i="107"/>
  <c r="Y74" i="107"/>
  <c r="AC71" i="107"/>
  <c r="AA51" i="107"/>
  <c r="W31" i="107"/>
  <c r="AG25" i="107"/>
  <c r="AG17" i="107"/>
  <c r="W4" i="107"/>
  <c r="Y48" i="107"/>
  <c r="AC72" i="107"/>
  <c r="AG11" i="107"/>
  <c r="AG21" i="107"/>
  <c r="W25" i="107"/>
  <c r="F52" i="107"/>
  <c r="F49" i="107"/>
  <c r="F46" i="107"/>
  <c r="F50" i="107"/>
  <c r="F48" i="107"/>
  <c r="N51" i="107"/>
  <c r="F47" i="107"/>
  <c r="F44" i="107"/>
  <c r="X5" i="107" s="1"/>
  <c r="N53" i="107"/>
  <c r="Q44" i="107"/>
  <c r="AB21" i="107" s="1"/>
  <c r="N48" i="107"/>
  <c r="N50" i="107"/>
  <c r="N45" i="107"/>
  <c r="Z48" i="107"/>
  <c r="Y50" i="107"/>
  <c r="W63" i="107"/>
  <c r="Z64" i="107"/>
  <c r="X73" i="107"/>
  <c r="G52" i="107"/>
  <c r="G49" i="107"/>
  <c r="G46" i="107"/>
  <c r="M44" i="107"/>
  <c r="X20" i="107" s="1"/>
  <c r="M53" i="107"/>
  <c r="M51" i="107"/>
  <c r="M49" i="107"/>
  <c r="M47" i="107"/>
  <c r="M45" i="107"/>
  <c r="M48" i="107"/>
  <c r="AA48" i="107"/>
  <c r="G50" i="107"/>
  <c r="Z50" i="107"/>
  <c r="AA55" i="107"/>
  <c r="AA64" i="107"/>
  <c r="W65" i="107"/>
  <c r="Y73" i="107"/>
  <c r="AC50" i="107"/>
  <c r="W10" i="107"/>
  <c r="AA14" i="107"/>
  <c r="AA12" i="107"/>
  <c r="AA3" i="107"/>
  <c r="AA22" i="107"/>
  <c r="Y32" i="107"/>
  <c r="AG34" i="107"/>
  <c r="M46" i="107"/>
  <c r="X51" i="107"/>
  <c r="W53" i="107"/>
  <c r="N64" i="107"/>
  <c r="N61" i="107"/>
  <c r="N58" i="107"/>
  <c r="E57" i="107"/>
  <c r="F59" i="107"/>
  <c r="F66" i="107"/>
  <c r="F64" i="107"/>
  <c r="N60" i="107"/>
  <c r="N65" i="107"/>
  <c r="N57" i="107"/>
  <c r="F58" i="107"/>
  <c r="F61" i="107"/>
  <c r="N62" i="107"/>
  <c r="F65" i="107"/>
  <c r="Y65" i="107"/>
  <c r="AC68" i="107"/>
  <c r="AC74" i="107"/>
  <c r="Z75" i="107"/>
  <c r="G97" i="107"/>
  <c r="AG4" i="107"/>
  <c r="AG12" i="107"/>
  <c r="AG18" i="107"/>
  <c r="W23" i="107"/>
  <c r="W33" i="107"/>
  <c r="W35" i="107"/>
  <c r="W43" i="107"/>
  <c r="AI42" i="107" s="1"/>
  <c r="Z44" i="107"/>
  <c r="N46" i="107"/>
  <c r="N47" i="107"/>
  <c r="F51" i="107"/>
  <c r="Y51" i="107"/>
  <c r="X53" i="107"/>
  <c r="M64" i="107"/>
  <c r="M61" i="107"/>
  <c r="M58" i="107"/>
  <c r="M62" i="107"/>
  <c r="G59" i="107"/>
  <c r="M63" i="107"/>
  <c r="G61" i="107"/>
  <c r="M60" i="107"/>
  <c r="G58" i="107"/>
  <c r="M57" i="107"/>
  <c r="M65" i="107"/>
  <c r="X57" i="107"/>
  <c r="G65" i="107"/>
  <c r="Z65" i="107"/>
  <c r="F75" i="107"/>
  <c r="F72" i="107"/>
  <c r="N76" i="107"/>
  <c r="N71" i="107"/>
  <c r="N75" i="107"/>
  <c r="F79" i="107"/>
  <c r="F78" i="107"/>
  <c r="F77" i="107"/>
  <c r="F70" i="107"/>
  <c r="N73" i="107"/>
  <c r="AA75" i="107"/>
  <c r="W76" i="107"/>
  <c r="M99" i="107"/>
  <c r="F117" i="107"/>
  <c r="N111" i="107"/>
  <c r="N114" i="107"/>
  <c r="F118" i="107"/>
  <c r="N112" i="107"/>
  <c r="N115" i="107"/>
  <c r="F109" i="107"/>
  <c r="N113" i="107"/>
  <c r="F110" i="107"/>
  <c r="F116" i="107"/>
  <c r="AG3" i="107"/>
  <c r="AG7" i="107"/>
  <c r="W13" i="107"/>
  <c r="W19" i="107"/>
  <c r="W30" i="107"/>
  <c r="X43" i="107"/>
  <c r="W45" i="107"/>
  <c r="G51" i="107"/>
  <c r="F53" i="107"/>
  <c r="Y53" i="107"/>
  <c r="AA57" i="107"/>
  <c r="W58" i="107"/>
  <c r="X66" i="107"/>
  <c r="G75" i="107"/>
  <c r="G72" i="107"/>
  <c r="G79" i="107"/>
  <c r="G78" i="107"/>
  <c r="G77" i="107"/>
  <c r="G70" i="107"/>
  <c r="M76" i="107"/>
  <c r="M71" i="107"/>
  <c r="G74" i="107"/>
  <c r="M73" i="107"/>
  <c r="M72" i="107"/>
  <c r="X76" i="107"/>
  <c r="G96" i="107"/>
  <c r="M118" i="107"/>
  <c r="M117" i="107"/>
  <c r="M116" i="107"/>
  <c r="M115" i="107"/>
  <c r="M114" i="107"/>
  <c r="M113" i="107"/>
  <c r="M112" i="107"/>
  <c r="M111" i="107"/>
  <c r="M110" i="107"/>
  <c r="M109" i="107"/>
  <c r="G118" i="107"/>
  <c r="G110" i="107"/>
  <c r="G109" i="107"/>
  <c r="G116" i="107"/>
  <c r="N118" i="107"/>
  <c r="AA15" i="107"/>
  <c r="W29" i="107"/>
  <c r="X45" i="107"/>
  <c r="M50" i="107"/>
  <c r="G53" i="107"/>
  <c r="Z53" i="107"/>
  <c r="AB57" i="107"/>
  <c r="X58" i="107"/>
  <c r="AA59" i="107"/>
  <c r="G66" i="107"/>
  <c r="AC66" i="107"/>
  <c r="N72" i="107"/>
  <c r="F76" i="107"/>
  <c r="Y76" i="107"/>
  <c r="F115" i="107"/>
  <c r="AC47" i="107"/>
  <c r="X50" i="107"/>
  <c r="W3" i="107"/>
  <c r="AG6" i="107"/>
  <c r="AG24" i="107"/>
  <c r="W32" i="107"/>
  <c r="P44" i="107"/>
  <c r="G48" i="107"/>
  <c r="X63" i="107"/>
  <c r="AA68" i="107"/>
  <c r="N105" i="107"/>
  <c r="N104" i="107"/>
  <c r="N103" i="107"/>
  <c r="N102" i="107"/>
  <c r="N101" i="107"/>
  <c r="N100" i="107"/>
  <c r="N99" i="107"/>
  <c r="N98" i="107"/>
  <c r="N97" i="107"/>
  <c r="N96" i="107"/>
  <c r="F100" i="107"/>
  <c r="F101" i="107"/>
  <c r="F104" i="107"/>
  <c r="F102" i="107"/>
  <c r="F103" i="107"/>
  <c r="W15" i="107"/>
  <c r="Y10" i="107"/>
  <c r="Y9" i="107"/>
  <c r="W28" i="107"/>
  <c r="W51" i="107"/>
  <c r="Q57" i="107"/>
  <c r="P57" i="107"/>
  <c r="O57" i="107"/>
  <c r="X65" i="107"/>
  <c r="AB68" i="107"/>
  <c r="W74" i="107"/>
  <c r="Y75" i="107"/>
  <c r="G101" i="107"/>
  <c r="G104" i="107"/>
  <c r="G102" i="107"/>
  <c r="G105" i="107"/>
  <c r="M98" i="107"/>
  <c r="G103" i="107"/>
  <c r="M96" i="107"/>
  <c r="M97" i="107"/>
  <c r="F97" i="107"/>
  <c r="M100" i="107"/>
  <c r="M104" i="107"/>
  <c r="AG9" i="107"/>
  <c r="W17" i="107"/>
  <c r="AG35" i="107"/>
  <c r="G44" i="107"/>
  <c r="Y8" i="107" s="1"/>
  <c r="F45" i="107"/>
  <c r="Y45" i="107"/>
  <c r="N49" i="107"/>
  <c r="AC53" i="107"/>
  <c r="AB56" i="107"/>
  <c r="AC57" i="107"/>
  <c r="AB59" i="107"/>
  <c r="N63" i="107"/>
  <c r="Y69" i="107"/>
  <c r="Y70" i="107"/>
  <c r="G76" i="107"/>
  <c r="F105" i="107"/>
  <c r="G115" i="107"/>
  <c r="Y55" i="107"/>
  <c r="AA62" i="107"/>
  <c r="Z67" i="107"/>
  <c r="Y71" i="107"/>
  <c r="W73" i="107"/>
  <c r="W12" i="107"/>
  <c r="W22" i="107"/>
  <c r="O44" i="107"/>
  <c r="Z55" i="107"/>
  <c r="AC44" i="107"/>
  <c r="N12" i="107"/>
  <c r="F7" i="107"/>
  <c r="N14" i="107"/>
  <c r="F12" i="107"/>
  <c r="F11" i="107"/>
  <c r="F10" i="107"/>
  <c r="F6" i="107"/>
  <c r="F5" i="107"/>
  <c r="F8" i="107"/>
  <c r="F9" i="107"/>
  <c r="W11" i="107"/>
  <c r="F13" i="107"/>
  <c r="AG13" i="107"/>
  <c r="AG26" i="107"/>
  <c r="H44" i="107"/>
  <c r="Z31" i="107" s="1"/>
  <c r="G45" i="107"/>
  <c r="Z45" i="107"/>
  <c r="AC56" i="107"/>
  <c r="AC59" i="107"/>
  <c r="W60" i="107"/>
  <c r="X62" i="107"/>
  <c r="W67" i="107"/>
  <c r="Z70" i="107"/>
  <c r="M74" i="107"/>
  <c r="M79" i="107"/>
  <c r="M102" i="107"/>
  <c r="F114" i="107"/>
  <c r="N117" i="107"/>
  <c r="M13" i="107"/>
  <c r="G6" i="107"/>
  <c r="G9" i="107"/>
  <c r="G11" i="107"/>
  <c r="L44" i="107"/>
  <c r="F131" i="107"/>
  <c r="F130" i="107"/>
  <c r="F129" i="107"/>
  <c r="F128" i="107"/>
  <c r="F127" i="107"/>
  <c r="F126" i="107"/>
  <c r="F125" i="107"/>
  <c r="F124" i="107"/>
  <c r="F123" i="107"/>
  <c r="F122" i="107"/>
  <c r="N129" i="107"/>
  <c r="N123" i="107"/>
  <c r="N125" i="107"/>
  <c r="G7" i="107"/>
  <c r="G8" i="107"/>
  <c r="AB76" i="107"/>
  <c r="X75" i="107"/>
  <c r="AB73" i="107"/>
  <c r="X72" i="107"/>
  <c r="AB70" i="107"/>
  <c r="X69" i="107"/>
  <c r="Z66" i="107"/>
  <c r="Z63" i="107"/>
  <c r="Z60" i="107"/>
  <c r="Z57" i="107"/>
  <c r="X56" i="107"/>
  <c r="X55" i="107"/>
  <c r="AB53" i="107"/>
  <c r="X52" i="107"/>
  <c r="AB50" i="107"/>
  <c r="X49" i="107"/>
  <c r="AB47" i="107"/>
  <c r="X46" i="107"/>
  <c r="AB44" i="107"/>
  <c r="Z43" i="107"/>
  <c r="AG23" i="107"/>
  <c r="W21" i="107"/>
  <c r="Y19" i="107"/>
  <c r="AA76" i="107"/>
  <c r="W75" i="107"/>
  <c r="AA73" i="107"/>
  <c r="W72" i="107"/>
  <c r="AA70" i="107"/>
  <c r="W69" i="107"/>
  <c r="AC67" i="107"/>
  <c r="Y66" i="107"/>
  <c r="AC64" i="107"/>
  <c r="Y63" i="107"/>
  <c r="AC61" i="107"/>
  <c r="Y60" i="107"/>
  <c r="AC58" i="107"/>
  <c r="Y57" i="107"/>
  <c r="W56" i="107"/>
  <c r="W55" i="107"/>
  <c r="AA53" i="107"/>
  <c r="W52" i="107"/>
  <c r="AA50" i="107"/>
  <c r="W49" i="107"/>
  <c r="AA47" i="107"/>
  <c r="W46" i="107"/>
  <c r="AA44" i="107"/>
  <c r="Y43" i="107"/>
  <c r="AG30" i="107"/>
  <c r="AA28" i="107"/>
  <c r="AG22" i="107"/>
  <c r="W20" i="107"/>
  <c r="AG16" i="107"/>
  <c r="AC75" i="107"/>
  <c r="AC73" i="107"/>
  <c r="AA71" i="107"/>
  <c r="AC69" i="107"/>
  <c r="Y68" i="107"/>
  <c r="AB66" i="107"/>
  <c r="AC62" i="107"/>
  <c r="X61" i="107"/>
  <c r="X59" i="107"/>
  <c r="W57" i="107"/>
  <c r="AC55" i="107"/>
  <c r="W54" i="107"/>
  <c r="Y52" i="107"/>
  <c r="AC51" i="107"/>
  <c r="W50" i="107"/>
  <c r="W48" i="107"/>
  <c r="Y46" i="107"/>
  <c r="AC45" i="107"/>
  <c r="W44" i="107"/>
  <c r="AG32" i="107"/>
  <c r="AG28" i="107"/>
  <c r="AC14" i="107"/>
  <c r="AG10" i="107"/>
  <c r="W8" i="107"/>
  <c r="AB75" i="107"/>
  <c r="Z73" i="107"/>
  <c r="Z71" i="107"/>
  <c r="AB69" i="107"/>
  <c r="X68" i="107"/>
  <c r="AA66" i="107"/>
  <c r="AB64" i="107"/>
  <c r="AB62" i="107"/>
  <c r="W61" i="107"/>
  <c r="AC60" i="107"/>
  <c r="W59" i="107"/>
  <c r="AB55" i="107"/>
  <c r="AB51" i="107"/>
  <c r="AB45" i="107"/>
  <c r="W36" i="107"/>
  <c r="AG33" i="107"/>
  <c r="AG29" i="107"/>
  <c r="W24" i="107"/>
  <c r="W18" i="107"/>
  <c r="Z21" i="107"/>
  <c r="AC22" i="107"/>
  <c r="W34" i="107"/>
  <c r="AG36" i="107"/>
  <c r="AC43" i="107"/>
  <c r="AC46" i="107"/>
  <c r="AA49" i="107"/>
  <c r="AA52" i="107"/>
  <c r="AA54" i="107"/>
  <c r="Y56" i="107"/>
  <c r="AA58" i="107"/>
  <c r="AA61" i="107"/>
  <c r="AC63" i="107"/>
  <c r="W64" i="107"/>
  <c r="AC65" i="107"/>
  <c r="Z72" i="107"/>
  <c r="Z74" i="107"/>
  <c r="N92" i="107"/>
  <c r="N91" i="107"/>
  <c r="N90" i="107"/>
  <c r="N89" i="107"/>
  <c r="N88" i="107"/>
  <c r="N87" i="107"/>
  <c r="N86" i="107"/>
  <c r="N85" i="107"/>
  <c r="N84" i="107"/>
  <c r="N83" i="107"/>
  <c r="F88" i="107"/>
  <c r="F84" i="107"/>
  <c r="G131" i="107"/>
  <c r="G130" i="107"/>
  <c r="G129" i="107"/>
  <c r="G128" i="107"/>
  <c r="G127" i="107"/>
  <c r="G126" i="107"/>
  <c r="G125" i="107"/>
  <c r="G124" i="107"/>
  <c r="G123" i="107"/>
  <c r="G122" i="107"/>
  <c r="M128" i="107"/>
  <c r="M122" i="107"/>
  <c r="M124" i="107"/>
  <c r="O31" i="107"/>
  <c r="Z29" i="107" s="1"/>
  <c r="L31" i="107"/>
  <c r="AC31" i="107" s="1"/>
  <c r="G10" i="107"/>
  <c r="G12" i="107"/>
  <c r="AA8" i="107"/>
  <c r="AA9" i="107"/>
  <c r="AA10" i="107"/>
  <c r="AA11" i="107"/>
  <c r="M14" i="107"/>
  <c r="N25" i="107"/>
  <c r="F20" i="107"/>
  <c r="N24" i="107"/>
  <c r="F19" i="107"/>
  <c r="N21" i="107"/>
  <c r="F18" i="107"/>
  <c r="F25" i="107"/>
  <c r="AA18" i="107"/>
  <c r="F21" i="107"/>
  <c r="AA21" i="107"/>
  <c r="Z24" i="107"/>
  <c r="W26" i="107"/>
  <c r="F38" i="107"/>
  <c r="F37" i="107"/>
  <c r="N31" i="107"/>
  <c r="N32" i="107"/>
  <c r="F40" i="107"/>
  <c r="F39" i="107"/>
  <c r="N33" i="107"/>
  <c r="J31" i="107"/>
  <c r="AB3" i="107" s="1"/>
  <c r="F34" i="107"/>
  <c r="X34" i="107"/>
  <c r="E44" i="107"/>
  <c r="X44" i="107"/>
  <c r="W47" i="107"/>
  <c r="AB49" i="107"/>
  <c r="AB52" i="107"/>
  <c r="AB54" i="107"/>
  <c r="Z56" i="107"/>
  <c r="AB58" i="107"/>
  <c r="Y59" i="107"/>
  <c r="AB61" i="107"/>
  <c r="X64" i="107"/>
  <c r="W68" i="107"/>
  <c r="W70" i="107"/>
  <c r="AA72" i="107"/>
  <c r="AA74" i="107"/>
  <c r="M92" i="107"/>
  <c r="M91" i="107"/>
  <c r="M90" i="107"/>
  <c r="M89" i="107"/>
  <c r="M88" i="107"/>
  <c r="M87" i="107"/>
  <c r="M86" i="107"/>
  <c r="M85" i="107"/>
  <c r="M84" i="107"/>
  <c r="M83" i="107"/>
  <c r="G89" i="107"/>
  <c r="G83" i="107"/>
  <c r="G84" i="107"/>
  <c r="F89" i="107"/>
  <c r="N124" i="107"/>
  <c r="M129" i="107"/>
  <c r="G13" i="107"/>
  <c r="Z4" i="107"/>
  <c r="G5" i="107"/>
  <c r="AG14" i="107"/>
  <c r="W16" i="107"/>
  <c r="M26" i="107"/>
  <c r="G19" i="107"/>
  <c r="M25" i="107"/>
  <c r="M27" i="107"/>
  <c r="G25" i="107"/>
  <c r="M21" i="107"/>
  <c r="H18" i="107"/>
  <c r="E18" i="107"/>
  <c r="AC19" i="107" s="1"/>
  <c r="AG19" i="107"/>
  <c r="G21" i="107"/>
  <c r="AA24" i="107"/>
  <c r="X26" i="107"/>
  <c r="Y44" i="107"/>
  <c r="X47" i="107"/>
  <c r="AC49" i="107"/>
  <c r="AC52" i="107"/>
  <c r="AC54" i="107"/>
  <c r="AA56" i="107"/>
  <c r="Z59" i="107"/>
  <c r="W62" i="107"/>
  <c r="Y64" i="107"/>
  <c r="W66" i="107"/>
  <c r="Z68" i="107"/>
  <c r="X70" i="107"/>
  <c r="AB72" i="107"/>
  <c r="AB74" i="107"/>
  <c r="J57" i="107"/>
  <c r="I57" i="107"/>
  <c r="AA20" i="107" s="1"/>
  <c r="G36" i="107"/>
  <c r="G59" i="106"/>
  <c r="H60" i="106"/>
  <c r="I61" i="106"/>
  <c r="H58" i="106"/>
  <c r="I63" i="106"/>
  <c r="J64" i="106"/>
  <c r="H62" i="106"/>
  <c r="L58" i="106"/>
  <c r="J59" i="106"/>
  <c r="L60" i="106"/>
  <c r="M61" i="106"/>
  <c r="L62" i="106"/>
  <c r="M63" i="106"/>
  <c r="L59" i="106"/>
  <c r="O64" i="106"/>
  <c r="O62" i="106"/>
  <c r="O58" i="106"/>
  <c r="Q64" i="106"/>
  <c r="Q58" i="106"/>
  <c r="Q59" i="106"/>
  <c r="Q60" i="106"/>
  <c r="E62" i="106"/>
  <c r="E63" i="106"/>
  <c r="E64" i="106"/>
  <c r="J57" i="106"/>
  <c r="M58" i="106"/>
  <c r="M60" i="106"/>
  <c r="O61" i="106"/>
  <c r="O63" i="106"/>
  <c r="P64" i="106"/>
  <c r="L57" i="106"/>
  <c r="P63" i="106"/>
  <c r="E59" i="106"/>
  <c r="E60" i="106"/>
  <c r="E61" i="106"/>
  <c r="H64" i="106"/>
  <c r="G65" i="106"/>
  <c r="I58" i="106"/>
  <c r="H59" i="106"/>
  <c r="I60" i="106"/>
  <c r="J61" i="106"/>
  <c r="I62" i="106"/>
  <c r="J63" i="106"/>
  <c r="L64" i="106"/>
  <c r="J58" i="106"/>
  <c r="I59" i="106"/>
  <c r="J60" i="106"/>
  <c r="L61" i="106"/>
  <c r="J62" i="106"/>
  <c r="L63" i="106"/>
  <c r="M64" i="106"/>
  <c r="O59" i="106"/>
  <c r="O60" i="106"/>
  <c r="P61" i="106"/>
  <c r="P62" i="106"/>
  <c r="M57" i="106"/>
  <c r="P58" i="106"/>
  <c r="P59" i="106"/>
  <c r="P60" i="106"/>
  <c r="Q61" i="106"/>
  <c r="Q62" i="106"/>
  <c r="Q63" i="106"/>
  <c r="E58" i="106"/>
  <c r="H61" i="106"/>
  <c r="G62" i="106"/>
  <c r="H63" i="106"/>
  <c r="I64" i="106"/>
  <c r="O47" i="106"/>
  <c r="P45" i="106"/>
  <c r="M51" i="106"/>
  <c r="Q45" i="106"/>
  <c r="Q47" i="106"/>
  <c r="P49" i="106"/>
  <c r="L51" i="106"/>
  <c r="O49" i="106"/>
  <c r="O45" i="106"/>
  <c r="P47" i="106"/>
  <c r="G44" i="106"/>
  <c r="G46" i="106"/>
  <c r="G48" i="106"/>
  <c r="G50" i="106"/>
  <c r="G53" i="106"/>
  <c r="F45" i="106"/>
  <c r="E47" i="106"/>
  <c r="Q48" i="106"/>
  <c r="P50" i="106"/>
  <c r="E48" i="106"/>
  <c r="Q50" i="106"/>
  <c r="E49" i="106"/>
  <c r="Q51" i="106"/>
  <c r="H47" i="106"/>
  <c r="F50" i="106"/>
  <c r="E51" i="106"/>
  <c r="J45" i="106"/>
  <c r="I47" i="106"/>
  <c r="F51" i="106"/>
  <c r="F44" i="106"/>
  <c r="L45" i="106"/>
  <c r="J46" i="106"/>
  <c r="J47" i="106"/>
  <c r="I48" i="106"/>
  <c r="H49" i="106"/>
  <c r="H50" i="106"/>
  <c r="F52" i="106"/>
  <c r="F53" i="106"/>
  <c r="E46" i="106"/>
  <c r="Q49" i="106"/>
  <c r="O51" i="106"/>
  <c r="N53" i="106"/>
  <c r="F46" i="106"/>
  <c r="F47" i="106"/>
  <c r="P51" i="106"/>
  <c r="H45" i="106"/>
  <c r="F48" i="106"/>
  <c r="E50" i="106"/>
  <c r="H46" i="106"/>
  <c r="F49" i="106"/>
  <c r="E44" i="106"/>
  <c r="I46" i="106"/>
  <c r="H48" i="106"/>
  <c r="L46" i="106"/>
  <c r="L47" i="106"/>
  <c r="J48" i="106"/>
  <c r="I49" i="106"/>
  <c r="I50" i="106"/>
  <c r="H51" i="106"/>
  <c r="I45" i="106"/>
  <c r="N45" i="106"/>
  <c r="N46" i="106"/>
  <c r="L48" i="106"/>
  <c r="J49" i="106"/>
  <c r="J50" i="106"/>
  <c r="O32" i="106"/>
  <c r="M34" i="106"/>
  <c r="L36" i="106"/>
  <c r="P38" i="106"/>
  <c r="P32" i="106"/>
  <c r="O36" i="106"/>
  <c r="Q38" i="106"/>
  <c r="Q32" i="106"/>
  <c r="O34" i="106"/>
  <c r="P36" i="106"/>
  <c r="G33" i="106"/>
  <c r="P34" i="106"/>
  <c r="I35" i="106"/>
  <c r="J35" i="106"/>
  <c r="E33" i="106"/>
  <c r="I34" i="106"/>
  <c r="H37" i="106"/>
  <c r="J34" i="106"/>
  <c r="E32" i="106"/>
  <c r="H33" i="106"/>
  <c r="N35" i="106"/>
  <c r="I38" i="106"/>
  <c r="J38" i="106"/>
  <c r="H35" i="106"/>
  <c r="H34" i="106"/>
  <c r="E37" i="106"/>
  <c r="N31" i="106"/>
  <c r="Q31" i="106"/>
  <c r="I33" i="106"/>
  <c r="E35" i="106"/>
  <c r="H36" i="106"/>
  <c r="N33" i="106"/>
  <c r="I37" i="106"/>
  <c r="J37" i="106"/>
  <c r="E36" i="106"/>
  <c r="E34" i="106"/>
  <c r="I36" i="106"/>
  <c r="P23" i="106"/>
  <c r="E21" i="106"/>
  <c r="Q23" i="106"/>
  <c r="M18" i="106"/>
  <c r="H24" i="106"/>
  <c r="I24" i="106"/>
  <c r="J19" i="106"/>
  <c r="L24" i="106"/>
  <c r="L22" i="106"/>
  <c r="P19" i="106"/>
  <c r="O22" i="106"/>
  <c r="Q24" i="106"/>
  <c r="P20" i="106"/>
  <c r="L19" i="106"/>
  <c r="Q21" i="106"/>
  <c r="O24" i="106"/>
  <c r="Q19" i="106"/>
  <c r="P22" i="106"/>
  <c r="L25" i="106"/>
  <c r="O23" i="106"/>
  <c r="Q25" i="106"/>
  <c r="Q20" i="106"/>
  <c r="L21" i="106"/>
  <c r="O21" i="106"/>
  <c r="P21" i="106"/>
  <c r="O19" i="106"/>
  <c r="P24" i="106"/>
  <c r="L20" i="106"/>
  <c r="Q22" i="106"/>
  <c r="O25" i="106"/>
  <c r="J21" i="106"/>
  <c r="J24" i="106"/>
  <c r="E20" i="106"/>
  <c r="H23" i="106"/>
  <c r="H20" i="106"/>
  <c r="N18" i="106"/>
  <c r="I20" i="106"/>
  <c r="J23" i="106"/>
  <c r="E25" i="106"/>
  <c r="N21" i="106"/>
  <c r="I23" i="106"/>
  <c r="J20" i="106"/>
  <c r="E22" i="106"/>
  <c r="H25" i="106"/>
  <c r="E19" i="106"/>
  <c r="H22" i="106"/>
  <c r="I25" i="106"/>
  <c r="E23" i="106"/>
  <c r="H19" i="106"/>
  <c r="I22" i="106"/>
  <c r="I19" i="106"/>
  <c r="J22" i="106"/>
  <c r="H21" i="106"/>
  <c r="J25" i="106"/>
  <c r="I21" i="106"/>
  <c r="N22" i="106"/>
  <c r="M6" i="106"/>
  <c r="I10" i="106"/>
  <c r="O8" i="106"/>
  <c r="O12" i="106"/>
  <c r="Q5" i="106"/>
  <c r="P12" i="106"/>
  <c r="E10" i="106"/>
  <c r="H7" i="106"/>
  <c r="J10" i="106"/>
  <c r="G12" i="106"/>
  <c r="P8" i="106"/>
  <c r="Q8" i="106"/>
  <c r="E6" i="106"/>
  <c r="Q12" i="106"/>
  <c r="H10" i="106"/>
  <c r="I7" i="106"/>
  <c r="G11" i="106"/>
  <c r="J7" i="106"/>
  <c r="J11" i="106"/>
  <c r="H6" i="106"/>
  <c r="L7" i="106"/>
  <c r="L11" i="106"/>
  <c r="M7" i="106"/>
  <c r="O11" i="106"/>
  <c r="P5" i="106"/>
  <c r="L8" i="106"/>
  <c r="P11" i="106"/>
  <c r="I6" i="106"/>
  <c r="E9" i="106"/>
  <c r="L10" i="106"/>
  <c r="Q11" i="106"/>
  <c r="F13" i="106"/>
  <c r="J6" i="106"/>
  <c r="O7" i="106"/>
  <c r="H9" i="106"/>
  <c r="O10" i="106"/>
  <c r="E12" i="106"/>
  <c r="E5" i="106"/>
  <c r="L6" i="106"/>
  <c r="P7" i="106"/>
  <c r="I9" i="106"/>
  <c r="P10" i="106"/>
  <c r="F12" i="106"/>
  <c r="H5" i="106"/>
  <c r="Q7" i="106"/>
  <c r="J9" i="106"/>
  <c r="Q10" i="106"/>
  <c r="I5" i="106"/>
  <c r="O6" i="106"/>
  <c r="E8" i="106"/>
  <c r="L9" i="106"/>
  <c r="E11" i="106"/>
  <c r="H12" i="106"/>
  <c r="J5" i="106"/>
  <c r="P6" i="106"/>
  <c r="H8" i="106"/>
  <c r="O9" i="106"/>
  <c r="I12" i="106"/>
  <c r="L5" i="106"/>
  <c r="Q6" i="106"/>
  <c r="I8" i="106"/>
  <c r="P9" i="106"/>
  <c r="H11" i="106"/>
  <c r="J12" i="106"/>
  <c r="O5" i="106"/>
  <c r="E7" i="106"/>
  <c r="J8" i="106"/>
  <c r="Q9" i="106"/>
  <c r="I11" i="106"/>
  <c r="L12" i="106"/>
  <c r="H44" i="106"/>
  <c r="J44" i="106"/>
  <c r="I44" i="106"/>
  <c r="W27" i="106"/>
  <c r="AG21" i="106"/>
  <c r="L44" i="106"/>
  <c r="W15" i="106"/>
  <c r="O44" i="106"/>
  <c r="P44" i="106"/>
  <c r="X73" i="106"/>
  <c r="AG20" i="106"/>
  <c r="Z69" i="106"/>
  <c r="AG19" i="106"/>
  <c r="X55" i="106"/>
  <c r="X59" i="106"/>
  <c r="W62" i="106"/>
  <c r="AC64" i="106"/>
  <c r="AA67" i="106"/>
  <c r="AC44" i="106"/>
  <c r="F14" i="106"/>
  <c r="W16" i="106"/>
  <c r="W28" i="106"/>
  <c r="W3" i="106"/>
  <c r="N5" i="106"/>
  <c r="AB76" i="106"/>
  <c r="X75" i="106"/>
  <c r="AB73" i="106"/>
  <c r="X72" i="106"/>
  <c r="AB70" i="106"/>
  <c r="X69" i="106"/>
  <c r="Z66" i="106"/>
  <c r="Z63" i="106"/>
  <c r="Z60" i="106"/>
  <c r="W76" i="106"/>
  <c r="AA74" i="106"/>
  <c r="W73" i="106"/>
  <c r="AA71" i="106"/>
  <c r="W70" i="106"/>
  <c r="AC68" i="106"/>
  <c r="Y67" i="106"/>
  <c r="AC65" i="106"/>
  <c r="Y64" i="106"/>
  <c r="AC62" i="106"/>
  <c r="Y61" i="106"/>
  <c r="AC59" i="106"/>
  <c r="Y58" i="106"/>
  <c r="AA54" i="106"/>
  <c r="W53" i="106"/>
  <c r="AA51" i="106"/>
  <c r="W50" i="106"/>
  <c r="AA48" i="106"/>
  <c r="W47" i="106"/>
  <c r="AA45" i="106"/>
  <c r="W44" i="106"/>
  <c r="Z74" i="106"/>
  <c r="Z71" i="106"/>
  <c r="AB68" i="106"/>
  <c r="X67" i="106"/>
  <c r="AB65" i="106"/>
  <c r="X64" i="106"/>
  <c r="AB62" i="106"/>
  <c r="X61" i="106"/>
  <c r="AB59" i="106"/>
  <c r="X58" i="106"/>
  <c r="Z54" i="106"/>
  <c r="Z51" i="106"/>
  <c r="Z48" i="106"/>
  <c r="Z45" i="106"/>
  <c r="AG35" i="106"/>
  <c r="AC75" i="106"/>
  <c r="Y74" i="106"/>
  <c r="AC72" i="106"/>
  <c r="Y71" i="106"/>
  <c r="AC69" i="106"/>
  <c r="AA68" i="106"/>
  <c r="W67" i="106"/>
  <c r="AA65" i="106"/>
  <c r="W64" i="106"/>
  <c r="AA62" i="106"/>
  <c r="W61" i="106"/>
  <c r="AA59" i="106"/>
  <c r="W58" i="106"/>
  <c r="AC56" i="106"/>
  <c r="AC55" i="106"/>
  <c r="Y54" i="106"/>
  <c r="AC52" i="106"/>
  <c r="Y51" i="106"/>
  <c r="AC49" i="106"/>
  <c r="Y48" i="106"/>
  <c r="AC46" i="106"/>
  <c r="Y45" i="106"/>
  <c r="AG34" i="106"/>
  <c r="W32" i="106"/>
  <c r="AG28" i="106"/>
  <c r="W26" i="106"/>
  <c r="AA22" i="106"/>
  <c r="AB21" i="106"/>
  <c r="AB75" i="106"/>
  <c r="X74" i="106"/>
  <c r="AB72" i="106"/>
  <c r="X71" i="106"/>
  <c r="AB69" i="106"/>
  <c r="Z68" i="106"/>
  <c r="Z65" i="106"/>
  <c r="Z62" i="106"/>
  <c r="Z59" i="106"/>
  <c r="AB56" i="106"/>
  <c r="AB55" i="106"/>
  <c r="X54" i="106"/>
  <c r="AB52" i="106"/>
  <c r="Y76" i="106"/>
  <c r="AA72" i="106"/>
  <c r="Y69" i="106"/>
  <c r="Z67" i="106"/>
  <c r="AB64" i="106"/>
  <c r="AC61" i="106"/>
  <c r="W59" i="106"/>
  <c r="Y56" i="106"/>
  <c r="W55" i="106"/>
  <c r="AB50" i="106"/>
  <c r="AC48" i="106"/>
  <c r="AB46" i="106"/>
  <c r="AB44" i="106"/>
  <c r="X43" i="106"/>
  <c r="AG36" i="106"/>
  <c r="AC33" i="106"/>
  <c r="AC32" i="106"/>
  <c r="AG27" i="106"/>
  <c r="AG26" i="106"/>
  <c r="AG25" i="106"/>
  <c r="W12" i="106"/>
  <c r="AC6" i="106"/>
  <c r="X76" i="106"/>
  <c r="Z72" i="106"/>
  <c r="W69" i="106"/>
  <c r="AA64" i="106"/>
  <c r="AB61" i="106"/>
  <c r="AC58" i="106"/>
  <c r="X56" i="106"/>
  <c r="AA52" i="106"/>
  <c r="AA50" i="106"/>
  <c r="AB48" i="106"/>
  <c r="AA46" i="106"/>
  <c r="AA44" i="106"/>
  <c r="W43" i="106"/>
  <c r="AI42" i="106" s="1"/>
  <c r="AG29" i="106"/>
  <c r="AC17" i="106"/>
  <c r="W11" i="106"/>
  <c r="AG3" i="106"/>
  <c r="AA75" i="106"/>
  <c r="Y72" i="106"/>
  <c r="AC71" i="106"/>
  <c r="AC66" i="106"/>
  <c r="Z64" i="106"/>
  <c r="AC63" i="106"/>
  <c r="AA61" i="106"/>
  <c r="AB58" i="106"/>
  <c r="W56" i="106"/>
  <c r="AC54" i="106"/>
  <c r="Z52" i="106"/>
  <c r="Z50" i="106"/>
  <c r="X48" i="106"/>
  <c r="Z46" i="106"/>
  <c r="Z44" i="106"/>
  <c r="AC36" i="106"/>
  <c r="AA18" i="106"/>
  <c r="AG16" i="106"/>
  <c r="AG15" i="106"/>
  <c r="AG14" i="106"/>
  <c r="AG13" i="106"/>
  <c r="AG12" i="106"/>
  <c r="W10" i="106"/>
  <c r="Z75" i="106"/>
  <c r="W72" i="106"/>
  <c r="AB71" i="106"/>
  <c r="AB66" i="106"/>
  <c r="AB63" i="106"/>
  <c r="Z61" i="106"/>
  <c r="AC60" i="106"/>
  <c r="AA58" i="106"/>
  <c r="AB54" i="106"/>
  <c r="Y52" i="106"/>
  <c r="Y50" i="106"/>
  <c r="W48" i="106"/>
  <c r="Y46" i="106"/>
  <c r="Y44" i="106"/>
  <c r="AG11" i="106"/>
  <c r="W9" i="106"/>
  <c r="Z6" i="106"/>
  <c r="AA5" i="106"/>
  <c r="Y75" i="106"/>
  <c r="AC74" i="106"/>
  <c r="W71" i="106"/>
  <c r="AA66" i="106"/>
  <c r="AA63" i="106"/>
  <c r="AB60" i="106"/>
  <c r="Z58" i="106"/>
  <c r="AC57" i="106"/>
  <c r="W54" i="106"/>
  <c r="X52" i="106"/>
  <c r="X50" i="106"/>
  <c r="X46" i="106"/>
  <c r="X44" i="106"/>
  <c r="AC27" i="106"/>
  <c r="AG10" i="106"/>
  <c r="W8" i="106"/>
  <c r="W75" i="106"/>
  <c r="AB74" i="106"/>
  <c r="AC70" i="106"/>
  <c r="Y68" i="106"/>
  <c r="Y66" i="106"/>
  <c r="Y63" i="106"/>
  <c r="AA60" i="106"/>
  <c r="AB57" i="106"/>
  <c r="W52" i="106"/>
  <c r="AC47" i="106"/>
  <c r="W46" i="106"/>
  <c r="W31" i="106"/>
  <c r="Y17" i="106"/>
  <c r="AC13" i="106"/>
  <c r="AG9" i="106"/>
  <c r="W7" i="106"/>
  <c r="Z53" i="106"/>
  <c r="Z12" i="106"/>
  <c r="AC9" i="106"/>
  <c r="AA76" i="106"/>
  <c r="AB67" i="106"/>
  <c r="Y59" i="106"/>
  <c r="Y55" i="106"/>
  <c r="X47" i="106"/>
  <c r="Z43" i="106"/>
  <c r="W74" i="106"/>
  <c r="AA70" i="106"/>
  <c r="X68" i="106"/>
  <c r="X66" i="106"/>
  <c r="X63" i="106"/>
  <c r="Y60" i="106"/>
  <c r="AA57" i="106"/>
  <c r="AC53" i="106"/>
  <c r="AC51" i="106"/>
  <c r="AB49" i="106"/>
  <c r="AB47" i="106"/>
  <c r="AC45" i="106"/>
  <c r="Y36" i="106"/>
  <c r="W35" i="106"/>
  <c r="W34" i="106"/>
  <c r="W33" i="106"/>
  <c r="W30" i="106"/>
  <c r="AA29" i="106"/>
  <c r="W18" i="106"/>
  <c r="X17" i="106"/>
  <c r="AG8" i="106"/>
  <c r="W6" i="106"/>
  <c r="Z55" i="106"/>
  <c r="Y47" i="106"/>
  <c r="AG30" i="106"/>
  <c r="AG17" i="106"/>
  <c r="Y73" i="106"/>
  <c r="X62" i="106"/>
  <c r="AA56" i="106"/>
  <c r="AC73" i="106"/>
  <c r="Z70" i="106"/>
  <c r="W68" i="106"/>
  <c r="W66" i="106"/>
  <c r="W63" i="106"/>
  <c r="X60" i="106"/>
  <c r="Z57" i="106"/>
  <c r="AB53" i="106"/>
  <c r="AB51" i="106"/>
  <c r="AA49" i="106"/>
  <c r="AA47" i="106"/>
  <c r="AB45" i="106"/>
  <c r="AC43" i="106"/>
  <c r="Z28" i="106"/>
  <c r="Z27" i="106"/>
  <c r="W23" i="106"/>
  <c r="W22" i="106"/>
  <c r="W21" i="106"/>
  <c r="W20" i="106"/>
  <c r="W19" i="106"/>
  <c r="W17" i="106"/>
  <c r="AA14" i="106"/>
  <c r="AG7" i="106"/>
  <c r="W5" i="106"/>
  <c r="Y49" i="106"/>
  <c r="AA43" i="106"/>
  <c r="AA73" i="106"/>
  <c r="Y70" i="106"/>
  <c r="Y65" i="106"/>
  <c r="W60" i="106"/>
  <c r="Y57" i="106"/>
  <c r="AA55" i="106"/>
  <c r="AA53" i="106"/>
  <c r="X51" i="106"/>
  <c r="Z49" i="106"/>
  <c r="Z47" i="106"/>
  <c r="X45" i="106"/>
  <c r="AB43" i="106"/>
  <c r="W36" i="106"/>
  <c r="AG33" i="106"/>
  <c r="AG32" i="106"/>
  <c r="AG31" i="106"/>
  <c r="Y26" i="106"/>
  <c r="Y25" i="106"/>
  <c r="W24" i="106"/>
  <c r="Z13" i="106"/>
  <c r="AA12" i="106"/>
  <c r="AG6" i="106"/>
  <c r="W4" i="106"/>
  <c r="W25" i="106"/>
  <c r="AG18" i="106"/>
  <c r="AA69" i="106"/>
  <c r="W65" i="106"/>
  <c r="W57" i="106"/>
  <c r="Y53" i="106"/>
  <c r="X49" i="106"/>
  <c r="AC76" i="106"/>
  <c r="Z73" i="106"/>
  <c r="X70" i="106"/>
  <c r="AC67" i="106"/>
  <c r="X65" i="106"/>
  <c r="Y62" i="106"/>
  <c r="X57" i="106"/>
  <c r="W51" i="106"/>
  <c r="W45" i="106"/>
  <c r="AG5" i="106"/>
  <c r="W29" i="106"/>
  <c r="F25" i="106"/>
  <c r="N24" i="106"/>
  <c r="L18" i="106"/>
  <c r="AC24" i="106" s="1"/>
  <c r="N26" i="106"/>
  <c r="N25" i="106"/>
  <c r="J18" i="106"/>
  <c r="AB15" i="106" s="1"/>
  <c r="N27" i="106"/>
  <c r="I18" i="106"/>
  <c r="H18" i="106"/>
  <c r="Z34" i="106" s="1"/>
  <c r="F19" i="106"/>
  <c r="F18" i="106"/>
  <c r="X25" i="106" s="1"/>
  <c r="F24" i="106"/>
  <c r="F23" i="106"/>
  <c r="F22" i="106"/>
  <c r="F21" i="106"/>
  <c r="F20" i="106"/>
  <c r="E18" i="106"/>
  <c r="AC14" i="106" s="1"/>
  <c r="F27" i="106"/>
  <c r="F26" i="106"/>
  <c r="Q18" i="106"/>
  <c r="P18" i="106"/>
  <c r="N23" i="106"/>
  <c r="W49" i="106"/>
  <c r="Z76" i="106"/>
  <c r="F11" i="106"/>
  <c r="F10" i="106"/>
  <c r="F9" i="106"/>
  <c r="N14" i="106"/>
  <c r="N13" i="106"/>
  <c r="F8" i="106"/>
  <c r="N12" i="106"/>
  <c r="F7" i="106"/>
  <c r="N11" i="106"/>
  <c r="F6" i="106"/>
  <c r="N10" i="106"/>
  <c r="F5" i="106"/>
  <c r="N7" i="106"/>
  <c r="N9" i="106"/>
  <c r="N8" i="106"/>
  <c r="AG24" i="106"/>
  <c r="AC50" i="106"/>
  <c r="Z56" i="106"/>
  <c r="N20" i="106"/>
  <c r="N92" i="106"/>
  <c r="N91" i="106"/>
  <c r="N90" i="106"/>
  <c r="N89" i="106"/>
  <c r="N88" i="106"/>
  <c r="N87" i="106"/>
  <c r="N86" i="106"/>
  <c r="N85" i="106"/>
  <c r="N84" i="106"/>
  <c r="N83" i="106"/>
  <c r="F92" i="106"/>
  <c r="F91" i="106"/>
  <c r="F90" i="106"/>
  <c r="F89" i="106"/>
  <c r="F88" i="106"/>
  <c r="F87" i="106"/>
  <c r="F86" i="106"/>
  <c r="F85" i="106"/>
  <c r="F84" i="106"/>
  <c r="F83" i="106"/>
  <c r="N19" i="106"/>
  <c r="AG4" i="106"/>
  <c r="W14" i="106"/>
  <c r="AG23" i="106"/>
  <c r="Y43" i="106"/>
  <c r="X53" i="106"/>
  <c r="W13" i="106"/>
  <c r="X14" i="106"/>
  <c r="AG22" i="106"/>
  <c r="V38" i="106"/>
  <c r="U40" i="106"/>
  <c r="G14" i="106"/>
  <c r="G13" i="106"/>
  <c r="M9" i="106"/>
  <c r="G27" i="106"/>
  <c r="M38" i="106"/>
  <c r="M37" i="106"/>
  <c r="G31" i="106"/>
  <c r="Y6" i="106" s="1"/>
  <c r="P31" i="106"/>
  <c r="AA6" i="106" s="1"/>
  <c r="F37" i="106"/>
  <c r="G38" i="106"/>
  <c r="F39" i="106"/>
  <c r="F40" i="106"/>
  <c r="F78" i="106"/>
  <c r="G131" i="106"/>
  <c r="G130" i="106"/>
  <c r="G129" i="106"/>
  <c r="G128" i="106"/>
  <c r="G127" i="106"/>
  <c r="G126" i="106"/>
  <c r="G125" i="106"/>
  <c r="G124" i="106"/>
  <c r="G123" i="106"/>
  <c r="G122" i="106"/>
  <c r="M131" i="106"/>
  <c r="M130" i="106"/>
  <c r="M129" i="106"/>
  <c r="M128" i="106"/>
  <c r="M127" i="106"/>
  <c r="M126" i="106"/>
  <c r="M125" i="106"/>
  <c r="M124" i="106"/>
  <c r="M123" i="106"/>
  <c r="M122" i="106"/>
  <c r="F131" i="106"/>
  <c r="M10" i="106"/>
  <c r="O18" i="106"/>
  <c r="G25" i="106"/>
  <c r="G37" i="106"/>
  <c r="G39" i="106"/>
  <c r="G40" i="106"/>
  <c r="G57" i="106"/>
  <c r="G60" i="106"/>
  <c r="M76" i="106"/>
  <c r="F77" i="106"/>
  <c r="M84" i="106"/>
  <c r="M88" i="106"/>
  <c r="M11" i="106"/>
  <c r="E57" i="106"/>
  <c r="H57" i="106"/>
  <c r="N76" i="106"/>
  <c r="F122" i="106"/>
  <c r="F126" i="106"/>
  <c r="F130" i="106"/>
  <c r="G92" i="106"/>
  <c r="G91" i="106"/>
  <c r="G90" i="106"/>
  <c r="G89" i="106"/>
  <c r="G88" i="106"/>
  <c r="G87" i="106"/>
  <c r="G86" i="106"/>
  <c r="G85" i="106"/>
  <c r="G84" i="106"/>
  <c r="G83" i="106"/>
  <c r="M85" i="106"/>
  <c r="M89" i="106"/>
  <c r="G24" i="106"/>
  <c r="M19" i="106"/>
  <c r="N37" i="106"/>
  <c r="N36" i="106"/>
  <c r="O31" i="106"/>
  <c r="N32" i="106"/>
  <c r="F38" i="106"/>
  <c r="G5" i="106"/>
  <c r="M12" i="106"/>
  <c r="G20" i="106"/>
  <c r="G21" i="106"/>
  <c r="G22" i="106"/>
  <c r="G23" i="106"/>
  <c r="E31" i="106"/>
  <c r="AC25" i="106" s="1"/>
  <c r="F33" i="106"/>
  <c r="F34" i="106"/>
  <c r="F35" i="106"/>
  <c r="G36" i="106"/>
  <c r="M65" i="106"/>
  <c r="M62" i="106"/>
  <c r="M59" i="106"/>
  <c r="G64" i="106"/>
  <c r="G61" i="106"/>
  <c r="G58" i="106"/>
  <c r="O57" i="106"/>
  <c r="I57" i="106"/>
  <c r="G66" i="106"/>
  <c r="M73" i="106"/>
  <c r="G6" i="106"/>
  <c r="M13" i="106"/>
  <c r="M14" i="106"/>
  <c r="G18" i="106"/>
  <c r="G19" i="106"/>
  <c r="F31" i="106"/>
  <c r="F32" i="106"/>
  <c r="F76" i="106"/>
  <c r="F73" i="106"/>
  <c r="F70" i="106"/>
  <c r="N75" i="106"/>
  <c r="N72" i="106"/>
  <c r="N73" i="106"/>
  <c r="M83" i="106"/>
  <c r="M87" i="106"/>
  <c r="M91" i="106"/>
  <c r="M8" i="106"/>
  <c r="F127" i="106"/>
  <c r="G7" i="106"/>
  <c r="M27" i="106"/>
  <c r="H31" i="106"/>
  <c r="N38" i="106"/>
  <c r="G75" i="106"/>
  <c r="G72" i="106"/>
  <c r="M75" i="106"/>
  <c r="M72" i="106"/>
  <c r="G79" i="106"/>
  <c r="G78" i="106"/>
  <c r="G77" i="106"/>
  <c r="G74" i="106"/>
  <c r="G71" i="106"/>
  <c r="M70" i="106"/>
  <c r="F71" i="106"/>
  <c r="M78" i="106"/>
  <c r="N79" i="106"/>
  <c r="F125" i="106"/>
  <c r="F129" i="106"/>
  <c r="G8" i="106"/>
  <c r="M25" i="106"/>
  <c r="M26" i="106"/>
  <c r="I31" i="106"/>
  <c r="AA28" i="106" s="1"/>
  <c r="M39" i="106"/>
  <c r="M40" i="106"/>
  <c r="N70" i="106"/>
  <c r="F75" i="106"/>
  <c r="M77" i="106"/>
  <c r="N78" i="106"/>
  <c r="N131" i="106"/>
  <c r="N130" i="106"/>
  <c r="N129" i="106"/>
  <c r="N128" i="106"/>
  <c r="N127" i="106"/>
  <c r="N126" i="106"/>
  <c r="N125" i="106"/>
  <c r="N124" i="106"/>
  <c r="N123" i="106"/>
  <c r="N122" i="106"/>
  <c r="G9" i="106"/>
  <c r="M24" i="106"/>
  <c r="J31" i="106"/>
  <c r="AB7" i="106" s="1"/>
  <c r="N39" i="106"/>
  <c r="N40" i="106"/>
  <c r="N77" i="106"/>
  <c r="M86" i="106"/>
  <c r="M90" i="106"/>
  <c r="M5" i="106"/>
  <c r="M20" i="106"/>
  <c r="M21" i="106"/>
  <c r="M22" i="106"/>
  <c r="M23" i="106"/>
  <c r="L31" i="106"/>
  <c r="M36" i="106"/>
  <c r="Q57" i="106"/>
  <c r="M66" i="106"/>
  <c r="F72" i="106"/>
  <c r="M74" i="106"/>
  <c r="G76" i="106"/>
  <c r="F124" i="106"/>
  <c r="F128" i="106"/>
  <c r="N66" i="106"/>
  <c r="M46" i="106"/>
  <c r="M49" i="106"/>
  <c r="P57" i="106"/>
  <c r="F58" i="106"/>
  <c r="F61" i="106"/>
  <c r="F64" i="106"/>
  <c r="F96" i="106"/>
  <c r="F97" i="106"/>
  <c r="F98" i="106"/>
  <c r="F99" i="106"/>
  <c r="F100" i="106"/>
  <c r="F101" i="106"/>
  <c r="F102" i="106"/>
  <c r="F103" i="106"/>
  <c r="F104" i="106"/>
  <c r="U40" i="105"/>
  <c r="L61" i="105"/>
  <c r="O60" i="105"/>
  <c r="H57" i="105"/>
  <c r="O59" i="105"/>
  <c r="P60" i="105"/>
  <c r="Q60" i="105"/>
  <c r="L58" i="105"/>
  <c r="Q59" i="105"/>
  <c r="L64" i="105"/>
  <c r="O58" i="105"/>
  <c r="M57" i="105"/>
  <c r="P58" i="105"/>
  <c r="L63" i="105"/>
  <c r="P64" i="105"/>
  <c r="Q64" i="105"/>
  <c r="G60" i="105"/>
  <c r="L62" i="105"/>
  <c r="O63" i="105"/>
  <c r="P62" i="105"/>
  <c r="G58" i="105"/>
  <c r="L60" i="105"/>
  <c r="O61" i="105"/>
  <c r="Q62" i="105"/>
  <c r="G57" i="105"/>
  <c r="G61" i="105"/>
  <c r="M63" i="105"/>
  <c r="P63" i="105"/>
  <c r="M66" i="105"/>
  <c r="L59" i="105"/>
  <c r="P61" i="105"/>
  <c r="Q61" i="105"/>
  <c r="P59" i="105"/>
  <c r="L57" i="105"/>
  <c r="O64" i="105"/>
  <c r="Q58" i="105"/>
  <c r="O62" i="105"/>
  <c r="H46" i="105"/>
  <c r="I46" i="105"/>
  <c r="H49" i="105"/>
  <c r="I49" i="105"/>
  <c r="Q46" i="105"/>
  <c r="E47" i="105"/>
  <c r="I50" i="105"/>
  <c r="H45" i="105"/>
  <c r="E48" i="105"/>
  <c r="J50" i="105"/>
  <c r="E51" i="105"/>
  <c r="E49" i="105"/>
  <c r="J46" i="105"/>
  <c r="P46" i="105"/>
  <c r="E50" i="105"/>
  <c r="H50" i="105"/>
  <c r="E45" i="105"/>
  <c r="I45" i="105"/>
  <c r="H48" i="105"/>
  <c r="P50" i="105"/>
  <c r="I48" i="105"/>
  <c r="Q50" i="105"/>
  <c r="E46" i="105"/>
  <c r="J48" i="105"/>
  <c r="J45" i="105"/>
  <c r="H47" i="105"/>
  <c r="J49" i="105"/>
  <c r="H51" i="105"/>
  <c r="L45" i="105"/>
  <c r="I47" i="105"/>
  <c r="L49" i="105"/>
  <c r="I51" i="105"/>
  <c r="O45" i="105"/>
  <c r="J47" i="105"/>
  <c r="O49" i="105"/>
  <c r="J51" i="105"/>
  <c r="Q48" i="105"/>
  <c r="O51" i="105"/>
  <c r="P47" i="105"/>
  <c r="P51" i="105"/>
  <c r="P49" i="105"/>
  <c r="O47" i="105"/>
  <c r="L46" i="105"/>
  <c r="Q47" i="105"/>
  <c r="L50" i="105"/>
  <c r="Q51" i="105"/>
  <c r="P45" i="105"/>
  <c r="Q45" i="105"/>
  <c r="L48" i="105"/>
  <c r="Q49" i="105"/>
  <c r="O48" i="105"/>
  <c r="P48" i="105"/>
  <c r="L47" i="105"/>
  <c r="L51" i="105"/>
  <c r="O46" i="105"/>
  <c r="O50" i="105"/>
  <c r="M33" i="105"/>
  <c r="Q35" i="105"/>
  <c r="O33" i="105"/>
  <c r="Q34" i="105"/>
  <c r="L38" i="105"/>
  <c r="M39" i="105"/>
  <c r="O32" i="105"/>
  <c r="P33" i="105"/>
  <c r="M38" i="105"/>
  <c r="L32" i="105"/>
  <c r="P34" i="105"/>
  <c r="G31" i="105"/>
  <c r="P32" i="105"/>
  <c r="Q33" i="105"/>
  <c r="L37" i="105"/>
  <c r="O38" i="105"/>
  <c r="L19" i="105"/>
  <c r="P20" i="105"/>
  <c r="Q21" i="105"/>
  <c r="O24" i="105"/>
  <c r="Q25" i="105"/>
  <c r="O19" i="105"/>
  <c r="P23" i="105"/>
  <c r="M27" i="105"/>
  <c r="P19" i="105"/>
  <c r="G21" i="105"/>
  <c r="Q23" i="105"/>
  <c r="Q19" i="105"/>
  <c r="L22" i="105"/>
  <c r="G25" i="105"/>
  <c r="Q18" i="105"/>
  <c r="O22" i="105"/>
  <c r="P22" i="105"/>
  <c r="L21" i="105"/>
  <c r="Q22" i="105"/>
  <c r="M21" i="105"/>
  <c r="L25" i="105"/>
  <c r="L20" i="105"/>
  <c r="O21" i="105"/>
  <c r="L24" i="105"/>
  <c r="O25" i="105"/>
  <c r="O20" i="105"/>
  <c r="P21" i="105"/>
  <c r="M24" i="105"/>
  <c r="P25" i="105"/>
  <c r="M19" i="105"/>
  <c r="Q20" i="105"/>
  <c r="L23" i="105"/>
  <c r="I8" i="105"/>
  <c r="L10" i="105"/>
  <c r="J8" i="105"/>
  <c r="M10" i="105"/>
  <c r="O12" i="105"/>
  <c r="L8" i="105"/>
  <c r="G11" i="105"/>
  <c r="M8" i="105"/>
  <c r="O8" i="105"/>
  <c r="H5" i="105"/>
  <c r="J6" i="105"/>
  <c r="N7" i="105"/>
  <c r="P8" i="105"/>
  <c r="P9" i="105"/>
  <c r="Q10" i="105"/>
  <c r="E12" i="105"/>
  <c r="J7" i="105"/>
  <c r="F13" i="105"/>
  <c r="O9" i="105"/>
  <c r="I5" i="105"/>
  <c r="L6" i="105"/>
  <c r="O7" i="105"/>
  <c r="Q8" i="105"/>
  <c r="Q9" i="105"/>
  <c r="E11" i="105"/>
  <c r="H12" i="105"/>
  <c r="N14" i="105"/>
  <c r="L7" i="105"/>
  <c r="O10" i="105"/>
  <c r="P10" i="105"/>
  <c r="J5" i="105"/>
  <c r="N6" i="105"/>
  <c r="P7" i="105"/>
  <c r="E9" i="105"/>
  <c r="E10" i="105"/>
  <c r="F11" i="105"/>
  <c r="I12" i="105"/>
  <c r="Q11" i="105"/>
  <c r="L5" i="105"/>
  <c r="O6" i="105"/>
  <c r="Q7" i="105"/>
  <c r="F9" i="105"/>
  <c r="F10" i="105"/>
  <c r="J12" i="105"/>
  <c r="H6" i="105"/>
  <c r="N8" i="105"/>
  <c r="N9" i="105"/>
  <c r="P11" i="105"/>
  <c r="E5" i="105"/>
  <c r="P6" i="105"/>
  <c r="E8" i="105"/>
  <c r="H11" i="105"/>
  <c r="L12" i="105"/>
  <c r="E6" i="105"/>
  <c r="O11" i="105"/>
  <c r="I6" i="105"/>
  <c r="N5" i="105"/>
  <c r="Q6" i="105"/>
  <c r="H8" i="105"/>
  <c r="H9" i="105"/>
  <c r="H10" i="105"/>
  <c r="I11" i="105"/>
  <c r="W29" i="105"/>
  <c r="W14" i="105"/>
  <c r="AB54" i="105"/>
  <c r="Y67" i="105"/>
  <c r="W10" i="105"/>
  <c r="Z67" i="105"/>
  <c r="Y58" i="105"/>
  <c r="Z70" i="105"/>
  <c r="G52" i="105"/>
  <c r="G49" i="105"/>
  <c r="G46" i="105"/>
  <c r="M44" i="105"/>
  <c r="M53" i="105"/>
  <c r="M51" i="105"/>
  <c r="M49" i="105"/>
  <c r="M47" i="105"/>
  <c r="M45" i="105"/>
  <c r="G50" i="105"/>
  <c r="G47" i="105"/>
  <c r="M46" i="105"/>
  <c r="G51" i="105"/>
  <c r="M48" i="105"/>
  <c r="G45" i="105"/>
  <c r="G44" i="105"/>
  <c r="Y32" i="105" s="1"/>
  <c r="G48" i="105"/>
  <c r="Z58" i="105"/>
  <c r="M52" i="105"/>
  <c r="Z44" i="105"/>
  <c r="AC72" i="105"/>
  <c r="F52" i="105"/>
  <c r="F49" i="105"/>
  <c r="F46" i="105"/>
  <c r="F50" i="105"/>
  <c r="F48" i="105"/>
  <c r="E44" i="105"/>
  <c r="Q44" i="105"/>
  <c r="N53" i="105"/>
  <c r="F51" i="105"/>
  <c r="N46" i="105"/>
  <c r="N49" i="105"/>
  <c r="N52" i="105"/>
  <c r="P44" i="105"/>
  <c r="F47" i="105"/>
  <c r="N45" i="105"/>
  <c r="N48" i="105"/>
  <c r="N47" i="105"/>
  <c r="O44" i="105"/>
  <c r="H44" i="105"/>
  <c r="N44" i="105"/>
  <c r="Y5" i="105" s="1"/>
  <c r="J44" i="105"/>
  <c r="I44" i="105"/>
  <c r="AA23" i="105" s="1"/>
  <c r="F45" i="105"/>
  <c r="F44" i="105"/>
  <c r="N51" i="105"/>
  <c r="N50" i="105"/>
  <c r="AG15" i="105"/>
  <c r="AG19" i="105"/>
  <c r="W16" i="105"/>
  <c r="W73" i="105"/>
  <c r="AC70" i="105"/>
  <c r="AA67" i="105"/>
  <c r="Y59" i="105"/>
  <c r="AA58" i="105"/>
  <c r="W70" i="105"/>
  <c r="W31" i="105"/>
  <c r="AG17" i="105"/>
  <c r="Y70" i="105"/>
  <c r="Y53" i="105"/>
  <c r="X45" i="105"/>
  <c r="M50" i="105"/>
  <c r="I18" i="105"/>
  <c r="E18" i="105"/>
  <c r="AC33" i="105" s="1"/>
  <c r="Y29" i="105"/>
  <c r="AG32" i="105"/>
  <c r="AC44" i="105"/>
  <c r="W45" i="105"/>
  <c r="Z46" i="105"/>
  <c r="AC54" i="105"/>
  <c r="W60" i="105"/>
  <c r="AB67" i="105"/>
  <c r="W74" i="105"/>
  <c r="H18" i="105"/>
  <c r="Z5" i="105" s="1"/>
  <c r="Y21" i="105"/>
  <c r="AG25" i="105"/>
  <c r="W26" i="105"/>
  <c r="AG36" i="105"/>
  <c r="AA46" i="105"/>
  <c r="Y48" i="105"/>
  <c r="X60" i="105"/>
  <c r="Y61" i="105"/>
  <c r="X74" i="105"/>
  <c r="Y11" i="105"/>
  <c r="Z14" i="105"/>
  <c r="AG16" i="105"/>
  <c r="J18" i="105"/>
  <c r="AB29" i="105" s="1"/>
  <c r="AG29" i="105"/>
  <c r="W33" i="105"/>
  <c r="Y45" i="105"/>
  <c r="AB46" i="105"/>
  <c r="Z48" i="105"/>
  <c r="Y55" i="105"/>
  <c r="Z61" i="105"/>
  <c r="Z68" i="105"/>
  <c r="Y74" i="105"/>
  <c r="W22" i="105"/>
  <c r="I31" i="105"/>
  <c r="AA18" i="105" s="1"/>
  <c r="H31" i="105"/>
  <c r="E31" i="105"/>
  <c r="AC34" i="105" s="1"/>
  <c r="J31" i="105"/>
  <c r="AB11" i="105" s="1"/>
  <c r="X33" i="105"/>
  <c r="Y49" i="105"/>
  <c r="AA61" i="105"/>
  <c r="X64" i="105"/>
  <c r="AA74" i="105"/>
  <c r="Y75" i="105"/>
  <c r="P18" i="105"/>
  <c r="L18" i="105"/>
  <c r="O18" i="105"/>
  <c r="AB48" i="105"/>
  <c r="AG5" i="105"/>
  <c r="W6" i="105"/>
  <c r="AG8" i="105"/>
  <c r="N25" i="105"/>
  <c r="F20" i="105"/>
  <c r="N24" i="105"/>
  <c r="N22" i="105"/>
  <c r="N23" i="105"/>
  <c r="F19" i="105"/>
  <c r="F18" i="105"/>
  <c r="X27" i="105" s="1"/>
  <c r="F26" i="105"/>
  <c r="N21" i="105"/>
  <c r="F22" i="105"/>
  <c r="N18" i="105"/>
  <c r="F27" i="105"/>
  <c r="AG27" i="105"/>
  <c r="AC48" i="105"/>
  <c r="AA49" i="105"/>
  <c r="X50" i="105"/>
  <c r="Y51" i="105"/>
  <c r="AA52" i="105"/>
  <c r="M64" i="105"/>
  <c r="M61" i="105"/>
  <c r="M58" i="105"/>
  <c r="M62" i="105"/>
  <c r="G59" i="105"/>
  <c r="G66" i="105"/>
  <c r="G64" i="105"/>
  <c r="G63" i="105"/>
  <c r="G62" i="105"/>
  <c r="M65" i="105"/>
  <c r="AA57" i="105"/>
  <c r="M59" i="105"/>
  <c r="X62" i="105"/>
  <c r="X65" i="105"/>
  <c r="AG3" i="105"/>
  <c r="AG12" i="105"/>
  <c r="M26" i="105"/>
  <c r="G19" i="105"/>
  <c r="M25" i="105"/>
  <c r="G18" i="105"/>
  <c r="Y22" i="105" s="1"/>
  <c r="G27" i="105"/>
  <c r="G26" i="105"/>
  <c r="M22" i="105"/>
  <c r="M23" i="105"/>
  <c r="G20" i="105"/>
  <c r="M20" i="105"/>
  <c r="G22" i="105"/>
  <c r="M18" i="105"/>
  <c r="G24" i="105"/>
  <c r="AB18" i="105"/>
  <c r="AG21" i="105"/>
  <c r="AB52" i="105"/>
  <c r="AB57" i="105"/>
  <c r="N59" i="105"/>
  <c r="F62" i="105"/>
  <c r="F64" i="105"/>
  <c r="Y65" i="105"/>
  <c r="Y69" i="105"/>
  <c r="Y9" i="105"/>
  <c r="W13" i="105"/>
  <c r="AA15" i="105"/>
  <c r="N20" i="105"/>
  <c r="F23" i="105"/>
  <c r="W35" i="105"/>
  <c r="AC52" i="105"/>
  <c r="W53" i="105"/>
  <c r="AC57" i="105"/>
  <c r="W58" i="105"/>
  <c r="M60" i="105"/>
  <c r="G65" i="105"/>
  <c r="Z65" i="105"/>
  <c r="AG4" i="105"/>
  <c r="AA48" i="105"/>
  <c r="AB76" i="105"/>
  <c r="X75" i="105"/>
  <c r="AB73" i="105"/>
  <c r="X72" i="105"/>
  <c r="AB70" i="105"/>
  <c r="X69" i="105"/>
  <c r="Z66" i="105"/>
  <c r="Z63" i="105"/>
  <c r="Z60" i="105"/>
  <c r="Z57" i="105"/>
  <c r="X56" i="105"/>
  <c r="X55" i="105"/>
  <c r="AB53" i="105"/>
  <c r="X52" i="105"/>
  <c r="AB50" i="105"/>
  <c r="X49" i="105"/>
  <c r="AB47" i="105"/>
  <c r="X46" i="105"/>
  <c r="AB44" i="105"/>
  <c r="Z43" i="105"/>
  <c r="AG23" i="105"/>
  <c r="W21" i="105"/>
  <c r="X20" i="105"/>
  <c r="Y19" i="105"/>
  <c r="Z18" i="105"/>
  <c r="W15" i="105"/>
  <c r="AA76" i="105"/>
  <c r="W75" i="105"/>
  <c r="AA73" i="105"/>
  <c r="W72" i="105"/>
  <c r="AA70" i="105"/>
  <c r="W69" i="105"/>
  <c r="AC67" i="105"/>
  <c r="Y66" i="105"/>
  <c r="AC64" i="105"/>
  <c r="Y63" i="105"/>
  <c r="AC61" i="105"/>
  <c r="Y60" i="105"/>
  <c r="AC58" i="105"/>
  <c r="Y57" i="105"/>
  <c r="W56" i="105"/>
  <c r="W55" i="105"/>
  <c r="AA53" i="105"/>
  <c r="W52" i="105"/>
  <c r="AA50" i="105"/>
  <c r="W49" i="105"/>
  <c r="AA47" i="105"/>
  <c r="W46" i="105"/>
  <c r="AA44" i="105"/>
  <c r="Y43" i="105"/>
  <c r="AG30" i="105"/>
  <c r="AB27" i="105"/>
  <c r="AG22" i="105"/>
  <c r="W20" i="105"/>
  <c r="Z76" i="105"/>
  <c r="Y76" i="105"/>
  <c r="X76" i="105"/>
  <c r="W76" i="105"/>
  <c r="Z74" i="105"/>
  <c r="AC75" i="105"/>
  <c r="AB75" i="105"/>
  <c r="AA75" i="105"/>
  <c r="Z75" i="105"/>
  <c r="AC76" i="105"/>
  <c r="AC73" i="105"/>
  <c r="AA71" i="105"/>
  <c r="AC69" i="105"/>
  <c r="Y68" i="105"/>
  <c r="AB66" i="105"/>
  <c r="AC62" i="105"/>
  <c r="X61" i="105"/>
  <c r="X59" i="105"/>
  <c r="W57" i="105"/>
  <c r="AC55" i="105"/>
  <c r="W54" i="105"/>
  <c r="Y52" i="105"/>
  <c r="AC51" i="105"/>
  <c r="W50" i="105"/>
  <c r="W48" i="105"/>
  <c r="Y46" i="105"/>
  <c r="AC45" i="105"/>
  <c r="W44" i="105"/>
  <c r="W36" i="105"/>
  <c r="AG33" i="105"/>
  <c r="Y25" i="105"/>
  <c r="AG11" i="105"/>
  <c r="W9" i="105"/>
  <c r="AB4" i="105"/>
  <c r="X73" i="105"/>
  <c r="W66" i="105"/>
  <c r="Z64" i="105"/>
  <c r="AB58" i="105"/>
  <c r="Z55" i="105"/>
  <c r="AB49" i="105"/>
  <c r="Z45" i="105"/>
  <c r="AG24" i="105"/>
  <c r="Z73" i="105"/>
  <c r="Z71" i="105"/>
  <c r="AB69" i="105"/>
  <c r="X68" i="105"/>
  <c r="AA66" i="105"/>
  <c r="AB64" i="105"/>
  <c r="AB62" i="105"/>
  <c r="W61" i="105"/>
  <c r="AC60" i="105"/>
  <c r="W59" i="105"/>
  <c r="AB55" i="105"/>
  <c r="AB51" i="105"/>
  <c r="AB45" i="105"/>
  <c r="AG34" i="105"/>
  <c r="X18" i="105"/>
  <c r="Y17" i="105"/>
  <c r="AG10" i="105"/>
  <c r="W8" i="105"/>
  <c r="Y73" i="105"/>
  <c r="Y71" i="105"/>
  <c r="AA69" i="105"/>
  <c r="W68" i="105"/>
  <c r="X66" i="105"/>
  <c r="AA64" i="105"/>
  <c r="AA62" i="105"/>
  <c r="AB60" i="105"/>
  <c r="AC56" i="105"/>
  <c r="AA55" i="105"/>
  <c r="AC53" i="105"/>
  <c r="AA51" i="105"/>
  <c r="AC49" i="105"/>
  <c r="AC47" i="105"/>
  <c r="AA45" i="105"/>
  <c r="AC43" i="105"/>
  <c r="AG35" i="105"/>
  <c r="W25" i="105"/>
  <c r="X19" i="105"/>
  <c r="W18" i="105"/>
  <c r="AG9" i="105"/>
  <c r="W7" i="105"/>
  <c r="X71" i="105"/>
  <c r="Z69" i="105"/>
  <c r="Z62" i="105"/>
  <c r="AA60" i="105"/>
  <c r="AB56" i="105"/>
  <c r="Z53" i="105"/>
  <c r="Z51" i="105"/>
  <c r="Z47" i="105"/>
  <c r="AB43" i="105"/>
  <c r="Y27" i="105"/>
  <c r="X26" i="105"/>
  <c r="AB72" i="105"/>
  <c r="W67" i="105"/>
  <c r="W64" i="105"/>
  <c r="AB63" i="105"/>
  <c r="X57" i="105"/>
  <c r="AA56" i="105"/>
  <c r="AA54" i="105"/>
  <c r="X51" i="105"/>
  <c r="X48" i="105"/>
  <c r="Y44" i="105"/>
  <c r="AB36" i="105"/>
  <c r="Y34" i="105"/>
  <c r="W30" i="105"/>
  <c r="W11" i="105"/>
  <c r="AB8" i="105"/>
  <c r="AG6" i="105"/>
  <c r="W4" i="105"/>
  <c r="W3" i="105"/>
  <c r="AB71" i="105"/>
  <c r="AB68" i="105"/>
  <c r="AB65" i="105"/>
  <c r="W63" i="105"/>
  <c r="AA59" i="105"/>
  <c r="X54" i="105"/>
  <c r="Z50" i="105"/>
  <c r="W43" i="105"/>
  <c r="AI42" i="105" s="1"/>
  <c r="Z59" i="105"/>
  <c r="AG31" i="105"/>
  <c r="Y28" i="105"/>
  <c r="Z22" i="105"/>
  <c r="W17" i="105"/>
  <c r="AG14" i="105"/>
  <c r="AG7" i="105"/>
  <c r="AA72" i="105"/>
  <c r="AA63" i="105"/>
  <c r="AC59" i="105"/>
  <c r="Z56" i="105"/>
  <c r="Z54" i="105"/>
  <c r="W51" i="105"/>
  <c r="Y47" i="105"/>
  <c r="X44" i="105"/>
  <c r="AA43" i="105"/>
  <c r="W27" i="105"/>
  <c r="W23" i="105"/>
  <c r="X15" i="105"/>
  <c r="AG13" i="105"/>
  <c r="Z12" i="105"/>
  <c r="Y72" i="105"/>
  <c r="W47" i="105"/>
  <c r="AG26" i="105"/>
  <c r="AG18" i="105"/>
  <c r="W5" i="105"/>
  <c r="AC74" i="105"/>
  <c r="W71" i="105"/>
  <c r="AA68" i="105"/>
  <c r="AA65" i="105"/>
  <c r="Y62" i="105"/>
  <c r="Y50" i="105"/>
  <c r="AC46" i="105"/>
  <c r="W12" i="105"/>
  <c r="Z9" i="105"/>
  <c r="Z72" i="105"/>
  <c r="AC71" i="105"/>
  <c r="AC68" i="105"/>
  <c r="AC66" i="105"/>
  <c r="AC65" i="105"/>
  <c r="X63" i="105"/>
  <c r="AB59" i="105"/>
  <c r="Y56" i="105"/>
  <c r="Y54" i="105"/>
  <c r="AC50" i="105"/>
  <c r="X47" i="105"/>
  <c r="X43" i="105"/>
  <c r="W34" i="105"/>
  <c r="W32" i="105"/>
  <c r="AG28" i="105"/>
  <c r="AG20" i="105"/>
  <c r="W19" i="105"/>
  <c r="Y12" i="105"/>
  <c r="AB9" i="105"/>
  <c r="Z49" i="105"/>
  <c r="Z52" i="105"/>
  <c r="N64" i="105"/>
  <c r="N61" i="105"/>
  <c r="N58" i="105"/>
  <c r="E57" i="105"/>
  <c r="AC9" i="105" s="1"/>
  <c r="F66" i="105"/>
  <c r="Q57" i="105"/>
  <c r="F59" i="105"/>
  <c r="N63" i="105"/>
  <c r="P57" i="105"/>
  <c r="N65" i="105"/>
  <c r="N60" i="105"/>
  <c r="O57" i="105"/>
  <c r="F63" i="105"/>
  <c r="AB61" i="105"/>
  <c r="W62" i="105"/>
  <c r="AC63" i="105"/>
  <c r="Y64" i="105"/>
  <c r="W65" i="105"/>
  <c r="AB74" i="105"/>
  <c r="G23" i="105"/>
  <c r="W24" i="105"/>
  <c r="W28" i="105"/>
  <c r="O31" i="105"/>
  <c r="L31" i="105"/>
  <c r="X35" i="105"/>
  <c r="X53" i="105"/>
  <c r="X58" i="105"/>
  <c r="X67" i="105"/>
  <c r="X70" i="105"/>
  <c r="N13" i="105"/>
  <c r="F8" i="105"/>
  <c r="N12" i="105"/>
  <c r="F7" i="105"/>
  <c r="N11" i="105"/>
  <c r="F6" i="105"/>
  <c r="N40" i="105"/>
  <c r="M14" i="105"/>
  <c r="G7" i="105"/>
  <c r="M13" i="105"/>
  <c r="G6" i="105"/>
  <c r="M12" i="105"/>
  <c r="G5" i="105"/>
  <c r="F5" i="105"/>
  <c r="G8" i="105"/>
  <c r="N10" i="105"/>
  <c r="F12" i="105"/>
  <c r="N38" i="105"/>
  <c r="F75" i="105"/>
  <c r="F72" i="105"/>
  <c r="N79" i="105"/>
  <c r="N78" i="105"/>
  <c r="N77" i="105"/>
  <c r="N75" i="105"/>
  <c r="F79" i="105"/>
  <c r="F78" i="105"/>
  <c r="F77" i="105"/>
  <c r="N76" i="105"/>
  <c r="N74" i="105"/>
  <c r="N72" i="105"/>
  <c r="N70" i="105"/>
  <c r="F38" i="105"/>
  <c r="F37" i="105"/>
  <c r="N31" i="105"/>
  <c r="N33" i="105"/>
  <c r="F40" i="105"/>
  <c r="F39" i="105"/>
  <c r="N34" i="105"/>
  <c r="N35" i="105"/>
  <c r="F31" i="105"/>
  <c r="M6" i="105"/>
  <c r="G12" i="105"/>
  <c r="F32" i="105"/>
  <c r="F34" i="105"/>
  <c r="F36" i="105"/>
  <c r="N37" i="105"/>
  <c r="G75" i="105"/>
  <c r="G72" i="105"/>
  <c r="M79" i="105"/>
  <c r="M78" i="105"/>
  <c r="M77" i="105"/>
  <c r="G79" i="105"/>
  <c r="G78" i="105"/>
  <c r="G77" i="105"/>
  <c r="G76" i="105"/>
  <c r="G71" i="105"/>
  <c r="G73" i="105"/>
  <c r="L44" i="105"/>
  <c r="J57" i="105"/>
  <c r="I57" i="105"/>
  <c r="F83" i="105"/>
  <c r="F84" i="105"/>
  <c r="F85" i="105"/>
  <c r="F86" i="105"/>
  <c r="F87" i="105"/>
  <c r="F88" i="105"/>
  <c r="F89" i="105"/>
  <c r="F90" i="105"/>
  <c r="F91" i="105"/>
  <c r="F92" i="105"/>
  <c r="G83" i="105"/>
  <c r="G84" i="105"/>
  <c r="G85" i="105"/>
  <c r="G86" i="105"/>
  <c r="G87" i="105"/>
  <c r="G88" i="105"/>
  <c r="G89" i="105"/>
  <c r="G90" i="105"/>
  <c r="G91" i="105"/>
  <c r="G92" i="105"/>
  <c r="F96" i="105"/>
  <c r="F97" i="105"/>
  <c r="F98" i="105"/>
  <c r="F99" i="105"/>
  <c r="F100" i="105"/>
  <c r="F101" i="105"/>
  <c r="F102" i="105"/>
  <c r="F103" i="105"/>
  <c r="F104" i="105"/>
  <c r="G96" i="105"/>
  <c r="G97" i="105"/>
  <c r="G98" i="105"/>
  <c r="G99" i="105"/>
  <c r="G100" i="105"/>
  <c r="G101" i="105"/>
  <c r="G102" i="105"/>
  <c r="G103" i="105"/>
  <c r="G104" i="105"/>
  <c r="F109" i="105"/>
  <c r="F110" i="105"/>
  <c r="F111" i="105"/>
  <c r="F112" i="105"/>
  <c r="F113" i="105"/>
  <c r="F114" i="105"/>
  <c r="F115" i="105"/>
  <c r="F116" i="105"/>
  <c r="F117" i="105"/>
  <c r="G109" i="105"/>
  <c r="G110" i="105"/>
  <c r="G111" i="105"/>
  <c r="G112" i="105"/>
  <c r="G113" i="105"/>
  <c r="G114" i="105"/>
  <c r="G115" i="105"/>
  <c r="G116" i="105"/>
  <c r="G117" i="105"/>
  <c r="G36" i="105"/>
  <c r="M83" i="105"/>
  <c r="M84" i="105"/>
  <c r="M85" i="105"/>
  <c r="M86" i="105"/>
  <c r="M87" i="105"/>
  <c r="M88" i="105"/>
  <c r="M89" i="105"/>
  <c r="M90" i="105"/>
  <c r="M91" i="105"/>
  <c r="F122" i="105"/>
  <c r="F123" i="105"/>
  <c r="F124" i="105"/>
  <c r="F125" i="105"/>
  <c r="F126" i="105"/>
  <c r="F127" i="105"/>
  <c r="F128" i="105"/>
  <c r="F129" i="105"/>
  <c r="F130" i="105"/>
  <c r="M32" i="105"/>
  <c r="N83" i="105"/>
  <c r="N84" i="105"/>
  <c r="N85" i="105"/>
  <c r="N86" i="105"/>
  <c r="N87" i="105"/>
  <c r="N88" i="105"/>
  <c r="N89" i="105"/>
  <c r="N90" i="105"/>
  <c r="N91" i="105"/>
  <c r="G122" i="105"/>
  <c r="G123" i="105"/>
  <c r="G124" i="105"/>
  <c r="G125" i="105"/>
  <c r="G126" i="105"/>
  <c r="G127" i="105"/>
  <c r="G128" i="105"/>
  <c r="G129" i="105"/>
  <c r="G130" i="105"/>
  <c r="O19" i="104"/>
  <c r="P19" i="104"/>
  <c r="E24" i="104"/>
  <c r="O20" i="104"/>
  <c r="H24" i="104"/>
  <c r="P20" i="104"/>
  <c r="I24" i="104"/>
  <c r="H21" i="104"/>
  <c r="L24" i="104"/>
  <c r="E20" i="104"/>
  <c r="I21" i="104"/>
  <c r="F23" i="104"/>
  <c r="O24" i="104"/>
  <c r="F20" i="104"/>
  <c r="J21" i="104"/>
  <c r="P24" i="104"/>
  <c r="H20" i="104"/>
  <c r="N21" i="104"/>
  <c r="H23" i="104"/>
  <c r="Q24" i="104"/>
  <c r="Q19" i="104"/>
  <c r="E23" i="104"/>
  <c r="Q25" i="104"/>
  <c r="I20" i="104"/>
  <c r="O21" i="104"/>
  <c r="I23" i="104"/>
  <c r="E25" i="104"/>
  <c r="E19" i="104"/>
  <c r="J20" i="104"/>
  <c r="P21" i="104"/>
  <c r="J23" i="104"/>
  <c r="F25" i="104"/>
  <c r="H19" i="104"/>
  <c r="L20" i="104"/>
  <c r="Q21" i="104"/>
  <c r="L23" i="104"/>
  <c r="L34" i="104"/>
  <c r="P36" i="104"/>
  <c r="Q38" i="104"/>
  <c r="L32" i="104"/>
  <c r="O34" i="104"/>
  <c r="Q36" i="104"/>
  <c r="G40" i="104"/>
  <c r="P33" i="104"/>
  <c r="L36" i="104"/>
  <c r="M38" i="104"/>
  <c r="Q33" i="104"/>
  <c r="M36" i="104"/>
  <c r="O38" i="104"/>
  <c r="G34" i="104"/>
  <c r="O36" i="104"/>
  <c r="P38" i="104"/>
  <c r="M32" i="104"/>
  <c r="P34" i="104"/>
  <c r="J36" i="104"/>
  <c r="Q31" i="104"/>
  <c r="F34" i="104"/>
  <c r="E33" i="104"/>
  <c r="H35" i="104"/>
  <c r="J37" i="104"/>
  <c r="P31" i="104"/>
  <c r="F33" i="104"/>
  <c r="I35" i="104"/>
  <c r="I31" i="104"/>
  <c r="N33" i="104"/>
  <c r="E38" i="104"/>
  <c r="J31" i="104"/>
  <c r="E36" i="104"/>
  <c r="F38" i="104"/>
  <c r="F40" i="104"/>
  <c r="L31" i="104"/>
  <c r="N31" i="104"/>
  <c r="E35" i="104"/>
  <c r="H36" i="104"/>
  <c r="H37" i="104"/>
  <c r="I38" i="104"/>
  <c r="E32" i="104"/>
  <c r="H34" i="104"/>
  <c r="J35" i="104"/>
  <c r="N38" i="104"/>
  <c r="F32" i="104"/>
  <c r="H33" i="104"/>
  <c r="I34" i="104"/>
  <c r="N36" i="104"/>
  <c r="N37" i="104"/>
  <c r="N39" i="104"/>
  <c r="N40" i="104"/>
  <c r="E31" i="104"/>
  <c r="H32" i="104"/>
  <c r="I33" i="104"/>
  <c r="J34" i="104"/>
  <c r="N35" i="104"/>
  <c r="F31" i="104"/>
  <c r="I32" i="104"/>
  <c r="J33" i="104"/>
  <c r="H31" i="104"/>
  <c r="J32" i="104"/>
  <c r="N34" i="104"/>
  <c r="E37" i="104"/>
  <c r="F37" i="104"/>
  <c r="F39" i="104"/>
  <c r="H38" i="104"/>
  <c r="O31" i="104"/>
  <c r="E34" i="104"/>
  <c r="F35" i="104"/>
  <c r="I36" i="104"/>
  <c r="I37" i="104"/>
  <c r="J38" i="104"/>
  <c r="L22" i="104"/>
  <c r="O23" i="104"/>
  <c r="M22" i="104"/>
  <c r="P23" i="104"/>
  <c r="L21" i="104"/>
  <c r="O22" i="104"/>
  <c r="Q23" i="104"/>
  <c r="G25" i="104"/>
  <c r="Q18" i="104"/>
  <c r="M21" i="104"/>
  <c r="P22" i="104"/>
  <c r="M26" i="104"/>
  <c r="W43" i="104"/>
  <c r="AI42" i="104" s="1"/>
  <c r="Z54" i="104"/>
  <c r="E44" i="104"/>
  <c r="AG5" i="104"/>
  <c r="AA74" i="104"/>
  <c r="AB49" i="104"/>
  <c r="AB48" i="104"/>
  <c r="X44" i="104"/>
  <c r="Y44" i="104"/>
  <c r="W34" i="104"/>
  <c r="J18" i="104"/>
  <c r="Y7" i="104"/>
  <c r="Y6" i="104"/>
  <c r="Y5" i="104"/>
  <c r="Y4" i="104"/>
  <c r="Y71" i="104"/>
  <c r="X69" i="104"/>
  <c r="AC67" i="104"/>
  <c r="AC65" i="104"/>
  <c r="AC61" i="104"/>
  <c r="AC59" i="104"/>
  <c r="W56" i="104"/>
  <c r="X53" i="104"/>
  <c r="Z51" i="104"/>
  <c r="Z49" i="104"/>
  <c r="AA47" i="104"/>
  <c r="AB45" i="104"/>
  <c r="AC43" i="104"/>
  <c r="W20" i="104"/>
  <c r="W75" i="104"/>
  <c r="AC72" i="104"/>
  <c r="X71" i="104"/>
  <c r="W69" i="104"/>
  <c r="AA67" i="104"/>
  <c r="AB65" i="104"/>
  <c r="AC63" i="104"/>
  <c r="AA61" i="104"/>
  <c r="AB59" i="104"/>
  <c r="AC57" i="104"/>
  <c r="AC54" i="104"/>
  <c r="W53" i="104"/>
  <c r="Y51" i="104"/>
  <c r="X49" i="104"/>
  <c r="Y47" i="104"/>
  <c r="AA45" i="104"/>
  <c r="AB43" i="104"/>
  <c r="W27" i="104"/>
  <c r="W7" i="104"/>
  <c r="W6" i="104"/>
  <c r="W5" i="104"/>
  <c r="Y3" i="104"/>
  <c r="AC74" i="104"/>
  <c r="AB72" i="104"/>
  <c r="W71" i="104"/>
  <c r="Z67" i="104"/>
  <c r="AA65" i="104"/>
  <c r="AB63" i="104"/>
  <c r="Z61" i="104"/>
  <c r="AA59" i="104"/>
  <c r="AB57" i="104"/>
  <c r="AB54" i="104"/>
  <c r="AC52" i="104"/>
  <c r="X51" i="104"/>
  <c r="W49" i="104"/>
  <c r="X47" i="104"/>
  <c r="Z45" i="104"/>
  <c r="Z43" i="104"/>
  <c r="W31" i="104"/>
  <c r="W28" i="104"/>
  <c r="Y22" i="104"/>
  <c r="W21" i="104"/>
  <c r="W8" i="104"/>
  <c r="AB74" i="104"/>
  <c r="AA72" i="104"/>
  <c r="Y67" i="104"/>
  <c r="Z65" i="104"/>
  <c r="Z63" i="104"/>
  <c r="Y61" i="104"/>
  <c r="Z59" i="104"/>
  <c r="Z57" i="104"/>
  <c r="AA54" i="104"/>
  <c r="AB52" i="104"/>
  <c r="W51" i="104"/>
  <c r="W47" i="104"/>
  <c r="Y45" i="104"/>
  <c r="Y43" i="104"/>
  <c r="AB34" i="104"/>
  <c r="Y74" i="104"/>
  <c r="AB69" i="104"/>
  <c r="X67" i="104"/>
  <c r="X64" i="104"/>
  <c r="Y60" i="104"/>
  <c r="Z48" i="104"/>
  <c r="Y73" i="104"/>
  <c r="Z72" i="104"/>
  <c r="AA62" i="104"/>
  <c r="Z58" i="104"/>
  <c r="AA55" i="104"/>
  <c r="W52" i="104"/>
  <c r="AB50" i="104"/>
  <c r="Z46" i="104"/>
  <c r="H18" i="104"/>
  <c r="Z9" i="104" s="1"/>
  <c r="X72" i="104"/>
  <c r="AC68" i="104"/>
  <c r="Z66" i="104"/>
  <c r="Z62" i="104"/>
  <c r="Y58" i="104"/>
  <c r="AC56" i="104"/>
  <c r="Z55" i="104"/>
  <c r="AB51" i="104"/>
  <c r="AA50" i="104"/>
  <c r="W35" i="104"/>
  <c r="X74" i="104"/>
  <c r="AA69" i="104"/>
  <c r="W67" i="104"/>
  <c r="Y63" i="104"/>
  <c r="Y59" i="104"/>
  <c r="AB53" i="104"/>
  <c r="AA52" i="104"/>
  <c r="Y48" i="104"/>
  <c r="AC46" i="104"/>
  <c r="W12" i="104"/>
  <c r="W10" i="104"/>
  <c r="AB66" i="104"/>
  <c r="AC51" i="104"/>
  <c r="AC71" i="104"/>
  <c r="Y66" i="104"/>
  <c r="Y62" i="104"/>
  <c r="X55" i="104"/>
  <c r="Y50" i="104"/>
  <c r="W46" i="104"/>
  <c r="X45" i="104"/>
  <c r="E18" i="104"/>
  <c r="AC4" i="104" s="1"/>
  <c r="X13" i="104"/>
  <c r="AB71" i="104"/>
  <c r="AB70" i="104"/>
  <c r="AA68" i="104"/>
  <c r="Y65" i="104"/>
  <c r="X61" i="104"/>
  <c r="W74" i="104"/>
  <c r="AB73" i="104"/>
  <c r="W63" i="104"/>
  <c r="AC62" i="104"/>
  <c r="X59" i="104"/>
  <c r="AC58" i="104"/>
  <c r="AC55" i="104"/>
  <c r="AA53" i="104"/>
  <c r="Z52" i="104"/>
  <c r="X48" i="104"/>
  <c r="AB46" i="104"/>
  <c r="AC19" i="104"/>
  <c r="W17" i="104"/>
  <c r="AA73" i="104"/>
  <c r="AC66" i="104"/>
  <c r="AB62" i="104"/>
  <c r="AA58" i="104"/>
  <c r="AB55" i="104"/>
  <c r="X52" i="104"/>
  <c r="W48" i="104"/>
  <c r="AA46" i="104"/>
  <c r="W33" i="104"/>
  <c r="W24" i="104"/>
  <c r="I18" i="104"/>
  <c r="AA10" i="104" s="1"/>
  <c r="W14" i="104"/>
  <c r="X46" i="104"/>
  <c r="W72" i="104"/>
  <c r="AB68" i="104"/>
  <c r="X58" i="104"/>
  <c r="AB56" i="104"/>
  <c r="Y57" i="104"/>
  <c r="X34" i="104"/>
  <c r="AA44" i="104"/>
  <c r="X50" i="104"/>
  <c r="W57" i="104"/>
  <c r="W70" i="104"/>
  <c r="W45" i="104"/>
  <c r="Y64" i="104"/>
  <c r="AG8" i="104"/>
  <c r="AG10" i="104"/>
  <c r="W11" i="104"/>
  <c r="AG30" i="104"/>
  <c r="AB18" i="104"/>
  <c r="Z56" i="104"/>
  <c r="L57" i="104"/>
  <c r="P57" i="104"/>
  <c r="O57" i="104"/>
  <c r="Y34" i="104"/>
  <c r="AC36" i="104"/>
  <c r="AB60" i="104"/>
  <c r="AA71" i="104"/>
  <c r="W9" i="104"/>
  <c r="AG22" i="104"/>
  <c r="W25" i="104"/>
  <c r="AA64" i="104"/>
  <c r="X65" i="104"/>
  <c r="AG12" i="104"/>
  <c r="AB14" i="104"/>
  <c r="AG26" i="104"/>
  <c r="AG31" i="104"/>
  <c r="AA56" i="104"/>
  <c r="X68" i="104"/>
  <c r="AC48" i="104"/>
  <c r="Z60" i="104"/>
  <c r="AC69" i="104"/>
  <c r="AB44" i="104"/>
  <c r="AG14" i="104"/>
  <c r="W32" i="104"/>
  <c r="W54" i="104"/>
  <c r="Y68" i="104"/>
  <c r="AC49" i="104"/>
  <c r="W29" i="104"/>
  <c r="X70" i="104"/>
  <c r="W3" i="104"/>
  <c r="AG7" i="104"/>
  <c r="W18" i="104"/>
  <c r="AC60" i="104"/>
  <c r="W61" i="104"/>
  <c r="Z64" i="104"/>
  <c r="Y70" i="104"/>
  <c r="Y18" i="104"/>
  <c r="W23" i="104"/>
  <c r="AB24" i="104"/>
  <c r="AA70" i="104"/>
  <c r="AC64" i="104"/>
  <c r="X54" i="104"/>
  <c r="Z68" i="104"/>
  <c r="W50" i="104"/>
  <c r="W15" i="104"/>
  <c r="AG28" i="104"/>
  <c r="AG33" i="104"/>
  <c r="W44" i="104"/>
  <c r="AA48" i="104"/>
  <c r="Y54" i="104"/>
  <c r="Q57" i="104"/>
  <c r="F18" i="104"/>
  <c r="X14" i="104" s="1"/>
  <c r="AG20" i="104"/>
  <c r="AG32" i="104"/>
  <c r="AG3" i="104"/>
  <c r="F19" i="104"/>
  <c r="AG23" i="104"/>
  <c r="AG29" i="104"/>
  <c r="AG9" i="104"/>
  <c r="AG11" i="104"/>
  <c r="AG13" i="104"/>
  <c r="L18" i="104"/>
  <c r="G19" i="104"/>
  <c r="F26" i="104"/>
  <c r="N27" i="104"/>
  <c r="N51" i="104"/>
  <c r="N48" i="104"/>
  <c r="N45" i="104"/>
  <c r="N44" i="104"/>
  <c r="F53" i="104"/>
  <c r="N52" i="104"/>
  <c r="N50" i="104"/>
  <c r="Q44" i="104"/>
  <c r="F51" i="104"/>
  <c r="F49" i="104"/>
  <c r="F47" i="104"/>
  <c r="N46" i="104"/>
  <c r="P44" i="104"/>
  <c r="O44" i="104"/>
  <c r="Z3" i="104" s="1"/>
  <c r="N49" i="104"/>
  <c r="F52" i="104"/>
  <c r="X75" i="104"/>
  <c r="M53" i="104"/>
  <c r="M50" i="104"/>
  <c r="M47" i="104"/>
  <c r="G53" i="104"/>
  <c r="M52" i="104"/>
  <c r="G51" i="104"/>
  <c r="G49" i="104"/>
  <c r="G47" i="104"/>
  <c r="M48" i="104"/>
  <c r="M46" i="104"/>
  <c r="G45" i="104"/>
  <c r="F48" i="104"/>
  <c r="G52" i="104"/>
  <c r="N61" i="104"/>
  <c r="N23" i="104"/>
  <c r="N26" i="104"/>
  <c r="F21" i="104"/>
  <c r="F27" i="104"/>
  <c r="N24" i="104"/>
  <c r="AG18" i="104"/>
  <c r="AG35" i="104"/>
  <c r="AG25" i="104"/>
  <c r="N25" i="104"/>
  <c r="AG19" i="104"/>
  <c r="N19" i="104"/>
  <c r="N18" i="104"/>
  <c r="AG16" i="104"/>
  <c r="F22" i="104"/>
  <c r="AG36" i="104"/>
  <c r="N22" i="104"/>
  <c r="AG27" i="104"/>
  <c r="AG4" i="104"/>
  <c r="M24" i="104"/>
  <c r="G18" i="104"/>
  <c r="Y13" i="104" s="1"/>
  <c r="M27" i="104"/>
  <c r="G20" i="104"/>
  <c r="G21" i="104"/>
  <c r="G22" i="104"/>
  <c r="M25" i="104"/>
  <c r="M19" i="104"/>
  <c r="M18" i="104"/>
  <c r="N20" i="104"/>
  <c r="H57" i="104"/>
  <c r="Z7" i="104" s="1"/>
  <c r="J57" i="104"/>
  <c r="AB23" i="104" s="1"/>
  <c r="I57" i="104"/>
  <c r="AA28" i="104" s="1"/>
  <c r="N79" i="104"/>
  <c r="N78" i="104"/>
  <c r="N77" i="104"/>
  <c r="N74" i="104"/>
  <c r="N71" i="104"/>
  <c r="N75" i="104"/>
  <c r="F79" i="104"/>
  <c r="F78" i="104"/>
  <c r="F77" i="104"/>
  <c r="N76" i="104"/>
  <c r="F73" i="104"/>
  <c r="N72" i="104"/>
  <c r="F75" i="104"/>
  <c r="N70" i="104"/>
  <c r="F71" i="104"/>
  <c r="F72" i="104"/>
  <c r="P18" i="104"/>
  <c r="O18" i="104"/>
  <c r="M23" i="104"/>
  <c r="F24" i="104"/>
  <c r="F65" i="104"/>
  <c r="F62" i="104"/>
  <c r="F59" i="104"/>
  <c r="F64" i="104"/>
  <c r="F58" i="104"/>
  <c r="N57" i="104"/>
  <c r="F63" i="104"/>
  <c r="F74" i="104"/>
  <c r="G66" i="104"/>
  <c r="G63" i="104"/>
  <c r="G60" i="104"/>
  <c r="G57" i="104"/>
  <c r="Y36" i="104" s="1"/>
  <c r="M79" i="104"/>
  <c r="M78" i="104"/>
  <c r="M77" i="104"/>
  <c r="G79" i="104"/>
  <c r="G78" i="104"/>
  <c r="G77" i="104"/>
  <c r="M76" i="104"/>
  <c r="M73" i="104"/>
  <c r="M70" i="104"/>
  <c r="F10" i="104"/>
  <c r="F11" i="104"/>
  <c r="F12" i="104"/>
  <c r="G35" i="104"/>
  <c r="M31" i="104"/>
  <c r="X23" i="104" s="1"/>
  <c r="G38" i="104"/>
  <c r="M33" i="104"/>
  <c r="M35" i="104"/>
  <c r="G14" i="104"/>
  <c r="M9" i="104"/>
  <c r="F9" i="104"/>
  <c r="G10" i="104"/>
  <c r="G11" i="104"/>
  <c r="G12" i="104"/>
  <c r="G32" i="104"/>
  <c r="F5" i="104"/>
  <c r="F6" i="104"/>
  <c r="F7" i="104"/>
  <c r="F8" i="104"/>
  <c r="G9" i="104"/>
  <c r="M14" i="104"/>
  <c r="M34" i="104"/>
  <c r="M57" i="104"/>
  <c r="G71" i="104"/>
  <c r="M72" i="104"/>
  <c r="W73" i="104"/>
  <c r="M74" i="104"/>
  <c r="G5" i="104"/>
  <c r="G6" i="104"/>
  <c r="G7" i="104"/>
  <c r="G8" i="104"/>
  <c r="N14" i="104"/>
  <c r="AB76" i="104"/>
  <c r="AA76" i="104"/>
  <c r="Z76" i="104"/>
  <c r="Z73" i="104"/>
  <c r="Z70" i="104"/>
  <c r="AB67" i="104"/>
  <c r="X66" i="104"/>
  <c r="AB64" i="104"/>
  <c r="X63" i="104"/>
  <c r="AB61" i="104"/>
  <c r="X60" i="104"/>
  <c r="AB58" i="104"/>
  <c r="X57" i="104"/>
  <c r="Z53" i="104"/>
  <c r="Z50" i="104"/>
  <c r="Z47" i="104"/>
  <c r="Z44" i="104"/>
  <c r="X43" i="104"/>
  <c r="Y35" i="104"/>
  <c r="AB32" i="104"/>
  <c r="AG21" i="104"/>
  <c r="W19" i="104"/>
  <c r="AG15" i="104"/>
  <c r="W13" i="104"/>
  <c r="Y76" i="104"/>
  <c r="X76" i="104"/>
  <c r="W76" i="104"/>
  <c r="Z74" i="104"/>
  <c r="AC75" i="104"/>
  <c r="AB75" i="104"/>
  <c r="AA75" i="104"/>
  <c r="Z75" i="104"/>
  <c r="AC76" i="104"/>
  <c r="Y75" i="104"/>
  <c r="AC73" i="104"/>
  <c r="Y72" i="104"/>
  <c r="AC70" i="104"/>
  <c r="Y69" i="104"/>
  <c r="W68" i="104"/>
  <c r="AA66" i="104"/>
  <c r="W65" i="104"/>
  <c r="AA63" i="104"/>
  <c r="W62" i="104"/>
  <c r="AA60" i="104"/>
  <c r="W59" i="104"/>
  <c r="AA57" i="104"/>
  <c r="Y56" i="104"/>
  <c r="Y55" i="104"/>
  <c r="AC53" i="104"/>
  <c r="Y52" i="104"/>
  <c r="AC50" i="104"/>
  <c r="Y49" i="104"/>
  <c r="AC47" i="104"/>
  <c r="Y46" i="104"/>
  <c r="AC44" i="104"/>
  <c r="AA43" i="104"/>
  <c r="AB35" i="104"/>
  <c r="AC34" i="104"/>
  <c r="W30" i="104"/>
  <c r="AG24" i="104"/>
  <c r="W22" i="104"/>
  <c r="W16" i="104"/>
  <c r="X15" i="104"/>
  <c r="Y14" i="104"/>
  <c r="AG6" i="104"/>
  <c r="W4" i="104"/>
  <c r="AG17" i="104"/>
  <c r="W26" i="104"/>
  <c r="Y27" i="104"/>
  <c r="G31" i="104"/>
  <c r="Y16" i="104" s="1"/>
  <c r="AG34" i="104"/>
  <c r="W36" i="104"/>
  <c r="U40" i="104"/>
  <c r="J44" i="104"/>
  <c r="AB28" i="104" s="1"/>
  <c r="AC45" i="104"/>
  <c r="AB47" i="104"/>
  <c r="AA49" i="104"/>
  <c r="AA51" i="104"/>
  <c r="Y53" i="104"/>
  <c r="W55" i="104"/>
  <c r="X56" i="104"/>
  <c r="W58" i="104"/>
  <c r="M59" i="104"/>
  <c r="W60" i="104"/>
  <c r="M61" i="104"/>
  <c r="X62" i="104"/>
  <c r="M63" i="104"/>
  <c r="W64" i="104"/>
  <c r="M65" i="104"/>
  <c r="W66" i="104"/>
  <c r="Z69" i="104"/>
  <c r="Z71" i="104"/>
  <c r="X73" i="104"/>
  <c r="G75" i="104"/>
  <c r="N32" i="104"/>
  <c r="F83" i="104"/>
  <c r="F84" i="104"/>
  <c r="F85" i="104"/>
  <c r="F86" i="104"/>
  <c r="F87" i="104"/>
  <c r="F88" i="104"/>
  <c r="F89" i="104"/>
  <c r="F90" i="104"/>
  <c r="F91" i="104"/>
  <c r="F92" i="104"/>
  <c r="G83" i="104"/>
  <c r="G84" i="104"/>
  <c r="G85" i="104"/>
  <c r="G86" i="104"/>
  <c r="G87" i="104"/>
  <c r="G88" i="104"/>
  <c r="G89" i="104"/>
  <c r="G90" i="104"/>
  <c r="G91" i="104"/>
  <c r="F96" i="104"/>
  <c r="F97" i="104"/>
  <c r="F98" i="104"/>
  <c r="F99" i="104"/>
  <c r="F100" i="104"/>
  <c r="F101" i="104"/>
  <c r="F102" i="104"/>
  <c r="F103" i="104"/>
  <c r="F104" i="104"/>
  <c r="G96" i="104"/>
  <c r="G97" i="104"/>
  <c r="G98" i="104"/>
  <c r="G99" i="104"/>
  <c r="G100" i="104"/>
  <c r="G101" i="104"/>
  <c r="G102" i="104"/>
  <c r="G103" i="104"/>
  <c r="G104" i="104"/>
  <c r="F109" i="104"/>
  <c r="F110" i="104"/>
  <c r="F111" i="104"/>
  <c r="F112" i="104"/>
  <c r="F113" i="104"/>
  <c r="F114" i="104"/>
  <c r="F115" i="104"/>
  <c r="F116" i="104"/>
  <c r="F117" i="104"/>
  <c r="G109" i="104"/>
  <c r="G110" i="104"/>
  <c r="G111" i="104"/>
  <c r="G112" i="104"/>
  <c r="G113" i="104"/>
  <c r="G114" i="104"/>
  <c r="G115" i="104"/>
  <c r="G116" i="104"/>
  <c r="G117" i="104"/>
  <c r="N83" i="104"/>
  <c r="N84" i="104"/>
  <c r="N85" i="104"/>
  <c r="N86" i="104"/>
  <c r="N87" i="104"/>
  <c r="N88" i="104"/>
  <c r="N89" i="104"/>
  <c r="N90" i="104"/>
  <c r="N91" i="104"/>
  <c r="G122" i="104"/>
  <c r="G123" i="104"/>
  <c r="G124" i="104"/>
  <c r="G125" i="104"/>
  <c r="G126" i="104"/>
  <c r="G127" i="104"/>
  <c r="G128" i="104"/>
  <c r="G129" i="104"/>
  <c r="G130" i="104"/>
  <c r="U40" i="103"/>
  <c r="I60" i="103"/>
  <c r="I64" i="103"/>
  <c r="J61" i="103"/>
  <c r="E59" i="103"/>
  <c r="J60" i="103"/>
  <c r="E63" i="103"/>
  <c r="J64" i="103"/>
  <c r="E60" i="103"/>
  <c r="H64" i="103"/>
  <c r="H59" i="103"/>
  <c r="H63" i="103"/>
  <c r="I59" i="103"/>
  <c r="I63" i="103"/>
  <c r="E64" i="103"/>
  <c r="H60" i="103"/>
  <c r="E58" i="103"/>
  <c r="J59" i="103"/>
  <c r="E62" i="103"/>
  <c r="J63" i="103"/>
  <c r="L50" i="103"/>
  <c r="O45" i="103"/>
  <c r="O50" i="103"/>
  <c r="P47" i="103"/>
  <c r="Q47" i="103"/>
  <c r="L49" i="103"/>
  <c r="I49" i="103"/>
  <c r="G44" i="103"/>
  <c r="J46" i="103"/>
  <c r="E48" i="103"/>
  <c r="M49" i="103"/>
  <c r="E51" i="103"/>
  <c r="L47" i="103"/>
  <c r="E49" i="103"/>
  <c r="H49" i="103"/>
  <c r="H44" i="103"/>
  <c r="L46" i="103"/>
  <c r="O49" i="103"/>
  <c r="G51" i="103"/>
  <c r="M45" i="103"/>
  <c r="Q51" i="103"/>
  <c r="O47" i="103"/>
  <c r="P45" i="103"/>
  <c r="P50" i="103"/>
  <c r="E44" i="103"/>
  <c r="Q50" i="103"/>
  <c r="I44" i="103"/>
  <c r="M46" i="103"/>
  <c r="G48" i="103"/>
  <c r="P49" i="103"/>
  <c r="L51" i="103"/>
  <c r="Q45" i="103"/>
  <c r="Q44" i="103"/>
  <c r="O46" i="103"/>
  <c r="L48" i="103"/>
  <c r="Q49" i="103"/>
  <c r="M51" i="103"/>
  <c r="M52" i="103"/>
  <c r="N48" i="103"/>
  <c r="F51" i="103"/>
  <c r="N45" i="103"/>
  <c r="E47" i="103"/>
  <c r="E50" i="103"/>
  <c r="H51" i="103"/>
  <c r="F50" i="103"/>
  <c r="E45" i="103"/>
  <c r="E46" i="103"/>
  <c r="F47" i="103"/>
  <c r="H48" i="103"/>
  <c r="J49" i="103"/>
  <c r="I50" i="103"/>
  <c r="I51" i="103"/>
  <c r="F45" i="103"/>
  <c r="F46" i="103"/>
  <c r="H47" i="103"/>
  <c r="I48" i="103"/>
  <c r="J50" i="103"/>
  <c r="J51" i="103"/>
  <c r="H45" i="103"/>
  <c r="H46" i="103"/>
  <c r="I47" i="103"/>
  <c r="J48" i="103"/>
  <c r="N53" i="103"/>
  <c r="I45" i="103"/>
  <c r="I46" i="103"/>
  <c r="J47" i="103"/>
  <c r="N49" i="103"/>
  <c r="J34" i="103"/>
  <c r="H36" i="103"/>
  <c r="G33" i="103"/>
  <c r="L34" i="103"/>
  <c r="I36" i="103"/>
  <c r="O37" i="103"/>
  <c r="J32" i="103"/>
  <c r="O34" i="103"/>
  <c r="Q35" i="103"/>
  <c r="E37" i="103"/>
  <c r="H38" i="103"/>
  <c r="G39" i="103"/>
  <c r="G40" i="103"/>
  <c r="L32" i="103"/>
  <c r="O33" i="103"/>
  <c r="P34" i="103"/>
  <c r="E36" i="103"/>
  <c r="I38" i="103"/>
  <c r="H31" i="103"/>
  <c r="O32" i="103"/>
  <c r="P33" i="103"/>
  <c r="Q34" i="103"/>
  <c r="H37" i="103"/>
  <c r="J38" i="103"/>
  <c r="G31" i="103"/>
  <c r="P32" i="103"/>
  <c r="Q33" i="103"/>
  <c r="E35" i="103"/>
  <c r="G36" i="103"/>
  <c r="I37" i="103"/>
  <c r="M8" i="103"/>
  <c r="G9" i="103"/>
  <c r="G6" i="103"/>
  <c r="G10" i="103"/>
  <c r="L6" i="103"/>
  <c r="L11" i="103"/>
  <c r="G7" i="103"/>
  <c r="O11" i="103"/>
  <c r="G14" i="103"/>
  <c r="Q9" i="103"/>
  <c r="E10" i="103"/>
  <c r="G11" i="103"/>
  <c r="M7" i="103"/>
  <c r="M13" i="103"/>
  <c r="M5" i="103"/>
  <c r="E8" i="103"/>
  <c r="G13" i="103"/>
  <c r="N5" i="103"/>
  <c r="E9" i="103"/>
  <c r="F11" i="103"/>
  <c r="Q12" i="103"/>
  <c r="O6" i="103"/>
  <c r="J12" i="103"/>
  <c r="L12" i="103"/>
  <c r="Q6" i="103"/>
  <c r="N12" i="103"/>
  <c r="P8" i="103"/>
  <c r="Q8" i="103"/>
  <c r="O5" i="103"/>
  <c r="H8" i="103"/>
  <c r="P6" i="103"/>
  <c r="N13" i="103"/>
  <c r="J5" i="103"/>
  <c r="O8" i="103"/>
  <c r="H10" i="103"/>
  <c r="L5" i="103"/>
  <c r="E7" i="103"/>
  <c r="I10" i="103"/>
  <c r="O12" i="103"/>
  <c r="P12" i="103"/>
  <c r="P5" i="103"/>
  <c r="O7" i="103"/>
  <c r="H9" i="103"/>
  <c r="H11" i="103"/>
  <c r="F10" i="103"/>
  <c r="F7" i="103"/>
  <c r="Q5" i="103"/>
  <c r="P7" i="103"/>
  <c r="I9" i="103"/>
  <c r="I11" i="103"/>
  <c r="J10" i="103"/>
  <c r="Q7" i="103"/>
  <c r="J11" i="103"/>
  <c r="H7" i="103"/>
  <c r="L9" i="103"/>
  <c r="Q11" i="103"/>
  <c r="E5" i="103"/>
  <c r="I7" i="103"/>
  <c r="L8" i="103"/>
  <c r="E12" i="103"/>
  <c r="H5" i="103"/>
  <c r="I6" i="103"/>
  <c r="J7" i="103"/>
  <c r="O9" i="103"/>
  <c r="Q10" i="103"/>
  <c r="H12" i="103"/>
  <c r="E6" i="103"/>
  <c r="I8" i="103"/>
  <c r="J9" i="103"/>
  <c r="L10" i="103"/>
  <c r="P11" i="103"/>
  <c r="F13" i="103"/>
  <c r="F14" i="103"/>
  <c r="J8" i="103"/>
  <c r="O10" i="103"/>
  <c r="H6" i="103"/>
  <c r="P10" i="103"/>
  <c r="I5" i="103"/>
  <c r="J6" i="103"/>
  <c r="L7" i="103"/>
  <c r="N8" i="103"/>
  <c r="P9" i="103"/>
  <c r="E11" i="103"/>
  <c r="I12" i="103"/>
  <c r="I31" i="103"/>
  <c r="J31" i="103"/>
  <c r="AB66" i="103"/>
  <c r="X58" i="103"/>
  <c r="AG12" i="103"/>
  <c r="Y58" i="103"/>
  <c r="X44" i="103"/>
  <c r="W43" i="103"/>
  <c r="AI42" i="103" s="1"/>
  <c r="AB68" i="103"/>
  <c r="X47" i="103"/>
  <c r="N64" i="103"/>
  <c r="N61" i="103"/>
  <c r="N58" i="103"/>
  <c r="F65" i="103"/>
  <c r="F62" i="103"/>
  <c r="F59" i="103"/>
  <c r="P57" i="103"/>
  <c r="F66" i="103"/>
  <c r="N65" i="103"/>
  <c r="N63" i="103"/>
  <c r="F64" i="103"/>
  <c r="H57" i="103"/>
  <c r="Z5" i="103" s="1"/>
  <c r="F63" i="103"/>
  <c r="N60" i="103"/>
  <c r="N62" i="103"/>
  <c r="F61" i="103"/>
  <c r="F60" i="103"/>
  <c r="N59" i="103"/>
  <c r="F57" i="103"/>
  <c r="N66" i="103"/>
  <c r="E57" i="103"/>
  <c r="AG6" i="103"/>
  <c r="W47" i="103"/>
  <c r="G62" i="103"/>
  <c r="G60" i="103"/>
  <c r="G66" i="103"/>
  <c r="G64" i="103"/>
  <c r="M65" i="103"/>
  <c r="M63" i="103"/>
  <c r="G65" i="103"/>
  <c r="G61" i="103"/>
  <c r="M58" i="103"/>
  <c r="M61" i="103"/>
  <c r="G57" i="103"/>
  <c r="M62" i="103"/>
  <c r="M59" i="103"/>
  <c r="M66" i="103"/>
  <c r="G63" i="103"/>
  <c r="G59" i="103"/>
  <c r="G58" i="103"/>
  <c r="AC46" i="103"/>
  <c r="W50" i="103"/>
  <c r="X50" i="103"/>
  <c r="AB27" i="103"/>
  <c r="AB22" i="103"/>
  <c r="W36" i="103"/>
  <c r="AC52" i="103"/>
  <c r="W53" i="103"/>
  <c r="M57" i="103"/>
  <c r="AA61" i="103"/>
  <c r="W44" i="103"/>
  <c r="AA46" i="103"/>
  <c r="AB71" i="103"/>
  <c r="AG17" i="103"/>
  <c r="X43" i="103"/>
  <c r="AA72" i="103"/>
  <c r="W10" i="103"/>
  <c r="W18" i="103"/>
  <c r="AG21" i="103"/>
  <c r="AG28" i="103"/>
  <c r="X53" i="103"/>
  <c r="N57" i="103"/>
  <c r="AB61" i="103"/>
  <c r="M64" i="103"/>
  <c r="AC65" i="103"/>
  <c r="W72" i="103"/>
  <c r="AG13" i="103"/>
  <c r="AB46" i="103"/>
  <c r="Z72" i="103"/>
  <c r="AG5" i="103"/>
  <c r="W32" i="103"/>
  <c r="AC68" i="103"/>
  <c r="W3" i="103"/>
  <c r="AG31" i="103"/>
  <c r="AG33" i="103"/>
  <c r="M60" i="103"/>
  <c r="Y50" i="103"/>
  <c r="W34" i="103"/>
  <c r="Z50" i="103"/>
  <c r="I57" i="103"/>
  <c r="Z61" i="103"/>
  <c r="O57" i="103"/>
  <c r="AB76" i="103"/>
  <c r="X75" i="103"/>
  <c r="AB73" i="103"/>
  <c r="X72" i="103"/>
  <c r="AB70" i="103"/>
  <c r="X69" i="103"/>
  <c r="Z66" i="103"/>
  <c r="Z63" i="103"/>
  <c r="Z60" i="103"/>
  <c r="Z57" i="103"/>
  <c r="X56" i="103"/>
  <c r="X55" i="103"/>
  <c r="AB53" i="103"/>
  <c r="X52" i="103"/>
  <c r="AB50" i="103"/>
  <c r="X49" i="103"/>
  <c r="AB47" i="103"/>
  <c r="X46" i="103"/>
  <c r="AB44" i="103"/>
  <c r="Z43" i="103"/>
  <c r="AB28" i="103"/>
  <c r="AG23" i="103"/>
  <c r="W21" i="103"/>
  <c r="W15" i="103"/>
  <c r="AA76" i="103"/>
  <c r="Z76" i="103"/>
  <c r="Y76" i="103"/>
  <c r="X76" i="103"/>
  <c r="W76" i="103"/>
  <c r="Z74" i="103"/>
  <c r="AC75" i="103"/>
  <c r="AB75" i="103"/>
  <c r="AA75" i="103"/>
  <c r="Z75" i="103"/>
  <c r="AC76" i="103"/>
  <c r="Y75" i="103"/>
  <c r="AC73" i="103"/>
  <c r="Y72" i="103"/>
  <c r="AC70" i="103"/>
  <c r="Y69" i="103"/>
  <c r="W68" i="103"/>
  <c r="AA66" i="103"/>
  <c r="W65" i="103"/>
  <c r="AA63" i="103"/>
  <c r="W62" i="103"/>
  <c r="AA60" i="103"/>
  <c r="W59" i="103"/>
  <c r="AA57" i="103"/>
  <c r="Y56" i="103"/>
  <c r="Y55" i="103"/>
  <c r="AC53" i="103"/>
  <c r="Y52" i="103"/>
  <c r="AC50" i="103"/>
  <c r="Y49" i="103"/>
  <c r="AC47" i="103"/>
  <c r="Y46" i="103"/>
  <c r="AC44" i="103"/>
  <c r="AA43" i="103"/>
  <c r="W30" i="103"/>
  <c r="AB29" i="103"/>
  <c r="AG24" i="103"/>
  <c r="W22" i="103"/>
  <c r="X21" i="103"/>
  <c r="W16" i="103"/>
  <c r="AA73" i="103"/>
  <c r="AA71" i="103"/>
  <c r="AB69" i="103"/>
  <c r="X68" i="103"/>
  <c r="Y66" i="103"/>
  <c r="AA64" i="103"/>
  <c r="AB62" i="103"/>
  <c r="AC60" i="103"/>
  <c r="AC58" i="103"/>
  <c r="AB55" i="103"/>
  <c r="AB51" i="103"/>
  <c r="AC49" i="103"/>
  <c r="AB45" i="103"/>
  <c r="AG34" i="103"/>
  <c r="AB32" i="103"/>
  <c r="X30" i="103"/>
  <c r="AG25" i="103"/>
  <c r="AG19" i="103"/>
  <c r="AB17" i="103"/>
  <c r="AG9" i="103"/>
  <c r="W7" i="103"/>
  <c r="X71" i="103"/>
  <c r="X64" i="103"/>
  <c r="Z58" i="103"/>
  <c r="W55" i="103"/>
  <c r="Y53" i="103"/>
  <c r="Y47" i="103"/>
  <c r="Y43" i="103"/>
  <c r="Z73" i="103"/>
  <c r="Z71" i="103"/>
  <c r="AA69" i="103"/>
  <c r="X66" i="103"/>
  <c r="Z64" i="103"/>
  <c r="AA62" i="103"/>
  <c r="AB60" i="103"/>
  <c r="AB58" i="103"/>
  <c r="AC56" i="103"/>
  <c r="AA55" i="103"/>
  <c r="AA53" i="103"/>
  <c r="AA51" i="103"/>
  <c r="AB49" i="103"/>
  <c r="AA47" i="103"/>
  <c r="AA45" i="103"/>
  <c r="AC43" i="103"/>
  <c r="AG35" i="103"/>
  <c r="W27" i="103"/>
  <c r="AB24" i="103"/>
  <c r="AG8" i="103"/>
  <c r="W6" i="103"/>
  <c r="X5" i="103"/>
  <c r="Y4" i="103"/>
  <c r="X73" i="103"/>
  <c r="W29" i="103"/>
  <c r="AG26" i="103"/>
  <c r="Y73" i="103"/>
  <c r="Y71" i="103"/>
  <c r="Z69" i="103"/>
  <c r="AC67" i="103"/>
  <c r="W66" i="103"/>
  <c r="Y64" i="103"/>
  <c r="Z62" i="103"/>
  <c r="Y60" i="103"/>
  <c r="AA58" i="103"/>
  <c r="AB56" i="103"/>
  <c r="Z55" i="103"/>
  <c r="Z53" i="103"/>
  <c r="Z51" i="103"/>
  <c r="AA49" i="103"/>
  <c r="Z47" i="103"/>
  <c r="Z45" i="103"/>
  <c r="AB43" i="103"/>
  <c r="AG36" i="103"/>
  <c r="AB33" i="103"/>
  <c r="W31" i="103"/>
  <c r="W28" i="103"/>
  <c r="AB15" i="103"/>
  <c r="AG7" i="103"/>
  <c r="W5" i="103"/>
  <c r="W69" i="103"/>
  <c r="AB67" i="103"/>
  <c r="Y62" i="103"/>
  <c r="X60" i="103"/>
  <c r="AA56" i="103"/>
  <c r="Y51" i="103"/>
  <c r="Z49" i="103"/>
  <c r="Y45" i="103"/>
  <c r="AG30" i="103"/>
  <c r="W71" i="103"/>
  <c r="Z68" i="103"/>
  <c r="AA65" i="103"/>
  <c r="Y61" i="103"/>
  <c r="W58" i="103"/>
  <c r="AC55" i="103"/>
  <c r="AB52" i="103"/>
  <c r="W49" i="103"/>
  <c r="AC48" i="103"/>
  <c r="Z46" i="103"/>
  <c r="W20" i="103"/>
  <c r="W11" i="103"/>
  <c r="Y74" i="103"/>
  <c r="Y67" i="103"/>
  <c r="Z56" i="103"/>
  <c r="X48" i="103"/>
  <c r="W13" i="103"/>
  <c r="AG11" i="103"/>
  <c r="AA59" i="103"/>
  <c r="W48" i="103"/>
  <c r="AG27" i="103"/>
  <c r="W19" i="103"/>
  <c r="AB7" i="103"/>
  <c r="W74" i="103"/>
  <c r="W63" i="103"/>
  <c r="X54" i="103"/>
  <c r="AA50" i="103"/>
  <c r="Y44" i="103"/>
  <c r="W24" i="103"/>
  <c r="AB11" i="103"/>
  <c r="W73" i="103"/>
  <c r="AB72" i="103"/>
  <c r="X62" i="103"/>
  <c r="Y59" i="103"/>
  <c r="AA70" i="103"/>
  <c r="Y68" i="103"/>
  <c r="Z65" i="103"/>
  <c r="X61" i="103"/>
  <c r="AC57" i="103"/>
  <c r="AA52" i="103"/>
  <c r="AB48" i="103"/>
  <c r="W46" i="103"/>
  <c r="AC45" i="103"/>
  <c r="W25" i="103"/>
  <c r="AG14" i="103"/>
  <c r="AG10" i="103"/>
  <c r="W8" i="103"/>
  <c r="AC69" i="103"/>
  <c r="AG15" i="103"/>
  <c r="X74" i="103"/>
  <c r="X67" i="103"/>
  <c r="X63" i="103"/>
  <c r="W56" i="103"/>
  <c r="Y54" i="103"/>
  <c r="Z44" i="103"/>
  <c r="AG18" i="103"/>
  <c r="AC74" i="103"/>
  <c r="Z70" i="103"/>
  <c r="Y65" i="103"/>
  <c r="AC64" i="103"/>
  <c r="W61" i="103"/>
  <c r="AB57" i="103"/>
  <c r="AC54" i="103"/>
  <c r="Z52" i="103"/>
  <c r="AA48" i="103"/>
  <c r="X45" i="103"/>
  <c r="AB26" i="103"/>
  <c r="AC19" i="103"/>
  <c r="W75" i="103"/>
  <c r="AB74" i="103"/>
  <c r="Y70" i="103"/>
  <c r="AA67" i="103"/>
  <c r="X65" i="103"/>
  <c r="AB64" i="103"/>
  <c r="AC63" i="103"/>
  <c r="W60" i="103"/>
  <c r="Y57" i="103"/>
  <c r="AB54" i="103"/>
  <c r="W52" i="103"/>
  <c r="AC51" i="103"/>
  <c r="Z48" i="103"/>
  <c r="W45" i="103"/>
  <c r="W33" i="103"/>
  <c r="AG29" i="103"/>
  <c r="W23" i="103"/>
  <c r="W12" i="103"/>
  <c r="AB10" i="103"/>
  <c r="X9" i="103"/>
  <c r="AC6" i="103"/>
  <c r="AA74" i="103"/>
  <c r="X70" i="103"/>
  <c r="Z67" i="103"/>
  <c r="W64" i="103"/>
  <c r="AB63" i="103"/>
  <c r="AC59" i="103"/>
  <c r="X57" i="103"/>
  <c r="AA54" i="103"/>
  <c r="X51" i="103"/>
  <c r="Y48" i="103"/>
  <c r="W35" i="103"/>
  <c r="AG22" i="103"/>
  <c r="AG20" i="103"/>
  <c r="W17" i="103"/>
  <c r="W9" i="103"/>
  <c r="AB6" i="103"/>
  <c r="AG4" i="103"/>
  <c r="AG3" i="103"/>
  <c r="W70" i="103"/>
  <c r="Y63" i="103"/>
  <c r="AB59" i="103"/>
  <c r="W57" i="103"/>
  <c r="Z54" i="103"/>
  <c r="W51" i="103"/>
  <c r="AA44" i="103"/>
  <c r="AG32" i="103"/>
  <c r="X19" i="103"/>
  <c r="AC72" i="103"/>
  <c r="W67" i="103"/>
  <c r="AC62" i="103"/>
  <c r="Z59" i="103"/>
  <c r="W26" i="103"/>
  <c r="W14" i="103"/>
  <c r="AC61" i="103"/>
  <c r="AB4" i="103"/>
  <c r="AA68" i="103"/>
  <c r="AC71" i="103"/>
  <c r="I18" i="103"/>
  <c r="AA12" i="103" s="1"/>
  <c r="J18" i="103"/>
  <c r="AB35" i="103" s="1"/>
  <c r="H18" i="103"/>
  <c r="Z28" i="103" s="1"/>
  <c r="E18" i="103"/>
  <c r="AC7" i="103" s="1"/>
  <c r="W4" i="103"/>
  <c r="AG16" i="103"/>
  <c r="W54" i="103"/>
  <c r="X59" i="103"/>
  <c r="AB65" i="103"/>
  <c r="AC66" i="103"/>
  <c r="N25" i="103"/>
  <c r="F20" i="103"/>
  <c r="N26" i="103"/>
  <c r="F21" i="103"/>
  <c r="N19" i="103"/>
  <c r="F22" i="103"/>
  <c r="N23" i="103"/>
  <c r="M26" i="103"/>
  <c r="G19" i="103"/>
  <c r="M27" i="103"/>
  <c r="G20" i="103"/>
  <c r="M25" i="103"/>
  <c r="M18" i="103"/>
  <c r="G22" i="103"/>
  <c r="M19" i="103"/>
  <c r="N71" i="103"/>
  <c r="G74" i="103"/>
  <c r="N18" i="103"/>
  <c r="N20" i="103"/>
  <c r="F26" i="103"/>
  <c r="N27" i="103"/>
  <c r="O18" i="103"/>
  <c r="Z17" i="103" s="1"/>
  <c r="M22" i="103"/>
  <c r="G26" i="103"/>
  <c r="F70" i="103"/>
  <c r="N7" i="103"/>
  <c r="F19" i="103"/>
  <c r="G21" i="103"/>
  <c r="N22" i="103"/>
  <c r="F23" i="103"/>
  <c r="N44" i="103"/>
  <c r="F49" i="103"/>
  <c r="N46" i="103"/>
  <c r="P44" i="103"/>
  <c r="AA16" i="103" s="1"/>
  <c r="N52" i="103"/>
  <c r="J44" i="103"/>
  <c r="N47" i="103"/>
  <c r="G70" i="103"/>
  <c r="F24" i="103"/>
  <c r="F74" i="103"/>
  <c r="M20" i="103"/>
  <c r="G24" i="103"/>
  <c r="N11" i="103"/>
  <c r="F6" i="103"/>
  <c r="N10" i="103"/>
  <c r="F5" i="103"/>
  <c r="N9" i="103"/>
  <c r="F12" i="103"/>
  <c r="Q18" i="103"/>
  <c r="G23" i="103"/>
  <c r="G52" i="103"/>
  <c r="G49" i="103"/>
  <c r="G46" i="103"/>
  <c r="M44" i="103"/>
  <c r="M53" i="103"/>
  <c r="M50" i="103"/>
  <c r="M47" i="103"/>
  <c r="G53" i="103"/>
  <c r="G47" i="103"/>
  <c r="L44" i="103"/>
  <c r="N79" i="103"/>
  <c r="N78" i="103"/>
  <c r="N77" i="103"/>
  <c r="N75" i="103"/>
  <c r="F79" i="103"/>
  <c r="F78" i="103"/>
  <c r="F77" i="103"/>
  <c r="N76" i="103"/>
  <c r="F76" i="103"/>
  <c r="F73" i="103"/>
  <c r="F75" i="103"/>
  <c r="N72" i="103"/>
  <c r="N74" i="103"/>
  <c r="N70" i="103"/>
  <c r="F72" i="103"/>
  <c r="Q57" i="103"/>
  <c r="G75" i="103"/>
  <c r="G72" i="103"/>
  <c r="M79" i="103"/>
  <c r="M78" i="103"/>
  <c r="M77" i="103"/>
  <c r="G79" i="103"/>
  <c r="G78" i="103"/>
  <c r="G77" i="103"/>
  <c r="M76" i="103"/>
  <c r="M73" i="103"/>
  <c r="M70" i="103"/>
  <c r="G76" i="103"/>
  <c r="G73" i="103"/>
  <c r="M72" i="103"/>
  <c r="G71" i="103"/>
  <c r="F18" i="103"/>
  <c r="X11" i="103" s="1"/>
  <c r="G18" i="103"/>
  <c r="Y7" i="103" s="1"/>
  <c r="M12" i="103"/>
  <c r="G5" i="103"/>
  <c r="M11" i="103"/>
  <c r="M10" i="103"/>
  <c r="M6" i="103"/>
  <c r="F8" i="103"/>
  <c r="G12" i="103"/>
  <c r="M14" i="103"/>
  <c r="L18" i="103"/>
  <c r="M24" i="103"/>
  <c r="O44" i="103"/>
  <c r="M48" i="103"/>
  <c r="M74" i="103"/>
  <c r="G37" i="103"/>
  <c r="M32" i="103"/>
  <c r="G38" i="103"/>
  <c r="M33" i="103"/>
  <c r="F32" i="103"/>
  <c r="M35" i="103"/>
  <c r="N36" i="103"/>
  <c r="O31" i="103"/>
  <c r="P31" i="103"/>
  <c r="AA29" i="103" s="1"/>
  <c r="E31" i="103"/>
  <c r="AC18" i="103" s="1"/>
  <c r="L57" i="103"/>
  <c r="AC13" i="103" s="1"/>
  <c r="F38" i="103"/>
  <c r="N32" i="103"/>
  <c r="F31" i="103"/>
  <c r="N34" i="103"/>
  <c r="J57" i="103"/>
  <c r="F83" i="103"/>
  <c r="F84" i="103"/>
  <c r="F85" i="103"/>
  <c r="F86" i="103"/>
  <c r="F87" i="103"/>
  <c r="F88" i="103"/>
  <c r="F89" i="103"/>
  <c r="F90" i="103"/>
  <c r="F91" i="103"/>
  <c r="F92" i="103"/>
  <c r="G83" i="103"/>
  <c r="G84" i="103"/>
  <c r="G85" i="103"/>
  <c r="G86" i="103"/>
  <c r="G87" i="103"/>
  <c r="G88" i="103"/>
  <c r="G89" i="103"/>
  <c r="G90" i="103"/>
  <c r="G91" i="103"/>
  <c r="G92" i="103"/>
  <c r="F96" i="103"/>
  <c r="F97" i="103"/>
  <c r="F98" i="103"/>
  <c r="F99" i="103"/>
  <c r="F100" i="103"/>
  <c r="F101" i="103"/>
  <c r="F102" i="103"/>
  <c r="F103" i="103"/>
  <c r="F104" i="103"/>
  <c r="G96" i="103"/>
  <c r="G97" i="103"/>
  <c r="G98" i="103"/>
  <c r="G99" i="103"/>
  <c r="G100" i="103"/>
  <c r="G101" i="103"/>
  <c r="G102" i="103"/>
  <c r="G103" i="103"/>
  <c r="G104" i="103"/>
  <c r="F109" i="103"/>
  <c r="F110" i="103"/>
  <c r="F111" i="103"/>
  <c r="F112" i="103"/>
  <c r="F113" i="103"/>
  <c r="F114" i="103"/>
  <c r="F115" i="103"/>
  <c r="F116" i="103"/>
  <c r="F117" i="103"/>
  <c r="G109" i="103"/>
  <c r="G110" i="103"/>
  <c r="G111" i="103"/>
  <c r="G112" i="103"/>
  <c r="G113" i="103"/>
  <c r="G114" i="103"/>
  <c r="G115" i="103"/>
  <c r="G116" i="103"/>
  <c r="G117" i="103"/>
  <c r="M83" i="103"/>
  <c r="M84" i="103"/>
  <c r="M85" i="103"/>
  <c r="M86" i="103"/>
  <c r="M87" i="103"/>
  <c r="M88" i="103"/>
  <c r="M89" i="103"/>
  <c r="M90" i="103"/>
  <c r="M91" i="103"/>
  <c r="F122" i="103"/>
  <c r="F123" i="103"/>
  <c r="F124" i="103"/>
  <c r="F125" i="103"/>
  <c r="F126" i="103"/>
  <c r="F127" i="103"/>
  <c r="F128" i="103"/>
  <c r="F129" i="103"/>
  <c r="F130" i="103"/>
  <c r="N83" i="103"/>
  <c r="N84" i="103"/>
  <c r="N85" i="103"/>
  <c r="N86" i="103"/>
  <c r="N87" i="103"/>
  <c r="N88" i="103"/>
  <c r="N89" i="103"/>
  <c r="N90" i="103"/>
  <c r="N91" i="103"/>
  <c r="G122" i="103"/>
  <c r="G123" i="103"/>
  <c r="G124" i="103"/>
  <c r="G125" i="103"/>
  <c r="G126" i="103"/>
  <c r="G127" i="103"/>
  <c r="G128" i="103"/>
  <c r="G129" i="103"/>
  <c r="G130" i="103"/>
  <c r="I48" i="102"/>
  <c r="E47" i="102"/>
  <c r="J48" i="102"/>
  <c r="H47" i="102"/>
  <c r="E51" i="102"/>
  <c r="I47" i="102"/>
  <c r="J47" i="102"/>
  <c r="E50" i="102"/>
  <c r="Q44" i="102"/>
  <c r="H46" i="102"/>
  <c r="I51" i="102"/>
  <c r="E46" i="102"/>
  <c r="H51" i="102"/>
  <c r="I46" i="102"/>
  <c r="H50" i="102"/>
  <c r="J51" i="102"/>
  <c r="M33" i="102"/>
  <c r="O34" i="102"/>
  <c r="P35" i="102"/>
  <c r="Q36" i="102"/>
  <c r="G38" i="102"/>
  <c r="L33" i="102"/>
  <c r="M34" i="102"/>
  <c r="O35" i="102"/>
  <c r="P36" i="102"/>
  <c r="I31" i="102"/>
  <c r="L32" i="102"/>
  <c r="O33" i="102"/>
  <c r="P34" i="102"/>
  <c r="Q35" i="102"/>
  <c r="M40" i="102"/>
  <c r="E10" i="102"/>
  <c r="P5" i="102"/>
  <c r="E5" i="102"/>
  <c r="J6" i="102"/>
  <c r="J10" i="102"/>
  <c r="H5" i="102"/>
  <c r="E9" i="102"/>
  <c r="I5" i="102"/>
  <c r="H9" i="102"/>
  <c r="E12" i="102"/>
  <c r="J5" i="102"/>
  <c r="I9" i="102"/>
  <c r="H12" i="102"/>
  <c r="L5" i="102"/>
  <c r="H8" i="102"/>
  <c r="J9" i="102"/>
  <c r="I12" i="102"/>
  <c r="I8" i="102"/>
  <c r="E11" i="102"/>
  <c r="N5" i="102"/>
  <c r="E7" i="102"/>
  <c r="J8" i="102"/>
  <c r="F11" i="102"/>
  <c r="H6" i="102"/>
  <c r="H10" i="102"/>
  <c r="I6" i="102"/>
  <c r="N7" i="102"/>
  <c r="I10" i="102"/>
  <c r="E8" i="102"/>
  <c r="J12" i="102"/>
  <c r="O5" i="102"/>
  <c r="H7" i="102"/>
  <c r="E6" i="102"/>
  <c r="J7" i="102"/>
  <c r="H11" i="102"/>
  <c r="Z51" i="102"/>
  <c r="E18" i="102"/>
  <c r="I18" i="102"/>
  <c r="X71" i="102"/>
  <c r="W3" i="102"/>
  <c r="X53" i="102"/>
  <c r="AB51" i="102"/>
  <c r="W25" i="102"/>
  <c r="W22" i="102"/>
  <c r="W67" i="102"/>
  <c r="Y74" i="102"/>
  <c r="AG21" i="102"/>
  <c r="X44" i="102"/>
  <c r="Z61" i="102"/>
  <c r="W19" i="102"/>
  <c r="AB61" i="102"/>
  <c r="Z62" i="102"/>
  <c r="AB69" i="102"/>
  <c r="X70" i="102"/>
  <c r="AB52" i="102"/>
  <c r="AC69" i="102"/>
  <c r="Z70" i="102"/>
  <c r="AG14" i="102"/>
  <c r="W32" i="102"/>
  <c r="Z53" i="102"/>
  <c r="Y45" i="102"/>
  <c r="M49" i="102"/>
  <c r="W58" i="102"/>
  <c r="AB62" i="102"/>
  <c r="Z67" i="102"/>
  <c r="Z71" i="102"/>
  <c r="W4" i="102"/>
  <c r="G10" i="102"/>
  <c r="M12" i="102"/>
  <c r="N13" i="102"/>
  <c r="AG13" i="102"/>
  <c r="W16" i="102"/>
  <c r="M26" i="102"/>
  <c r="M25" i="102"/>
  <c r="H18" i="102"/>
  <c r="Z22" i="102" s="1"/>
  <c r="G26" i="102"/>
  <c r="M21" i="102"/>
  <c r="G22" i="102"/>
  <c r="M18" i="102"/>
  <c r="AA19" i="102"/>
  <c r="AG20" i="102"/>
  <c r="F38" i="102"/>
  <c r="O31" i="102"/>
  <c r="F37" i="102"/>
  <c r="N31" i="102"/>
  <c r="N40" i="102"/>
  <c r="N39" i="102"/>
  <c r="N38" i="102"/>
  <c r="F33" i="102"/>
  <c r="N34" i="102"/>
  <c r="F40" i="102"/>
  <c r="F39" i="102"/>
  <c r="N33" i="102"/>
  <c r="Q31" i="102"/>
  <c r="N32" i="102"/>
  <c r="P31" i="102"/>
  <c r="H31" i="102"/>
  <c r="X43" i="102"/>
  <c r="G45" i="102"/>
  <c r="Z45" i="102"/>
  <c r="N49" i="102"/>
  <c r="X54" i="102"/>
  <c r="AB56" i="102"/>
  <c r="X58" i="102"/>
  <c r="X63" i="102"/>
  <c r="AB67" i="102"/>
  <c r="AB71" i="102"/>
  <c r="AB72" i="102"/>
  <c r="X73" i="102"/>
  <c r="G66" i="102"/>
  <c r="AA3" i="102"/>
  <c r="X4" i="102"/>
  <c r="W5" i="102"/>
  <c r="W7" i="102"/>
  <c r="W8" i="102"/>
  <c r="G9" i="102"/>
  <c r="N12" i="102"/>
  <c r="W15" i="102"/>
  <c r="X21" i="102"/>
  <c r="AG34" i="102"/>
  <c r="I44" i="102"/>
  <c r="AB45" i="102"/>
  <c r="AB46" i="102"/>
  <c r="X47" i="102"/>
  <c r="N51" i="102"/>
  <c r="Y54" i="102"/>
  <c r="AC56" i="102"/>
  <c r="G58" i="102"/>
  <c r="Z58" i="102"/>
  <c r="W64" i="102"/>
  <c r="AC72" i="102"/>
  <c r="Z73" i="102"/>
  <c r="X74" i="102"/>
  <c r="G52" i="102"/>
  <c r="G49" i="102"/>
  <c r="G46" i="102"/>
  <c r="M44" i="102"/>
  <c r="X13" i="102" s="1"/>
  <c r="M51" i="102"/>
  <c r="M48" i="102"/>
  <c r="M45" i="102"/>
  <c r="G44" i="102"/>
  <c r="M53" i="102"/>
  <c r="M50" i="102"/>
  <c r="M47" i="102"/>
  <c r="Z44" i="102"/>
  <c r="X57" i="102"/>
  <c r="AA62" i="102"/>
  <c r="X67" i="102"/>
  <c r="AG6" i="102"/>
  <c r="W9" i="102"/>
  <c r="F10" i="102"/>
  <c r="M13" i="102"/>
  <c r="W18" i="102"/>
  <c r="W27" i="102"/>
  <c r="AB3" i="102"/>
  <c r="F5" i="102"/>
  <c r="F7" i="102"/>
  <c r="F8" i="102"/>
  <c r="N11" i="102"/>
  <c r="W14" i="102"/>
  <c r="W17" i="102"/>
  <c r="AG28" i="102"/>
  <c r="AB32" i="102"/>
  <c r="W35" i="102"/>
  <c r="E44" i="102"/>
  <c r="AC11" i="102" s="1"/>
  <c r="AC46" i="102"/>
  <c r="Z47" i="102"/>
  <c r="X48" i="102"/>
  <c r="Z54" i="102"/>
  <c r="J57" i="102"/>
  <c r="I57" i="102"/>
  <c r="AA18" i="102" s="1"/>
  <c r="E57" i="102"/>
  <c r="AB58" i="102"/>
  <c r="Z59" i="102"/>
  <c r="G63" i="102"/>
  <c r="X64" i="102"/>
  <c r="Z68" i="102"/>
  <c r="AG17" i="102"/>
  <c r="AB76" i="102"/>
  <c r="X75" i="102"/>
  <c r="AB73" i="102"/>
  <c r="X72" i="102"/>
  <c r="AB70" i="102"/>
  <c r="X69" i="102"/>
  <c r="Z66" i="102"/>
  <c r="Z63" i="102"/>
  <c r="Z60" i="102"/>
  <c r="Z57" i="102"/>
  <c r="X56" i="102"/>
  <c r="X55" i="102"/>
  <c r="AB53" i="102"/>
  <c r="X52" i="102"/>
  <c r="AB50" i="102"/>
  <c r="X49" i="102"/>
  <c r="AB47" i="102"/>
  <c r="X46" i="102"/>
  <c r="AB44" i="102"/>
  <c r="Z43" i="102"/>
  <c r="AA35" i="102"/>
  <c r="AB34" i="102"/>
  <c r="AG23" i="102"/>
  <c r="W21" i="102"/>
  <c r="AA76" i="102"/>
  <c r="W75" i="102"/>
  <c r="AA73" i="102"/>
  <c r="W72" i="102"/>
  <c r="AA70" i="102"/>
  <c r="W69" i="102"/>
  <c r="AC67" i="102"/>
  <c r="Y66" i="102"/>
  <c r="AC64" i="102"/>
  <c r="Y63" i="102"/>
  <c r="AC61" i="102"/>
  <c r="Y60" i="102"/>
  <c r="AC58" i="102"/>
  <c r="Y57" i="102"/>
  <c r="W56" i="102"/>
  <c r="W55" i="102"/>
  <c r="AA53" i="102"/>
  <c r="W52" i="102"/>
  <c r="AA50" i="102"/>
  <c r="W49" i="102"/>
  <c r="AA47" i="102"/>
  <c r="W46" i="102"/>
  <c r="AA44" i="102"/>
  <c r="Y43" i="102"/>
  <c r="AB33" i="102"/>
  <c r="AC32" i="102"/>
  <c r="AG30" i="102"/>
  <c r="AG22" i="102"/>
  <c r="W20" i="102"/>
  <c r="AB17" i="102"/>
  <c r="AG16" i="102"/>
  <c r="Z76" i="102"/>
  <c r="Y76" i="102"/>
  <c r="AC74" i="102"/>
  <c r="Y73" i="102"/>
  <c r="AC71" i="102"/>
  <c r="Y70" i="102"/>
  <c r="AA67" i="102"/>
  <c r="W66" i="102"/>
  <c r="AA64" i="102"/>
  <c r="W63" i="102"/>
  <c r="AA61" i="102"/>
  <c r="W60" i="102"/>
  <c r="AA58" i="102"/>
  <c r="W57" i="102"/>
  <c r="AC54" i="102"/>
  <c r="Y53" i="102"/>
  <c r="AC51" i="102"/>
  <c r="Y50" i="102"/>
  <c r="AC48" i="102"/>
  <c r="Y47" i="102"/>
  <c r="AC45" i="102"/>
  <c r="Y44" i="102"/>
  <c r="W43" i="102"/>
  <c r="AI42" i="102" s="1"/>
  <c r="W36" i="102"/>
  <c r="X76" i="102"/>
  <c r="W76" i="102"/>
  <c r="AA74" i="102"/>
  <c r="W73" i="102"/>
  <c r="AA71" i="102"/>
  <c r="W70" i="102"/>
  <c r="AC68" i="102"/>
  <c r="Y67" i="102"/>
  <c r="AC65" i="102"/>
  <c r="Y64" i="102"/>
  <c r="AC62" i="102"/>
  <c r="Y61" i="102"/>
  <c r="AC59" i="102"/>
  <c r="Y58" i="102"/>
  <c r="AA54" i="102"/>
  <c r="W53" i="102"/>
  <c r="AA51" i="102"/>
  <c r="W50" i="102"/>
  <c r="AA48" i="102"/>
  <c r="W47" i="102"/>
  <c r="AA45" i="102"/>
  <c r="W44" i="102"/>
  <c r="AG36" i="102"/>
  <c r="W34" i="102"/>
  <c r="X33" i="102"/>
  <c r="W28" i="102"/>
  <c r="AB23" i="102"/>
  <c r="AG18" i="102"/>
  <c r="X17" i="102"/>
  <c r="AG12" i="102"/>
  <c r="W10" i="102"/>
  <c r="Z74" i="102"/>
  <c r="AC75" i="102"/>
  <c r="AB75" i="102"/>
  <c r="AA75" i="102"/>
  <c r="W74" i="102"/>
  <c r="AA72" i="102"/>
  <c r="W71" i="102"/>
  <c r="AA69" i="102"/>
  <c r="Y68" i="102"/>
  <c r="AC66" i="102"/>
  <c r="Y65" i="102"/>
  <c r="AC63" i="102"/>
  <c r="Y62" i="102"/>
  <c r="AC60" i="102"/>
  <c r="Y59" i="102"/>
  <c r="AC57" i="102"/>
  <c r="AA56" i="102"/>
  <c r="AA55" i="102"/>
  <c r="W54" i="102"/>
  <c r="AA52" i="102"/>
  <c r="W51" i="102"/>
  <c r="AA49" i="102"/>
  <c r="W48" i="102"/>
  <c r="AA46" i="102"/>
  <c r="W45" i="102"/>
  <c r="AC43" i="102"/>
  <c r="AG32" i="102"/>
  <c r="AG26" i="102"/>
  <c r="W24" i="102"/>
  <c r="AB13" i="102"/>
  <c r="AG8" i="102"/>
  <c r="W6" i="102"/>
  <c r="Z75" i="102"/>
  <c r="Z72" i="102"/>
  <c r="Z69" i="102"/>
  <c r="X68" i="102"/>
  <c r="AB66" i="102"/>
  <c r="X65" i="102"/>
  <c r="AB63" i="102"/>
  <c r="X62" i="102"/>
  <c r="AB60" i="102"/>
  <c r="X59" i="102"/>
  <c r="AB57" i="102"/>
  <c r="Z56" i="102"/>
  <c r="Z55" i="102"/>
  <c r="Z52" i="102"/>
  <c r="Z49" i="102"/>
  <c r="Z46" i="102"/>
  <c r="AB43" i="102"/>
  <c r="AB36" i="102"/>
  <c r="AG31" i="102"/>
  <c r="AC76" i="102"/>
  <c r="Y75" i="102"/>
  <c r="AC73" i="102"/>
  <c r="Y72" i="102"/>
  <c r="AC70" i="102"/>
  <c r="Y69" i="102"/>
  <c r="W68" i="102"/>
  <c r="AA66" i="102"/>
  <c r="W65" i="102"/>
  <c r="AA63" i="102"/>
  <c r="W62" i="102"/>
  <c r="AA60" i="102"/>
  <c r="W59" i="102"/>
  <c r="AA57" i="102"/>
  <c r="Y56" i="102"/>
  <c r="Y55" i="102"/>
  <c r="AC53" i="102"/>
  <c r="Y52" i="102"/>
  <c r="AC50" i="102"/>
  <c r="Y49" i="102"/>
  <c r="AC47" i="102"/>
  <c r="Y46" i="102"/>
  <c r="AC44" i="102"/>
  <c r="AA43" i="102"/>
  <c r="AA36" i="102"/>
  <c r="W30" i="102"/>
  <c r="X45" i="102"/>
  <c r="G5" i="102"/>
  <c r="F6" i="102"/>
  <c r="Y6" i="102"/>
  <c r="G7" i="102"/>
  <c r="G8" i="102"/>
  <c r="AG11" i="102"/>
  <c r="G18" i="102"/>
  <c r="Y22" i="102" s="1"/>
  <c r="AB18" i="102"/>
  <c r="M22" i="102"/>
  <c r="G24" i="102"/>
  <c r="AG25" i="102"/>
  <c r="W26" i="102"/>
  <c r="W33" i="102"/>
  <c r="F44" i="102"/>
  <c r="X24" i="102" s="1"/>
  <c r="Y48" i="102"/>
  <c r="M52" i="102"/>
  <c r="AB54" i="102"/>
  <c r="AA59" i="102"/>
  <c r="G64" i="102"/>
  <c r="Z64" i="102"/>
  <c r="AA68" i="102"/>
  <c r="AB74" i="102"/>
  <c r="AG29" i="102"/>
  <c r="N48" i="102"/>
  <c r="Y19" i="102"/>
  <c r="Y34" i="102"/>
  <c r="G6" i="102"/>
  <c r="W13" i="102"/>
  <c r="F14" i="102"/>
  <c r="Y14" i="102"/>
  <c r="AA15" i="102"/>
  <c r="AG19" i="102"/>
  <c r="W23" i="102"/>
  <c r="AB24" i="102"/>
  <c r="W29" i="102"/>
  <c r="Y35" i="102"/>
  <c r="H44" i="102"/>
  <c r="Z14" i="102" s="1"/>
  <c r="G47" i="102"/>
  <c r="G48" i="102"/>
  <c r="Z48" i="102"/>
  <c r="N52" i="102"/>
  <c r="H57" i="102"/>
  <c r="AB59" i="102"/>
  <c r="AB64" i="102"/>
  <c r="Z65" i="102"/>
  <c r="AB68" i="102"/>
  <c r="AB8" i="102"/>
  <c r="M10" i="102"/>
  <c r="AG10" i="102"/>
  <c r="W12" i="102"/>
  <c r="F13" i="102"/>
  <c r="G14" i="102"/>
  <c r="AG27" i="102"/>
  <c r="AB30" i="102"/>
  <c r="W31" i="102"/>
  <c r="J44" i="102"/>
  <c r="AB25" i="102" s="1"/>
  <c r="AB48" i="102"/>
  <c r="AB49" i="102"/>
  <c r="X50" i="102"/>
  <c r="AB55" i="102"/>
  <c r="O57" i="102"/>
  <c r="X60" i="102"/>
  <c r="AA65" i="102"/>
  <c r="F75" i="102"/>
  <c r="F72" i="102"/>
  <c r="N79" i="102"/>
  <c r="N78" i="102"/>
  <c r="N77" i="102"/>
  <c r="F76" i="102"/>
  <c r="F73" i="102"/>
  <c r="F70" i="102"/>
  <c r="N75" i="102"/>
  <c r="F79" i="102"/>
  <c r="F78" i="102"/>
  <c r="F77" i="102"/>
  <c r="F74" i="102"/>
  <c r="F71" i="102"/>
  <c r="N76" i="102"/>
  <c r="N73" i="102"/>
  <c r="N70" i="102"/>
  <c r="F52" i="102"/>
  <c r="F49" i="102"/>
  <c r="F46" i="102"/>
  <c r="F53" i="102"/>
  <c r="F50" i="102"/>
  <c r="F47" i="102"/>
  <c r="F51" i="102"/>
  <c r="F48" i="102"/>
  <c r="F45" i="102"/>
  <c r="N53" i="102"/>
  <c r="N50" i="102"/>
  <c r="N47" i="102"/>
  <c r="N44" i="102"/>
  <c r="AG4" i="102"/>
  <c r="N6" i="102"/>
  <c r="AC52" i="102"/>
  <c r="AB6" i="102"/>
  <c r="AB7" i="102"/>
  <c r="M9" i="102"/>
  <c r="W11" i="102"/>
  <c r="G13" i="102"/>
  <c r="AB14" i="102"/>
  <c r="L18" i="102"/>
  <c r="AA26" i="102"/>
  <c r="AC49" i="102"/>
  <c r="Z50" i="102"/>
  <c r="X51" i="102"/>
  <c r="AC55" i="102"/>
  <c r="W61" i="102"/>
  <c r="AB65" i="102"/>
  <c r="N46" i="102"/>
  <c r="AG15" i="102"/>
  <c r="M64" i="102"/>
  <c r="M61" i="102"/>
  <c r="M58" i="102"/>
  <c r="G57" i="102"/>
  <c r="M65" i="102"/>
  <c r="M62" i="102"/>
  <c r="M59" i="102"/>
  <c r="M66" i="102"/>
  <c r="M63" i="102"/>
  <c r="M60" i="102"/>
  <c r="G65" i="102"/>
  <c r="G62" i="102"/>
  <c r="G59" i="102"/>
  <c r="M57" i="102"/>
  <c r="L57" i="102"/>
  <c r="N14" i="102"/>
  <c r="F9" i="102"/>
  <c r="N10" i="102"/>
  <c r="Y71" i="102"/>
  <c r="AG5" i="102"/>
  <c r="AG7" i="102"/>
  <c r="AB11" i="102"/>
  <c r="Z19" i="102"/>
  <c r="AG3" i="102"/>
  <c r="N9" i="102"/>
  <c r="AG9" i="102"/>
  <c r="G12" i="102"/>
  <c r="Y12" i="102"/>
  <c r="Z13" i="102"/>
  <c r="AG24" i="102"/>
  <c r="AB26" i="102"/>
  <c r="AG33" i="102"/>
  <c r="AG35" i="102"/>
  <c r="L44" i="102"/>
  <c r="P44" i="102"/>
  <c r="AA21" i="102" s="1"/>
  <c r="O44" i="102"/>
  <c r="M46" i="102"/>
  <c r="Y51" i="102"/>
  <c r="Q57" i="102"/>
  <c r="G60" i="102"/>
  <c r="X61" i="102"/>
  <c r="X66" i="102"/>
  <c r="M70" i="102"/>
  <c r="M73" i="102"/>
  <c r="M76" i="102"/>
  <c r="F23" i="102"/>
  <c r="E31" i="102"/>
  <c r="AC18" i="102" s="1"/>
  <c r="M35" i="102"/>
  <c r="G39" i="102"/>
  <c r="G40" i="102"/>
  <c r="G77" i="102"/>
  <c r="G78" i="102"/>
  <c r="G79" i="102"/>
  <c r="F83" i="102"/>
  <c r="F84" i="102"/>
  <c r="F85" i="102"/>
  <c r="F86" i="102"/>
  <c r="F87" i="102"/>
  <c r="F88" i="102"/>
  <c r="F89" i="102"/>
  <c r="F90" i="102"/>
  <c r="F91" i="102"/>
  <c r="F92" i="102"/>
  <c r="G83" i="102"/>
  <c r="G84" i="102"/>
  <c r="G85" i="102"/>
  <c r="G86" i="102"/>
  <c r="G87" i="102"/>
  <c r="G88" i="102"/>
  <c r="G89" i="102"/>
  <c r="G90" i="102"/>
  <c r="G91" i="102"/>
  <c r="N122" i="102"/>
  <c r="N123" i="102"/>
  <c r="N124" i="102"/>
  <c r="N125" i="102"/>
  <c r="N126" i="102"/>
  <c r="N127" i="102"/>
  <c r="N128" i="102"/>
  <c r="N129" i="102"/>
  <c r="N130" i="102"/>
  <c r="N20" i="102"/>
  <c r="G32" i="102"/>
  <c r="F96" i="102"/>
  <c r="F97" i="102"/>
  <c r="F98" i="102"/>
  <c r="F99" i="102"/>
  <c r="F100" i="102"/>
  <c r="F101" i="102"/>
  <c r="F102" i="102"/>
  <c r="F103" i="102"/>
  <c r="F104" i="102"/>
  <c r="M71" i="102"/>
  <c r="M74" i="102"/>
  <c r="M77" i="102"/>
  <c r="M78" i="102"/>
  <c r="M79" i="102"/>
  <c r="G36" i="102"/>
  <c r="G72" i="102"/>
  <c r="N83" i="102"/>
  <c r="N84" i="102"/>
  <c r="N85" i="102"/>
  <c r="N86" i="102"/>
  <c r="N87" i="102"/>
  <c r="N88" i="102"/>
  <c r="N89" i="102"/>
  <c r="N90" i="102"/>
  <c r="N91" i="102"/>
  <c r="Q46" i="101"/>
  <c r="O49" i="101"/>
  <c r="P49" i="101"/>
  <c r="O45" i="101"/>
  <c r="E47" i="101"/>
  <c r="M48" i="101"/>
  <c r="E51" i="101"/>
  <c r="G53" i="101"/>
  <c r="Q45" i="101"/>
  <c r="P48" i="101"/>
  <c r="E50" i="101"/>
  <c r="H51" i="101"/>
  <c r="L44" i="101"/>
  <c r="L47" i="101"/>
  <c r="Q48" i="101"/>
  <c r="I51" i="101"/>
  <c r="P47" i="101"/>
  <c r="H50" i="101"/>
  <c r="L46" i="101"/>
  <c r="Q47" i="101"/>
  <c r="I50" i="101"/>
  <c r="M51" i="101"/>
  <c r="E44" i="101"/>
  <c r="P45" i="101"/>
  <c r="O48" i="101"/>
  <c r="G51" i="101"/>
  <c r="G44" i="101"/>
  <c r="G47" i="101"/>
  <c r="Q44" i="101"/>
  <c r="E46" i="101"/>
  <c r="O47" i="101"/>
  <c r="G50" i="101"/>
  <c r="J51" i="101"/>
  <c r="E45" i="101"/>
  <c r="M46" i="101"/>
  <c r="H49" i="101"/>
  <c r="L50" i="101"/>
  <c r="O51" i="101"/>
  <c r="M45" i="101"/>
  <c r="I48" i="101"/>
  <c r="Q50" i="101"/>
  <c r="L48" i="101"/>
  <c r="Q49" i="101"/>
  <c r="P44" i="101"/>
  <c r="E49" i="101"/>
  <c r="L51" i="101"/>
  <c r="M52" i="101"/>
  <c r="G45" i="101"/>
  <c r="O46" i="101"/>
  <c r="E48" i="101"/>
  <c r="L49" i="101"/>
  <c r="O50" i="101"/>
  <c r="P51" i="101"/>
  <c r="H32" i="101"/>
  <c r="I33" i="101"/>
  <c r="J34" i="101"/>
  <c r="E36" i="101"/>
  <c r="O37" i="101"/>
  <c r="P37" i="101"/>
  <c r="J32" i="101"/>
  <c r="L33" i="101"/>
  <c r="O34" i="101"/>
  <c r="H36" i="101"/>
  <c r="Q37" i="101"/>
  <c r="E31" i="101"/>
  <c r="L32" i="101"/>
  <c r="N33" i="101"/>
  <c r="P34" i="101"/>
  <c r="I36" i="101"/>
  <c r="E38" i="101"/>
  <c r="L38" i="101"/>
  <c r="I32" i="101"/>
  <c r="J33" i="101"/>
  <c r="N34" i="101"/>
  <c r="F31" i="101"/>
  <c r="O33" i="101"/>
  <c r="Q34" i="101"/>
  <c r="J36" i="101"/>
  <c r="H38" i="101"/>
  <c r="I49" i="101"/>
  <c r="H48" i="101"/>
  <c r="I45" i="101"/>
  <c r="I46" i="101"/>
  <c r="I47" i="101"/>
  <c r="N51" i="101"/>
  <c r="J45" i="101"/>
  <c r="J46" i="101"/>
  <c r="J47" i="101"/>
  <c r="H45" i="101"/>
  <c r="H46" i="101"/>
  <c r="H47" i="101"/>
  <c r="J48" i="101"/>
  <c r="J49" i="101"/>
  <c r="J50" i="101"/>
  <c r="N48" i="101"/>
  <c r="L35" i="101"/>
  <c r="P36" i="101"/>
  <c r="M35" i="101"/>
  <c r="Q36" i="101"/>
  <c r="L34" i="101"/>
  <c r="O35" i="101"/>
  <c r="L19" i="101"/>
  <c r="Q20" i="101"/>
  <c r="O23" i="101"/>
  <c r="O19" i="101"/>
  <c r="P23" i="101"/>
  <c r="P19" i="101"/>
  <c r="G21" i="101"/>
  <c r="L22" i="101"/>
  <c r="Q23" i="101"/>
  <c r="Q18" i="101"/>
  <c r="Q19" i="101"/>
  <c r="O22" i="101"/>
  <c r="L25" i="101"/>
  <c r="P22" i="101"/>
  <c r="O25" i="101"/>
  <c r="G27" i="101"/>
  <c r="Q7" i="101"/>
  <c r="P10" i="101"/>
  <c r="E5" i="101"/>
  <c r="E8" i="101"/>
  <c r="L9" i="101"/>
  <c r="Q10" i="101"/>
  <c r="J12" i="101"/>
  <c r="L6" i="101"/>
  <c r="J9" i="101"/>
  <c r="I12" i="101"/>
  <c r="H5" i="101"/>
  <c r="O6" i="101"/>
  <c r="H8" i="101"/>
  <c r="O9" i="101"/>
  <c r="E11" i="101"/>
  <c r="L12" i="101"/>
  <c r="I5" i="101"/>
  <c r="P6" i="101"/>
  <c r="I8" i="101"/>
  <c r="P9" i="101"/>
  <c r="O12" i="101"/>
  <c r="J5" i="101"/>
  <c r="Q6" i="101"/>
  <c r="J8" i="101"/>
  <c r="Q9" i="101"/>
  <c r="H11" i="101"/>
  <c r="P12" i="101"/>
  <c r="L5" i="101"/>
  <c r="E7" i="101"/>
  <c r="L8" i="101"/>
  <c r="E10" i="101"/>
  <c r="I11" i="101"/>
  <c r="Q12" i="101"/>
  <c r="L31" i="101"/>
  <c r="E6" i="101"/>
  <c r="J7" i="101"/>
  <c r="J11" i="101"/>
  <c r="H6" i="101"/>
  <c r="J44" i="101"/>
  <c r="H31" i="101"/>
  <c r="I31" i="101"/>
  <c r="I57" i="101"/>
  <c r="W3" i="101"/>
  <c r="I44" i="101"/>
  <c r="W10" i="101"/>
  <c r="J31" i="101"/>
  <c r="H57" i="101"/>
  <c r="H44" i="101"/>
  <c r="W9" i="101"/>
  <c r="W26" i="101"/>
  <c r="AG8" i="101"/>
  <c r="AG14" i="101"/>
  <c r="H18" i="101"/>
  <c r="F27" i="101"/>
  <c r="N24" i="101"/>
  <c r="AG17" i="101"/>
  <c r="O18" i="101"/>
  <c r="AG3" i="101"/>
  <c r="AG7" i="101"/>
  <c r="P18" i="101"/>
  <c r="W20" i="101"/>
  <c r="Z21" i="101"/>
  <c r="AG4" i="101"/>
  <c r="AG5" i="101"/>
  <c r="AA21" i="101"/>
  <c r="N23" i="101"/>
  <c r="N26" i="101"/>
  <c r="F21" i="101"/>
  <c r="N25" i="101"/>
  <c r="N19" i="101"/>
  <c r="N18" i="101"/>
  <c r="F26" i="101"/>
  <c r="F22" i="101"/>
  <c r="F23" i="101"/>
  <c r="N20" i="101"/>
  <c r="F25" i="101"/>
  <c r="N27" i="101"/>
  <c r="N22" i="101"/>
  <c r="F24" i="101"/>
  <c r="N21" i="101"/>
  <c r="F18" i="101"/>
  <c r="F19" i="101"/>
  <c r="L18" i="101"/>
  <c r="Z20" i="101"/>
  <c r="AB76" i="101"/>
  <c r="X75" i="101"/>
  <c r="AB73" i="101"/>
  <c r="X72" i="101"/>
  <c r="AB70" i="101"/>
  <c r="X69" i="101"/>
  <c r="Z66" i="101"/>
  <c r="Z63" i="101"/>
  <c r="Z60" i="101"/>
  <c r="Z57" i="101"/>
  <c r="X56" i="101"/>
  <c r="X55" i="101"/>
  <c r="AB53" i="101"/>
  <c r="X52" i="101"/>
  <c r="AB50" i="101"/>
  <c r="X49" i="101"/>
  <c r="AB47" i="101"/>
  <c r="X46" i="101"/>
  <c r="AB44" i="101"/>
  <c r="Z43" i="101"/>
  <c r="AA76" i="101"/>
  <c r="W75" i="101"/>
  <c r="AA73" i="101"/>
  <c r="W72" i="101"/>
  <c r="AA70" i="101"/>
  <c r="W69" i="101"/>
  <c r="AC67" i="101"/>
  <c r="Y66" i="101"/>
  <c r="AC64" i="101"/>
  <c r="Y63" i="101"/>
  <c r="AC61" i="101"/>
  <c r="Y60" i="101"/>
  <c r="AC58" i="101"/>
  <c r="Y57" i="101"/>
  <c r="W56" i="101"/>
  <c r="W55" i="101"/>
  <c r="AA53" i="101"/>
  <c r="W52" i="101"/>
  <c r="AA50" i="101"/>
  <c r="W49" i="101"/>
  <c r="AA47" i="101"/>
  <c r="W46" i="101"/>
  <c r="AA44" i="101"/>
  <c r="Y43" i="101"/>
  <c r="Z76" i="101"/>
  <c r="Z73" i="101"/>
  <c r="Z70" i="101"/>
  <c r="AB67" i="101"/>
  <c r="X66" i="101"/>
  <c r="AB64" i="101"/>
  <c r="X63" i="101"/>
  <c r="AB61" i="101"/>
  <c r="X60" i="101"/>
  <c r="AB58" i="101"/>
  <c r="X57" i="101"/>
  <c r="Z53" i="101"/>
  <c r="Z50" i="101"/>
  <c r="Z47" i="101"/>
  <c r="Z44" i="101"/>
  <c r="X43" i="101"/>
  <c r="Y35" i="101"/>
  <c r="AC25" i="101"/>
  <c r="AG21" i="101"/>
  <c r="W19" i="101"/>
  <c r="X18" i="101"/>
  <c r="AG15" i="101"/>
  <c r="W13" i="101"/>
  <c r="Y76" i="101"/>
  <c r="AC74" i="101"/>
  <c r="Y73" i="101"/>
  <c r="AC71" i="101"/>
  <c r="Y70" i="101"/>
  <c r="AA67" i="101"/>
  <c r="W66" i="101"/>
  <c r="AA64" i="101"/>
  <c r="W63" i="101"/>
  <c r="AA61" i="101"/>
  <c r="W60" i="101"/>
  <c r="AA58" i="101"/>
  <c r="W57" i="101"/>
  <c r="AC54" i="101"/>
  <c r="Y53" i="101"/>
  <c r="AC51" i="101"/>
  <c r="Y50" i="101"/>
  <c r="AC48" i="101"/>
  <c r="Y47" i="101"/>
  <c r="AC45" i="101"/>
  <c r="Y44" i="101"/>
  <c r="W43" i="101"/>
  <c r="AI42" i="101" s="1"/>
  <c r="W36" i="101"/>
  <c r="X76" i="101"/>
  <c r="AB74" i="101"/>
  <c r="X73" i="101"/>
  <c r="AB71" i="101"/>
  <c r="X70" i="101"/>
  <c r="Z67" i="101"/>
  <c r="Z64" i="101"/>
  <c r="Z61" i="101"/>
  <c r="Z58" i="101"/>
  <c r="AB54" i="101"/>
  <c r="X53" i="101"/>
  <c r="AB51" i="101"/>
  <c r="X50" i="101"/>
  <c r="AB48" i="101"/>
  <c r="X47" i="101"/>
  <c r="AB45" i="101"/>
  <c r="X44" i="101"/>
  <c r="W35" i="101"/>
  <c r="W76" i="101"/>
  <c r="AA74" i="101"/>
  <c r="W73" i="101"/>
  <c r="AA71" i="101"/>
  <c r="W70" i="101"/>
  <c r="AC68" i="101"/>
  <c r="Y67" i="101"/>
  <c r="AC65" i="101"/>
  <c r="Y64" i="101"/>
  <c r="AC62" i="101"/>
  <c r="Y61" i="101"/>
  <c r="AC59" i="101"/>
  <c r="Y58" i="101"/>
  <c r="AA54" i="101"/>
  <c r="W53" i="101"/>
  <c r="AA51" i="101"/>
  <c r="W50" i="101"/>
  <c r="AA48" i="101"/>
  <c r="W47" i="101"/>
  <c r="AA45" i="101"/>
  <c r="W44" i="101"/>
  <c r="AG36" i="101"/>
  <c r="Z74" i="101"/>
  <c r="Z71" i="101"/>
  <c r="AB68" i="101"/>
  <c r="X67" i="101"/>
  <c r="AB65" i="101"/>
  <c r="X64" i="101"/>
  <c r="AB62" i="101"/>
  <c r="X61" i="101"/>
  <c r="AB59" i="101"/>
  <c r="X58" i="101"/>
  <c r="Z54" i="101"/>
  <c r="Z51" i="101"/>
  <c r="Z48" i="101"/>
  <c r="Z45" i="101"/>
  <c r="AG35" i="101"/>
  <c r="AC75" i="101"/>
  <c r="Y74" i="101"/>
  <c r="AC72" i="101"/>
  <c r="Y71" i="101"/>
  <c r="AC69" i="101"/>
  <c r="AA68" i="101"/>
  <c r="W67" i="101"/>
  <c r="AA65" i="101"/>
  <c r="W64" i="101"/>
  <c r="AA62" i="101"/>
  <c r="W61" i="101"/>
  <c r="AA59" i="101"/>
  <c r="W58" i="101"/>
  <c r="AC56" i="101"/>
  <c r="AC55" i="101"/>
  <c r="Y54" i="101"/>
  <c r="AC52" i="101"/>
  <c r="Y51" i="101"/>
  <c r="AC49" i="101"/>
  <c r="Y48" i="101"/>
  <c r="AC46" i="101"/>
  <c r="Y45" i="101"/>
  <c r="AG34" i="101"/>
  <c r="AB75" i="101"/>
  <c r="X74" i="101"/>
  <c r="AB72" i="101"/>
  <c r="X71" i="101"/>
  <c r="AB69" i="101"/>
  <c r="Z68" i="101"/>
  <c r="Z65" i="101"/>
  <c r="Z62" i="101"/>
  <c r="Z59" i="101"/>
  <c r="AB56" i="101"/>
  <c r="AB55" i="101"/>
  <c r="X54" i="101"/>
  <c r="AB52" i="101"/>
  <c r="X51" i="101"/>
  <c r="AB49" i="101"/>
  <c r="X48" i="101"/>
  <c r="AB46" i="101"/>
  <c r="X45" i="101"/>
  <c r="AG33" i="101"/>
  <c r="AA75" i="101"/>
  <c r="W74" i="101"/>
  <c r="AA72" i="101"/>
  <c r="W71" i="101"/>
  <c r="AA69" i="101"/>
  <c r="Y68" i="101"/>
  <c r="AC66" i="101"/>
  <c r="Y65" i="101"/>
  <c r="AC63" i="101"/>
  <c r="Y62" i="101"/>
  <c r="AC60" i="101"/>
  <c r="Y59" i="101"/>
  <c r="AC57" i="101"/>
  <c r="AA56" i="101"/>
  <c r="AA55" i="101"/>
  <c r="W54" i="101"/>
  <c r="AA52" i="101"/>
  <c r="W51" i="101"/>
  <c r="AA49" i="101"/>
  <c r="W48" i="101"/>
  <c r="AA46" i="101"/>
  <c r="W45" i="101"/>
  <c r="AC43" i="101"/>
  <c r="Z75" i="101"/>
  <c r="Z72" i="101"/>
  <c r="Z69" i="101"/>
  <c r="X68" i="101"/>
  <c r="AB66" i="101"/>
  <c r="X65" i="101"/>
  <c r="AB63" i="101"/>
  <c r="X62" i="101"/>
  <c r="AB60" i="101"/>
  <c r="X59" i="101"/>
  <c r="AB57" i="101"/>
  <c r="Z56" i="101"/>
  <c r="Z55" i="101"/>
  <c r="Z52" i="101"/>
  <c r="Z49" i="101"/>
  <c r="Z46" i="101"/>
  <c r="AB43" i="101"/>
  <c r="AC76" i="101"/>
  <c r="Y75" i="101"/>
  <c r="AC73" i="101"/>
  <c r="Y72" i="101"/>
  <c r="AC70" i="101"/>
  <c r="Y69" i="101"/>
  <c r="W68" i="101"/>
  <c r="AA66" i="101"/>
  <c r="W65" i="101"/>
  <c r="AA63" i="101"/>
  <c r="W62" i="101"/>
  <c r="AA60" i="101"/>
  <c r="W59" i="101"/>
  <c r="AA57" i="101"/>
  <c r="Y56" i="101"/>
  <c r="Y55" i="101"/>
  <c r="AC53" i="101"/>
  <c r="Y52" i="101"/>
  <c r="AC50" i="101"/>
  <c r="Y49" i="101"/>
  <c r="AC47" i="101"/>
  <c r="Y46" i="101"/>
  <c r="AC44" i="101"/>
  <c r="AA43" i="101"/>
  <c r="W30" i="101"/>
  <c r="AG24" i="101"/>
  <c r="W22" i="101"/>
  <c r="Z19" i="101"/>
  <c r="W16" i="101"/>
  <c r="Z13" i="101"/>
  <c r="AG6" i="101"/>
  <c r="W4" i="101"/>
  <c r="Z29" i="101"/>
  <c r="W27" i="101"/>
  <c r="AG25" i="101"/>
  <c r="Z22" i="101"/>
  <c r="Y21" i="101"/>
  <c r="AG19" i="101"/>
  <c r="AG16" i="101"/>
  <c r="W11" i="101"/>
  <c r="W14" i="101"/>
  <c r="W25" i="101"/>
  <c r="AG23" i="101"/>
  <c r="W31" i="101"/>
  <c r="W28" i="101"/>
  <c r="Y22" i="101"/>
  <c r="W21" i="101"/>
  <c r="Y12" i="101"/>
  <c r="AG9" i="101"/>
  <c r="AC5" i="101"/>
  <c r="W17" i="101"/>
  <c r="AG12" i="101"/>
  <c r="W29" i="101"/>
  <c r="AG26" i="101"/>
  <c r="Z23" i="101"/>
  <c r="AG20" i="101"/>
  <c r="Y13" i="101"/>
  <c r="W12" i="101"/>
  <c r="AG10" i="101"/>
  <c r="Y33" i="101"/>
  <c r="W32" i="101"/>
  <c r="AG30" i="101"/>
  <c r="Y23" i="101"/>
  <c r="AG29" i="101"/>
  <c r="Y18" i="101"/>
  <c r="AG32" i="101"/>
  <c r="Z26" i="101"/>
  <c r="W24" i="101"/>
  <c r="W15" i="101"/>
  <c r="W7" i="101"/>
  <c r="Y10" i="101"/>
  <c r="W8" i="101"/>
  <c r="Z30" i="101"/>
  <c r="AG27" i="101"/>
  <c r="Y17" i="101"/>
  <c r="Z14" i="101"/>
  <c r="AG11" i="101"/>
  <c r="Z7" i="101"/>
  <c r="Z5" i="101"/>
  <c r="Y25" i="101"/>
  <c r="AA19" i="101"/>
  <c r="Z3" i="101"/>
  <c r="W33" i="101"/>
  <c r="AG31" i="101"/>
  <c r="AG28" i="101"/>
  <c r="Y24" i="101"/>
  <c r="W23" i="101"/>
  <c r="Y7" i="101"/>
  <c r="Y5" i="101"/>
  <c r="Y4" i="101"/>
  <c r="AA3" i="101"/>
  <c r="AG22" i="101"/>
  <c r="W34" i="101"/>
  <c r="W18" i="101"/>
  <c r="AG13" i="101"/>
  <c r="Y9" i="101"/>
  <c r="W6" i="101"/>
  <c r="W5" i="101"/>
  <c r="AG18" i="101"/>
  <c r="F12" i="101"/>
  <c r="N8" i="101"/>
  <c r="F9" i="101"/>
  <c r="G26" i="101"/>
  <c r="F8" i="101"/>
  <c r="N12" i="101"/>
  <c r="E18" i="101"/>
  <c r="AC31" i="101" s="1"/>
  <c r="G25" i="101"/>
  <c r="G5" i="101"/>
  <c r="G6" i="101"/>
  <c r="G7" i="101"/>
  <c r="G8" i="101"/>
  <c r="N11" i="101"/>
  <c r="F14" i="101"/>
  <c r="M20" i="101"/>
  <c r="M24" i="101"/>
  <c r="G18" i="101"/>
  <c r="Y14" i="101" s="1"/>
  <c r="M27" i="101"/>
  <c r="G20" i="101"/>
  <c r="G11" i="101"/>
  <c r="G14" i="101"/>
  <c r="M9" i="101"/>
  <c r="M12" i="101"/>
  <c r="N13" i="101"/>
  <c r="J18" i="101"/>
  <c r="AB12" i="101" s="1"/>
  <c r="M22" i="101"/>
  <c r="F5" i="101"/>
  <c r="F7" i="101"/>
  <c r="M10" i="101"/>
  <c r="I18" i="101"/>
  <c r="AA13" i="101" s="1"/>
  <c r="N10" i="101"/>
  <c r="F13" i="101"/>
  <c r="G23" i="101"/>
  <c r="M26" i="101"/>
  <c r="M21" i="101"/>
  <c r="N9" i="101"/>
  <c r="G13" i="101"/>
  <c r="M18" i="101"/>
  <c r="M19" i="101"/>
  <c r="M25" i="101"/>
  <c r="G37" i="101"/>
  <c r="G35" i="101"/>
  <c r="M31" i="101"/>
  <c r="X15" i="101" s="1"/>
  <c r="M40" i="101"/>
  <c r="M39" i="101"/>
  <c r="M38" i="101"/>
  <c r="M37" i="101"/>
  <c r="M36" i="101"/>
  <c r="G40" i="101"/>
  <c r="G39" i="101"/>
  <c r="G38" i="101"/>
  <c r="M33" i="101"/>
  <c r="F6" i="101"/>
  <c r="G9" i="101"/>
  <c r="G19" i="101"/>
  <c r="M5" i="101"/>
  <c r="M6" i="101"/>
  <c r="M7" i="101"/>
  <c r="M8" i="101"/>
  <c r="G12" i="101"/>
  <c r="G22" i="101"/>
  <c r="G32" i="101"/>
  <c r="M34" i="101"/>
  <c r="N32" i="101"/>
  <c r="N44" i="101"/>
  <c r="M47" i="101"/>
  <c r="M50" i="101"/>
  <c r="M53" i="101"/>
  <c r="L57" i="101"/>
  <c r="F59" i="101"/>
  <c r="F62" i="101"/>
  <c r="F65" i="101"/>
  <c r="M70" i="101"/>
  <c r="M73" i="101"/>
  <c r="M76" i="101"/>
  <c r="F39" i="101"/>
  <c r="F40" i="101"/>
  <c r="O44" i="101"/>
  <c r="Z27" i="101" s="1"/>
  <c r="N47" i="101"/>
  <c r="N50" i="101"/>
  <c r="N53" i="101"/>
  <c r="M57" i="101"/>
  <c r="G59" i="101"/>
  <c r="G62" i="101"/>
  <c r="G65" i="101"/>
  <c r="N70" i="101"/>
  <c r="N73" i="101"/>
  <c r="N76" i="101"/>
  <c r="F45" i="101"/>
  <c r="F48" i="101"/>
  <c r="F51" i="101"/>
  <c r="N57" i="101"/>
  <c r="M60" i="101"/>
  <c r="M63" i="101"/>
  <c r="M66" i="101"/>
  <c r="F71" i="101"/>
  <c r="F74" i="101"/>
  <c r="F77" i="101"/>
  <c r="F78" i="101"/>
  <c r="F79" i="101"/>
  <c r="N35" i="101"/>
  <c r="O57" i="101"/>
  <c r="N60" i="101"/>
  <c r="N63" i="101"/>
  <c r="N66" i="101"/>
  <c r="G71" i="101"/>
  <c r="G74" i="101"/>
  <c r="G77" i="101"/>
  <c r="G78" i="101"/>
  <c r="G79" i="101"/>
  <c r="N36" i="101"/>
  <c r="P57" i="101"/>
  <c r="AA34" i="101" s="1"/>
  <c r="F58" i="101"/>
  <c r="F61" i="101"/>
  <c r="F64" i="101"/>
  <c r="M72" i="101"/>
  <c r="M75" i="101"/>
  <c r="F83" i="101"/>
  <c r="F84" i="101"/>
  <c r="F85" i="101"/>
  <c r="F86" i="101"/>
  <c r="F87" i="101"/>
  <c r="F88" i="101"/>
  <c r="F89" i="101"/>
  <c r="F90" i="101"/>
  <c r="F91" i="101"/>
  <c r="F92" i="101"/>
  <c r="N37" i="101"/>
  <c r="F44" i="101"/>
  <c r="X21" i="101" s="1"/>
  <c r="N46" i="101"/>
  <c r="N49" i="101"/>
  <c r="G58" i="101"/>
  <c r="G61" i="101"/>
  <c r="G64" i="101"/>
  <c r="N72" i="101"/>
  <c r="N75" i="101"/>
  <c r="G83" i="101"/>
  <c r="G84" i="101"/>
  <c r="G85" i="101"/>
  <c r="G86" i="101"/>
  <c r="G87" i="101"/>
  <c r="G88" i="101"/>
  <c r="G89" i="101"/>
  <c r="G90" i="101"/>
  <c r="G91" i="101"/>
  <c r="G92" i="101"/>
  <c r="N38" i="101"/>
  <c r="E57" i="101"/>
  <c r="AC20" i="101" s="1"/>
  <c r="M59" i="101"/>
  <c r="M62" i="101"/>
  <c r="M65" i="101"/>
  <c r="F70" i="101"/>
  <c r="F73" i="101"/>
  <c r="F76" i="101"/>
  <c r="F96" i="101"/>
  <c r="F97" i="101"/>
  <c r="F98" i="101"/>
  <c r="F99" i="101"/>
  <c r="F100" i="101"/>
  <c r="F101" i="101"/>
  <c r="F102" i="101"/>
  <c r="F103" i="101"/>
  <c r="F104" i="101"/>
  <c r="G70" i="101"/>
  <c r="G73" i="101"/>
  <c r="G76" i="101"/>
  <c r="G96" i="101"/>
  <c r="G97" i="101"/>
  <c r="G98" i="101"/>
  <c r="G99" i="101"/>
  <c r="G100" i="101"/>
  <c r="G101" i="101"/>
  <c r="G102" i="101"/>
  <c r="G103" i="101"/>
  <c r="G104" i="101"/>
  <c r="N39" i="101"/>
  <c r="N40" i="101"/>
  <c r="M71" i="101"/>
  <c r="M74" i="101"/>
  <c r="M77" i="101"/>
  <c r="M78" i="101"/>
  <c r="M79" i="101"/>
  <c r="F109" i="101"/>
  <c r="F110" i="101"/>
  <c r="F111" i="101"/>
  <c r="F112" i="101"/>
  <c r="F113" i="101"/>
  <c r="F114" i="101"/>
  <c r="F115" i="101"/>
  <c r="F116" i="101"/>
  <c r="F117" i="101"/>
  <c r="F36" i="101"/>
  <c r="N77" i="101"/>
  <c r="N78" i="101"/>
  <c r="G109" i="101"/>
  <c r="G110" i="101"/>
  <c r="G111" i="101"/>
  <c r="G112" i="101"/>
  <c r="G113" i="101"/>
  <c r="G114" i="101"/>
  <c r="G115" i="101"/>
  <c r="G116" i="101"/>
  <c r="G117" i="101"/>
  <c r="F37" i="101"/>
  <c r="M83" i="101"/>
  <c r="M84" i="101"/>
  <c r="M85" i="101"/>
  <c r="M86" i="101"/>
  <c r="M87" i="101"/>
  <c r="M88" i="101"/>
  <c r="M89" i="101"/>
  <c r="M90" i="101"/>
  <c r="M91" i="101"/>
  <c r="F122" i="101"/>
  <c r="F123" i="101"/>
  <c r="F124" i="101"/>
  <c r="F125" i="101"/>
  <c r="F126" i="101"/>
  <c r="F127" i="101"/>
  <c r="F128" i="101"/>
  <c r="F129" i="101"/>
  <c r="F130" i="101"/>
  <c r="M44" i="101"/>
  <c r="G46" i="101"/>
  <c r="G49" i="101"/>
  <c r="N58" i="101"/>
  <c r="N61" i="101"/>
  <c r="G72" i="101"/>
  <c r="N83" i="101"/>
  <c r="N84" i="101"/>
  <c r="N85" i="101"/>
  <c r="N86" i="101"/>
  <c r="N87" i="101"/>
  <c r="N88" i="101"/>
  <c r="N89" i="101"/>
  <c r="N90" i="101"/>
  <c r="N91" i="101"/>
  <c r="G122" i="101"/>
  <c r="G123" i="101"/>
  <c r="G124" i="101"/>
  <c r="G125" i="101"/>
  <c r="G126" i="101"/>
  <c r="G127" i="101"/>
  <c r="G128" i="101"/>
  <c r="G129" i="101"/>
  <c r="G130" i="101"/>
  <c r="U40" i="100"/>
  <c r="J45" i="100"/>
  <c r="O47" i="100"/>
  <c r="L50" i="100"/>
  <c r="L45" i="100"/>
  <c r="P47" i="100"/>
  <c r="O51" i="100"/>
  <c r="O45" i="100"/>
  <c r="Q46" i="100"/>
  <c r="G48" i="100"/>
  <c r="J49" i="100"/>
  <c r="Q50" i="100"/>
  <c r="J48" i="100"/>
  <c r="Q44" i="100"/>
  <c r="E51" i="100"/>
  <c r="P44" i="100"/>
  <c r="G47" i="100"/>
  <c r="M48" i="100"/>
  <c r="O49" i="100"/>
  <c r="H44" i="100"/>
  <c r="P46" i="100"/>
  <c r="I49" i="100"/>
  <c r="P50" i="100"/>
  <c r="Q51" i="100"/>
  <c r="Q45" i="100"/>
  <c r="E46" i="100"/>
  <c r="I47" i="100"/>
  <c r="P49" i="100"/>
  <c r="G51" i="100"/>
  <c r="M49" i="100"/>
  <c r="I46" i="100"/>
  <c r="J47" i="100"/>
  <c r="O48" i="100"/>
  <c r="Q49" i="100"/>
  <c r="H51" i="100"/>
  <c r="L48" i="100"/>
  <c r="G45" i="100"/>
  <c r="J46" i="100"/>
  <c r="L47" i="100"/>
  <c r="P48" i="100"/>
  <c r="L51" i="100"/>
  <c r="M52" i="100"/>
  <c r="M45" i="100"/>
  <c r="O46" i="100"/>
  <c r="Q47" i="100"/>
  <c r="G49" i="100"/>
  <c r="O50" i="100"/>
  <c r="P51" i="100"/>
  <c r="M44" i="100"/>
  <c r="P45" i="100"/>
  <c r="L49" i="100"/>
  <c r="G53" i="100"/>
  <c r="E47" i="100"/>
  <c r="J51" i="100"/>
  <c r="I45" i="100"/>
  <c r="L46" i="100"/>
  <c r="Q48" i="100"/>
  <c r="H50" i="100"/>
  <c r="E45" i="100"/>
  <c r="E48" i="100"/>
  <c r="E49" i="100"/>
  <c r="E50" i="100"/>
  <c r="F52" i="100"/>
  <c r="F46" i="100"/>
  <c r="H48" i="100"/>
  <c r="I50" i="100"/>
  <c r="I51" i="100"/>
  <c r="H45" i="100"/>
  <c r="H46" i="100"/>
  <c r="H47" i="100"/>
  <c r="I48" i="100"/>
  <c r="H49" i="100"/>
  <c r="J50" i="100"/>
  <c r="E33" i="100"/>
  <c r="Q34" i="100"/>
  <c r="L37" i="100"/>
  <c r="H33" i="100"/>
  <c r="L35" i="100"/>
  <c r="O37" i="100"/>
  <c r="Q31" i="100"/>
  <c r="F37" i="100"/>
  <c r="J33" i="100"/>
  <c r="H37" i="100"/>
  <c r="H32" i="100"/>
  <c r="E36" i="100"/>
  <c r="I37" i="100"/>
  <c r="I33" i="100"/>
  <c r="J38" i="100"/>
  <c r="E32" i="100"/>
  <c r="N34" i="100"/>
  <c r="I32" i="100"/>
  <c r="H36" i="100"/>
  <c r="J37" i="100"/>
  <c r="J32" i="100"/>
  <c r="N33" i="100"/>
  <c r="I36" i="100"/>
  <c r="E35" i="100"/>
  <c r="J36" i="100"/>
  <c r="N37" i="100"/>
  <c r="N32" i="100"/>
  <c r="H35" i="100"/>
  <c r="I35" i="100"/>
  <c r="E34" i="100"/>
  <c r="J35" i="100"/>
  <c r="H34" i="100"/>
  <c r="E38" i="100"/>
  <c r="I22" i="100"/>
  <c r="E21" i="100"/>
  <c r="J22" i="100"/>
  <c r="E5" i="100"/>
  <c r="H7" i="100"/>
  <c r="E9" i="100"/>
  <c r="P10" i="100"/>
  <c r="P12" i="100"/>
  <c r="J6" i="100"/>
  <c r="E8" i="100"/>
  <c r="H10" i="100"/>
  <c r="E12" i="100"/>
  <c r="Q6" i="100"/>
  <c r="Q8" i="100"/>
  <c r="O10" i="100"/>
  <c r="O12" i="100"/>
  <c r="L5" i="100"/>
  <c r="I7" i="100"/>
  <c r="H9" i="100"/>
  <c r="Q10" i="100"/>
  <c r="Q12" i="100"/>
  <c r="O5" i="100"/>
  <c r="J7" i="100"/>
  <c r="J9" i="100"/>
  <c r="E11" i="100"/>
  <c r="P5" i="100"/>
  <c r="L7" i="100"/>
  <c r="L9" i="100"/>
  <c r="L11" i="100"/>
  <c r="Q5" i="100"/>
  <c r="O7" i="100"/>
  <c r="O9" i="100"/>
  <c r="O11" i="100"/>
  <c r="E6" i="100"/>
  <c r="P7" i="100"/>
  <c r="P9" i="100"/>
  <c r="P11" i="100"/>
  <c r="H6" i="100"/>
  <c r="Q7" i="100"/>
  <c r="Q9" i="100"/>
  <c r="Q11" i="100"/>
  <c r="L6" i="100"/>
  <c r="L8" i="100"/>
  <c r="I10" i="100"/>
  <c r="H12" i="100"/>
  <c r="O44" i="100"/>
  <c r="W55" i="100"/>
  <c r="L18" i="100"/>
  <c r="L44" i="100"/>
  <c r="I6" i="100"/>
  <c r="I9" i="100"/>
  <c r="I12" i="100"/>
  <c r="H5" i="100"/>
  <c r="H8" i="100"/>
  <c r="H11" i="100"/>
  <c r="I5" i="100"/>
  <c r="I8" i="100"/>
  <c r="I11" i="100"/>
  <c r="J5" i="100"/>
  <c r="J8" i="100"/>
  <c r="J11" i="100"/>
  <c r="E7" i="100"/>
  <c r="E10" i="100"/>
  <c r="Y66" i="100"/>
  <c r="J44" i="100"/>
  <c r="X63" i="100"/>
  <c r="W66" i="100"/>
  <c r="W3" i="100"/>
  <c r="W27" i="100"/>
  <c r="AB59" i="100"/>
  <c r="AG15" i="100"/>
  <c r="AG13" i="100"/>
  <c r="X43" i="100"/>
  <c r="W9" i="100"/>
  <c r="Y43" i="100"/>
  <c r="X45" i="100"/>
  <c r="Y71" i="100"/>
  <c r="Z45" i="100"/>
  <c r="AG29" i="100"/>
  <c r="AB51" i="100"/>
  <c r="AA56" i="100"/>
  <c r="W5" i="100"/>
  <c r="AB45" i="100"/>
  <c r="AG8" i="100"/>
  <c r="X67" i="100"/>
  <c r="W46" i="100"/>
  <c r="AB47" i="100"/>
  <c r="W11" i="100"/>
  <c r="AC48" i="100"/>
  <c r="X51" i="100"/>
  <c r="W56" i="100"/>
  <c r="Z59" i="100"/>
  <c r="W69" i="100"/>
  <c r="W19" i="100"/>
  <c r="Z51" i="100"/>
  <c r="AA59" i="100"/>
  <c r="AG10" i="100"/>
  <c r="W14" i="100"/>
  <c r="AG23" i="100"/>
  <c r="AG33" i="100"/>
  <c r="W52" i="100"/>
  <c r="W54" i="100"/>
  <c r="W4" i="100"/>
  <c r="AG26" i="100"/>
  <c r="Z48" i="100"/>
  <c r="AG20" i="100"/>
  <c r="AG4" i="100"/>
  <c r="AB48" i="100"/>
  <c r="AG11" i="100"/>
  <c r="AG30" i="100"/>
  <c r="X56" i="100"/>
  <c r="X69" i="100"/>
  <c r="AG16" i="100"/>
  <c r="W43" i="100"/>
  <c r="AI42" i="100" s="1"/>
  <c r="AC54" i="100"/>
  <c r="W63" i="100"/>
  <c r="G10" i="100"/>
  <c r="G9" i="100"/>
  <c r="G14" i="100"/>
  <c r="G13" i="100"/>
  <c r="G12" i="100"/>
  <c r="G11" i="100"/>
  <c r="G6" i="100"/>
  <c r="G5" i="100"/>
  <c r="M13" i="100"/>
  <c r="M9" i="100"/>
  <c r="G8" i="100"/>
  <c r="M5" i="100"/>
  <c r="M10" i="100"/>
  <c r="M12" i="100"/>
  <c r="M6" i="100"/>
  <c r="M7" i="100"/>
  <c r="G7" i="100"/>
  <c r="M14" i="100"/>
  <c r="M11" i="100"/>
  <c r="N14" i="100"/>
  <c r="F9" i="100"/>
  <c r="F8" i="100"/>
  <c r="F10" i="100"/>
  <c r="F7" i="100"/>
  <c r="F13" i="100"/>
  <c r="N9" i="100"/>
  <c r="N5" i="100"/>
  <c r="N8" i="100"/>
  <c r="F12" i="100"/>
  <c r="N12" i="100"/>
  <c r="N6" i="100"/>
  <c r="F14" i="100"/>
  <c r="F11" i="100"/>
  <c r="N7" i="100"/>
  <c r="N13" i="100"/>
  <c r="N10" i="100"/>
  <c r="N11" i="100"/>
  <c r="F5" i="100"/>
  <c r="AB58" i="100"/>
  <c r="AA61" i="100"/>
  <c r="AA65" i="100"/>
  <c r="F76" i="100"/>
  <c r="F73" i="100"/>
  <c r="F70" i="100"/>
  <c r="N76" i="100"/>
  <c r="N73" i="100"/>
  <c r="N70" i="100"/>
  <c r="F75" i="100"/>
  <c r="N74" i="100"/>
  <c r="F79" i="100"/>
  <c r="F78" i="100"/>
  <c r="F77" i="100"/>
  <c r="F72" i="100"/>
  <c r="N71" i="100"/>
  <c r="N75" i="100"/>
  <c r="Z76" i="100"/>
  <c r="W6" i="100"/>
  <c r="AB7" i="100"/>
  <c r="W12" i="100"/>
  <c r="W15" i="100"/>
  <c r="J18" i="100"/>
  <c r="AB23" i="100" s="1"/>
  <c r="AB20" i="100"/>
  <c r="N21" i="100"/>
  <c r="N24" i="100"/>
  <c r="N31" i="100"/>
  <c r="Y30" i="100" s="1"/>
  <c r="AG31" i="100"/>
  <c r="Y45" i="100"/>
  <c r="X48" i="100"/>
  <c r="Y51" i="100"/>
  <c r="Z54" i="100"/>
  <c r="AC58" i="100"/>
  <c r="Y59" i="100"/>
  <c r="AB61" i="100"/>
  <c r="AA62" i="100"/>
  <c r="AB65" i="100"/>
  <c r="AA76" i="100"/>
  <c r="AA69" i="100"/>
  <c r="AG7" i="100"/>
  <c r="AG17" i="100"/>
  <c r="P18" i="100"/>
  <c r="AA19" i="100"/>
  <c r="AA21" i="100"/>
  <c r="AB24" i="100"/>
  <c r="AG28" i="100"/>
  <c r="N38" i="100"/>
  <c r="F33" i="100"/>
  <c r="F34" i="100"/>
  <c r="F40" i="100"/>
  <c r="F39" i="100"/>
  <c r="F38" i="100"/>
  <c r="F36" i="100"/>
  <c r="F35" i="100"/>
  <c r="F32" i="100"/>
  <c r="F31" i="100"/>
  <c r="X33" i="100" s="1"/>
  <c r="G34" i="100"/>
  <c r="N35" i="100"/>
  <c r="N39" i="100"/>
  <c r="AB43" i="100"/>
  <c r="AA46" i="100"/>
  <c r="X49" i="100"/>
  <c r="AB52" i="100"/>
  <c r="X53" i="100"/>
  <c r="AA55" i="100"/>
  <c r="AC56" i="100"/>
  <c r="X57" i="100"/>
  <c r="X60" i="100"/>
  <c r="Z63" i="100"/>
  <c r="Z67" i="100"/>
  <c r="AB69" i="100"/>
  <c r="W31" i="100"/>
  <c r="Z46" i="100"/>
  <c r="AA70" i="100"/>
  <c r="AA3" i="100"/>
  <c r="W76" i="100"/>
  <c r="AA74" i="100"/>
  <c r="W73" i="100"/>
  <c r="AA71" i="100"/>
  <c r="W70" i="100"/>
  <c r="AC68" i="100"/>
  <c r="Y67" i="100"/>
  <c r="AC65" i="100"/>
  <c r="Y64" i="100"/>
  <c r="AC62" i="100"/>
  <c r="Y61" i="100"/>
  <c r="AC59" i="100"/>
  <c r="Y58" i="100"/>
  <c r="AA54" i="100"/>
  <c r="W53" i="100"/>
  <c r="AA51" i="100"/>
  <c r="W50" i="100"/>
  <c r="AA48" i="100"/>
  <c r="W47" i="100"/>
  <c r="AA45" i="100"/>
  <c r="W44" i="100"/>
  <c r="AG36" i="100"/>
  <c r="W34" i="100"/>
  <c r="Z31" i="100"/>
  <c r="W28" i="100"/>
  <c r="AG18" i="100"/>
  <c r="AC16" i="100"/>
  <c r="AG12" i="100"/>
  <c r="W10" i="100"/>
  <c r="Z75" i="100"/>
  <c r="Z72" i="100"/>
  <c r="Z69" i="100"/>
  <c r="X68" i="100"/>
  <c r="AB66" i="100"/>
  <c r="X65" i="100"/>
  <c r="AB63" i="100"/>
  <c r="X62" i="100"/>
  <c r="AB60" i="100"/>
  <c r="X59" i="100"/>
  <c r="AB57" i="100"/>
  <c r="Z56" i="100"/>
  <c r="Z55" i="100"/>
  <c r="Z52" i="100"/>
  <c r="AC76" i="100"/>
  <c r="Y75" i="100"/>
  <c r="AC73" i="100"/>
  <c r="Y72" i="100"/>
  <c r="AC70" i="100"/>
  <c r="Y69" i="100"/>
  <c r="W68" i="100"/>
  <c r="AA66" i="100"/>
  <c r="W65" i="100"/>
  <c r="AA63" i="100"/>
  <c r="W62" i="100"/>
  <c r="AA60" i="100"/>
  <c r="W59" i="100"/>
  <c r="AA57" i="100"/>
  <c r="Y56" i="100"/>
  <c r="Y55" i="100"/>
  <c r="AC53" i="100"/>
  <c r="Y52" i="100"/>
  <c r="AC50" i="100"/>
  <c r="Y49" i="100"/>
  <c r="AC47" i="100"/>
  <c r="Y46" i="100"/>
  <c r="AC44" i="100"/>
  <c r="AA43" i="100"/>
  <c r="W75" i="100"/>
  <c r="Y73" i="100"/>
  <c r="AC72" i="100"/>
  <c r="AB68" i="100"/>
  <c r="AC66" i="100"/>
  <c r="Z64" i="100"/>
  <c r="Z62" i="100"/>
  <c r="W60" i="100"/>
  <c r="AC57" i="100"/>
  <c r="Y54" i="100"/>
  <c r="X50" i="100"/>
  <c r="AC49" i="100"/>
  <c r="W48" i="100"/>
  <c r="X44" i="100"/>
  <c r="W32" i="100"/>
  <c r="W30" i="100"/>
  <c r="Z26" i="100"/>
  <c r="W20" i="100"/>
  <c r="W17" i="100"/>
  <c r="Z12" i="100"/>
  <c r="Z9" i="100"/>
  <c r="X73" i="100"/>
  <c r="AB72" i="100"/>
  <c r="AB70" i="100"/>
  <c r="AA68" i="100"/>
  <c r="Z66" i="100"/>
  <c r="X64" i="100"/>
  <c r="Y62" i="100"/>
  <c r="AC61" i="100"/>
  <c r="Z57" i="100"/>
  <c r="X54" i="100"/>
  <c r="AC51" i="100"/>
  <c r="AB49" i="100"/>
  <c r="AC45" i="100"/>
  <c r="W33" i="100"/>
  <c r="Z28" i="100"/>
  <c r="W25" i="100"/>
  <c r="W24" i="100"/>
  <c r="W23" i="100"/>
  <c r="W22" i="100"/>
  <c r="W21" i="100"/>
  <c r="W8" i="100"/>
  <c r="AC74" i="100"/>
  <c r="AB74" i="100"/>
  <c r="X72" i="100"/>
  <c r="Z70" i="100"/>
  <c r="Y68" i="100"/>
  <c r="X66" i="100"/>
  <c r="Z74" i="100"/>
  <c r="W72" i="100"/>
  <c r="Y70" i="100"/>
  <c r="AC69" i="100"/>
  <c r="AB76" i="100"/>
  <c r="Y74" i="100"/>
  <c r="X70" i="100"/>
  <c r="AA75" i="100"/>
  <c r="AA73" i="100"/>
  <c r="X71" i="100"/>
  <c r="W67" i="100"/>
  <c r="AB64" i="100"/>
  <c r="AB62" i="100"/>
  <c r="Y60" i="100"/>
  <c r="W58" i="100"/>
  <c r="AB54" i="100"/>
  <c r="X52" i="100"/>
  <c r="Z50" i="100"/>
  <c r="Y48" i="100"/>
  <c r="X46" i="100"/>
  <c r="Z44" i="100"/>
  <c r="AB36" i="100"/>
  <c r="Z32" i="100"/>
  <c r="Z24" i="100"/>
  <c r="Z21" i="100"/>
  <c r="X18" i="100"/>
  <c r="AB11" i="100"/>
  <c r="AA7" i="100"/>
  <c r="AB6" i="100"/>
  <c r="AC5" i="100"/>
  <c r="AG3" i="100"/>
  <c r="W18" i="100"/>
  <c r="AG22" i="100"/>
  <c r="AG25" i="100"/>
  <c r="G32" i="100"/>
  <c r="G38" i="100"/>
  <c r="G40" i="100"/>
  <c r="G39" i="100"/>
  <c r="G36" i="100"/>
  <c r="G35" i="100"/>
  <c r="G37" i="100"/>
  <c r="E31" i="100"/>
  <c r="M32" i="100"/>
  <c r="AG32" i="100"/>
  <c r="M37" i="100"/>
  <c r="AC43" i="100"/>
  <c r="Y44" i="100"/>
  <c r="AB46" i="100"/>
  <c r="Z49" i="100"/>
  <c r="Y50" i="100"/>
  <c r="AC52" i="100"/>
  <c r="Y53" i="100"/>
  <c r="AB55" i="100"/>
  <c r="E57" i="100"/>
  <c r="AC24" i="100" s="1"/>
  <c r="I57" i="100"/>
  <c r="H57" i="100"/>
  <c r="Y57" i="100"/>
  <c r="Z60" i="100"/>
  <c r="AC63" i="100"/>
  <c r="AA67" i="100"/>
  <c r="F71" i="100"/>
  <c r="Z71" i="100"/>
  <c r="Z73" i="100"/>
  <c r="N79" i="100"/>
  <c r="AG35" i="100"/>
  <c r="W49" i="100"/>
  <c r="Y63" i="100"/>
  <c r="F27" i="100"/>
  <c r="N20" i="100"/>
  <c r="F26" i="100"/>
  <c r="F25" i="100"/>
  <c r="F24" i="100"/>
  <c r="F23" i="100"/>
  <c r="F22" i="100"/>
  <c r="F20" i="100"/>
  <c r="F19" i="100"/>
  <c r="F18" i="100"/>
  <c r="X24" i="100" s="1"/>
  <c r="F21" i="100"/>
  <c r="W26" i="100"/>
  <c r="W29" i="100"/>
  <c r="Z33" i="100"/>
  <c r="AA44" i="100"/>
  <c r="AC46" i="100"/>
  <c r="X47" i="100"/>
  <c r="AA49" i="100"/>
  <c r="AA50" i="100"/>
  <c r="Z53" i="100"/>
  <c r="AC55" i="100"/>
  <c r="AC60" i="100"/>
  <c r="W64" i="100"/>
  <c r="AB67" i="100"/>
  <c r="AB71" i="100"/>
  <c r="AB73" i="100"/>
  <c r="W74" i="100"/>
  <c r="N78" i="100"/>
  <c r="AA52" i="100"/>
  <c r="W71" i="100"/>
  <c r="AC4" i="100"/>
  <c r="AG6" i="100"/>
  <c r="AG9" i="100"/>
  <c r="W13" i="100"/>
  <c r="G26" i="100"/>
  <c r="M21" i="100"/>
  <c r="G27" i="100"/>
  <c r="G21" i="100"/>
  <c r="E18" i="100"/>
  <c r="Z18" i="100"/>
  <c r="N22" i="100"/>
  <c r="N25" i="100"/>
  <c r="AA26" i="100"/>
  <c r="AG27" i="100"/>
  <c r="X29" i="100"/>
  <c r="H31" i="100"/>
  <c r="AB44" i="100"/>
  <c r="Y47" i="100"/>
  <c r="AB50" i="100"/>
  <c r="AA53" i="100"/>
  <c r="X58" i="100"/>
  <c r="W61" i="100"/>
  <c r="AA64" i="100"/>
  <c r="AC67" i="100"/>
  <c r="AC71" i="100"/>
  <c r="AA72" i="100"/>
  <c r="X74" i="100"/>
  <c r="X75" i="100"/>
  <c r="N77" i="100"/>
  <c r="Z43" i="100"/>
  <c r="AB56" i="100"/>
  <c r="AC8" i="100"/>
  <c r="AG14" i="100"/>
  <c r="W16" i="100"/>
  <c r="G18" i="100"/>
  <c r="M19" i="100"/>
  <c r="AC26" i="100"/>
  <c r="M27" i="100"/>
  <c r="J31" i="100"/>
  <c r="AB19" i="100" s="1"/>
  <c r="G33" i="100"/>
  <c r="AG34" i="100"/>
  <c r="W35" i="100"/>
  <c r="F53" i="100"/>
  <c r="F50" i="100"/>
  <c r="F47" i="100"/>
  <c r="N53" i="100"/>
  <c r="N44" i="100"/>
  <c r="F48" i="100"/>
  <c r="E44" i="100"/>
  <c r="AC28" i="100" s="1"/>
  <c r="N49" i="100"/>
  <c r="I44" i="100"/>
  <c r="Z47" i="100"/>
  <c r="AB53" i="100"/>
  <c r="J57" i="100"/>
  <c r="AB12" i="100" s="1"/>
  <c r="Z58" i="100"/>
  <c r="X61" i="100"/>
  <c r="AC64" i="100"/>
  <c r="Y65" i="100"/>
  <c r="F74" i="100"/>
  <c r="AB75" i="100"/>
  <c r="X76" i="100"/>
  <c r="W36" i="100"/>
  <c r="X55" i="100"/>
  <c r="W57" i="100"/>
  <c r="AG5" i="100"/>
  <c r="W7" i="100"/>
  <c r="AA13" i="100"/>
  <c r="H18" i="100"/>
  <c r="Z14" i="100" s="1"/>
  <c r="N19" i="100"/>
  <c r="AG19" i="100"/>
  <c r="Z20" i="100"/>
  <c r="AG21" i="100"/>
  <c r="G23" i="100"/>
  <c r="AC23" i="100"/>
  <c r="AG24" i="100"/>
  <c r="N27" i="100"/>
  <c r="L31" i="100"/>
  <c r="M34" i="100"/>
  <c r="Z35" i="100"/>
  <c r="W45" i="100"/>
  <c r="AA47" i="100"/>
  <c r="W51" i="100"/>
  <c r="AA58" i="100"/>
  <c r="Z61" i="100"/>
  <c r="Z65" i="100"/>
  <c r="Z68" i="100"/>
  <c r="AC75" i="100"/>
  <c r="Y76" i="100"/>
  <c r="F118" i="100"/>
  <c r="F117" i="100"/>
  <c r="F116" i="100"/>
  <c r="F115" i="100"/>
  <c r="F114" i="100"/>
  <c r="F113" i="100"/>
  <c r="F112" i="100"/>
  <c r="F111" i="100"/>
  <c r="F110" i="100"/>
  <c r="F109" i="100"/>
  <c r="N118" i="100"/>
  <c r="G44" i="100"/>
  <c r="Y29" i="100" s="1"/>
  <c r="M53" i="100"/>
  <c r="M50" i="100"/>
  <c r="M47" i="100"/>
  <c r="G46" i="100"/>
  <c r="G50" i="100"/>
  <c r="G52" i="100"/>
  <c r="M66" i="100"/>
  <c r="M76" i="100"/>
  <c r="M73" i="100"/>
  <c r="M70" i="100"/>
  <c r="G71" i="100"/>
  <c r="M72" i="100"/>
  <c r="G73" i="100"/>
  <c r="F105" i="100"/>
  <c r="F104" i="100"/>
  <c r="F103" i="100"/>
  <c r="F102" i="100"/>
  <c r="F101" i="100"/>
  <c r="F100" i="100"/>
  <c r="F99" i="100"/>
  <c r="F98" i="100"/>
  <c r="F97" i="100"/>
  <c r="F96" i="100"/>
  <c r="N105" i="100"/>
  <c r="N104" i="100"/>
  <c r="N103" i="100"/>
  <c r="N102" i="100"/>
  <c r="N101" i="100"/>
  <c r="N100" i="100"/>
  <c r="N99" i="100"/>
  <c r="N98" i="100"/>
  <c r="N97" i="100"/>
  <c r="N96" i="100"/>
  <c r="M74" i="100"/>
  <c r="M105" i="100"/>
  <c r="M104" i="100"/>
  <c r="M103" i="100"/>
  <c r="M102" i="100"/>
  <c r="M101" i="100"/>
  <c r="M100" i="100"/>
  <c r="M99" i="100"/>
  <c r="M98" i="100"/>
  <c r="M97" i="100"/>
  <c r="M96" i="100"/>
  <c r="F122" i="100"/>
  <c r="F123" i="100"/>
  <c r="F124" i="100"/>
  <c r="F125" i="100"/>
  <c r="F126" i="100"/>
  <c r="F127" i="100"/>
  <c r="F128" i="100"/>
  <c r="F129" i="100"/>
  <c r="F130" i="100"/>
  <c r="Q18" i="100"/>
  <c r="I31" i="100"/>
  <c r="M65" i="100"/>
  <c r="M62" i="100"/>
  <c r="M59" i="100"/>
  <c r="G65" i="100"/>
  <c r="G62" i="100"/>
  <c r="G59" i="100"/>
  <c r="M57" i="100"/>
  <c r="L57" i="100"/>
  <c r="M61" i="100"/>
  <c r="G83" i="100"/>
  <c r="G84" i="100"/>
  <c r="G85" i="100"/>
  <c r="G86" i="100"/>
  <c r="G87" i="100"/>
  <c r="G88" i="100"/>
  <c r="G89" i="100"/>
  <c r="G90" i="100"/>
  <c r="G91" i="100"/>
  <c r="G122" i="100"/>
  <c r="G123" i="100"/>
  <c r="G124" i="100"/>
  <c r="G125" i="100"/>
  <c r="G126" i="100"/>
  <c r="G127" i="100"/>
  <c r="G128" i="100"/>
  <c r="G129" i="100"/>
  <c r="G130" i="100"/>
  <c r="U40" i="99"/>
  <c r="P74" i="99"/>
  <c r="Q74" i="99"/>
  <c r="L71" i="99"/>
  <c r="G73" i="99"/>
  <c r="O77" i="99"/>
  <c r="E73" i="99"/>
  <c r="H71" i="99"/>
  <c r="L77" i="99"/>
  <c r="O71" i="99"/>
  <c r="I73" i="99"/>
  <c r="I75" i="99"/>
  <c r="P77" i="99"/>
  <c r="H72" i="99"/>
  <c r="E70" i="99"/>
  <c r="I72" i="99"/>
  <c r="J72" i="99"/>
  <c r="E74" i="99"/>
  <c r="L76" i="99"/>
  <c r="O70" i="99"/>
  <c r="P72" i="99"/>
  <c r="O76" i="99"/>
  <c r="O73" i="99"/>
  <c r="Q75" i="99"/>
  <c r="P70" i="99"/>
  <c r="Q72" i="99"/>
  <c r="H74" i="99"/>
  <c r="P76" i="99"/>
  <c r="L73" i="99"/>
  <c r="P75" i="99"/>
  <c r="O74" i="99"/>
  <c r="Q76" i="99"/>
  <c r="P71" i="99"/>
  <c r="L74" i="99"/>
  <c r="E76" i="99"/>
  <c r="Q77" i="99"/>
  <c r="L72" i="99"/>
  <c r="P73" i="99"/>
  <c r="J75" i="99"/>
  <c r="H77" i="99"/>
  <c r="E71" i="99"/>
  <c r="O72" i="99"/>
  <c r="Q73" i="99"/>
  <c r="L75" i="99"/>
  <c r="I77" i="99"/>
  <c r="J77" i="99"/>
  <c r="Q70" i="99"/>
  <c r="I74" i="99"/>
  <c r="E72" i="99"/>
  <c r="H73" i="99"/>
  <c r="J74" i="99"/>
  <c r="E77" i="99"/>
  <c r="H70" i="99"/>
  <c r="I71" i="99"/>
  <c r="H76" i="99"/>
  <c r="I70" i="99"/>
  <c r="J71" i="99"/>
  <c r="I76" i="99"/>
  <c r="J70" i="99"/>
  <c r="E75" i="99"/>
  <c r="J76" i="99"/>
  <c r="L70" i="99"/>
  <c r="N71" i="99"/>
  <c r="H75" i="99"/>
  <c r="I58" i="99"/>
  <c r="M61" i="99"/>
  <c r="P64" i="99"/>
  <c r="M59" i="99"/>
  <c r="G62" i="99"/>
  <c r="I62" i="99"/>
  <c r="P62" i="99"/>
  <c r="G60" i="99"/>
  <c r="Q62" i="99"/>
  <c r="M65" i="99"/>
  <c r="I59" i="99"/>
  <c r="L61" i="99"/>
  <c r="Q64" i="99"/>
  <c r="E58" i="99"/>
  <c r="J59" i="99"/>
  <c r="I60" i="99"/>
  <c r="L62" i="99"/>
  <c r="O63" i="99"/>
  <c r="H60" i="99"/>
  <c r="J62" i="99"/>
  <c r="N63" i="99"/>
  <c r="H58" i="99"/>
  <c r="L59" i="99"/>
  <c r="J60" i="99"/>
  <c r="N61" i="99"/>
  <c r="O62" i="99"/>
  <c r="P63" i="99"/>
  <c r="F66" i="99"/>
  <c r="P58" i="99"/>
  <c r="Q59" i="99"/>
  <c r="E62" i="99"/>
  <c r="H63" i="99"/>
  <c r="I64" i="99"/>
  <c r="P59" i="99"/>
  <c r="E63" i="99"/>
  <c r="H64" i="99"/>
  <c r="Q58" i="99"/>
  <c r="E61" i="99"/>
  <c r="F62" i="99"/>
  <c r="I63" i="99"/>
  <c r="J64" i="99"/>
  <c r="N65" i="99"/>
  <c r="L58" i="99"/>
  <c r="O59" i="99"/>
  <c r="P60" i="99"/>
  <c r="Q61" i="99"/>
  <c r="E64" i="99"/>
  <c r="O58" i="99"/>
  <c r="I57" i="99"/>
  <c r="E60" i="99"/>
  <c r="H61" i="99"/>
  <c r="J63" i="99"/>
  <c r="L64" i="99"/>
  <c r="Q60" i="99"/>
  <c r="E59" i="99"/>
  <c r="F60" i="99"/>
  <c r="I61" i="99"/>
  <c r="H62" i="99"/>
  <c r="L63" i="99"/>
  <c r="O64" i="99"/>
  <c r="J46" i="99"/>
  <c r="P47" i="99"/>
  <c r="E49" i="99"/>
  <c r="P50" i="99"/>
  <c r="G52" i="99"/>
  <c r="I45" i="99"/>
  <c r="O46" i="99"/>
  <c r="L49" i="99"/>
  <c r="G47" i="99"/>
  <c r="G48" i="99"/>
  <c r="G49" i="99"/>
  <c r="I50" i="99"/>
  <c r="I51" i="99"/>
  <c r="G45" i="99"/>
  <c r="G46" i="99"/>
  <c r="H47" i="99"/>
  <c r="H48" i="99"/>
  <c r="H49" i="99"/>
  <c r="J50" i="99"/>
  <c r="L51" i="99"/>
  <c r="M53" i="99"/>
  <c r="E46" i="99"/>
  <c r="H50" i="99"/>
  <c r="H51" i="99"/>
  <c r="H45" i="99"/>
  <c r="H46" i="99"/>
  <c r="I47" i="99"/>
  <c r="I48" i="99"/>
  <c r="I49" i="99"/>
  <c r="L50" i="99"/>
  <c r="M51" i="99"/>
  <c r="N50" i="99"/>
  <c r="N51" i="99"/>
  <c r="N53" i="99"/>
  <c r="P44" i="99"/>
  <c r="N45" i="99"/>
  <c r="N46" i="99"/>
  <c r="J49" i="99"/>
  <c r="J51" i="99"/>
  <c r="Q44" i="99"/>
  <c r="N47" i="99"/>
  <c r="N48" i="99"/>
  <c r="E44" i="99"/>
  <c r="E45" i="99"/>
  <c r="L32" i="99"/>
  <c r="O33" i="99"/>
  <c r="Q34" i="99"/>
  <c r="H36" i="99"/>
  <c r="L37" i="99"/>
  <c r="P38" i="99"/>
  <c r="M32" i="99"/>
  <c r="P33" i="99"/>
  <c r="E35" i="99"/>
  <c r="I36" i="99"/>
  <c r="O37" i="99"/>
  <c r="Q38" i="99"/>
  <c r="Q5" i="99"/>
  <c r="E7" i="99"/>
  <c r="H9" i="99"/>
  <c r="I10" i="99"/>
  <c r="J11" i="99"/>
  <c r="L12" i="99"/>
  <c r="M13" i="99"/>
  <c r="E5" i="99"/>
  <c r="E6" i="99"/>
  <c r="G8" i="99"/>
  <c r="I9" i="99"/>
  <c r="J10" i="99"/>
  <c r="L11" i="99"/>
  <c r="M12" i="99"/>
  <c r="G7" i="99"/>
  <c r="H8" i="99"/>
  <c r="J9" i="99"/>
  <c r="L10" i="99"/>
  <c r="M11" i="99"/>
  <c r="G5" i="99"/>
  <c r="G6" i="99"/>
  <c r="H7" i="99"/>
  <c r="I8" i="99"/>
  <c r="L9" i="99"/>
  <c r="M10" i="99"/>
  <c r="O12" i="99"/>
  <c r="L5" i="99"/>
  <c r="L6" i="99"/>
  <c r="M7" i="99"/>
  <c r="O8" i="99"/>
  <c r="P9" i="99"/>
  <c r="E11" i="99"/>
  <c r="E12" i="99"/>
  <c r="G13" i="99"/>
  <c r="M5" i="99"/>
  <c r="M6" i="99"/>
  <c r="O7" i="99"/>
  <c r="P8" i="99"/>
  <c r="Q9" i="99"/>
  <c r="G12" i="99"/>
  <c r="H5" i="99"/>
  <c r="H6" i="99"/>
  <c r="I7" i="99"/>
  <c r="J8" i="99"/>
  <c r="M9" i="99"/>
  <c r="O10" i="99"/>
  <c r="O11" i="99"/>
  <c r="P12" i="99"/>
  <c r="O6" i="99"/>
  <c r="P7" i="99"/>
  <c r="Q8" i="99"/>
  <c r="E10" i="99"/>
  <c r="G11" i="99"/>
  <c r="H12" i="99"/>
  <c r="O5" i="99"/>
  <c r="P6" i="99"/>
  <c r="Q7" i="99"/>
  <c r="E9" i="99"/>
  <c r="G10" i="99"/>
  <c r="H11" i="99"/>
  <c r="I12" i="99"/>
  <c r="I5" i="99"/>
  <c r="I6" i="99"/>
  <c r="J7" i="99"/>
  <c r="L8" i="99"/>
  <c r="P10" i="99"/>
  <c r="P11" i="99"/>
  <c r="Q12" i="99"/>
  <c r="G14" i="99"/>
  <c r="J5" i="99"/>
  <c r="J6" i="99"/>
  <c r="L7" i="99"/>
  <c r="O9" i="99"/>
  <c r="Q10" i="99"/>
  <c r="Q11" i="99"/>
  <c r="P5" i="99"/>
  <c r="Q6" i="99"/>
  <c r="E8" i="99"/>
  <c r="H10" i="99"/>
  <c r="I11" i="99"/>
  <c r="J12" i="99"/>
  <c r="AG21" i="99"/>
  <c r="L31" i="99"/>
  <c r="L57" i="99"/>
  <c r="E18" i="99"/>
  <c r="W14" i="99"/>
  <c r="W74" i="99"/>
  <c r="W15" i="99"/>
  <c r="AC57" i="99"/>
  <c r="W75" i="99"/>
  <c r="AB47" i="99"/>
  <c r="AA49" i="99"/>
  <c r="Y69" i="99"/>
  <c r="W10" i="99"/>
  <c r="AB49" i="99"/>
  <c r="W9" i="99"/>
  <c r="AG11" i="99"/>
  <c r="AG12" i="99"/>
  <c r="W16" i="99"/>
  <c r="X44" i="99"/>
  <c r="AA51" i="99"/>
  <c r="Y64" i="99"/>
  <c r="Y53" i="99"/>
  <c r="W62" i="99"/>
  <c r="AC63" i="99"/>
  <c r="AC67" i="99"/>
  <c r="W73" i="99"/>
  <c r="AC74" i="99"/>
  <c r="W24" i="99"/>
  <c r="X66" i="99"/>
  <c r="AC45" i="99"/>
  <c r="W60" i="99"/>
  <c r="X73" i="99"/>
  <c r="AG31" i="99"/>
  <c r="W46" i="99"/>
  <c r="Y58" i="99"/>
  <c r="AG22" i="99"/>
  <c r="W55" i="99"/>
  <c r="W71" i="99"/>
  <c r="X56" i="99"/>
  <c r="W66" i="99"/>
  <c r="W44" i="99"/>
  <c r="X51" i="99"/>
  <c r="AA47" i="99"/>
  <c r="AC30" i="99"/>
  <c r="Z53" i="99"/>
  <c r="X55" i="99"/>
  <c r="Y56" i="99"/>
  <c r="Z58" i="99"/>
  <c r="X60" i="99"/>
  <c r="X62" i="99"/>
  <c r="Z64" i="99"/>
  <c r="Z69" i="99"/>
  <c r="X75" i="99"/>
  <c r="AG3" i="99"/>
  <c r="G9" i="99"/>
  <c r="Y9" i="99"/>
  <c r="F10" i="99"/>
  <c r="W11" i="99"/>
  <c r="W13" i="99"/>
  <c r="F14" i="99"/>
  <c r="G18" i="99"/>
  <c r="Y32" i="99" s="1"/>
  <c r="AC19" i="99"/>
  <c r="N20" i="99"/>
  <c r="AG20" i="99"/>
  <c r="AC25" i="99"/>
  <c r="N27" i="99"/>
  <c r="AG30" i="99"/>
  <c r="M39" i="99"/>
  <c r="I44" i="99"/>
  <c r="Y44" i="99"/>
  <c r="X46" i="99"/>
  <c r="AC47" i="99"/>
  <c r="AB51" i="99"/>
  <c r="AA53" i="99"/>
  <c r="Y55" i="99"/>
  <c r="Z56" i="99"/>
  <c r="N57" i="99"/>
  <c r="Y3" i="99" s="1"/>
  <c r="AA58" i="99"/>
  <c r="Y60" i="99"/>
  <c r="Y62" i="99"/>
  <c r="AA64" i="99"/>
  <c r="Y66" i="99"/>
  <c r="W68" i="99"/>
  <c r="AA69" i="99"/>
  <c r="G71" i="99"/>
  <c r="X71" i="99"/>
  <c r="Y73" i="99"/>
  <c r="M74" i="99"/>
  <c r="F75" i="99"/>
  <c r="Y75" i="99"/>
  <c r="W12" i="99"/>
  <c r="H18" i="99"/>
  <c r="Z15" i="99" s="1"/>
  <c r="W23" i="99"/>
  <c r="F24" i="99"/>
  <c r="AG27" i="99"/>
  <c r="W29" i="99"/>
  <c r="N37" i="99"/>
  <c r="F32" i="99"/>
  <c r="N36" i="99"/>
  <c r="Q31" i="99"/>
  <c r="Z33" i="99"/>
  <c r="N39" i="99"/>
  <c r="N40" i="99"/>
  <c r="W43" i="99"/>
  <c r="AI42" i="99" s="1"/>
  <c r="J44" i="99"/>
  <c r="Z44" i="99"/>
  <c r="Y46" i="99"/>
  <c r="W50" i="99"/>
  <c r="AC51" i="99"/>
  <c r="W52" i="99"/>
  <c r="AB53" i="99"/>
  <c r="Z55" i="99"/>
  <c r="AA56" i="99"/>
  <c r="AB58" i="99"/>
  <c r="Z60" i="99"/>
  <c r="Z62" i="99"/>
  <c r="AB64" i="99"/>
  <c r="Z66" i="99"/>
  <c r="X68" i="99"/>
  <c r="AB69" i="99"/>
  <c r="AA71" i="99"/>
  <c r="Z73" i="99"/>
  <c r="N74" i="99"/>
  <c r="G75" i="99"/>
  <c r="W3" i="99"/>
  <c r="AC7" i="99"/>
  <c r="Y11" i="99"/>
  <c r="F12" i="99"/>
  <c r="F13" i="99"/>
  <c r="I18" i="99"/>
  <c r="AG19" i="99"/>
  <c r="W22" i="99"/>
  <c r="F23" i="99"/>
  <c r="X23" i="99"/>
  <c r="N26" i="99"/>
  <c r="AG26" i="99"/>
  <c r="W28" i="99"/>
  <c r="M38" i="99"/>
  <c r="M37" i="99"/>
  <c r="G31" i="99"/>
  <c r="AC35" i="99"/>
  <c r="M36" i="99"/>
  <c r="AG36" i="99"/>
  <c r="X43" i="99"/>
  <c r="AA44" i="99"/>
  <c r="Z46" i="99"/>
  <c r="W48" i="99"/>
  <c r="X50" i="99"/>
  <c r="X52" i="99"/>
  <c r="AC53" i="99"/>
  <c r="AA55" i="99"/>
  <c r="AB56" i="99"/>
  <c r="Q57" i="99"/>
  <c r="P57" i="99"/>
  <c r="AC58" i="99"/>
  <c r="AA60" i="99"/>
  <c r="AC62" i="99"/>
  <c r="AC64" i="99"/>
  <c r="AA66" i="99"/>
  <c r="Y68" i="99"/>
  <c r="AB71" i="99"/>
  <c r="AA73" i="99"/>
  <c r="F76" i="99"/>
  <c r="AG4" i="99"/>
  <c r="N6" i="99"/>
  <c r="Z13" i="99"/>
  <c r="J18" i="99"/>
  <c r="AB34" i="99" s="1"/>
  <c r="AC18" i="99"/>
  <c r="W21" i="99"/>
  <c r="F22" i="99"/>
  <c r="G23" i="99"/>
  <c r="AC24" i="99"/>
  <c r="M25" i="99"/>
  <c r="X28" i="99"/>
  <c r="H31" i="99"/>
  <c r="Z32" i="99" s="1"/>
  <c r="W31" i="99"/>
  <c r="G32" i="99"/>
  <c r="M35" i="99"/>
  <c r="Y43" i="99"/>
  <c r="AB44" i="99"/>
  <c r="AA46" i="99"/>
  <c r="X48" i="99"/>
  <c r="Y50" i="99"/>
  <c r="Y52" i="99"/>
  <c r="AB55" i="99"/>
  <c r="AB60" i="99"/>
  <c r="AB66" i="99"/>
  <c r="Z68" i="99"/>
  <c r="W70" i="99"/>
  <c r="AC71" i="99"/>
  <c r="W72" i="99"/>
  <c r="AB73" i="99"/>
  <c r="G76" i="99"/>
  <c r="AG5" i="99"/>
  <c r="N7" i="99"/>
  <c r="M8" i="99"/>
  <c r="AC9" i="99"/>
  <c r="AG16" i="99"/>
  <c r="AC17" i="99"/>
  <c r="L18" i="99"/>
  <c r="W20" i="99"/>
  <c r="F21" i="99"/>
  <c r="G22" i="99"/>
  <c r="Y22" i="99"/>
  <c r="N25" i="99"/>
  <c r="AG25" i="99"/>
  <c r="X27" i="99"/>
  <c r="Y28" i="99"/>
  <c r="W30" i="99"/>
  <c r="E31" i="99"/>
  <c r="AC26" i="99" s="1"/>
  <c r="AC33" i="99"/>
  <c r="M34" i="99"/>
  <c r="N35" i="99"/>
  <c r="Z43" i="99"/>
  <c r="AC44" i="99"/>
  <c r="AB46" i="99"/>
  <c r="AA48" i="99"/>
  <c r="Z50" i="99"/>
  <c r="Z52" i="99"/>
  <c r="W54" i="99"/>
  <c r="E57" i="99"/>
  <c r="W57" i="99"/>
  <c r="M58" i="99"/>
  <c r="F59" i="99"/>
  <c r="W59" i="99"/>
  <c r="M60" i="99"/>
  <c r="AC60" i="99"/>
  <c r="Y61" i="99"/>
  <c r="M62" i="99"/>
  <c r="F63" i="99"/>
  <c r="W63" i="99"/>
  <c r="M64" i="99"/>
  <c r="W65" i="99"/>
  <c r="M66" i="99"/>
  <c r="AC66" i="99"/>
  <c r="AC68" i="99"/>
  <c r="G70" i="99"/>
  <c r="X70" i="99"/>
  <c r="X72" i="99"/>
  <c r="M73" i="99"/>
  <c r="AC73" i="99"/>
  <c r="W4" i="99"/>
  <c r="AG6" i="99"/>
  <c r="AC10" i="99"/>
  <c r="AG15" i="99"/>
  <c r="M18" i="99"/>
  <c r="AG18" i="99"/>
  <c r="G21" i="99"/>
  <c r="Y21" i="99"/>
  <c r="AC23" i="99"/>
  <c r="F27" i="99"/>
  <c r="Y27" i="99"/>
  <c r="F31" i="99"/>
  <c r="X11" i="99" s="1"/>
  <c r="AC32" i="99"/>
  <c r="N34" i="99"/>
  <c r="F38" i="99"/>
  <c r="AA43" i="99"/>
  <c r="AB48" i="99"/>
  <c r="AA50" i="99"/>
  <c r="AA52" i="99"/>
  <c r="X54" i="99"/>
  <c r="F64" i="99"/>
  <c r="F61" i="99"/>
  <c r="F58" i="99"/>
  <c r="F57" i="99"/>
  <c r="X20" i="99" s="1"/>
  <c r="X57" i="99"/>
  <c r="N58" i="99"/>
  <c r="G59" i="99"/>
  <c r="X59" i="99"/>
  <c r="N60" i="99"/>
  <c r="Z61" i="99"/>
  <c r="N62" i="99"/>
  <c r="G63" i="99"/>
  <c r="X63" i="99"/>
  <c r="N64" i="99"/>
  <c r="X65" i="99"/>
  <c r="N66" i="99"/>
  <c r="N79" i="99"/>
  <c r="N78" i="99"/>
  <c r="N77" i="99"/>
  <c r="N75" i="99"/>
  <c r="N72" i="99"/>
  <c r="F79" i="99"/>
  <c r="F78" i="99"/>
  <c r="F77" i="99"/>
  <c r="N76" i="99"/>
  <c r="Y70" i="99"/>
  <c r="F72" i="99"/>
  <c r="Y72" i="99"/>
  <c r="N73" i="99"/>
  <c r="X4" i="99"/>
  <c r="W5" i="99"/>
  <c r="AG7" i="99"/>
  <c r="AC11" i="99"/>
  <c r="AC13" i="99"/>
  <c r="AG14" i="99"/>
  <c r="N18" i="99"/>
  <c r="W19" i="99"/>
  <c r="F20" i="99"/>
  <c r="AC22" i="99"/>
  <c r="W36" i="99"/>
  <c r="AB43" i="99"/>
  <c r="W45" i="99"/>
  <c r="W47" i="99"/>
  <c r="AC48" i="99"/>
  <c r="W49" i="99"/>
  <c r="AB50" i="99"/>
  <c r="AB52" i="99"/>
  <c r="AA54" i="99"/>
  <c r="G64" i="99"/>
  <c r="G61" i="99"/>
  <c r="G58" i="99"/>
  <c r="G57" i="99"/>
  <c r="Y29" i="99" s="1"/>
  <c r="Y57" i="99"/>
  <c r="Y59" i="99"/>
  <c r="AA61" i="99"/>
  <c r="Y63" i="99"/>
  <c r="Y65" i="99"/>
  <c r="Y67" i="99"/>
  <c r="M79" i="99"/>
  <c r="M78" i="99"/>
  <c r="M77" i="99"/>
  <c r="M75" i="99"/>
  <c r="M72" i="99"/>
  <c r="G79" i="99"/>
  <c r="G78" i="99"/>
  <c r="G77" i="99"/>
  <c r="Z70" i="99"/>
  <c r="G72" i="99"/>
  <c r="Z72" i="99"/>
  <c r="X5" i="99"/>
  <c r="W6" i="99"/>
  <c r="AG8" i="99"/>
  <c r="N10" i="99"/>
  <c r="AC12" i="99"/>
  <c r="AB76" i="99"/>
  <c r="AA76" i="99"/>
  <c r="Z76" i="99"/>
  <c r="Y76" i="99"/>
  <c r="X76" i="99"/>
  <c r="W76" i="99"/>
  <c r="Z74" i="99"/>
  <c r="Z71" i="99"/>
  <c r="AB68" i="99"/>
  <c r="X67" i="99"/>
  <c r="AB65" i="99"/>
  <c r="X64" i="99"/>
  <c r="AB62" i="99"/>
  <c r="X61" i="99"/>
  <c r="AB59" i="99"/>
  <c r="X58" i="99"/>
  <c r="Z54" i="99"/>
  <c r="Z51" i="99"/>
  <c r="Z48" i="99"/>
  <c r="Z45" i="99"/>
  <c r="AG35" i="99"/>
  <c r="W33" i="99"/>
  <c r="X32" i="99"/>
  <c r="Y31" i="99"/>
  <c r="AG29" i="99"/>
  <c r="W27" i="99"/>
  <c r="X26" i="99"/>
  <c r="Y25" i="99"/>
  <c r="AC21" i="99"/>
  <c r="W17" i="99"/>
  <c r="AC15" i="99"/>
  <c r="AC75" i="99"/>
  <c r="Y74" i="99"/>
  <c r="AC72" i="99"/>
  <c r="Y71" i="99"/>
  <c r="AC69" i="99"/>
  <c r="AA68" i="99"/>
  <c r="W67" i="99"/>
  <c r="AA65" i="99"/>
  <c r="W64" i="99"/>
  <c r="AA62" i="99"/>
  <c r="W61" i="99"/>
  <c r="AA59" i="99"/>
  <c r="W58" i="99"/>
  <c r="AC56" i="99"/>
  <c r="AC55" i="99"/>
  <c r="Y54" i="99"/>
  <c r="AC52" i="99"/>
  <c r="Y51" i="99"/>
  <c r="AC49" i="99"/>
  <c r="Y48" i="99"/>
  <c r="AC46" i="99"/>
  <c r="Y45" i="99"/>
  <c r="AG34" i="99"/>
  <c r="W32" i="99"/>
  <c r="X31" i="99"/>
  <c r="AG28" i="99"/>
  <c r="W26" i="99"/>
  <c r="X25" i="99"/>
  <c r="Y24" i="99"/>
  <c r="AC20" i="99"/>
  <c r="AB15" i="99"/>
  <c r="AC14" i="99"/>
  <c r="AB75" i="99"/>
  <c r="AA75" i="99"/>
  <c r="Z75" i="99"/>
  <c r="AC76" i="99"/>
  <c r="X19" i="99"/>
  <c r="AG24" i="99"/>
  <c r="AB28" i="99"/>
  <c r="AC29" i="99"/>
  <c r="J31" i="99"/>
  <c r="AB32" i="99" s="1"/>
  <c r="AC31" i="99"/>
  <c r="N33" i="99"/>
  <c r="X36" i="99"/>
  <c r="G37" i="99"/>
  <c r="G39" i="99"/>
  <c r="G40" i="99"/>
  <c r="AC43" i="99"/>
  <c r="X45" i="99"/>
  <c r="X47" i="99"/>
  <c r="X49" i="99"/>
  <c r="AC50" i="99"/>
  <c r="AB54" i="99"/>
  <c r="H57" i="99"/>
  <c r="Z31" i="99" s="1"/>
  <c r="Z57" i="99"/>
  <c r="Z59" i="99"/>
  <c r="AB61" i="99"/>
  <c r="Z63" i="99"/>
  <c r="Z65" i="99"/>
  <c r="Z67" i="99"/>
  <c r="AA70" i="99"/>
  <c r="AA72" i="99"/>
  <c r="G74" i="99"/>
  <c r="X74" i="99"/>
  <c r="X6" i="99"/>
  <c r="W7" i="99"/>
  <c r="AG9" i="99"/>
  <c r="AG13" i="99"/>
  <c r="F26" i="99"/>
  <c r="N19" i="99"/>
  <c r="F25" i="99"/>
  <c r="AG17" i="99"/>
  <c r="P18" i="99"/>
  <c r="O18" i="99"/>
  <c r="W25" i="99"/>
  <c r="AC28" i="99"/>
  <c r="AG33" i="99"/>
  <c r="W35" i="99"/>
  <c r="AA45" i="99"/>
  <c r="Y47" i="99"/>
  <c r="Y49" i="99"/>
  <c r="W53" i="99"/>
  <c r="AC54" i="99"/>
  <c r="AA57" i="99"/>
  <c r="AC59" i="99"/>
  <c r="AC61" i="99"/>
  <c r="AA63" i="99"/>
  <c r="AC65" i="99"/>
  <c r="AA67" i="99"/>
  <c r="W69" i="99"/>
  <c r="AB70" i="99"/>
  <c r="AB72" i="99"/>
  <c r="AA74" i="99"/>
  <c r="M76" i="99"/>
  <c r="X7" i="99"/>
  <c r="W8" i="99"/>
  <c r="AG10" i="99"/>
  <c r="G25" i="99"/>
  <c r="M20" i="99"/>
  <c r="G24" i="99"/>
  <c r="M19" i="99"/>
  <c r="W18" i="99"/>
  <c r="F19" i="99"/>
  <c r="M22" i="99"/>
  <c r="N23" i="99"/>
  <c r="AG23" i="99"/>
  <c r="AC27" i="99"/>
  <c r="N32" i="99"/>
  <c r="AG32" i="99"/>
  <c r="W34" i="99"/>
  <c r="F35" i="99"/>
  <c r="X35" i="99"/>
  <c r="G36" i="99"/>
  <c r="AB45" i="99"/>
  <c r="Z47" i="99"/>
  <c r="Z49" i="99"/>
  <c r="W51" i="99"/>
  <c r="X53" i="99"/>
  <c r="W56" i="99"/>
  <c r="J57" i="99"/>
  <c r="AB57" i="99"/>
  <c r="AB63" i="99"/>
  <c r="AB67" i="99"/>
  <c r="X69" i="99"/>
  <c r="M70" i="99"/>
  <c r="AC70" i="99"/>
  <c r="AB74" i="99"/>
  <c r="N96" i="99"/>
  <c r="N97" i="99"/>
  <c r="N98" i="99"/>
  <c r="N99" i="99"/>
  <c r="N100" i="99"/>
  <c r="N101" i="99"/>
  <c r="N102" i="99"/>
  <c r="N103" i="99"/>
  <c r="N104" i="99"/>
  <c r="N105" i="99"/>
  <c r="M114" i="99"/>
  <c r="M115" i="99"/>
  <c r="M116" i="99"/>
  <c r="M117" i="99"/>
  <c r="N109" i="99"/>
  <c r="N110" i="99"/>
  <c r="N111" i="99"/>
  <c r="N112" i="99"/>
  <c r="N113" i="99"/>
  <c r="N114" i="99"/>
  <c r="N115" i="99"/>
  <c r="N116" i="99"/>
  <c r="N117" i="99"/>
  <c r="N118" i="99"/>
  <c r="M46" i="99"/>
  <c r="M49" i="99"/>
  <c r="F83" i="99"/>
  <c r="F84" i="99"/>
  <c r="F85" i="99"/>
  <c r="F86" i="99"/>
  <c r="F87" i="99"/>
  <c r="F88" i="99"/>
  <c r="F89" i="99"/>
  <c r="F90" i="99"/>
  <c r="F91" i="99"/>
  <c r="F92" i="99"/>
  <c r="M122" i="99"/>
  <c r="M123" i="99"/>
  <c r="M124" i="99"/>
  <c r="M125" i="99"/>
  <c r="M126" i="99"/>
  <c r="M127" i="99"/>
  <c r="M128" i="99"/>
  <c r="M129" i="99"/>
  <c r="M130" i="99"/>
  <c r="M131" i="99"/>
  <c r="N49" i="99"/>
  <c r="F96" i="99"/>
  <c r="F97" i="99"/>
  <c r="F98" i="99"/>
  <c r="F99" i="99"/>
  <c r="F100" i="99"/>
  <c r="F101" i="99"/>
  <c r="F102" i="99"/>
  <c r="F103" i="99"/>
  <c r="F104" i="99"/>
  <c r="F109" i="99"/>
  <c r="F110" i="99"/>
  <c r="F111" i="99"/>
  <c r="F112" i="99"/>
  <c r="F113" i="99"/>
  <c r="F114" i="99"/>
  <c r="F115" i="99"/>
  <c r="F116" i="99"/>
  <c r="F117" i="99"/>
  <c r="N83" i="99"/>
  <c r="N84" i="99"/>
  <c r="N85" i="99"/>
  <c r="N86" i="99"/>
  <c r="N87" i="99"/>
  <c r="N88" i="99"/>
  <c r="N89" i="99"/>
  <c r="N90" i="99"/>
  <c r="N91" i="99"/>
  <c r="G122" i="99"/>
  <c r="G123" i="99"/>
  <c r="G124" i="99"/>
  <c r="G125" i="99"/>
  <c r="G126" i="99"/>
  <c r="G127" i="99"/>
  <c r="G128" i="99"/>
  <c r="G129" i="99"/>
  <c r="G130" i="99"/>
  <c r="V38" i="97"/>
  <c r="V38" i="90"/>
  <c r="V38" i="96"/>
  <c r="V38" i="95"/>
  <c r="V38" i="94"/>
  <c r="V38" i="98"/>
  <c r="V38" i="87"/>
  <c r="V38" i="91"/>
  <c r="E70" i="98"/>
  <c r="G71" i="98"/>
  <c r="G72" i="98"/>
  <c r="G73" i="98"/>
  <c r="G74" i="98"/>
  <c r="G75" i="98"/>
  <c r="H76" i="98"/>
  <c r="O77" i="98"/>
  <c r="H71" i="98"/>
  <c r="H72" i="98"/>
  <c r="H73" i="98"/>
  <c r="H74" i="98"/>
  <c r="H75" i="98"/>
  <c r="I76" i="98"/>
  <c r="P77" i="98"/>
  <c r="E71" i="98"/>
  <c r="E72" i="98"/>
  <c r="E73" i="98"/>
  <c r="E74" i="98"/>
  <c r="E75" i="98"/>
  <c r="J77" i="98"/>
  <c r="G76" i="98"/>
  <c r="L77" i="98"/>
  <c r="G70" i="98"/>
  <c r="I71" i="98"/>
  <c r="I72" i="98"/>
  <c r="I73" i="98"/>
  <c r="I74" i="98"/>
  <c r="I75" i="98"/>
  <c r="J76" i="98"/>
  <c r="Q77" i="98"/>
  <c r="P70" i="98"/>
  <c r="J78" i="98"/>
  <c r="Q70" i="98"/>
  <c r="E77" i="98"/>
  <c r="H62" i="98"/>
  <c r="H58" i="98"/>
  <c r="H59" i="98"/>
  <c r="I60" i="98"/>
  <c r="I61" i="98"/>
  <c r="I62" i="98"/>
  <c r="J63" i="98"/>
  <c r="J64" i="98"/>
  <c r="I58" i="98"/>
  <c r="I59" i="98"/>
  <c r="J60" i="98"/>
  <c r="J61" i="98"/>
  <c r="J62" i="98"/>
  <c r="N66" i="98"/>
  <c r="N63" i="98"/>
  <c r="N64" i="98"/>
  <c r="N58" i="98"/>
  <c r="N57" i="98"/>
  <c r="O57" i="98"/>
  <c r="E63" i="98"/>
  <c r="E60" i="98"/>
  <c r="E61" i="98"/>
  <c r="E62" i="98"/>
  <c r="J58" i="98"/>
  <c r="J59" i="98"/>
  <c r="J57" i="98"/>
  <c r="N60" i="98"/>
  <c r="N61" i="98"/>
  <c r="P57" i="98"/>
  <c r="E64" i="98"/>
  <c r="E58" i="98"/>
  <c r="E59" i="98"/>
  <c r="H63" i="98"/>
  <c r="H64" i="98"/>
  <c r="I46" i="98"/>
  <c r="J47" i="98"/>
  <c r="N51" i="98"/>
  <c r="I45" i="98"/>
  <c r="J45" i="98"/>
  <c r="N47" i="98"/>
  <c r="N48" i="98"/>
  <c r="H45" i="98"/>
  <c r="J48" i="98"/>
  <c r="N50" i="98"/>
  <c r="J46" i="98"/>
  <c r="N49" i="98"/>
  <c r="J44" i="98"/>
  <c r="N46" i="98"/>
  <c r="H46" i="98"/>
  <c r="I47" i="98"/>
  <c r="I48" i="98"/>
  <c r="J49" i="98"/>
  <c r="N52" i="98"/>
  <c r="F44" i="98"/>
  <c r="L32" i="98"/>
  <c r="L34" i="98"/>
  <c r="L36" i="98"/>
  <c r="O38" i="98"/>
  <c r="O32" i="98"/>
  <c r="M34" i="98"/>
  <c r="O36" i="98"/>
  <c r="P38" i="98"/>
  <c r="P32" i="98"/>
  <c r="O34" i="98"/>
  <c r="P36" i="98"/>
  <c r="Q38" i="98"/>
  <c r="J36" i="98"/>
  <c r="H33" i="98"/>
  <c r="E35" i="98"/>
  <c r="J38" i="98"/>
  <c r="H35" i="98"/>
  <c r="E34" i="98"/>
  <c r="I35" i="98"/>
  <c r="F34" i="98"/>
  <c r="F31" i="98"/>
  <c r="E33" i="98"/>
  <c r="H34" i="98"/>
  <c r="E37" i="98"/>
  <c r="J35" i="98"/>
  <c r="F33" i="98"/>
  <c r="I34" i="98"/>
  <c r="J32" i="98"/>
  <c r="I37" i="98"/>
  <c r="H37" i="98"/>
  <c r="N34" i="98"/>
  <c r="J37" i="98"/>
  <c r="I32" i="98"/>
  <c r="J33" i="98"/>
  <c r="N32" i="98"/>
  <c r="N33" i="98"/>
  <c r="E36" i="98"/>
  <c r="P20" i="98"/>
  <c r="P22" i="98"/>
  <c r="L25" i="98"/>
  <c r="Q20" i="98"/>
  <c r="Q22" i="98"/>
  <c r="O25" i="98"/>
  <c r="O20" i="98"/>
  <c r="O22" i="98"/>
  <c r="G25" i="98"/>
  <c r="M18" i="98"/>
  <c r="G21" i="98"/>
  <c r="L23" i="98"/>
  <c r="P25" i="98"/>
  <c r="G27" i="98"/>
  <c r="L21" i="98"/>
  <c r="O23" i="98"/>
  <c r="H19" i="98"/>
  <c r="F25" i="98"/>
  <c r="I19" i="98"/>
  <c r="E24" i="98"/>
  <c r="J19" i="98"/>
  <c r="N20" i="98"/>
  <c r="N21" i="98"/>
  <c r="F24" i="98"/>
  <c r="H25" i="98"/>
  <c r="L18" i="98"/>
  <c r="H24" i="98"/>
  <c r="J25" i="98"/>
  <c r="N26" i="98"/>
  <c r="E23" i="98"/>
  <c r="I24" i="98"/>
  <c r="N18" i="98"/>
  <c r="E21" i="98"/>
  <c r="E22" i="98"/>
  <c r="H23" i="98"/>
  <c r="J24" i="98"/>
  <c r="O18" i="98"/>
  <c r="F21" i="98"/>
  <c r="F22" i="98"/>
  <c r="I23" i="98"/>
  <c r="P18" i="98"/>
  <c r="J23" i="98"/>
  <c r="Q18" i="98"/>
  <c r="H20" i="98"/>
  <c r="H21" i="98"/>
  <c r="F27" i="98"/>
  <c r="I20" i="98"/>
  <c r="I21" i="98"/>
  <c r="I22" i="98"/>
  <c r="F26" i="98"/>
  <c r="J18" i="98"/>
  <c r="I25" i="98"/>
  <c r="E20" i="98"/>
  <c r="H22" i="98"/>
  <c r="E19" i="98"/>
  <c r="J20" i="98"/>
  <c r="J21" i="98"/>
  <c r="J22" i="98"/>
  <c r="P12" i="98"/>
  <c r="G6" i="98"/>
  <c r="O8" i="98"/>
  <c r="P10" i="98"/>
  <c r="O6" i="98"/>
  <c r="G7" i="98"/>
  <c r="M9" i="98"/>
  <c r="P11" i="98"/>
  <c r="M13" i="98"/>
  <c r="G5" i="98"/>
  <c r="L8" i="98"/>
  <c r="O10" i="98"/>
  <c r="Q12" i="98"/>
  <c r="Q8" i="98"/>
  <c r="L11" i="98"/>
  <c r="L7" i="98"/>
  <c r="O9" i="98"/>
  <c r="Q11" i="98"/>
  <c r="G8" i="98"/>
  <c r="M10" i="98"/>
  <c r="G14" i="98"/>
  <c r="L6" i="98"/>
  <c r="P8" i="98"/>
  <c r="Q10" i="98"/>
  <c r="P6" i="98"/>
  <c r="G9" i="98"/>
  <c r="M11" i="98"/>
  <c r="M14" i="98"/>
  <c r="Q6" i="98"/>
  <c r="L9" i="98"/>
  <c r="O11" i="98"/>
  <c r="O7" i="98"/>
  <c r="P9" i="98"/>
  <c r="L12" i="98"/>
  <c r="E6" i="98"/>
  <c r="I8" i="98"/>
  <c r="J9" i="98"/>
  <c r="N11" i="98"/>
  <c r="E5" i="98"/>
  <c r="I7" i="98"/>
  <c r="N10" i="98"/>
  <c r="I6" i="98"/>
  <c r="E12" i="98"/>
  <c r="J5" i="98"/>
  <c r="E9" i="98"/>
  <c r="H11" i="98"/>
  <c r="J12" i="98"/>
  <c r="N14" i="98"/>
  <c r="L5" i="98"/>
  <c r="E8" i="98"/>
  <c r="F9" i="98"/>
  <c r="F10" i="98"/>
  <c r="I11" i="98"/>
  <c r="N13" i="98"/>
  <c r="O5" i="98"/>
  <c r="F8" i="98"/>
  <c r="H10" i="98"/>
  <c r="J11" i="98"/>
  <c r="P5" i="98"/>
  <c r="E7" i="98"/>
  <c r="H9" i="98"/>
  <c r="I10" i="98"/>
  <c r="N12" i="98"/>
  <c r="F6" i="98"/>
  <c r="H7" i="98"/>
  <c r="J8" i="98"/>
  <c r="F5" i="98"/>
  <c r="H6" i="98"/>
  <c r="J7" i="98"/>
  <c r="N8" i="98"/>
  <c r="N9" i="98"/>
  <c r="H5" i="98"/>
  <c r="J6" i="98"/>
  <c r="H12" i="98"/>
  <c r="I5" i="98"/>
  <c r="E11" i="98"/>
  <c r="I12" i="98"/>
  <c r="E10" i="98"/>
  <c r="Q5" i="98"/>
  <c r="F7" i="98"/>
  <c r="H8" i="98"/>
  <c r="I9" i="98"/>
  <c r="J10" i="98"/>
  <c r="AG3" i="98"/>
  <c r="Q57" i="98"/>
  <c r="L44" i="98"/>
  <c r="I57" i="98"/>
  <c r="AG6" i="98"/>
  <c r="W34" i="98"/>
  <c r="AG25" i="98"/>
  <c r="AG29" i="98"/>
  <c r="W7" i="98"/>
  <c r="AG9" i="98"/>
  <c r="AG8" i="98"/>
  <c r="AG11" i="98"/>
  <c r="W4" i="98"/>
  <c r="AG17" i="98"/>
  <c r="W23" i="98"/>
  <c r="E31" i="98"/>
  <c r="AG32" i="98"/>
  <c r="AB35" i="98"/>
  <c r="AG13" i="98"/>
  <c r="AG24" i="98"/>
  <c r="AG27" i="98"/>
  <c r="W29" i="98"/>
  <c r="W6" i="98"/>
  <c r="W9" i="98"/>
  <c r="AB76" i="98"/>
  <c r="X75" i="98"/>
  <c r="AB73" i="98"/>
  <c r="X72" i="98"/>
  <c r="AB70" i="98"/>
  <c r="X69" i="98"/>
  <c r="Z66" i="98"/>
  <c r="Z63" i="98"/>
  <c r="Z60" i="98"/>
  <c r="Z57" i="98"/>
  <c r="X56" i="98"/>
  <c r="X55" i="98"/>
  <c r="AB53" i="98"/>
  <c r="X52" i="98"/>
  <c r="AB50" i="98"/>
  <c r="X49" i="98"/>
  <c r="AB47" i="98"/>
  <c r="X46" i="98"/>
  <c r="AB44" i="98"/>
  <c r="Z43" i="98"/>
  <c r="AG23" i="98"/>
  <c r="W21" i="98"/>
  <c r="W15" i="98"/>
  <c r="AB10" i="98"/>
  <c r="AG5" i="98"/>
  <c r="Y3" i="98"/>
  <c r="AA76" i="98"/>
  <c r="W75" i="98"/>
  <c r="AA73" i="98"/>
  <c r="W72" i="98"/>
  <c r="AA70" i="98"/>
  <c r="W69" i="98"/>
  <c r="AC67" i="98"/>
  <c r="Y66" i="98"/>
  <c r="AC64" i="98"/>
  <c r="Y63" i="98"/>
  <c r="AC61" i="98"/>
  <c r="Y60" i="98"/>
  <c r="AC58" i="98"/>
  <c r="Y57" i="98"/>
  <c r="W56" i="98"/>
  <c r="W55" i="98"/>
  <c r="AA53" i="98"/>
  <c r="W52" i="98"/>
  <c r="AA50" i="98"/>
  <c r="W49" i="98"/>
  <c r="AA47" i="98"/>
  <c r="W46" i="98"/>
  <c r="AA44" i="98"/>
  <c r="Y43" i="98"/>
  <c r="AG30" i="98"/>
  <c r="AB27" i="98"/>
  <c r="AG22" i="98"/>
  <c r="W20" i="98"/>
  <c r="AG16" i="98"/>
  <c r="W14" i="98"/>
  <c r="AB9" i="98"/>
  <c r="AG4" i="98"/>
  <c r="Z76" i="98"/>
  <c r="Z73" i="98"/>
  <c r="Z70" i="98"/>
  <c r="AB67" i="98"/>
  <c r="X66" i="98"/>
  <c r="AB64" i="98"/>
  <c r="X63" i="98"/>
  <c r="AB61" i="98"/>
  <c r="X60" i="98"/>
  <c r="AB58" i="98"/>
  <c r="X57" i="98"/>
  <c r="Z53" i="98"/>
  <c r="Z50" i="98"/>
  <c r="Z47" i="98"/>
  <c r="Z44" i="98"/>
  <c r="X43" i="98"/>
  <c r="AB32" i="98"/>
  <c r="Y29" i="98"/>
  <c r="AG21" i="98"/>
  <c r="W19" i="98"/>
  <c r="AG15" i="98"/>
  <c r="W13" i="98"/>
  <c r="Y11" i="98"/>
  <c r="W3" i="98"/>
  <c r="Y76" i="98"/>
  <c r="AC74" i="98"/>
  <c r="Y73" i="98"/>
  <c r="AC71" i="98"/>
  <c r="Y70" i="98"/>
  <c r="AA67" i="98"/>
  <c r="W66" i="98"/>
  <c r="AA64" i="98"/>
  <c r="W63" i="98"/>
  <c r="AA61" i="98"/>
  <c r="W60" i="98"/>
  <c r="AA58" i="98"/>
  <c r="W57" i="98"/>
  <c r="AC54" i="98"/>
  <c r="Y53" i="98"/>
  <c r="AC51" i="98"/>
  <c r="Y50" i="98"/>
  <c r="AC48" i="98"/>
  <c r="Y47" i="98"/>
  <c r="AC45" i="98"/>
  <c r="Y44" i="98"/>
  <c r="W43" i="98"/>
  <c r="AI42" i="98" s="1"/>
  <c r="W36" i="98"/>
  <c r="AB31" i="98"/>
  <c r="Y28" i="98"/>
  <c r="AG20" i="98"/>
  <c r="W18" i="98"/>
  <c r="AG14" i="98"/>
  <c r="W12" i="98"/>
  <c r="Y10" i="98"/>
  <c r="X76" i="98"/>
  <c r="AB74" i="98"/>
  <c r="X73" i="98"/>
  <c r="AB71" i="98"/>
  <c r="X70" i="98"/>
  <c r="Z67" i="98"/>
  <c r="Z64" i="98"/>
  <c r="Z61" i="98"/>
  <c r="Z58" i="98"/>
  <c r="AB54" i="98"/>
  <c r="X53" i="98"/>
  <c r="AB51" i="98"/>
  <c r="X50" i="98"/>
  <c r="AB48" i="98"/>
  <c r="X47" i="98"/>
  <c r="AB45" i="98"/>
  <c r="X44" i="98"/>
  <c r="W35" i="98"/>
  <c r="W76" i="98"/>
  <c r="AA74" i="98"/>
  <c r="W73" i="98"/>
  <c r="AA71" i="98"/>
  <c r="W70" i="98"/>
  <c r="AC68" i="98"/>
  <c r="Y67" i="98"/>
  <c r="AC65" i="98"/>
  <c r="Y64" i="98"/>
  <c r="AC62" i="98"/>
  <c r="Y61" i="98"/>
  <c r="AC59" i="98"/>
  <c r="Y58" i="98"/>
  <c r="AA54" i="98"/>
  <c r="W53" i="98"/>
  <c r="AA51" i="98"/>
  <c r="W50" i="98"/>
  <c r="AA48" i="98"/>
  <c r="W47" i="98"/>
  <c r="AA45" i="98"/>
  <c r="W44" i="98"/>
  <c r="AG36" i="98"/>
  <c r="Z74" i="98"/>
  <c r="Z71" i="98"/>
  <c r="AB68" i="98"/>
  <c r="X67" i="98"/>
  <c r="AB65" i="98"/>
  <c r="X64" i="98"/>
  <c r="AB62" i="98"/>
  <c r="X61" i="98"/>
  <c r="AB59" i="98"/>
  <c r="X58" i="98"/>
  <c r="Z54" i="98"/>
  <c r="Z51" i="98"/>
  <c r="Z48" i="98"/>
  <c r="Z45" i="98"/>
  <c r="AG35" i="98"/>
  <c r="W33" i="98"/>
  <c r="AC75" i="98"/>
  <c r="Y74" i="98"/>
  <c r="AC72" i="98"/>
  <c r="Y71" i="98"/>
  <c r="AC69" i="98"/>
  <c r="AA68" i="98"/>
  <c r="W67" i="98"/>
  <c r="AA65" i="98"/>
  <c r="W64" i="98"/>
  <c r="AA62" i="98"/>
  <c r="W61" i="98"/>
  <c r="AA59" i="98"/>
  <c r="W58" i="98"/>
  <c r="AC56" i="98"/>
  <c r="AC55" i="98"/>
  <c r="Y54" i="98"/>
  <c r="AC52" i="98"/>
  <c r="Y51" i="98"/>
  <c r="AC49" i="98"/>
  <c r="Y48" i="98"/>
  <c r="AC46" i="98"/>
  <c r="Y45" i="98"/>
  <c r="AG34" i="98"/>
  <c r="AB75" i="98"/>
  <c r="X74" i="98"/>
  <c r="AB72" i="98"/>
  <c r="X71" i="98"/>
  <c r="AB69" i="98"/>
  <c r="Z68" i="98"/>
  <c r="Z65" i="98"/>
  <c r="Z62" i="98"/>
  <c r="Z59" i="98"/>
  <c r="AB56" i="98"/>
  <c r="AB55" i="98"/>
  <c r="X54" i="98"/>
  <c r="AB52" i="98"/>
  <c r="X51" i="98"/>
  <c r="AB49" i="98"/>
  <c r="X48" i="98"/>
  <c r="AB46" i="98"/>
  <c r="X45" i="98"/>
  <c r="AG33" i="98"/>
  <c r="AA75" i="98"/>
  <c r="W74" i="98"/>
  <c r="AA72" i="98"/>
  <c r="W71" i="98"/>
  <c r="AA69" i="98"/>
  <c r="Y68" i="98"/>
  <c r="AC66" i="98"/>
  <c r="Y65" i="98"/>
  <c r="AC63" i="98"/>
  <c r="Y62" i="98"/>
  <c r="AC60" i="98"/>
  <c r="Y59" i="98"/>
  <c r="AC57" i="98"/>
  <c r="AA56" i="98"/>
  <c r="AA55" i="98"/>
  <c r="W54" i="98"/>
  <c r="AA52" i="98"/>
  <c r="W51" i="98"/>
  <c r="AA49" i="98"/>
  <c r="W48" i="98"/>
  <c r="AA46" i="98"/>
  <c r="W45" i="98"/>
  <c r="AC43" i="98"/>
  <c r="Z75" i="98"/>
  <c r="Z72" i="98"/>
  <c r="Z69" i="98"/>
  <c r="X68" i="98"/>
  <c r="AB66" i="98"/>
  <c r="X65" i="98"/>
  <c r="AB63" i="98"/>
  <c r="X62" i="98"/>
  <c r="AB60" i="98"/>
  <c r="X59" i="98"/>
  <c r="AB57" i="98"/>
  <c r="Z56" i="98"/>
  <c r="Z55" i="98"/>
  <c r="Z52" i="98"/>
  <c r="Z49" i="98"/>
  <c r="Z46" i="98"/>
  <c r="AB43" i="98"/>
  <c r="AB36" i="98"/>
  <c r="AC76" i="98"/>
  <c r="Y75" i="98"/>
  <c r="AC73" i="98"/>
  <c r="Y72" i="98"/>
  <c r="AC70" i="98"/>
  <c r="Y69" i="98"/>
  <c r="W68" i="98"/>
  <c r="AA66" i="98"/>
  <c r="W65" i="98"/>
  <c r="AA63" i="98"/>
  <c r="W62" i="98"/>
  <c r="AA60" i="98"/>
  <c r="W59" i="98"/>
  <c r="AA57" i="98"/>
  <c r="Y56" i="98"/>
  <c r="Y55" i="98"/>
  <c r="AC53" i="98"/>
  <c r="Y52" i="98"/>
  <c r="AC50" i="98"/>
  <c r="Y49" i="98"/>
  <c r="AC47" i="98"/>
  <c r="Y46" i="98"/>
  <c r="AC44" i="98"/>
  <c r="AA43" i="98"/>
  <c r="AG19" i="98"/>
  <c r="W25" i="98"/>
  <c r="W30" i="98"/>
  <c r="W26" i="98"/>
  <c r="Z4" i="98"/>
  <c r="AG7" i="98"/>
  <c r="N25" i="98"/>
  <c r="F20" i="98"/>
  <c r="N24" i="98"/>
  <c r="F19" i="98"/>
  <c r="N23" i="98"/>
  <c r="N22" i="98"/>
  <c r="F18" i="98"/>
  <c r="X9" i="98" s="1"/>
  <c r="I18" i="98"/>
  <c r="AA4" i="98" s="1"/>
  <c r="H18" i="98"/>
  <c r="Z21" i="98" s="1"/>
  <c r="N19" i="98"/>
  <c r="F23" i="98"/>
  <c r="N27" i="98"/>
  <c r="H31" i="98"/>
  <c r="Z9" i="98" s="1"/>
  <c r="W10" i="98"/>
  <c r="W31" i="98"/>
  <c r="AG10" i="98"/>
  <c r="AB14" i="98"/>
  <c r="M26" i="98"/>
  <c r="G19" i="98"/>
  <c r="M25" i="98"/>
  <c r="M24" i="98"/>
  <c r="G18" i="98"/>
  <c r="Y33" i="98" s="1"/>
  <c r="M23" i="98"/>
  <c r="E18" i="98"/>
  <c r="AC33" i="98" s="1"/>
  <c r="G20" i="98"/>
  <c r="G23" i="98"/>
  <c r="Y25" i="98"/>
  <c r="AG26" i="98"/>
  <c r="W28" i="98"/>
  <c r="I31" i="98"/>
  <c r="AG31" i="98"/>
  <c r="O31" i="98"/>
  <c r="L31" i="98"/>
  <c r="W8" i="98"/>
  <c r="W11" i="98"/>
  <c r="W16" i="98"/>
  <c r="AB20" i="98"/>
  <c r="W22" i="98"/>
  <c r="J31" i="98"/>
  <c r="AB12" i="98" s="1"/>
  <c r="AB11" i="98"/>
  <c r="AG12" i="98"/>
  <c r="W17" i="98"/>
  <c r="W32" i="98"/>
  <c r="AG28" i="98"/>
  <c r="W5" i="98"/>
  <c r="AG18" i="98"/>
  <c r="W24" i="98"/>
  <c r="W27" i="98"/>
  <c r="P31" i="98"/>
  <c r="G38" i="98"/>
  <c r="M47" i="98"/>
  <c r="M50" i="98"/>
  <c r="M53" i="98"/>
  <c r="L57" i="98"/>
  <c r="F59" i="98"/>
  <c r="F62" i="98"/>
  <c r="F65" i="98"/>
  <c r="M70" i="98"/>
  <c r="M73" i="98"/>
  <c r="M76" i="98"/>
  <c r="F39" i="98"/>
  <c r="F40" i="98"/>
  <c r="N76" i="98"/>
  <c r="G39" i="98"/>
  <c r="G40" i="98"/>
  <c r="P44" i="98"/>
  <c r="F77" i="98"/>
  <c r="F78" i="98"/>
  <c r="F79" i="98"/>
  <c r="M109" i="98"/>
  <c r="M110" i="98"/>
  <c r="M111" i="98"/>
  <c r="M112" i="98"/>
  <c r="M113" i="98"/>
  <c r="M114" i="98"/>
  <c r="M115" i="98"/>
  <c r="M116" i="98"/>
  <c r="M117" i="98"/>
  <c r="M118" i="98"/>
  <c r="N35" i="98"/>
  <c r="M36" i="98"/>
  <c r="G77" i="98"/>
  <c r="G78" i="98"/>
  <c r="G79" i="98"/>
  <c r="N36" i="98"/>
  <c r="M37" i="98"/>
  <c r="E44" i="98"/>
  <c r="AC18" i="98" s="1"/>
  <c r="M46" i="98"/>
  <c r="M49" i="98"/>
  <c r="M52" i="98"/>
  <c r="F58" i="98"/>
  <c r="F61" i="98"/>
  <c r="F64" i="98"/>
  <c r="M72" i="98"/>
  <c r="M75" i="98"/>
  <c r="F83" i="98"/>
  <c r="F84" i="98"/>
  <c r="F85" i="98"/>
  <c r="F86" i="98"/>
  <c r="F87" i="98"/>
  <c r="F88" i="98"/>
  <c r="F89" i="98"/>
  <c r="F90" i="98"/>
  <c r="F91" i="98"/>
  <c r="F92" i="98"/>
  <c r="N37" i="98"/>
  <c r="M38" i="98"/>
  <c r="N75" i="98"/>
  <c r="G83" i="98"/>
  <c r="G84" i="98"/>
  <c r="G85" i="98"/>
  <c r="G86" i="98"/>
  <c r="G87" i="98"/>
  <c r="G88" i="98"/>
  <c r="G89" i="98"/>
  <c r="G90" i="98"/>
  <c r="G91" i="98"/>
  <c r="G92" i="98"/>
  <c r="N122" i="98"/>
  <c r="N123" i="98"/>
  <c r="N124" i="98"/>
  <c r="N125" i="98"/>
  <c r="N126" i="98"/>
  <c r="N127" i="98"/>
  <c r="N128" i="98"/>
  <c r="N129" i="98"/>
  <c r="N130" i="98"/>
  <c r="N38" i="98"/>
  <c r="G44" i="98"/>
  <c r="E57" i="98"/>
  <c r="M39" i="98"/>
  <c r="M40" i="98"/>
  <c r="H44" i="98"/>
  <c r="G47" i="98"/>
  <c r="G50" i="98"/>
  <c r="G53" i="98"/>
  <c r="F57" i="98"/>
  <c r="N59" i="98"/>
  <c r="N62" i="98"/>
  <c r="N65" i="98"/>
  <c r="G96" i="98"/>
  <c r="G97" i="98"/>
  <c r="G98" i="98"/>
  <c r="G99" i="98"/>
  <c r="G100" i="98"/>
  <c r="G101" i="98"/>
  <c r="G102" i="98"/>
  <c r="G103" i="98"/>
  <c r="G104" i="98"/>
  <c r="M5" i="98"/>
  <c r="G10" i="98"/>
  <c r="F11" i="98"/>
  <c r="G34" i="98"/>
  <c r="F35" i="98"/>
  <c r="N39" i="98"/>
  <c r="N40" i="98"/>
  <c r="I44" i="98"/>
  <c r="M45" i="98"/>
  <c r="M48" i="98"/>
  <c r="M51" i="98"/>
  <c r="G57" i="98"/>
  <c r="F60" i="98"/>
  <c r="F63" i="98"/>
  <c r="M71" i="98"/>
  <c r="M74" i="98"/>
  <c r="M77" i="98"/>
  <c r="M78" i="98"/>
  <c r="N5" i="98"/>
  <c r="M6" i="98"/>
  <c r="G11" i="98"/>
  <c r="F12" i="98"/>
  <c r="M31" i="98"/>
  <c r="X30" i="98" s="1"/>
  <c r="G35" i="98"/>
  <c r="F36" i="98"/>
  <c r="H57" i="98"/>
  <c r="N77" i="98"/>
  <c r="N78" i="98"/>
  <c r="G109" i="98"/>
  <c r="G110" i="98"/>
  <c r="G111" i="98"/>
  <c r="G112" i="98"/>
  <c r="G113" i="98"/>
  <c r="G114" i="98"/>
  <c r="G115" i="98"/>
  <c r="G116" i="98"/>
  <c r="G117" i="98"/>
  <c r="N6" i="98"/>
  <c r="M7" i="98"/>
  <c r="G12" i="98"/>
  <c r="F13" i="98"/>
  <c r="G36" i="98"/>
  <c r="F37" i="98"/>
  <c r="M83" i="98"/>
  <c r="M84" i="98"/>
  <c r="M85" i="98"/>
  <c r="M86" i="98"/>
  <c r="M87" i="98"/>
  <c r="M88" i="98"/>
  <c r="M89" i="98"/>
  <c r="M90" i="98"/>
  <c r="M91" i="98"/>
  <c r="N7" i="98"/>
  <c r="M8" i="98"/>
  <c r="M32" i="98"/>
  <c r="M44" i="98"/>
  <c r="G46" i="98"/>
  <c r="G49" i="98"/>
  <c r="N83" i="98"/>
  <c r="N84" i="98"/>
  <c r="N85" i="98"/>
  <c r="N86" i="98"/>
  <c r="N87" i="98"/>
  <c r="N88" i="98"/>
  <c r="N89" i="98"/>
  <c r="N90" i="98"/>
  <c r="N91" i="98"/>
  <c r="P63" i="97"/>
  <c r="Q63" i="97"/>
  <c r="G58" i="97"/>
  <c r="O58" i="97"/>
  <c r="O57" i="97"/>
  <c r="L59" i="97"/>
  <c r="G61" i="97"/>
  <c r="L64" i="97"/>
  <c r="P57" i="97"/>
  <c r="O59" i="97"/>
  <c r="L61" i="97"/>
  <c r="E63" i="97"/>
  <c r="O64" i="97"/>
  <c r="O60" i="97"/>
  <c r="G62" i="97"/>
  <c r="G65" i="97"/>
  <c r="O62" i="97"/>
  <c r="Q57" i="97"/>
  <c r="P59" i="97"/>
  <c r="O61" i="97"/>
  <c r="L63" i="97"/>
  <c r="P64" i="97"/>
  <c r="P58" i="97"/>
  <c r="L62" i="97"/>
  <c r="Q58" i="97"/>
  <c r="P62" i="97"/>
  <c r="G64" i="97"/>
  <c r="M57" i="97"/>
  <c r="G59" i="97"/>
  <c r="Q62" i="97"/>
  <c r="Q59" i="97"/>
  <c r="P61" i="97"/>
  <c r="M63" i="97"/>
  <c r="Q64" i="97"/>
  <c r="P60" i="97"/>
  <c r="E64" i="97"/>
  <c r="Q60" i="97"/>
  <c r="M66" i="97"/>
  <c r="E61" i="97"/>
  <c r="H64" i="97"/>
  <c r="Q61" i="97"/>
  <c r="O63" i="97"/>
  <c r="L57" i="97"/>
  <c r="H63" i="97"/>
  <c r="I63" i="97"/>
  <c r="E62" i="97"/>
  <c r="E59" i="97"/>
  <c r="I64" i="97"/>
  <c r="H62" i="97"/>
  <c r="H61" i="97"/>
  <c r="H59" i="97"/>
  <c r="J60" i="97"/>
  <c r="I61" i="97"/>
  <c r="J62" i="97"/>
  <c r="N63" i="97"/>
  <c r="I60" i="97"/>
  <c r="J57" i="97"/>
  <c r="H58" i="97"/>
  <c r="I59" i="97"/>
  <c r="J61" i="97"/>
  <c r="E60" i="97"/>
  <c r="N66" i="97"/>
  <c r="F59" i="97"/>
  <c r="H60" i="97"/>
  <c r="J64" i="97"/>
  <c r="F57" i="97"/>
  <c r="I58" i="97"/>
  <c r="J59" i="97"/>
  <c r="F61" i="97"/>
  <c r="J63" i="97"/>
  <c r="E58" i="97"/>
  <c r="F58" i="97"/>
  <c r="I62" i="97"/>
  <c r="J58" i="97"/>
  <c r="N60" i="97"/>
  <c r="N57" i="97"/>
  <c r="N59" i="97"/>
  <c r="J46" i="97"/>
  <c r="E51" i="97"/>
  <c r="H50" i="97"/>
  <c r="J45" i="97"/>
  <c r="I50" i="97"/>
  <c r="H51" i="97"/>
  <c r="H45" i="97"/>
  <c r="E50" i="97"/>
  <c r="F51" i="97"/>
  <c r="J44" i="97"/>
  <c r="E49" i="97"/>
  <c r="J50" i="97"/>
  <c r="I51" i="97"/>
  <c r="N47" i="97"/>
  <c r="I45" i="97"/>
  <c r="N53" i="97"/>
  <c r="F44" i="97"/>
  <c r="E48" i="97"/>
  <c r="H49" i="97"/>
  <c r="J51" i="97"/>
  <c r="H34" i="97"/>
  <c r="O32" i="97"/>
  <c r="O35" i="97"/>
  <c r="P37" i="97"/>
  <c r="G34" i="97"/>
  <c r="Q37" i="97"/>
  <c r="H38" i="97"/>
  <c r="H33" i="97"/>
  <c r="I36" i="97"/>
  <c r="P31" i="97"/>
  <c r="L33" i="97"/>
  <c r="Q34" i="97"/>
  <c r="O36" i="97"/>
  <c r="O38" i="97"/>
  <c r="Q32" i="97"/>
  <c r="Q35" i="97"/>
  <c r="J34" i="97"/>
  <c r="G31" i="97"/>
  <c r="M31" i="97"/>
  <c r="O34" i="97"/>
  <c r="J38" i="97"/>
  <c r="L36" i="97"/>
  <c r="L31" i="97"/>
  <c r="M33" i="97"/>
  <c r="G35" i="97"/>
  <c r="P36" i="97"/>
  <c r="P38" i="97"/>
  <c r="P32" i="97"/>
  <c r="P35" i="97"/>
  <c r="E33" i="97"/>
  <c r="L34" i="97"/>
  <c r="I38" i="97"/>
  <c r="E32" i="97"/>
  <c r="O33" i="97"/>
  <c r="H35" i="97"/>
  <c r="Q36" i="97"/>
  <c r="Q38" i="97"/>
  <c r="I34" i="97"/>
  <c r="E38" i="97"/>
  <c r="G36" i="97"/>
  <c r="I33" i="97"/>
  <c r="J36" i="97"/>
  <c r="J33" i="97"/>
  <c r="P34" i="97"/>
  <c r="L38" i="97"/>
  <c r="H32" i="97"/>
  <c r="P33" i="97"/>
  <c r="L35" i="97"/>
  <c r="L37" i="97"/>
  <c r="L32" i="97"/>
  <c r="Q33" i="97"/>
  <c r="M35" i="97"/>
  <c r="I35" i="97"/>
  <c r="F34" i="97"/>
  <c r="J35" i="97"/>
  <c r="E37" i="97"/>
  <c r="I32" i="97"/>
  <c r="E36" i="97"/>
  <c r="J37" i="97"/>
  <c r="H31" i="97"/>
  <c r="N32" i="97"/>
  <c r="F35" i="97"/>
  <c r="H37" i="97"/>
  <c r="J32" i="97"/>
  <c r="I37" i="97"/>
  <c r="E35" i="97"/>
  <c r="F36" i="97"/>
  <c r="F31" i="97"/>
  <c r="E34" i="97"/>
  <c r="H36" i="97"/>
  <c r="E21" i="97"/>
  <c r="I22" i="97"/>
  <c r="F21" i="97"/>
  <c r="J22" i="97"/>
  <c r="G10" i="97"/>
  <c r="M9" i="97"/>
  <c r="M10" i="97"/>
  <c r="I8" i="97"/>
  <c r="G13" i="97"/>
  <c r="G11" i="97"/>
  <c r="M5" i="97"/>
  <c r="O11" i="97"/>
  <c r="Q5" i="97"/>
  <c r="G12" i="97"/>
  <c r="M6" i="97"/>
  <c r="M12" i="97"/>
  <c r="E7" i="97"/>
  <c r="P12" i="97"/>
  <c r="M7" i="97"/>
  <c r="M8" i="97"/>
  <c r="H7" i="97"/>
  <c r="N10" i="97"/>
  <c r="Q12" i="97"/>
  <c r="N9" i="97"/>
  <c r="E5" i="97"/>
  <c r="J7" i="97"/>
  <c r="P10" i="97"/>
  <c r="H5" i="97"/>
  <c r="L7" i="97"/>
  <c r="P9" i="97"/>
  <c r="L6" i="97"/>
  <c r="N7" i="97"/>
  <c r="E10" i="97"/>
  <c r="H12" i="97"/>
  <c r="O7" i="97"/>
  <c r="I12" i="97"/>
  <c r="N6" i="97"/>
  <c r="E9" i="97"/>
  <c r="J12" i="97"/>
  <c r="N5" i="97"/>
  <c r="O6" i="97"/>
  <c r="Q7" i="97"/>
  <c r="H9" i="97"/>
  <c r="I10" i="97"/>
  <c r="I11" i="97"/>
  <c r="L12" i="97"/>
  <c r="O13" i="97"/>
  <c r="F6" i="97"/>
  <c r="I7" i="97"/>
  <c r="L8" i="97"/>
  <c r="Q11" i="97"/>
  <c r="O5" i="97"/>
  <c r="P6" i="97"/>
  <c r="E8" i="97"/>
  <c r="I9" i="97"/>
  <c r="J10" i="97"/>
  <c r="J11" i="97"/>
  <c r="P13" i="97"/>
  <c r="E6" i="97"/>
  <c r="J8" i="97"/>
  <c r="P11" i="97"/>
  <c r="F14" i="97"/>
  <c r="O10" i="97"/>
  <c r="H6" i="97"/>
  <c r="O9" i="97"/>
  <c r="E12" i="97"/>
  <c r="F13" i="97"/>
  <c r="I6" i="97"/>
  <c r="N8" i="97"/>
  <c r="Q10" i="97"/>
  <c r="F12" i="97"/>
  <c r="I5" i="97"/>
  <c r="J6" i="97"/>
  <c r="O8" i="97"/>
  <c r="Q9" i="97"/>
  <c r="E11" i="97"/>
  <c r="J5" i="97"/>
  <c r="P8" i="97"/>
  <c r="F11" i="97"/>
  <c r="L5" i="97"/>
  <c r="Q8" i="97"/>
  <c r="P7" i="97"/>
  <c r="H10" i="97"/>
  <c r="H11" i="97"/>
  <c r="L13" i="97"/>
  <c r="P5" i="97"/>
  <c r="Q6" i="97"/>
  <c r="H8" i="97"/>
  <c r="J9" i="97"/>
  <c r="L10" i="97"/>
  <c r="L11" i="97"/>
  <c r="O12" i="97"/>
  <c r="W16" i="97"/>
  <c r="O44" i="97"/>
  <c r="P44" i="97"/>
  <c r="I31" i="97"/>
  <c r="J31" i="97"/>
  <c r="AG17" i="97"/>
  <c r="W3" i="97"/>
  <c r="AG7" i="97"/>
  <c r="W6" i="97"/>
  <c r="W24" i="97"/>
  <c r="AG4" i="97"/>
  <c r="AG14" i="97"/>
  <c r="W13" i="97"/>
  <c r="AG28" i="97"/>
  <c r="AG8" i="97"/>
  <c r="W19" i="97"/>
  <c r="AG5" i="97"/>
  <c r="W18" i="97"/>
  <c r="AG18" i="97"/>
  <c r="X3" i="97"/>
  <c r="X6" i="97"/>
  <c r="I18" i="97"/>
  <c r="W15" i="97"/>
  <c r="X36" i="97"/>
  <c r="W36" i="97"/>
  <c r="W35" i="97"/>
  <c r="AC36" i="97"/>
  <c r="X16" i="97"/>
  <c r="AA36" i="97"/>
  <c r="W30" i="97"/>
  <c r="X27" i="97"/>
  <c r="AC23" i="97"/>
  <c r="AB22" i="97"/>
  <c r="W11" i="97"/>
  <c r="AB6" i="97"/>
  <c r="X32" i="97"/>
  <c r="X29" i="97"/>
  <c r="W28" i="97"/>
  <c r="AB24" i="97"/>
  <c r="AA23" i="97"/>
  <c r="J18" i="97"/>
  <c r="AB23" i="97" s="1"/>
  <c r="W9" i="97"/>
  <c r="W32" i="97"/>
  <c r="W29" i="97"/>
  <c r="AC25" i="97"/>
  <c r="AA24" i="97"/>
  <c r="W8" i="97"/>
  <c r="W31" i="97"/>
  <c r="X28" i="97"/>
  <c r="W27" i="97"/>
  <c r="AB17" i="97"/>
  <c r="W10" i="97"/>
  <c r="X9" i="97"/>
  <c r="AA6" i="97"/>
  <c r="AB5" i="97"/>
  <c r="H18" i="97"/>
  <c r="Z30" i="97" s="1"/>
  <c r="X7" i="97"/>
  <c r="AA34" i="97"/>
  <c r="X33" i="97"/>
  <c r="AB25" i="97"/>
  <c r="W22" i="97"/>
  <c r="AB15" i="97"/>
  <c r="AB14" i="97"/>
  <c r="AC22" i="97"/>
  <c r="AG24" i="97"/>
  <c r="W25" i="97"/>
  <c r="E18" i="97"/>
  <c r="AC24" i="97" s="1"/>
  <c r="AB19" i="97"/>
  <c r="W20" i="97"/>
  <c r="AG21" i="97"/>
  <c r="AG32" i="97"/>
  <c r="W33" i="97"/>
  <c r="AB8" i="97"/>
  <c r="AG9" i="97"/>
  <c r="AB11" i="97"/>
  <c r="AB76" i="97"/>
  <c r="AB30" i="97"/>
  <c r="W5" i="97"/>
  <c r="AC8" i="97"/>
  <c r="AC11" i="97"/>
  <c r="N25" i="97"/>
  <c r="F20" i="97"/>
  <c r="AG36" i="97"/>
  <c r="AG35" i="97"/>
  <c r="AG34" i="97"/>
  <c r="AG33" i="97"/>
  <c r="N27" i="97"/>
  <c r="F22" i="97"/>
  <c r="N18" i="97"/>
  <c r="Y29" i="97" s="1"/>
  <c r="AG16" i="97"/>
  <c r="AG13" i="97"/>
  <c r="AG3" i="97"/>
  <c r="AG30" i="97"/>
  <c r="AG26" i="97"/>
  <c r="N26" i="97"/>
  <c r="N20" i="97"/>
  <c r="AG19" i="97"/>
  <c r="N19" i="97"/>
  <c r="AG12" i="97"/>
  <c r="AG11" i="97"/>
  <c r="AG20" i="97"/>
  <c r="AG10" i="97"/>
  <c r="F23" i="97"/>
  <c r="O18" i="97"/>
  <c r="N21" i="97"/>
  <c r="F25" i="97"/>
  <c r="F10" i="97"/>
  <c r="F8" i="97"/>
  <c r="N12" i="97"/>
  <c r="F7" i="97"/>
  <c r="N14" i="97"/>
  <c r="F9" i="97"/>
  <c r="N13" i="97"/>
  <c r="F5" i="97"/>
  <c r="AB13" i="97"/>
  <c r="M26" i="97"/>
  <c r="G19" i="97"/>
  <c r="G21" i="97"/>
  <c r="M24" i="97"/>
  <c r="G22" i="97"/>
  <c r="M25" i="97"/>
  <c r="M18" i="97"/>
  <c r="M19" i="97"/>
  <c r="G23" i="97"/>
  <c r="M20" i="97"/>
  <c r="G18" i="97"/>
  <c r="Y7" i="97" s="1"/>
  <c r="P18" i="97"/>
  <c r="AA4" i="97" s="1"/>
  <c r="AB20" i="97"/>
  <c r="AG22" i="97"/>
  <c r="X23" i="97"/>
  <c r="N24" i="97"/>
  <c r="G25" i="97"/>
  <c r="W26" i="97"/>
  <c r="AG27" i="97"/>
  <c r="AG29" i="97"/>
  <c r="W34" i="97"/>
  <c r="G9" i="97"/>
  <c r="G7" i="97"/>
  <c r="M13" i="97"/>
  <c r="G6" i="97"/>
  <c r="G8" i="97"/>
  <c r="M14" i="97"/>
  <c r="G5" i="97"/>
  <c r="AG6" i="97"/>
  <c r="AB10" i="97"/>
  <c r="M11" i="97"/>
  <c r="W12" i="97"/>
  <c r="AA15" i="97"/>
  <c r="G20" i="97"/>
  <c r="AC20" i="97"/>
  <c r="X26" i="97"/>
  <c r="W4" i="97"/>
  <c r="W7" i="97"/>
  <c r="AC10" i="97"/>
  <c r="N11" i="97"/>
  <c r="W14" i="97"/>
  <c r="AG15" i="97"/>
  <c r="W17" i="97"/>
  <c r="L18" i="97"/>
  <c r="M27" i="97"/>
  <c r="AA28" i="97"/>
  <c r="Y34" i="97"/>
  <c r="F38" i="97"/>
  <c r="F37" i="97"/>
  <c r="N40" i="97"/>
  <c r="N39" i="97"/>
  <c r="N38" i="97"/>
  <c r="N37" i="97"/>
  <c r="N36" i="97"/>
  <c r="N35" i="97"/>
  <c r="F40" i="97"/>
  <c r="F39" i="97"/>
  <c r="N33" i="97"/>
  <c r="F33" i="97"/>
  <c r="G37" i="97"/>
  <c r="M32" i="97"/>
  <c r="M40" i="97"/>
  <c r="M39" i="97"/>
  <c r="M38" i="97"/>
  <c r="M37" i="97"/>
  <c r="M36" i="97"/>
  <c r="G40" i="97"/>
  <c r="G39" i="97"/>
  <c r="M34" i="97"/>
  <c r="G38" i="97"/>
  <c r="O31" i="97"/>
  <c r="Z31" i="97" s="1"/>
  <c r="Q31" i="97"/>
  <c r="G33" i="97"/>
  <c r="E31" i="97"/>
  <c r="G32" i="97"/>
  <c r="N34" i="97"/>
  <c r="AA43" i="97"/>
  <c r="AC44" i="97"/>
  <c r="Y46" i="97"/>
  <c r="AC47" i="97"/>
  <c r="Y49" i="97"/>
  <c r="AC50" i="97"/>
  <c r="Y52" i="97"/>
  <c r="AC53" i="97"/>
  <c r="Y55" i="97"/>
  <c r="Y56" i="97"/>
  <c r="AA57" i="97"/>
  <c r="W59" i="97"/>
  <c r="AA60" i="97"/>
  <c r="W62" i="97"/>
  <c r="AA63" i="97"/>
  <c r="W65" i="97"/>
  <c r="AA66" i="97"/>
  <c r="W68" i="97"/>
  <c r="Y69" i="97"/>
  <c r="AC70" i="97"/>
  <c r="Y72" i="97"/>
  <c r="AC73" i="97"/>
  <c r="Y75" i="97"/>
  <c r="AC76" i="97"/>
  <c r="AB18" i="97"/>
  <c r="X22" i="97"/>
  <c r="W23" i="97"/>
  <c r="AG25" i="97"/>
  <c r="AG31" i="97"/>
  <c r="AB36" i="97"/>
  <c r="AB43" i="97"/>
  <c r="Z46" i="97"/>
  <c r="Z49" i="97"/>
  <c r="Z52" i="97"/>
  <c r="Z55" i="97"/>
  <c r="Z56" i="97"/>
  <c r="AB57" i="97"/>
  <c r="X59" i="97"/>
  <c r="AB60" i="97"/>
  <c r="X62" i="97"/>
  <c r="AB63" i="97"/>
  <c r="X65" i="97"/>
  <c r="AB66" i="97"/>
  <c r="X68" i="97"/>
  <c r="Z69" i="97"/>
  <c r="Z72" i="97"/>
  <c r="Z75" i="97"/>
  <c r="AC43" i="97"/>
  <c r="W45" i="97"/>
  <c r="AA46" i="97"/>
  <c r="W48" i="97"/>
  <c r="AA49" i="97"/>
  <c r="W51" i="97"/>
  <c r="AA52" i="97"/>
  <c r="W54" i="97"/>
  <c r="AA55" i="97"/>
  <c r="AA56" i="97"/>
  <c r="AC57" i="97"/>
  <c r="Y59" i="97"/>
  <c r="AC60" i="97"/>
  <c r="Y62" i="97"/>
  <c r="AC63" i="97"/>
  <c r="Y65" i="97"/>
  <c r="AC66" i="97"/>
  <c r="Y68" i="97"/>
  <c r="AA69" i="97"/>
  <c r="W71" i="97"/>
  <c r="AA72" i="97"/>
  <c r="W74" i="97"/>
  <c r="AA75" i="97"/>
  <c r="X45" i="97"/>
  <c r="AB46" i="97"/>
  <c r="X48" i="97"/>
  <c r="AB49" i="97"/>
  <c r="X51" i="97"/>
  <c r="AB52" i="97"/>
  <c r="X54" i="97"/>
  <c r="AB55" i="97"/>
  <c r="AB56" i="97"/>
  <c r="Z59" i="97"/>
  <c r="Z62" i="97"/>
  <c r="Z65" i="97"/>
  <c r="Z68" i="97"/>
  <c r="AB69" i="97"/>
  <c r="X71" i="97"/>
  <c r="AB72" i="97"/>
  <c r="X74" i="97"/>
  <c r="AB75" i="97"/>
  <c r="E44" i="97"/>
  <c r="Y45" i="97"/>
  <c r="M46" i="97"/>
  <c r="AC46" i="97"/>
  <c r="Y48" i="97"/>
  <c r="M49" i="97"/>
  <c r="AC49" i="97"/>
  <c r="Y51" i="97"/>
  <c r="M52" i="97"/>
  <c r="AC52" i="97"/>
  <c r="Y54" i="97"/>
  <c r="AC55" i="97"/>
  <c r="AC56" i="97"/>
  <c r="W58" i="97"/>
  <c r="AA59" i="97"/>
  <c r="W61" i="97"/>
  <c r="AA62" i="97"/>
  <c r="W64" i="97"/>
  <c r="AA65" i="97"/>
  <c r="W67" i="97"/>
  <c r="AA68" i="97"/>
  <c r="AC69" i="97"/>
  <c r="Y71" i="97"/>
  <c r="AC72" i="97"/>
  <c r="Y74" i="97"/>
  <c r="AC75" i="97"/>
  <c r="F83" i="97"/>
  <c r="F84" i="97"/>
  <c r="F85" i="97"/>
  <c r="F86" i="97"/>
  <c r="F87" i="97"/>
  <c r="F88" i="97"/>
  <c r="F89" i="97"/>
  <c r="F90" i="97"/>
  <c r="F91" i="97"/>
  <c r="F92" i="97"/>
  <c r="Z45" i="97"/>
  <c r="N46" i="97"/>
  <c r="Z48" i="97"/>
  <c r="N49" i="97"/>
  <c r="Z51" i="97"/>
  <c r="N52" i="97"/>
  <c r="Z54" i="97"/>
  <c r="X58" i="97"/>
  <c r="AB59" i="97"/>
  <c r="X61" i="97"/>
  <c r="AB62" i="97"/>
  <c r="X64" i="97"/>
  <c r="AB65" i="97"/>
  <c r="X67" i="97"/>
  <c r="AB68" i="97"/>
  <c r="Z71" i="97"/>
  <c r="Z74" i="97"/>
  <c r="G83" i="97"/>
  <c r="G84" i="97"/>
  <c r="G85" i="97"/>
  <c r="G86" i="97"/>
  <c r="G87" i="97"/>
  <c r="G88" i="97"/>
  <c r="G89" i="97"/>
  <c r="G90" i="97"/>
  <c r="G91" i="97"/>
  <c r="G92" i="97"/>
  <c r="G44" i="97"/>
  <c r="W44" i="97"/>
  <c r="AA45" i="97"/>
  <c r="F47" i="97"/>
  <c r="W47" i="97"/>
  <c r="AA48" i="97"/>
  <c r="F50" i="97"/>
  <c r="W50" i="97"/>
  <c r="AA51" i="97"/>
  <c r="F53" i="97"/>
  <c r="W53" i="97"/>
  <c r="AA54" i="97"/>
  <c r="E57" i="97"/>
  <c r="Y58" i="97"/>
  <c r="M59" i="97"/>
  <c r="AC59" i="97"/>
  <c r="Y61" i="97"/>
  <c r="M62" i="97"/>
  <c r="AC62" i="97"/>
  <c r="Y64" i="97"/>
  <c r="M65" i="97"/>
  <c r="AC65" i="97"/>
  <c r="Y67" i="97"/>
  <c r="AC68" i="97"/>
  <c r="W70" i="97"/>
  <c r="AA71" i="97"/>
  <c r="W73" i="97"/>
  <c r="AA74" i="97"/>
  <c r="F76" i="97"/>
  <c r="W76" i="97"/>
  <c r="F96" i="97"/>
  <c r="F97" i="97"/>
  <c r="F98" i="97"/>
  <c r="F99" i="97"/>
  <c r="F100" i="97"/>
  <c r="F101" i="97"/>
  <c r="F102" i="97"/>
  <c r="F103" i="97"/>
  <c r="F104" i="97"/>
  <c r="H44" i="97"/>
  <c r="Z29" i="97" s="1"/>
  <c r="X44" i="97"/>
  <c r="AB45" i="97"/>
  <c r="G47" i="97"/>
  <c r="X47" i="97"/>
  <c r="AB48" i="97"/>
  <c r="G50" i="97"/>
  <c r="X50" i="97"/>
  <c r="AB51" i="97"/>
  <c r="G53" i="97"/>
  <c r="X53" i="97"/>
  <c r="AB54" i="97"/>
  <c r="Z58" i="97"/>
  <c r="Z61" i="97"/>
  <c r="N62" i="97"/>
  <c r="Z64" i="97"/>
  <c r="N65" i="97"/>
  <c r="Z67" i="97"/>
  <c r="X70" i="97"/>
  <c r="AB71" i="97"/>
  <c r="X73" i="97"/>
  <c r="AB74" i="97"/>
  <c r="X76" i="97"/>
  <c r="G96" i="97"/>
  <c r="G97" i="97"/>
  <c r="G98" i="97"/>
  <c r="G99" i="97"/>
  <c r="G100" i="97"/>
  <c r="G101" i="97"/>
  <c r="G102" i="97"/>
  <c r="G103" i="97"/>
  <c r="G104" i="97"/>
  <c r="W43" i="97"/>
  <c r="AI42" i="97" s="1"/>
  <c r="I44" i="97"/>
  <c r="AA27" i="97" s="1"/>
  <c r="Y44" i="97"/>
  <c r="M45" i="97"/>
  <c r="AC45" i="97"/>
  <c r="Y47" i="97"/>
  <c r="M48" i="97"/>
  <c r="AC48" i="97"/>
  <c r="Y50" i="97"/>
  <c r="M51" i="97"/>
  <c r="AC51" i="97"/>
  <c r="Y53" i="97"/>
  <c r="AC54" i="97"/>
  <c r="G57" i="97"/>
  <c r="W57" i="97"/>
  <c r="AA58" i="97"/>
  <c r="F60" i="97"/>
  <c r="W60" i="97"/>
  <c r="AA61" i="97"/>
  <c r="F63" i="97"/>
  <c r="W63" i="97"/>
  <c r="AA64" i="97"/>
  <c r="F66" i="97"/>
  <c r="W66" i="97"/>
  <c r="AA67" i="97"/>
  <c r="Y70" i="97"/>
  <c r="M71" i="97"/>
  <c r="AC71" i="97"/>
  <c r="Y73" i="97"/>
  <c r="M74" i="97"/>
  <c r="AC74" i="97"/>
  <c r="Y76" i="97"/>
  <c r="M77" i="97"/>
  <c r="M78" i="97"/>
  <c r="M79" i="97"/>
  <c r="F109" i="97"/>
  <c r="F110" i="97"/>
  <c r="F111" i="97"/>
  <c r="F112" i="97"/>
  <c r="F113" i="97"/>
  <c r="F114" i="97"/>
  <c r="F115" i="97"/>
  <c r="F116" i="97"/>
  <c r="F117" i="97"/>
  <c r="X43" i="97"/>
  <c r="Z44" i="97"/>
  <c r="N45" i="97"/>
  <c r="Z47" i="97"/>
  <c r="N48" i="97"/>
  <c r="Z50" i="97"/>
  <c r="N51" i="97"/>
  <c r="Z53" i="97"/>
  <c r="H57" i="97"/>
  <c r="X57" i="97"/>
  <c r="AB58" i="97"/>
  <c r="G60" i="97"/>
  <c r="X60" i="97"/>
  <c r="AB61" i="97"/>
  <c r="G63" i="97"/>
  <c r="X63" i="97"/>
  <c r="AB64" i="97"/>
  <c r="G66" i="97"/>
  <c r="X66" i="97"/>
  <c r="AB67" i="97"/>
  <c r="Z70" i="97"/>
  <c r="N71" i="97"/>
  <c r="Z73" i="97"/>
  <c r="N74" i="97"/>
  <c r="Z76" i="97"/>
  <c r="N77" i="97"/>
  <c r="N78" i="97"/>
  <c r="N79" i="97"/>
  <c r="G109" i="97"/>
  <c r="G110" i="97"/>
  <c r="G111" i="97"/>
  <c r="G112" i="97"/>
  <c r="G113" i="97"/>
  <c r="G114" i="97"/>
  <c r="G115" i="97"/>
  <c r="G116" i="97"/>
  <c r="G117" i="97"/>
  <c r="Y43" i="97"/>
  <c r="AA44" i="97"/>
  <c r="F46" i="97"/>
  <c r="W46" i="97"/>
  <c r="AA47" i="97"/>
  <c r="F49" i="97"/>
  <c r="W49" i="97"/>
  <c r="AA50" i="97"/>
  <c r="W52" i="97"/>
  <c r="AA53" i="97"/>
  <c r="W55" i="97"/>
  <c r="W56" i="97"/>
  <c r="I57" i="97"/>
  <c r="Y57" i="97"/>
  <c r="M58" i="97"/>
  <c r="AC58" i="97"/>
  <c r="Y60" i="97"/>
  <c r="M61" i="97"/>
  <c r="AC61" i="97"/>
  <c r="Y63" i="97"/>
  <c r="AC64" i="97"/>
  <c r="Y66" i="97"/>
  <c r="AC67" i="97"/>
  <c r="W69" i="97"/>
  <c r="AA70" i="97"/>
  <c r="F72" i="97"/>
  <c r="W72" i="97"/>
  <c r="AA73" i="97"/>
  <c r="W75" i="97"/>
  <c r="AA76" i="97"/>
  <c r="M83" i="97"/>
  <c r="M84" i="97"/>
  <c r="M85" i="97"/>
  <c r="M86" i="97"/>
  <c r="M87" i="97"/>
  <c r="M88" i="97"/>
  <c r="M89" i="97"/>
  <c r="M90" i="97"/>
  <c r="M91" i="97"/>
  <c r="F122" i="97"/>
  <c r="F123" i="97"/>
  <c r="F124" i="97"/>
  <c r="F125" i="97"/>
  <c r="F126" i="97"/>
  <c r="F127" i="97"/>
  <c r="F128" i="97"/>
  <c r="F129" i="97"/>
  <c r="F130" i="97"/>
  <c r="X20" i="97"/>
  <c r="W21" i="97"/>
  <c r="AG23" i="97"/>
  <c r="AC27" i="97"/>
  <c r="AB28" i="97"/>
  <c r="AA29" i="97"/>
  <c r="AC33" i="97"/>
  <c r="AB34" i="97"/>
  <c r="Z43" i="97"/>
  <c r="M44" i="97"/>
  <c r="X11" i="97" s="1"/>
  <c r="AB44" i="97"/>
  <c r="G46" i="97"/>
  <c r="X46" i="97"/>
  <c r="AB47" i="97"/>
  <c r="G49" i="97"/>
  <c r="X49" i="97"/>
  <c r="AB50" i="97"/>
  <c r="X52" i="97"/>
  <c r="AB53" i="97"/>
  <c r="X55" i="97"/>
  <c r="X56" i="97"/>
  <c r="Z57" i="97"/>
  <c r="N58" i="97"/>
  <c r="Z60" i="97"/>
  <c r="N61" i="97"/>
  <c r="Z63" i="97"/>
  <c r="Z66" i="97"/>
  <c r="X69" i="97"/>
  <c r="AB70" i="97"/>
  <c r="G72" i="97"/>
  <c r="X72" i="97"/>
  <c r="AB73" i="97"/>
  <c r="X75" i="97"/>
  <c r="N83" i="97"/>
  <c r="N84" i="97"/>
  <c r="N85" i="97"/>
  <c r="N86" i="97"/>
  <c r="N87" i="97"/>
  <c r="N88" i="97"/>
  <c r="N89" i="97"/>
  <c r="N90" i="97"/>
  <c r="N91" i="97"/>
  <c r="G122" i="97"/>
  <c r="G123" i="97"/>
  <c r="G124" i="97"/>
  <c r="G125" i="97"/>
  <c r="G126" i="97"/>
  <c r="G127" i="97"/>
  <c r="G128" i="97"/>
  <c r="G129" i="97"/>
  <c r="G130" i="97"/>
  <c r="U40" i="96"/>
  <c r="H59" i="96"/>
  <c r="F61" i="96"/>
  <c r="F64" i="96"/>
  <c r="H58" i="96"/>
  <c r="L59" i="96"/>
  <c r="I61" i="96"/>
  <c r="I64" i="96"/>
  <c r="L58" i="96"/>
  <c r="O59" i="96"/>
  <c r="N60" i="96"/>
  <c r="O61" i="96"/>
  <c r="O62" i="96"/>
  <c r="N63" i="96"/>
  <c r="O64" i="96"/>
  <c r="P59" i="96"/>
  <c r="P61" i="96"/>
  <c r="P62" i="96"/>
  <c r="P57" i="96"/>
  <c r="Q58" i="96"/>
  <c r="Q60" i="96"/>
  <c r="J59" i="96"/>
  <c r="H61" i="96"/>
  <c r="H64" i="96"/>
  <c r="J60" i="96"/>
  <c r="J62" i="96"/>
  <c r="H57" i="96"/>
  <c r="L60" i="96"/>
  <c r="L62" i="96"/>
  <c r="J64" i="96"/>
  <c r="F57" i="96"/>
  <c r="J58" i="96"/>
  <c r="N59" i="96"/>
  <c r="L61" i="96"/>
  <c r="N62" i="96"/>
  <c r="L64" i="96"/>
  <c r="N65" i="96"/>
  <c r="N66" i="96"/>
  <c r="O58" i="96"/>
  <c r="O60" i="96"/>
  <c r="O57" i="96"/>
  <c r="Q59" i="96"/>
  <c r="Q61" i="96"/>
  <c r="Q64" i="96"/>
  <c r="Q57" i="96"/>
  <c r="E60" i="96"/>
  <c r="E62" i="96"/>
  <c r="F58" i="96"/>
  <c r="I59" i="96"/>
  <c r="H60" i="96"/>
  <c r="H62" i="96"/>
  <c r="I60" i="96"/>
  <c r="I62" i="96"/>
  <c r="I58" i="96"/>
  <c r="J61" i="96"/>
  <c r="N57" i="96"/>
  <c r="P64" i="96"/>
  <c r="P58" i="96"/>
  <c r="P60" i="96"/>
  <c r="Q62" i="96"/>
  <c r="E59" i="96"/>
  <c r="F60" i="96"/>
  <c r="E61" i="96"/>
  <c r="F62" i="96"/>
  <c r="F63" i="96"/>
  <c r="E64" i="96"/>
  <c r="F65" i="96"/>
  <c r="M50" i="96"/>
  <c r="I45" i="96"/>
  <c r="H49" i="96"/>
  <c r="P46" i="96"/>
  <c r="I49" i="96"/>
  <c r="Q46" i="96"/>
  <c r="O49" i="96"/>
  <c r="P44" i="96"/>
  <c r="E46" i="96"/>
  <c r="J47" i="96"/>
  <c r="O48" i="96"/>
  <c r="H51" i="96"/>
  <c r="E48" i="96"/>
  <c r="O45" i="96"/>
  <c r="L49" i="96"/>
  <c r="H47" i="96"/>
  <c r="P49" i="96"/>
  <c r="O44" i="96"/>
  <c r="I47" i="96"/>
  <c r="Q49" i="96"/>
  <c r="H46" i="96"/>
  <c r="L47" i="96"/>
  <c r="P48" i="96"/>
  <c r="I51" i="96"/>
  <c r="J49" i="96"/>
  <c r="H48" i="96"/>
  <c r="P45" i="96"/>
  <c r="E47" i="96"/>
  <c r="I48" i="96"/>
  <c r="Q45" i="96"/>
  <c r="J48" i="96"/>
  <c r="L48" i="96"/>
  <c r="E51" i="96"/>
  <c r="I46" i="96"/>
  <c r="N47" i="96"/>
  <c r="Q48" i="96"/>
  <c r="J51" i="96"/>
  <c r="O46" i="96"/>
  <c r="Q47" i="96"/>
  <c r="P51" i="96"/>
  <c r="J45" i="96"/>
  <c r="Q51" i="96"/>
  <c r="L45" i="96"/>
  <c r="N44" i="96"/>
  <c r="E45" i="96"/>
  <c r="J46" i="96"/>
  <c r="O47" i="96"/>
  <c r="L51" i="96"/>
  <c r="H45" i="96"/>
  <c r="L46" i="96"/>
  <c r="P47" i="96"/>
  <c r="E49" i="96"/>
  <c r="I33" i="96"/>
  <c r="P34" i="96"/>
  <c r="N36" i="96"/>
  <c r="L33" i="96"/>
  <c r="H35" i="96"/>
  <c r="O33" i="96"/>
  <c r="J35" i="96"/>
  <c r="N38" i="96"/>
  <c r="E32" i="96"/>
  <c r="E34" i="96"/>
  <c r="P35" i="96"/>
  <c r="N40" i="96"/>
  <c r="F32" i="96"/>
  <c r="F34" i="96"/>
  <c r="Q35" i="96"/>
  <c r="I34" i="96"/>
  <c r="F36" i="96"/>
  <c r="E33" i="96"/>
  <c r="I36" i="96"/>
  <c r="J33" i="96"/>
  <c r="E35" i="96"/>
  <c r="Q36" i="96"/>
  <c r="H38" i="96"/>
  <c r="I38" i="96"/>
  <c r="I35" i="96"/>
  <c r="J38" i="96"/>
  <c r="H32" i="96"/>
  <c r="H34" i="96"/>
  <c r="E36" i="96"/>
  <c r="N37" i="96"/>
  <c r="I32" i="96"/>
  <c r="J32" i="96"/>
  <c r="J34" i="96"/>
  <c r="H36" i="96"/>
  <c r="H33" i="96"/>
  <c r="O34" i="96"/>
  <c r="J36" i="96"/>
  <c r="E38" i="96"/>
  <c r="G31" i="96"/>
  <c r="Q32" i="96"/>
  <c r="M37" i="96"/>
  <c r="M31" i="96"/>
  <c r="G34" i="96"/>
  <c r="L36" i="96"/>
  <c r="O38" i="96"/>
  <c r="O39" i="96"/>
  <c r="P33" i="96"/>
  <c r="Q33" i="96"/>
  <c r="L38" i="96"/>
  <c r="M40" i="96"/>
  <c r="O31" i="96"/>
  <c r="G33" i="96"/>
  <c r="M36" i="96"/>
  <c r="P38" i="96"/>
  <c r="P39" i="96"/>
  <c r="L35" i="96"/>
  <c r="Q38" i="96"/>
  <c r="Q39" i="96"/>
  <c r="M35" i="96"/>
  <c r="O36" i="96"/>
  <c r="L32" i="96"/>
  <c r="Q34" i="96"/>
  <c r="O32" i="96"/>
  <c r="L39" i="96"/>
  <c r="P32" i="96"/>
  <c r="G35" i="96"/>
  <c r="M38" i="96"/>
  <c r="M39" i="96"/>
  <c r="G32" i="96"/>
  <c r="L34" i="96"/>
  <c r="O35" i="96"/>
  <c r="P36" i="96"/>
  <c r="G40" i="96"/>
  <c r="I21" i="96"/>
  <c r="O25" i="96"/>
  <c r="J21" i="96"/>
  <c r="P25" i="96"/>
  <c r="L21" i="96"/>
  <c r="Q25" i="96"/>
  <c r="H18" i="96"/>
  <c r="H20" i="96"/>
  <c r="O21" i="96"/>
  <c r="H23" i="96"/>
  <c r="P19" i="96"/>
  <c r="P22" i="96"/>
  <c r="Q19" i="96"/>
  <c r="Q22" i="96"/>
  <c r="E20" i="96"/>
  <c r="E23" i="96"/>
  <c r="I20" i="96"/>
  <c r="P21" i="96"/>
  <c r="I23" i="96"/>
  <c r="J20" i="96"/>
  <c r="Q21" i="96"/>
  <c r="L5" i="96"/>
  <c r="L12" i="96"/>
  <c r="O6" i="96"/>
  <c r="O8" i="96"/>
  <c r="P12" i="96"/>
  <c r="O7" i="96"/>
  <c r="Q9" i="96"/>
  <c r="O5" i="96"/>
  <c r="Q7" i="96"/>
  <c r="L10" i="96"/>
  <c r="H12" i="96"/>
  <c r="H8" i="96"/>
  <c r="I12" i="96"/>
  <c r="Q5" i="96"/>
  <c r="I8" i="96"/>
  <c r="J12" i="96"/>
  <c r="E6" i="96"/>
  <c r="J8" i="96"/>
  <c r="Q10" i="96"/>
  <c r="L6" i="96"/>
  <c r="O12" i="96"/>
  <c r="P6" i="96"/>
  <c r="P8" i="96"/>
  <c r="Q12" i="96"/>
  <c r="P9" i="96"/>
  <c r="P7" i="96"/>
  <c r="P5" i="96"/>
  <c r="O10" i="96"/>
  <c r="P10" i="96"/>
  <c r="L8" i="96"/>
  <c r="Q6" i="96"/>
  <c r="F7" i="96"/>
  <c r="F11" i="96"/>
  <c r="H7" i="96"/>
  <c r="I7" i="96"/>
  <c r="J9" i="96"/>
  <c r="J7" i="96"/>
  <c r="I6" i="96"/>
  <c r="E10" i="96"/>
  <c r="E5" i="96"/>
  <c r="N7" i="96"/>
  <c r="H5" i="96"/>
  <c r="H10" i="96"/>
  <c r="F14" i="96"/>
  <c r="H6" i="96"/>
  <c r="N8" i="96"/>
  <c r="N12" i="96"/>
  <c r="J6" i="96"/>
  <c r="F10" i="96"/>
  <c r="I5" i="96"/>
  <c r="N6" i="96"/>
  <c r="E9" i="96"/>
  <c r="I10" i="96"/>
  <c r="J5" i="96"/>
  <c r="F9" i="96"/>
  <c r="J10" i="96"/>
  <c r="F13" i="96"/>
  <c r="E8" i="96"/>
  <c r="H9" i="96"/>
  <c r="N5" i="96"/>
  <c r="F8" i="96"/>
  <c r="I9" i="96"/>
  <c r="E12" i="96"/>
  <c r="I44" i="96"/>
  <c r="AG19" i="96"/>
  <c r="Z62" i="96"/>
  <c r="M12" i="96"/>
  <c r="G5" i="96"/>
  <c r="M11" i="96"/>
  <c r="G12" i="96"/>
  <c r="M8" i="96"/>
  <c r="M10" i="96"/>
  <c r="M9" i="96"/>
  <c r="G6" i="96"/>
  <c r="G13" i="96"/>
  <c r="G14" i="96"/>
  <c r="G7" i="96"/>
  <c r="Z72" i="96"/>
  <c r="X74" i="96"/>
  <c r="M7" i="96"/>
  <c r="G8" i="96"/>
  <c r="W14" i="96"/>
  <c r="P31" i="96"/>
  <c r="Z51" i="96"/>
  <c r="AB52" i="96"/>
  <c r="X54" i="96"/>
  <c r="Y56" i="96"/>
  <c r="M5" i="96"/>
  <c r="M13" i="96"/>
  <c r="Z54" i="96"/>
  <c r="AA56" i="96"/>
  <c r="AA58" i="96"/>
  <c r="Y64" i="96"/>
  <c r="F75" i="96"/>
  <c r="F72" i="96"/>
  <c r="N79" i="96"/>
  <c r="N78" i="96"/>
  <c r="N77" i="96"/>
  <c r="N75" i="96"/>
  <c r="F79" i="96"/>
  <c r="F78" i="96"/>
  <c r="F77" i="96"/>
  <c r="N76" i="96"/>
  <c r="N72" i="96"/>
  <c r="N74" i="96"/>
  <c r="N71" i="96"/>
  <c r="F70" i="96"/>
  <c r="F73" i="96"/>
  <c r="F76" i="96"/>
  <c r="N73" i="96"/>
  <c r="W4" i="96"/>
  <c r="AG11" i="96"/>
  <c r="AG14" i="96"/>
  <c r="AB76" i="96"/>
  <c r="X75" i="96"/>
  <c r="AB73" i="96"/>
  <c r="X72" i="96"/>
  <c r="AB70" i="96"/>
  <c r="X69" i="96"/>
  <c r="Z66" i="96"/>
  <c r="Z63" i="96"/>
  <c r="Z60" i="96"/>
  <c r="Z57" i="96"/>
  <c r="X56" i="96"/>
  <c r="X55" i="96"/>
  <c r="AB53" i="96"/>
  <c r="X52" i="96"/>
  <c r="AB50" i="96"/>
  <c r="X49" i="96"/>
  <c r="AB47" i="96"/>
  <c r="X46" i="96"/>
  <c r="AB44" i="96"/>
  <c r="Z43" i="96"/>
  <c r="AC27" i="96"/>
  <c r="AG23" i="96"/>
  <c r="W21" i="96"/>
  <c r="W15" i="96"/>
  <c r="AA76" i="96"/>
  <c r="W75" i="96"/>
  <c r="AA73" i="96"/>
  <c r="W72" i="96"/>
  <c r="AA70" i="96"/>
  <c r="W69" i="96"/>
  <c r="AC67" i="96"/>
  <c r="Y66" i="96"/>
  <c r="AC64" i="96"/>
  <c r="Y63" i="96"/>
  <c r="AC61" i="96"/>
  <c r="Y60" i="96"/>
  <c r="AC58" i="96"/>
  <c r="Y57" i="96"/>
  <c r="W56" i="96"/>
  <c r="W55" i="96"/>
  <c r="AA53" i="96"/>
  <c r="W52" i="96"/>
  <c r="AA50" i="96"/>
  <c r="W49" i="96"/>
  <c r="AA47" i="96"/>
  <c r="W46" i="96"/>
  <c r="AA44" i="96"/>
  <c r="Y43" i="96"/>
  <c r="AC32" i="96"/>
  <c r="AG30" i="96"/>
  <c r="AG22" i="96"/>
  <c r="W20" i="96"/>
  <c r="Z76" i="96"/>
  <c r="Y76" i="96"/>
  <c r="X76" i="96"/>
  <c r="W76" i="96"/>
  <c r="Z74" i="96"/>
  <c r="AC75" i="96"/>
  <c r="AB75" i="96"/>
  <c r="AA75" i="96"/>
  <c r="Z75" i="96"/>
  <c r="AC76" i="96"/>
  <c r="AC73" i="96"/>
  <c r="AA71" i="96"/>
  <c r="AC69" i="96"/>
  <c r="Y68" i="96"/>
  <c r="AB66" i="96"/>
  <c r="AC62" i="96"/>
  <c r="X61" i="96"/>
  <c r="X59" i="96"/>
  <c r="W57" i="96"/>
  <c r="AC55" i="96"/>
  <c r="W54" i="96"/>
  <c r="Y52" i="96"/>
  <c r="AC51" i="96"/>
  <c r="W50" i="96"/>
  <c r="W48" i="96"/>
  <c r="Y46" i="96"/>
  <c r="AC45" i="96"/>
  <c r="W44" i="96"/>
  <c r="W36" i="96"/>
  <c r="AG33" i="96"/>
  <c r="W18" i="96"/>
  <c r="AG9" i="96"/>
  <c r="W7" i="96"/>
  <c r="AB60" i="96"/>
  <c r="AG35" i="96"/>
  <c r="AC28" i="96"/>
  <c r="W25" i="96"/>
  <c r="Z73" i="96"/>
  <c r="Z71" i="96"/>
  <c r="AB69" i="96"/>
  <c r="X68" i="96"/>
  <c r="AA66" i="96"/>
  <c r="AB64" i="96"/>
  <c r="AB62" i="96"/>
  <c r="W61" i="96"/>
  <c r="AC60" i="96"/>
  <c r="W59" i="96"/>
  <c r="AB55" i="96"/>
  <c r="AB51" i="96"/>
  <c r="AB45" i="96"/>
  <c r="AG34" i="96"/>
  <c r="W17" i="96"/>
  <c r="AG8" i="96"/>
  <c r="W6" i="96"/>
  <c r="Y73" i="96"/>
  <c r="Y71" i="96"/>
  <c r="AA69" i="96"/>
  <c r="W68" i="96"/>
  <c r="X66" i="96"/>
  <c r="AA64" i="96"/>
  <c r="AA62" i="96"/>
  <c r="AC56" i="96"/>
  <c r="AA55" i="96"/>
  <c r="AC53" i="96"/>
  <c r="AA51" i="96"/>
  <c r="AC49" i="96"/>
  <c r="AC47" i="96"/>
  <c r="AA45" i="96"/>
  <c r="AC43" i="96"/>
  <c r="X73" i="96"/>
  <c r="AC70" i="96"/>
  <c r="AB68" i="96"/>
  <c r="W66" i="96"/>
  <c r="W64" i="96"/>
  <c r="AC63" i="96"/>
  <c r="Z61" i="96"/>
  <c r="Y58" i="96"/>
  <c r="AC50" i="96"/>
  <c r="Z47" i="96"/>
  <c r="Z44" i="96"/>
  <c r="AG36" i="96"/>
  <c r="W30" i="96"/>
  <c r="W29" i="96"/>
  <c r="W26" i="96"/>
  <c r="AG25" i="96"/>
  <c r="W24" i="96"/>
  <c r="AG17" i="96"/>
  <c r="Y70" i="96"/>
  <c r="Z68" i="96"/>
  <c r="AB65" i="96"/>
  <c r="AA63" i="96"/>
  <c r="X60" i="96"/>
  <c r="W58" i="96"/>
  <c r="Y53" i="96"/>
  <c r="Y50" i="96"/>
  <c r="X47" i="96"/>
  <c r="X44" i="96"/>
  <c r="W35" i="96"/>
  <c r="Y13" i="96"/>
  <c r="X70" i="96"/>
  <c r="AA65" i="96"/>
  <c r="X63" i="96"/>
  <c r="W60" i="96"/>
  <c r="Z55" i="96"/>
  <c r="X50" i="96"/>
  <c r="W47" i="96"/>
  <c r="AG28" i="96"/>
  <c r="W12" i="96"/>
  <c r="W70" i="96"/>
  <c r="Z65" i="96"/>
  <c r="W63" i="96"/>
  <c r="W27" i="96"/>
  <c r="AG24" i="96"/>
  <c r="W13" i="96"/>
  <c r="AC10" i="96"/>
  <c r="Y7" i="96"/>
  <c r="AC74" i="96"/>
  <c r="AA72" i="96"/>
  <c r="AA67" i="96"/>
  <c r="Y65" i="96"/>
  <c r="AC59" i="96"/>
  <c r="X57" i="96"/>
  <c r="AC52" i="96"/>
  <c r="AA49" i="96"/>
  <c r="AB46" i="96"/>
  <c r="X43" i="96"/>
  <c r="AC34" i="96"/>
  <c r="W73" i="96"/>
  <c r="Z70" i="96"/>
  <c r="AA68" i="96"/>
  <c r="AC65" i="96"/>
  <c r="AB63" i="96"/>
  <c r="Y61" i="96"/>
  <c r="AA60" i="96"/>
  <c r="X58" i="96"/>
  <c r="Z53" i="96"/>
  <c r="Z50" i="96"/>
  <c r="Y47" i="96"/>
  <c r="Y44" i="96"/>
  <c r="AG31" i="96"/>
  <c r="AC23" i="96"/>
  <c r="W19" i="96"/>
  <c r="AG18" i="96"/>
  <c r="AG16" i="96"/>
  <c r="W11" i="96"/>
  <c r="W5" i="96"/>
  <c r="AC57" i="96"/>
  <c r="Y27" i="96"/>
  <c r="AG21" i="96"/>
  <c r="AG10" i="96"/>
  <c r="AG4" i="96"/>
  <c r="AC72" i="96"/>
  <c r="AB57" i="96"/>
  <c r="X53" i="96"/>
  <c r="AB43" i="96"/>
  <c r="W22" i="96"/>
  <c r="AG3" i="96"/>
  <c r="AB72" i="96"/>
  <c r="AB67" i="96"/>
  <c r="AA57" i="96"/>
  <c r="Y55" i="96"/>
  <c r="W53" i="96"/>
  <c r="AB49" i="96"/>
  <c r="AC46" i="96"/>
  <c r="AA43" i="96"/>
  <c r="W33" i="96"/>
  <c r="AG20" i="96"/>
  <c r="W31" i="96"/>
  <c r="W32" i="96"/>
  <c r="AA54" i="96"/>
  <c r="AB56" i="96"/>
  <c r="AB58" i="96"/>
  <c r="Y59" i="96"/>
  <c r="Z64" i="96"/>
  <c r="G75" i="96"/>
  <c r="G72" i="96"/>
  <c r="M79" i="96"/>
  <c r="M78" i="96"/>
  <c r="M77" i="96"/>
  <c r="G79" i="96"/>
  <c r="G78" i="96"/>
  <c r="G77" i="96"/>
  <c r="G73" i="96"/>
  <c r="G70" i="96"/>
  <c r="M71" i="96"/>
  <c r="M72" i="96"/>
  <c r="G76" i="96"/>
  <c r="M74" i="96"/>
  <c r="M76" i="96"/>
  <c r="AG6" i="96"/>
  <c r="N25" i="96"/>
  <c r="F20" i="96"/>
  <c r="N24" i="96"/>
  <c r="F19" i="96"/>
  <c r="N22" i="96"/>
  <c r="F26" i="96"/>
  <c r="N23" i="96"/>
  <c r="F22" i="96"/>
  <c r="P18" i="96"/>
  <c r="N18" i="96"/>
  <c r="F27" i="96"/>
  <c r="N26" i="96"/>
  <c r="F23" i="96"/>
  <c r="N21" i="96"/>
  <c r="O18" i="96"/>
  <c r="F25" i="96"/>
  <c r="L18" i="96"/>
  <c r="J18" i="96"/>
  <c r="AB54" i="96"/>
  <c r="Z59" i="96"/>
  <c r="W65" i="96"/>
  <c r="M75" i="96"/>
  <c r="G9" i="96"/>
  <c r="W10" i="96"/>
  <c r="AG12" i="96"/>
  <c r="M26" i="96"/>
  <c r="G19" i="96"/>
  <c r="M25" i="96"/>
  <c r="G26" i="96"/>
  <c r="M22" i="96"/>
  <c r="G27" i="96"/>
  <c r="G20" i="96"/>
  <c r="M18" i="96"/>
  <c r="M24" i="96"/>
  <c r="G23" i="96"/>
  <c r="G25" i="96"/>
  <c r="M21" i="96"/>
  <c r="Q18" i="96"/>
  <c r="M19" i="96"/>
  <c r="M27" i="96"/>
  <c r="F52" i="96"/>
  <c r="F49" i="96"/>
  <c r="F46" i="96"/>
  <c r="F50" i="96"/>
  <c r="F48" i="96"/>
  <c r="N49" i="96"/>
  <c r="N46" i="96"/>
  <c r="F53" i="96"/>
  <c r="N45" i="96"/>
  <c r="Q44" i="96"/>
  <c r="N52" i="96"/>
  <c r="F44" i="96"/>
  <c r="F47" i="96"/>
  <c r="N51" i="96"/>
  <c r="N48" i="96"/>
  <c r="N50" i="96"/>
  <c r="AC54" i="96"/>
  <c r="AA59" i="96"/>
  <c r="X65" i="96"/>
  <c r="Y69" i="96"/>
  <c r="W71" i="96"/>
  <c r="W3" i="96"/>
  <c r="N19" i="96"/>
  <c r="F21" i="96"/>
  <c r="W23" i="96"/>
  <c r="N27" i="96"/>
  <c r="G52" i="96"/>
  <c r="G49" i="96"/>
  <c r="G46" i="96"/>
  <c r="M44" i="96"/>
  <c r="M53" i="96"/>
  <c r="M51" i="96"/>
  <c r="M49" i="96"/>
  <c r="M47" i="96"/>
  <c r="M45" i="96"/>
  <c r="G44" i="96"/>
  <c r="Y9" i="96" s="1"/>
  <c r="G53" i="96"/>
  <c r="M52" i="96"/>
  <c r="G50" i="96"/>
  <c r="M48" i="96"/>
  <c r="G47" i="96"/>
  <c r="M46" i="96"/>
  <c r="X48" i="96"/>
  <c r="N53" i="96"/>
  <c r="AB59" i="96"/>
  <c r="AC66" i="96"/>
  <c r="Z69" i="96"/>
  <c r="X71" i="96"/>
  <c r="Y72" i="96"/>
  <c r="W74" i="96"/>
  <c r="M6" i="96"/>
  <c r="M14" i="96"/>
  <c r="G21" i="96"/>
  <c r="Y24" i="96"/>
  <c r="AC44" i="96"/>
  <c r="W45" i="96"/>
  <c r="Y48" i="96"/>
  <c r="AA61" i="96"/>
  <c r="AB71" i="96"/>
  <c r="AG15" i="96"/>
  <c r="G22" i="96"/>
  <c r="AG29" i="96"/>
  <c r="AG32" i="96"/>
  <c r="X45" i="96"/>
  <c r="Z46" i="96"/>
  <c r="Z48" i="96"/>
  <c r="AB61" i="96"/>
  <c r="W67" i="96"/>
  <c r="G71" i="96"/>
  <c r="AC71" i="96"/>
  <c r="F74" i="96"/>
  <c r="Y74" i="96"/>
  <c r="AG7" i="96"/>
  <c r="W8" i="96"/>
  <c r="G10" i="96"/>
  <c r="F24" i="96"/>
  <c r="W34" i="96"/>
  <c r="W43" i="96"/>
  <c r="AI42" i="96" s="1"/>
  <c r="F45" i="96"/>
  <c r="Y45" i="96"/>
  <c r="AA46" i="96"/>
  <c r="G48" i="96"/>
  <c r="AA48" i="96"/>
  <c r="Y49" i="96"/>
  <c r="W51" i="96"/>
  <c r="W62" i="96"/>
  <c r="X67" i="96"/>
  <c r="G74" i="96"/>
  <c r="AA74" i="96"/>
  <c r="Y75" i="96"/>
  <c r="AG13" i="96"/>
  <c r="W16" i="96"/>
  <c r="AC19" i="96"/>
  <c r="M20" i="96"/>
  <c r="G24" i="96"/>
  <c r="AG26" i="96"/>
  <c r="AG27" i="96"/>
  <c r="L31" i="96"/>
  <c r="G45" i="96"/>
  <c r="Z45" i="96"/>
  <c r="AB48" i="96"/>
  <c r="Z49" i="96"/>
  <c r="X51" i="96"/>
  <c r="Z52" i="96"/>
  <c r="X62" i="96"/>
  <c r="Y67" i="96"/>
  <c r="AB74" i="96"/>
  <c r="N20" i="96"/>
  <c r="H44" i="96"/>
  <c r="AC48" i="96"/>
  <c r="F51" i="96"/>
  <c r="Y51" i="96"/>
  <c r="AA52" i="96"/>
  <c r="Y62" i="96"/>
  <c r="Z67" i="96"/>
  <c r="AG5" i="96"/>
  <c r="W9" i="96"/>
  <c r="G11" i="96"/>
  <c r="F18" i="96"/>
  <c r="X14" i="96" s="1"/>
  <c r="W28" i="96"/>
  <c r="Q31" i="96"/>
  <c r="J44" i="96"/>
  <c r="Y54" i="96"/>
  <c r="Z56" i="96"/>
  <c r="Z58" i="96"/>
  <c r="X64" i="96"/>
  <c r="AC68" i="96"/>
  <c r="N70" i="96"/>
  <c r="M73" i="96"/>
  <c r="I31" i="96"/>
  <c r="H31" i="96"/>
  <c r="Z34" i="96" s="1"/>
  <c r="F38" i="96"/>
  <c r="F37" i="96"/>
  <c r="N31" i="96"/>
  <c r="N33" i="96"/>
  <c r="F40" i="96"/>
  <c r="F39" i="96"/>
  <c r="N34" i="96"/>
  <c r="N35" i="96"/>
  <c r="E31" i="96"/>
  <c r="AC26" i="96" s="1"/>
  <c r="N32" i="96"/>
  <c r="F31" i="96"/>
  <c r="F33" i="96"/>
  <c r="E44" i="96"/>
  <c r="N64" i="96"/>
  <c r="N61" i="96"/>
  <c r="N58" i="96"/>
  <c r="F59" i="96"/>
  <c r="L57" i="96"/>
  <c r="N11" i="96"/>
  <c r="F6" i="96"/>
  <c r="N10" i="96"/>
  <c r="F5" i="96"/>
  <c r="N9" i="96"/>
  <c r="J31" i="96"/>
  <c r="AB11" i="96" s="1"/>
  <c r="F35" i="96"/>
  <c r="M64" i="96"/>
  <c r="M61" i="96"/>
  <c r="M58" i="96"/>
  <c r="M62" i="96"/>
  <c r="G59" i="96"/>
  <c r="G66" i="96"/>
  <c r="M57" i="96"/>
  <c r="L44" i="96"/>
  <c r="I18" i="96"/>
  <c r="AA15" i="96" s="1"/>
  <c r="J57" i="96"/>
  <c r="I57" i="96"/>
  <c r="AA16" i="96" s="1"/>
  <c r="E18" i="96"/>
  <c r="AC35" i="96" s="1"/>
  <c r="E57" i="96"/>
  <c r="F83" i="96"/>
  <c r="F84" i="96"/>
  <c r="F85" i="96"/>
  <c r="F86" i="96"/>
  <c r="F87" i="96"/>
  <c r="F88" i="96"/>
  <c r="F89" i="96"/>
  <c r="F90" i="96"/>
  <c r="F91" i="96"/>
  <c r="F92" i="96"/>
  <c r="G83" i="96"/>
  <c r="G84" i="96"/>
  <c r="G85" i="96"/>
  <c r="G86" i="96"/>
  <c r="G87" i="96"/>
  <c r="G88" i="96"/>
  <c r="G89" i="96"/>
  <c r="G90" i="96"/>
  <c r="G91" i="96"/>
  <c r="G92" i="96"/>
  <c r="F96" i="96"/>
  <c r="F97" i="96"/>
  <c r="F98" i="96"/>
  <c r="F99" i="96"/>
  <c r="F100" i="96"/>
  <c r="F101" i="96"/>
  <c r="F102" i="96"/>
  <c r="F103" i="96"/>
  <c r="F104" i="96"/>
  <c r="G96" i="96"/>
  <c r="G97" i="96"/>
  <c r="G98" i="96"/>
  <c r="G99" i="96"/>
  <c r="G100" i="96"/>
  <c r="G101" i="96"/>
  <c r="G102" i="96"/>
  <c r="G103" i="96"/>
  <c r="G104" i="96"/>
  <c r="F109" i="96"/>
  <c r="F110" i="96"/>
  <c r="F111" i="96"/>
  <c r="F112" i="96"/>
  <c r="F113" i="96"/>
  <c r="F114" i="96"/>
  <c r="F115" i="96"/>
  <c r="F116" i="96"/>
  <c r="F117" i="96"/>
  <c r="G109" i="96"/>
  <c r="G110" i="96"/>
  <c r="G111" i="96"/>
  <c r="G112" i="96"/>
  <c r="G113" i="96"/>
  <c r="G114" i="96"/>
  <c r="G115" i="96"/>
  <c r="G116" i="96"/>
  <c r="G117" i="96"/>
  <c r="G36" i="96"/>
  <c r="M83" i="96"/>
  <c r="M84" i="96"/>
  <c r="M85" i="96"/>
  <c r="M86" i="96"/>
  <c r="M87" i="96"/>
  <c r="M88" i="96"/>
  <c r="M89" i="96"/>
  <c r="M90" i="96"/>
  <c r="M91" i="96"/>
  <c r="F122" i="96"/>
  <c r="F123" i="96"/>
  <c r="F124" i="96"/>
  <c r="F125" i="96"/>
  <c r="F126" i="96"/>
  <c r="F127" i="96"/>
  <c r="F128" i="96"/>
  <c r="F129" i="96"/>
  <c r="F130" i="96"/>
  <c r="M32" i="96"/>
  <c r="N83" i="96"/>
  <c r="N84" i="96"/>
  <c r="N85" i="96"/>
  <c r="N86" i="96"/>
  <c r="N87" i="96"/>
  <c r="N88" i="96"/>
  <c r="N89" i="96"/>
  <c r="N90" i="96"/>
  <c r="N91" i="96"/>
  <c r="G122" i="96"/>
  <c r="G123" i="96"/>
  <c r="G124" i="96"/>
  <c r="G125" i="96"/>
  <c r="G126" i="96"/>
  <c r="G127" i="96"/>
  <c r="G128" i="96"/>
  <c r="G129" i="96"/>
  <c r="G130" i="96"/>
  <c r="V38" i="88"/>
  <c r="V38" i="92"/>
  <c r="V38" i="89"/>
  <c r="V38" i="85"/>
  <c r="V38" i="86"/>
  <c r="U40" i="95"/>
  <c r="P71" i="95"/>
  <c r="Q73" i="95"/>
  <c r="O75" i="95"/>
  <c r="Q76" i="95"/>
  <c r="G78" i="95"/>
  <c r="L70" i="95"/>
  <c r="Q71" i="95"/>
  <c r="P75" i="95"/>
  <c r="M70" i="95"/>
  <c r="E74" i="95"/>
  <c r="Q75" i="95"/>
  <c r="E77" i="95"/>
  <c r="L72" i="95"/>
  <c r="G74" i="95"/>
  <c r="P73" i="95"/>
  <c r="L75" i="95"/>
  <c r="P76" i="95"/>
  <c r="O70" i="95"/>
  <c r="O72" i="95"/>
  <c r="L74" i="95"/>
  <c r="E76" i="95"/>
  <c r="G77" i="95"/>
  <c r="E71" i="95"/>
  <c r="E72" i="95"/>
  <c r="I73" i="95"/>
  <c r="H74" i="95"/>
  <c r="J75" i="95"/>
  <c r="E70" i="95"/>
  <c r="F71" i="95"/>
  <c r="F72" i="95"/>
  <c r="J73" i="95"/>
  <c r="I74" i="95"/>
  <c r="N76" i="95"/>
  <c r="H70" i="95"/>
  <c r="H72" i="95"/>
  <c r="J74" i="95"/>
  <c r="I70" i="95"/>
  <c r="H71" i="95"/>
  <c r="I72" i="95"/>
  <c r="F79" i="95"/>
  <c r="Q70" i="95"/>
  <c r="E73" i="95"/>
  <c r="F74" i="95"/>
  <c r="H75" i="95"/>
  <c r="J76" i="95"/>
  <c r="I77" i="95"/>
  <c r="H73" i="95"/>
  <c r="I75" i="95"/>
  <c r="J77" i="95"/>
  <c r="J70" i="95"/>
  <c r="I71" i="95"/>
  <c r="J72" i="95"/>
  <c r="N73" i="95"/>
  <c r="M45" i="95"/>
  <c r="G47" i="95"/>
  <c r="O48" i="95"/>
  <c r="G50" i="95"/>
  <c r="O51" i="95"/>
  <c r="Q45" i="95"/>
  <c r="G44" i="95"/>
  <c r="P47" i="95"/>
  <c r="P50" i="95"/>
  <c r="O45" i="95"/>
  <c r="H47" i="95"/>
  <c r="P48" i="95"/>
  <c r="H50" i="95"/>
  <c r="P51" i="95"/>
  <c r="P45" i="95"/>
  <c r="L47" i="95"/>
  <c r="Q48" i="95"/>
  <c r="L50" i="95"/>
  <c r="Q51" i="95"/>
  <c r="E44" i="95"/>
  <c r="M47" i="95"/>
  <c r="M50" i="95"/>
  <c r="O47" i="95"/>
  <c r="E49" i="95"/>
  <c r="O50" i="95"/>
  <c r="G53" i="95"/>
  <c r="M44" i="95"/>
  <c r="G46" i="95"/>
  <c r="Q47" i="95"/>
  <c r="G49" i="95"/>
  <c r="Q50" i="95"/>
  <c r="G52" i="95"/>
  <c r="O46" i="95"/>
  <c r="O49" i="95"/>
  <c r="G45" i="95"/>
  <c r="P46" i="95"/>
  <c r="G48" i="95"/>
  <c r="P49" i="95"/>
  <c r="G51" i="95"/>
  <c r="M53" i="95"/>
  <c r="L46" i="95"/>
  <c r="L49" i="95"/>
  <c r="H45" i="95"/>
  <c r="Q46" i="95"/>
  <c r="L48" i="95"/>
  <c r="Q49" i="95"/>
  <c r="L51" i="95"/>
  <c r="E45" i="95"/>
  <c r="E47" i="95"/>
  <c r="Q44" i="95"/>
  <c r="F45" i="95"/>
  <c r="E46" i="95"/>
  <c r="F47" i="95"/>
  <c r="E48" i="95"/>
  <c r="E50" i="95"/>
  <c r="E51" i="95"/>
  <c r="I45" i="95"/>
  <c r="H46" i="95"/>
  <c r="I47" i="95"/>
  <c r="H48" i="95"/>
  <c r="I50" i="95"/>
  <c r="H51" i="95"/>
  <c r="I44" i="95"/>
  <c r="J46" i="95"/>
  <c r="J48" i="95"/>
  <c r="I49" i="95"/>
  <c r="J51" i="95"/>
  <c r="H44" i="95"/>
  <c r="J45" i="95"/>
  <c r="I46" i="95"/>
  <c r="J47" i="95"/>
  <c r="I48" i="95"/>
  <c r="H49" i="95"/>
  <c r="J50" i="95"/>
  <c r="I51" i="95"/>
  <c r="J44" i="95"/>
  <c r="J49" i="95"/>
  <c r="N45" i="95"/>
  <c r="N47" i="95"/>
  <c r="N50" i="95"/>
  <c r="N53" i="95"/>
  <c r="N44" i="95"/>
  <c r="N48" i="95"/>
  <c r="N51" i="95"/>
  <c r="O38" i="95"/>
  <c r="Q32" i="95"/>
  <c r="I34" i="95"/>
  <c r="L35" i="95"/>
  <c r="L38" i="95"/>
  <c r="P32" i="95"/>
  <c r="J34" i="95"/>
  <c r="O35" i="95"/>
  <c r="E33" i="95"/>
  <c r="P38" i="95"/>
  <c r="I33" i="95"/>
  <c r="O34" i="95"/>
  <c r="E36" i="95"/>
  <c r="L37" i="95"/>
  <c r="L33" i="95"/>
  <c r="Q34" i="95"/>
  <c r="I36" i="95"/>
  <c r="P37" i="95"/>
  <c r="H32" i="95"/>
  <c r="O33" i="95"/>
  <c r="E35" i="95"/>
  <c r="J36" i="95"/>
  <c r="Q37" i="95"/>
  <c r="P33" i="95"/>
  <c r="L36" i="95"/>
  <c r="L32" i="95"/>
  <c r="E34" i="95"/>
  <c r="I35" i="95"/>
  <c r="P36" i="95"/>
  <c r="I38" i="95"/>
  <c r="L34" i="95"/>
  <c r="P35" i="95"/>
  <c r="I37" i="95"/>
  <c r="H33" i="95"/>
  <c r="M34" i="95"/>
  <c r="Q35" i="95"/>
  <c r="J37" i="95"/>
  <c r="Q38" i="95"/>
  <c r="J33" i="95"/>
  <c r="P34" i="95"/>
  <c r="H36" i="95"/>
  <c r="O37" i="95"/>
  <c r="E32" i="95"/>
  <c r="I32" i="95"/>
  <c r="G35" i="95"/>
  <c r="E38" i="95"/>
  <c r="J32" i="95"/>
  <c r="Q33" i="95"/>
  <c r="H35" i="95"/>
  <c r="O36" i="95"/>
  <c r="H38" i="95"/>
  <c r="O32" i="95"/>
  <c r="H34" i="95"/>
  <c r="J35" i="95"/>
  <c r="Q36" i="95"/>
  <c r="J38" i="95"/>
  <c r="O22" i="95"/>
  <c r="O23" i="95"/>
  <c r="G18" i="95"/>
  <c r="H24" i="95"/>
  <c r="J20" i="95"/>
  <c r="P19" i="95"/>
  <c r="I20" i="95"/>
  <c r="O21" i="95"/>
  <c r="M22" i="95"/>
  <c r="Q19" i="95"/>
  <c r="P21" i="95"/>
  <c r="P23" i="95"/>
  <c r="L25" i="95"/>
  <c r="G20" i="95"/>
  <c r="Q21" i="95"/>
  <c r="Q23" i="95"/>
  <c r="M25" i="95"/>
  <c r="H20" i="95"/>
  <c r="L22" i="95"/>
  <c r="E24" i="95"/>
  <c r="O25" i="95"/>
  <c r="L20" i="95"/>
  <c r="P22" i="95"/>
  <c r="I24" i="95"/>
  <c r="O20" i="95"/>
  <c r="Q22" i="95"/>
  <c r="J24" i="95"/>
  <c r="G19" i="95"/>
  <c r="P20" i="95"/>
  <c r="E23" i="95"/>
  <c r="L24" i="95"/>
  <c r="H19" i="95"/>
  <c r="Q20" i="95"/>
  <c r="G23" i="95"/>
  <c r="O24" i="95"/>
  <c r="L19" i="95"/>
  <c r="G21" i="95"/>
  <c r="L23" i="95"/>
  <c r="P24" i="95"/>
  <c r="O19" i="95"/>
  <c r="L21" i="95"/>
  <c r="M23" i="95"/>
  <c r="Q24" i="95"/>
  <c r="I19" i="95"/>
  <c r="E20" i="95"/>
  <c r="H21" i="95"/>
  <c r="E25" i="95"/>
  <c r="J19" i="95"/>
  <c r="E22" i="95"/>
  <c r="H23" i="95"/>
  <c r="H22" i="95"/>
  <c r="I23" i="95"/>
  <c r="I22" i="95"/>
  <c r="J23" i="95"/>
  <c r="J22" i="95"/>
  <c r="F20" i="95"/>
  <c r="I21" i="95"/>
  <c r="N22" i="95"/>
  <c r="H25" i="95"/>
  <c r="E21" i="95"/>
  <c r="E19" i="95"/>
  <c r="J21" i="95"/>
  <c r="I25" i="95"/>
  <c r="O7" i="95"/>
  <c r="O10" i="95"/>
  <c r="H5" i="95"/>
  <c r="E8" i="95"/>
  <c r="E11" i="95"/>
  <c r="I5" i="95"/>
  <c r="H8" i="95"/>
  <c r="H11" i="95"/>
  <c r="J5" i="95"/>
  <c r="I8" i="95"/>
  <c r="I11" i="95"/>
  <c r="L5" i="95"/>
  <c r="J8" i="95"/>
  <c r="J11" i="95"/>
  <c r="H6" i="95"/>
  <c r="E9" i="95"/>
  <c r="I6" i="95"/>
  <c r="H9" i="95"/>
  <c r="E12" i="95"/>
  <c r="O6" i="95"/>
  <c r="L9" i="95"/>
  <c r="I12" i="95"/>
  <c r="P6" i="95"/>
  <c r="O9" i="95"/>
  <c r="J12" i="95"/>
  <c r="Q6" i="95"/>
  <c r="P9" i="95"/>
  <c r="L12" i="95"/>
  <c r="E7" i="95"/>
  <c r="Q9" i="95"/>
  <c r="O12" i="95"/>
  <c r="Q11" i="95"/>
  <c r="M7" i="95"/>
  <c r="L10" i="95"/>
  <c r="J6" i="95"/>
  <c r="P7" i="95"/>
  <c r="I9" i="95"/>
  <c r="P10" i="95"/>
  <c r="G12" i="95"/>
  <c r="E5" i="95"/>
  <c r="L6" i="95"/>
  <c r="Q7" i="95"/>
  <c r="J9" i="95"/>
  <c r="Q10" i="95"/>
  <c r="H12" i="95"/>
  <c r="O5" i="95"/>
  <c r="H7" i="95"/>
  <c r="L8" i="95"/>
  <c r="E10" i="95"/>
  <c r="L11" i="95"/>
  <c r="P12" i="95"/>
  <c r="P5" i="95"/>
  <c r="I7" i="95"/>
  <c r="O8" i="95"/>
  <c r="H10" i="95"/>
  <c r="M11" i="95"/>
  <c r="Q12" i="95"/>
  <c r="Q5" i="95"/>
  <c r="J7" i="95"/>
  <c r="P8" i="95"/>
  <c r="I10" i="95"/>
  <c r="O11" i="95"/>
  <c r="E6" i="95"/>
  <c r="L7" i="95"/>
  <c r="Q8" i="95"/>
  <c r="J10" i="95"/>
  <c r="P11" i="95"/>
  <c r="G13" i="95"/>
  <c r="O44" i="95"/>
  <c r="L44" i="95"/>
  <c r="P44" i="95"/>
  <c r="Y55" i="95"/>
  <c r="AB46" i="95"/>
  <c r="Z75" i="95"/>
  <c r="J18" i="95"/>
  <c r="X65" i="95"/>
  <c r="W22" i="95"/>
  <c r="AC48" i="95"/>
  <c r="W74" i="95"/>
  <c r="AA72" i="95"/>
  <c r="W6" i="95"/>
  <c r="W69" i="95"/>
  <c r="AA44" i="95"/>
  <c r="X46" i="95"/>
  <c r="N39" i="95"/>
  <c r="AG4" i="95"/>
  <c r="N10" i="95"/>
  <c r="AB69" i="95"/>
  <c r="X71" i="95"/>
  <c r="N38" i="95"/>
  <c r="F33" i="95"/>
  <c r="N37" i="95"/>
  <c r="F32" i="95"/>
  <c r="N36" i="95"/>
  <c r="N31" i="95"/>
  <c r="F37" i="95"/>
  <c r="N35" i="95"/>
  <c r="F40" i="95"/>
  <c r="F39" i="95"/>
  <c r="F38" i="95"/>
  <c r="N32" i="95"/>
  <c r="F31" i="95"/>
  <c r="X16" i="95" s="1"/>
  <c r="F34" i="95"/>
  <c r="F35" i="95"/>
  <c r="P31" i="95"/>
  <c r="Q31" i="95"/>
  <c r="AB15" i="95" s="1"/>
  <c r="F36" i="95"/>
  <c r="N34" i="95"/>
  <c r="F5" i="95"/>
  <c r="Q18" i="95"/>
  <c r="P18" i="95"/>
  <c r="O18" i="95"/>
  <c r="L18" i="95"/>
  <c r="AG20" i="95"/>
  <c r="W49" i="95"/>
  <c r="AC58" i="95"/>
  <c r="Z50" i="95"/>
  <c r="Z56" i="95"/>
  <c r="AB57" i="95"/>
  <c r="Y60" i="95"/>
  <c r="Z61" i="95"/>
  <c r="Z63" i="95"/>
  <c r="AB76" i="95"/>
  <c r="X75" i="95"/>
  <c r="AB73" i="95"/>
  <c r="X72" i="95"/>
  <c r="AB70" i="95"/>
  <c r="X69" i="95"/>
  <c r="W76" i="95"/>
  <c r="AA74" i="95"/>
  <c r="W73" i="95"/>
  <c r="AA71" i="95"/>
  <c r="W70" i="95"/>
  <c r="AC68" i="95"/>
  <c r="Y67" i="95"/>
  <c r="AC65" i="95"/>
  <c r="Y64" i="95"/>
  <c r="AC62" i="95"/>
  <c r="Y61" i="95"/>
  <c r="AC59" i="95"/>
  <c r="Y58" i="95"/>
  <c r="AA54" i="95"/>
  <c r="W53" i="95"/>
  <c r="AA51" i="95"/>
  <c r="W50" i="95"/>
  <c r="AA48" i="95"/>
  <c r="W47" i="95"/>
  <c r="AA45" i="95"/>
  <c r="W44" i="95"/>
  <c r="AG36" i="95"/>
  <c r="W34" i="95"/>
  <c r="W28" i="95"/>
  <c r="X27" i="95"/>
  <c r="AG18" i="95"/>
  <c r="Z74" i="95"/>
  <c r="Z71" i="95"/>
  <c r="AB68" i="95"/>
  <c r="X67" i="95"/>
  <c r="AB65" i="95"/>
  <c r="X64" i="95"/>
  <c r="AB62" i="95"/>
  <c r="X61" i="95"/>
  <c r="AB59" i="95"/>
  <c r="X58" i="95"/>
  <c r="Z54" i="95"/>
  <c r="Z51" i="95"/>
  <c r="Z48" i="95"/>
  <c r="Z45" i="95"/>
  <c r="AG35" i="95"/>
  <c r="W33" i="95"/>
  <c r="X32" i="95"/>
  <c r="Y31" i="95"/>
  <c r="AG29" i="95"/>
  <c r="W27" i="95"/>
  <c r="W17" i="95"/>
  <c r="AC15" i="95"/>
  <c r="AC75" i="95"/>
  <c r="Y74" i="95"/>
  <c r="AC72" i="95"/>
  <c r="Y71" i="95"/>
  <c r="AC69" i="95"/>
  <c r="AA68" i="95"/>
  <c r="W67" i="95"/>
  <c r="AA65" i="95"/>
  <c r="W64" i="95"/>
  <c r="AA62" i="95"/>
  <c r="W61" i="95"/>
  <c r="AA59" i="95"/>
  <c r="W58" i="95"/>
  <c r="AC56" i="95"/>
  <c r="AC55" i="95"/>
  <c r="Y54" i="95"/>
  <c r="AC52" i="95"/>
  <c r="Y51" i="95"/>
  <c r="AC49" i="95"/>
  <c r="Y48" i="95"/>
  <c r="AC46" i="95"/>
  <c r="Y45" i="95"/>
  <c r="AG34" i="95"/>
  <c r="W32" i="95"/>
  <c r="AG28" i="95"/>
  <c r="W26" i="95"/>
  <c r="AC76" i="95"/>
  <c r="W71" i="95"/>
  <c r="W65" i="95"/>
  <c r="Z62" i="95"/>
  <c r="X60" i="95"/>
  <c r="AA57" i="95"/>
  <c r="AB54" i="95"/>
  <c r="Z52" i="95"/>
  <c r="Y50" i="95"/>
  <c r="AC47" i="95"/>
  <c r="W46" i="95"/>
  <c r="AC45" i="95"/>
  <c r="W36" i="95"/>
  <c r="AG31" i="95"/>
  <c r="W24" i="95"/>
  <c r="AG22" i="95"/>
  <c r="AC18" i="95"/>
  <c r="AC7" i="95"/>
  <c r="W3" i="95"/>
  <c r="X70" i="95"/>
  <c r="AA56" i="95"/>
  <c r="AB44" i="95"/>
  <c r="AA76" i="95"/>
  <c r="AC73" i="95"/>
  <c r="AC66" i="95"/>
  <c r="AC64" i="95"/>
  <c r="Y62" i="95"/>
  <c r="W60" i="95"/>
  <c r="Z57" i="95"/>
  <c r="X54" i="95"/>
  <c r="Y52" i="95"/>
  <c r="X50" i="95"/>
  <c r="AB47" i="95"/>
  <c r="AB45" i="95"/>
  <c r="AC43" i="95"/>
  <c r="AG26" i="95"/>
  <c r="AC25" i="95"/>
  <c r="W12" i="95"/>
  <c r="W68" i="95"/>
  <c r="AA61" i="95"/>
  <c r="W51" i="95"/>
  <c r="W29" i="95"/>
  <c r="AG13" i="95"/>
  <c r="AG9" i="95"/>
  <c r="Y5" i="95"/>
  <c r="Z76" i="95"/>
  <c r="AA73" i="95"/>
  <c r="AC70" i="95"/>
  <c r="AB66" i="95"/>
  <c r="AB64" i="95"/>
  <c r="X62" i="95"/>
  <c r="Y57" i="95"/>
  <c r="W54" i="95"/>
  <c r="X52" i="95"/>
  <c r="AB49" i="95"/>
  <c r="AA47" i="95"/>
  <c r="X45" i="95"/>
  <c r="AB43" i="95"/>
  <c r="AG23" i="95"/>
  <c r="W20" i="95"/>
  <c r="Y17" i="95"/>
  <c r="AC16" i="95"/>
  <c r="W13" i="95"/>
  <c r="W11" i="95"/>
  <c r="AG3" i="95"/>
  <c r="Z55" i="95"/>
  <c r="W16" i="95"/>
  <c r="Y76" i="95"/>
  <c r="Z73" i="95"/>
  <c r="AA70" i="95"/>
  <c r="Z68" i="95"/>
  <c r="AA66" i="95"/>
  <c r="AA64" i="95"/>
  <c r="W62" i="95"/>
  <c r="Z59" i="95"/>
  <c r="X57" i="95"/>
  <c r="W52" i="95"/>
  <c r="AC51" i="95"/>
  <c r="AA49" i="95"/>
  <c r="Z47" i="95"/>
  <c r="W45" i="95"/>
  <c r="AA43" i="95"/>
  <c r="X28" i="95"/>
  <c r="AG19" i="95"/>
  <c r="W10" i="95"/>
  <c r="X76" i="95"/>
  <c r="Y73" i="95"/>
  <c r="Z70" i="95"/>
  <c r="Y68" i="95"/>
  <c r="Z66" i="95"/>
  <c r="Z64" i="95"/>
  <c r="AC63" i="95"/>
  <c r="AC61" i="95"/>
  <c r="Y59" i="95"/>
  <c r="W57" i="95"/>
  <c r="AB55" i="95"/>
  <c r="AC53" i="95"/>
  <c r="AB51" i="95"/>
  <c r="Z49" i="95"/>
  <c r="Y47" i="95"/>
  <c r="Z43" i="95"/>
  <c r="AG32" i="95"/>
  <c r="W30" i="95"/>
  <c r="Y29" i="95"/>
  <c r="AG27" i="95"/>
  <c r="W25" i="95"/>
  <c r="X15" i="95"/>
  <c r="W14" i="95"/>
  <c r="AG12" i="95"/>
  <c r="AG11" i="95"/>
  <c r="W9" i="95"/>
  <c r="AA75" i="95"/>
  <c r="X66" i="95"/>
  <c r="AA53" i="95"/>
  <c r="X43" i="95"/>
  <c r="W18" i="95"/>
  <c r="W7" i="95"/>
  <c r="AB75" i="95"/>
  <c r="X73" i="95"/>
  <c r="Y70" i="95"/>
  <c r="X68" i="95"/>
  <c r="Y66" i="95"/>
  <c r="AB63" i="95"/>
  <c r="AB61" i="95"/>
  <c r="X59" i="95"/>
  <c r="AB56" i="95"/>
  <c r="AA55" i="95"/>
  <c r="AB53" i="95"/>
  <c r="X51" i="95"/>
  <c r="Y49" i="95"/>
  <c r="X47" i="95"/>
  <c r="AC44" i="95"/>
  <c r="Y43" i="95"/>
  <c r="AG24" i="95"/>
  <c r="Y22" i="95"/>
  <c r="W21" i="95"/>
  <c r="W15" i="95"/>
  <c r="AG10" i="95"/>
  <c r="W8" i="95"/>
  <c r="X7" i="95"/>
  <c r="AB72" i="95"/>
  <c r="AA63" i="95"/>
  <c r="W59" i="95"/>
  <c r="X49" i="95"/>
  <c r="AG17" i="95"/>
  <c r="Y75" i="95"/>
  <c r="AC74" i="95"/>
  <c r="Z72" i="95"/>
  <c r="AA69" i="95"/>
  <c r="AC67" i="95"/>
  <c r="Y63" i="95"/>
  <c r="AB60" i="95"/>
  <c r="AB58" i="95"/>
  <c r="Y56" i="95"/>
  <c r="X55" i="95"/>
  <c r="Y53" i="95"/>
  <c r="AC50" i="95"/>
  <c r="AB48" i="95"/>
  <c r="AA46" i="95"/>
  <c r="Z44" i="95"/>
  <c r="X35" i="95"/>
  <c r="AC32" i="95"/>
  <c r="AG14" i="95"/>
  <c r="AC13" i="95"/>
  <c r="AC11" i="95"/>
  <c r="AG7" i="95"/>
  <c r="W5" i="95"/>
  <c r="X4" i="95"/>
  <c r="AA67" i="95"/>
  <c r="Z58" i="95"/>
  <c r="W56" i="95"/>
  <c r="AB52" i="95"/>
  <c r="AA50" i="95"/>
  <c r="W48" i="95"/>
  <c r="Y46" i="95"/>
  <c r="AG16" i="95"/>
  <c r="AG5" i="95"/>
  <c r="W75" i="95"/>
  <c r="AB74" i="95"/>
  <c r="Y72" i="95"/>
  <c r="AC71" i="95"/>
  <c r="Z69" i="95"/>
  <c r="AB67" i="95"/>
  <c r="Z65" i="95"/>
  <c r="X63" i="95"/>
  <c r="AA60" i="95"/>
  <c r="AA58" i="95"/>
  <c r="X56" i="95"/>
  <c r="W55" i="95"/>
  <c r="X53" i="95"/>
  <c r="AB50" i="95"/>
  <c r="X48" i="95"/>
  <c r="Z46" i="95"/>
  <c r="Y44" i="95"/>
  <c r="W35" i="95"/>
  <c r="AB32" i="95"/>
  <c r="AG30" i="95"/>
  <c r="AG25" i="95"/>
  <c r="AC24" i="95"/>
  <c r="W23" i="95"/>
  <c r="AG15" i="95"/>
  <c r="AC10" i="95"/>
  <c r="AG6" i="95"/>
  <c r="W4" i="95"/>
  <c r="X74" i="95"/>
  <c r="W72" i="95"/>
  <c r="AB71" i="95"/>
  <c r="Y69" i="95"/>
  <c r="Y65" i="95"/>
  <c r="W63" i="95"/>
  <c r="Z60" i="95"/>
  <c r="AC57" i="95"/>
  <c r="X44" i="95"/>
  <c r="AG21" i="95"/>
  <c r="W19" i="95"/>
  <c r="AC17" i="95"/>
  <c r="AC9" i="95"/>
  <c r="E31" i="95"/>
  <c r="AC23" i="95" s="1"/>
  <c r="AA52" i="95"/>
  <c r="AC60" i="95"/>
  <c r="W66" i="95"/>
  <c r="N92" i="95"/>
  <c r="N91" i="95"/>
  <c r="N90" i="95"/>
  <c r="N89" i="95"/>
  <c r="N88" i="95"/>
  <c r="N87" i="95"/>
  <c r="N86" i="95"/>
  <c r="N85" i="95"/>
  <c r="N84" i="95"/>
  <c r="N83" i="95"/>
  <c r="F92" i="95"/>
  <c r="F91" i="95"/>
  <c r="F90" i="95"/>
  <c r="F89" i="95"/>
  <c r="F88" i="95"/>
  <c r="F87" i="95"/>
  <c r="F86" i="95"/>
  <c r="F85" i="95"/>
  <c r="F84" i="95"/>
  <c r="F83" i="95"/>
  <c r="O31" i="95"/>
  <c r="Z30" i="95" s="1"/>
  <c r="AG33" i="95"/>
  <c r="Z53" i="95"/>
  <c r="N13" i="95"/>
  <c r="F13" i="95"/>
  <c r="F12" i="95"/>
  <c r="N5" i="95"/>
  <c r="F11" i="95"/>
  <c r="F14" i="95"/>
  <c r="F10" i="95"/>
  <c r="F6" i="95"/>
  <c r="F9" i="95"/>
  <c r="F8" i="95"/>
  <c r="N12" i="95"/>
  <c r="F7" i="95"/>
  <c r="N11" i="95"/>
  <c r="N14" i="95"/>
  <c r="N9" i="95"/>
  <c r="N8" i="95"/>
  <c r="N7" i="95"/>
  <c r="L31" i="95"/>
  <c r="W43" i="95"/>
  <c r="AI42" i="95" s="1"/>
  <c r="Z67" i="95"/>
  <c r="W31" i="95"/>
  <c r="AC54" i="95"/>
  <c r="AG8" i="95"/>
  <c r="N40" i="95"/>
  <c r="M8" i="95"/>
  <c r="M9" i="95"/>
  <c r="N21" i="95"/>
  <c r="G36" i="95"/>
  <c r="N131" i="95"/>
  <c r="N130" i="95"/>
  <c r="N129" i="95"/>
  <c r="N128" i="95"/>
  <c r="N127" i="95"/>
  <c r="N126" i="95"/>
  <c r="N125" i="95"/>
  <c r="N124" i="95"/>
  <c r="N123" i="95"/>
  <c r="N122" i="95"/>
  <c r="F123" i="95"/>
  <c r="F127" i="95"/>
  <c r="F131" i="95"/>
  <c r="G92" i="95"/>
  <c r="G91" i="95"/>
  <c r="G90" i="95"/>
  <c r="G89" i="95"/>
  <c r="G88" i="95"/>
  <c r="G87" i="95"/>
  <c r="G86" i="95"/>
  <c r="G85" i="95"/>
  <c r="G84" i="95"/>
  <c r="G83" i="95"/>
  <c r="M85" i="95"/>
  <c r="M89" i="95"/>
  <c r="M10" i="95"/>
  <c r="N18" i="95"/>
  <c r="F23" i="95"/>
  <c r="N25" i="95"/>
  <c r="M33" i="95"/>
  <c r="M39" i="95"/>
  <c r="M40" i="95"/>
  <c r="G131" i="95"/>
  <c r="G130" i="95"/>
  <c r="G129" i="95"/>
  <c r="G128" i="95"/>
  <c r="G127" i="95"/>
  <c r="G126" i="95"/>
  <c r="G125" i="95"/>
  <c r="G124" i="95"/>
  <c r="G123" i="95"/>
  <c r="G122" i="95"/>
  <c r="M131" i="95"/>
  <c r="M130" i="95"/>
  <c r="M129" i="95"/>
  <c r="M128" i="95"/>
  <c r="M127" i="95"/>
  <c r="M126" i="95"/>
  <c r="M125" i="95"/>
  <c r="M124" i="95"/>
  <c r="M123" i="95"/>
  <c r="M122" i="95"/>
  <c r="F126" i="95"/>
  <c r="F130" i="95"/>
  <c r="M13" i="95"/>
  <c r="G6" i="95"/>
  <c r="G26" i="95"/>
  <c r="M21" i="95"/>
  <c r="G25" i="95"/>
  <c r="M20" i="95"/>
  <c r="G24" i="95"/>
  <c r="M19" i="95"/>
  <c r="G22" i="95"/>
  <c r="M24" i="95"/>
  <c r="M27" i="95"/>
  <c r="G70" i="95"/>
  <c r="N71" i="95"/>
  <c r="M74" i="95"/>
  <c r="G5" i="95"/>
  <c r="I31" i="95"/>
  <c r="AA3" i="95" s="1"/>
  <c r="H31" i="95"/>
  <c r="G7" i="95"/>
  <c r="E18" i="95"/>
  <c r="AC14" i="95" s="1"/>
  <c r="N24" i="95"/>
  <c r="N27" i="95"/>
  <c r="M32" i="95"/>
  <c r="G34" i="95"/>
  <c r="M36" i="95"/>
  <c r="M58" i="95"/>
  <c r="G59" i="95"/>
  <c r="G73" i="95"/>
  <c r="N74" i="95"/>
  <c r="M77" i="95"/>
  <c r="M78" i="95"/>
  <c r="M83" i="95"/>
  <c r="M87" i="95"/>
  <c r="M91" i="95"/>
  <c r="G8" i="95"/>
  <c r="F18" i="95"/>
  <c r="X11" i="95" s="1"/>
  <c r="J31" i="95"/>
  <c r="AB4" i="95" s="1"/>
  <c r="N77" i="95"/>
  <c r="N78" i="95"/>
  <c r="F105" i="95"/>
  <c r="F104" i="95"/>
  <c r="F103" i="95"/>
  <c r="F102" i="95"/>
  <c r="F101" i="95"/>
  <c r="F100" i="95"/>
  <c r="F99" i="95"/>
  <c r="F98" i="95"/>
  <c r="F97" i="95"/>
  <c r="F96" i="95"/>
  <c r="N105" i="95"/>
  <c r="F125" i="95"/>
  <c r="F129" i="95"/>
  <c r="G9" i="95"/>
  <c r="M35" i="95"/>
  <c r="F76" i="95"/>
  <c r="F73" i="95"/>
  <c r="F70" i="95"/>
  <c r="N75" i="95"/>
  <c r="N72" i="95"/>
  <c r="N104" i="95"/>
  <c r="F27" i="95"/>
  <c r="N20" i="95"/>
  <c r="F26" i="95"/>
  <c r="N19" i="95"/>
  <c r="F25" i="95"/>
  <c r="F22" i="95"/>
  <c r="M5" i="95"/>
  <c r="G10" i="95"/>
  <c r="G14" i="95"/>
  <c r="H18" i="95"/>
  <c r="Z11" i="95" s="1"/>
  <c r="N23" i="95"/>
  <c r="M31" i="95"/>
  <c r="G33" i="95"/>
  <c r="G38" i="95"/>
  <c r="G39" i="95"/>
  <c r="M65" i="95"/>
  <c r="M62" i="95"/>
  <c r="M59" i="95"/>
  <c r="G64" i="95"/>
  <c r="G61" i="95"/>
  <c r="G58" i="95"/>
  <c r="H57" i="95"/>
  <c r="M61" i="95"/>
  <c r="G62" i="95"/>
  <c r="M66" i="95"/>
  <c r="G75" i="95"/>
  <c r="G72" i="95"/>
  <c r="M75" i="95"/>
  <c r="M72" i="95"/>
  <c r="M86" i="95"/>
  <c r="M90" i="95"/>
  <c r="N103" i="95"/>
  <c r="M12" i="95"/>
  <c r="G32" i="95"/>
  <c r="M38" i="95"/>
  <c r="M37" i="95"/>
  <c r="G31" i="95"/>
  <c r="Y25" i="95" s="1"/>
  <c r="M6" i="95"/>
  <c r="G11" i="95"/>
  <c r="I18" i="95"/>
  <c r="AA18" i="95" s="1"/>
  <c r="N26" i="95"/>
  <c r="G37" i="95"/>
  <c r="F124" i="95"/>
  <c r="F128" i="95"/>
  <c r="M46" i="95"/>
  <c r="M49" i="95"/>
  <c r="P57" i="95"/>
  <c r="F58" i="95"/>
  <c r="F61" i="95"/>
  <c r="F64" i="95"/>
  <c r="N46" i="95"/>
  <c r="N49" i="95"/>
  <c r="N52" i="95"/>
  <c r="F50" i="95"/>
  <c r="U40" i="94"/>
  <c r="H58" i="94"/>
  <c r="L58" i="94"/>
  <c r="P62" i="94"/>
  <c r="Q58" i="94"/>
  <c r="H63" i="94"/>
  <c r="P64" i="94"/>
  <c r="H60" i="94"/>
  <c r="E62" i="94"/>
  <c r="I63" i="94"/>
  <c r="Q64" i="94"/>
  <c r="F57" i="94"/>
  <c r="P60" i="94"/>
  <c r="H62" i="94"/>
  <c r="L63" i="94"/>
  <c r="L61" i="94"/>
  <c r="I57" i="94"/>
  <c r="E59" i="94"/>
  <c r="J60" i="94"/>
  <c r="J63" i="94"/>
  <c r="H59" i="94"/>
  <c r="Q60" i="94"/>
  <c r="I62" i="94"/>
  <c r="O63" i="94"/>
  <c r="J59" i="94"/>
  <c r="J62" i="94"/>
  <c r="P63" i="94"/>
  <c r="O58" i="94"/>
  <c r="E60" i="94"/>
  <c r="E63" i="94"/>
  <c r="H64" i="94"/>
  <c r="P58" i="94"/>
  <c r="F60" i="94"/>
  <c r="O61" i="94"/>
  <c r="O64" i="94"/>
  <c r="O59" i="94"/>
  <c r="E61" i="94"/>
  <c r="G58" i="94"/>
  <c r="I59" i="94"/>
  <c r="I60" i="94"/>
  <c r="M61" i="94"/>
  <c r="O62" i="94"/>
  <c r="Q63" i="94"/>
  <c r="I58" i="94"/>
  <c r="L59" i="94"/>
  <c r="L60" i="94"/>
  <c r="P61" i="94"/>
  <c r="Q62" i="94"/>
  <c r="E64" i="94"/>
  <c r="J58" i="94"/>
  <c r="M59" i="94"/>
  <c r="O60" i="94"/>
  <c r="Q61" i="94"/>
  <c r="I45" i="94"/>
  <c r="H49" i="94"/>
  <c r="J45" i="94"/>
  <c r="I38" i="94"/>
  <c r="H33" i="94"/>
  <c r="J38" i="94"/>
  <c r="H35" i="94"/>
  <c r="H37" i="94"/>
  <c r="I37" i="94"/>
  <c r="F32" i="94"/>
  <c r="J31" i="94"/>
  <c r="N37" i="94"/>
  <c r="N39" i="94"/>
  <c r="N40" i="94"/>
  <c r="F31" i="94"/>
  <c r="N32" i="94"/>
  <c r="N33" i="94"/>
  <c r="N34" i="94"/>
  <c r="N35" i="94"/>
  <c r="N36" i="94"/>
  <c r="H32" i="94"/>
  <c r="I33" i="94"/>
  <c r="I34" i="94"/>
  <c r="I35" i="94"/>
  <c r="I36" i="94"/>
  <c r="J37" i="94"/>
  <c r="I32" i="94"/>
  <c r="J33" i="94"/>
  <c r="J34" i="94"/>
  <c r="J35" i="94"/>
  <c r="J36" i="94"/>
  <c r="J32" i="94"/>
  <c r="N38" i="94"/>
  <c r="L31" i="94"/>
  <c r="E38" i="94"/>
  <c r="E33" i="94"/>
  <c r="E34" i="94"/>
  <c r="E35" i="94"/>
  <c r="E36" i="94"/>
  <c r="E37" i="94"/>
  <c r="F39" i="94"/>
  <c r="F40" i="94"/>
  <c r="E32" i="94"/>
  <c r="F33" i="94"/>
  <c r="F34" i="94"/>
  <c r="F35" i="94"/>
  <c r="F36" i="94"/>
  <c r="F37" i="94"/>
  <c r="H38" i="94"/>
  <c r="L20" i="94"/>
  <c r="H22" i="94"/>
  <c r="I24" i="94"/>
  <c r="M20" i="94"/>
  <c r="O22" i="94"/>
  <c r="J24" i="94"/>
  <c r="G18" i="94"/>
  <c r="H20" i="94"/>
  <c r="M21" i="94"/>
  <c r="P22" i="94"/>
  <c r="Q23" i="94"/>
  <c r="J25" i="94"/>
  <c r="O19" i="94"/>
  <c r="E21" i="94"/>
  <c r="I22" i="94"/>
  <c r="L23" i="94"/>
  <c r="O24" i="94"/>
  <c r="P19" i="94"/>
  <c r="G21" i="94"/>
  <c r="J22" i="94"/>
  <c r="M23" i="94"/>
  <c r="P24" i="94"/>
  <c r="M27" i="94"/>
  <c r="Q19" i="94"/>
  <c r="H21" i="94"/>
  <c r="L22" i="94"/>
  <c r="Q24" i="94"/>
  <c r="E20" i="94"/>
  <c r="I21" i="94"/>
  <c r="M22" i="94"/>
  <c r="O23" i="94"/>
  <c r="F19" i="94"/>
  <c r="I20" i="94"/>
  <c r="J21" i="94"/>
  <c r="H19" i="94"/>
  <c r="J20" i="94"/>
  <c r="E25" i="94"/>
  <c r="J19" i="94"/>
  <c r="E24" i="94"/>
  <c r="H25" i="94"/>
  <c r="O5" i="94"/>
  <c r="O9" i="94"/>
  <c r="G11" i="94"/>
  <c r="P12" i="94"/>
  <c r="L8" i="94"/>
  <c r="G10" i="94"/>
  <c r="Q11" i="94"/>
  <c r="M14" i="94"/>
  <c r="P6" i="94"/>
  <c r="O8" i="94"/>
  <c r="O10" i="94"/>
  <c r="G12" i="94"/>
  <c r="M13" i="94"/>
  <c r="G5" i="94"/>
  <c r="Q6" i="94"/>
  <c r="P8" i="94"/>
  <c r="P10" i="94"/>
  <c r="H12" i="94"/>
  <c r="L5" i="94"/>
  <c r="G7" i="94"/>
  <c r="Q8" i="94"/>
  <c r="Q10" i="94"/>
  <c r="Q5" i="94"/>
  <c r="E9" i="94"/>
  <c r="H11" i="94"/>
  <c r="I12" i="94"/>
  <c r="E6" i="94"/>
  <c r="E7" i="94"/>
  <c r="E8" i="94"/>
  <c r="F9" i="94"/>
  <c r="H10" i="94"/>
  <c r="I11" i="94"/>
  <c r="J12" i="94"/>
  <c r="N14" i="94"/>
  <c r="H9" i="94"/>
  <c r="J10" i="94"/>
  <c r="H5" i="94"/>
  <c r="H6" i="94"/>
  <c r="H7" i="94"/>
  <c r="H8" i="94"/>
  <c r="I9" i="94"/>
  <c r="N12" i="94"/>
  <c r="E5" i="94"/>
  <c r="F6" i="94"/>
  <c r="F7" i="94"/>
  <c r="F8" i="94"/>
  <c r="I10" i="94"/>
  <c r="J11" i="94"/>
  <c r="N13" i="94"/>
  <c r="I5" i="94"/>
  <c r="I6" i="94"/>
  <c r="I7" i="94"/>
  <c r="I8" i="94"/>
  <c r="J9" i="94"/>
  <c r="N10" i="94"/>
  <c r="N11" i="94"/>
  <c r="J5" i="94"/>
  <c r="J6" i="94"/>
  <c r="J7" i="94"/>
  <c r="H57" i="94"/>
  <c r="I44" i="94"/>
  <c r="AB59" i="94"/>
  <c r="AA50" i="94"/>
  <c r="W49" i="94"/>
  <c r="Y49" i="94"/>
  <c r="AB48" i="94"/>
  <c r="Y69" i="94"/>
  <c r="AG11" i="94"/>
  <c r="AC47" i="94"/>
  <c r="W14" i="94"/>
  <c r="AC71" i="94"/>
  <c r="AA72" i="94"/>
  <c r="AA73" i="94"/>
  <c r="X59" i="94"/>
  <c r="X74" i="94"/>
  <c r="W16" i="94"/>
  <c r="Z55" i="94"/>
  <c r="W7" i="94"/>
  <c r="AA74" i="94"/>
  <c r="AA69" i="94"/>
  <c r="Y67" i="94"/>
  <c r="X60" i="94"/>
  <c r="AC55" i="94"/>
  <c r="X51" i="94"/>
  <c r="AG24" i="94"/>
  <c r="AG17" i="94"/>
  <c r="X67" i="94"/>
  <c r="W51" i="94"/>
  <c r="AC48" i="94"/>
  <c r="W9" i="94"/>
  <c r="AG3" i="94"/>
  <c r="Y74" i="94"/>
  <c r="Z69" i="94"/>
  <c r="W60" i="94"/>
  <c r="AB55" i="94"/>
  <c r="AC50" i="94"/>
  <c r="AG8" i="94"/>
  <c r="AC59" i="94"/>
  <c r="X19" i="94"/>
  <c r="AG20" i="94"/>
  <c r="AA55" i="94"/>
  <c r="Y66" i="94"/>
  <c r="W35" i="94"/>
  <c r="W69" i="94"/>
  <c r="AA48" i="94"/>
  <c r="Y60" i="94"/>
  <c r="AB69" i="94"/>
  <c r="AB74" i="94"/>
  <c r="E18" i="94"/>
  <c r="AC13" i="94" s="1"/>
  <c r="Y45" i="94"/>
  <c r="N47" i="94"/>
  <c r="G51" i="94"/>
  <c r="W52" i="94"/>
  <c r="N64" i="94"/>
  <c r="N61" i="94"/>
  <c r="N58" i="94"/>
  <c r="F66" i="94"/>
  <c r="N57" i="94"/>
  <c r="N65" i="94"/>
  <c r="F61" i="94"/>
  <c r="N60" i="94"/>
  <c r="F62" i="94"/>
  <c r="F59" i="94"/>
  <c r="F64" i="94"/>
  <c r="N63" i="94"/>
  <c r="Q57" i="94"/>
  <c r="P57" i="94"/>
  <c r="O57" i="94"/>
  <c r="AA60" i="94"/>
  <c r="Z61" i="94"/>
  <c r="Y62" i="94"/>
  <c r="AC74" i="94"/>
  <c r="Z45" i="94"/>
  <c r="X53" i="94"/>
  <c r="N66" i="94"/>
  <c r="AB76" i="94"/>
  <c r="X75" i="94"/>
  <c r="AB73" i="94"/>
  <c r="X72" i="94"/>
  <c r="AB70" i="94"/>
  <c r="X69" i="94"/>
  <c r="Z66" i="94"/>
  <c r="Z63" i="94"/>
  <c r="Z60" i="94"/>
  <c r="Z57" i="94"/>
  <c r="X56" i="94"/>
  <c r="X55" i="94"/>
  <c r="AB53" i="94"/>
  <c r="X52" i="94"/>
  <c r="AB50" i="94"/>
  <c r="X49" i="94"/>
  <c r="AB47" i="94"/>
  <c r="X46" i="94"/>
  <c r="AB44" i="94"/>
  <c r="Z43" i="94"/>
  <c r="AC33" i="94"/>
  <c r="AG23" i="94"/>
  <c r="W21" i="94"/>
  <c r="W15" i="94"/>
  <c r="AA76" i="94"/>
  <c r="Z76" i="94"/>
  <c r="Y76" i="94"/>
  <c r="X76" i="94"/>
  <c r="W76" i="94"/>
  <c r="Z74" i="94"/>
  <c r="AC75" i="94"/>
  <c r="AB75" i="94"/>
  <c r="AA75" i="94"/>
  <c r="Z75" i="94"/>
  <c r="AC76" i="94"/>
  <c r="W74" i="94"/>
  <c r="Z72" i="94"/>
  <c r="AA70" i="94"/>
  <c r="AB67" i="94"/>
  <c r="W66" i="94"/>
  <c r="AA64" i="94"/>
  <c r="AC62" i="94"/>
  <c r="Y61" i="94"/>
  <c r="AA59" i="94"/>
  <c r="W58" i="94"/>
  <c r="Z56" i="94"/>
  <c r="Y55" i="94"/>
  <c r="AA53" i="94"/>
  <c r="AC51" i="94"/>
  <c r="X50" i="94"/>
  <c r="Z48" i="94"/>
  <c r="AC46" i="94"/>
  <c r="W45" i="94"/>
  <c r="AA43" i="94"/>
  <c r="X22" i="94"/>
  <c r="W20" i="94"/>
  <c r="AG7" i="94"/>
  <c r="W5" i="94"/>
  <c r="AA3" i="94"/>
  <c r="AC73" i="94"/>
  <c r="Y70" i="94"/>
  <c r="AC65" i="94"/>
  <c r="Y64" i="94"/>
  <c r="AA62" i="94"/>
  <c r="Y59" i="94"/>
  <c r="W56" i="94"/>
  <c r="Y53" i="94"/>
  <c r="AA51" i="94"/>
  <c r="AC44" i="94"/>
  <c r="X43" i="94"/>
  <c r="AG35" i="94"/>
  <c r="AG34" i="94"/>
  <c r="W25" i="94"/>
  <c r="Y72" i="94"/>
  <c r="Z70" i="94"/>
  <c r="AA67" i="94"/>
  <c r="Z64" i="94"/>
  <c r="AB62" i="94"/>
  <c r="X61" i="94"/>
  <c r="Z59" i="94"/>
  <c r="AC57" i="94"/>
  <c r="Y56" i="94"/>
  <c r="W55" i="94"/>
  <c r="Z53" i="94"/>
  <c r="AB51" i="94"/>
  <c r="W50" i="94"/>
  <c r="Y48" i="94"/>
  <c r="AB46" i="94"/>
  <c r="Y43" i="94"/>
  <c r="AG31" i="94"/>
  <c r="AG30" i="94"/>
  <c r="W24" i="94"/>
  <c r="W23" i="94"/>
  <c r="W22" i="94"/>
  <c r="AG18" i="94"/>
  <c r="AA12" i="94"/>
  <c r="AG6" i="94"/>
  <c r="W4" i="94"/>
  <c r="W72" i="94"/>
  <c r="Z67" i="94"/>
  <c r="W61" i="94"/>
  <c r="AB57" i="94"/>
  <c r="X48" i="94"/>
  <c r="AA46" i="94"/>
  <c r="AG36" i="94"/>
  <c r="AG33" i="94"/>
  <c r="AG32" i="94"/>
  <c r="Z73" i="94"/>
  <c r="AC70" i="94"/>
  <c r="W67" i="94"/>
  <c r="W65" i="94"/>
  <c r="AC64" i="94"/>
  <c r="X62" i="94"/>
  <c r="W59" i="94"/>
  <c r="AB56" i="94"/>
  <c r="AC54" i="94"/>
  <c r="AC52" i="94"/>
  <c r="Z50" i="94"/>
  <c r="Y47" i="94"/>
  <c r="X45" i="94"/>
  <c r="W28" i="94"/>
  <c r="W19" i="94"/>
  <c r="AG16" i="94"/>
  <c r="W11" i="94"/>
  <c r="W3" i="94"/>
  <c r="W26" i="94"/>
  <c r="Y73" i="94"/>
  <c r="X70" i="94"/>
  <c r="AC68" i="94"/>
  <c r="AB64" i="94"/>
  <c r="W62" i="94"/>
  <c r="AA56" i="94"/>
  <c r="AB54" i="94"/>
  <c r="AB52" i="94"/>
  <c r="Y50" i="94"/>
  <c r="AC49" i="94"/>
  <c r="X47" i="94"/>
  <c r="AA44" i="94"/>
  <c r="AA34" i="94"/>
  <c r="AG22" i="94"/>
  <c r="AB14" i="94"/>
  <c r="W12" i="94"/>
  <c r="AG9" i="94"/>
  <c r="X73" i="94"/>
  <c r="W70" i="94"/>
  <c r="AB68" i="94"/>
  <c r="AC66" i="94"/>
  <c r="X64" i="94"/>
  <c r="AC61" i="94"/>
  <c r="AC58" i="94"/>
  <c r="AA54" i="94"/>
  <c r="AA52" i="94"/>
  <c r="AB49" i="94"/>
  <c r="W47" i="94"/>
  <c r="Z44" i="94"/>
  <c r="W33" i="94"/>
  <c r="W30" i="94"/>
  <c r="AB29" i="94"/>
  <c r="W13" i="94"/>
  <c r="W73" i="94"/>
  <c r="AC72" i="94"/>
  <c r="AA68" i="94"/>
  <c r="AB66" i="94"/>
  <c r="W64" i="94"/>
  <c r="AC63" i="94"/>
  <c r="AB61" i="94"/>
  <c r="AB58" i="94"/>
  <c r="Z54" i="94"/>
  <c r="Z52" i="94"/>
  <c r="AA49" i="94"/>
  <c r="Y44" i="94"/>
  <c r="AC35" i="94"/>
  <c r="W29" i="94"/>
  <c r="AG27" i="94"/>
  <c r="AG19" i="94"/>
  <c r="X14" i="94"/>
  <c r="AG10" i="94"/>
  <c r="W6" i="94"/>
  <c r="AG4" i="94"/>
  <c r="AB72" i="94"/>
  <c r="AC69" i="94"/>
  <c r="Z68" i="94"/>
  <c r="AA66" i="94"/>
  <c r="AB63" i="94"/>
  <c r="AA61" i="94"/>
  <c r="AC60" i="94"/>
  <c r="AA58" i="94"/>
  <c r="Y54" i="94"/>
  <c r="Y52" i="94"/>
  <c r="Z49" i="94"/>
  <c r="Z46" i="94"/>
  <c r="X44" i="94"/>
  <c r="AG25" i="94"/>
  <c r="AG26" i="94"/>
  <c r="AA45" i="94"/>
  <c r="M50" i="94"/>
  <c r="AC53" i="94"/>
  <c r="X63" i="94"/>
  <c r="AG5" i="94"/>
  <c r="W32" i="94"/>
  <c r="AB45" i="94"/>
  <c r="G53" i="94"/>
  <c r="W10" i="94"/>
  <c r="AA15" i="94"/>
  <c r="O18" i="94"/>
  <c r="N21" i="94"/>
  <c r="AG29" i="94"/>
  <c r="W34" i="94"/>
  <c r="H44" i="94"/>
  <c r="AC45" i="94"/>
  <c r="W46" i="94"/>
  <c r="W54" i="94"/>
  <c r="AC56" i="94"/>
  <c r="AA57" i="94"/>
  <c r="X58" i="94"/>
  <c r="AA63" i="94"/>
  <c r="F65" i="94"/>
  <c r="Z65" i="94"/>
  <c r="Z71" i="94"/>
  <c r="O44" i="94"/>
  <c r="L44" i="94"/>
  <c r="F48" i="94"/>
  <c r="I18" i="94"/>
  <c r="J18" i="94"/>
  <c r="H18" i="94"/>
  <c r="Z16" i="94" s="1"/>
  <c r="O31" i="94"/>
  <c r="Q31" i="94"/>
  <c r="P31" i="94"/>
  <c r="AC67" i="94"/>
  <c r="W75" i="94"/>
  <c r="AB19" i="94"/>
  <c r="AB25" i="94"/>
  <c r="W31" i="94"/>
  <c r="W53" i="94"/>
  <c r="Y75" i="94"/>
  <c r="AG12" i="94"/>
  <c r="W43" i="94"/>
  <c r="AI42" i="94" s="1"/>
  <c r="W57" i="94"/>
  <c r="AB60" i="94"/>
  <c r="Z62" i="94"/>
  <c r="W63" i="94"/>
  <c r="W68" i="94"/>
  <c r="W71" i="94"/>
  <c r="W27" i="94"/>
  <c r="AB43" i="94"/>
  <c r="F53" i="94"/>
  <c r="X57" i="94"/>
  <c r="N59" i="94"/>
  <c r="X65" i="94"/>
  <c r="X68" i="94"/>
  <c r="X71" i="94"/>
  <c r="N50" i="94"/>
  <c r="Y57" i="94"/>
  <c r="F63" i="94"/>
  <c r="Y63" i="94"/>
  <c r="Y65" i="94"/>
  <c r="Y68" i="94"/>
  <c r="Y71" i="94"/>
  <c r="W8" i="94"/>
  <c r="Q18" i="94"/>
  <c r="P18" i="94"/>
  <c r="L18" i="94"/>
  <c r="I31" i="94"/>
  <c r="E31" i="94"/>
  <c r="AC36" i="94" s="1"/>
  <c r="H31" i="94"/>
  <c r="Y46" i="94"/>
  <c r="Z47" i="94"/>
  <c r="X54" i="94"/>
  <c r="J57" i="94"/>
  <c r="Y58" i="94"/>
  <c r="AA65" i="94"/>
  <c r="AA71" i="94"/>
  <c r="F45" i="94"/>
  <c r="F50" i="94"/>
  <c r="N49" i="94"/>
  <c r="N44" i="94"/>
  <c r="N48" i="94"/>
  <c r="N51" i="94"/>
  <c r="F47" i="94"/>
  <c r="F44" i="94"/>
  <c r="X17" i="94" s="1"/>
  <c r="N53" i="94"/>
  <c r="F49" i="94"/>
  <c r="F52" i="94"/>
  <c r="G52" i="94"/>
  <c r="G49" i="94"/>
  <c r="G46" i="94"/>
  <c r="M44" i="94"/>
  <c r="X33" i="94" s="1"/>
  <c r="M51" i="94"/>
  <c r="G50" i="94"/>
  <c r="M49" i="94"/>
  <c r="G48" i="94"/>
  <c r="M46" i="94"/>
  <c r="G47" i="94"/>
  <c r="G44" i="94"/>
  <c r="Y27" i="94" s="1"/>
  <c r="M48" i="94"/>
  <c r="M53" i="94"/>
  <c r="AG21" i="94"/>
  <c r="AA33" i="94"/>
  <c r="W44" i="94"/>
  <c r="N46" i="94"/>
  <c r="M47" i="94"/>
  <c r="F51" i="94"/>
  <c r="Y51" i="94"/>
  <c r="AG14" i="94"/>
  <c r="AG28" i="94"/>
  <c r="W36" i="94"/>
  <c r="Z51" i="94"/>
  <c r="AB13" i="94"/>
  <c r="X31" i="94"/>
  <c r="N25" i="94"/>
  <c r="F20" i="94"/>
  <c r="F25" i="94"/>
  <c r="F24" i="94"/>
  <c r="F23" i="94"/>
  <c r="F22" i="94"/>
  <c r="F27" i="94"/>
  <c r="F26" i="94"/>
  <c r="N18" i="94"/>
  <c r="Y36" i="94" s="1"/>
  <c r="N19" i="94"/>
  <c r="N27" i="94"/>
  <c r="N22" i="94"/>
  <c r="F21" i="94"/>
  <c r="AC43" i="94"/>
  <c r="AG13" i="94"/>
  <c r="AG15" i="94"/>
  <c r="W17" i="94"/>
  <c r="W18" i="94"/>
  <c r="J44" i="94"/>
  <c r="M45" i="94"/>
  <c r="F46" i="94"/>
  <c r="AA47" i="94"/>
  <c r="W48" i="94"/>
  <c r="M52" i="94"/>
  <c r="E57" i="94"/>
  <c r="F58" i="94"/>
  <c r="Z58" i="94"/>
  <c r="AB65" i="94"/>
  <c r="X66" i="94"/>
  <c r="AB71" i="94"/>
  <c r="M62" i="94"/>
  <c r="G61" i="94"/>
  <c r="M57" i="94"/>
  <c r="M65" i="94"/>
  <c r="G64" i="94"/>
  <c r="M60" i="94"/>
  <c r="E44" i="94"/>
  <c r="M63" i="94"/>
  <c r="N9" i="94"/>
  <c r="N8" i="94"/>
  <c r="F13" i="94"/>
  <c r="L57" i="94"/>
  <c r="M10" i="94"/>
  <c r="G14" i="94"/>
  <c r="M9" i="94"/>
  <c r="F5" i="94"/>
  <c r="F12" i="94"/>
  <c r="G13" i="94"/>
  <c r="M58" i="94"/>
  <c r="M66" i="94"/>
  <c r="M26" i="94"/>
  <c r="G19" i="94"/>
  <c r="G27" i="94"/>
  <c r="G37" i="94"/>
  <c r="M32" i="94"/>
  <c r="G75" i="94"/>
  <c r="G72" i="94"/>
  <c r="M79" i="94"/>
  <c r="M78" i="94"/>
  <c r="M77" i="94"/>
  <c r="G79" i="94"/>
  <c r="G78" i="94"/>
  <c r="G77" i="94"/>
  <c r="M73" i="94"/>
  <c r="N31" i="94"/>
  <c r="N79" i="94"/>
  <c r="N78" i="94"/>
  <c r="N77" i="94"/>
  <c r="N75" i="94"/>
  <c r="F79" i="94"/>
  <c r="F78" i="94"/>
  <c r="F77" i="94"/>
  <c r="N76" i="94"/>
  <c r="N71" i="94"/>
  <c r="G26" i="94"/>
  <c r="N73" i="94"/>
  <c r="F74" i="94"/>
  <c r="M75" i="94"/>
  <c r="F83" i="94"/>
  <c r="F84" i="94"/>
  <c r="F85" i="94"/>
  <c r="F86" i="94"/>
  <c r="F87" i="94"/>
  <c r="F88" i="94"/>
  <c r="F89" i="94"/>
  <c r="F90" i="94"/>
  <c r="F91" i="94"/>
  <c r="F92" i="94"/>
  <c r="G83" i="94"/>
  <c r="G84" i="94"/>
  <c r="G85" i="94"/>
  <c r="G86" i="94"/>
  <c r="G87" i="94"/>
  <c r="G88" i="94"/>
  <c r="G89" i="94"/>
  <c r="G90" i="94"/>
  <c r="G91" i="94"/>
  <c r="G92" i="94"/>
  <c r="F96" i="94"/>
  <c r="F97" i="94"/>
  <c r="F98" i="94"/>
  <c r="F99" i="94"/>
  <c r="F100" i="94"/>
  <c r="F101" i="94"/>
  <c r="F102" i="94"/>
  <c r="F103" i="94"/>
  <c r="F104" i="94"/>
  <c r="G96" i="94"/>
  <c r="G97" i="94"/>
  <c r="G98" i="94"/>
  <c r="G99" i="94"/>
  <c r="G100" i="94"/>
  <c r="G101" i="94"/>
  <c r="G102" i="94"/>
  <c r="G103" i="94"/>
  <c r="G104" i="94"/>
  <c r="F109" i="94"/>
  <c r="F110" i="94"/>
  <c r="F111" i="94"/>
  <c r="F112" i="94"/>
  <c r="F113" i="94"/>
  <c r="F114" i="94"/>
  <c r="F115" i="94"/>
  <c r="F116" i="94"/>
  <c r="F117" i="94"/>
  <c r="G109" i="94"/>
  <c r="G110" i="94"/>
  <c r="G111" i="94"/>
  <c r="G112" i="94"/>
  <c r="G113" i="94"/>
  <c r="G114" i="94"/>
  <c r="G115" i="94"/>
  <c r="G116" i="94"/>
  <c r="G117" i="94"/>
  <c r="M83" i="94"/>
  <c r="M84" i="94"/>
  <c r="M85" i="94"/>
  <c r="M86" i="94"/>
  <c r="M87" i="94"/>
  <c r="M88" i="94"/>
  <c r="M89" i="94"/>
  <c r="M90" i="94"/>
  <c r="M91" i="94"/>
  <c r="F122" i="94"/>
  <c r="F123" i="94"/>
  <c r="F124" i="94"/>
  <c r="F125" i="94"/>
  <c r="F126" i="94"/>
  <c r="F127" i="94"/>
  <c r="F128" i="94"/>
  <c r="F129" i="94"/>
  <c r="F130" i="94"/>
  <c r="N83" i="94"/>
  <c r="N84" i="94"/>
  <c r="N85" i="94"/>
  <c r="N86" i="94"/>
  <c r="N87" i="94"/>
  <c r="N88" i="94"/>
  <c r="N89" i="94"/>
  <c r="N90" i="94"/>
  <c r="N91" i="94"/>
  <c r="G122" i="94"/>
  <c r="G123" i="94"/>
  <c r="G124" i="94"/>
  <c r="G125" i="94"/>
  <c r="G126" i="94"/>
  <c r="G127" i="94"/>
  <c r="G128" i="94"/>
  <c r="G129" i="94"/>
  <c r="G130" i="94"/>
  <c r="I63" i="93"/>
  <c r="N57" i="93"/>
  <c r="E61" i="93"/>
  <c r="E64" i="93"/>
  <c r="Q59" i="93"/>
  <c r="H61" i="93"/>
  <c r="H64" i="93"/>
  <c r="H63" i="93"/>
  <c r="J59" i="93"/>
  <c r="J63" i="93"/>
  <c r="Q63" i="93"/>
  <c r="I61" i="93"/>
  <c r="I59" i="93"/>
  <c r="J61" i="93"/>
  <c r="E59" i="93"/>
  <c r="E58" i="93"/>
  <c r="E60" i="93"/>
  <c r="H62" i="93"/>
  <c r="I64" i="93"/>
  <c r="H58" i="93"/>
  <c r="H60" i="93"/>
  <c r="I62" i="93"/>
  <c r="J64" i="93"/>
  <c r="I58" i="93"/>
  <c r="I60" i="93"/>
  <c r="J62" i="93"/>
  <c r="J58" i="93"/>
  <c r="J60" i="93"/>
  <c r="N60" i="93"/>
  <c r="O58" i="93"/>
  <c r="L62" i="93"/>
  <c r="Q58" i="93"/>
  <c r="P62" i="93"/>
  <c r="L60" i="93"/>
  <c r="L57" i="93"/>
  <c r="M60" i="93"/>
  <c r="Q61" i="93"/>
  <c r="O64" i="93"/>
  <c r="O62" i="93"/>
  <c r="E57" i="93"/>
  <c r="Q62" i="93"/>
  <c r="O61" i="93"/>
  <c r="P61" i="93"/>
  <c r="P64" i="93"/>
  <c r="O60" i="93"/>
  <c r="L59" i="93"/>
  <c r="P60" i="93"/>
  <c r="O63" i="93"/>
  <c r="P58" i="93"/>
  <c r="L61" i="93"/>
  <c r="M57" i="93"/>
  <c r="L64" i="93"/>
  <c r="O59" i="93"/>
  <c r="P63" i="93"/>
  <c r="L58" i="93"/>
  <c r="P59" i="93"/>
  <c r="Q60" i="93"/>
  <c r="L63" i="93"/>
  <c r="Q64" i="93"/>
  <c r="G66" i="93"/>
  <c r="I46" i="93"/>
  <c r="E47" i="93"/>
  <c r="I49" i="93"/>
  <c r="J51" i="93"/>
  <c r="H48" i="93"/>
  <c r="J50" i="93"/>
  <c r="E46" i="93"/>
  <c r="N50" i="93"/>
  <c r="Q48" i="93"/>
  <c r="J46" i="93"/>
  <c r="L46" i="93"/>
  <c r="E49" i="93"/>
  <c r="H49" i="93"/>
  <c r="I51" i="93"/>
  <c r="E45" i="93"/>
  <c r="H47" i="93"/>
  <c r="J49" i="93"/>
  <c r="I48" i="93"/>
  <c r="J48" i="93"/>
  <c r="H45" i="93"/>
  <c r="I47" i="93"/>
  <c r="H46" i="93"/>
  <c r="E51" i="93"/>
  <c r="I45" i="93"/>
  <c r="J47" i="93"/>
  <c r="E50" i="93"/>
  <c r="F51" i="93"/>
  <c r="N44" i="93"/>
  <c r="H51" i="93"/>
  <c r="J45" i="93"/>
  <c r="I50" i="93"/>
  <c r="N47" i="93"/>
  <c r="F46" i="93"/>
  <c r="E48" i="93"/>
  <c r="O47" i="93"/>
  <c r="Q47" i="93"/>
  <c r="O45" i="93"/>
  <c r="L51" i="93"/>
  <c r="G48" i="93"/>
  <c r="P51" i="93"/>
  <c r="P50" i="93"/>
  <c r="P49" i="93"/>
  <c r="L47" i="93"/>
  <c r="L48" i="93"/>
  <c r="Q49" i="93"/>
  <c r="O46" i="93"/>
  <c r="P47" i="93"/>
  <c r="L45" i="93"/>
  <c r="P46" i="93"/>
  <c r="Q46" i="93"/>
  <c r="L50" i="93"/>
  <c r="P45" i="93"/>
  <c r="O51" i="93"/>
  <c r="Q45" i="93"/>
  <c r="L49" i="93"/>
  <c r="G53" i="93"/>
  <c r="M47" i="93"/>
  <c r="O48" i="93"/>
  <c r="L44" i="93"/>
  <c r="O50" i="93"/>
  <c r="Q51" i="93"/>
  <c r="O44" i="93"/>
  <c r="O49" i="93"/>
  <c r="Q50" i="93"/>
  <c r="P48" i="93"/>
  <c r="G51" i="93"/>
  <c r="J33" i="93"/>
  <c r="J35" i="93"/>
  <c r="P37" i="93"/>
  <c r="I35" i="93"/>
  <c r="L33" i="93"/>
  <c r="L35" i="93"/>
  <c r="Q37" i="93"/>
  <c r="O35" i="93"/>
  <c r="E34" i="93"/>
  <c r="P35" i="93"/>
  <c r="I38" i="93"/>
  <c r="H34" i="93"/>
  <c r="Q35" i="93"/>
  <c r="P32" i="93"/>
  <c r="L34" i="93"/>
  <c r="E38" i="93"/>
  <c r="Q32" i="93"/>
  <c r="L36" i="93"/>
  <c r="E33" i="93"/>
  <c r="N34" i="93"/>
  <c r="O36" i="93"/>
  <c r="H38" i="93"/>
  <c r="I33" i="93"/>
  <c r="Q36" i="93"/>
  <c r="J38" i="93"/>
  <c r="I32" i="93"/>
  <c r="P34" i="93"/>
  <c r="J32" i="93"/>
  <c r="O33" i="93"/>
  <c r="Q34" i="93"/>
  <c r="H36" i="93"/>
  <c r="L37" i="93"/>
  <c r="O38" i="93"/>
  <c r="H32" i="93"/>
  <c r="E36" i="93"/>
  <c r="L38" i="93"/>
  <c r="I31" i="93"/>
  <c r="L32" i="93"/>
  <c r="P33" i="93"/>
  <c r="E35" i="93"/>
  <c r="I36" i="93"/>
  <c r="P38" i="93"/>
  <c r="N33" i="93"/>
  <c r="J37" i="93"/>
  <c r="O32" i="93"/>
  <c r="Q33" i="93"/>
  <c r="J36" i="93"/>
  <c r="O37" i="93"/>
  <c r="Q38" i="93"/>
  <c r="N21" i="93"/>
  <c r="E24" i="93"/>
  <c r="I22" i="93"/>
  <c r="N27" i="93"/>
  <c r="J22" i="93"/>
  <c r="F23" i="93"/>
  <c r="F18" i="93"/>
  <c r="N23" i="93"/>
  <c r="O18" i="93"/>
  <c r="H24" i="93"/>
  <c r="N24" i="93"/>
  <c r="F27" i="93"/>
  <c r="E19" i="93"/>
  <c r="F25" i="93"/>
  <c r="N18" i="93"/>
  <c r="F19" i="93"/>
  <c r="F24" i="93"/>
  <c r="N19" i="93"/>
  <c r="I21" i="93"/>
  <c r="G25" i="93"/>
  <c r="L18" i="93"/>
  <c r="P20" i="93"/>
  <c r="O24" i="93"/>
  <c r="Q20" i="93"/>
  <c r="M18" i="93"/>
  <c r="H22" i="93"/>
  <c r="H25" i="93"/>
  <c r="I23" i="93"/>
  <c r="G20" i="93"/>
  <c r="G23" i="93"/>
  <c r="I25" i="93"/>
  <c r="H20" i="93"/>
  <c r="H23" i="93"/>
  <c r="J25" i="93"/>
  <c r="G18" i="93"/>
  <c r="O20" i="93"/>
  <c r="J23" i="93"/>
  <c r="P19" i="93"/>
  <c r="P21" i="93"/>
  <c r="O25" i="93"/>
  <c r="L23" i="93"/>
  <c r="Q19" i="93"/>
  <c r="Q21" i="93"/>
  <c r="O21" i="93"/>
  <c r="L25" i="93"/>
  <c r="E20" i="93"/>
  <c r="E22" i="93"/>
  <c r="G24" i="93"/>
  <c r="M19" i="93"/>
  <c r="E21" i="93"/>
  <c r="L22" i="93"/>
  <c r="I24" i="93"/>
  <c r="P25" i="93"/>
  <c r="G21" i="93"/>
  <c r="E23" i="93"/>
  <c r="J24" i="93"/>
  <c r="Q25" i="93"/>
  <c r="O19" i="93"/>
  <c r="H21" i="93"/>
  <c r="L24" i="93"/>
  <c r="H19" i="93"/>
  <c r="I20" i="93"/>
  <c r="J21" i="93"/>
  <c r="M22" i="93"/>
  <c r="O23" i="93"/>
  <c r="P24" i="93"/>
  <c r="G27" i="93"/>
  <c r="I19" i="93"/>
  <c r="L21" i="93"/>
  <c r="O22" i="93"/>
  <c r="Q24" i="93"/>
  <c r="J19" i="93"/>
  <c r="L20" i="93"/>
  <c r="M21" i="93"/>
  <c r="P22" i="93"/>
  <c r="Q23" i="93"/>
  <c r="E25" i="93"/>
  <c r="G26" i="93"/>
  <c r="J20" i="93"/>
  <c r="P23" i="93"/>
  <c r="L19" i="93"/>
  <c r="M20" i="93"/>
  <c r="Q22" i="93"/>
  <c r="M6" i="93"/>
  <c r="Q7" i="93"/>
  <c r="P9" i="93"/>
  <c r="J11" i="93"/>
  <c r="O12" i="93"/>
  <c r="I6" i="93"/>
  <c r="L7" i="93"/>
  <c r="Q8" i="93"/>
  <c r="J10" i="93"/>
  <c r="O11" i="93"/>
  <c r="Q12" i="93"/>
  <c r="H5" i="93"/>
  <c r="J6" i="93"/>
  <c r="E9" i="93"/>
  <c r="L10" i="93"/>
  <c r="P11" i="93"/>
  <c r="E7" i="93"/>
  <c r="F8" i="93"/>
  <c r="F6" i="93"/>
  <c r="F7" i="93"/>
  <c r="I9" i="93"/>
  <c r="N10" i="93"/>
  <c r="E6" i="93"/>
  <c r="H9" i="93"/>
  <c r="F14" i="93"/>
  <c r="E5" i="93"/>
  <c r="H8" i="93"/>
  <c r="X76" i="93"/>
  <c r="J31" i="93"/>
  <c r="I57" i="93"/>
  <c r="X59" i="93"/>
  <c r="AG22" i="93"/>
  <c r="I18" i="93"/>
  <c r="Z75" i="93"/>
  <c r="AB71" i="93"/>
  <c r="W65" i="93"/>
  <c r="W61" i="93"/>
  <c r="AG32" i="93"/>
  <c r="W29" i="93"/>
  <c r="AG21" i="93"/>
  <c r="W19" i="93"/>
  <c r="AG16" i="93"/>
  <c r="Z74" i="93"/>
  <c r="AA71" i="93"/>
  <c r="X67" i="93"/>
  <c r="AB64" i="93"/>
  <c r="AB60" i="93"/>
  <c r="AC59" i="93"/>
  <c r="AC56" i="93"/>
  <c r="AA52" i="93"/>
  <c r="W12" i="93"/>
  <c r="Z71" i="93"/>
  <c r="Z64" i="93"/>
  <c r="AB59" i="93"/>
  <c r="X57" i="93"/>
  <c r="Y56" i="93"/>
  <c r="AA54" i="93"/>
  <c r="Z49" i="93"/>
  <c r="X44" i="93"/>
  <c r="AG30" i="93"/>
  <c r="AG24" i="93"/>
  <c r="Y71" i="93"/>
  <c r="W56" i="93"/>
  <c r="Z54" i="93"/>
  <c r="Y52" i="93"/>
  <c r="W44" i="93"/>
  <c r="AC73" i="93"/>
  <c r="Z70" i="93"/>
  <c r="AC66" i="93"/>
  <c r="AC62" i="93"/>
  <c r="Z59" i="93"/>
  <c r="Y54" i="93"/>
  <c r="W52" i="93"/>
  <c r="W49" i="93"/>
  <c r="AA46" i="93"/>
  <c r="X43" i="93"/>
  <c r="W34" i="93"/>
  <c r="H18" i="93"/>
  <c r="Z6" i="93" s="1"/>
  <c r="AG15" i="93"/>
  <c r="AG8" i="93"/>
  <c r="AA74" i="93"/>
  <c r="W72" i="93"/>
  <c r="Y67" i="93"/>
  <c r="AC64" i="93"/>
  <c r="AC60" i="93"/>
  <c r="AA57" i="93"/>
  <c r="AB52" i="93"/>
  <c r="W50" i="93"/>
  <c r="W47" i="93"/>
  <c r="AA44" i="93"/>
  <c r="AG27" i="93"/>
  <c r="W22" i="93"/>
  <c r="W11" i="93"/>
  <c r="W3" i="93"/>
  <c r="AC63" i="93"/>
  <c r="Y57" i="93"/>
  <c r="AB54" i="93"/>
  <c r="AA20" i="93"/>
  <c r="AG9" i="93"/>
  <c r="Y74" i="93"/>
  <c r="W67" i="93"/>
  <c r="AB63" i="93"/>
  <c r="Z52" i="93"/>
  <c r="AC46" i="93"/>
  <c r="Z20" i="93"/>
  <c r="W13" i="93"/>
  <c r="X74" i="93"/>
  <c r="AC68" i="93"/>
  <c r="AA63" i="93"/>
  <c r="AA59" i="93"/>
  <c r="AB46" i="93"/>
  <c r="AG28" i="93"/>
  <c r="X23" i="93"/>
  <c r="AG19" i="93"/>
  <c r="AG10" i="93"/>
  <c r="W74" i="93"/>
  <c r="AB68" i="93"/>
  <c r="Y63" i="93"/>
  <c r="W23" i="93"/>
  <c r="W14" i="93"/>
  <c r="AG11" i="93"/>
  <c r="AA75" i="93"/>
  <c r="Y72" i="93"/>
  <c r="Z69" i="93"/>
  <c r="Z67" i="93"/>
  <c r="X65" i="93"/>
  <c r="X61" i="93"/>
  <c r="AB57" i="93"/>
  <c r="W55" i="93"/>
  <c r="AC52" i="93"/>
  <c r="X50" i="93"/>
  <c r="X47" i="93"/>
  <c r="AC44" i="93"/>
  <c r="AG34" i="93"/>
  <c r="W33" i="93"/>
  <c r="W30" i="93"/>
  <c r="W10" i="93"/>
  <c r="Z44" i="93"/>
  <c r="W25" i="93"/>
  <c r="AA70" i="93"/>
  <c r="Y49" i="93"/>
  <c r="Y43" i="93"/>
  <c r="J18" i="93"/>
  <c r="AB17" i="93" s="1"/>
  <c r="X14" i="93"/>
  <c r="W6" i="93"/>
  <c r="AG4" i="93"/>
  <c r="AB48" i="93"/>
  <c r="Y59" i="93"/>
  <c r="E18" i="93"/>
  <c r="AC12" i="93" s="1"/>
  <c r="X27" i="93"/>
  <c r="N64" i="93"/>
  <c r="N61" i="93"/>
  <c r="N58" i="93"/>
  <c r="F66" i="93"/>
  <c r="F63" i="93"/>
  <c r="F60" i="93"/>
  <c r="N65" i="93"/>
  <c r="N63" i="93"/>
  <c r="F64" i="93"/>
  <c r="F62" i="93"/>
  <c r="N59" i="93"/>
  <c r="N66" i="93"/>
  <c r="N62" i="93"/>
  <c r="F65" i="93"/>
  <c r="F61" i="93"/>
  <c r="F57" i="93"/>
  <c r="F58" i="93"/>
  <c r="AA65" i="93"/>
  <c r="AA66" i="93"/>
  <c r="W70" i="93"/>
  <c r="Z73" i="93"/>
  <c r="AG3" i="93"/>
  <c r="AB66" i="93"/>
  <c r="AA73" i="93"/>
  <c r="AG31" i="93"/>
  <c r="X53" i="93"/>
  <c r="AG33" i="93"/>
  <c r="Z62" i="93"/>
  <c r="X63" i="93"/>
  <c r="X68" i="93"/>
  <c r="W8" i="93"/>
  <c r="W46" i="93"/>
  <c r="Y48" i="93"/>
  <c r="AC50" i="93"/>
  <c r="W54" i="93"/>
  <c r="Y68" i="93"/>
  <c r="AG13" i="93"/>
  <c r="W17" i="93"/>
  <c r="AG29" i="93"/>
  <c r="Y45" i="93"/>
  <c r="Z48" i="93"/>
  <c r="AC58" i="93"/>
  <c r="AC61" i="93"/>
  <c r="AB62" i="93"/>
  <c r="Z46" i="93"/>
  <c r="Y51" i="93"/>
  <c r="AA68" i="93"/>
  <c r="AA9" i="93"/>
  <c r="W16" i="93"/>
  <c r="Q44" i="93"/>
  <c r="P44" i="93"/>
  <c r="F53" i="93"/>
  <c r="N52" i="93"/>
  <c r="N49" i="93"/>
  <c r="F48" i="93"/>
  <c r="F45" i="93"/>
  <c r="F44" i="93"/>
  <c r="X7" i="93" s="1"/>
  <c r="F49" i="93"/>
  <c r="N51" i="93"/>
  <c r="F50" i="93"/>
  <c r="F47" i="93"/>
  <c r="N46" i="93"/>
  <c r="N53" i="93"/>
  <c r="F52" i="93"/>
  <c r="N48" i="93"/>
  <c r="N45" i="93"/>
  <c r="G57" i="93"/>
  <c r="G64" i="93"/>
  <c r="G58" i="93"/>
  <c r="M65" i="93"/>
  <c r="M63" i="93"/>
  <c r="G62" i="93"/>
  <c r="G60" i="93"/>
  <c r="M61" i="93"/>
  <c r="G65" i="93"/>
  <c r="G61" i="93"/>
  <c r="M59" i="93"/>
  <c r="M66" i="93"/>
  <c r="G63" i="93"/>
  <c r="M58" i="93"/>
  <c r="M62" i="93"/>
  <c r="M64" i="93"/>
  <c r="X70" i="93"/>
  <c r="AC76" i="93"/>
  <c r="W32" i="93"/>
  <c r="W7" i="93"/>
  <c r="W24" i="93"/>
  <c r="AG35" i="93"/>
  <c r="AG12" i="93"/>
  <c r="W51" i="93"/>
  <c r="AB61" i="93"/>
  <c r="AA62" i="93"/>
  <c r="AG14" i="93"/>
  <c r="Y46" i="93"/>
  <c r="X51" i="93"/>
  <c r="X54" i="93"/>
  <c r="W59" i="93"/>
  <c r="Z68" i="93"/>
  <c r="W26" i="93"/>
  <c r="AA48" i="93"/>
  <c r="AG5" i="93"/>
  <c r="AA27" i="93"/>
  <c r="G52" i="93"/>
  <c r="G49" i="93"/>
  <c r="G46" i="93"/>
  <c r="M44" i="93"/>
  <c r="M51" i="93"/>
  <c r="M48" i="93"/>
  <c r="M45" i="93"/>
  <c r="M46" i="93"/>
  <c r="M52" i="93"/>
  <c r="M49" i="93"/>
  <c r="G50" i="93"/>
  <c r="G47" i="93"/>
  <c r="G44" i="93"/>
  <c r="Y5" i="93" s="1"/>
  <c r="M53" i="93"/>
  <c r="M50" i="93"/>
  <c r="Y66" i="93"/>
  <c r="AC69" i="93"/>
  <c r="AB72" i="93"/>
  <c r="X73" i="93"/>
  <c r="W76" i="93"/>
  <c r="N9" i="93"/>
  <c r="N8" i="93"/>
  <c r="G5" i="93"/>
  <c r="F11" i="93"/>
  <c r="G12" i="93"/>
  <c r="N70" i="93"/>
  <c r="N92" i="93"/>
  <c r="N91" i="93"/>
  <c r="N90" i="93"/>
  <c r="N89" i="93"/>
  <c r="N88" i="93"/>
  <c r="N87" i="93"/>
  <c r="N86" i="93"/>
  <c r="N85" i="93"/>
  <c r="N84" i="93"/>
  <c r="N83" i="93"/>
  <c r="F92" i="93"/>
  <c r="F86" i="93"/>
  <c r="F87" i="93"/>
  <c r="F89" i="93"/>
  <c r="Q57" i="93"/>
  <c r="O57" i="93"/>
  <c r="P57" i="93"/>
  <c r="F38" i="93"/>
  <c r="N40" i="93"/>
  <c r="N39" i="93"/>
  <c r="F35" i="93"/>
  <c r="N36" i="93"/>
  <c r="F32" i="93"/>
  <c r="F33" i="93"/>
  <c r="F34" i="93"/>
  <c r="N38" i="93"/>
  <c r="I44" i="93"/>
  <c r="AA8" i="93" s="1"/>
  <c r="F13" i="93"/>
  <c r="E44" i="93"/>
  <c r="F12" i="93"/>
  <c r="E31" i="93"/>
  <c r="N73" i="93"/>
  <c r="N76" i="93"/>
  <c r="M8" i="93"/>
  <c r="AB76" i="93"/>
  <c r="X75" i="93"/>
  <c r="AB73" i="93"/>
  <c r="X72" i="93"/>
  <c r="AB70" i="93"/>
  <c r="X69" i="93"/>
  <c r="Z66" i="93"/>
  <c r="Z63" i="93"/>
  <c r="Z60" i="93"/>
  <c r="Z57" i="93"/>
  <c r="X56" i="93"/>
  <c r="X55" i="93"/>
  <c r="AB53" i="93"/>
  <c r="X52" i="93"/>
  <c r="AB50" i="93"/>
  <c r="X49" i="93"/>
  <c r="AB47" i="93"/>
  <c r="X46" i="93"/>
  <c r="AB44" i="93"/>
  <c r="Z43" i="93"/>
  <c r="AA29" i="93"/>
  <c r="AG23" i="93"/>
  <c r="W21" i="93"/>
  <c r="W15" i="93"/>
  <c r="AA76" i="93"/>
  <c r="Z76" i="93"/>
  <c r="Y76" i="93"/>
  <c r="AC74" i="93"/>
  <c r="Y73" i="93"/>
  <c r="AC71" i="93"/>
  <c r="Y70" i="93"/>
  <c r="AA67" i="93"/>
  <c r="W66" i="93"/>
  <c r="AA64" i="93"/>
  <c r="W63" i="93"/>
  <c r="AA61" i="93"/>
  <c r="W60" i="93"/>
  <c r="AA58" i="93"/>
  <c r="W57" i="93"/>
  <c r="AC54" i="93"/>
  <c r="Y53" i="93"/>
  <c r="AC51" i="93"/>
  <c r="Y50" i="93"/>
  <c r="AC48" i="93"/>
  <c r="Y47" i="93"/>
  <c r="AC45" i="93"/>
  <c r="Y44" i="93"/>
  <c r="W43" i="93"/>
  <c r="AI42" i="93" s="1"/>
  <c r="W36" i="93"/>
  <c r="X35" i="93"/>
  <c r="Y34" i="93"/>
  <c r="AG20" i="93"/>
  <c r="Y75" i="93"/>
  <c r="W73" i="93"/>
  <c r="X71" i="93"/>
  <c r="Y69" i="93"/>
  <c r="X66" i="93"/>
  <c r="Y64" i="93"/>
  <c r="Y62" i="93"/>
  <c r="AA60" i="93"/>
  <c r="AB58" i="93"/>
  <c r="AB56" i="93"/>
  <c r="AA55" i="93"/>
  <c r="AC53" i="93"/>
  <c r="AB51" i="93"/>
  <c r="AC49" i="93"/>
  <c r="AC47" i="93"/>
  <c r="AB45" i="93"/>
  <c r="AC43" i="93"/>
  <c r="AG36" i="93"/>
  <c r="W31" i="93"/>
  <c r="W27" i="93"/>
  <c r="AA22" i="93"/>
  <c r="W20" i="93"/>
  <c r="AG7" i="93"/>
  <c r="W5" i="93"/>
  <c r="X4" i="93"/>
  <c r="AA3" i="93"/>
  <c r="AC70" i="93"/>
  <c r="AB65" i="93"/>
  <c r="W64" i="93"/>
  <c r="W62" i="93"/>
  <c r="Z56" i="93"/>
  <c r="Z53" i="93"/>
  <c r="AA49" i="93"/>
  <c r="Z45" i="93"/>
  <c r="W75" i="93"/>
  <c r="W71" i="93"/>
  <c r="W69" i="93"/>
  <c r="AC67" i="93"/>
  <c r="AC65" i="93"/>
  <c r="X64" i="93"/>
  <c r="X62" i="93"/>
  <c r="Y60" i="93"/>
  <c r="Z58" i="93"/>
  <c r="AA56" i="93"/>
  <c r="Z55" i="93"/>
  <c r="AA53" i="93"/>
  <c r="AA51" i="93"/>
  <c r="AB49" i="93"/>
  <c r="AA47" i="93"/>
  <c r="AA45" i="93"/>
  <c r="AB43" i="93"/>
  <c r="W28" i="93"/>
  <c r="AG25" i="93"/>
  <c r="X21" i="93"/>
  <c r="AG18" i="93"/>
  <c r="AG6" i="93"/>
  <c r="W4" i="93"/>
  <c r="AB74" i="93"/>
  <c r="AC72" i="93"/>
  <c r="AB67" i="93"/>
  <c r="X60" i="93"/>
  <c r="Y58" i="93"/>
  <c r="Y55" i="93"/>
  <c r="Z51" i="93"/>
  <c r="Z47" i="93"/>
  <c r="AA43" i="93"/>
  <c r="Q18" i="93"/>
  <c r="P18" i="93"/>
  <c r="AA33" i="93" s="1"/>
  <c r="Y22" i="93"/>
  <c r="N32" i="93"/>
  <c r="W35" i="93"/>
  <c r="H44" i="93"/>
  <c r="W45" i="93"/>
  <c r="W48" i="93"/>
  <c r="Z50" i="93"/>
  <c r="AB55" i="93"/>
  <c r="AC57" i="93"/>
  <c r="W58" i="93"/>
  <c r="Y61" i="93"/>
  <c r="Y65" i="93"/>
  <c r="AA69" i="93"/>
  <c r="Z72" i="93"/>
  <c r="AB75" i="93"/>
  <c r="M92" i="93"/>
  <c r="M91" i="93"/>
  <c r="M90" i="93"/>
  <c r="M89" i="93"/>
  <c r="M88" i="93"/>
  <c r="M87" i="93"/>
  <c r="M86" i="93"/>
  <c r="M85" i="93"/>
  <c r="M84" i="93"/>
  <c r="M83" i="93"/>
  <c r="G87" i="93"/>
  <c r="F84" i="93"/>
  <c r="G89" i="93"/>
  <c r="N35" i="93"/>
  <c r="N37" i="93"/>
  <c r="N79" i="93"/>
  <c r="N78" i="93"/>
  <c r="N77" i="93"/>
  <c r="F75" i="93"/>
  <c r="N74" i="93"/>
  <c r="F73" i="93"/>
  <c r="N72" i="93"/>
  <c r="F71" i="93"/>
  <c r="F77" i="93"/>
  <c r="F74" i="93"/>
  <c r="F131" i="93"/>
  <c r="F130" i="93"/>
  <c r="F129" i="93"/>
  <c r="F128" i="93"/>
  <c r="F127" i="93"/>
  <c r="F126" i="93"/>
  <c r="F125" i="93"/>
  <c r="F124" i="93"/>
  <c r="F123" i="93"/>
  <c r="F122" i="93"/>
  <c r="N129" i="93"/>
  <c r="N123" i="93"/>
  <c r="N131" i="93"/>
  <c r="F36" i="93"/>
  <c r="N125" i="93"/>
  <c r="M10" i="93"/>
  <c r="G14" i="93"/>
  <c r="M9" i="93"/>
  <c r="F5" i="93"/>
  <c r="G13" i="93"/>
  <c r="J57" i="93"/>
  <c r="N130" i="93"/>
  <c r="M7" i="93"/>
  <c r="W9" i="93"/>
  <c r="F10" i="93"/>
  <c r="M14" i="93"/>
  <c r="N25" i="93"/>
  <c r="F20" i="93"/>
  <c r="N22" i="93"/>
  <c r="F21" i="93"/>
  <c r="AG17" i="93"/>
  <c r="W18" i="93"/>
  <c r="AA19" i="93"/>
  <c r="F22" i="93"/>
  <c r="N26" i="93"/>
  <c r="AG26" i="93"/>
  <c r="H31" i="93"/>
  <c r="Z5" i="93" s="1"/>
  <c r="F40" i="93"/>
  <c r="J44" i="93"/>
  <c r="AB20" i="93" s="1"/>
  <c r="X45" i="93"/>
  <c r="X48" i="93"/>
  <c r="AA50" i="93"/>
  <c r="W53" i="93"/>
  <c r="AC55" i="93"/>
  <c r="H57" i="93"/>
  <c r="X58" i="93"/>
  <c r="Z61" i="93"/>
  <c r="Z65" i="93"/>
  <c r="W68" i="93"/>
  <c r="AB69" i="93"/>
  <c r="AA72" i="93"/>
  <c r="AC75" i="93"/>
  <c r="G84" i="93"/>
  <c r="F88" i="93"/>
  <c r="F105" i="93"/>
  <c r="F104" i="93"/>
  <c r="F103" i="93"/>
  <c r="F102" i="93"/>
  <c r="F101" i="93"/>
  <c r="F100" i="93"/>
  <c r="F99" i="93"/>
  <c r="F98" i="93"/>
  <c r="F97" i="93"/>
  <c r="F96" i="93"/>
  <c r="N105" i="93"/>
  <c r="M26" i="93"/>
  <c r="G19" i="93"/>
  <c r="M23" i="93"/>
  <c r="G22" i="93"/>
  <c r="M25" i="93"/>
  <c r="G37" i="93"/>
  <c r="M32" i="93"/>
  <c r="G34" i="93"/>
  <c r="O31" i="93"/>
  <c r="Z23" i="93" s="1"/>
  <c r="L31" i="93"/>
  <c r="AC6" i="93" s="1"/>
  <c r="G33" i="93"/>
  <c r="M36" i="93"/>
  <c r="F118" i="93"/>
  <c r="F117" i="93"/>
  <c r="F116" i="93"/>
  <c r="F115" i="93"/>
  <c r="F114" i="93"/>
  <c r="F113" i="93"/>
  <c r="F112" i="93"/>
  <c r="F111" i="93"/>
  <c r="F110" i="93"/>
  <c r="F109" i="93"/>
  <c r="N113" i="93"/>
  <c r="M24" i="93"/>
  <c r="M35" i="93"/>
  <c r="G118" i="93"/>
  <c r="G117" i="93"/>
  <c r="G116" i="93"/>
  <c r="G115" i="93"/>
  <c r="G114" i="93"/>
  <c r="G113" i="93"/>
  <c r="G112" i="93"/>
  <c r="G111" i="93"/>
  <c r="G110" i="93"/>
  <c r="G109" i="93"/>
  <c r="M112" i="93"/>
  <c r="M118" i="93"/>
  <c r="M71" i="93"/>
  <c r="M74" i="93"/>
  <c r="M77" i="93"/>
  <c r="M78" i="93"/>
  <c r="M79" i="93"/>
  <c r="G72" i="93"/>
  <c r="G122" i="93"/>
  <c r="G123" i="93"/>
  <c r="G124" i="93"/>
  <c r="G125" i="93"/>
  <c r="G126" i="93"/>
  <c r="G127" i="93"/>
  <c r="G128" i="93"/>
  <c r="G129" i="93"/>
  <c r="G130" i="93"/>
  <c r="O45" i="92"/>
  <c r="P46" i="92"/>
  <c r="L48" i="92"/>
  <c r="Q46" i="92"/>
  <c r="Q45" i="92"/>
  <c r="O48" i="92"/>
  <c r="L50" i="92"/>
  <c r="G52" i="92"/>
  <c r="P48" i="92"/>
  <c r="L44" i="92"/>
  <c r="I47" i="92"/>
  <c r="H46" i="92"/>
  <c r="J47" i="92"/>
  <c r="G49" i="92"/>
  <c r="P45" i="92"/>
  <c r="J50" i="92"/>
  <c r="G44" i="92"/>
  <c r="O50" i="92"/>
  <c r="M44" i="92"/>
  <c r="E46" i="92"/>
  <c r="H47" i="92"/>
  <c r="Q48" i="92"/>
  <c r="P50" i="92"/>
  <c r="G46" i="92"/>
  <c r="Q50" i="92"/>
  <c r="E45" i="92"/>
  <c r="I46" i="92"/>
  <c r="L47" i="92"/>
  <c r="L49" i="92"/>
  <c r="L51" i="92"/>
  <c r="M52" i="92"/>
  <c r="M45" i="92"/>
  <c r="O46" i="92"/>
  <c r="Q49" i="92"/>
  <c r="Q51" i="92"/>
  <c r="M48" i="92"/>
  <c r="H45" i="92"/>
  <c r="J46" i="92"/>
  <c r="O47" i="92"/>
  <c r="M49" i="92"/>
  <c r="M51" i="92"/>
  <c r="J49" i="92"/>
  <c r="H48" i="92"/>
  <c r="E51" i="92"/>
  <c r="I49" i="92"/>
  <c r="I48" i="92"/>
  <c r="E47" i="92"/>
  <c r="J48" i="92"/>
  <c r="J45" i="92"/>
  <c r="H51" i="92"/>
  <c r="E49" i="92"/>
  <c r="F50" i="92"/>
  <c r="J51" i="92"/>
  <c r="I51" i="92"/>
  <c r="H50" i="92"/>
  <c r="E50" i="92"/>
  <c r="H44" i="92"/>
  <c r="E48" i="92"/>
  <c r="H49" i="92"/>
  <c r="I50" i="92"/>
  <c r="P32" i="92"/>
  <c r="E35" i="92"/>
  <c r="Q36" i="92"/>
  <c r="O37" i="92"/>
  <c r="P33" i="92"/>
  <c r="L35" i="92"/>
  <c r="H38" i="92"/>
  <c r="O31" i="92"/>
  <c r="Q33" i="92"/>
  <c r="H36" i="92"/>
  <c r="I38" i="92"/>
  <c r="P31" i="92"/>
  <c r="E34" i="92"/>
  <c r="I36" i="92"/>
  <c r="J38" i="92"/>
  <c r="Q32" i="92"/>
  <c r="E31" i="92"/>
  <c r="E33" i="92"/>
  <c r="H35" i="92"/>
  <c r="P37" i="92"/>
  <c r="I35" i="92"/>
  <c r="Q37" i="92"/>
  <c r="L31" i="92"/>
  <c r="O33" i="92"/>
  <c r="J35" i="92"/>
  <c r="E38" i="92"/>
  <c r="J36" i="92"/>
  <c r="E32" i="92"/>
  <c r="G33" i="92"/>
  <c r="I34" i="92"/>
  <c r="O35" i="92"/>
  <c r="E37" i="92"/>
  <c r="L38" i="92"/>
  <c r="H33" i="92"/>
  <c r="J34" i="92"/>
  <c r="P35" i="92"/>
  <c r="H37" i="92"/>
  <c r="O38" i="92"/>
  <c r="G32" i="92"/>
  <c r="I33" i="92"/>
  <c r="L34" i="92"/>
  <c r="Q35" i="92"/>
  <c r="I37" i="92"/>
  <c r="P38" i="92"/>
  <c r="H32" i="92"/>
  <c r="J33" i="92"/>
  <c r="O34" i="92"/>
  <c r="E36" i="92"/>
  <c r="J37" i="92"/>
  <c r="Q38" i="92"/>
  <c r="I32" i="92"/>
  <c r="L33" i="92"/>
  <c r="P34" i="92"/>
  <c r="G36" i="92"/>
  <c r="M21" i="92"/>
  <c r="M26" i="92"/>
  <c r="M22" i="92"/>
  <c r="M23" i="92"/>
  <c r="Q23" i="92"/>
  <c r="G24" i="92"/>
  <c r="E25" i="92"/>
  <c r="G25" i="92"/>
  <c r="H19" i="92"/>
  <c r="O22" i="92"/>
  <c r="F25" i="92"/>
  <c r="J19" i="92"/>
  <c r="O21" i="92"/>
  <c r="H25" i="92"/>
  <c r="I18" i="92"/>
  <c r="L19" i="92"/>
  <c r="N20" i="92"/>
  <c r="P21" i="92"/>
  <c r="E23" i="92"/>
  <c r="H24" i="92"/>
  <c r="I25" i="92"/>
  <c r="O20" i="92"/>
  <c r="Q21" i="92"/>
  <c r="I24" i="92"/>
  <c r="P18" i="92"/>
  <c r="P19" i="92"/>
  <c r="I22" i="92"/>
  <c r="N25" i="92"/>
  <c r="Q18" i="92"/>
  <c r="Q19" i="92"/>
  <c r="H21" i="92"/>
  <c r="J22" i="92"/>
  <c r="O24" i="92"/>
  <c r="O25" i="92"/>
  <c r="I20" i="92"/>
  <c r="E24" i="92"/>
  <c r="F26" i="92"/>
  <c r="I19" i="92"/>
  <c r="J20" i="92"/>
  <c r="N21" i="92"/>
  <c r="P22" i="92"/>
  <c r="F24" i="92"/>
  <c r="L20" i="92"/>
  <c r="Q22" i="92"/>
  <c r="F18" i="92"/>
  <c r="H23" i="92"/>
  <c r="J25" i="92"/>
  <c r="N18" i="92"/>
  <c r="N19" i="92"/>
  <c r="P20" i="92"/>
  <c r="E22" i="92"/>
  <c r="I23" i="92"/>
  <c r="J24" i="92"/>
  <c r="O18" i="92"/>
  <c r="O19" i="92"/>
  <c r="Q20" i="92"/>
  <c r="H22" i="92"/>
  <c r="J23" i="92"/>
  <c r="L24" i="92"/>
  <c r="E21" i="92"/>
  <c r="L23" i="92"/>
  <c r="N24" i="92"/>
  <c r="E20" i="92"/>
  <c r="I21" i="92"/>
  <c r="L22" i="92"/>
  <c r="O23" i="92"/>
  <c r="P24" i="92"/>
  <c r="P25" i="92"/>
  <c r="L25" i="92"/>
  <c r="E19" i="92"/>
  <c r="F20" i="92"/>
  <c r="J21" i="92"/>
  <c r="P23" i="92"/>
  <c r="Q24" i="92"/>
  <c r="Q25" i="92"/>
  <c r="P5" i="92"/>
  <c r="I9" i="92"/>
  <c r="P12" i="92"/>
  <c r="Q5" i="92"/>
  <c r="J9" i="92"/>
  <c r="P8" i="92"/>
  <c r="L12" i="92"/>
  <c r="Q8" i="92"/>
  <c r="E6" i="92"/>
  <c r="L9" i="92"/>
  <c r="O12" i="92"/>
  <c r="J6" i="92"/>
  <c r="L10" i="92"/>
  <c r="O5" i="92"/>
  <c r="O10" i="92"/>
  <c r="E5" i="92"/>
  <c r="E8" i="92"/>
  <c r="I11" i="92"/>
  <c r="O6" i="92"/>
  <c r="Q9" i="92"/>
  <c r="G13" i="92"/>
  <c r="H5" i="92"/>
  <c r="I8" i="92"/>
  <c r="L11" i="92"/>
  <c r="I5" i="92"/>
  <c r="Q6" i="92"/>
  <c r="J8" i="92"/>
  <c r="H10" i="92"/>
  <c r="O11" i="92"/>
  <c r="L6" i="92"/>
  <c r="Q7" i="92"/>
  <c r="O9" i="92"/>
  <c r="H11" i="92"/>
  <c r="Q12" i="92"/>
  <c r="G5" i="92"/>
  <c r="H8" i="92"/>
  <c r="J11" i="92"/>
  <c r="P6" i="92"/>
  <c r="E10" i="92"/>
  <c r="M14" i="92"/>
  <c r="J5" i="92"/>
  <c r="E7" i="92"/>
  <c r="L8" i="92"/>
  <c r="I10" i="92"/>
  <c r="P11" i="92"/>
  <c r="P9" i="92"/>
  <c r="L5" i="92"/>
  <c r="H7" i="92"/>
  <c r="O8" i="92"/>
  <c r="J10" i="92"/>
  <c r="Q11" i="92"/>
  <c r="H6" i="92"/>
  <c r="E9" i="92"/>
  <c r="E12" i="92"/>
  <c r="I6" i="92"/>
  <c r="H9" i="92"/>
  <c r="AG23" i="92"/>
  <c r="AG29" i="92"/>
  <c r="AG28" i="92"/>
  <c r="J57" i="92"/>
  <c r="W12" i="92"/>
  <c r="H18" i="92"/>
  <c r="I31" i="92"/>
  <c r="I44" i="92"/>
  <c r="J31" i="92"/>
  <c r="W31" i="92"/>
  <c r="AG30" i="92"/>
  <c r="W7" i="92"/>
  <c r="AG14" i="92"/>
  <c r="W15" i="92"/>
  <c r="AG18" i="92"/>
  <c r="W27" i="92"/>
  <c r="W9" i="92"/>
  <c r="AA5" i="92"/>
  <c r="F12" i="92"/>
  <c r="N5" i="92"/>
  <c r="N10" i="92"/>
  <c r="F5" i="92"/>
  <c r="N9" i="92"/>
  <c r="N8" i="92"/>
  <c r="F7" i="92"/>
  <c r="AA10" i="92"/>
  <c r="AG5" i="92"/>
  <c r="AA7" i="92"/>
  <c r="M8" i="92"/>
  <c r="AG10" i="92"/>
  <c r="AG13" i="92"/>
  <c r="W33" i="92"/>
  <c r="AA35" i="92"/>
  <c r="AB4" i="92"/>
  <c r="M5" i="92"/>
  <c r="W11" i="92"/>
  <c r="M13" i="92"/>
  <c r="W14" i="92"/>
  <c r="AG16" i="92"/>
  <c r="AG17" i="92"/>
  <c r="L18" i="92"/>
  <c r="AC15" i="92" s="1"/>
  <c r="G19" i="92"/>
  <c r="AG20" i="92"/>
  <c r="W21" i="92"/>
  <c r="W26" i="92"/>
  <c r="G37" i="92"/>
  <c r="G35" i="92"/>
  <c r="M31" i="92"/>
  <c r="M40" i="92"/>
  <c r="M39" i="92"/>
  <c r="M38" i="92"/>
  <c r="M37" i="92"/>
  <c r="M36" i="92"/>
  <c r="G40" i="92"/>
  <c r="G39" i="92"/>
  <c r="M35" i="92"/>
  <c r="M34" i="92"/>
  <c r="G38" i="92"/>
  <c r="M33" i="92"/>
  <c r="G31" i="92"/>
  <c r="Y29" i="92" s="1"/>
  <c r="AA31" i="92"/>
  <c r="M32" i="92"/>
  <c r="F6" i="92"/>
  <c r="F9" i="92"/>
  <c r="N13" i="92"/>
  <c r="W18" i="92"/>
  <c r="AG22" i="92"/>
  <c r="AG27" i="92"/>
  <c r="W29" i="92"/>
  <c r="H31" i="92"/>
  <c r="Z30" i="92" s="1"/>
  <c r="N11" i="92"/>
  <c r="AA32" i="92"/>
  <c r="G12" i="92"/>
  <c r="G6" i="92"/>
  <c r="M7" i="92"/>
  <c r="G9" i="92"/>
  <c r="AG12" i="92"/>
  <c r="F14" i="92"/>
  <c r="AB76" i="92"/>
  <c r="AA22" i="92"/>
  <c r="N7" i="92"/>
  <c r="W8" i="92"/>
  <c r="F11" i="92"/>
  <c r="AG15" i="92"/>
  <c r="W13" i="92"/>
  <c r="AA9" i="92"/>
  <c r="W3" i="92"/>
  <c r="W36" i="92"/>
  <c r="W35" i="92"/>
  <c r="AG36" i="92"/>
  <c r="AG35" i="92"/>
  <c r="AG34" i="92"/>
  <c r="AG33" i="92"/>
  <c r="AA14" i="92"/>
  <c r="AG8" i="92"/>
  <c r="W6" i="92"/>
  <c r="AA13" i="92"/>
  <c r="AG7" i="92"/>
  <c r="W5" i="92"/>
  <c r="AA3" i="92"/>
  <c r="J18" i="92"/>
  <c r="Z13" i="92"/>
  <c r="AG6" i="92"/>
  <c r="W4" i="92"/>
  <c r="AA23" i="92"/>
  <c r="AA30" i="92"/>
  <c r="G11" i="92"/>
  <c r="M6" i="92"/>
  <c r="M11" i="92"/>
  <c r="M10" i="92"/>
  <c r="G14" i="92"/>
  <c r="M9" i="92"/>
  <c r="G7" i="92"/>
  <c r="AG4" i="92"/>
  <c r="AG9" i="92"/>
  <c r="N12" i="92"/>
  <c r="M24" i="92"/>
  <c r="G18" i="92"/>
  <c r="G22" i="92"/>
  <c r="M18" i="92"/>
  <c r="G21" i="92"/>
  <c r="M27" i="92"/>
  <c r="G20" i="92"/>
  <c r="E18" i="92"/>
  <c r="AC4" i="92" s="1"/>
  <c r="AG19" i="92"/>
  <c r="G23" i="92"/>
  <c r="W25" i="92"/>
  <c r="AA26" i="92"/>
  <c r="W28" i="92"/>
  <c r="AA29" i="92"/>
  <c r="W32" i="92"/>
  <c r="F10" i="92"/>
  <c r="F8" i="92"/>
  <c r="W10" i="92"/>
  <c r="W20" i="92"/>
  <c r="AC30" i="92"/>
  <c r="W34" i="92"/>
  <c r="N14" i="92"/>
  <c r="G10" i="92"/>
  <c r="AA15" i="92"/>
  <c r="AG3" i="92"/>
  <c r="G8" i="92"/>
  <c r="AG11" i="92"/>
  <c r="F13" i="92"/>
  <c r="W17" i="92"/>
  <c r="W16" i="92"/>
  <c r="AA18" i="92"/>
  <c r="F21" i="92"/>
  <c r="W22" i="92"/>
  <c r="AG24" i="92"/>
  <c r="N26" i="92"/>
  <c r="W30" i="92"/>
  <c r="N32" i="92"/>
  <c r="AA36" i="92"/>
  <c r="AA43" i="92"/>
  <c r="N44" i="92"/>
  <c r="Y4" i="92" s="1"/>
  <c r="AC44" i="92"/>
  <c r="Y46" i="92"/>
  <c r="M47" i="92"/>
  <c r="AC47" i="92"/>
  <c r="Y49" i="92"/>
  <c r="M50" i="92"/>
  <c r="AC50" i="92"/>
  <c r="Y52" i="92"/>
  <c r="M53" i="92"/>
  <c r="AC53" i="92"/>
  <c r="Y55" i="92"/>
  <c r="Y56" i="92"/>
  <c r="L57" i="92"/>
  <c r="AA57" i="92"/>
  <c r="F59" i="92"/>
  <c r="W59" i="92"/>
  <c r="AA60" i="92"/>
  <c r="F62" i="92"/>
  <c r="W62" i="92"/>
  <c r="AA63" i="92"/>
  <c r="F65" i="92"/>
  <c r="W65" i="92"/>
  <c r="AA66" i="92"/>
  <c r="W68" i="92"/>
  <c r="Y69" i="92"/>
  <c r="M70" i="92"/>
  <c r="AC70" i="92"/>
  <c r="Y72" i="92"/>
  <c r="M73" i="92"/>
  <c r="AC73" i="92"/>
  <c r="Y75" i="92"/>
  <c r="M76" i="92"/>
  <c r="AC76" i="92"/>
  <c r="AA19" i="92"/>
  <c r="Z20" i="92"/>
  <c r="F22" i="92"/>
  <c r="W23" i="92"/>
  <c r="AG25" i="92"/>
  <c r="N27" i="92"/>
  <c r="Q31" i="92"/>
  <c r="AG31" i="92"/>
  <c r="N33" i="92"/>
  <c r="AC35" i="92"/>
  <c r="F39" i="92"/>
  <c r="F40" i="92"/>
  <c r="AB43" i="92"/>
  <c r="O44" i="92"/>
  <c r="Z46" i="92"/>
  <c r="N47" i="92"/>
  <c r="Z49" i="92"/>
  <c r="N50" i="92"/>
  <c r="Z52" i="92"/>
  <c r="N53" i="92"/>
  <c r="Z55" i="92"/>
  <c r="Z56" i="92"/>
  <c r="AB57" i="92"/>
  <c r="X59" i="92"/>
  <c r="AB60" i="92"/>
  <c r="X62" i="92"/>
  <c r="AB63" i="92"/>
  <c r="G65" i="92"/>
  <c r="X65" i="92"/>
  <c r="AB66" i="92"/>
  <c r="X68" i="92"/>
  <c r="Z69" i="92"/>
  <c r="Z72" i="92"/>
  <c r="Z75" i="92"/>
  <c r="N76" i="92"/>
  <c r="F23" i="92"/>
  <c r="W24" i="92"/>
  <c r="AG26" i="92"/>
  <c r="Y30" i="92"/>
  <c r="AG32" i="92"/>
  <c r="N34" i="92"/>
  <c r="AC43" i="92"/>
  <c r="P44" i="92"/>
  <c r="AA4" i="92" s="1"/>
  <c r="F45" i="92"/>
  <c r="W45" i="92"/>
  <c r="AA46" i="92"/>
  <c r="F48" i="92"/>
  <c r="W48" i="92"/>
  <c r="AA49" i="92"/>
  <c r="F51" i="92"/>
  <c r="W51" i="92"/>
  <c r="AA52" i="92"/>
  <c r="W54" i="92"/>
  <c r="AA55" i="92"/>
  <c r="AA56" i="92"/>
  <c r="N57" i="92"/>
  <c r="AC57" i="92"/>
  <c r="Y59" i="92"/>
  <c r="AC60" i="92"/>
  <c r="Y62" i="92"/>
  <c r="AC63" i="92"/>
  <c r="Y65" i="92"/>
  <c r="AC66" i="92"/>
  <c r="Y68" i="92"/>
  <c r="AA69" i="92"/>
  <c r="W71" i="92"/>
  <c r="AA72" i="92"/>
  <c r="W74" i="92"/>
  <c r="AA75" i="92"/>
  <c r="F77" i="92"/>
  <c r="F78" i="92"/>
  <c r="F79" i="92"/>
  <c r="N35" i="92"/>
  <c r="Q44" i="92"/>
  <c r="AB32" i="92" s="1"/>
  <c r="G45" i="92"/>
  <c r="X45" i="92"/>
  <c r="AB46" i="92"/>
  <c r="G48" i="92"/>
  <c r="X48" i="92"/>
  <c r="AB49" i="92"/>
  <c r="G51" i="92"/>
  <c r="X51" i="92"/>
  <c r="AB52" i="92"/>
  <c r="X54" i="92"/>
  <c r="AB55" i="92"/>
  <c r="AB56" i="92"/>
  <c r="O57" i="92"/>
  <c r="Z59" i="92"/>
  <c r="N60" i="92"/>
  <c r="Z62" i="92"/>
  <c r="N63" i="92"/>
  <c r="Z65" i="92"/>
  <c r="N66" i="92"/>
  <c r="Z68" i="92"/>
  <c r="AB69" i="92"/>
  <c r="G71" i="92"/>
  <c r="X71" i="92"/>
  <c r="AB72" i="92"/>
  <c r="G74" i="92"/>
  <c r="X74" i="92"/>
  <c r="AB75" i="92"/>
  <c r="G77" i="92"/>
  <c r="G78" i="92"/>
  <c r="G79" i="92"/>
  <c r="N36" i="92"/>
  <c r="E44" i="92"/>
  <c r="AC33" i="92" s="1"/>
  <c r="Y45" i="92"/>
  <c r="AC46" i="92"/>
  <c r="Y48" i="92"/>
  <c r="AC49" i="92"/>
  <c r="Y51" i="92"/>
  <c r="AC52" i="92"/>
  <c r="Y54" i="92"/>
  <c r="AC55" i="92"/>
  <c r="AC56" i="92"/>
  <c r="P57" i="92"/>
  <c r="F58" i="92"/>
  <c r="W58" i="92"/>
  <c r="AA59" i="92"/>
  <c r="F61" i="92"/>
  <c r="W61" i="92"/>
  <c r="AA62" i="92"/>
  <c r="F64" i="92"/>
  <c r="W64" i="92"/>
  <c r="AA65" i="92"/>
  <c r="W67" i="92"/>
  <c r="AA68" i="92"/>
  <c r="AC69" i="92"/>
  <c r="Y71" i="92"/>
  <c r="M72" i="92"/>
  <c r="AC72" i="92"/>
  <c r="Y74" i="92"/>
  <c r="M75" i="92"/>
  <c r="AC75" i="92"/>
  <c r="F83" i="92"/>
  <c r="F84" i="92"/>
  <c r="F85" i="92"/>
  <c r="F86" i="92"/>
  <c r="F87" i="92"/>
  <c r="F88" i="92"/>
  <c r="F89" i="92"/>
  <c r="F90" i="92"/>
  <c r="F91" i="92"/>
  <c r="F92" i="92"/>
  <c r="N37" i="92"/>
  <c r="F44" i="92"/>
  <c r="X4" i="92" s="1"/>
  <c r="Z45" i="92"/>
  <c r="N46" i="92"/>
  <c r="Z48" i="92"/>
  <c r="N49" i="92"/>
  <c r="Z51" i="92"/>
  <c r="N52" i="92"/>
  <c r="Z54" i="92"/>
  <c r="X58" i="92"/>
  <c r="AB59" i="92"/>
  <c r="X61" i="92"/>
  <c r="AB62" i="92"/>
  <c r="G64" i="92"/>
  <c r="X64" i="92"/>
  <c r="AB65" i="92"/>
  <c r="X67" i="92"/>
  <c r="AB68" i="92"/>
  <c r="Z71" i="92"/>
  <c r="Z74" i="92"/>
  <c r="N75" i="92"/>
  <c r="G83" i="92"/>
  <c r="G84" i="92"/>
  <c r="G85" i="92"/>
  <c r="G86" i="92"/>
  <c r="G87" i="92"/>
  <c r="G88" i="92"/>
  <c r="G89" i="92"/>
  <c r="G90" i="92"/>
  <c r="G91" i="92"/>
  <c r="N38" i="92"/>
  <c r="W44" i="92"/>
  <c r="AA45" i="92"/>
  <c r="W47" i="92"/>
  <c r="AA48" i="92"/>
  <c r="W50" i="92"/>
  <c r="AA51" i="92"/>
  <c r="W53" i="92"/>
  <c r="AA54" i="92"/>
  <c r="E57" i="92"/>
  <c r="Y58" i="92"/>
  <c r="AC59" i="92"/>
  <c r="Y61" i="92"/>
  <c r="AC62" i="92"/>
  <c r="Y64" i="92"/>
  <c r="AC65" i="92"/>
  <c r="Y67" i="92"/>
  <c r="AC68" i="92"/>
  <c r="W70" i="92"/>
  <c r="AA71" i="92"/>
  <c r="W73" i="92"/>
  <c r="AA74" i="92"/>
  <c r="W76" i="92"/>
  <c r="F96" i="92"/>
  <c r="F97" i="92"/>
  <c r="F98" i="92"/>
  <c r="F99" i="92"/>
  <c r="F100" i="92"/>
  <c r="F101" i="92"/>
  <c r="F102" i="92"/>
  <c r="F103" i="92"/>
  <c r="F104" i="92"/>
  <c r="X44" i="92"/>
  <c r="AB45" i="92"/>
  <c r="G47" i="92"/>
  <c r="X47" i="92"/>
  <c r="AB48" i="92"/>
  <c r="G50" i="92"/>
  <c r="X50" i="92"/>
  <c r="AB51" i="92"/>
  <c r="X53" i="92"/>
  <c r="AB54" i="92"/>
  <c r="F57" i="92"/>
  <c r="Z58" i="92"/>
  <c r="N59" i="92"/>
  <c r="Z61" i="92"/>
  <c r="N62" i="92"/>
  <c r="Z64" i="92"/>
  <c r="N65" i="92"/>
  <c r="Z67" i="92"/>
  <c r="G70" i="92"/>
  <c r="X70" i="92"/>
  <c r="AB71" i="92"/>
  <c r="G73" i="92"/>
  <c r="X73" i="92"/>
  <c r="AB74" i="92"/>
  <c r="G76" i="92"/>
  <c r="X76" i="92"/>
  <c r="G96" i="92"/>
  <c r="G97" i="92"/>
  <c r="G98" i="92"/>
  <c r="G99" i="92"/>
  <c r="G100" i="92"/>
  <c r="G101" i="92"/>
  <c r="G102" i="92"/>
  <c r="G103" i="92"/>
  <c r="G104" i="92"/>
  <c r="N39" i="92"/>
  <c r="N40" i="92"/>
  <c r="W43" i="92"/>
  <c r="AI42" i="92" s="1"/>
  <c r="Y44" i="92"/>
  <c r="AC45" i="92"/>
  <c r="Y47" i="92"/>
  <c r="AC48" i="92"/>
  <c r="Y50" i="92"/>
  <c r="AC51" i="92"/>
  <c r="Y53" i="92"/>
  <c r="AC54" i="92"/>
  <c r="W57" i="92"/>
  <c r="AA58" i="92"/>
  <c r="W60" i="92"/>
  <c r="AA61" i="92"/>
  <c r="W63" i="92"/>
  <c r="AA64" i="92"/>
  <c r="W66" i="92"/>
  <c r="AA67" i="92"/>
  <c r="Y70" i="92"/>
  <c r="M71" i="92"/>
  <c r="AC71" i="92"/>
  <c r="Y73" i="92"/>
  <c r="M74" i="92"/>
  <c r="AC74" i="92"/>
  <c r="Y76" i="92"/>
  <c r="M77" i="92"/>
  <c r="M78" i="92"/>
  <c r="F109" i="92"/>
  <c r="F110" i="92"/>
  <c r="F111" i="92"/>
  <c r="F112" i="92"/>
  <c r="F113" i="92"/>
  <c r="F114" i="92"/>
  <c r="F115" i="92"/>
  <c r="F116" i="92"/>
  <c r="F117" i="92"/>
  <c r="AA17" i="92"/>
  <c r="W19" i="92"/>
  <c r="AG21" i="92"/>
  <c r="AA27" i="92"/>
  <c r="AA33" i="92"/>
  <c r="F36" i="92"/>
  <c r="X43" i="92"/>
  <c r="J44" i="92"/>
  <c r="Z44" i="92"/>
  <c r="N45" i="92"/>
  <c r="Z47" i="92"/>
  <c r="N48" i="92"/>
  <c r="Z50" i="92"/>
  <c r="N51" i="92"/>
  <c r="Z53" i="92"/>
  <c r="X57" i="92"/>
  <c r="AB58" i="92"/>
  <c r="X60" i="92"/>
  <c r="AB61" i="92"/>
  <c r="X63" i="92"/>
  <c r="AB64" i="92"/>
  <c r="G66" i="92"/>
  <c r="X66" i="92"/>
  <c r="AB67" i="92"/>
  <c r="Z70" i="92"/>
  <c r="Z73" i="92"/>
  <c r="Z76" i="92"/>
  <c r="N77" i="92"/>
  <c r="N78" i="92"/>
  <c r="N79" i="92"/>
  <c r="G109" i="92"/>
  <c r="G110" i="92"/>
  <c r="G111" i="92"/>
  <c r="G112" i="92"/>
  <c r="G113" i="92"/>
  <c r="G114" i="92"/>
  <c r="G115" i="92"/>
  <c r="G116" i="92"/>
  <c r="G117" i="92"/>
  <c r="F37" i="92"/>
  <c r="Y43" i="92"/>
  <c r="AA44" i="92"/>
  <c r="F46" i="92"/>
  <c r="W46" i="92"/>
  <c r="AA47" i="92"/>
  <c r="F49" i="92"/>
  <c r="W49" i="92"/>
  <c r="AA50" i="92"/>
  <c r="W52" i="92"/>
  <c r="AA53" i="92"/>
  <c r="W55" i="92"/>
  <c r="W56" i="92"/>
  <c r="Y57" i="92"/>
  <c r="M58" i="92"/>
  <c r="AC58" i="92"/>
  <c r="Y60" i="92"/>
  <c r="M61" i="92"/>
  <c r="AC61" i="92"/>
  <c r="Y63" i="92"/>
  <c r="AC64" i="92"/>
  <c r="Y66" i="92"/>
  <c r="AC67" i="92"/>
  <c r="W69" i="92"/>
  <c r="AA70" i="92"/>
  <c r="F72" i="92"/>
  <c r="W72" i="92"/>
  <c r="AA73" i="92"/>
  <c r="W75" i="92"/>
  <c r="AA76" i="92"/>
  <c r="Z43" i="92"/>
  <c r="AB44" i="92"/>
  <c r="X46" i="92"/>
  <c r="AB47" i="92"/>
  <c r="X49" i="92"/>
  <c r="AB50" i="92"/>
  <c r="X52" i="92"/>
  <c r="AB53" i="92"/>
  <c r="X55" i="92"/>
  <c r="X56" i="92"/>
  <c r="Z57" i="92"/>
  <c r="Z60" i="92"/>
  <c r="Z63" i="92"/>
  <c r="Z66" i="92"/>
  <c r="X69" i="92"/>
  <c r="AB70" i="92"/>
  <c r="X72" i="92"/>
  <c r="AB73" i="92"/>
  <c r="X75" i="92"/>
  <c r="N83" i="92"/>
  <c r="N84" i="92"/>
  <c r="N85" i="92"/>
  <c r="N86" i="92"/>
  <c r="N87" i="92"/>
  <c r="N88" i="92"/>
  <c r="N89" i="92"/>
  <c r="N90" i="92"/>
  <c r="N91" i="92"/>
  <c r="G122" i="92"/>
  <c r="G123" i="92"/>
  <c r="G124" i="92"/>
  <c r="G125" i="92"/>
  <c r="G126" i="92"/>
  <c r="G127" i="92"/>
  <c r="G128" i="92"/>
  <c r="G129" i="92"/>
  <c r="G130" i="92"/>
  <c r="F63" i="91"/>
  <c r="P57" i="91"/>
  <c r="I76" i="91"/>
  <c r="J76" i="91"/>
  <c r="I74" i="91"/>
  <c r="J72" i="91"/>
  <c r="E73" i="91"/>
  <c r="H73" i="91"/>
  <c r="E72" i="91"/>
  <c r="E74" i="91"/>
  <c r="P77" i="91"/>
  <c r="H72" i="91"/>
  <c r="H74" i="91"/>
  <c r="I72" i="91"/>
  <c r="L76" i="91"/>
  <c r="N70" i="91"/>
  <c r="J74" i="91"/>
  <c r="O70" i="91"/>
  <c r="P70" i="91"/>
  <c r="E75" i="91"/>
  <c r="H75" i="91"/>
  <c r="E71" i="91"/>
  <c r="I73" i="91"/>
  <c r="I75" i="91"/>
  <c r="H77" i="91"/>
  <c r="N76" i="91"/>
  <c r="E77" i="91"/>
  <c r="H71" i="91"/>
  <c r="J73" i="91"/>
  <c r="J75" i="91"/>
  <c r="P75" i="91"/>
  <c r="Q76" i="91"/>
  <c r="I70" i="91"/>
  <c r="L71" i="91"/>
  <c r="Q72" i="91"/>
  <c r="Q75" i="91"/>
  <c r="Q77" i="91"/>
  <c r="E70" i="91"/>
  <c r="O72" i="91"/>
  <c r="O75" i="91"/>
  <c r="P76" i="91"/>
  <c r="H70" i="91"/>
  <c r="J70" i="91"/>
  <c r="O71" i="91"/>
  <c r="Q73" i="91"/>
  <c r="L72" i="91"/>
  <c r="O76" i="91"/>
  <c r="L70" i="91"/>
  <c r="P71" i="91"/>
  <c r="L74" i="91"/>
  <c r="P72" i="91"/>
  <c r="M70" i="91"/>
  <c r="Q71" i="91"/>
  <c r="O74" i="91"/>
  <c r="L75" i="91"/>
  <c r="Q70" i="91"/>
  <c r="G72" i="91"/>
  <c r="P74" i="91"/>
  <c r="L73" i="91"/>
  <c r="Q74" i="91"/>
  <c r="N65" i="91"/>
  <c r="E60" i="91"/>
  <c r="J63" i="91"/>
  <c r="F60" i="91"/>
  <c r="I64" i="91"/>
  <c r="E61" i="91"/>
  <c r="H63" i="91"/>
  <c r="I63" i="91"/>
  <c r="N57" i="91"/>
  <c r="H61" i="91"/>
  <c r="Q57" i="91"/>
  <c r="I61" i="91"/>
  <c r="J64" i="91"/>
  <c r="E62" i="91"/>
  <c r="E59" i="91"/>
  <c r="F62" i="91"/>
  <c r="Q58" i="91"/>
  <c r="L64" i="91"/>
  <c r="Q59" i="91"/>
  <c r="H62" i="91"/>
  <c r="Z21" i="91" s="1"/>
  <c r="I62" i="91"/>
  <c r="J61" i="91"/>
  <c r="H58" i="91"/>
  <c r="I60" i="91"/>
  <c r="L62" i="91"/>
  <c r="O64" i="91"/>
  <c r="I58" i="91"/>
  <c r="I59" i="91"/>
  <c r="J60" i="91"/>
  <c r="N62" i="91"/>
  <c r="O63" i="91"/>
  <c r="P64" i="91"/>
  <c r="J59" i="91"/>
  <c r="L60" i="91"/>
  <c r="O62" i="91"/>
  <c r="P63" i="91"/>
  <c r="L59" i="91"/>
  <c r="O61" i="91"/>
  <c r="Q63" i="91"/>
  <c r="F57" i="91"/>
  <c r="N59" i="91"/>
  <c r="O60" i="91"/>
  <c r="P61" i="91"/>
  <c r="Q62" i="91"/>
  <c r="F66" i="91"/>
  <c r="H59" i="91"/>
  <c r="Z29" i="91" s="1"/>
  <c r="N63" i="91"/>
  <c r="J58" i="91"/>
  <c r="N61" i="91"/>
  <c r="Q64" i="91"/>
  <c r="L58" i="91"/>
  <c r="N60" i="91"/>
  <c r="P62" i="91"/>
  <c r="N58" i="91"/>
  <c r="O59" i="91"/>
  <c r="P60" i="91"/>
  <c r="Q61" i="91"/>
  <c r="E64" i="91"/>
  <c r="F65" i="91"/>
  <c r="E58" i="91"/>
  <c r="F59" i="91"/>
  <c r="H60" i="91"/>
  <c r="J62" i="91"/>
  <c r="L63" i="91"/>
  <c r="N64" i="91"/>
  <c r="L61" i="91"/>
  <c r="L57" i="91"/>
  <c r="O58" i="91"/>
  <c r="P59" i="91"/>
  <c r="Q60" i="91"/>
  <c r="E63" i="91"/>
  <c r="H64" i="91"/>
  <c r="G64" i="91"/>
  <c r="G66" i="91"/>
  <c r="G61" i="91"/>
  <c r="G59" i="91"/>
  <c r="G60" i="91"/>
  <c r="L47" i="91"/>
  <c r="O49" i="91"/>
  <c r="Q50" i="91"/>
  <c r="O48" i="91"/>
  <c r="P49" i="91"/>
  <c r="L46" i="91"/>
  <c r="O47" i="91"/>
  <c r="P48" i="91"/>
  <c r="I32" i="91"/>
  <c r="H34" i="91"/>
  <c r="O35" i="91"/>
  <c r="Q36" i="91"/>
  <c r="H38" i="91"/>
  <c r="J32" i="91"/>
  <c r="I34" i="91"/>
  <c r="P35" i="91"/>
  <c r="E37" i="91"/>
  <c r="I38" i="91"/>
  <c r="L32" i="91"/>
  <c r="Q34" i="91"/>
  <c r="G37" i="91"/>
  <c r="M33" i="91"/>
  <c r="P34" i="91"/>
  <c r="E31" i="91"/>
  <c r="M32" i="91"/>
  <c r="O33" i="91"/>
  <c r="G36" i="91"/>
  <c r="P33" i="91"/>
  <c r="L38" i="91"/>
  <c r="M31" i="91"/>
  <c r="O32" i="91"/>
  <c r="Q33" i="91"/>
  <c r="O38" i="91"/>
  <c r="P32" i="91"/>
  <c r="L37" i="91"/>
  <c r="P38" i="91"/>
  <c r="M20" i="91"/>
  <c r="Q20" i="91"/>
  <c r="G25" i="91"/>
  <c r="O20" i="91"/>
  <c r="Q24" i="91"/>
  <c r="P20" i="91"/>
  <c r="L23" i="91"/>
  <c r="L20" i="91"/>
  <c r="L19" i="91"/>
  <c r="O23" i="91"/>
  <c r="P23" i="91"/>
  <c r="O19" i="91"/>
  <c r="L22" i="91"/>
  <c r="P19" i="91"/>
  <c r="O22" i="91"/>
  <c r="L25" i="91"/>
  <c r="I18" i="91"/>
  <c r="G27" i="91"/>
  <c r="L18" i="91"/>
  <c r="L21" i="91"/>
  <c r="L24" i="91"/>
  <c r="Q25" i="91"/>
  <c r="Q19" i="91"/>
  <c r="P22" i="91"/>
  <c r="O25" i="91"/>
  <c r="G18" i="91"/>
  <c r="Q22" i="91"/>
  <c r="P25" i="91"/>
  <c r="M18" i="91"/>
  <c r="O21" i="91"/>
  <c r="O24" i="91"/>
  <c r="P21" i="91"/>
  <c r="P24" i="91"/>
  <c r="L44" i="91"/>
  <c r="H18" i="91"/>
  <c r="J18" i="91"/>
  <c r="AB64" i="91"/>
  <c r="X44" i="91"/>
  <c r="J31" i="91"/>
  <c r="W36" i="91"/>
  <c r="AG20" i="91"/>
  <c r="X75" i="91"/>
  <c r="AG4" i="91"/>
  <c r="W25" i="91"/>
  <c r="W65" i="91"/>
  <c r="AG5" i="91"/>
  <c r="W57" i="91"/>
  <c r="W30" i="91"/>
  <c r="AB59" i="91"/>
  <c r="AA53" i="91"/>
  <c r="X68" i="91"/>
  <c r="Y49" i="91"/>
  <c r="X61" i="91"/>
  <c r="AB68" i="91"/>
  <c r="W75" i="91"/>
  <c r="N12" i="91"/>
  <c r="F7" i="91"/>
  <c r="F12" i="91"/>
  <c r="F8" i="91"/>
  <c r="F6" i="91"/>
  <c r="N13" i="91"/>
  <c r="N11" i="91"/>
  <c r="F5" i="91"/>
  <c r="F13" i="91"/>
  <c r="N14" i="91"/>
  <c r="N9" i="91"/>
  <c r="F10" i="91"/>
  <c r="N6" i="91"/>
  <c r="AG7" i="91"/>
  <c r="N10" i="91"/>
  <c r="AG14" i="91"/>
  <c r="M24" i="91"/>
  <c r="AB50" i="91"/>
  <c r="AC53" i="91"/>
  <c r="Z61" i="91"/>
  <c r="AB63" i="91"/>
  <c r="N79" i="91"/>
  <c r="N78" i="91"/>
  <c r="N77" i="91"/>
  <c r="F76" i="91"/>
  <c r="F73" i="91"/>
  <c r="F70" i="91"/>
  <c r="N75" i="91"/>
  <c r="F79" i="91"/>
  <c r="F78" i="91"/>
  <c r="F77" i="91"/>
  <c r="F74" i="91"/>
  <c r="F71" i="91"/>
  <c r="N74" i="91"/>
  <c r="N71" i="91"/>
  <c r="N73" i="91"/>
  <c r="N72" i="91"/>
  <c r="F75" i="91"/>
  <c r="AC71" i="91"/>
  <c r="W72" i="91"/>
  <c r="AA73" i="91"/>
  <c r="AB74" i="91"/>
  <c r="AC76" i="91"/>
  <c r="Z56" i="91"/>
  <c r="AB43" i="91"/>
  <c r="W15" i="91"/>
  <c r="W3" i="91"/>
  <c r="Z75" i="91"/>
  <c r="Z66" i="91"/>
  <c r="Y57" i="91"/>
  <c r="Z51" i="91"/>
  <c r="Y66" i="91"/>
  <c r="X57" i="91"/>
  <c r="W55" i="91"/>
  <c r="Y47" i="91"/>
  <c r="AA43" i="91"/>
  <c r="W4" i="91"/>
  <c r="AB61" i="91"/>
  <c r="X55" i="91"/>
  <c r="Z44" i="91"/>
  <c r="W10" i="91"/>
  <c r="Y75" i="91"/>
  <c r="AA61" i="91"/>
  <c r="Y56" i="91"/>
  <c r="X51" i="91"/>
  <c r="Y44" i="91"/>
  <c r="W35" i="91"/>
  <c r="AC64" i="91"/>
  <c r="AG24" i="91"/>
  <c r="X46" i="91"/>
  <c r="Y46" i="91"/>
  <c r="X59" i="91"/>
  <c r="Z71" i="91"/>
  <c r="X56" i="91"/>
  <c r="AA50" i="91"/>
  <c r="AC50" i="91"/>
  <c r="X64" i="91"/>
  <c r="X72" i="91"/>
  <c r="AB73" i="91"/>
  <c r="AC74" i="91"/>
  <c r="W11" i="91"/>
  <c r="W5" i="91"/>
  <c r="W13" i="91"/>
  <c r="G44" i="91"/>
  <c r="M52" i="91"/>
  <c r="M49" i="91"/>
  <c r="M46" i="91"/>
  <c r="P44" i="91"/>
  <c r="G52" i="91"/>
  <c r="M51" i="91"/>
  <c r="G50" i="91"/>
  <c r="Q44" i="91"/>
  <c r="M53" i="91"/>
  <c r="M44" i="91"/>
  <c r="X17" i="91" s="1"/>
  <c r="G45" i="91"/>
  <c r="O44" i="91"/>
  <c r="G53" i="91"/>
  <c r="M47" i="91"/>
  <c r="G51" i="91"/>
  <c r="M50" i="91"/>
  <c r="G48" i="91"/>
  <c r="G47" i="91"/>
  <c r="Y13" i="91"/>
  <c r="Z46" i="91"/>
  <c r="F25" i="91"/>
  <c r="N26" i="91"/>
  <c r="F19" i="91"/>
  <c r="F18" i="91"/>
  <c r="Q18" i="91"/>
  <c r="F23" i="91"/>
  <c r="F22" i="91"/>
  <c r="F21" i="91"/>
  <c r="F20" i="91"/>
  <c r="E18" i="91"/>
  <c r="AC36" i="91" s="1"/>
  <c r="N27" i="91"/>
  <c r="F24" i="91"/>
  <c r="N23" i="91"/>
  <c r="N21" i="91"/>
  <c r="N19" i="91"/>
  <c r="AG29" i="91"/>
  <c r="AG16" i="91"/>
  <c r="AG25" i="91"/>
  <c r="N18" i="91"/>
  <c r="Y23" i="91" s="1"/>
  <c r="AG13" i="91"/>
  <c r="AG6" i="91"/>
  <c r="P18" i="91"/>
  <c r="AA20" i="91" s="1"/>
  <c r="AG9" i="91"/>
  <c r="F26" i="91"/>
  <c r="N25" i="91"/>
  <c r="AG23" i="91"/>
  <c r="N20" i="91"/>
  <c r="W28" i="91"/>
  <c r="AB46" i="91"/>
  <c r="W49" i="91"/>
  <c r="W56" i="91"/>
  <c r="W60" i="91"/>
  <c r="Y32" i="91"/>
  <c r="Z50" i="91"/>
  <c r="N22" i="91"/>
  <c r="J44" i="91"/>
  <c r="M45" i="91"/>
  <c r="G49" i="91"/>
  <c r="AB53" i="91"/>
  <c r="N5" i="91"/>
  <c r="AG15" i="91"/>
  <c r="AC54" i="91"/>
  <c r="Z64" i="91"/>
  <c r="AC70" i="91"/>
  <c r="F72" i="91"/>
  <c r="Y72" i="91"/>
  <c r="AC73" i="91"/>
  <c r="W16" i="91"/>
  <c r="W46" i="91"/>
  <c r="W6" i="91"/>
  <c r="AG22" i="91"/>
  <c r="AG12" i="91"/>
  <c r="G46" i="91"/>
  <c r="Z67" i="91"/>
  <c r="W31" i="91"/>
  <c r="X47" i="91"/>
  <c r="AA67" i="91"/>
  <c r="AG3" i="91"/>
  <c r="G24" i="91"/>
  <c r="M19" i="91"/>
  <c r="M25" i="91"/>
  <c r="G23" i="91"/>
  <c r="G22" i="91"/>
  <c r="G21" i="91"/>
  <c r="G20" i="91"/>
  <c r="M26" i="91"/>
  <c r="M27" i="91"/>
  <c r="G26" i="91"/>
  <c r="M23" i="91"/>
  <c r="M21" i="91"/>
  <c r="G19" i="91"/>
  <c r="X49" i="91"/>
  <c r="X60" i="91"/>
  <c r="AG18" i="91"/>
  <c r="AG33" i="91"/>
  <c r="U40" i="91"/>
  <c r="M48" i="91"/>
  <c r="AA64" i="91"/>
  <c r="M13" i="91"/>
  <c r="G8" i="91"/>
  <c r="G7" i="91"/>
  <c r="G6" i="91"/>
  <c r="G13" i="91"/>
  <c r="G12" i="91"/>
  <c r="G11" i="91"/>
  <c r="G10" i="91"/>
  <c r="G9" i="91"/>
  <c r="G5" i="91"/>
  <c r="M6" i="91"/>
  <c r="AA44" i="91"/>
  <c r="AB51" i="91"/>
  <c r="Y55" i="91"/>
  <c r="Z57" i="91"/>
  <c r="AA58" i="91"/>
  <c r="AC61" i="91"/>
  <c r="W69" i="91"/>
  <c r="W7" i="91"/>
  <c r="AG11" i="91"/>
  <c r="W12" i="91"/>
  <c r="AG19" i="91"/>
  <c r="AG21" i="91"/>
  <c r="Z22" i="91"/>
  <c r="G33" i="91"/>
  <c r="AB44" i="91"/>
  <c r="Z48" i="91"/>
  <c r="AB52" i="91"/>
  <c r="X53" i="91"/>
  <c r="Z55" i="91"/>
  <c r="AB58" i="91"/>
  <c r="W62" i="91"/>
  <c r="AB66" i="91"/>
  <c r="X69" i="91"/>
  <c r="M79" i="91"/>
  <c r="M78" i="91"/>
  <c r="M77" i="91"/>
  <c r="M75" i="91"/>
  <c r="M72" i="91"/>
  <c r="G79" i="91"/>
  <c r="G78" i="91"/>
  <c r="G77" i="91"/>
  <c r="G74" i="91"/>
  <c r="G71" i="91"/>
  <c r="G73" i="91"/>
  <c r="G70" i="91"/>
  <c r="G76" i="91"/>
  <c r="M74" i="91"/>
  <c r="M71" i="91"/>
  <c r="E44" i="91"/>
  <c r="X48" i="91"/>
  <c r="Z52" i="91"/>
  <c r="E57" i="91"/>
  <c r="I57" i="91"/>
  <c r="AA33" i="91" s="1"/>
  <c r="J57" i="91"/>
  <c r="AB27" i="91" s="1"/>
  <c r="AA66" i="91"/>
  <c r="AG8" i="91"/>
  <c r="M11" i="91"/>
  <c r="AG17" i="91"/>
  <c r="AB22" i="91"/>
  <c r="W27" i="91"/>
  <c r="H31" i="91"/>
  <c r="Z19" i="91" s="1"/>
  <c r="AG35" i="91"/>
  <c r="H44" i="91"/>
  <c r="Z11" i="91" s="1"/>
  <c r="AC44" i="91"/>
  <c r="AB48" i="91"/>
  <c r="Y53" i="91"/>
  <c r="AB55" i="91"/>
  <c r="AC58" i="91"/>
  <c r="X62" i="91"/>
  <c r="Y69" i="91"/>
  <c r="AA70" i="91"/>
  <c r="G75" i="91"/>
  <c r="M8" i="91"/>
  <c r="W9" i="91"/>
  <c r="W14" i="91"/>
  <c r="AB76" i="91"/>
  <c r="AA76" i="91"/>
  <c r="Z76" i="91"/>
  <c r="Y76" i="91"/>
  <c r="X76" i="91"/>
  <c r="W76" i="91"/>
  <c r="AA74" i="91"/>
  <c r="W73" i="91"/>
  <c r="AA71" i="91"/>
  <c r="W70" i="91"/>
  <c r="AC68" i="91"/>
  <c r="Y67" i="91"/>
  <c r="AC65" i="91"/>
  <c r="Y64" i="91"/>
  <c r="AC62" i="91"/>
  <c r="Y61" i="91"/>
  <c r="AC59" i="91"/>
  <c r="Y58" i="91"/>
  <c r="AA54" i="91"/>
  <c r="W53" i="91"/>
  <c r="AA51" i="91"/>
  <c r="W50" i="91"/>
  <c r="AA48" i="91"/>
  <c r="W47" i="91"/>
  <c r="AA45" i="91"/>
  <c r="W44" i="91"/>
  <c r="AG36" i="91"/>
  <c r="Z74" i="91"/>
  <c r="AC75" i="91"/>
  <c r="Y74" i="91"/>
  <c r="AC72" i="91"/>
  <c r="Y71" i="91"/>
  <c r="AC69" i="91"/>
  <c r="AA68" i="91"/>
  <c r="W67" i="91"/>
  <c r="AA65" i="91"/>
  <c r="W64" i="91"/>
  <c r="AA62" i="91"/>
  <c r="W61" i="91"/>
  <c r="AA59" i="91"/>
  <c r="W58" i="91"/>
  <c r="AC56" i="91"/>
  <c r="AC55" i="91"/>
  <c r="Y54" i="91"/>
  <c r="AC52" i="91"/>
  <c r="Y51" i="91"/>
  <c r="AC49" i="91"/>
  <c r="Y48" i="91"/>
  <c r="AC46" i="91"/>
  <c r="Y45" i="91"/>
  <c r="AG34" i="91"/>
  <c r="W32" i="91"/>
  <c r="AG28" i="91"/>
  <c r="W26" i="91"/>
  <c r="AB15" i="91"/>
  <c r="AG10" i="91"/>
  <c r="W8" i="91"/>
  <c r="AB75" i="91"/>
  <c r="X74" i="91"/>
  <c r="AB72" i="91"/>
  <c r="X71" i="91"/>
  <c r="AB69" i="91"/>
  <c r="Z68" i="91"/>
  <c r="Z65" i="91"/>
  <c r="Z62" i="91"/>
  <c r="Z59" i="91"/>
  <c r="AB56" i="91"/>
  <c r="AA75" i="91"/>
  <c r="W74" i="91"/>
  <c r="AA72" i="91"/>
  <c r="W71" i="91"/>
  <c r="AA69" i="91"/>
  <c r="Y68" i="91"/>
  <c r="AC66" i="91"/>
  <c r="Y65" i="91"/>
  <c r="AC63" i="91"/>
  <c r="Y62" i="91"/>
  <c r="AC60" i="91"/>
  <c r="Y59" i="91"/>
  <c r="AC57" i="91"/>
  <c r="AA56" i="91"/>
  <c r="AA55" i="91"/>
  <c r="W54" i="91"/>
  <c r="AA52" i="91"/>
  <c r="W51" i="91"/>
  <c r="AA49" i="91"/>
  <c r="W48" i="91"/>
  <c r="AA46" i="91"/>
  <c r="W45" i="91"/>
  <c r="AC43" i="91"/>
  <c r="AG32" i="91"/>
  <c r="AG26" i="91"/>
  <c r="W24" i="91"/>
  <c r="Z73" i="91"/>
  <c r="Z70" i="91"/>
  <c r="W68" i="91"/>
  <c r="X66" i="91"/>
  <c r="Z63" i="91"/>
  <c r="AB60" i="91"/>
  <c r="Z58" i="91"/>
  <c r="AB54" i="91"/>
  <c r="Y52" i="91"/>
  <c r="Y50" i="91"/>
  <c r="AC47" i="91"/>
  <c r="AB45" i="91"/>
  <c r="Z43" i="91"/>
  <c r="W29" i="91"/>
  <c r="AA10" i="91"/>
  <c r="Z69" i="91"/>
  <c r="AA57" i="91"/>
  <c r="Z49" i="91"/>
  <c r="Z47" i="91"/>
  <c r="W43" i="91"/>
  <c r="AI42" i="91" s="1"/>
  <c r="Y35" i="91"/>
  <c r="W34" i="91"/>
  <c r="Y73" i="91"/>
  <c r="Y70" i="91"/>
  <c r="W66" i="91"/>
  <c r="Y63" i="91"/>
  <c r="AA60" i="91"/>
  <c r="X58" i="91"/>
  <c r="Z54" i="91"/>
  <c r="X52" i="91"/>
  <c r="X50" i="91"/>
  <c r="AB47" i="91"/>
  <c r="Z45" i="91"/>
  <c r="Y43" i="91"/>
  <c r="W33" i="91"/>
  <c r="AG31" i="91"/>
  <c r="AG30" i="91"/>
  <c r="AG27" i="91"/>
  <c r="AB24" i="91"/>
  <c r="W18" i="91"/>
  <c r="AA12" i="91"/>
  <c r="Z72" i="91"/>
  <c r="AB67" i="91"/>
  <c r="X65" i="91"/>
  <c r="W63" i="91"/>
  <c r="Y60" i="91"/>
  <c r="AC51" i="91"/>
  <c r="X73" i="91"/>
  <c r="X70" i="91"/>
  <c r="AC67" i="91"/>
  <c r="AB65" i="91"/>
  <c r="X63" i="91"/>
  <c r="Z60" i="91"/>
  <c r="AB57" i="91"/>
  <c r="X54" i="91"/>
  <c r="W52" i="91"/>
  <c r="AB49" i="91"/>
  <c r="AA47" i="91"/>
  <c r="X45" i="91"/>
  <c r="X43" i="91"/>
  <c r="AC25" i="91"/>
  <c r="W23" i="91"/>
  <c r="W22" i="91"/>
  <c r="W21" i="91"/>
  <c r="W20" i="91"/>
  <c r="W19" i="91"/>
  <c r="W17" i="91"/>
  <c r="Z12" i="91"/>
  <c r="AC22" i="91"/>
  <c r="M37" i="91"/>
  <c r="G31" i="91"/>
  <c r="Y29" i="91" s="1"/>
  <c r="G40" i="91"/>
  <c r="G39" i="91"/>
  <c r="M35" i="91"/>
  <c r="G34" i="91"/>
  <c r="M40" i="91"/>
  <c r="P31" i="91"/>
  <c r="M39" i="91"/>
  <c r="M38" i="91"/>
  <c r="G35" i="91"/>
  <c r="O31" i="91"/>
  <c r="I31" i="91"/>
  <c r="AA32" i="91" s="1"/>
  <c r="I44" i="91"/>
  <c r="AC45" i="91"/>
  <c r="AC48" i="91"/>
  <c r="Z53" i="91"/>
  <c r="H57" i="91"/>
  <c r="Z4" i="91" s="1"/>
  <c r="W59" i="91"/>
  <c r="AB62" i="91"/>
  <c r="AA63" i="91"/>
  <c r="X67" i="91"/>
  <c r="AB70" i="91"/>
  <c r="AB71" i="91"/>
  <c r="O18" i="91"/>
  <c r="N37" i="91"/>
  <c r="N40" i="91"/>
  <c r="M65" i="91"/>
  <c r="M62" i="91"/>
  <c r="M59" i="91"/>
  <c r="O57" i="91"/>
  <c r="M66" i="91"/>
  <c r="M63" i="91"/>
  <c r="M60" i="91"/>
  <c r="G65" i="91"/>
  <c r="N92" i="91"/>
  <c r="N91" i="91"/>
  <c r="N90" i="91"/>
  <c r="N89" i="91"/>
  <c r="N88" i="91"/>
  <c r="N87" i="91"/>
  <c r="N86" i="91"/>
  <c r="N85" i="91"/>
  <c r="N84" i="91"/>
  <c r="N83" i="91"/>
  <c r="F92" i="91"/>
  <c r="F91" i="91"/>
  <c r="F90" i="91"/>
  <c r="F89" i="91"/>
  <c r="F88" i="91"/>
  <c r="F87" i="91"/>
  <c r="F86" i="91"/>
  <c r="F85" i="91"/>
  <c r="F84" i="91"/>
  <c r="F83" i="91"/>
  <c r="G63" i="91"/>
  <c r="N38" i="91"/>
  <c r="N36" i="91"/>
  <c r="N34" i="91"/>
  <c r="Q31" i="91"/>
  <c r="F33" i="91"/>
  <c r="M57" i="91"/>
  <c r="G58" i="91"/>
  <c r="F58" i="91"/>
  <c r="F61" i="91"/>
  <c r="G83" i="91"/>
  <c r="G84" i="91"/>
  <c r="G85" i="91"/>
  <c r="G86" i="91"/>
  <c r="G87" i="91"/>
  <c r="G88" i="91"/>
  <c r="G89" i="91"/>
  <c r="G90" i="91"/>
  <c r="G91" i="91"/>
  <c r="G92" i="91"/>
  <c r="F47" i="91"/>
  <c r="F50" i="91"/>
  <c r="F96" i="91"/>
  <c r="F97" i="91"/>
  <c r="F98" i="91"/>
  <c r="F99" i="91"/>
  <c r="F100" i="91"/>
  <c r="F101" i="91"/>
  <c r="F102" i="91"/>
  <c r="F103" i="91"/>
  <c r="F104" i="91"/>
  <c r="G96" i="91"/>
  <c r="G97" i="91"/>
  <c r="G98" i="91"/>
  <c r="G99" i="91"/>
  <c r="G100" i="91"/>
  <c r="G101" i="91"/>
  <c r="G102" i="91"/>
  <c r="G103" i="91"/>
  <c r="G104" i="91"/>
  <c r="F109" i="91"/>
  <c r="F110" i="91"/>
  <c r="F111" i="91"/>
  <c r="F112" i="91"/>
  <c r="F113" i="91"/>
  <c r="F114" i="91"/>
  <c r="F115" i="91"/>
  <c r="F116" i="91"/>
  <c r="F117" i="91"/>
  <c r="G109" i="91"/>
  <c r="G110" i="91"/>
  <c r="G111" i="91"/>
  <c r="G112" i="91"/>
  <c r="G113" i="91"/>
  <c r="G114" i="91"/>
  <c r="G115" i="91"/>
  <c r="G116" i="91"/>
  <c r="G117" i="91"/>
  <c r="M83" i="91"/>
  <c r="M84" i="91"/>
  <c r="M85" i="91"/>
  <c r="M86" i="91"/>
  <c r="M87" i="91"/>
  <c r="M88" i="91"/>
  <c r="M89" i="91"/>
  <c r="M90" i="91"/>
  <c r="M91" i="91"/>
  <c r="G122" i="91"/>
  <c r="G123" i="91"/>
  <c r="G124" i="91"/>
  <c r="G125" i="91"/>
  <c r="G126" i="91"/>
  <c r="G127" i="91"/>
  <c r="G128" i="91"/>
  <c r="G129" i="91"/>
  <c r="G130" i="91"/>
  <c r="U40" i="90"/>
  <c r="J57" i="90"/>
  <c r="J61" i="90"/>
  <c r="P64" i="90"/>
  <c r="P58" i="90"/>
  <c r="H60" i="90"/>
  <c r="J62" i="90"/>
  <c r="P63" i="90"/>
  <c r="E59" i="90"/>
  <c r="O62" i="90"/>
  <c r="L64" i="90"/>
  <c r="H59" i="90"/>
  <c r="H61" i="90"/>
  <c r="P62" i="90"/>
  <c r="M64" i="90"/>
  <c r="Q59" i="90"/>
  <c r="L61" i="90"/>
  <c r="H63" i="90"/>
  <c r="Q64" i="90"/>
  <c r="P57" i="90"/>
  <c r="M61" i="90"/>
  <c r="E58" i="90"/>
  <c r="H62" i="90"/>
  <c r="L63" i="90"/>
  <c r="Q58" i="90"/>
  <c r="I60" i="90"/>
  <c r="L62" i="90"/>
  <c r="Q63" i="90"/>
  <c r="I59" i="90"/>
  <c r="I61" i="90"/>
  <c r="O64" i="90"/>
  <c r="I63" i="90"/>
  <c r="E60" i="90"/>
  <c r="J63" i="90"/>
  <c r="G66" i="90"/>
  <c r="O58" i="90"/>
  <c r="G60" i="90"/>
  <c r="I62" i="90"/>
  <c r="O63" i="90"/>
  <c r="H58" i="90"/>
  <c r="J59" i="90"/>
  <c r="J60" i="90"/>
  <c r="O61" i="90"/>
  <c r="Q62" i="90"/>
  <c r="I58" i="90"/>
  <c r="L59" i="90"/>
  <c r="L60" i="90"/>
  <c r="P61" i="90"/>
  <c r="E64" i="90"/>
  <c r="J58" i="90"/>
  <c r="O60" i="90"/>
  <c r="Q61" i="90"/>
  <c r="E63" i="90"/>
  <c r="H64" i="90"/>
  <c r="L58" i="90"/>
  <c r="O59" i="90"/>
  <c r="P60" i="90"/>
  <c r="I64" i="90"/>
  <c r="M58" i="90"/>
  <c r="P59" i="90"/>
  <c r="Q60" i="90"/>
  <c r="E62" i="90"/>
  <c r="G63" i="90"/>
  <c r="J64" i="90"/>
  <c r="I51" i="90"/>
  <c r="I46" i="90"/>
  <c r="O49" i="90"/>
  <c r="L51" i="90"/>
  <c r="L44" i="90"/>
  <c r="L46" i="90"/>
  <c r="J48" i="90"/>
  <c r="P49" i="90"/>
  <c r="M51" i="90"/>
  <c r="Q50" i="90"/>
  <c r="E46" i="90"/>
  <c r="O47" i="90"/>
  <c r="P47" i="90"/>
  <c r="H46" i="90"/>
  <c r="Q44" i="90"/>
  <c r="O46" i="90"/>
  <c r="L48" i="90"/>
  <c r="Q49" i="90"/>
  <c r="E49" i="90"/>
  <c r="J51" i="90"/>
  <c r="M48" i="90"/>
  <c r="G53" i="90"/>
  <c r="L49" i="90"/>
  <c r="Q47" i="90"/>
  <c r="E45" i="90"/>
  <c r="O48" i="90"/>
  <c r="E44" i="90"/>
  <c r="L45" i="90"/>
  <c r="P46" i="90"/>
  <c r="H50" i="90"/>
  <c r="M45" i="90"/>
  <c r="Q46" i="90"/>
  <c r="E48" i="90"/>
  <c r="H49" i="90"/>
  <c r="I50" i="90"/>
  <c r="O51" i="90"/>
  <c r="O45" i="90"/>
  <c r="H48" i="90"/>
  <c r="I49" i="90"/>
  <c r="J50" i="90"/>
  <c r="P51" i="90"/>
  <c r="P45" i="90"/>
  <c r="E47" i="90"/>
  <c r="I48" i="90"/>
  <c r="J49" i="90"/>
  <c r="L50" i="90"/>
  <c r="Q51" i="90"/>
  <c r="J45" i="90"/>
  <c r="J46" i="90"/>
  <c r="J47" i="90"/>
  <c r="N48" i="90"/>
  <c r="N45" i="90"/>
  <c r="E51" i="90"/>
  <c r="F52" i="90"/>
  <c r="N46" i="90"/>
  <c r="F53" i="90"/>
  <c r="H44" i="90"/>
  <c r="E50" i="90"/>
  <c r="H51" i="90"/>
  <c r="L33" i="90"/>
  <c r="O35" i="90"/>
  <c r="O38" i="90"/>
  <c r="G34" i="90"/>
  <c r="O36" i="90"/>
  <c r="L34" i="90"/>
  <c r="P36" i="90"/>
  <c r="O34" i="90"/>
  <c r="Q36" i="90"/>
  <c r="L32" i="90"/>
  <c r="Q34" i="90"/>
  <c r="O37" i="90"/>
  <c r="O32" i="90"/>
  <c r="E35" i="90"/>
  <c r="P37" i="90"/>
  <c r="P32" i="90"/>
  <c r="Q37" i="90"/>
  <c r="Q32" i="90"/>
  <c r="L35" i="90"/>
  <c r="L38" i="90"/>
  <c r="O33" i="90"/>
  <c r="P35" i="90"/>
  <c r="P38" i="90"/>
  <c r="Q33" i="90"/>
  <c r="L36" i="90"/>
  <c r="J32" i="90"/>
  <c r="P34" i="90"/>
  <c r="L37" i="90"/>
  <c r="P33" i="90"/>
  <c r="Q35" i="90"/>
  <c r="Q38" i="90"/>
  <c r="F36" i="90"/>
  <c r="H32" i="90"/>
  <c r="I36" i="90"/>
  <c r="H36" i="90"/>
  <c r="I32" i="90"/>
  <c r="J36" i="90"/>
  <c r="E34" i="90"/>
  <c r="H35" i="90"/>
  <c r="E38" i="90"/>
  <c r="F34" i="90"/>
  <c r="I35" i="90"/>
  <c r="H38" i="90"/>
  <c r="E33" i="90"/>
  <c r="J38" i="90"/>
  <c r="H33" i="90"/>
  <c r="J34" i="90"/>
  <c r="H37" i="90"/>
  <c r="J35" i="90"/>
  <c r="I38" i="90"/>
  <c r="H34" i="90"/>
  <c r="F31" i="90"/>
  <c r="E37" i="90"/>
  <c r="E32" i="90"/>
  <c r="I33" i="90"/>
  <c r="I37" i="90"/>
  <c r="F33" i="90"/>
  <c r="I34" i="90"/>
  <c r="F32" i="90"/>
  <c r="J33" i="90"/>
  <c r="E36" i="90"/>
  <c r="J37" i="90"/>
  <c r="J19" i="90"/>
  <c r="H25" i="90"/>
  <c r="G24" i="90"/>
  <c r="P20" i="90"/>
  <c r="E22" i="90"/>
  <c r="P19" i="90"/>
  <c r="H22" i="90"/>
  <c r="J24" i="90"/>
  <c r="Q25" i="90"/>
  <c r="H20" i="90"/>
  <c r="J21" i="90"/>
  <c r="O23" i="90"/>
  <c r="P24" i="90"/>
  <c r="P23" i="90"/>
  <c r="J20" i="90"/>
  <c r="O21" i="90"/>
  <c r="P22" i="90"/>
  <c r="Q23" i="90"/>
  <c r="E25" i="90"/>
  <c r="H24" i="90"/>
  <c r="O19" i="90"/>
  <c r="Q19" i="90"/>
  <c r="G21" i="90"/>
  <c r="I22" i="90"/>
  <c r="J23" i="90"/>
  <c r="L24" i="90"/>
  <c r="O25" i="90"/>
  <c r="Q18" i="90"/>
  <c r="G20" i="90"/>
  <c r="I21" i="90"/>
  <c r="L22" i="90"/>
  <c r="O24" i="90"/>
  <c r="G27" i="90"/>
  <c r="H19" i="90"/>
  <c r="L20" i="90"/>
  <c r="P21" i="90"/>
  <c r="Q22" i="90"/>
  <c r="E24" i="90"/>
  <c r="L19" i="90"/>
  <c r="Q20" i="90"/>
  <c r="G23" i="90"/>
  <c r="I25" i="90"/>
  <c r="E21" i="90"/>
  <c r="G22" i="90"/>
  <c r="H23" i="90"/>
  <c r="I24" i="90"/>
  <c r="J25" i="90"/>
  <c r="I23" i="90"/>
  <c r="L25" i="90"/>
  <c r="P18" i="90"/>
  <c r="E20" i="90"/>
  <c r="H21" i="90"/>
  <c r="J22" i="90"/>
  <c r="L23" i="90"/>
  <c r="P25" i="90"/>
  <c r="E19" i="90"/>
  <c r="I20" i="90"/>
  <c r="L21" i="90"/>
  <c r="O22" i="90"/>
  <c r="Q24" i="90"/>
  <c r="I19" i="90"/>
  <c r="O20" i="90"/>
  <c r="Q21" i="90"/>
  <c r="E23" i="90"/>
  <c r="G25" i="90"/>
  <c r="P11" i="90"/>
  <c r="Q11" i="90"/>
  <c r="O7" i="90"/>
  <c r="E10" i="90"/>
  <c r="L7" i="90"/>
  <c r="O12" i="90"/>
  <c r="G6" i="90"/>
  <c r="P8" i="90"/>
  <c r="G7" i="90"/>
  <c r="P7" i="90"/>
  <c r="G10" i="90"/>
  <c r="P12" i="90"/>
  <c r="G14" i="90"/>
  <c r="M5" i="90"/>
  <c r="L10" i="90"/>
  <c r="Q12" i="90"/>
  <c r="O5" i="90"/>
  <c r="M10" i="90"/>
  <c r="P5" i="90"/>
  <c r="O8" i="90"/>
  <c r="H6" i="90"/>
  <c r="Q8" i="90"/>
  <c r="L11" i="90"/>
  <c r="I6" i="90"/>
  <c r="E9" i="90"/>
  <c r="M11" i="90"/>
  <c r="J7" i="90"/>
  <c r="G9" i="90"/>
  <c r="O11" i="90"/>
  <c r="G5" i="90"/>
  <c r="L6" i="90"/>
  <c r="E8" i="90"/>
  <c r="M9" i="90"/>
  <c r="P10" i="90"/>
  <c r="H12" i="90"/>
  <c r="M14" i="90"/>
  <c r="L9" i="90"/>
  <c r="H5" i="90"/>
  <c r="O6" i="90"/>
  <c r="Q10" i="90"/>
  <c r="I12" i="90"/>
  <c r="M13" i="90"/>
  <c r="E12" i="90"/>
  <c r="I5" i="90"/>
  <c r="P6" i="90"/>
  <c r="G8" i="90"/>
  <c r="O9" i="90"/>
  <c r="E11" i="90"/>
  <c r="J12" i="90"/>
  <c r="Q7" i="90"/>
  <c r="J5" i="90"/>
  <c r="Q6" i="90"/>
  <c r="L8" i="90"/>
  <c r="P9" i="90"/>
  <c r="L12" i="90"/>
  <c r="J6" i="90"/>
  <c r="O10" i="90"/>
  <c r="L5" i="90"/>
  <c r="E7" i="90"/>
  <c r="Q9" i="90"/>
  <c r="H11" i="90"/>
  <c r="M12" i="90"/>
  <c r="Q5" i="90"/>
  <c r="F7" i="90"/>
  <c r="H9" i="90"/>
  <c r="H10" i="90"/>
  <c r="I11" i="90"/>
  <c r="N13" i="90"/>
  <c r="N14" i="90"/>
  <c r="E6" i="90"/>
  <c r="H8" i="90"/>
  <c r="I9" i="90"/>
  <c r="I10" i="90"/>
  <c r="J11" i="90"/>
  <c r="E5" i="90"/>
  <c r="F6" i="90"/>
  <c r="H7" i="90"/>
  <c r="I8" i="90"/>
  <c r="J9" i="90"/>
  <c r="J10" i="90"/>
  <c r="N12" i="90"/>
  <c r="F5" i="90"/>
  <c r="I7" i="90"/>
  <c r="J8" i="90"/>
  <c r="I57" i="90"/>
  <c r="I44" i="90"/>
  <c r="J44" i="90"/>
  <c r="H57" i="90"/>
  <c r="AG3" i="90"/>
  <c r="W7" i="90"/>
  <c r="AG8" i="90"/>
  <c r="W17" i="90"/>
  <c r="AG9" i="90"/>
  <c r="E18" i="90"/>
  <c r="AC30" i="90" s="1"/>
  <c r="X19" i="90"/>
  <c r="AG30" i="90"/>
  <c r="G33" i="90"/>
  <c r="W34" i="90"/>
  <c r="Y8" i="90"/>
  <c r="W22" i="90"/>
  <c r="W24" i="90"/>
  <c r="Z31" i="90"/>
  <c r="X17" i="90"/>
  <c r="G37" i="90"/>
  <c r="M32" i="90"/>
  <c r="M40" i="90"/>
  <c r="M39" i="90"/>
  <c r="M38" i="90"/>
  <c r="M37" i="90"/>
  <c r="M36" i="90"/>
  <c r="G40" i="90"/>
  <c r="G39" i="90"/>
  <c r="G38" i="90"/>
  <c r="M31" i="90"/>
  <c r="M33" i="90"/>
  <c r="M34" i="90"/>
  <c r="G36" i="90"/>
  <c r="G31" i="90"/>
  <c r="O18" i="90"/>
  <c r="L18" i="90"/>
  <c r="W23" i="90"/>
  <c r="P31" i="90"/>
  <c r="G32" i="90"/>
  <c r="X23" i="90"/>
  <c r="Q31" i="90"/>
  <c r="G35" i="90"/>
  <c r="W6" i="90"/>
  <c r="AG12" i="90"/>
  <c r="I18" i="90"/>
  <c r="AA23" i="90" s="1"/>
  <c r="Y35" i="90"/>
  <c r="X29" i="90"/>
  <c r="W25" i="90"/>
  <c r="Y13" i="90"/>
  <c r="Z12" i="90"/>
  <c r="AC9" i="90"/>
  <c r="AG5" i="90"/>
  <c r="W16" i="90"/>
  <c r="W14" i="90"/>
  <c r="AG15" i="90"/>
  <c r="W12" i="90"/>
  <c r="AG28" i="90"/>
  <c r="AG26" i="90"/>
  <c r="J18" i="90"/>
  <c r="AB28" i="90" s="1"/>
  <c r="AG13" i="90"/>
  <c r="W13" i="90"/>
  <c r="Y11" i="90"/>
  <c r="Z10" i="90"/>
  <c r="AA9" i="90"/>
  <c r="AC7" i="90"/>
  <c r="W3" i="90"/>
  <c r="AG25" i="90"/>
  <c r="AG16" i="90"/>
  <c r="AG14" i="90"/>
  <c r="Z9" i="90"/>
  <c r="AA31" i="90"/>
  <c r="AG29" i="90"/>
  <c r="AG27" i="90"/>
  <c r="W11" i="90"/>
  <c r="W19" i="90"/>
  <c r="AA30" i="90"/>
  <c r="Z33" i="90"/>
  <c r="AG6" i="90"/>
  <c r="M26" i="90"/>
  <c r="G19" i="90"/>
  <c r="M21" i="90"/>
  <c r="M20" i="90"/>
  <c r="M25" i="90"/>
  <c r="M24" i="90"/>
  <c r="M23" i="90"/>
  <c r="M19" i="90"/>
  <c r="M18" i="90"/>
  <c r="M22" i="90"/>
  <c r="G18" i="90"/>
  <c r="Y3" i="90" s="1"/>
  <c r="J31" i="90"/>
  <c r="I31" i="90"/>
  <c r="AG31" i="90"/>
  <c r="Y34" i="90"/>
  <c r="H31" i="90"/>
  <c r="Z34" i="90" s="1"/>
  <c r="W4" i="90"/>
  <c r="W9" i="90"/>
  <c r="W18" i="90"/>
  <c r="W30" i="90"/>
  <c r="AG10" i="90"/>
  <c r="W33" i="90"/>
  <c r="AG7" i="90"/>
  <c r="O31" i="90"/>
  <c r="L31" i="90"/>
  <c r="W31" i="90"/>
  <c r="W8" i="90"/>
  <c r="AG18" i="90"/>
  <c r="W5" i="90"/>
  <c r="W10" i="90"/>
  <c r="AG11" i="90"/>
  <c r="H18" i="90"/>
  <c r="Z8" i="90" s="1"/>
  <c r="W20" i="90"/>
  <c r="G26" i="90"/>
  <c r="AA28" i="90"/>
  <c r="E31" i="90"/>
  <c r="AC19" i="90" s="1"/>
  <c r="W32" i="90"/>
  <c r="N5" i="90"/>
  <c r="M6" i="90"/>
  <c r="G11" i="90"/>
  <c r="F12" i="90"/>
  <c r="N20" i="90"/>
  <c r="N21" i="90"/>
  <c r="AG24" i="90"/>
  <c r="N34" i="90"/>
  <c r="AG4" i="90"/>
  <c r="N6" i="90"/>
  <c r="M7" i="90"/>
  <c r="G12" i="90"/>
  <c r="AB76" i="90"/>
  <c r="X75" i="90"/>
  <c r="AB73" i="90"/>
  <c r="X72" i="90"/>
  <c r="AB70" i="90"/>
  <c r="X69" i="90"/>
  <c r="Z66" i="90"/>
  <c r="Z63" i="90"/>
  <c r="Z60" i="90"/>
  <c r="Z57" i="90"/>
  <c r="X56" i="90"/>
  <c r="X55" i="90"/>
  <c r="AB53" i="90"/>
  <c r="X52" i="90"/>
  <c r="AB50" i="90"/>
  <c r="X49" i="90"/>
  <c r="AB47" i="90"/>
  <c r="X46" i="90"/>
  <c r="AB44" i="90"/>
  <c r="Z43" i="90"/>
  <c r="Z36" i="90"/>
  <c r="AA35" i="90"/>
  <c r="AB34" i="90"/>
  <c r="AG23" i="90"/>
  <c r="W21" i="90"/>
  <c r="Y19" i="90"/>
  <c r="Z18" i="90"/>
  <c r="W15" i="90"/>
  <c r="AA76" i="90"/>
  <c r="W75" i="90"/>
  <c r="AA73" i="90"/>
  <c r="W72" i="90"/>
  <c r="AA70" i="90"/>
  <c r="W69" i="90"/>
  <c r="AC67" i="90"/>
  <c r="Y66" i="90"/>
  <c r="AC64" i="90"/>
  <c r="Y63" i="90"/>
  <c r="AC61" i="90"/>
  <c r="Y60" i="90"/>
  <c r="AC58" i="90"/>
  <c r="Y57" i="90"/>
  <c r="W56" i="90"/>
  <c r="W55" i="90"/>
  <c r="AA53" i="90"/>
  <c r="W52" i="90"/>
  <c r="AA50" i="90"/>
  <c r="W49" i="90"/>
  <c r="AA47" i="90"/>
  <c r="W46" i="90"/>
  <c r="AA44" i="90"/>
  <c r="Y43" i="90"/>
  <c r="Y36" i="90"/>
  <c r="Z76" i="90"/>
  <c r="Z73" i="90"/>
  <c r="Z70" i="90"/>
  <c r="AB67" i="90"/>
  <c r="X66" i="90"/>
  <c r="AB64" i="90"/>
  <c r="X63" i="90"/>
  <c r="AB61" i="90"/>
  <c r="X60" i="90"/>
  <c r="AB58" i="90"/>
  <c r="X57" i="90"/>
  <c r="Z53" i="90"/>
  <c r="Z50" i="90"/>
  <c r="Z47" i="90"/>
  <c r="Z44" i="90"/>
  <c r="X43" i="90"/>
  <c r="Y76" i="90"/>
  <c r="AC74" i="90"/>
  <c r="Y73" i="90"/>
  <c r="AC71" i="90"/>
  <c r="Y70" i="90"/>
  <c r="AA67" i="90"/>
  <c r="W66" i="90"/>
  <c r="AA64" i="90"/>
  <c r="W63" i="90"/>
  <c r="AA61" i="90"/>
  <c r="W60" i="90"/>
  <c r="AA58" i="90"/>
  <c r="W57" i="90"/>
  <c r="AC54" i="90"/>
  <c r="Y53" i="90"/>
  <c r="AC51" i="90"/>
  <c r="Y50" i="90"/>
  <c r="AC48" i="90"/>
  <c r="Y47" i="90"/>
  <c r="AC45" i="90"/>
  <c r="Y44" i="90"/>
  <c r="W43" i="90"/>
  <c r="AI42" i="90" s="1"/>
  <c r="W36" i="90"/>
  <c r="X76" i="90"/>
  <c r="AB74" i="90"/>
  <c r="X73" i="90"/>
  <c r="AB71" i="90"/>
  <c r="X70" i="90"/>
  <c r="Z67" i="90"/>
  <c r="Z64" i="90"/>
  <c r="Z61" i="90"/>
  <c r="Z58" i="90"/>
  <c r="AB54" i="90"/>
  <c r="X53" i="90"/>
  <c r="AB51" i="90"/>
  <c r="X50" i="90"/>
  <c r="AB48" i="90"/>
  <c r="X47" i="90"/>
  <c r="AB45" i="90"/>
  <c r="X44" i="90"/>
  <c r="W35" i="90"/>
  <c r="W76" i="90"/>
  <c r="AA74" i="90"/>
  <c r="W73" i="90"/>
  <c r="AA71" i="90"/>
  <c r="W70" i="90"/>
  <c r="AC68" i="90"/>
  <c r="Y67" i="90"/>
  <c r="AC65" i="90"/>
  <c r="Y64" i="90"/>
  <c r="AC62" i="90"/>
  <c r="Y61" i="90"/>
  <c r="AC59" i="90"/>
  <c r="Y58" i="90"/>
  <c r="AA54" i="90"/>
  <c r="W53" i="90"/>
  <c r="AA51" i="90"/>
  <c r="W50" i="90"/>
  <c r="AA48" i="90"/>
  <c r="W47" i="90"/>
  <c r="AA45" i="90"/>
  <c r="W44" i="90"/>
  <c r="AG36" i="90"/>
  <c r="Z74" i="90"/>
  <c r="Z71" i="90"/>
  <c r="AB68" i="90"/>
  <c r="X67" i="90"/>
  <c r="AB65" i="90"/>
  <c r="X64" i="90"/>
  <c r="AB62" i="90"/>
  <c r="X61" i="90"/>
  <c r="AB59" i="90"/>
  <c r="X58" i="90"/>
  <c r="Z54" i="90"/>
  <c r="Z51" i="90"/>
  <c r="Z48" i="90"/>
  <c r="Z45" i="90"/>
  <c r="AG35" i="90"/>
  <c r="AC75" i="90"/>
  <c r="Y74" i="90"/>
  <c r="AC72" i="90"/>
  <c r="Y71" i="90"/>
  <c r="AC69" i="90"/>
  <c r="AA68" i="90"/>
  <c r="W67" i="90"/>
  <c r="AA65" i="90"/>
  <c r="W64" i="90"/>
  <c r="AA62" i="90"/>
  <c r="W61" i="90"/>
  <c r="AA59" i="90"/>
  <c r="W58" i="90"/>
  <c r="AC56" i="90"/>
  <c r="AC55" i="90"/>
  <c r="Y54" i="90"/>
  <c r="AC52" i="90"/>
  <c r="Y51" i="90"/>
  <c r="AC49" i="90"/>
  <c r="Y48" i="90"/>
  <c r="AC46" i="90"/>
  <c r="Y45" i="90"/>
  <c r="AG34" i="90"/>
  <c r="AB75" i="90"/>
  <c r="X74" i="90"/>
  <c r="AB72" i="90"/>
  <c r="X71" i="90"/>
  <c r="AB69" i="90"/>
  <c r="Z68" i="90"/>
  <c r="Z65" i="90"/>
  <c r="Z62" i="90"/>
  <c r="Z59" i="90"/>
  <c r="AB56" i="90"/>
  <c r="AB55" i="90"/>
  <c r="X54" i="90"/>
  <c r="AB52" i="90"/>
  <c r="X51" i="90"/>
  <c r="AB49" i="90"/>
  <c r="X48" i="90"/>
  <c r="AB46" i="90"/>
  <c r="X45" i="90"/>
  <c r="AG33" i="90"/>
  <c r="AA75" i="90"/>
  <c r="W74" i="90"/>
  <c r="AA72" i="90"/>
  <c r="W71" i="90"/>
  <c r="AA69" i="90"/>
  <c r="Y68" i="90"/>
  <c r="AC66" i="90"/>
  <c r="Y65" i="90"/>
  <c r="AC63" i="90"/>
  <c r="Y62" i="90"/>
  <c r="AC60" i="90"/>
  <c r="Y59" i="90"/>
  <c r="AC57" i="90"/>
  <c r="AA56" i="90"/>
  <c r="AA55" i="90"/>
  <c r="W54" i="90"/>
  <c r="AA52" i="90"/>
  <c r="W51" i="90"/>
  <c r="AA49" i="90"/>
  <c r="W48" i="90"/>
  <c r="AA46" i="90"/>
  <c r="W45" i="90"/>
  <c r="AC43" i="90"/>
  <c r="Z75" i="90"/>
  <c r="Z72" i="90"/>
  <c r="Z69" i="90"/>
  <c r="X68" i="90"/>
  <c r="AB66" i="90"/>
  <c r="X65" i="90"/>
  <c r="AB63" i="90"/>
  <c r="X62" i="90"/>
  <c r="AB60" i="90"/>
  <c r="X59" i="90"/>
  <c r="AB57" i="90"/>
  <c r="Z56" i="90"/>
  <c r="Z55" i="90"/>
  <c r="Z52" i="90"/>
  <c r="Z49" i="90"/>
  <c r="Z46" i="90"/>
  <c r="AB43" i="90"/>
  <c r="AC76" i="90"/>
  <c r="Y75" i="90"/>
  <c r="AC73" i="90"/>
  <c r="Y72" i="90"/>
  <c r="AC70" i="90"/>
  <c r="Y69" i="90"/>
  <c r="W68" i="90"/>
  <c r="AA66" i="90"/>
  <c r="W65" i="90"/>
  <c r="AA63" i="90"/>
  <c r="W62" i="90"/>
  <c r="AA60" i="90"/>
  <c r="W59" i="90"/>
  <c r="AA57" i="90"/>
  <c r="Y56" i="90"/>
  <c r="Y55" i="90"/>
  <c r="AC53" i="90"/>
  <c r="Y52" i="90"/>
  <c r="AC50" i="90"/>
  <c r="Y49" i="90"/>
  <c r="AC47" i="90"/>
  <c r="Y46" i="90"/>
  <c r="AC44" i="90"/>
  <c r="AA43" i="90"/>
  <c r="AA36" i="90"/>
  <c r="N18" i="90"/>
  <c r="AG20" i="90"/>
  <c r="AG21" i="90"/>
  <c r="AG22" i="90"/>
  <c r="W26" i="90"/>
  <c r="W27" i="90"/>
  <c r="W28" i="90"/>
  <c r="W29" i="90"/>
  <c r="N32" i="90"/>
  <c r="M8" i="90"/>
  <c r="N25" i="90"/>
  <c r="F20" i="90"/>
  <c r="AG17" i="90"/>
  <c r="AG19" i="90"/>
  <c r="F27" i="90"/>
  <c r="F38" i="90"/>
  <c r="F37" i="90"/>
  <c r="N40" i="90"/>
  <c r="N39" i="90"/>
  <c r="N38" i="90"/>
  <c r="N37" i="90"/>
  <c r="N36" i="90"/>
  <c r="N35" i="90"/>
  <c r="F40" i="90"/>
  <c r="F39" i="90"/>
  <c r="N31" i="90"/>
  <c r="AG32" i="90"/>
  <c r="N44" i="90"/>
  <c r="Y31" i="90" s="1"/>
  <c r="M47" i="90"/>
  <c r="M50" i="90"/>
  <c r="M53" i="90"/>
  <c r="L57" i="90"/>
  <c r="F59" i="90"/>
  <c r="F62" i="90"/>
  <c r="F65" i="90"/>
  <c r="M70" i="90"/>
  <c r="M73" i="90"/>
  <c r="M76" i="90"/>
  <c r="O44" i="90"/>
  <c r="N47" i="90"/>
  <c r="N50" i="90"/>
  <c r="N53" i="90"/>
  <c r="M57" i="90"/>
  <c r="G59" i="90"/>
  <c r="G62" i="90"/>
  <c r="G65" i="90"/>
  <c r="N70" i="90"/>
  <c r="N73" i="90"/>
  <c r="N76" i="90"/>
  <c r="P44" i="90"/>
  <c r="F45" i="90"/>
  <c r="F48" i="90"/>
  <c r="F51" i="90"/>
  <c r="N57" i="90"/>
  <c r="Y12" i="90" s="1"/>
  <c r="M60" i="90"/>
  <c r="M63" i="90"/>
  <c r="M66" i="90"/>
  <c r="F71" i="90"/>
  <c r="F74" i="90"/>
  <c r="F77" i="90"/>
  <c r="F78" i="90"/>
  <c r="F79" i="90"/>
  <c r="G45" i="90"/>
  <c r="G48" i="90"/>
  <c r="G51" i="90"/>
  <c r="O57" i="90"/>
  <c r="Z26" i="90" s="1"/>
  <c r="N60" i="90"/>
  <c r="N63" i="90"/>
  <c r="N66" i="90"/>
  <c r="G71" i="90"/>
  <c r="G74" i="90"/>
  <c r="G77" i="90"/>
  <c r="G78" i="90"/>
  <c r="G79" i="90"/>
  <c r="M46" i="90"/>
  <c r="M49" i="90"/>
  <c r="M52" i="90"/>
  <c r="F58" i="90"/>
  <c r="F61" i="90"/>
  <c r="F64" i="90"/>
  <c r="M72" i="90"/>
  <c r="M75" i="90"/>
  <c r="F83" i="90"/>
  <c r="F84" i="90"/>
  <c r="F85" i="90"/>
  <c r="F86" i="90"/>
  <c r="F87" i="90"/>
  <c r="F88" i="90"/>
  <c r="F89" i="90"/>
  <c r="F90" i="90"/>
  <c r="F91" i="90"/>
  <c r="F92" i="90"/>
  <c r="Q57" i="90"/>
  <c r="G58" i="90"/>
  <c r="G61" i="90"/>
  <c r="G64" i="90"/>
  <c r="N72" i="90"/>
  <c r="N75" i="90"/>
  <c r="G83" i="90"/>
  <c r="G84" i="90"/>
  <c r="G85" i="90"/>
  <c r="G86" i="90"/>
  <c r="G87" i="90"/>
  <c r="G88" i="90"/>
  <c r="G89" i="90"/>
  <c r="G90" i="90"/>
  <c r="G91" i="90"/>
  <c r="G92" i="90"/>
  <c r="G44" i="90"/>
  <c r="E57" i="90"/>
  <c r="M59" i="90"/>
  <c r="M62" i="90"/>
  <c r="M65" i="90"/>
  <c r="F70" i="90"/>
  <c r="F73" i="90"/>
  <c r="F76" i="90"/>
  <c r="F96" i="90"/>
  <c r="F97" i="90"/>
  <c r="F98" i="90"/>
  <c r="F99" i="90"/>
  <c r="F100" i="90"/>
  <c r="F101" i="90"/>
  <c r="F102" i="90"/>
  <c r="F103" i="90"/>
  <c r="F104" i="90"/>
  <c r="G96" i="90"/>
  <c r="G97" i="90"/>
  <c r="G98" i="90"/>
  <c r="G99" i="90"/>
  <c r="G100" i="90"/>
  <c r="G101" i="90"/>
  <c r="G102" i="90"/>
  <c r="G103" i="90"/>
  <c r="G104" i="90"/>
  <c r="M71" i="90"/>
  <c r="M74" i="90"/>
  <c r="M77" i="90"/>
  <c r="M78" i="90"/>
  <c r="M79" i="90"/>
  <c r="F109" i="90"/>
  <c r="F110" i="90"/>
  <c r="F111" i="90"/>
  <c r="F112" i="90"/>
  <c r="F113" i="90"/>
  <c r="F114" i="90"/>
  <c r="F115" i="90"/>
  <c r="F116" i="90"/>
  <c r="F117" i="90"/>
  <c r="N77" i="90"/>
  <c r="N78" i="90"/>
  <c r="G109" i="90"/>
  <c r="G110" i="90"/>
  <c r="G111" i="90"/>
  <c r="G112" i="90"/>
  <c r="G113" i="90"/>
  <c r="G114" i="90"/>
  <c r="G115" i="90"/>
  <c r="G116" i="90"/>
  <c r="G117" i="90"/>
  <c r="M83" i="90"/>
  <c r="M84" i="90"/>
  <c r="M85" i="90"/>
  <c r="M86" i="90"/>
  <c r="M87" i="90"/>
  <c r="M88" i="90"/>
  <c r="M89" i="90"/>
  <c r="M90" i="90"/>
  <c r="M91" i="90"/>
  <c r="F122" i="90"/>
  <c r="F123" i="90"/>
  <c r="F124" i="90"/>
  <c r="F125" i="90"/>
  <c r="F126" i="90"/>
  <c r="F127" i="90"/>
  <c r="F128" i="90"/>
  <c r="F129" i="90"/>
  <c r="F130" i="90"/>
  <c r="M44" i="90"/>
  <c r="X31" i="90" s="1"/>
  <c r="G46" i="90"/>
  <c r="G49" i="90"/>
  <c r="N58" i="90"/>
  <c r="N61" i="90"/>
  <c r="G72" i="90"/>
  <c r="N83" i="90"/>
  <c r="N84" i="90"/>
  <c r="N85" i="90"/>
  <c r="N86" i="90"/>
  <c r="N87" i="90"/>
  <c r="N88" i="90"/>
  <c r="N89" i="90"/>
  <c r="N90" i="90"/>
  <c r="N91" i="90"/>
  <c r="G122" i="90"/>
  <c r="G123" i="90"/>
  <c r="G124" i="90"/>
  <c r="G125" i="90"/>
  <c r="G126" i="90"/>
  <c r="G127" i="90"/>
  <c r="G128" i="90"/>
  <c r="G129" i="90"/>
  <c r="G130" i="90"/>
  <c r="U40" i="89"/>
  <c r="L85" i="89"/>
  <c r="H84" i="89"/>
  <c r="H88" i="89"/>
  <c r="P90" i="89"/>
  <c r="Q86" i="89"/>
  <c r="Q90" i="89"/>
  <c r="J88" i="89"/>
  <c r="H83" i="89"/>
  <c r="L84" i="89"/>
  <c r="P85" i="89"/>
  <c r="H87" i="89"/>
  <c r="L88" i="89"/>
  <c r="P89" i="89"/>
  <c r="I83" i="89"/>
  <c r="Q85" i="89"/>
  <c r="I87" i="89"/>
  <c r="Q89" i="89"/>
  <c r="P86" i="89"/>
  <c r="L89" i="89"/>
  <c r="J83" i="89"/>
  <c r="O84" i="89"/>
  <c r="E86" i="89"/>
  <c r="J87" i="89"/>
  <c r="O88" i="89"/>
  <c r="E90" i="89"/>
  <c r="I84" i="89"/>
  <c r="I88" i="89"/>
  <c r="E83" i="89"/>
  <c r="J84" i="89"/>
  <c r="O85" i="89"/>
  <c r="E87" i="89"/>
  <c r="O89" i="89"/>
  <c r="L83" i="89"/>
  <c r="P84" i="89"/>
  <c r="H86" i="89"/>
  <c r="L87" i="89"/>
  <c r="P88" i="89"/>
  <c r="H90" i="89"/>
  <c r="L91" i="89"/>
  <c r="J72" i="89"/>
  <c r="P74" i="89"/>
  <c r="I76" i="89"/>
  <c r="I70" i="89"/>
  <c r="O72" i="89"/>
  <c r="Q73" i="89"/>
  <c r="H71" i="89"/>
  <c r="N73" i="89"/>
  <c r="H76" i="89"/>
  <c r="L72" i="89"/>
  <c r="F70" i="89"/>
  <c r="J71" i="89"/>
  <c r="N72" i="89"/>
  <c r="P73" i="89"/>
  <c r="J76" i="89"/>
  <c r="L71" i="89"/>
  <c r="E75" i="89"/>
  <c r="N70" i="89"/>
  <c r="I75" i="89"/>
  <c r="P70" i="89"/>
  <c r="F73" i="89"/>
  <c r="I74" i="89"/>
  <c r="Q75" i="89"/>
  <c r="L77" i="89"/>
  <c r="E71" i="89"/>
  <c r="I72" i="89"/>
  <c r="J73" i="89"/>
  <c r="O74" i="89"/>
  <c r="F76" i="89"/>
  <c r="I71" i="89"/>
  <c r="O73" i="89"/>
  <c r="Q74" i="89"/>
  <c r="J70" i="89"/>
  <c r="N71" i="89"/>
  <c r="P72" i="89"/>
  <c r="E77" i="89"/>
  <c r="L70" i="89"/>
  <c r="O71" i="89"/>
  <c r="Q72" i="89"/>
  <c r="E74" i="89"/>
  <c r="H75" i="89"/>
  <c r="H77" i="89"/>
  <c r="P71" i="89"/>
  <c r="I77" i="89"/>
  <c r="O70" i="89"/>
  <c r="Q71" i="89"/>
  <c r="E73" i="89"/>
  <c r="H74" i="89"/>
  <c r="J75" i="89"/>
  <c r="J77" i="89"/>
  <c r="Q70" i="89"/>
  <c r="E72" i="89"/>
  <c r="H73" i="89"/>
  <c r="J74" i="89"/>
  <c r="O77" i="89"/>
  <c r="Q77" i="89"/>
  <c r="G72" i="89"/>
  <c r="E70" i="89"/>
  <c r="P76" i="89"/>
  <c r="L74" i="89"/>
  <c r="O75" i="89"/>
  <c r="Q76" i="89"/>
  <c r="L76" i="89"/>
  <c r="O76" i="89"/>
  <c r="G71" i="89"/>
  <c r="L75" i="89"/>
  <c r="H70" i="89"/>
  <c r="L73" i="89"/>
  <c r="P75" i="89"/>
  <c r="E60" i="89"/>
  <c r="O64" i="89"/>
  <c r="J58" i="89"/>
  <c r="H60" i="89"/>
  <c r="F63" i="89"/>
  <c r="N64" i="89"/>
  <c r="L58" i="89"/>
  <c r="H63" i="89"/>
  <c r="L62" i="89"/>
  <c r="I58" i="89"/>
  <c r="F60" i="89"/>
  <c r="E63" i="89"/>
  <c r="P64" i="89"/>
  <c r="F57" i="89"/>
  <c r="N58" i="89"/>
  <c r="E61" i="89"/>
  <c r="I63" i="89"/>
  <c r="N66" i="89"/>
  <c r="J60" i="89"/>
  <c r="F62" i="89"/>
  <c r="N63" i="89"/>
  <c r="F58" i="89"/>
  <c r="I59" i="89"/>
  <c r="P60" i="89"/>
  <c r="I62" i="89"/>
  <c r="F65" i="89"/>
  <c r="E59" i="89"/>
  <c r="I60" i="89"/>
  <c r="E62" i="89"/>
  <c r="L63" i="89"/>
  <c r="Q64" i="89"/>
  <c r="F66" i="89"/>
  <c r="F59" i="89"/>
  <c r="E58" i="89"/>
  <c r="H59" i="89"/>
  <c r="N60" i="89"/>
  <c r="H62" i="89"/>
  <c r="O63" i="89"/>
  <c r="H58" i="89"/>
  <c r="J59" i="89"/>
  <c r="J62" i="89"/>
  <c r="E64" i="89"/>
  <c r="L60" i="89"/>
  <c r="O61" i="89"/>
  <c r="Q62" i="89"/>
  <c r="L61" i="89"/>
  <c r="O62" i="89"/>
  <c r="P63" i="89"/>
  <c r="P62" i="89"/>
  <c r="Q63" i="89"/>
  <c r="P61" i="89"/>
  <c r="L59" i="89"/>
  <c r="O60" i="89"/>
  <c r="Q61" i="89"/>
  <c r="G65" i="89"/>
  <c r="I57" i="89"/>
  <c r="G62" i="89"/>
  <c r="Q58" i="89"/>
  <c r="Q59" i="89"/>
  <c r="Q60" i="89"/>
  <c r="G66" i="89"/>
  <c r="G63" i="89"/>
  <c r="G58" i="89"/>
  <c r="G59" i="89"/>
  <c r="G60" i="89"/>
  <c r="G57" i="89"/>
  <c r="L64" i="89"/>
  <c r="L65" i="89"/>
  <c r="O46" i="89"/>
  <c r="H50" i="89"/>
  <c r="L45" i="89"/>
  <c r="P46" i="89"/>
  <c r="O48" i="89"/>
  <c r="Q46" i="89"/>
  <c r="P48" i="89"/>
  <c r="J50" i="89"/>
  <c r="N45" i="89"/>
  <c r="Q48" i="89"/>
  <c r="O45" i="89"/>
  <c r="E47" i="89"/>
  <c r="O50" i="89"/>
  <c r="N44" i="89"/>
  <c r="O47" i="89"/>
  <c r="H51" i="89"/>
  <c r="J45" i="89"/>
  <c r="N48" i="89"/>
  <c r="Q51" i="89"/>
  <c r="I50" i="89"/>
  <c r="J44" i="89"/>
  <c r="P45" i="89"/>
  <c r="E49" i="89"/>
  <c r="Q45" i="89"/>
  <c r="N47" i="89"/>
  <c r="O44" i="89"/>
  <c r="Q47" i="89"/>
  <c r="O49" i="89"/>
  <c r="I51" i="89"/>
  <c r="Q44" i="89"/>
  <c r="P47" i="89"/>
  <c r="P50" i="89"/>
  <c r="Q50" i="89"/>
  <c r="E48" i="89"/>
  <c r="P49" i="89"/>
  <c r="E51" i="89"/>
  <c r="E45" i="89"/>
  <c r="E46" i="89"/>
  <c r="H47" i="89"/>
  <c r="H48" i="89"/>
  <c r="H49" i="89"/>
  <c r="J51" i="89"/>
  <c r="I47" i="89"/>
  <c r="I48" i="89"/>
  <c r="I49" i="89"/>
  <c r="L50" i="89"/>
  <c r="L51" i="89"/>
  <c r="N53" i="89"/>
  <c r="H45" i="89"/>
  <c r="H46" i="89"/>
  <c r="J47" i="89"/>
  <c r="J48" i="89"/>
  <c r="J49" i="89"/>
  <c r="I45" i="89"/>
  <c r="I46" i="89"/>
  <c r="L47" i="89"/>
  <c r="L48" i="89"/>
  <c r="L49" i="89"/>
  <c r="N50" i="89"/>
  <c r="N51" i="89"/>
  <c r="O35" i="89"/>
  <c r="L34" i="89"/>
  <c r="M34" i="89"/>
  <c r="L33" i="89"/>
  <c r="P37" i="89"/>
  <c r="M33" i="89"/>
  <c r="Q37" i="89"/>
  <c r="G34" i="89"/>
  <c r="L35" i="89"/>
  <c r="P36" i="89"/>
  <c r="G33" i="89"/>
  <c r="P35" i="89"/>
  <c r="O34" i="89"/>
  <c r="O31" i="89"/>
  <c r="P34" i="89"/>
  <c r="O37" i="89"/>
  <c r="G32" i="89"/>
  <c r="M36" i="89"/>
  <c r="O36" i="89"/>
  <c r="G38" i="89"/>
  <c r="L32" i="89"/>
  <c r="M35" i="89"/>
  <c r="Q36" i="89"/>
  <c r="L36" i="89"/>
  <c r="E31" i="89"/>
  <c r="P32" i="89"/>
  <c r="Q33" i="89"/>
  <c r="O38" i="89"/>
  <c r="O32" i="89"/>
  <c r="P33" i="89"/>
  <c r="Q34" i="89"/>
  <c r="L38" i="89"/>
  <c r="G31" i="89"/>
  <c r="Q32" i="89"/>
  <c r="G35" i="89"/>
  <c r="L37" i="89"/>
  <c r="P38" i="89"/>
  <c r="M32" i="89"/>
  <c r="O33" i="89"/>
  <c r="Q35" i="89"/>
  <c r="M31" i="89"/>
  <c r="M37" i="89"/>
  <c r="Q38" i="89"/>
  <c r="H21" i="89"/>
  <c r="I22" i="89"/>
  <c r="E25" i="89"/>
  <c r="Q19" i="89"/>
  <c r="I21" i="89"/>
  <c r="J22" i="89"/>
  <c r="P23" i="89"/>
  <c r="E20" i="89"/>
  <c r="J21" i="89"/>
  <c r="L22" i="89"/>
  <c r="I25" i="89"/>
  <c r="H20" i="89"/>
  <c r="P22" i="89"/>
  <c r="F24" i="89"/>
  <c r="L25" i="89"/>
  <c r="E19" i="89"/>
  <c r="I20" i="89"/>
  <c r="N21" i="89"/>
  <c r="Q22" i="89"/>
  <c r="H24" i="89"/>
  <c r="N25" i="89"/>
  <c r="P19" i="89"/>
  <c r="O23" i="89"/>
  <c r="Q23" i="89"/>
  <c r="H19" i="89"/>
  <c r="J20" i="89"/>
  <c r="O21" i="89"/>
  <c r="E23" i="89"/>
  <c r="I24" i="89"/>
  <c r="O25" i="89"/>
  <c r="H25" i="89"/>
  <c r="I19" i="89"/>
  <c r="L20" i="89"/>
  <c r="P21" i="89"/>
  <c r="H23" i="89"/>
  <c r="J24" i="89"/>
  <c r="P25" i="89"/>
  <c r="J19" i="89"/>
  <c r="O20" i="89"/>
  <c r="Q21" i="89"/>
  <c r="I23" i="89"/>
  <c r="L24" i="89"/>
  <c r="Q25" i="89"/>
  <c r="F20" i="89"/>
  <c r="L21" i="89"/>
  <c r="O22" i="89"/>
  <c r="E24" i="89"/>
  <c r="J25" i="89"/>
  <c r="L19" i="89"/>
  <c r="P20" i="89"/>
  <c r="E22" i="89"/>
  <c r="J23" i="89"/>
  <c r="O5" i="89"/>
  <c r="J8" i="89"/>
  <c r="P10" i="89"/>
  <c r="P5" i="89"/>
  <c r="L8" i="89"/>
  <c r="Q10" i="89"/>
  <c r="G13" i="89"/>
  <c r="P12" i="89"/>
  <c r="Q5" i="89"/>
  <c r="O8" i="89"/>
  <c r="G11" i="89"/>
  <c r="P7" i="89"/>
  <c r="L10" i="89"/>
  <c r="L5" i="89"/>
  <c r="Q7" i="89"/>
  <c r="O10" i="89"/>
  <c r="Q12" i="89"/>
  <c r="L6" i="89"/>
  <c r="P8" i="89"/>
  <c r="L11" i="89"/>
  <c r="O6" i="89"/>
  <c r="Q8" i="89"/>
  <c r="O11" i="89"/>
  <c r="AG29" i="89"/>
  <c r="E7" i="89"/>
  <c r="H8" i="89"/>
  <c r="I9" i="89"/>
  <c r="N11" i="89"/>
  <c r="F7" i="89"/>
  <c r="I8" i="89"/>
  <c r="J9" i="89"/>
  <c r="N10" i="89"/>
  <c r="E6" i="89"/>
  <c r="I7" i="89"/>
  <c r="N9" i="89"/>
  <c r="F6" i="89"/>
  <c r="J7" i="89"/>
  <c r="N8" i="89"/>
  <c r="E12" i="89"/>
  <c r="E5" i="89"/>
  <c r="H6" i="89"/>
  <c r="E11" i="89"/>
  <c r="F12" i="89"/>
  <c r="F5" i="89"/>
  <c r="I6" i="89"/>
  <c r="N7" i="89"/>
  <c r="F11" i="89"/>
  <c r="H12" i="89"/>
  <c r="H11" i="89"/>
  <c r="E8" i="89"/>
  <c r="I10" i="89"/>
  <c r="J11" i="89"/>
  <c r="H5" i="89"/>
  <c r="J6" i="89"/>
  <c r="E10" i="89"/>
  <c r="I12" i="89"/>
  <c r="N14" i="89"/>
  <c r="I5" i="89"/>
  <c r="E9" i="89"/>
  <c r="F10" i="89"/>
  <c r="J12" i="89"/>
  <c r="J5" i="89"/>
  <c r="F9" i="89"/>
  <c r="H10" i="89"/>
  <c r="I11" i="89"/>
  <c r="N13" i="89"/>
  <c r="N5" i="89"/>
  <c r="F8" i="89"/>
  <c r="H9" i="89"/>
  <c r="J10" i="89"/>
  <c r="N12" i="89"/>
  <c r="AG23" i="89"/>
  <c r="H57" i="89"/>
  <c r="X75" i="89"/>
  <c r="W15" i="89"/>
  <c r="AG21" i="89"/>
  <c r="AG17" i="89"/>
  <c r="X60" i="89"/>
  <c r="AG19" i="89"/>
  <c r="O18" i="89"/>
  <c r="L18" i="89"/>
  <c r="Q18" i="89"/>
  <c r="AG9" i="89"/>
  <c r="W3" i="89"/>
  <c r="Z66" i="89"/>
  <c r="P18" i="89"/>
  <c r="AA19" i="89" s="1"/>
  <c r="W33" i="89"/>
  <c r="X52" i="89"/>
  <c r="X56" i="89"/>
  <c r="W10" i="89"/>
  <c r="AB73" i="89"/>
  <c r="X74" i="89"/>
  <c r="L31" i="89"/>
  <c r="Q31" i="89"/>
  <c r="P31" i="89"/>
  <c r="Z50" i="89"/>
  <c r="X71" i="89"/>
  <c r="AB49" i="89"/>
  <c r="AB70" i="89"/>
  <c r="X72" i="89"/>
  <c r="G12" i="89"/>
  <c r="M7" i="89"/>
  <c r="G10" i="89"/>
  <c r="M5" i="89"/>
  <c r="M13" i="89"/>
  <c r="G6" i="89"/>
  <c r="M10" i="89"/>
  <c r="G14" i="89"/>
  <c r="M9" i="89"/>
  <c r="M11" i="89"/>
  <c r="M8" i="89"/>
  <c r="G7" i="89"/>
  <c r="G5" i="89"/>
  <c r="M6" i="89"/>
  <c r="G8" i="89"/>
  <c r="W6" i="89"/>
  <c r="Z63" i="89"/>
  <c r="AB64" i="89"/>
  <c r="Z65" i="89"/>
  <c r="W31" i="89"/>
  <c r="AB72" i="89"/>
  <c r="AG32" i="89"/>
  <c r="W28" i="89"/>
  <c r="X66" i="89"/>
  <c r="AB50" i="89"/>
  <c r="X51" i="89"/>
  <c r="AG5" i="89"/>
  <c r="Z73" i="89"/>
  <c r="AB52" i="89"/>
  <c r="Z53" i="89"/>
  <c r="AB56" i="89"/>
  <c r="AG13" i="89"/>
  <c r="N24" i="89"/>
  <c r="F19" i="89"/>
  <c r="N22" i="89"/>
  <c r="F18" i="89"/>
  <c r="X30" i="89" s="1"/>
  <c r="AG14" i="89"/>
  <c r="AG36" i="89"/>
  <c r="AG35" i="89"/>
  <c r="F25" i="89"/>
  <c r="N27" i="89"/>
  <c r="F22" i="89"/>
  <c r="AG7" i="89"/>
  <c r="N26" i="89"/>
  <c r="F21" i="89"/>
  <c r="AG6" i="89"/>
  <c r="E18" i="89"/>
  <c r="AC19" i="89" s="1"/>
  <c r="M25" i="89"/>
  <c r="M23" i="89"/>
  <c r="G24" i="89"/>
  <c r="M19" i="89"/>
  <c r="G21" i="89"/>
  <c r="M27" i="89"/>
  <c r="G20" i="89"/>
  <c r="Y5" i="89"/>
  <c r="AG8" i="89"/>
  <c r="W17" i="89"/>
  <c r="M18" i="89"/>
  <c r="M20" i="89"/>
  <c r="M22" i="89"/>
  <c r="F23" i="89"/>
  <c r="AA23" i="89"/>
  <c r="G25" i="89"/>
  <c r="M26" i="89"/>
  <c r="F27" i="89"/>
  <c r="H31" i="89"/>
  <c r="X43" i="89"/>
  <c r="X45" i="89"/>
  <c r="X46" i="89"/>
  <c r="X55" i="89"/>
  <c r="Z59" i="89"/>
  <c r="W25" i="89"/>
  <c r="W19" i="89"/>
  <c r="Z68" i="89"/>
  <c r="AG3" i="89"/>
  <c r="W9" i="89"/>
  <c r="N18" i="89"/>
  <c r="G19" i="89"/>
  <c r="N20" i="89"/>
  <c r="G23" i="89"/>
  <c r="AC25" i="89"/>
  <c r="G27" i="89"/>
  <c r="AC27" i="89"/>
  <c r="W29" i="89"/>
  <c r="AG33" i="89"/>
  <c r="Z43" i="89"/>
  <c r="AB46" i="89"/>
  <c r="Z47" i="89"/>
  <c r="AB55" i="89"/>
  <c r="AG11" i="89"/>
  <c r="AB76" i="89"/>
  <c r="H18" i="89"/>
  <c r="Z8" i="89" s="1"/>
  <c r="W12" i="89"/>
  <c r="X34" i="89"/>
  <c r="W35" i="89"/>
  <c r="AB75" i="89"/>
  <c r="AC36" i="89"/>
  <c r="W5" i="89"/>
  <c r="X4" i="89"/>
  <c r="J18" i="89"/>
  <c r="AB19" i="89" s="1"/>
  <c r="AA12" i="89"/>
  <c r="W4" i="89"/>
  <c r="AB67" i="89"/>
  <c r="AG26" i="89"/>
  <c r="X57" i="89"/>
  <c r="X14" i="89"/>
  <c r="X23" i="89"/>
  <c r="F37" i="89"/>
  <c r="N31" i="89"/>
  <c r="N40" i="89"/>
  <c r="N39" i="89"/>
  <c r="F35" i="89"/>
  <c r="N38" i="89"/>
  <c r="N37" i="89"/>
  <c r="N36" i="89"/>
  <c r="F40" i="89"/>
  <c r="F39" i="89"/>
  <c r="N33" i="89"/>
  <c r="N32" i="89"/>
  <c r="Z44" i="89"/>
  <c r="X54" i="89"/>
  <c r="Z57" i="89"/>
  <c r="W7" i="89"/>
  <c r="I18" i="89"/>
  <c r="AA13" i="89" s="1"/>
  <c r="X9" i="89"/>
  <c r="Y17" i="89"/>
  <c r="AC23" i="89"/>
  <c r="J31" i="89"/>
  <c r="I44" i="89"/>
  <c r="H44" i="89"/>
  <c r="E44" i="89"/>
  <c r="AC14" i="89" s="1"/>
  <c r="AB47" i="89"/>
  <c r="Z60" i="89"/>
  <c r="AB61" i="89"/>
  <c r="Z62" i="89"/>
  <c r="X69" i="89"/>
  <c r="AA76" i="89"/>
  <c r="AB53" i="89"/>
  <c r="W27" i="89"/>
  <c r="G18" i="89"/>
  <c r="Y27" i="89" s="1"/>
  <c r="AG18" i="89"/>
  <c r="W21" i="89"/>
  <c r="F31" i="89"/>
  <c r="X32" i="89" s="1"/>
  <c r="AG15" i="89"/>
  <c r="M24" i="89"/>
  <c r="AC33" i="89"/>
  <c r="N34" i="89"/>
  <c r="AB44" i="89"/>
  <c r="AB58" i="89"/>
  <c r="W11" i="89"/>
  <c r="AG12" i="89"/>
  <c r="W13" i="89"/>
  <c r="AB16" i="89"/>
  <c r="W24" i="89"/>
  <c r="AG27" i="89"/>
  <c r="F32" i="89"/>
  <c r="W34" i="89"/>
  <c r="F36" i="89"/>
  <c r="F38" i="89"/>
  <c r="X48" i="89"/>
  <c r="X49" i="89"/>
  <c r="X63" i="89"/>
  <c r="AB69" i="89"/>
  <c r="Z70" i="89"/>
  <c r="W16" i="89"/>
  <c r="X21" i="89"/>
  <c r="W22" i="89"/>
  <c r="AG24" i="89"/>
  <c r="AC28" i="89"/>
  <c r="AB29" i="89"/>
  <c r="W30" i="89"/>
  <c r="AA43" i="89"/>
  <c r="AC44" i="89"/>
  <c r="Y46" i="89"/>
  <c r="AC47" i="89"/>
  <c r="Y49" i="89"/>
  <c r="AC50" i="89"/>
  <c r="Y52" i="89"/>
  <c r="AC53" i="89"/>
  <c r="Y55" i="89"/>
  <c r="Y56" i="89"/>
  <c r="AA57" i="89"/>
  <c r="W59" i="89"/>
  <c r="AA60" i="89"/>
  <c r="W62" i="89"/>
  <c r="AA63" i="89"/>
  <c r="W65" i="89"/>
  <c r="AA66" i="89"/>
  <c r="W68" i="89"/>
  <c r="Y69" i="89"/>
  <c r="M70" i="89"/>
  <c r="AC70" i="89"/>
  <c r="Y72" i="89"/>
  <c r="M73" i="89"/>
  <c r="AC73" i="89"/>
  <c r="Y75" i="89"/>
  <c r="M76" i="89"/>
  <c r="AC76" i="89"/>
  <c r="Y21" i="89"/>
  <c r="X22" i="89"/>
  <c r="W23" i="89"/>
  <c r="AG25" i="89"/>
  <c r="AG31" i="89"/>
  <c r="AB43" i="89"/>
  <c r="Z46" i="89"/>
  <c r="Z49" i="89"/>
  <c r="Z52" i="89"/>
  <c r="Z55" i="89"/>
  <c r="Z56" i="89"/>
  <c r="AB57" i="89"/>
  <c r="X59" i="89"/>
  <c r="AB60" i="89"/>
  <c r="X62" i="89"/>
  <c r="AB63" i="89"/>
  <c r="X65" i="89"/>
  <c r="AB66" i="89"/>
  <c r="X68" i="89"/>
  <c r="Z69" i="89"/>
  <c r="Z72" i="89"/>
  <c r="Z75" i="89"/>
  <c r="N76" i="89"/>
  <c r="G39" i="89"/>
  <c r="G40" i="89"/>
  <c r="AC43" i="89"/>
  <c r="P44" i="89"/>
  <c r="F45" i="89"/>
  <c r="W45" i="89"/>
  <c r="AA46" i="89"/>
  <c r="F48" i="89"/>
  <c r="W48" i="89"/>
  <c r="AA49" i="89"/>
  <c r="F51" i="89"/>
  <c r="W51" i="89"/>
  <c r="AA52" i="89"/>
  <c r="W54" i="89"/>
  <c r="AA55" i="89"/>
  <c r="AA56" i="89"/>
  <c r="N57" i="89"/>
  <c r="AC57" i="89"/>
  <c r="Y59" i="89"/>
  <c r="M60" i="89"/>
  <c r="AC60" i="89"/>
  <c r="Y62" i="89"/>
  <c r="M63" i="89"/>
  <c r="AC63" i="89"/>
  <c r="Y65" i="89"/>
  <c r="M66" i="89"/>
  <c r="AC66" i="89"/>
  <c r="Y68" i="89"/>
  <c r="AA69" i="89"/>
  <c r="F71" i="89"/>
  <c r="W71" i="89"/>
  <c r="AA72" i="89"/>
  <c r="F74" i="89"/>
  <c r="W74" i="89"/>
  <c r="AA75" i="89"/>
  <c r="F77" i="89"/>
  <c r="F78" i="89"/>
  <c r="F79" i="89"/>
  <c r="G77" i="89"/>
  <c r="G78" i="89"/>
  <c r="G79" i="89"/>
  <c r="X7" i="89"/>
  <c r="W8" i="89"/>
  <c r="AG10" i="89"/>
  <c r="X25" i="89"/>
  <c r="W26" i="89"/>
  <c r="AG28" i="89"/>
  <c r="AA30" i="89"/>
  <c r="W32" i="89"/>
  <c r="AG34" i="89"/>
  <c r="Y45" i="89"/>
  <c r="AC46" i="89"/>
  <c r="Y48" i="89"/>
  <c r="AC49" i="89"/>
  <c r="Y51" i="89"/>
  <c r="AC52" i="89"/>
  <c r="Y54" i="89"/>
  <c r="AC55" i="89"/>
  <c r="AC56" i="89"/>
  <c r="W58" i="89"/>
  <c r="AA59" i="89"/>
  <c r="W61" i="89"/>
  <c r="AA62" i="89"/>
  <c r="W64" i="89"/>
  <c r="AA65" i="89"/>
  <c r="W67" i="89"/>
  <c r="AA68" i="89"/>
  <c r="AC69" i="89"/>
  <c r="Y71" i="89"/>
  <c r="M72" i="89"/>
  <c r="AC72" i="89"/>
  <c r="Y74" i="89"/>
  <c r="M75" i="89"/>
  <c r="AC75" i="89"/>
  <c r="F83" i="89"/>
  <c r="F84" i="89"/>
  <c r="F85" i="89"/>
  <c r="F86" i="89"/>
  <c r="F87" i="89"/>
  <c r="F88" i="89"/>
  <c r="F89" i="89"/>
  <c r="F90" i="89"/>
  <c r="F91" i="89"/>
  <c r="F92" i="89"/>
  <c r="M38" i="89"/>
  <c r="F44" i="89"/>
  <c r="X15" i="89" s="1"/>
  <c r="Z45" i="89"/>
  <c r="N46" i="89"/>
  <c r="Z48" i="89"/>
  <c r="N49" i="89"/>
  <c r="Z51" i="89"/>
  <c r="N52" i="89"/>
  <c r="Z54" i="89"/>
  <c r="X58" i="89"/>
  <c r="AB59" i="89"/>
  <c r="G61" i="89"/>
  <c r="X61" i="89"/>
  <c r="AB62" i="89"/>
  <c r="G64" i="89"/>
  <c r="X64" i="89"/>
  <c r="AB65" i="89"/>
  <c r="X67" i="89"/>
  <c r="AB68" i="89"/>
  <c r="Z71" i="89"/>
  <c r="Z74" i="89"/>
  <c r="N75" i="89"/>
  <c r="G83" i="89"/>
  <c r="G84" i="89"/>
  <c r="G85" i="89"/>
  <c r="G86" i="89"/>
  <c r="G87" i="89"/>
  <c r="G88" i="89"/>
  <c r="G89" i="89"/>
  <c r="G90" i="89"/>
  <c r="G91" i="89"/>
  <c r="G44" i="89"/>
  <c r="W44" i="89"/>
  <c r="AA45" i="89"/>
  <c r="F47" i="89"/>
  <c r="W47" i="89"/>
  <c r="AA48" i="89"/>
  <c r="F50" i="89"/>
  <c r="W50" i="89"/>
  <c r="AA51" i="89"/>
  <c r="F53" i="89"/>
  <c r="W53" i="89"/>
  <c r="AA54" i="89"/>
  <c r="E57" i="89"/>
  <c r="AC32" i="89" s="1"/>
  <c r="Y58" i="89"/>
  <c r="M59" i="89"/>
  <c r="AC59" i="89"/>
  <c r="Y61" i="89"/>
  <c r="M62" i="89"/>
  <c r="AC62" i="89"/>
  <c r="Y64" i="89"/>
  <c r="M65" i="89"/>
  <c r="AC65" i="89"/>
  <c r="Y67" i="89"/>
  <c r="AC68" i="89"/>
  <c r="W70" i="89"/>
  <c r="AA71" i="89"/>
  <c r="W73" i="89"/>
  <c r="AA74" i="89"/>
  <c r="W76" i="89"/>
  <c r="F96" i="89"/>
  <c r="F97" i="89"/>
  <c r="F98" i="89"/>
  <c r="F99" i="89"/>
  <c r="F100" i="89"/>
  <c r="F101" i="89"/>
  <c r="F102" i="89"/>
  <c r="F103" i="89"/>
  <c r="F104" i="89"/>
  <c r="M39" i="89"/>
  <c r="M40" i="89"/>
  <c r="X44" i="89"/>
  <c r="AB45" i="89"/>
  <c r="G47" i="89"/>
  <c r="X47" i="89"/>
  <c r="AB48" i="89"/>
  <c r="G50" i="89"/>
  <c r="X50" i="89"/>
  <c r="AB51" i="89"/>
  <c r="X53" i="89"/>
  <c r="AB54" i="89"/>
  <c r="Z58" i="89"/>
  <c r="Z61" i="89"/>
  <c r="N62" i="89"/>
  <c r="Z64" i="89"/>
  <c r="Z67" i="89"/>
  <c r="G70" i="89"/>
  <c r="X70" i="89"/>
  <c r="AB71" i="89"/>
  <c r="G73" i="89"/>
  <c r="X73" i="89"/>
  <c r="AB74" i="89"/>
  <c r="G76" i="89"/>
  <c r="X76" i="89"/>
  <c r="G96" i="89"/>
  <c r="G97" i="89"/>
  <c r="G98" i="89"/>
  <c r="G99" i="89"/>
  <c r="G100" i="89"/>
  <c r="G101" i="89"/>
  <c r="G102" i="89"/>
  <c r="G103" i="89"/>
  <c r="G104" i="89"/>
  <c r="W18" i="89"/>
  <c r="AG20" i="89"/>
  <c r="AC24" i="89"/>
  <c r="AB25" i="89"/>
  <c r="X35" i="89"/>
  <c r="W36" i="89"/>
  <c r="W43" i="89"/>
  <c r="AI42" i="89" s="1"/>
  <c r="Y44" i="89"/>
  <c r="AC45" i="89"/>
  <c r="Y47" i="89"/>
  <c r="AC48" i="89"/>
  <c r="Y50" i="89"/>
  <c r="AC51" i="89"/>
  <c r="Y53" i="89"/>
  <c r="AC54" i="89"/>
  <c r="W57" i="89"/>
  <c r="AA58" i="89"/>
  <c r="W60" i="89"/>
  <c r="AA61" i="89"/>
  <c r="W63" i="89"/>
  <c r="AA64" i="89"/>
  <c r="W66" i="89"/>
  <c r="AA67" i="89"/>
  <c r="Y70" i="89"/>
  <c r="M71" i="89"/>
  <c r="AC71" i="89"/>
  <c r="Y73" i="89"/>
  <c r="M74" i="89"/>
  <c r="AC74" i="89"/>
  <c r="Y76" i="89"/>
  <c r="M77" i="89"/>
  <c r="M78" i="89"/>
  <c r="F109" i="89"/>
  <c r="F110" i="89"/>
  <c r="F111" i="89"/>
  <c r="F112" i="89"/>
  <c r="F113" i="89"/>
  <c r="F114" i="89"/>
  <c r="F115" i="89"/>
  <c r="F116" i="89"/>
  <c r="F117" i="89"/>
  <c r="Z76" i="89"/>
  <c r="N77" i="89"/>
  <c r="N78" i="89"/>
  <c r="N79" i="89"/>
  <c r="G109" i="89"/>
  <c r="G110" i="89"/>
  <c r="G111" i="89"/>
  <c r="G112" i="89"/>
  <c r="G113" i="89"/>
  <c r="G114" i="89"/>
  <c r="G115" i="89"/>
  <c r="G116" i="89"/>
  <c r="G117" i="89"/>
  <c r="X3" i="89"/>
  <c r="AG4" i="89"/>
  <c r="N6" i="89"/>
  <c r="W14" i="89"/>
  <c r="AG16" i="89"/>
  <c r="AB17" i="89"/>
  <c r="Y18" i="89"/>
  <c r="X19" i="89"/>
  <c r="W20" i="89"/>
  <c r="AG22" i="89"/>
  <c r="AG30" i="89"/>
  <c r="Y36" i="89"/>
  <c r="Y43" i="89"/>
  <c r="AA44" i="89"/>
  <c r="F46" i="89"/>
  <c r="W46" i="89"/>
  <c r="AA47" i="89"/>
  <c r="F49" i="89"/>
  <c r="W49" i="89"/>
  <c r="AA50" i="89"/>
  <c r="W52" i="89"/>
  <c r="AA53" i="89"/>
  <c r="W55" i="89"/>
  <c r="W56" i="89"/>
  <c r="Y57" i="89"/>
  <c r="M58" i="89"/>
  <c r="AC58" i="89"/>
  <c r="Y60" i="89"/>
  <c r="M61" i="89"/>
  <c r="AC61" i="89"/>
  <c r="Y63" i="89"/>
  <c r="AC64" i="89"/>
  <c r="Y66" i="89"/>
  <c r="AC67" i="89"/>
  <c r="W69" i="89"/>
  <c r="AA70" i="89"/>
  <c r="F72" i="89"/>
  <c r="W72" i="89"/>
  <c r="AA73" i="89"/>
  <c r="W75" i="89"/>
  <c r="N83" i="89"/>
  <c r="N84" i="89"/>
  <c r="N85" i="89"/>
  <c r="N86" i="89"/>
  <c r="N87" i="89"/>
  <c r="N88" i="89"/>
  <c r="N89" i="89"/>
  <c r="N90" i="89"/>
  <c r="N91" i="89"/>
  <c r="I72" i="88"/>
  <c r="E76" i="88"/>
  <c r="J72" i="88"/>
  <c r="F76" i="88"/>
  <c r="H77" i="88"/>
  <c r="H71" i="88"/>
  <c r="F70" i="88"/>
  <c r="I71" i="88"/>
  <c r="E75" i="88"/>
  <c r="H76" i="88"/>
  <c r="P70" i="88"/>
  <c r="E74" i="88"/>
  <c r="H75" i="88"/>
  <c r="E72" i="88"/>
  <c r="J75" i="88"/>
  <c r="I76" i="88"/>
  <c r="I77" i="88"/>
  <c r="E70" i="88"/>
  <c r="E71" i="88"/>
  <c r="F72" i="88"/>
  <c r="H73" i="88"/>
  <c r="H74" i="88"/>
  <c r="J76" i="88"/>
  <c r="J77" i="88"/>
  <c r="E61" i="88"/>
  <c r="J62" i="88"/>
  <c r="I62" i="88"/>
  <c r="H61" i="88"/>
  <c r="J58" i="88"/>
  <c r="H62" i="88"/>
  <c r="I63" i="88"/>
  <c r="J63" i="88"/>
  <c r="E60" i="88"/>
  <c r="I61" i="88"/>
  <c r="H60" i="88"/>
  <c r="J61" i="88"/>
  <c r="N62" i="88"/>
  <c r="N57" i="88"/>
  <c r="I60" i="88"/>
  <c r="I48" i="88"/>
  <c r="I50" i="88"/>
  <c r="J45" i="88"/>
  <c r="L50" i="88"/>
  <c r="L45" i="88"/>
  <c r="G47" i="88"/>
  <c r="E49" i="88"/>
  <c r="O50" i="88"/>
  <c r="E44" i="88"/>
  <c r="O45" i="88"/>
  <c r="H47" i="88"/>
  <c r="H49" i="88"/>
  <c r="P50" i="88"/>
  <c r="I45" i="88"/>
  <c r="E47" i="88"/>
  <c r="Q48" i="88"/>
  <c r="J50" i="88"/>
  <c r="P45" i="88"/>
  <c r="P47" i="88"/>
  <c r="I49" i="88"/>
  <c r="Q50" i="88"/>
  <c r="E45" i="88"/>
  <c r="I47" i="88"/>
  <c r="P49" i="88"/>
  <c r="I46" i="88"/>
  <c r="J47" i="88"/>
  <c r="L48" i="88"/>
  <c r="Q49" i="88"/>
  <c r="E51" i="88"/>
  <c r="G45" i="88"/>
  <c r="J46" i="88"/>
  <c r="L47" i="88"/>
  <c r="O48" i="88"/>
  <c r="H51" i="88"/>
  <c r="H46" i="88"/>
  <c r="J48" i="88"/>
  <c r="H45" i="88"/>
  <c r="L46" i="88"/>
  <c r="O47" i="88"/>
  <c r="P48" i="88"/>
  <c r="E50" i="88"/>
  <c r="I51" i="88"/>
  <c r="M33" i="88"/>
  <c r="O33" i="88"/>
  <c r="P33" i="88"/>
  <c r="Q33" i="88"/>
  <c r="H37" i="88"/>
  <c r="L33" i="88"/>
  <c r="E36" i="88"/>
  <c r="O38" i="88"/>
  <c r="P36" i="88"/>
  <c r="P38" i="88"/>
  <c r="Q36" i="88"/>
  <c r="Q38" i="88"/>
  <c r="M31" i="88"/>
  <c r="E37" i="88"/>
  <c r="E32" i="88"/>
  <c r="J34" i="88"/>
  <c r="I37" i="88"/>
  <c r="P32" i="88"/>
  <c r="M34" i="88"/>
  <c r="H36" i="88"/>
  <c r="O37" i="88"/>
  <c r="Q32" i="88"/>
  <c r="O34" i="88"/>
  <c r="I36" i="88"/>
  <c r="P37" i="88"/>
  <c r="G39" i="88"/>
  <c r="G31" i="88"/>
  <c r="H33" i="88"/>
  <c r="P34" i="88"/>
  <c r="L36" i="88"/>
  <c r="Q37" i="88"/>
  <c r="L34" i="88"/>
  <c r="G36" i="88"/>
  <c r="M37" i="88"/>
  <c r="G40" i="88"/>
  <c r="H31" i="88"/>
  <c r="I33" i="88"/>
  <c r="Q34" i="88"/>
  <c r="O36" i="88"/>
  <c r="H35" i="88"/>
  <c r="F34" i="88"/>
  <c r="I35" i="88"/>
  <c r="E38" i="88"/>
  <c r="E34" i="88"/>
  <c r="H34" i="88"/>
  <c r="J35" i="88"/>
  <c r="J36" i="88"/>
  <c r="E33" i="88"/>
  <c r="I34" i="88"/>
  <c r="H38" i="88"/>
  <c r="E20" i="88"/>
  <c r="J23" i="88"/>
  <c r="H25" i="88"/>
  <c r="H20" i="88"/>
  <c r="L23" i="88"/>
  <c r="I25" i="88"/>
  <c r="I20" i="88"/>
  <c r="G22" i="88"/>
  <c r="L25" i="88"/>
  <c r="H19" i="88"/>
  <c r="M20" i="88"/>
  <c r="O21" i="88"/>
  <c r="E24" i="88"/>
  <c r="J25" i="88"/>
  <c r="I19" i="88"/>
  <c r="P21" i="88"/>
  <c r="E23" i="88"/>
  <c r="H24" i="88"/>
  <c r="J19" i="88"/>
  <c r="O20" i="88"/>
  <c r="Q21" i="88"/>
  <c r="I24" i="88"/>
  <c r="L19" i="88"/>
  <c r="P20" i="88"/>
  <c r="E22" i="88"/>
  <c r="G23" i="88"/>
  <c r="J24" i="88"/>
  <c r="G27" i="88"/>
  <c r="O19" i="88"/>
  <c r="Q20" i="88"/>
  <c r="I6" i="88"/>
  <c r="O7" i="88"/>
  <c r="I9" i="88"/>
  <c r="P10" i="88"/>
  <c r="I12" i="88"/>
  <c r="G5" i="88"/>
  <c r="J6" i="88"/>
  <c r="P7" i="88"/>
  <c r="J9" i="88"/>
  <c r="Q10" i="88"/>
  <c r="J12" i="88"/>
  <c r="L7" i="88"/>
  <c r="G12" i="88"/>
  <c r="H6" i="88"/>
  <c r="M7" i="88"/>
  <c r="O10" i="88"/>
  <c r="H5" i="88"/>
  <c r="L6" i="88"/>
  <c r="G8" i="88"/>
  <c r="L9" i="88"/>
  <c r="E11" i="88"/>
  <c r="L12" i="88"/>
  <c r="E9" i="88"/>
  <c r="M13" i="88"/>
  <c r="E5" i="88"/>
  <c r="G9" i="88"/>
  <c r="H12" i="88"/>
  <c r="I5" i="88"/>
  <c r="M6" i="88"/>
  <c r="H8" i="88"/>
  <c r="G11" i="88"/>
  <c r="O5" i="88"/>
  <c r="P6" i="88"/>
  <c r="Q7" i="88"/>
  <c r="F9" i="88"/>
  <c r="H10" i="88"/>
  <c r="J11" i="88"/>
  <c r="O12" i="88"/>
  <c r="P5" i="88"/>
  <c r="Q6" i="88"/>
  <c r="E8" i="88"/>
  <c r="I10" i="88"/>
  <c r="L11" i="88"/>
  <c r="P12" i="88"/>
  <c r="Q5" i="88"/>
  <c r="E7" i="88"/>
  <c r="F8" i="88"/>
  <c r="H9" i="88"/>
  <c r="J10" i="88"/>
  <c r="O11" i="88"/>
  <c r="Q12" i="88"/>
  <c r="W35" i="88"/>
  <c r="W13" i="88"/>
  <c r="W5" i="88"/>
  <c r="W14" i="88"/>
  <c r="X54" i="88"/>
  <c r="O18" i="88"/>
  <c r="AG13" i="88"/>
  <c r="Z67" i="88"/>
  <c r="AB72" i="88"/>
  <c r="Z73" i="88"/>
  <c r="X50" i="88"/>
  <c r="AC55" i="88"/>
  <c r="W47" i="88"/>
  <c r="X47" i="88"/>
  <c r="X45" i="88"/>
  <c r="Y48" i="88"/>
  <c r="Y45" i="88"/>
  <c r="Z48" i="88"/>
  <c r="X67" i="88"/>
  <c r="Y54" i="88"/>
  <c r="AC63" i="88"/>
  <c r="AA73" i="88"/>
  <c r="W11" i="88"/>
  <c r="W51" i="88"/>
  <c r="AC73" i="88"/>
  <c r="W74" i="88"/>
  <c r="W76" i="88"/>
  <c r="AC76" i="88"/>
  <c r="W6" i="88"/>
  <c r="AC44" i="88"/>
  <c r="W45" i="88"/>
  <c r="X48" i="88"/>
  <c r="W3" i="88"/>
  <c r="W19" i="88"/>
  <c r="Y67" i="88"/>
  <c r="AC50" i="88"/>
  <c r="W59" i="88"/>
  <c r="AG8" i="88"/>
  <c r="Q31" i="88"/>
  <c r="N32" i="88"/>
  <c r="AG7" i="88"/>
  <c r="F39" i="88"/>
  <c r="AA50" i="88"/>
  <c r="Y59" i="88"/>
  <c r="AB76" i="88"/>
  <c r="X75" i="88"/>
  <c r="AB73" i="88"/>
  <c r="X72" i="88"/>
  <c r="AB70" i="88"/>
  <c r="X69" i="88"/>
  <c r="Z66" i="88"/>
  <c r="Z63" i="88"/>
  <c r="Z60" i="88"/>
  <c r="Z57" i="88"/>
  <c r="X56" i="88"/>
  <c r="X55" i="88"/>
  <c r="AB53" i="88"/>
  <c r="X52" i="88"/>
  <c r="AB50" i="88"/>
  <c r="X49" i="88"/>
  <c r="AB47" i="88"/>
  <c r="X46" i="88"/>
  <c r="AB44" i="88"/>
  <c r="Z43" i="88"/>
  <c r="AC33" i="88"/>
  <c r="AA29" i="88"/>
  <c r="AG23" i="88"/>
  <c r="AA76" i="88"/>
  <c r="Z76" i="88"/>
  <c r="Y76" i="88"/>
  <c r="AC74" i="88"/>
  <c r="Y73" i="88"/>
  <c r="AC71" i="88"/>
  <c r="Y70" i="88"/>
  <c r="AA67" i="88"/>
  <c r="W66" i="88"/>
  <c r="AA64" i="88"/>
  <c r="W63" i="88"/>
  <c r="AA61" i="88"/>
  <c r="W60" i="88"/>
  <c r="AA58" i="88"/>
  <c r="W57" i="88"/>
  <c r="AC54" i="88"/>
  <c r="Y53" i="88"/>
  <c r="AC51" i="88"/>
  <c r="Y50" i="88"/>
  <c r="AC48" i="88"/>
  <c r="Y47" i="88"/>
  <c r="AC45" i="88"/>
  <c r="Y44" i="88"/>
  <c r="W43" i="88"/>
  <c r="AI42" i="88" s="1"/>
  <c r="W36" i="88"/>
  <c r="X29" i="88"/>
  <c r="Y28" i="88"/>
  <c r="AG20" i="88"/>
  <c r="W18" i="88"/>
  <c r="AG14" i="88"/>
  <c r="W12" i="88"/>
  <c r="X11" i="88"/>
  <c r="X76" i="88"/>
  <c r="Z75" i="88"/>
  <c r="X73" i="88"/>
  <c r="Y71" i="88"/>
  <c r="Z69" i="88"/>
  <c r="W68" i="88"/>
  <c r="Y66" i="88"/>
  <c r="Z64" i="88"/>
  <c r="Z62" i="88"/>
  <c r="AB60" i="88"/>
  <c r="AC58" i="88"/>
  <c r="AC56" i="88"/>
  <c r="AB55" i="88"/>
  <c r="W52" i="88"/>
  <c r="W48" i="88"/>
  <c r="W46" i="88"/>
  <c r="AG35" i="88"/>
  <c r="W30" i="88"/>
  <c r="X27" i="88"/>
  <c r="W26" i="88"/>
  <c r="AG24" i="88"/>
  <c r="AG16" i="88"/>
  <c r="AG15" i="88"/>
  <c r="AG6" i="88"/>
  <c r="W4" i="88"/>
  <c r="AB67" i="88"/>
  <c r="W64" i="88"/>
  <c r="X60" i="88"/>
  <c r="Z56" i="88"/>
  <c r="Z51" i="88"/>
  <c r="Z47" i="88"/>
  <c r="AA43" i="88"/>
  <c r="Y75" i="88"/>
  <c r="W73" i="88"/>
  <c r="X71" i="88"/>
  <c r="Y69" i="88"/>
  <c r="X66" i="88"/>
  <c r="Y64" i="88"/>
  <c r="Y62" i="88"/>
  <c r="AA60" i="88"/>
  <c r="AB58" i="88"/>
  <c r="AB56" i="88"/>
  <c r="AA55" i="88"/>
  <c r="AC53" i="88"/>
  <c r="AB51" i="88"/>
  <c r="AC49" i="88"/>
  <c r="AC47" i="88"/>
  <c r="AB45" i="88"/>
  <c r="AC43" i="88"/>
  <c r="AG36" i="88"/>
  <c r="W31" i="88"/>
  <c r="W27" i="88"/>
  <c r="AA18" i="88"/>
  <c r="AG5" i="88"/>
  <c r="AB74" i="88"/>
  <c r="AC72" i="88"/>
  <c r="AC70" i="88"/>
  <c r="AB65" i="88"/>
  <c r="W62" i="88"/>
  <c r="Y58" i="88"/>
  <c r="Z53" i="88"/>
  <c r="AA49" i="88"/>
  <c r="Z45" i="88"/>
  <c r="W75" i="88"/>
  <c r="W71" i="88"/>
  <c r="W69" i="88"/>
  <c r="AC67" i="88"/>
  <c r="AC65" i="88"/>
  <c r="X64" i="88"/>
  <c r="X62" i="88"/>
  <c r="Y60" i="88"/>
  <c r="Z58" i="88"/>
  <c r="AA56" i="88"/>
  <c r="Z55" i="88"/>
  <c r="AA53" i="88"/>
  <c r="AA51" i="88"/>
  <c r="AB49" i="88"/>
  <c r="AA47" i="88"/>
  <c r="AA45" i="88"/>
  <c r="AB43" i="88"/>
  <c r="X32" i="88"/>
  <c r="W28" i="88"/>
  <c r="AG25" i="88"/>
  <c r="AC8" i="88"/>
  <c r="AG4" i="88"/>
  <c r="X3" i="88"/>
  <c r="Y55" i="88"/>
  <c r="AC75" i="88"/>
  <c r="Y72" i="88"/>
  <c r="AA62" i="88"/>
  <c r="AC61" i="88"/>
  <c r="X58" i="88"/>
  <c r="W55" i="88"/>
  <c r="AC52" i="88"/>
  <c r="W50" i="88"/>
  <c r="AC46" i="88"/>
  <c r="W44" i="88"/>
  <c r="AA36" i="88"/>
  <c r="AG29" i="88"/>
  <c r="W15" i="88"/>
  <c r="X12" i="88"/>
  <c r="Z71" i="88"/>
  <c r="AA66" i="88"/>
  <c r="AA57" i="88"/>
  <c r="Y49" i="88"/>
  <c r="Y74" i="88"/>
  <c r="X61" i="88"/>
  <c r="Y57" i="88"/>
  <c r="W49" i="88"/>
  <c r="X21" i="88"/>
  <c r="X70" i="88"/>
  <c r="Y65" i="88"/>
  <c r="AB75" i="88"/>
  <c r="W72" i="88"/>
  <c r="AB71" i="88"/>
  <c r="AC68" i="88"/>
  <c r="AC66" i="88"/>
  <c r="AB61" i="88"/>
  <c r="W58" i="88"/>
  <c r="AC57" i="88"/>
  <c r="AB52" i="88"/>
  <c r="AB46" i="88"/>
  <c r="Y43" i="88"/>
  <c r="Y36" i="88"/>
  <c r="W34" i="88"/>
  <c r="W25" i="88"/>
  <c r="W23" i="88"/>
  <c r="AG18" i="88"/>
  <c r="X17" i="88"/>
  <c r="AG11" i="88"/>
  <c r="W10" i="88"/>
  <c r="Z74" i="88"/>
  <c r="AA68" i="88"/>
  <c r="AA65" i="88"/>
  <c r="Z52" i="88"/>
  <c r="AG33" i="88"/>
  <c r="AG31" i="88"/>
  <c r="Y21" i="88"/>
  <c r="W16" i="88"/>
  <c r="Z70" i="88"/>
  <c r="Z65" i="88"/>
  <c r="Y56" i="88"/>
  <c r="Y52" i="88"/>
  <c r="AG19" i="88"/>
  <c r="X13" i="88"/>
  <c r="Y8" i="88"/>
  <c r="X74" i="88"/>
  <c r="Y68" i="88"/>
  <c r="AA75" i="88"/>
  <c r="AA74" i="88"/>
  <c r="AA71" i="88"/>
  <c r="AB68" i="88"/>
  <c r="AB66" i="88"/>
  <c r="Z61" i="88"/>
  <c r="AB57" i="88"/>
  <c r="AB54" i="88"/>
  <c r="AA52" i="88"/>
  <c r="Z49" i="88"/>
  <c r="AA46" i="88"/>
  <c r="X43" i="88"/>
  <c r="W20" i="88"/>
  <c r="W17" i="88"/>
  <c r="X16" i="88"/>
  <c r="AC11" i="88"/>
  <c r="AG9" i="88"/>
  <c r="W7" i="88"/>
  <c r="AA70" i="88"/>
  <c r="Y61" i="88"/>
  <c r="AA54" i="88"/>
  <c r="Z46" i="88"/>
  <c r="W32" i="88"/>
  <c r="AG22" i="88"/>
  <c r="Z68" i="88"/>
  <c r="Z54" i="88"/>
  <c r="AB48" i="88"/>
  <c r="Y46" i="88"/>
  <c r="AG27" i="88"/>
  <c r="AA25" i="88"/>
  <c r="AG30" i="88"/>
  <c r="W33" i="88"/>
  <c r="G52" i="88"/>
  <c r="G49" i="88"/>
  <c r="G46" i="88"/>
  <c r="M44" i="88"/>
  <c r="X24" i="88" s="1"/>
  <c r="M51" i="88"/>
  <c r="M48" i="88"/>
  <c r="M45" i="88"/>
  <c r="M49" i="88"/>
  <c r="M53" i="88"/>
  <c r="M47" i="88"/>
  <c r="M46" i="88"/>
  <c r="X51" i="88"/>
  <c r="W53" i="88"/>
  <c r="AA59" i="88"/>
  <c r="W61" i="88"/>
  <c r="AB62" i="88"/>
  <c r="X63" i="88"/>
  <c r="AA69" i="88"/>
  <c r="W9" i="88"/>
  <c r="Y15" i="88"/>
  <c r="N25" i="88"/>
  <c r="N22" i="88"/>
  <c r="F18" i="88"/>
  <c r="F27" i="88"/>
  <c r="N24" i="88"/>
  <c r="N18" i="88"/>
  <c r="N19" i="88"/>
  <c r="F20" i="88"/>
  <c r="F26" i="88"/>
  <c r="F24" i="88"/>
  <c r="F21" i="88"/>
  <c r="N27" i="88"/>
  <c r="Q18" i="88"/>
  <c r="W21" i="88"/>
  <c r="F25" i="88"/>
  <c r="E31" i="88"/>
  <c r="AC17" i="88" s="1"/>
  <c r="X33" i="88"/>
  <c r="F37" i="88"/>
  <c r="X44" i="88"/>
  <c r="N46" i="88"/>
  <c r="F51" i="88"/>
  <c r="Y51" i="88"/>
  <c r="X53" i="88"/>
  <c r="W56" i="88"/>
  <c r="AB59" i="88"/>
  <c r="AC62" i="88"/>
  <c r="Y63" i="88"/>
  <c r="W65" i="88"/>
  <c r="AB69" i="88"/>
  <c r="X4" i="88"/>
  <c r="X9" i="88"/>
  <c r="AC12" i="88"/>
  <c r="AG21" i="88"/>
  <c r="W29" i="88"/>
  <c r="Z44" i="88"/>
  <c r="M50" i="88"/>
  <c r="G51" i="88"/>
  <c r="E57" i="88"/>
  <c r="AC34" i="88" s="1"/>
  <c r="AC59" i="88"/>
  <c r="AC60" i="88"/>
  <c r="AA63" i="88"/>
  <c r="AB64" i="88"/>
  <c r="X65" i="88"/>
  <c r="AC69" i="88"/>
  <c r="Z72" i="88"/>
  <c r="F38" i="88"/>
  <c r="N40" i="88"/>
  <c r="N39" i="88"/>
  <c r="F35" i="88"/>
  <c r="N35" i="88"/>
  <c r="N36" i="88"/>
  <c r="F32" i="88"/>
  <c r="N37" i="88"/>
  <c r="N33" i="88"/>
  <c r="P31" i="88"/>
  <c r="N38" i="88"/>
  <c r="N31" i="88"/>
  <c r="J31" i="88"/>
  <c r="I31" i="88"/>
  <c r="AG34" i="88"/>
  <c r="AG17" i="88"/>
  <c r="AG10" i="88"/>
  <c r="X68" i="88"/>
  <c r="AG3" i="88"/>
  <c r="W8" i="88"/>
  <c r="W24" i="88"/>
  <c r="F40" i="88"/>
  <c r="AA48" i="88"/>
  <c r="Z50" i="88"/>
  <c r="N64" i="88"/>
  <c r="N61" i="88"/>
  <c r="N58" i="88"/>
  <c r="F66" i="88"/>
  <c r="F63" i="88"/>
  <c r="F60" i="88"/>
  <c r="N65" i="88"/>
  <c r="N63" i="88"/>
  <c r="Q57" i="88"/>
  <c r="F64" i="88"/>
  <c r="P57" i="88"/>
  <c r="F62" i="88"/>
  <c r="N59" i="88"/>
  <c r="O57" i="88"/>
  <c r="F61" i="88"/>
  <c r="F57" i="88"/>
  <c r="F65" i="88"/>
  <c r="X57" i="88"/>
  <c r="X59" i="88"/>
  <c r="N60" i="88"/>
  <c r="N66" i="88"/>
  <c r="J18" i="88"/>
  <c r="AB33" i="88" s="1"/>
  <c r="I18" i="88"/>
  <c r="AA22" i="88" s="1"/>
  <c r="H18" i="88"/>
  <c r="Z21" i="88" s="1"/>
  <c r="E18" i="88"/>
  <c r="AC27" i="88" s="1"/>
  <c r="G57" i="88"/>
  <c r="G66" i="88"/>
  <c r="M61" i="88"/>
  <c r="G64" i="88"/>
  <c r="M65" i="88"/>
  <c r="M63" i="88"/>
  <c r="G62" i="88"/>
  <c r="G60" i="88"/>
  <c r="G58" i="88"/>
  <c r="G65" i="88"/>
  <c r="M64" i="88"/>
  <c r="M59" i="88"/>
  <c r="G61" i="88"/>
  <c r="F59" i="88"/>
  <c r="AG28" i="88"/>
  <c r="AG32" i="88"/>
  <c r="N34" i="88"/>
  <c r="F36" i="88"/>
  <c r="Q44" i="88"/>
  <c r="AB13" i="88" s="1"/>
  <c r="N51" i="88"/>
  <c r="F50" i="88"/>
  <c r="N45" i="88"/>
  <c r="N53" i="88"/>
  <c r="F52" i="88"/>
  <c r="N47" i="88"/>
  <c r="F46" i="88"/>
  <c r="O44" i="88"/>
  <c r="N48" i="88"/>
  <c r="P44" i="88"/>
  <c r="F49" i="88"/>
  <c r="Z59" i="88"/>
  <c r="AB6" i="88"/>
  <c r="AG12" i="88"/>
  <c r="W22" i="88"/>
  <c r="AG26" i="88"/>
  <c r="F33" i="88"/>
  <c r="AA44" i="88"/>
  <c r="N49" i="88"/>
  <c r="N50" i="88"/>
  <c r="G53" i="88"/>
  <c r="W54" i="88"/>
  <c r="I57" i="88"/>
  <c r="G63" i="88"/>
  <c r="AB63" i="88"/>
  <c r="AC64" i="88"/>
  <c r="W67" i="88"/>
  <c r="W70" i="88"/>
  <c r="AA72" i="88"/>
  <c r="M26" i="88"/>
  <c r="M23" i="88"/>
  <c r="M24" i="88"/>
  <c r="M25" i="88"/>
  <c r="M19" i="88"/>
  <c r="G24" i="88"/>
  <c r="M92" i="88"/>
  <c r="M91" i="88"/>
  <c r="M90" i="88"/>
  <c r="M89" i="88"/>
  <c r="M88" i="88"/>
  <c r="M87" i="88"/>
  <c r="M86" i="88"/>
  <c r="M85" i="88"/>
  <c r="M84" i="88"/>
  <c r="M83" i="88"/>
  <c r="G92" i="88"/>
  <c r="G86" i="88"/>
  <c r="G87" i="88"/>
  <c r="F84" i="88"/>
  <c r="F102" i="88"/>
  <c r="N100" i="88"/>
  <c r="N101" i="88"/>
  <c r="N103" i="88"/>
  <c r="F97" i="88"/>
  <c r="N102" i="88"/>
  <c r="F96" i="88"/>
  <c r="G26" i="88"/>
  <c r="M27" i="88"/>
  <c r="J57" i="88"/>
  <c r="M18" i="88"/>
  <c r="X6" i="88" s="1"/>
  <c r="M22" i="88"/>
  <c r="G84" i="88"/>
  <c r="G88" i="88"/>
  <c r="N99" i="88"/>
  <c r="N104" i="88"/>
  <c r="G18" i="88"/>
  <c r="Y32" i="88" s="1"/>
  <c r="G21" i="88"/>
  <c r="N92" i="88"/>
  <c r="N91" i="88"/>
  <c r="N90" i="88"/>
  <c r="N89" i="88"/>
  <c r="N88" i="88"/>
  <c r="N87" i="88"/>
  <c r="N86" i="88"/>
  <c r="N85" i="88"/>
  <c r="N84" i="88"/>
  <c r="N83" i="88"/>
  <c r="F91" i="88"/>
  <c r="F85" i="88"/>
  <c r="F92" i="88"/>
  <c r="F86" i="88"/>
  <c r="G105" i="88"/>
  <c r="G104" i="88"/>
  <c r="G103" i="88"/>
  <c r="G102" i="88"/>
  <c r="G101" i="88"/>
  <c r="G100" i="88"/>
  <c r="G99" i="88"/>
  <c r="G98" i="88"/>
  <c r="G97" i="88"/>
  <c r="G96" i="88"/>
  <c r="M99" i="88"/>
  <c r="M102" i="88"/>
  <c r="M100" i="88"/>
  <c r="M101" i="88"/>
  <c r="M105" i="88"/>
  <c r="G20" i="88"/>
  <c r="H57" i="88"/>
  <c r="N79" i="88"/>
  <c r="N78" i="88"/>
  <c r="N77" i="88"/>
  <c r="N76" i="88"/>
  <c r="N70" i="88"/>
  <c r="F75" i="88"/>
  <c r="N74" i="88"/>
  <c r="F73" i="88"/>
  <c r="N72" i="88"/>
  <c r="F71" i="88"/>
  <c r="F79" i="88"/>
  <c r="F83" i="88"/>
  <c r="M98" i="88"/>
  <c r="M103" i="88"/>
  <c r="N6" i="88"/>
  <c r="G37" i="88"/>
  <c r="M32" i="88"/>
  <c r="G34" i="88"/>
  <c r="O31" i="88"/>
  <c r="L31" i="88"/>
  <c r="G33" i="88"/>
  <c r="M36" i="88"/>
  <c r="N7" i="88"/>
  <c r="M8" i="88"/>
  <c r="M11" i="88"/>
  <c r="M12" i="88"/>
  <c r="N13" i="88"/>
  <c r="N14" i="88"/>
  <c r="M35" i="88"/>
  <c r="F118" i="88"/>
  <c r="F117" i="88"/>
  <c r="F116" i="88"/>
  <c r="F115" i="88"/>
  <c r="F114" i="88"/>
  <c r="F113" i="88"/>
  <c r="F112" i="88"/>
  <c r="F111" i="88"/>
  <c r="F110" i="88"/>
  <c r="F109" i="88"/>
  <c r="N113" i="88"/>
  <c r="N8" i="88"/>
  <c r="M9" i="88"/>
  <c r="M10" i="88"/>
  <c r="N11" i="88"/>
  <c r="N12" i="88"/>
  <c r="G32" i="88"/>
  <c r="I44" i="88"/>
  <c r="G118" i="88"/>
  <c r="G117" i="88"/>
  <c r="G116" i="88"/>
  <c r="G115" i="88"/>
  <c r="G114" i="88"/>
  <c r="G113" i="88"/>
  <c r="G112" i="88"/>
  <c r="G111" i="88"/>
  <c r="G110" i="88"/>
  <c r="G109" i="88"/>
  <c r="M112" i="88"/>
  <c r="M118" i="88"/>
  <c r="M71" i="88"/>
  <c r="M74" i="88"/>
  <c r="M77" i="88"/>
  <c r="M78" i="88"/>
  <c r="M79" i="88"/>
  <c r="F122" i="88"/>
  <c r="F123" i="88"/>
  <c r="F124" i="88"/>
  <c r="F125" i="88"/>
  <c r="F126" i="88"/>
  <c r="F127" i="88"/>
  <c r="F128" i="88"/>
  <c r="F129" i="88"/>
  <c r="F130" i="88"/>
  <c r="G72" i="88"/>
  <c r="G122" i="88"/>
  <c r="G123" i="88"/>
  <c r="G124" i="88"/>
  <c r="G125" i="88"/>
  <c r="G126" i="88"/>
  <c r="G127" i="88"/>
  <c r="G128" i="88"/>
  <c r="G129" i="88"/>
  <c r="G130" i="88"/>
  <c r="U40" i="87"/>
  <c r="I71" i="87"/>
  <c r="O72" i="87"/>
  <c r="Q73" i="87"/>
  <c r="L75" i="87"/>
  <c r="O76" i="87"/>
  <c r="I70" i="87"/>
  <c r="Q71" i="87"/>
  <c r="I73" i="87"/>
  <c r="L74" i="87"/>
  <c r="J77" i="87"/>
  <c r="M70" i="87"/>
  <c r="J73" i="87"/>
  <c r="O74" i="87"/>
  <c r="E76" i="87"/>
  <c r="L77" i="87"/>
  <c r="P70" i="87"/>
  <c r="H72" i="87"/>
  <c r="L73" i="87"/>
  <c r="P74" i="87"/>
  <c r="G76" i="87"/>
  <c r="O77" i="87"/>
  <c r="I72" i="87"/>
  <c r="M73" i="87"/>
  <c r="Q74" i="87"/>
  <c r="I76" i="87"/>
  <c r="P77" i="87"/>
  <c r="J70" i="87"/>
  <c r="H77" i="87"/>
  <c r="L70" i="87"/>
  <c r="E75" i="87"/>
  <c r="H76" i="87"/>
  <c r="I77" i="87"/>
  <c r="O70" i="87"/>
  <c r="E73" i="87"/>
  <c r="E74" i="87"/>
  <c r="I75" i="87"/>
  <c r="J76" i="87"/>
  <c r="Q70" i="87"/>
  <c r="E72" i="87"/>
  <c r="H73" i="87"/>
  <c r="P45" i="87"/>
  <c r="L47" i="87"/>
  <c r="P50" i="87"/>
  <c r="J52" i="87"/>
  <c r="Q45" i="87"/>
  <c r="M47" i="87"/>
  <c r="J49" i="87"/>
  <c r="Q50" i="87"/>
  <c r="M53" i="87"/>
  <c r="H44" i="87"/>
  <c r="F52" i="87"/>
  <c r="H46" i="87"/>
  <c r="I47" i="87"/>
  <c r="I48" i="87"/>
  <c r="H45" i="87"/>
  <c r="I46" i="87"/>
  <c r="J47" i="87"/>
  <c r="J48" i="87"/>
  <c r="N50" i="87"/>
  <c r="I45" i="87"/>
  <c r="J46" i="87"/>
  <c r="J45" i="87"/>
  <c r="N47" i="87"/>
  <c r="L44" i="87"/>
  <c r="E50" i="87"/>
  <c r="E51" i="87"/>
  <c r="Q44" i="87"/>
  <c r="F49" i="87"/>
  <c r="H50" i="87"/>
  <c r="H51" i="87"/>
  <c r="P44" i="87"/>
  <c r="E47" i="87"/>
  <c r="E48" i="87"/>
  <c r="H49" i="87"/>
  <c r="I50" i="87"/>
  <c r="I51" i="87"/>
  <c r="N44" i="87"/>
  <c r="E49" i="87"/>
  <c r="E46" i="87"/>
  <c r="I49" i="87"/>
  <c r="J50" i="87"/>
  <c r="L34" i="87"/>
  <c r="Q36" i="87"/>
  <c r="P34" i="87"/>
  <c r="M37" i="87"/>
  <c r="N32" i="87"/>
  <c r="F35" i="87"/>
  <c r="J36" i="87"/>
  <c r="E34" i="87"/>
  <c r="H35" i="87"/>
  <c r="F40" i="87"/>
  <c r="N31" i="87"/>
  <c r="E33" i="87"/>
  <c r="I34" i="87"/>
  <c r="E38" i="87"/>
  <c r="N35" i="87"/>
  <c r="E32" i="87"/>
  <c r="I33" i="87"/>
  <c r="E37" i="87"/>
  <c r="I38" i="87"/>
  <c r="N40" i="87"/>
  <c r="F32" i="87"/>
  <c r="J33" i="87"/>
  <c r="N34" i="87"/>
  <c r="F37" i="87"/>
  <c r="J38" i="87"/>
  <c r="H32" i="87"/>
  <c r="H37" i="87"/>
  <c r="N39" i="87"/>
  <c r="F34" i="87"/>
  <c r="N36" i="87"/>
  <c r="F39" i="87"/>
  <c r="J34" i="87"/>
  <c r="H38" i="87"/>
  <c r="I32" i="87"/>
  <c r="N33" i="87"/>
  <c r="E36" i="87"/>
  <c r="I37" i="87"/>
  <c r="E35" i="87"/>
  <c r="I35" i="87"/>
  <c r="F31" i="87"/>
  <c r="H34" i="87"/>
  <c r="J35" i="87"/>
  <c r="H33" i="87"/>
  <c r="J32" i="87"/>
  <c r="H36" i="87"/>
  <c r="J37" i="87"/>
  <c r="O19" i="87"/>
  <c r="O23" i="87"/>
  <c r="I21" i="87"/>
  <c r="H24" i="87"/>
  <c r="L20" i="87"/>
  <c r="I22" i="87"/>
  <c r="I24" i="87"/>
  <c r="O20" i="87"/>
  <c r="J22" i="87"/>
  <c r="L24" i="87"/>
  <c r="P20" i="87"/>
  <c r="L22" i="87"/>
  <c r="O24" i="87"/>
  <c r="Q20" i="87"/>
  <c r="O22" i="87"/>
  <c r="P24" i="87"/>
  <c r="E21" i="87"/>
  <c r="P22" i="87"/>
  <c r="Q24" i="87"/>
  <c r="I20" i="87"/>
  <c r="I23" i="87"/>
  <c r="J21" i="87"/>
  <c r="J24" i="87"/>
  <c r="E23" i="87"/>
  <c r="J20" i="87"/>
  <c r="J23" i="87"/>
  <c r="E20" i="87"/>
  <c r="H20" i="87"/>
  <c r="H23" i="87"/>
  <c r="E19" i="87"/>
  <c r="E22" i="87"/>
  <c r="E25" i="87"/>
  <c r="E11" i="87"/>
  <c r="H5" i="87"/>
  <c r="J7" i="87"/>
  <c r="M9" i="87"/>
  <c r="H11" i="87"/>
  <c r="Q6" i="87"/>
  <c r="L12" i="87"/>
  <c r="E7" i="87"/>
  <c r="I5" i="87"/>
  <c r="L7" i="87"/>
  <c r="O9" i="87"/>
  <c r="I11" i="87"/>
  <c r="O12" i="87"/>
  <c r="G9" i="87"/>
  <c r="M12" i="87"/>
  <c r="J5" i="87"/>
  <c r="M7" i="87"/>
  <c r="P9" i="87"/>
  <c r="J11" i="87"/>
  <c r="P7" i="87"/>
  <c r="J10" i="87"/>
  <c r="E5" i="87"/>
  <c r="I6" i="87"/>
  <c r="Q7" i="87"/>
  <c r="I9" i="87"/>
  <c r="L10" i="87"/>
  <c r="O11" i="87"/>
  <c r="Q12" i="87"/>
  <c r="J6" i="87"/>
  <c r="E8" i="87"/>
  <c r="J9" i="87"/>
  <c r="P11" i="87"/>
  <c r="H6" i="87"/>
  <c r="H9" i="87"/>
  <c r="P12" i="87"/>
  <c r="G5" i="87"/>
  <c r="L6" i="87"/>
  <c r="G8" i="87"/>
  <c r="L9" i="87"/>
  <c r="O10" i="87"/>
  <c r="Q11" i="87"/>
  <c r="G13" i="87"/>
  <c r="F7" i="87"/>
  <c r="I8" i="87"/>
  <c r="E6" i="87"/>
  <c r="H7" i="87"/>
  <c r="J8" i="87"/>
  <c r="E12" i="87"/>
  <c r="F6" i="87"/>
  <c r="I7" i="87"/>
  <c r="AC76" i="87"/>
  <c r="AG9" i="87"/>
  <c r="Y75" i="87"/>
  <c r="W10" i="87"/>
  <c r="AB66" i="87"/>
  <c r="O31" i="87"/>
  <c r="Q31" i="87"/>
  <c r="P31" i="87"/>
  <c r="AA43" i="87"/>
  <c r="AC55" i="87"/>
  <c r="W8" i="87"/>
  <c r="F18" i="87"/>
  <c r="X12" i="87" s="1"/>
  <c r="W32" i="87"/>
  <c r="AB43" i="87"/>
  <c r="W58" i="87"/>
  <c r="W16" i="87"/>
  <c r="P18" i="87"/>
  <c r="F23" i="87"/>
  <c r="M27" i="87"/>
  <c r="Z58" i="87"/>
  <c r="W62" i="87"/>
  <c r="AG8" i="87"/>
  <c r="Q18" i="87"/>
  <c r="AB26" i="87" s="1"/>
  <c r="O18" i="87"/>
  <c r="L18" i="87"/>
  <c r="N27" i="87"/>
  <c r="X59" i="87"/>
  <c r="X62" i="87"/>
  <c r="AA63" i="87"/>
  <c r="AA65" i="87"/>
  <c r="AC75" i="87"/>
  <c r="W6" i="87"/>
  <c r="W18" i="87"/>
  <c r="Y49" i="87"/>
  <c r="AA53" i="87"/>
  <c r="Y69" i="87"/>
  <c r="X71" i="87"/>
  <c r="AA44" i="87"/>
  <c r="Z49" i="87"/>
  <c r="Z69" i="87"/>
  <c r="X70" i="87"/>
  <c r="N25" i="87"/>
  <c r="F20" i="87"/>
  <c r="I18" i="87"/>
  <c r="N23" i="87"/>
  <c r="F27" i="87"/>
  <c r="N20" i="87"/>
  <c r="F26" i="87"/>
  <c r="AG14" i="87"/>
  <c r="AG7" i="87"/>
  <c r="AG3" i="87"/>
  <c r="AG34" i="87"/>
  <c r="N18" i="87"/>
  <c r="AG15" i="87"/>
  <c r="AG6" i="87"/>
  <c r="AG25" i="87"/>
  <c r="F24" i="87"/>
  <c r="AG22" i="87"/>
  <c r="N22" i="87"/>
  <c r="AG16" i="87"/>
  <c r="AG5" i="87"/>
  <c r="N26" i="87"/>
  <c r="AG28" i="87"/>
  <c r="N19" i="87"/>
  <c r="AG4" i="87"/>
  <c r="J18" i="87"/>
  <c r="AB25" i="87" s="1"/>
  <c r="AG30" i="87"/>
  <c r="F25" i="87"/>
  <c r="F21" i="87"/>
  <c r="H18" i="87"/>
  <c r="AG26" i="87"/>
  <c r="N24" i="87"/>
  <c r="AG20" i="87"/>
  <c r="E18" i="87"/>
  <c r="AG11" i="87"/>
  <c r="AG33" i="87"/>
  <c r="AG24" i="87"/>
  <c r="F22" i="87"/>
  <c r="F19" i="87"/>
  <c r="AG13" i="87"/>
  <c r="AG10" i="87"/>
  <c r="L31" i="87"/>
  <c r="AC44" i="87"/>
  <c r="X45" i="87"/>
  <c r="Y46" i="87"/>
  <c r="X50" i="87"/>
  <c r="X54" i="87"/>
  <c r="M26" i="87"/>
  <c r="G19" i="87"/>
  <c r="M24" i="87"/>
  <c r="G26" i="87"/>
  <c r="M21" i="87"/>
  <c r="G25" i="87"/>
  <c r="M25" i="87"/>
  <c r="G24" i="87"/>
  <c r="G20" i="87"/>
  <c r="M18" i="87"/>
  <c r="G18" i="87"/>
  <c r="M22" i="87"/>
  <c r="G27" i="87"/>
  <c r="G21" i="87"/>
  <c r="M19" i="87"/>
  <c r="M23" i="87"/>
  <c r="G22" i="87"/>
  <c r="M20" i="87"/>
  <c r="X53" i="87"/>
  <c r="W7" i="87"/>
  <c r="W22" i="87"/>
  <c r="J44" i="87"/>
  <c r="I44" i="87"/>
  <c r="Y45" i="87"/>
  <c r="AB49" i="87"/>
  <c r="AC53" i="87"/>
  <c r="AC58" i="87"/>
  <c r="Z62" i="87"/>
  <c r="W67" i="87"/>
  <c r="AB69" i="87"/>
  <c r="N92" i="87"/>
  <c r="N91" i="87"/>
  <c r="N90" i="87"/>
  <c r="N89" i="87"/>
  <c r="N88" i="87"/>
  <c r="N87" i="87"/>
  <c r="N86" i="87"/>
  <c r="N85" i="87"/>
  <c r="N84" i="87"/>
  <c r="N83" i="87"/>
  <c r="G7" i="87"/>
  <c r="F8" i="87"/>
  <c r="W9" i="87"/>
  <c r="W14" i="87"/>
  <c r="W17" i="87"/>
  <c r="W25" i="87"/>
  <c r="M33" i="87"/>
  <c r="E44" i="87"/>
  <c r="AB45" i="87"/>
  <c r="W46" i="87"/>
  <c r="AC49" i="87"/>
  <c r="G66" i="87"/>
  <c r="G63" i="87"/>
  <c r="G60" i="87"/>
  <c r="G57" i="87"/>
  <c r="M65" i="87"/>
  <c r="M62" i="87"/>
  <c r="M59" i="87"/>
  <c r="G64" i="87"/>
  <c r="G61" i="87"/>
  <c r="G58" i="87"/>
  <c r="Q57" i="87"/>
  <c r="M66" i="87"/>
  <c r="M63" i="87"/>
  <c r="M60" i="87"/>
  <c r="M57" i="87"/>
  <c r="W59" i="87"/>
  <c r="M61" i="87"/>
  <c r="AA62" i="87"/>
  <c r="Y63" i="87"/>
  <c r="Z67" i="87"/>
  <c r="AC69" i="87"/>
  <c r="F84" i="87"/>
  <c r="F90" i="87"/>
  <c r="M96" i="87"/>
  <c r="M102" i="87"/>
  <c r="W31" i="87"/>
  <c r="AA50" i="87"/>
  <c r="AC70" i="87"/>
  <c r="M5" i="87"/>
  <c r="G10" i="87"/>
  <c r="F11" i="87"/>
  <c r="W12" i="87"/>
  <c r="W13" i="87"/>
  <c r="G14" i="87"/>
  <c r="AA14" i="87"/>
  <c r="AG32" i="87"/>
  <c r="G34" i="87"/>
  <c r="AA34" i="87"/>
  <c r="AB36" i="87"/>
  <c r="AB46" i="87"/>
  <c r="AC50" i="87"/>
  <c r="Y51" i="87"/>
  <c r="AB54" i="87"/>
  <c r="W56" i="87"/>
  <c r="P57" i="87"/>
  <c r="M58" i="87"/>
  <c r="AA59" i="87"/>
  <c r="Y60" i="87"/>
  <c r="W64" i="87"/>
  <c r="X68" i="87"/>
  <c r="AB71" i="87"/>
  <c r="Z72" i="87"/>
  <c r="Z46" i="87"/>
  <c r="X51" i="87"/>
  <c r="Z59" i="87"/>
  <c r="Y71" i="87"/>
  <c r="F83" i="87"/>
  <c r="F89" i="87"/>
  <c r="W3" i="87"/>
  <c r="N5" i="87"/>
  <c r="M6" i="87"/>
  <c r="AC7" i="87"/>
  <c r="AB8" i="87"/>
  <c r="AA9" i="87"/>
  <c r="G11" i="87"/>
  <c r="F12" i="87"/>
  <c r="AB14" i="87"/>
  <c r="AC18" i="87"/>
  <c r="AG19" i="87"/>
  <c r="W20" i="87"/>
  <c r="W24" i="87"/>
  <c r="I31" i="87"/>
  <c r="AA8" i="87" s="1"/>
  <c r="H31" i="87"/>
  <c r="AA31" i="87"/>
  <c r="AC34" i="87"/>
  <c r="N51" i="87"/>
  <c r="N48" i="87"/>
  <c r="N45" i="87"/>
  <c r="F53" i="87"/>
  <c r="F50" i="87"/>
  <c r="F47" i="87"/>
  <c r="N52" i="87"/>
  <c r="N49" i="87"/>
  <c r="N46" i="87"/>
  <c r="F44" i="87"/>
  <c r="F51" i="87"/>
  <c r="F48" i="87"/>
  <c r="F45" i="87"/>
  <c r="O44" i="87"/>
  <c r="AC46" i="87"/>
  <c r="AB51" i="87"/>
  <c r="W52" i="87"/>
  <c r="N53" i="87"/>
  <c r="Y56" i="87"/>
  <c r="AA60" i="87"/>
  <c r="Z64" i="87"/>
  <c r="Z68" i="87"/>
  <c r="AB72" i="87"/>
  <c r="F88" i="87"/>
  <c r="W11" i="87"/>
  <c r="F14" i="87"/>
  <c r="N14" i="87"/>
  <c r="N6" i="87"/>
  <c r="G37" i="87"/>
  <c r="M32" i="87"/>
  <c r="G35" i="87"/>
  <c r="M31" i="87"/>
  <c r="G32" i="87"/>
  <c r="M38" i="87"/>
  <c r="G40" i="87"/>
  <c r="G39" i="87"/>
  <c r="M35" i="87"/>
  <c r="E31" i="87"/>
  <c r="X47" i="87"/>
  <c r="Y52" i="87"/>
  <c r="W55" i="87"/>
  <c r="Z56" i="87"/>
  <c r="AB60" i="87"/>
  <c r="AC64" i="87"/>
  <c r="AA68" i="87"/>
  <c r="AC72" i="87"/>
  <c r="W68" i="87"/>
  <c r="N7" i="87"/>
  <c r="M8" i="87"/>
  <c r="W26" i="87"/>
  <c r="W29" i="87"/>
  <c r="W35" i="87"/>
  <c r="G38" i="87"/>
  <c r="AA47" i="87"/>
  <c r="X48" i="87"/>
  <c r="Z52" i="87"/>
  <c r="Y55" i="87"/>
  <c r="AB56" i="87"/>
  <c r="Y57" i="87"/>
  <c r="W61" i="87"/>
  <c r="W65" i="87"/>
  <c r="F75" i="87"/>
  <c r="F72" i="87"/>
  <c r="N79" i="87"/>
  <c r="N78" i="87"/>
  <c r="N77" i="87"/>
  <c r="N74" i="87"/>
  <c r="N71" i="87"/>
  <c r="F76" i="87"/>
  <c r="F73" i="87"/>
  <c r="F70" i="87"/>
  <c r="N75" i="87"/>
  <c r="N72" i="87"/>
  <c r="F79" i="87"/>
  <c r="F78" i="87"/>
  <c r="F77" i="87"/>
  <c r="F74" i="87"/>
  <c r="F71" i="87"/>
  <c r="X73" i="87"/>
  <c r="X74" i="87"/>
  <c r="F87" i="87"/>
  <c r="G105" i="87"/>
  <c r="G104" i="87"/>
  <c r="G103" i="87"/>
  <c r="G102" i="87"/>
  <c r="G101" i="87"/>
  <c r="G100" i="87"/>
  <c r="G99" i="87"/>
  <c r="G98" i="87"/>
  <c r="G97" i="87"/>
  <c r="G96" i="87"/>
  <c r="M99" i="87"/>
  <c r="M105" i="87"/>
  <c r="W4" i="87"/>
  <c r="N8" i="87"/>
  <c r="W23" i="87"/>
  <c r="W30" i="87"/>
  <c r="G31" i="87"/>
  <c r="Y13" i="87" s="1"/>
  <c r="G33" i="87"/>
  <c r="AC47" i="87"/>
  <c r="Y48" i="87"/>
  <c r="AB52" i="87"/>
  <c r="Z55" i="87"/>
  <c r="AC56" i="87"/>
  <c r="AA57" i="87"/>
  <c r="Z61" i="87"/>
  <c r="X65" i="87"/>
  <c r="AC73" i="87"/>
  <c r="Y74" i="87"/>
  <c r="Y54" i="87"/>
  <c r="AB63" i="87"/>
  <c r="Y72" i="87"/>
  <c r="W5" i="87"/>
  <c r="N9" i="87"/>
  <c r="M10" i="87"/>
  <c r="AB76" i="87"/>
  <c r="X75" i="87"/>
  <c r="AB73" i="87"/>
  <c r="X72" i="87"/>
  <c r="AB70" i="87"/>
  <c r="X69" i="87"/>
  <c r="Z66" i="87"/>
  <c r="Z63" i="87"/>
  <c r="Z60" i="87"/>
  <c r="Z57" i="87"/>
  <c r="X56" i="87"/>
  <c r="X55" i="87"/>
  <c r="AB53" i="87"/>
  <c r="X52" i="87"/>
  <c r="AB50" i="87"/>
  <c r="X49" i="87"/>
  <c r="AB47" i="87"/>
  <c r="X46" i="87"/>
  <c r="AB44" i="87"/>
  <c r="Z43" i="87"/>
  <c r="Z36" i="87"/>
  <c r="AA35" i="87"/>
  <c r="AA29" i="87"/>
  <c r="AG23" i="87"/>
  <c r="W21" i="87"/>
  <c r="AC17" i="87"/>
  <c r="W15" i="87"/>
  <c r="AA76" i="87"/>
  <c r="W75" i="87"/>
  <c r="AA73" i="87"/>
  <c r="W72" i="87"/>
  <c r="AA70" i="87"/>
  <c r="W69" i="87"/>
  <c r="AC67" i="87"/>
  <c r="Y66" i="87"/>
  <c r="Z76" i="87"/>
  <c r="Z73" i="87"/>
  <c r="Z70" i="87"/>
  <c r="AB67" i="87"/>
  <c r="X66" i="87"/>
  <c r="AB64" i="87"/>
  <c r="X63" i="87"/>
  <c r="AB61" i="87"/>
  <c r="X60" i="87"/>
  <c r="AB58" i="87"/>
  <c r="X57" i="87"/>
  <c r="Z53" i="87"/>
  <c r="Z50" i="87"/>
  <c r="Z47" i="87"/>
  <c r="Z44" i="87"/>
  <c r="X43" i="87"/>
  <c r="AA33" i="87"/>
  <c r="AB32" i="87"/>
  <c r="AA27" i="87"/>
  <c r="AG21" i="87"/>
  <c r="W19" i="87"/>
  <c r="Y76" i="87"/>
  <c r="AC74" i="87"/>
  <c r="Y73" i="87"/>
  <c r="AC71" i="87"/>
  <c r="Y70" i="87"/>
  <c r="AA67" i="87"/>
  <c r="W66" i="87"/>
  <c r="AA64" i="87"/>
  <c r="W63" i="87"/>
  <c r="AA61" i="87"/>
  <c r="W60" i="87"/>
  <c r="AA58" i="87"/>
  <c r="W57" i="87"/>
  <c r="AC54" i="87"/>
  <c r="Y53" i="87"/>
  <c r="AC51" i="87"/>
  <c r="Y50" i="87"/>
  <c r="AC48" i="87"/>
  <c r="Y47" i="87"/>
  <c r="AC45" i="87"/>
  <c r="Y44" i="87"/>
  <c r="W43" i="87"/>
  <c r="AI42" i="87" s="1"/>
  <c r="W36" i="87"/>
  <c r="X76" i="87"/>
  <c r="W76" i="87"/>
  <c r="AA74" i="87"/>
  <c r="W73" i="87"/>
  <c r="AA71" i="87"/>
  <c r="W70" i="87"/>
  <c r="AC68" i="87"/>
  <c r="Y67" i="87"/>
  <c r="AC65" i="87"/>
  <c r="Y64" i="87"/>
  <c r="AC62" i="87"/>
  <c r="Y61" i="87"/>
  <c r="AC59" i="87"/>
  <c r="Y58" i="87"/>
  <c r="AA54" i="87"/>
  <c r="W53" i="87"/>
  <c r="AA51" i="87"/>
  <c r="W50" i="87"/>
  <c r="AA48" i="87"/>
  <c r="W47" i="87"/>
  <c r="AA45" i="87"/>
  <c r="W44" i="87"/>
  <c r="AG36" i="87"/>
  <c r="W34" i="87"/>
  <c r="W28" i="87"/>
  <c r="AA24" i="87"/>
  <c r="AG18" i="87"/>
  <c r="AG12" i="87"/>
  <c r="Z74" i="87"/>
  <c r="Z71" i="87"/>
  <c r="AB68" i="87"/>
  <c r="X67" i="87"/>
  <c r="AB65" i="87"/>
  <c r="X64" i="87"/>
  <c r="AB62" i="87"/>
  <c r="X61" i="87"/>
  <c r="AB59" i="87"/>
  <c r="X58" i="87"/>
  <c r="Z54" i="87"/>
  <c r="Z51" i="87"/>
  <c r="Z48" i="87"/>
  <c r="Z45" i="87"/>
  <c r="AG35" i="87"/>
  <c r="W33" i="87"/>
  <c r="Y31" i="87"/>
  <c r="AG29" i="87"/>
  <c r="W27" i="87"/>
  <c r="AB75" i="87"/>
  <c r="AA75" i="87"/>
  <c r="W74" i="87"/>
  <c r="AA72" i="87"/>
  <c r="W71" i="87"/>
  <c r="AA69" i="87"/>
  <c r="Y68" i="87"/>
  <c r="AC66" i="87"/>
  <c r="Y65" i="87"/>
  <c r="AC63" i="87"/>
  <c r="Y62" i="87"/>
  <c r="AC60" i="87"/>
  <c r="Y59" i="87"/>
  <c r="AC57" i="87"/>
  <c r="AA56" i="87"/>
  <c r="AA55" i="87"/>
  <c r="W54" i="87"/>
  <c r="AA52" i="87"/>
  <c r="W51" i="87"/>
  <c r="AA49" i="87"/>
  <c r="W48" i="87"/>
  <c r="AA46" i="87"/>
  <c r="W45" i="87"/>
  <c r="AC43" i="87"/>
  <c r="AG17" i="87"/>
  <c r="AB20" i="87"/>
  <c r="AA26" i="87"/>
  <c r="AG27" i="87"/>
  <c r="J31" i="87"/>
  <c r="AB15" i="87" s="1"/>
  <c r="AG31" i="87"/>
  <c r="M34" i="87"/>
  <c r="M36" i="87"/>
  <c r="M40" i="87"/>
  <c r="Y43" i="87"/>
  <c r="X44" i="87"/>
  <c r="AB48" i="87"/>
  <c r="W49" i="87"/>
  <c r="AC52" i="87"/>
  <c r="AB55" i="87"/>
  <c r="J57" i="87"/>
  <c r="AB57" i="87"/>
  <c r="AC61" i="87"/>
  <c r="G65" i="87"/>
  <c r="Z65" i="87"/>
  <c r="AA66" i="87"/>
  <c r="N70" i="87"/>
  <c r="AB74" i="87"/>
  <c r="Z75" i="87"/>
  <c r="F86" i="87"/>
  <c r="F92" i="87"/>
  <c r="M98" i="87"/>
  <c r="M104" i="87"/>
  <c r="G77" i="87"/>
  <c r="G78" i="87"/>
  <c r="G79" i="87"/>
  <c r="N109" i="87"/>
  <c r="N110" i="87"/>
  <c r="N111" i="87"/>
  <c r="N112" i="87"/>
  <c r="N113" i="87"/>
  <c r="N114" i="87"/>
  <c r="N115" i="87"/>
  <c r="N116" i="87"/>
  <c r="N117" i="87"/>
  <c r="N37" i="87"/>
  <c r="G83" i="87"/>
  <c r="G84" i="87"/>
  <c r="G85" i="87"/>
  <c r="G86" i="87"/>
  <c r="G87" i="87"/>
  <c r="G88" i="87"/>
  <c r="G89" i="87"/>
  <c r="G90" i="87"/>
  <c r="G91" i="87"/>
  <c r="F33" i="87"/>
  <c r="N38" i="87"/>
  <c r="G44" i="87"/>
  <c r="Y32" i="87" s="1"/>
  <c r="E57" i="87"/>
  <c r="F96" i="87"/>
  <c r="F97" i="87"/>
  <c r="F98" i="87"/>
  <c r="F99" i="87"/>
  <c r="F100" i="87"/>
  <c r="F101" i="87"/>
  <c r="F102" i="87"/>
  <c r="F103" i="87"/>
  <c r="F104" i="87"/>
  <c r="M48" i="87"/>
  <c r="M51" i="87"/>
  <c r="M71" i="87"/>
  <c r="M74" i="87"/>
  <c r="M77" i="87"/>
  <c r="M78" i="87"/>
  <c r="M79" i="87"/>
  <c r="F36" i="87"/>
  <c r="H57" i="87"/>
  <c r="Z27" i="87" s="1"/>
  <c r="M44" i="87"/>
  <c r="X11" i="87" s="1"/>
  <c r="G46" i="87"/>
  <c r="G49" i="87"/>
  <c r="G72" i="87"/>
  <c r="G122" i="87"/>
  <c r="G123" i="87"/>
  <c r="G124" i="87"/>
  <c r="G125" i="87"/>
  <c r="G126" i="87"/>
  <c r="G127" i="87"/>
  <c r="G128" i="87"/>
  <c r="G129" i="87"/>
  <c r="G130" i="87"/>
  <c r="U40" i="86"/>
  <c r="I77" i="86"/>
  <c r="H71" i="86"/>
  <c r="I72" i="86"/>
  <c r="O73" i="86"/>
  <c r="Q74" i="86"/>
  <c r="E76" i="86"/>
  <c r="J77" i="86"/>
  <c r="I62" i="86"/>
  <c r="Q58" i="86"/>
  <c r="I61" i="86"/>
  <c r="L62" i="86"/>
  <c r="O63" i="86"/>
  <c r="Q64" i="86"/>
  <c r="G57" i="86"/>
  <c r="G60" i="86"/>
  <c r="J61" i="86"/>
  <c r="O62" i="86"/>
  <c r="P63" i="86"/>
  <c r="G66" i="86"/>
  <c r="P58" i="86"/>
  <c r="H61" i="86"/>
  <c r="L63" i="86"/>
  <c r="Q57" i="86"/>
  <c r="E59" i="86"/>
  <c r="H60" i="86"/>
  <c r="L61" i="86"/>
  <c r="P62" i="86"/>
  <c r="Q63" i="86"/>
  <c r="I63" i="86"/>
  <c r="O58" i="86"/>
  <c r="E61" i="86"/>
  <c r="J63" i="86"/>
  <c r="O64" i="86"/>
  <c r="H59" i="86"/>
  <c r="I60" i="86"/>
  <c r="M61" i="86"/>
  <c r="Q62" i="86"/>
  <c r="L58" i="86"/>
  <c r="Q60" i="86"/>
  <c r="E62" i="86"/>
  <c r="H63" i="86"/>
  <c r="L64" i="86"/>
  <c r="M58" i="86"/>
  <c r="Q59" i="86"/>
  <c r="H62" i="86"/>
  <c r="M64" i="86"/>
  <c r="J57" i="86"/>
  <c r="E60" i="86"/>
  <c r="J62" i="86"/>
  <c r="P64" i="86"/>
  <c r="E58" i="86"/>
  <c r="I59" i="86"/>
  <c r="J60" i="86"/>
  <c r="O61" i="86"/>
  <c r="E64" i="86"/>
  <c r="M45" i="86"/>
  <c r="Q46" i="86"/>
  <c r="H48" i="86"/>
  <c r="L49" i="86"/>
  <c r="O50" i="86"/>
  <c r="P51" i="86"/>
  <c r="I48" i="86"/>
  <c r="M49" i="86"/>
  <c r="P50" i="86"/>
  <c r="Q51" i="86"/>
  <c r="H45" i="86"/>
  <c r="H46" i="86"/>
  <c r="H47" i="86"/>
  <c r="J48" i="86"/>
  <c r="J49" i="86"/>
  <c r="J50" i="86"/>
  <c r="I45" i="86"/>
  <c r="I46" i="86"/>
  <c r="I47" i="86"/>
  <c r="N51" i="86"/>
  <c r="J45" i="86"/>
  <c r="J46" i="86"/>
  <c r="J47" i="86"/>
  <c r="N48" i="86"/>
  <c r="I44" i="86"/>
  <c r="I32" i="86"/>
  <c r="L33" i="86"/>
  <c r="O34" i="86"/>
  <c r="E36" i="86"/>
  <c r="L37" i="86"/>
  <c r="J32" i="86"/>
  <c r="N33" i="86"/>
  <c r="P34" i="86"/>
  <c r="O37" i="86"/>
  <c r="L32" i="86"/>
  <c r="O33" i="86"/>
  <c r="Q34" i="86"/>
  <c r="I36" i="86"/>
  <c r="P37" i="86"/>
  <c r="J31" i="86"/>
  <c r="O32" i="86"/>
  <c r="P33" i="86"/>
  <c r="E35" i="86"/>
  <c r="J36" i="86"/>
  <c r="Q37" i="86"/>
  <c r="F31" i="86"/>
  <c r="P32" i="86"/>
  <c r="Q33" i="86"/>
  <c r="F35" i="86"/>
  <c r="L36" i="86"/>
  <c r="E38" i="86"/>
  <c r="Q32" i="86"/>
  <c r="E34" i="86"/>
  <c r="H35" i="86"/>
  <c r="O36" i="86"/>
  <c r="H38" i="86"/>
  <c r="N31" i="86"/>
  <c r="E33" i="86"/>
  <c r="F34" i="86"/>
  <c r="I35" i="86"/>
  <c r="P36" i="86"/>
  <c r="I38" i="86"/>
  <c r="H34" i="86"/>
  <c r="J35" i="86"/>
  <c r="Q36" i="86"/>
  <c r="J38" i="86"/>
  <c r="F32" i="86"/>
  <c r="H33" i="86"/>
  <c r="J34" i="86"/>
  <c r="O35" i="86"/>
  <c r="H37" i="86"/>
  <c r="I33" i="86"/>
  <c r="L34" i="86"/>
  <c r="P35" i="86"/>
  <c r="I37" i="86"/>
  <c r="P38" i="86"/>
  <c r="H36" i="86"/>
  <c r="F33" i="86"/>
  <c r="E32" i="86"/>
  <c r="I34" i="86"/>
  <c r="L35" i="86"/>
  <c r="E37" i="86"/>
  <c r="L38" i="86"/>
  <c r="O38" i="86"/>
  <c r="H32" i="86"/>
  <c r="J33" i="86"/>
  <c r="N34" i="86"/>
  <c r="Q35" i="86"/>
  <c r="J37" i="86"/>
  <c r="Q38" i="86"/>
  <c r="E6" i="86"/>
  <c r="J7" i="86"/>
  <c r="P8" i="86"/>
  <c r="H10" i="86"/>
  <c r="H6" i="86"/>
  <c r="L7" i="86"/>
  <c r="Q8" i="86"/>
  <c r="I10" i="86"/>
  <c r="L11" i="86"/>
  <c r="Q12" i="86"/>
  <c r="O11" i="86"/>
  <c r="H8" i="86"/>
  <c r="J5" i="86"/>
  <c r="L5" i="86"/>
  <c r="Q6" i="86"/>
  <c r="J8" i="86"/>
  <c r="O9" i="86"/>
  <c r="E11" i="86"/>
  <c r="I12" i="86"/>
  <c r="O5" i="86"/>
  <c r="E7" i="86"/>
  <c r="L8" i="86"/>
  <c r="P9" i="86"/>
  <c r="J12" i="86"/>
  <c r="P5" i="86"/>
  <c r="H7" i="86"/>
  <c r="M8" i="86"/>
  <c r="Q9" i="86"/>
  <c r="H11" i="86"/>
  <c r="L12" i="86"/>
  <c r="E5" i="86"/>
  <c r="I6" i="86"/>
  <c r="O7" i="86"/>
  <c r="E9" i="86"/>
  <c r="J10" i="86"/>
  <c r="J6" i="86"/>
  <c r="P7" i="86"/>
  <c r="L10" i="86"/>
  <c r="P11" i="86"/>
  <c r="G5" i="86"/>
  <c r="L6" i="86"/>
  <c r="Q7" i="86"/>
  <c r="H9" i="86"/>
  <c r="Q11" i="86"/>
  <c r="M14" i="86"/>
  <c r="H5" i="86"/>
  <c r="E8" i="86"/>
  <c r="I9" i="86"/>
  <c r="O10" i="86"/>
  <c r="E12" i="86"/>
  <c r="I5" i="86"/>
  <c r="O6" i="86"/>
  <c r="J9" i="86"/>
  <c r="P10" i="86"/>
  <c r="G12" i="86"/>
  <c r="P6" i="86"/>
  <c r="I8" i="86"/>
  <c r="L9" i="86"/>
  <c r="Q10" i="86"/>
  <c r="H12" i="86"/>
  <c r="M13" i="86"/>
  <c r="Q5" i="86"/>
  <c r="I7" i="86"/>
  <c r="O8" i="86"/>
  <c r="E10" i="86"/>
  <c r="I11" i="86"/>
  <c r="O12" i="86"/>
  <c r="AG23" i="86"/>
  <c r="W25" i="86"/>
  <c r="O18" i="86"/>
  <c r="L18" i="86"/>
  <c r="H57" i="86"/>
  <c r="I57" i="86"/>
  <c r="H44" i="86"/>
  <c r="AG9" i="86"/>
  <c r="AG17" i="86"/>
  <c r="W18" i="86"/>
  <c r="AG14" i="86"/>
  <c r="AG16" i="86"/>
  <c r="W5" i="86"/>
  <c r="Z6" i="86"/>
  <c r="M7" i="86"/>
  <c r="G10" i="86"/>
  <c r="W11" i="86"/>
  <c r="G13" i="86"/>
  <c r="G37" i="86"/>
  <c r="G35" i="86"/>
  <c r="M31" i="86"/>
  <c r="M40" i="86"/>
  <c r="M39" i="86"/>
  <c r="M38" i="86"/>
  <c r="M37" i="86"/>
  <c r="M36" i="86"/>
  <c r="G40" i="86"/>
  <c r="G39" i="86"/>
  <c r="G38" i="86"/>
  <c r="M33" i="86"/>
  <c r="M35" i="86"/>
  <c r="M32" i="86"/>
  <c r="G36" i="86"/>
  <c r="G34" i="86"/>
  <c r="I31" i="86"/>
  <c r="AA13" i="86" s="1"/>
  <c r="F6" i="86"/>
  <c r="P18" i="86"/>
  <c r="Z33" i="86"/>
  <c r="W10" i="86"/>
  <c r="W15" i="86"/>
  <c r="W28" i="86"/>
  <c r="F12" i="86"/>
  <c r="N5" i="86"/>
  <c r="N8" i="86"/>
  <c r="F14" i="86"/>
  <c r="N11" i="86"/>
  <c r="F7" i="86"/>
  <c r="N12" i="86"/>
  <c r="N13" i="86"/>
  <c r="F8" i="86"/>
  <c r="W8" i="86"/>
  <c r="N23" i="86"/>
  <c r="N26" i="86"/>
  <c r="F21" i="86"/>
  <c r="F23" i="86"/>
  <c r="N20" i="86"/>
  <c r="N22" i="86"/>
  <c r="N27" i="86"/>
  <c r="F25" i="86"/>
  <c r="F19" i="86"/>
  <c r="F24" i="86"/>
  <c r="N21" i="86"/>
  <c r="F18" i="86"/>
  <c r="X24" i="86" s="1"/>
  <c r="N9" i="86"/>
  <c r="F10" i="86"/>
  <c r="Y10" i="86"/>
  <c r="F13" i="86"/>
  <c r="M24" i="86"/>
  <c r="G18" i="86"/>
  <c r="M27" i="86"/>
  <c r="G20" i="86"/>
  <c r="G25" i="86"/>
  <c r="M21" i="86"/>
  <c r="G24" i="86"/>
  <c r="M20" i="86"/>
  <c r="G26" i="86"/>
  <c r="M22" i="86"/>
  <c r="G19" i="86"/>
  <c r="N18" i="86"/>
  <c r="W20" i="86"/>
  <c r="N24" i="86"/>
  <c r="W26" i="86"/>
  <c r="H31" i="86"/>
  <c r="Z32" i="86" s="1"/>
  <c r="AC32" i="86"/>
  <c r="AC35" i="86"/>
  <c r="X4" i="86"/>
  <c r="AG10" i="86"/>
  <c r="AG19" i="86"/>
  <c r="AG8" i="86"/>
  <c r="W21" i="86"/>
  <c r="G23" i="86"/>
  <c r="AC23" i="86"/>
  <c r="M25" i="86"/>
  <c r="F26" i="86"/>
  <c r="AG26" i="86"/>
  <c r="P31" i="86"/>
  <c r="Q31" i="86"/>
  <c r="O31" i="86"/>
  <c r="L31" i="86"/>
  <c r="AC17" i="86" s="1"/>
  <c r="M34" i="86"/>
  <c r="AG18" i="86"/>
  <c r="E31" i="86"/>
  <c r="AB76" i="86"/>
  <c r="X75" i="86"/>
  <c r="AB73" i="86"/>
  <c r="X72" i="86"/>
  <c r="AB70" i="86"/>
  <c r="X69" i="86"/>
  <c r="Z66" i="86"/>
  <c r="Z63" i="86"/>
  <c r="Z60" i="86"/>
  <c r="Z57" i="86"/>
  <c r="X56" i="86"/>
  <c r="X55" i="86"/>
  <c r="AB53" i="86"/>
  <c r="X52" i="86"/>
  <c r="AB50" i="86"/>
  <c r="X49" i="86"/>
  <c r="AB47" i="86"/>
  <c r="X46" i="86"/>
  <c r="AB44" i="86"/>
  <c r="Z43" i="86"/>
  <c r="Z36" i="86"/>
  <c r="AA76" i="86"/>
  <c r="W75" i="86"/>
  <c r="AA73" i="86"/>
  <c r="W72" i="86"/>
  <c r="AA70" i="86"/>
  <c r="W69" i="86"/>
  <c r="AC67" i="86"/>
  <c r="Y66" i="86"/>
  <c r="AC64" i="86"/>
  <c r="Y63" i="86"/>
  <c r="AC61" i="86"/>
  <c r="Y60" i="86"/>
  <c r="AC58" i="86"/>
  <c r="Y57" i="86"/>
  <c r="W56" i="86"/>
  <c r="W55" i="86"/>
  <c r="AA53" i="86"/>
  <c r="W52" i="86"/>
  <c r="AA50" i="86"/>
  <c r="W49" i="86"/>
  <c r="AA47" i="86"/>
  <c r="W46" i="86"/>
  <c r="AA44" i="86"/>
  <c r="Y43" i="86"/>
  <c r="Y36" i="86"/>
  <c r="Z76" i="86"/>
  <c r="Z73" i="86"/>
  <c r="Z70" i="86"/>
  <c r="AB67" i="86"/>
  <c r="X66" i="86"/>
  <c r="AB64" i="86"/>
  <c r="X63" i="86"/>
  <c r="AB61" i="86"/>
  <c r="X60" i="86"/>
  <c r="AB58" i="86"/>
  <c r="X57" i="86"/>
  <c r="Z53" i="86"/>
  <c r="Z50" i="86"/>
  <c r="Z47" i="86"/>
  <c r="Z44" i="86"/>
  <c r="X43" i="86"/>
  <c r="Y29" i="86"/>
  <c r="Z28" i="86"/>
  <c r="AA27" i="86"/>
  <c r="AG21" i="86"/>
  <c r="W19" i="86"/>
  <c r="AG15" i="86"/>
  <c r="W13" i="86"/>
  <c r="Y11" i="86"/>
  <c r="Z10" i="86"/>
  <c r="AA9" i="86"/>
  <c r="W3" i="86"/>
  <c r="Y76" i="86"/>
  <c r="AC74" i="86"/>
  <c r="Y73" i="86"/>
  <c r="AC71" i="86"/>
  <c r="Y70" i="86"/>
  <c r="AA67" i="86"/>
  <c r="W66" i="86"/>
  <c r="AA64" i="86"/>
  <c r="W63" i="86"/>
  <c r="AA61" i="86"/>
  <c r="W60" i="86"/>
  <c r="AA58" i="86"/>
  <c r="W57" i="86"/>
  <c r="AC54" i="86"/>
  <c r="Y53" i="86"/>
  <c r="AC51" i="86"/>
  <c r="Y50" i="86"/>
  <c r="AC48" i="86"/>
  <c r="Y47" i="86"/>
  <c r="AC45" i="86"/>
  <c r="Y44" i="86"/>
  <c r="W43" i="86"/>
  <c r="AI42" i="86" s="1"/>
  <c r="W36" i="86"/>
  <c r="X76" i="86"/>
  <c r="AB74" i="86"/>
  <c r="X73" i="86"/>
  <c r="AB71" i="86"/>
  <c r="X70" i="86"/>
  <c r="Z67" i="86"/>
  <c r="Z64" i="86"/>
  <c r="Z61" i="86"/>
  <c r="Z58" i="86"/>
  <c r="AB54" i="86"/>
  <c r="X53" i="86"/>
  <c r="AB51" i="86"/>
  <c r="X50" i="86"/>
  <c r="AB48" i="86"/>
  <c r="X47" i="86"/>
  <c r="AB45" i="86"/>
  <c r="X44" i="86"/>
  <c r="W35" i="86"/>
  <c r="W76" i="86"/>
  <c r="AA74" i="86"/>
  <c r="W73" i="86"/>
  <c r="AA71" i="86"/>
  <c r="W70" i="86"/>
  <c r="AC68" i="86"/>
  <c r="Y67" i="86"/>
  <c r="AC65" i="86"/>
  <c r="Y64" i="86"/>
  <c r="AC62" i="86"/>
  <c r="Y61" i="86"/>
  <c r="AC59" i="86"/>
  <c r="Y58" i="86"/>
  <c r="AA54" i="86"/>
  <c r="W53" i="86"/>
  <c r="AA51" i="86"/>
  <c r="W50" i="86"/>
  <c r="AA48" i="86"/>
  <c r="W47" i="86"/>
  <c r="AA45" i="86"/>
  <c r="W44" i="86"/>
  <c r="AG36" i="86"/>
  <c r="Z74" i="86"/>
  <c r="Z71" i="86"/>
  <c r="AB68" i="86"/>
  <c r="X67" i="86"/>
  <c r="AB65" i="86"/>
  <c r="X64" i="86"/>
  <c r="AB62" i="86"/>
  <c r="X61" i="86"/>
  <c r="AB59" i="86"/>
  <c r="X58" i="86"/>
  <c r="Z54" i="86"/>
  <c r="Z51" i="86"/>
  <c r="Z48" i="86"/>
  <c r="Z45" i="86"/>
  <c r="AG35" i="86"/>
  <c r="AC75" i="86"/>
  <c r="Y74" i="86"/>
  <c r="AC72" i="86"/>
  <c r="Y71" i="86"/>
  <c r="AC69" i="86"/>
  <c r="AA68" i="86"/>
  <c r="W67" i="86"/>
  <c r="AA65" i="86"/>
  <c r="W64" i="86"/>
  <c r="AA62" i="86"/>
  <c r="W61" i="86"/>
  <c r="AA59" i="86"/>
  <c r="W58" i="86"/>
  <c r="AC56" i="86"/>
  <c r="AC55" i="86"/>
  <c r="Y54" i="86"/>
  <c r="AC52" i="86"/>
  <c r="Y51" i="86"/>
  <c r="AC49" i="86"/>
  <c r="Y48" i="86"/>
  <c r="AC46" i="86"/>
  <c r="Y45" i="86"/>
  <c r="AG34" i="86"/>
  <c r="AB75" i="86"/>
  <c r="X74" i="86"/>
  <c r="AB72" i="86"/>
  <c r="X71" i="86"/>
  <c r="AB69" i="86"/>
  <c r="Z68" i="86"/>
  <c r="Z65" i="86"/>
  <c r="Z62" i="86"/>
  <c r="Z59" i="86"/>
  <c r="AB56" i="86"/>
  <c r="AB55" i="86"/>
  <c r="X54" i="86"/>
  <c r="AB52" i="86"/>
  <c r="X51" i="86"/>
  <c r="AB49" i="86"/>
  <c r="X48" i="86"/>
  <c r="AB46" i="86"/>
  <c r="X45" i="86"/>
  <c r="AG33" i="86"/>
  <c r="AA75" i="86"/>
  <c r="W74" i="86"/>
  <c r="AA72" i="86"/>
  <c r="W71" i="86"/>
  <c r="AA69" i="86"/>
  <c r="Y68" i="86"/>
  <c r="AC66" i="86"/>
  <c r="Y65" i="86"/>
  <c r="AC63" i="86"/>
  <c r="Y62" i="86"/>
  <c r="AC60" i="86"/>
  <c r="Y59" i="86"/>
  <c r="AC57" i="86"/>
  <c r="AA56" i="86"/>
  <c r="AA55" i="86"/>
  <c r="W54" i="86"/>
  <c r="AA52" i="86"/>
  <c r="W51" i="86"/>
  <c r="AA49" i="86"/>
  <c r="W48" i="86"/>
  <c r="AA46" i="86"/>
  <c r="W45" i="86"/>
  <c r="AC43" i="86"/>
  <c r="Z75" i="86"/>
  <c r="Z72" i="86"/>
  <c r="Z69" i="86"/>
  <c r="X68" i="86"/>
  <c r="AB66" i="86"/>
  <c r="X65" i="86"/>
  <c r="AB63" i="86"/>
  <c r="X62" i="86"/>
  <c r="AB60" i="86"/>
  <c r="X59" i="86"/>
  <c r="AB57" i="86"/>
  <c r="Z56" i="86"/>
  <c r="Z55" i="86"/>
  <c r="Z52" i="86"/>
  <c r="Z49" i="86"/>
  <c r="Z46" i="86"/>
  <c r="AB43" i="86"/>
  <c r="AC76" i="86"/>
  <c r="Y75" i="86"/>
  <c r="AC73" i="86"/>
  <c r="Y72" i="86"/>
  <c r="AC70" i="86"/>
  <c r="Y69" i="86"/>
  <c r="W68" i="86"/>
  <c r="AA66" i="86"/>
  <c r="W65" i="86"/>
  <c r="AA63" i="86"/>
  <c r="W62" i="86"/>
  <c r="AA60" i="86"/>
  <c r="W59" i="86"/>
  <c r="AA57" i="86"/>
  <c r="Y56" i="86"/>
  <c r="Y55" i="86"/>
  <c r="AC53" i="86"/>
  <c r="Y52" i="86"/>
  <c r="AC50" i="86"/>
  <c r="Y49" i="86"/>
  <c r="AC47" i="86"/>
  <c r="Y46" i="86"/>
  <c r="AC44" i="86"/>
  <c r="AA43" i="86"/>
  <c r="AC34" i="86"/>
  <c r="W30" i="86"/>
  <c r="AG24" i="86"/>
  <c r="W22" i="86"/>
  <c r="W16" i="86"/>
  <c r="Y14" i="86"/>
  <c r="AG6" i="86"/>
  <c r="W4" i="86"/>
  <c r="W32" i="86"/>
  <c r="AG30" i="86"/>
  <c r="AA24" i="86"/>
  <c r="AG4" i="86"/>
  <c r="AG3" i="86"/>
  <c r="W17" i="86"/>
  <c r="AG12" i="86"/>
  <c r="AC4" i="86"/>
  <c r="X33" i="86"/>
  <c r="AG27" i="86"/>
  <c r="Z14" i="86"/>
  <c r="AG11" i="86"/>
  <c r="AC9" i="86"/>
  <c r="W6" i="86"/>
  <c r="AG29" i="86"/>
  <c r="AG22" i="86"/>
  <c r="Z16" i="86"/>
  <c r="W14" i="86"/>
  <c r="Z9" i="86"/>
  <c r="W34" i="86"/>
  <c r="AG32" i="86"/>
  <c r="W24" i="86"/>
  <c r="Y16" i="86"/>
  <c r="AG13" i="86"/>
  <c r="AA10" i="86"/>
  <c r="W33" i="86"/>
  <c r="AG31" i="86"/>
  <c r="AG28" i="86"/>
  <c r="W23" i="86"/>
  <c r="Z18" i="86"/>
  <c r="AA16" i="86"/>
  <c r="W7" i="86"/>
  <c r="AG5" i="86"/>
  <c r="Z35" i="86"/>
  <c r="AC5" i="86"/>
  <c r="AG7" i="86"/>
  <c r="N14" i="86"/>
  <c r="AG25" i="86"/>
  <c r="G11" i="86"/>
  <c r="M6" i="86"/>
  <c r="G14" i="86"/>
  <c r="M9" i="86"/>
  <c r="M10" i="86"/>
  <c r="G7" i="86"/>
  <c r="G9" i="86"/>
  <c r="M5" i="86"/>
  <c r="G8" i="86"/>
  <c r="M12" i="86"/>
  <c r="M11" i="86"/>
  <c r="AC6" i="86"/>
  <c r="W9" i="86"/>
  <c r="W12" i="86"/>
  <c r="F20" i="86"/>
  <c r="AG20" i="86"/>
  <c r="N25" i="86"/>
  <c r="W27" i="86"/>
  <c r="W29" i="86"/>
  <c r="Y30" i="86"/>
  <c r="W31" i="86"/>
  <c r="AC33" i="86"/>
  <c r="J18" i="86"/>
  <c r="AB13" i="86" s="1"/>
  <c r="H18" i="86"/>
  <c r="Z4" i="86" s="1"/>
  <c r="E18" i="86"/>
  <c r="AC13" i="86" s="1"/>
  <c r="I18" i="86"/>
  <c r="N32" i="86"/>
  <c r="N44" i="86"/>
  <c r="Y8" i="86" s="1"/>
  <c r="M47" i="86"/>
  <c r="M50" i="86"/>
  <c r="M53" i="86"/>
  <c r="L57" i="86"/>
  <c r="AC8" i="86" s="1"/>
  <c r="F59" i="86"/>
  <c r="F62" i="86"/>
  <c r="F65" i="86"/>
  <c r="M70" i="86"/>
  <c r="M73" i="86"/>
  <c r="M76" i="86"/>
  <c r="F39" i="86"/>
  <c r="F40" i="86"/>
  <c r="O44" i="86"/>
  <c r="N47" i="86"/>
  <c r="N50" i="86"/>
  <c r="N53" i="86"/>
  <c r="M57" i="86"/>
  <c r="G59" i="86"/>
  <c r="G62" i="86"/>
  <c r="G65" i="86"/>
  <c r="N70" i="86"/>
  <c r="N73" i="86"/>
  <c r="N76" i="86"/>
  <c r="P44" i="86"/>
  <c r="F45" i="86"/>
  <c r="F48" i="86"/>
  <c r="F51" i="86"/>
  <c r="N57" i="86"/>
  <c r="Y20" i="86" s="1"/>
  <c r="M60" i="86"/>
  <c r="M63" i="86"/>
  <c r="M66" i="86"/>
  <c r="F71" i="86"/>
  <c r="F74" i="86"/>
  <c r="F77" i="86"/>
  <c r="F78" i="86"/>
  <c r="F79" i="86"/>
  <c r="N35" i="86"/>
  <c r="O57" i="86"/>
  <c r="N60" i="86"/>
  <c r="N63" i="86"/>
  <c r="N66" i="86"/>
  <c r="G71" i="86"/>
  <c r="G74" i="86"/>
  <c r="G77" i="86"/>
  <c r="G78" i="86"/>
  <c r="G79" i="86"/>
  <c r="N36" i="86"/>
  <c r="E44" i="86"/>
  <c r="AC15" i="86" s="1"/>
  <c r="P57" i="86"/>
  <c r="F58" i="86"/>
  <c r="F61" i="86"/>
  <c r="F64" i="86"/>
  <c r="M72" i="86"/>
  <c r="M75" i="86"/>
  <c r="F83" i="86"/>
  <c r="F84" i="86"/>
  <c r="F85" i="86"/>
  <c r="F86" i="86"/>
  <c r="F87" i="86"/>
  <c r="F88" i="86"/>
  <c r="F89" i="86"/>
  <c r="F90" i="86"/>
  <c r="F91" i="86"/>
  <c r="F92" i="86"/>
  <c r="N37" i="86"/>
  <c r="F44" i="86"/>
  <c r="X18" i="86" s="1"/>
  <c r="N46" i="86"/>
  <c r="N49" i="86"/>
  <c r="G58" i="86"/>
  <c r="G61" i="86"/>
  <c r="G64" i="86"/>
  <c r="N72" i="86"/>
  <c r="N75" i="86"/>
  <c r="G83" i="86"/>
  <c r="G84" i="86"/>
  <c r="G85" i="86"/>
  <c r="G86" i="86"/>
  <c r="G87" i="86"/>
  <c r="G88" i="86"/>
  <c r="G89" i="86"/>
  <c r="G90" i="86"/>
  <c r="G91" i="86"/>
  <c r="G92" i="86"/>
  <c r="N38" i="86"/>
  <c r="E57" i="86"/>
  <c r="M59" i="86"/>
  <c r="M62" i="86"/>
  <c r="F70" i="86"/>
  <c r="F73" i="86"/>
  <c r="F76" i="86"/>
  <c r="F96" i="86"/>
  <c r="F97" i="86"/>
  <c r="F98" i="86"/>
  <c r="F99" i="86"/>
  <c r="F100" i="86"/>
  <c r="F101" i="86"/>
  <c r="F102" i="86"/>
  <c r="F103" i="86"/>
  <c r="F104" i="86"/>
  <c r="N59" i="86"/>
  <c r="N62" i="86"/>
  <c r="N65" i="86"/>
  <c r="G70" i="86"/>
  <c r="G73" i="86"/>
  <c r="G76" i="86"/>
  <c r="G96" i="86"/>
  <c r="G97" i="86"/>
  <c r="G98" i="86"/>
  <c r="G99" i="86"/>
  <c r="G100" i="86"/>
  <c r="G101" i="86"/>
  <c r="G102" i="86"/>
  <c r="G103" i="86"/>
  <c r="G104" i="86"/>
  <c r="N39" i="86"/>
  <c r="N40" i="86"/>
  <c r="M71" i="86"/>
  <c r="M74" i="86"/>
  <c r="M77" i="86"/>
  <c r="M78" i="86"/>
  <c r="M79" i="86"/>
  <c r="F109" i="86"/>
  <c r="F110" i="86"/>
  <c r="F111" i="86"/>
  <c r="F112" i="86"/>
  <c r="F113" i="86"/>
  <c r="F114" i="86"/>
  <c r="F115" i="86"/>
  <c r="F116" i="86"/>
  <c r="F117" i="86"/>
  <c r="F36" i="86"/>
  <c r="N77" i="86"/>
  <c r="N78" i="86"/>
  <c r="G109" i="86"/>
  <c r="G110" i="86"/>
  <c r="G111" i="86"/>
  <c r="G112" i="86"/>
  <c r="G113" i="86"/>
  <c r="G114" i="86"/>
  <c r="G115" i="86"/>
  <c r="G116" i="86"/>
  <c r="G117" i="86"/>
  <c r="F37" i="86"/>
  <c r="M83" i="86"/>
  <c r="M84" i="86"/>
  <c r="M85" i="86"/>
  <c r="M86" i="86"/>
  <c r="M87" i="86"/>
  <c r="M88" i="86"/>
  <c r="M89" i="86"/>
  <c r="M90" i="86"/>
  <c r="M91" i="86"/>
  <c r="F122" i="86"/>
  <c r="F123" i="86"/>
  <c r="F124" i="86"/>
  <c r="F125" i="86"/>
  <c r="F126" i="86"/>
  <c r="F127" i="86"/>
  <c r="F128" i="86"/>
  <c r="F129" i="86"/>
  <c r="F130" i="86"/>
  <c r="M44" i="86"/>
  <c r="G46" i="86"/>
  <c r="G49" i="86"/>
  <c r="N58" i="86"/>
  <c r="N61" i="86"/>
  <c r="G72" i="86"/>
  <c r="N83" i="86"/>
  <c r="N84" i="86"/>
  <c r="N85" i="86"/>
  <c r="N86" i="86"/>
  <c r="N87" i="86"/>
  <c r="N88" i="86"/>
  <c r="N89" i="86"/>
  <c r="N90" i="86"/>
  <c r="N91" i="86"/>
  <c r="G122" i="86"/>
  <c r="G123" i="86"/>
  <c r="G124" i="86"/>
  <c r="G125" i="86"/>
  <c r="G126" i="86"/>
  <c r="G127" i="86"/>
  <c r="G128" i="86"/>
  <c r="G129" i="86"/>
  <c r="G130" i="86"/>
  <c r="U40" i="85"/>
  <c r="P58" i="85"/>
  <c r="E60" i="85"/>
  <c r="O62" i="85"/>
  <c r="F66" i="85"/>
  <c r="Q58" i="85"/>
  <c r="F60" i="85"/>
  <c r="L61" i="85"/>
  <c r="P62" i="85"/>
  <c r="F65" i="85"/>
  <c r="N58" i="85"/>
  <c r="Q59" i="85"/>
  <c r="L62" i="85"/>
  <c r="O63" i="85"/>
  <c r="Q64" i="85"/>
  <c r="N62" i="85"/>
  <c r="J61" i="85"/>
  <c r="Q63" i="85"/>
  <c r="J57" i="85"/>
  <c r="H60" i="85"/>
  <c r="N61" i="85"/>
  <c r="E64" i="85"/>
  <c r="O58" i="85"/>
  <c r="I61" i="85"/>
  <c r="P63" i="85"/>
  <c r="F57" i="85"/>
  <c r="E59" i="85"/>
  <c r="I60" i="85"/>
  <c r="O61" i="85"/>
  <c r="E63" i="85"/>
  <c r="H64" i="85"/>
  <c r="L59" i="85"/>
  <c r="P61" i="85"/>
  <c r="Q62" i="85"/>
  <c r="L58" i="85"/>
  <c r="O60" i="85"/>
  <c r="Q61" i="85"/>
  <c r="O59" i="85"/>
  <c r="P60" i="85"/>
  <c r="L47" i="85"/>
  <c r="I46" i="85"/>
  <c r="O48" i="85"/>
  <c r="E50" i="85"/>
  <c r="J51" i="85"/>
  <c r="H45" i="85"/>
  <c r="J46" i="85"/>
  <c r="N47" i="85"/>
  <c r="P48" i="85"/>
  <c r="L51" i="85"/>
  <c r="N52" i="85"/>
  <c r="N53" i="85"/>
  <c r="I45" i="85"/>
  <c r="L46" i="85"/>
  <c r="O47" i="85"/>
  <c r="Q48" i="85"/>
  <c r="J50" i="85"/>
  <c r="J45" i="85"/>
  <c r="N46" i="85"/>
  <c r="P47" i="85"/>
  <c r="L50" i="85"/>
  <c r="N51" i="85"/>
  <c r="J44" i="85"/>
  <c r="L45" i="85"/>
  <c r="O46" i="85"/>
  <c r="Q47" i="85"/>
  <c r="I49" i="85"/>
  <c r="O51" i="85"/>
  <c r="F44" i="85"/>
  <c r="P46" i="85"/>
  <c r="J49" i="85"/>
  <c r="N50" i="85"/>
  <c r="P51" i="85"/>
  <c r="L44" i="85"/>
  <c r="N45" i="85"/>
  <c r="Q46" i="85"/>
  <c r="L49" i="85"/>
  <c r="O50" i="85"/>
  <c r="Q51" i="85"/>
  <c r="N44" i="85"/>
  <c r="O45" i="85"/>
  <c r="I48" i="85"/>
  <c r="N49" i="85"/>
  <c r="P50" i="85"/>
  <c r="O44" i="85"/>
  <c r="P45" i="85"/>
  <c r="J48" i="85"/>
  <c r="O49" i="85"/>
  <c r="Q50" i="85"/>
  <c r="Q44" i="85"/>
  <c r="Q45" i="85"/>
  <c r="I47" i="85"/>
  <c r="L48" i="85"/>
  <c r="P49" i="85"/>
  <c r="J47" i="85"/>
  <c r="Q49" i="85"/>
  <c r="E51" i="85"/>
  <c r="E45" i="85"/>
  <c r="E47" i="85"/>
  <c r="E48" i="85"/>
  <c r="E49" i="85"/>
  <c r="F52" i="85"/>
  <c r="F45" i="85"/>
  <c r="E46" i="85"/>
  <c r="F49" i="85"/>
  <c r="H50" i="85"/>
  <c r="H51" i="85"/>
  <c r="F46" i="85"/>
  <c r="H47" i="85"/>
  <c r="H48" i="85"/>
  <c r="H49" i="85"/>
  <c r="I50" i="85"/>
  <c r="I51" i="85"/>
  <c r="H33" i="85"/>
  <c r="Q34" i="85"/>
  <c r="H37" i="85"/>
  <c r="I33" i="85"/>
  <c r="E35" i="85"/>
  <c r="I37" i="85"/>
  <c r="J33" i="85"/>
  <c r="J37" i="85"/>
  <c r="L33" i="85"/>
  <c r="H35" i="85"/>
  <c r="L37" i="85"/>
  <c r="E32" i="85"/>
  <c r="O33" i="85"/>
  <c r="I35" i="85"/>
  <c r="O37" i="85"/>
  <c r="I32" i="85"/>
  <c r="E34" i="85"/>
  <c r="E38" i="85"/>
  <c r="J32" i="85"/>
  <c r="H34" i="85"/>
  <c r="F36" i="85"/>
  <c r="I38" i="85"/>
  <c r="F33" i="85"/>
  <c r="P34" i="85"/>
  <c r="E37" i="85"/>
  <c r="Q38" i="85"/>
  <c r="P33" i="85"/>
  <c r="J35" i="85"/>
  <c r="P37" i="85"/>
  <c r="H32" i="85"/>
  <c r="Q33" i="85"/>
  <c r="Q35" i="85"/>
  <c r="Q37" i="85"/>
  <c r="E36" i="85"/>
  <c r="L32" i="85"/>
  <c r="I34" i="85"/>
  <c r="I36" i="85"/>
  <c r="J38" i="85"/>
  <c r="E33" i="85"/>
  <c r="J34" i="85"/>
  <c r="H36" i="85"/>
  <c r="H38" i="85"/>
  <c r="G34" i="85"/>
  <c r="M31" i="85"/>
  <c r="M35" i="85"/>
  <c r="Q36" i="85"/>
  <c r="O32" i="85"/>
  <c r="L36" i="85"/>
  <c r="P32" i="85"/>
  <c r="O36" i="85"/>
  <c r="J31" i="85"/>
  <c r="Q32" i="85"/>
  <c r="L35" i="85"/>
  <c r="P36" i="85"/>
  <c r="O35" i="85"/>
  <c r="L38" i="85"/>
  <c r="L34" i="85"/>
  <c r="P35" i="85"/>
  <c r="O38" i="85"/>
  <c r="H9" i="85"/>
  <c r="G5" i="85"/>
  <c r="G10" i="85"/>
  <c r="L5" i="85"/>
  <c r="O6" i="85"/>
  <c r="P7" i="85"/>
  <c r="Q8" i="85"/>
  <c r="I11" i="85"/>
  <c r="J5" i="85"/>
  <c r="L6" i="85"/>
  <c r="O7" i="85"/>
  <c r="P8" i="85"/>
  <c r="E10" i="85"/>
  <c r="H11" i="85"/>
  <c r="L12" i="85"/>
  <c r="N13" i="85"/>
  <c r="N5" i="85"/>
  <c r="P6" i="85"/>
  <c r="Q7" i="85"/>
  <c r="E9" i="85"/>
  <c r="H10" i="85"/>
  <c r="J11" i="85"/>
  <c r="N12" i="85"/>
  <c r="E6" i="85"/>
  <c r="H8" i="85"/>
  <c r="J9" i="85"/>
  <c r="O10" i="85"/>
  <c r="Q11" i="85"/>
  <c r="E5" i="85"/>
  <c r="F6" i="85"/>
  <c r="H7" i="85"/>
  <c r="I8" i="85"/>
  <c r="L9" i="85"/>
  <c r="P10" i="85"/>
  <c r="E12" i="85"/>
  <c r="F7" i="85"/>
  <c r="Q12" i="85"/>
  <c r="I7" i="85"/>
  <c r="H6" i="85"/>
  <c r="J7" i="85"/>
  <c r="L8" i="85"/>
  <c r="O9" i="85"/>
  <c r="E11" i="85"/>
  <c r="H12" i="85"/>
  <c r="Q5" i="85"/>
  <c r="I9" i="85"/>
  <c r="F14" i="85"/>
  <c r="Q10" i="85"/>
  <c r="H5" i="85"/>
  <c r="I6" i="85"/>
  <c r="L7" i="85"/>
  <c r="N8" i="85"/>
  <c r="P9" i="85"/>
  <c r="F11" i="85"/>
  <c r="I12" i="85"/>
  <c r="N14" i="85"/>
  <c r="L10" i="85"/>
  <c r="F5" i="85"/>
  <c r="J8" i="85"/>
  <c r="N9" i="85"/>
  <c r="F12" i="85"/>
  <c r="I5" i="85"/>
  <c r="J6" i="85"/>
  <c r="N7" i="85"/>
  <c r="O8" i="85"/>
  <c r="Q9" i="85"/>
  <c r="H44" i="85"/>
  <c r="E31" i="85"/>
  <c r="AG8" i="85"/>
  <c r="AG18" i="85"/>
  <c r="W5" i="85"/>
  <c r="W6" i="85"/>
  <c r="AG7" i="85"/>
  <c r="H31" i="85"/>
  <c r="Z6" i="85"/>
  <c r="N24" i="85"/>
  <c r="F19" i="85"/>
  <c r="N21" i="85"/>
  <c r="AG36" i="85"/>
  <c r="AG35" i="85"/>
  <c r="F25" i="85"/>
  <c r="O18" i="85"/>
  <c r="AG33" i="85"/>
  <c r="N27" i="85"/>
  <c r="F22" i="85"/>
  <c r="L18" i="85"/>
  <c r="N26" i="85"/>
  <c r="F21" i="85"/>
  <c r="AG26" i="85"/>
  <c r="Y7" i="85"/>
  <c r="AG15" i="85"/>
  <c r="W17" i="85"/>
  <c r="M18" i="85"/>
  <c r="X17" i="85" s="1"/>
  <c r="N22" i="85"/>
  <c r="F23" i="85"/>
  <c r="M24" i="85"/>
  <c r="L31" i="85"/>
  <c r="AC32" i="85" s="1"/>
  <c r="H18" i="85"/>
  <c r="W36" i="85"/>
  <c r="E18" i="85"/>
  <c r="AC24" i="85" s="1"/>
  <c r="W11" i="85"/>
  <c r="AB15" i="85"/>
  <c r="AC14" i="85"/>
  <c r="J18" i="85"/>
  <c r="AB10" i="85" s="1"/>
  <c r="W25" i="85"/>
  <c r="AA14" i="85"/>
  <c r="Z21" i="85"/>
  <c r="AG3" i="85"/>
  <c r="AG12" i="85"/>
  <c r="N18" i="85"/>
  <c r="AB19" i="85"/>
  <c r="M20" i="85"/>
  <c r="G23" i="85"/>
  <c r="G25" i="85"/>
  <c r="M26" i="85"/>
  <c r="F27" i="85"/>
  <c r="AA32" i="85"/>
  <c r="F18" i="85"/>
  <c r="X36" i="85" s="1"/>
  <c r="F38" i="85"/>
  <c r="F37" i="85"/>
  <c r="N31" i="85"/>
  <c r="N40" i="85"/>
  <c r="N39" i="85"/>
  <c r="F34" i="85"/>
  <c r="N38" i="85"/>
  <c r="N37" i="85"/>
  <c r="N36" i="85"/>
  <c r="N35" i="85"/>
  <c r="F40" i="85"/>
  <c r="F39" i="85"/>
  <c r="N33" i="85"/>
  <c r="N32" i="85"/>
  <c r="I18" i="85"/>
  <c r="AA9" i="85" s="1"/>
  <c r="M5" i="85"/>
  <c r="W13" i="85"/>
  <c r="P18" i="85"/>
  <c r="AC19" i="85"/>
  <c r="N20" i="85"/>
  <c r="AB23" i="85"/>
  <c r="O31" i="85"/>
  <c r="W3" i="85"/>
  <c r="M6" i="85"/>
  <c r="M10" i="85"/>
  <c r="M11" i="85"/>
  <c r="AG14" i="85"/>
  <c r="Q18" i="85"/>
  <c r="AB21" i="85" s="1"/>
  <c r="AG27" i="85"/>
  <c r="AA29" i="85"/>
  <c r="Q31" i="85"/>
  <c r="P31" i="85"/>
  <c r="W33" i="85"/>
  <c r="W9" i="85"/>
  <c r="W27" i="85"/>
  <c r="AB4" i="85"/>
  <c r="AG20" i="85"/>
  <c r="F13" i="85"/>
  <c r="F10" i="85"/>
  <c r="AG4" i="85"/>
  <c r="N6" i="85"/>
  <c r="M7" i="85"/>
  <c r="M9" i="85"/>
  <c r="N10" i="85"/>
  <c r="N11" i="85"/>
  <c r="AG11" i="85"/>
  <c r="AG21" i="85"/>
  <c r="W24" i="85"/>
  <c r="W31" i="85"/>
  <c r="AG32" i="85"/>
  <c r="N34" i="85"/>
  <c r="F35" i="85"/>
  <c r="W7" i="85"/>
  <c r="F31" i="85"/>
  <c r="M25" i="85"/>
  <c r="G27" i="85"/>
  <c r="M22" i="85"/>
  <c r="G24" i="85"/>
  <c r="M19" i="85"/>
  <c r="G21" i="85"/>
  <c r="M27" i="85"/>
  <c r="G20" i="85"/>
  <c r="W21" i="85"/>
  <c r="W19" i="85"/>
  <c r="I31" i="85"/>
  <c r="G12" i="85"/>
  <c r="G9" i="85"/>
  <c r="G14" i="85"/>
  <c r="AG5" i="85"/>
  <c r="M8" i="85"/>
  <c r="AG10" i="85"/>
  <c r="W12" i="85"/>
  <c r="M14" i="85"/>
  <c r="W15" i="85"/>
  <c r="W18" i="85"/>
  <c r="AG23" i="85"/>
  <c r="W28" i="85"/>
  <c r="Y31" i="85"/>
  <c r="W10" i="85"/>
  <c r="W34" i="85"/>
  <c r="W8" i="85"/>
  <c r="W4" i="85"/>
  <c r="AG6" i="85"/>
  <c r="AG9" i="85"/>
  <c r="AG17" i="85"/>
  <c r="M21" i="85"/>
  <c r="M23" i="85"/>
  <c r="N25" i="85"/>
  <c r="AG29" i="85"/>
  <c r="W16" i="85"/>
  <c r="W22" i="85"/>
  <c r="AG24" i="85"/>
  <c r="W30" i="85"/>
  <c r="M33" i="85"/>
  <c r="G38" i="85"/>
  <c r="AA43" i="85"/>
  <c r="AC44" i="85"/>
  <c r="Y46" i="85"/>
  <c r="AC47" i="85"/>
  <c r="Y49" i="85"/>
  <c r="AC50" i="85"/>
  <c r="Y52" i="85"/>
  <c r="AC53" i="85"/>
  <c r="Y55" i="85"/>
  <c r="Y56" i="85"/>
  <c r="L57" i="85"/>
  <c r="AA57" i="85"/>
  <c r="W59" i="85"/>
  <c r="AA60" i="85"/>
  <c r="W62" i="85"/>
  <c r="AA63" i="85"/>
  <c r="W65" i="85"/>
  <c r="AA66" i="85"/>
  <c r="W68" i="85"/>
  <c r="Y69" i="85"/>
  <c r="AC70" i="85"/>
  <c r="Y72" i="85"/>
  <c r="AC73" i="85"/>
  <c r="Y75" i="85"/>
  <c r="AC76" i="85"/>
  <c r="AB18" i="85"/>
  <c r="AA19" i="85"/>
  <c r="W23" i="85"/>
  <c r="AG25" i="85"/>
  <c r="AG31" i="85"/>
  <c r="M34" i="85"/>
  <c r="AC35" i="85"/>
  <c r="AB36" i="85"/>
  <c r="AB43" i="85"/>
  <c r="Z46" i="85"/>
  <c r="Z49" i="85"/>
  <c r="Z52" i="85"/>
  <c r="Z55" i="85"/>
  <c r="Z56" i="85"/>
  <c r="M57" i="85"/>
  <c r="AB57" i="85"/>
  <c r="G59" i="85"/>
  <c r="X59" i="85"/>
  <c r="AB60" i="85"/>
  <c r="G62" i="85"/>
  <c r="X62" i="85"/>
  <c r="AB63" i="85"/>
  <c r="G65" i="85"/>
  <c r="X65" i="85"/>
  <c r="AB66" i="85"/>
  <c r="X68" i="85"/>
  <c r="Z69" i="85"/>
  <c r="N70" i="85"/>
  <c r="Z72" i="85"/>
  <c r="N73" i="85"/>
  <c r="Z75" i="85"/>
  <c r="N76" i="85"/>
  <c r="G39" i="85"/>
  <c r="G40" i="85"/>
  <c r="AC43" i="85"/>
  <c r="P44" i="85"/>
  <c r="W45" i="85"/>
  <c r="AA46" i="85"/>
  <c r="F48" i="85"/>
  <c r="W48" i="85"/>
  <c r="AA49" i="85"/>
  <c r="F51" i="85"/>
  <c r="W51" i="85"/>
  <c r="AA52" i="85"/>
  <c r="W54" i="85"/>
  <c r="AA55" i="85"/>
  <c r="AA56" i="85"/>
  <c r="N57" i="85"/>
  <c r="AC57" i="85"/>
  <c r="Y59" i="85"/>
  <c r="M60" i="85"/>
  <c r="AC60" i="85"/>
  <c r="Y62" i="85"/>
  <c r="M63" i="85"/>
  <c r="AC63" i="85"/>
  <c r="Y65" i="85"/>
  <c r="M66" i="85"/>
  <c r="AC66" i="85"/>
  <c r="Y68" i="85"/>
  <c r="AA69" i="85"/>
  <c r="F71" i="85"/>
  <c r="W71" i="85"/>
  <c r="AA72" i="85"/>
  <c r="F74" i="85"/>
  <c r="W74" i="85"/>
  <c r="AA75" i="85"/>
  <c r="F77" i="85"/>
  <c r="F78" i="85"/>
  <c r="F79" i="85"/>
  <c r="M36" i="85"/>
  <c r="X45" i="85"/>
  <c r="AB46" i="85"/>
  <c r="X48" i="85"/>
  <c r="AB49" i="85"/>
  <c r="X51" i="85"/>
  <c r="AB52" i="85"/>
  <c r="X54" i="85"/>
  <c r="AB55" i="85"/>
  <c r="AB56" i="85"/>
  <c r="O57" i="85"/>
  <c r="Z59" i="85"/>
  <c r="Z62" i="85"/>
  <c r="Z65" i="85"/>
  <c r="Z68" i="85"/>
  <c r="AB69" i="85"/>
  <c r="X71" i="85"/>
  <c r="AB72" i="85"/>
  <c r="X74" i="85"/>
  <c r="AB75" i="85"/>
  <c r="G77" i="85"/>
  <c r="G78" i="85"/>
  <c r="G79" i="85"/>
  <c r="AA16" i="85"/>
  <c r="W26" i="85"/>
  <c r="AG28" i="85"/>
  <c r="G31" i="85"/>
  <c r="Y23" i="85" s="1"/>
  <c r="W32" i="85"/>
  <c r="AG34" i="85"/>
  <c r="M37" i="85"/>
  <c r="E44" i="85"/>
  <c r="AC20" i="85" s="1"/>
  <c r="Y45" i="85"/>
  <c r="M46" i="85"/>
  <c r="AC46" i="85"/>
  <c r="Y48" i="85"/>
  <c r="M49" i="85"/>
  <c r="AC49" i="85"/>
  <c r="Y51" i="85"/>
  <c r="M52" i="85"/>
  <c r="AC52" i="85"/>
  <c r="Y54" i="85"/>
  <c r="AC55" i="85"/>
  <c r="AC56" i="85"/>
  <c r="F58" i="85"/>
  <c r="W58" i="85"/>
  <c r="AA59" i="85"/>
  <c r="F61" i="85"/>
  <c r="W61" i="85"/>
  <c r="AA62" i="85"/>
  <c r="W64" i="85"/>
  <c r="AA65" i="85"/>
  <c r="W67" i="85"/>
  <c r="AA68" i="85"/>
  <c r="AC69" i="85"/>
  <c r="Y71" i="85"/>
  <c r="M72" i="85"/>
  <c r="AC72" i="85"/>
  <c r="Y74" i="85"/>
  <c r="M75" i="85"/>
  <c r="AC75" i="85"/>
  <c r="F83" i="85"/>
  <c r="F84" i="85"/>
  <c r="F85" i="85"/>
  <c r="F86" i="85"/>
  <c r="F87" i="85"/>
  <c r="F88" i="85"/>
  <c r="F89" i="85"/>
  <c r="F90" i="85"/>
  <c r="F91" i="85"/>
  <c r="F92" i="85"/>
  <c r="M122" i="85"/>
  <c r="M123" i="85"/>
  <c r="M124" i="85"/>
  <c r="M125" i="85"/>
  <c r="M126" i="85"/>
  <c r="M127" i="85"/>
  <c r="M128" i="85"/>
  <c r="M129" i="85"/>
  <c r="M130" i="85"/>
  <c r="M131" i="85"/>
  <c r="M38" i="85"/>
  <c r="Z45" i="85"/>
  <c r="Z48" i="85"/>
  <c r="Z51" i="85"/>
  <c r="Z54" i="85"/>
  <c r="Q57" i="85"/>
  <c r="AB14" i="85" s="1"/>
  <c r="G58" i="85"/>
  <c r="X58" i="85"/>
  <c r="AB59" i="85"/>
  <c r="G61" i="85"/>
  <c r="X61" i="85"/>
  <c r="AB62" i="85"/>
  <c r="G64" i="85"/>
  <c r="X64" i="85"/>
  <c r="AB65" i="85"/>
  <c r="X67" i="85"/>
  <c r="AB68" i="85"/>
  <c r="Z71" i="85"/>
  <c r="N72" i="85"/>
  <c r="Z74" i="85"/>
  <c r="N75" i="85"/>
  <c r="G83" i="85"/>
  <c r="G84" i="85"/>
  <c r="G85" i="85"/>
  <c r="G86" i="85"/>
  <c r="G87" i="85"/>
  <c r="G88" i="85"/>
  <c r="G89" i="85"/>
  <c r="G90" i="85"/>
  <c r="G91" i="85"/>
  <c r="N122" i="85"/>
  <c r="N123" i="85"/>
  <c r="N124" i="85"/>
  <c r="N125" i="85"/>
  <c r="N126" i="85"/>
  <c r="N127" i="85"/>
  <c r="N128" i="85"/>
  <c r="N129" i="85"/>
  <c r="N130" i="85"/>
  <c r="G44" i="85"/>
  <c r="W44" i="85"/>
  <c r="AA45" i="85"/>
  <c r="F47" i="85"/>
  <c r="W47" i="85"/>
  <c r="AA48" i="85"/>
  <c r="F50" i="85"/>
  <c r="W50" i="85"/>
  <c r="AA51" i="85"/>
  <c r="W53" i="85"/>
  <c r="AA54" i="85"/>
  <c r="E57" i="85"/>
  <c r="Y58" i="85"/>
  <c r="M59" i="85"/>
  <c r="AC59" i="85"/>
  <c r="Y61" i="85"/>
  <c r="M62" i="85"/>
  <c r="AC62" i="85"/>
  <c r="Y64" i="85"/>
  <c r="M65" i="85"/>
  <c r="AC65" i="85"/>
  <c r="Y67" i="85"/>
  <c r="AC68" i="85"/>
  <c r="F70" i="85"/>
  <c r="W70" i="85"/>
  <c r="AA71" i="85"/>
  <c r="F73" i="85"/>
  <c r="W73" i="85"/>
  <c r="AA74" i="85"/>
  <c r="F76" i="85"/>
  <c r="W76" i="85"/>
  <c r="F96" i="85"/>
  <c r="F97" i="85"/>
  <c r="F98" i="85"/>
  <c r="F99" i="85"/>
  <c r="F100" i="85"/>
  <c r="F101" i="85"/>
  <c r="F102" i="85"/>
  <c r="F103" i="85"/>
  <c r="F104" i="85"/>
  <c r="AG13" i="85"/>
  <c r="AG19" i="85"/>
  <c r="W29" i="85"/>
  <c r="G33" i="85"/>
  <c r="W35" i="85"/>
  <c r="M39" i="85"/>
  <c r="M40" i="85"/>
  <c r="X44" i="85"/>
  <c r="AB45" i="85"/>
  <c r="X47" i="85"/>
  <c r="AB48" i="85"/>
  <c r="X50" i="85"/>
  <c r="AB51" i="85"/>
  <c r="X53" i="85"/>
  <c r="AB54" i="85"/>
  <c r="Z58" i="85"/>
  <c r="Z61" i="85"/>
  <c r="Z64" i="85"/>
  <c r="Z67" i="85"/>
  <c r="X70" i="85"/>
  <c r="AB71" i="85"/>
  <c r="X73" i="85"/>
  <c r="AB74" i="85"/>
  <c r="X76" i="85"/>
  <c r="G96" i="85"/>
  <c r="G97" i="85"/>
  <c r="G98" i="85"/>
  <c r="G99" i="85"/>
  <c r="G100" i="85"/>
  <c r="G101" i="85"/>
  <c r="G102" i="85"/>
  <c r="G103" i="85"/>
  <c r="G104" i="85"/>
  <c r="W43" i="85"/>
  <c r="AI42" i="85" s="1"/>
  <c r="I44" i="85"/>
  <c r="Y44" i="85"/>
  <c r="AC45" i="85"/>
  <c r="Y47" i="85"/>
  <c r="AC48" i="85"/>
  <c r="Y50" i="85"/>
  <c r="AC51" i="85"/>
  <c r="Y53" i="85"/>
  <c r="AC54" i="85"/>
  <c r="G57" i="85"/>
  <c r="W57" i="85"/>
  <c r="AA58" i="85"/>
  <c r="W60" i="85"/>
  <c r="AA61" i="85"/>
  <c r="W63" i="85"/>
  <c r="AA64" i="85"/>
  <c r="W66" i="85"/>
  <c r="AA67" i="85"/>
  <c r="Y70" i="85"/>
  <c r="M71" i="85"/>
  <c r="AC71" i="85"/>
  <c r="Y73" i="85"/>
  <c r="M74" i="85"/>
  <c r="AC74" i="85"/>
  <c r="Y76" i="85"/>
  <c r="M77" i="85"/>
  <c r="M78" i="85"/>
  <c r="M79" i="85"/>
  <c r="X43" i="85"/>
  <c r="Z44" i="85"/>
  <c r="Z47" i="85"/>
  <c r="Z50" i="85"/>
  <c r="Z53" i="85"/>
  <c r="H57" i="85"/>
  <c r="X57" i="85"/>
  <c r="AB58" i="85"/>
  <c r="G60" i="85"/>
  <c r="X60" i="85"/>
  <c r="AB61" i="85"/>
  <c r="G63" i="85"/>
  <c r="X63" i="85"/>
  <c r="AB64" i="85"/>
  <c r="G66" i="85"/>
  <c r="X66" i="85"/>
  <c r="AB67" i="85"/>
  <c r="Z70" i="85"/>
  <c r="N71" i="85"/>
  <c r="Z73" i="85"/>
  <c r="N74" i="85"/>
  <c r="Z76" i="85"/>
  <c r="N77" i="85"/>
  <c r="N78" i="85"/>
  <c r="N79" i="85"/>
  <c r="W14" i="85"/>
  <c r="AG16" i="85"/>
  <c r="W20" i="85"/>
  <c r="AG22" i="85"/>
  <c r="AB27" i="85"/>
  <c r="AA28" i="85"/>
  <c r="Z29" i="85"/>
  <c r="AG30" i="85"/>
  <c r="G36" i="85"/>
  <c r="Y43" i="85"/>
  <c r="AA44" i="85"/>
  <c r="W46" i="85"/>
  <c r="AA47" i="85"/>
  <c r="W49" i="85"/>
  <c r="AA50" i="85"/>
  <c r="W52" i="85"/>
  <c r="AA53" i="85"/>
  <c r="W55" i="85"/>
  <c r="W56" i="85"/>
  <c r="I57" i="85"/>
  <c r="Y57" i="85"/>
  <c r="M58" i="85"/>
  <c r="AC58" i="85"/>
  <c r="Y60" i="85"/>
  <c r="M61" i="85"/>
  <c r="AC61" i="85"/>
  <c r="Y63" i="85"/>
  <c r="AC64" i="85"/>
  <c r="Y66" i="85"/>
  <c r="AC67" i="85"/>
  <c r="W69" i="85"/>
  <c r="AA70" i="85"/>
  <c r="F72" i="85"/>
  <c r="W72" i="85"/>
  <c r="AA73" i="85"/>
  <c r="W75" i="85"/>
  <c r="AA76" i="85"/>
  <c r="Z43" i="85"/>
  <c r="M44" i="85"/>
  <c r="AB44" i="85"/>
  <c r="G46" i="85"/>
  <c r="X46" i="85"/>
  <c r="AB47" i="85"/>
  <c r="G49" i="85"/>
  <c r="X49" i="85"/>
  <c r="AB50" i="85"/>
  <c r="X52" i="85"/>
  <c r="AB53" i="85"/>
  <c r="X55" i="85"/>
  <c r="X56" i="85"/>
  <c r="Z57" i="85"/>
  <c r="Z60" i="85"/>
  <c r="Z63" i="85"/>
  <c r="Z66" i="85"/>
  <c r="X69" i="85"/>
  <c r="AB70" i="85"/>
  <c r="G72" i="85"/>
  <c r="X72" i="85"/>
  <c r="AB73" i="85"/>
  <c r="X75" i="85"/>
  <c r="N83" i="85"/>
  <c r="N84" i="85"/>
  <c r="N85" i="85"/>
  <c r="N86" i="85"/>
  <c r="N87" i="85"/>
  <c r="N88" i="85"/>
  <c r="N89" i="85"/>
  <c r="N90" i="85"/>
  <c r="N91" i="85"/>
  <c r="G122" i="85"/>
  <c r="G123" i="85"/>
  <c r="G124" i="85"/>
  <c r="G125" i="85"/>
  <c r="G126" i="85"/>
  <c r="G127" i="85"/>
  <c r="G128" i="85"/>
  <c r="G129" i="85"/>
  <c r="G130" i="85"/>
  <c r="V38" i="84"/>
  <c r="U40" i="84"/>
  <c r="I58" i="84"/>
  <c r="I61" i="84"/>
  <c r="J62" i="84"/>
  <c r="N63" i="84"/>
  <c r="P64" i="84"/>
  <c r="J58" i="84"/>
  <c r="E60" i="84"/>
  <c r="J61" i="84"/>
  <c r="L62" i="84"/>
  <c r="O63" i="84"/>
  <c r="Q64" i="84"/>
  <c r="Q58" i="84"/>
  <c r="H60" i="84"/>
  <c r="O62" i="84"/>
  <c r="H58" i="84"/>
  <c r="Q59" i="84"/>
  <c r="I62" i="84"/>
  <c r="L63" i="84"/>
  <c r="O64" i="84"/>
  <c r="P58" i="84"/>
  <c r="P63" i="84"/>
  <c r="I60" i="84"/>
  <c r="O61" i="84"/>
  <c r="Q62" i="84"/>
  <c r="E64" i="84"/>
  <c r="F65" i="84"/>
  <c r="F66" i="84"/>
  <c r="H61" i="84"/>
  <c r="F60" i="84"/>
  <c r="N62" i="84"/>
  <c r="N57" i="84"/>
  <c r="E59" i="84"/>
  <c r="J60" i="84"/>
  <c r="Q61" i="84"/>
  <c r="F64" i="84"/>
  <c r="L61" i="84"/>
  <c r="Q57" i="84"/>
  <c r="H59" i="84"/>
  <c r="L60" i="84"/>
  <c r="E63" i="84"/>
  <c r="H64" i="84"/>
  <c r="M59" i="84"/>
  <c r="P61" i="84"/>
  <c r="P62" i="84"/>
  <c r="Q63" i="84"/>
  <c r="L58" i="84"/>
  <c r="O59" i="84"/>
  <c r="P60" i="84"/>
  <c r="O58" i="84"/>
  <c r="P59" i="84"/>
  <c r="Q60" i="84"/>
  <c r="O46" i="84"/>
  <c r="O47" i="84"/>
  <c r="P48" i="84"/>
  <c r="E51" i="84"/>
  <c r="F53" i="84"/>
  <c r="O45" i="84"/>
  <c r="P46" i="84"/>
  <c r="P47" i="84"/>
  <c r="Q48" i="84"/>
  <c r="E50" i="84"/>
  <c r="F51" i="84"/>
  <c r="F44" i="84"/>
  <c r="P45" i="84"/>
  <c r="Q46" i="84"/>
  <c r="Q47" i="84"/>
  <c r="H50" i="84"/>
  <c r="Q45" i="84"/>
  <c r="E49" i="84"/>
  <c r="I50" i="84"/>
  <c r="H51" i="84"/>
  <c r="E46" i="84"/>
  <c r="F47" i="84"/>
  <c r="H49" i="84"/>
  <c r="L50" i="84"/>
  <c r="J51" i="84"/>
  <c r="F46" i="84"/>
  <c r="H48" i="84"/>
  <c r="I49" i="84"/>
  <c r="L51" i="84"/>
  <c r="N52" i="84"/>
  <c r="E45" i="84"/>
  <c r="H46" i="84"/>
  <c r="H47" i="84"/>
  <c r="I48" i="84"/>
  <c r="J49" i="84"/>
  <c r="N50" i="84"/>
  <c r="I45" i="84"/>
  <c r="J46" i="84"/>
  <c r="J47" i="84"/>
  <c r="L48" i="84"/>
  <c r="O49" i="84"/>
  <c r="P50" i="84"/>
  <c r="P51" i="84"/>
  <c r="J45" i="84"/>
  <c r="L46" i="84"/>
  <c r="L47" i="84"/>
  <c r="P49" i="84"/>
  <c r="Q50" i="84"/>
  <c r="Q51" i="84"/>
  <c r="L45" i="84"/>
  <c r="N46" i="84"/>
  <c r="N47" i="84"/>
  <c r="O48" i="84"/>
  <c r="Q49" i="84"/>
  <c r="Q44" i="84"/>
  <c r="E47" i="84"/>
  <c r="E48" i="84"/>
  <c r="F49" i="84"/>
  <c r="J50" i="84"/>
  <c r="I51" i="84"/>
  <c r="H45" i="84"/>
  <c r="I46" i="84"/>
  <c r="I47" i="84"/>
  <c r="J48" i="84"/>
  <c r="L49" i="84"/>
  <c r="O50" i="84"/>
  <c r="Q37" i="84"/>
  <c r="O36" i="84"/>
  <c r="L34" i="84"/>
  <c r="M34" i="84"/>
  <c r="P36" i="84"/>
  <c r="M33" i="84"/>
  <c r="Q36" i="84"/>
  <c r="O32" i="84"/>
  <c r="O33" i="84"/>
  <c r="P34" i="84"/>
  <c r="P32" i="84"/>
  <c r="P33" i="84"/>
  <c r="Q34" i="84"/>
  <c r="G36" i="84"/>
  <c r="Q32" i="84"/>
  <c r="Q33" i="84"/>
  <c r="L38" i="84"/>
  <c r="L37" i="84"/>
  <c r="Q35" i="84"/>
  <c r="M38" i="84"/>
  <c r="G33" i="84"/>
  <c r="O38" i="84"/>
  <c r="G32" i="84"/>
  <c r="M36" i="84"/>
  <c r="O37" i="84"/>
  <c r="P38" i="84"/>
  <c r="L32" i="84"/>
  <c r="P35" i="84"/>
  <c r="G38" i="84"/>
  <c r="O34" i="84"/>
  <c r="L31" i="84"/>
  <c r="L36" i="84"/>
  <c r="L35" i="84"/>
  <c r="P37" i="84"/>
  <c r="G22" i="84"/>
  <c r="P24" i="84"/>
  <c r="L22" i="84"/>
  <c r="G25" i="84"/>
  <c r="O22" i="84"/>
  <c r="O19" i="84"/>
  <c r="P20" i="84"/>
  <c r="L24" i="84"/>
  <c r="P25" i="84"/>
  <c r="G27" i="84"/>
  <c r="P19" i="84"/>
  <c r="Q20" i="84"/>
  <c r="L23" i="84"/>
  <c r="O24" i="84"/>
  <c r="Q25" i="84"/>
  <c r="Q19" i="84"/>
  <c r="M23" i="84"/>
  <c r="O23" i="84"/>
  <c r="Q24" i="84"/>
  <c r="P18" i="84"/>
  <c r="G20" i="84"/>
  <c r="G21" i="84"/>
  <c r="P23" i="84"/>
  <c r="Q23" i="84"/>
  <c r="L6" i="84"/>
  <c r="G8" i="84"/>
  <c r="M10" i="84"/>
  <c r="M12" i="84"/>
  <c r="G7" i="84"/>
  <c r="Q8" i="84"/>
  <c r="L11" i="84"/>
  <c r="L5" i="84"/>
  <c r="M7" i="84"/>
  <c r="M9" i="84"/>
  <c r="O11" i="84"/>
  <c r="O7" i="84"/>
  <c r="O9" i="84"/>
  <c r="P11" i="84"/>
  <c r="M14" i="84"/>
  <c r="O5" i="84"/>
  <c r="P7" i="84"/>
  <c r="P9" i="84"/>
  <c r="O57" i="84"/>
  <c r="P57" i="84"/>
  <c r="E7" i="84"/>
  <c r="J8" i="84"/>
  <c r="N9" i="84"/>
  <c r="F14" i="84"/>
  <c r="F5" i="84"/>
  <c r="J6" i="84"/>
  <c r="H6" i="84"/>
  <c r="J7" i="84"/>
  <c r="N8" i="84"/>
  <c r="E5" i="84"/>
  <c r="I6" i="84"/>
  <c r="H10" i="84"/>
  <c r="E12" i="84"/>
  <c r="H12" i="84"/>
  <c r="H5" i="84"/>
  <c r="E9" i="84"/>
  <c r="I12" i="84"/>
  <c r="I5" i="84"/>
  <c r="N6" i="84"/>
  <c r="I9" i="84"/>
  <c r="I7" i="84"/>
  <c r="N7" i="84"/>
  <c r="J5" i="84"/>
  <c r="J9" i="84"/>
  <c r="H8" i="84"/>
  <c r="E11" i="84"/>
  <c r="J12" i="84"/>
  <c r="H7" i="84"/>
  <c r="I8" i="84"/>
  <c r="H11" i="84"/>
  <c r="N13" i="84"/>
  <c r="E10" i="84"/>
  <c r="J11" i="84"/>
  <c r="F7" i="84"/>
  <c r="F8" i="84"/>
  <c r="F9" i="84"/>
  <c r="I10" i="84"/>
  <c r="N12" i="84"/>
  <c r="E6" i="84"/>
  <c r="H9" i="84"/>
  <c r="J10" i="84"/>
  <c r="AG7" i="84"/>
  <c r="W14" i="84"/>
  <c r="Y43" i="84"/>
  <c r="AA49" i="84"/>
  <c r="Y63" i="84"/>
  <c r="Z67" i="84"/>
  <c r="X70" i="84"/>
  <c r="Y71" i="84"/>
  <c r="AA43" i="84"/>
  <c r="Y50" i="84"/>
  <c r="W16" i="84"/>
  <c r="AA44" i="84"/>
  <c r="Y46" i="84"/>
  <c r="W51" i="84"/>
  <c r="AC67" i="84"/>
  <c r="AG9" i="84"/>
  <c r="W10" i="84"/>
  <c r="W12" i="84"/>
  <c r="AC43" i="84"/>
  <c r="Z46" i="84"/>
  <c r="X51" i="84"/>
  <c r="W55" i="84"/>
  <c r="W65" i="84"/>
  <c r="Y72" i="84"/>
  <c r="AG24" i="84"/>
  <c r="AG33" i="84"/>
  <c r="J44" i="84"/>
  <c r="I44" i="84"/>
  <c r="H44" i="84"/>
  <c r="Y55" i="84"/>
  <c r="AA57" i="84"/>
  <c r="Y59" i="84"/>
  <c r="W68" i="84"/>
  <c r="AG16" i="84"/>
  <c r="E18" i="84"/>
  <c r="AC17" i="84" s="1"/>
  <c r="AG19" i="84"/>
  <c r="H31" i="84"/>
  <c r="Z28" i="84" s="1"/>
  <c r="E31" i="84"/>
  <c r="AC15" i="84" s="1"/>
  <c r="E44" i="84"/>
  <c r="AC29" i="84" s="1"/>
  <c r="AB46" i="84"/>
  <c r="Z51" i="84"/>
  <c r="Z55" i="84"/>
  <c r="AA56" i="84"/>
  <c r="AB57" i="84"/>
  <c r="Z59" i="84"/>
  <c r="Y65" i="84"/>
  <c r="AA72" i="84"/>
  <c r="N92" i="84"/>
  <c r="N91" i="84"/>
  <c r="N90" i="84"/>
  <c r="N89" i="84"/>
  <c r="N88" i="84"/>
  <c r="N87" i="84"/>
  <c r="N86" i="84"/>
  <c r="N85" i="84"/>
  <c r="N84" i="84"/>
  <c r="N83" i="84"/>
  <c r="F87" i="84"/>
  <c r="F88" i="84"/>
  <c r="F83" i="84"/>
  <c r="F84" i="84"/>
  <c r="AG12" i="84"/>
  <c r="AG25" i="84"/>
  <c r="W47" i="84"/>
  <c r="AA55" i="84"/>
  <c r="AA59" i="84"/>
  <c r="AB72" i="84"/>
  <c r="W7" i="84"/>
  <c r="AB76" i="84"/>
  <c r="X75" i="84"/>
  <c r="AB73" i="84"/>
  <c r="X72" i="84"/>
  <c r="AB70" i="84"/>
  <c r="X69" i="84"/>
  <c r="Z66" i="84"/>
  <c r="Z63" i="84"/>
  <c r="Z60" i="84"/>
  <c r="Z57" i="84"/>
  <c r="X56" i="84"/>
  <c r="X55" i="84"/>
  <c r="AB53" i="84"/>
  <c r="X52" i="84"/>
  <c r="AB50" i="84"/>
  <c r="X49" i="84"/>
  <c r="AB47" i="84"/>
  <c r="X46" i="84"/>
  <c r="AB44" i="84"/>
  <c r="Z43" i="84"/>
  <c r="AG23" i="84"/>
  <c r="W21" i="84"/>
  <c r="X20" i="84"/>
  <c r="W15" i="84"/>
  <c r="AA76" i="84"/>
  <c r="Z76" i="84"/>
  <c r="Z73" i="84"/>
  <c r="Z70" i="84"/>
  <c r="AB67" i="84"/>
  <c r="X66" i="84"/>
  <c r="AB64" i="84"/>
  <c r="X63" i="84"/>
  <c r="AB61" i="84"/>
  <c r="X60" i="84"/>
  <c r="AB58" i="84"/>
  <c r="X57" i="84"/>
  <c r="Z53" i="84"/>
  <c r="Z50" i="84"/>
  <c r="Z47" i="84"/>
  <c r="Z44" i="84"/>
  <c r="X43" i="84"/>
  <c r="X36" i="84"/>
  <c r="AG21" i="84"/>
  <c r="W19" i="84"/>
  <c r="X18" i="84"/>
  <c r="AA17" i="84"/>
  <c r="AG15" i="84"/>
  <c r="W13" i="84"/>
  <c r="AA75" i="84"/>
  <c r="AA73" i="84"/>
  <c r="AB71" i="84"/>
  <c r="AC69" i="84"/>
  <c r="Z68" i="84"/>
  <c r="AC66" i="84"/>
  <c r="AC62" i="84"/>
  <c r="X61" i="84"/>
  <c r="X59" i="84"/>
  <c r="Y57" i="84"/>
  <c r="Z54" i="84"/>
  <c r="AB52" i="84"/>
  <c r="AC50" i="84"/>
  <c r="AC48" i="84"/>
  <c r="X45" i="84"/>
  <c r="W43" i="84"/>
  <c r="AI42" i="84" s="1"/>
  <c r="X33" i="84"/>
  <c r="W32" i="84"/>
  <c r="AG30" i="84"/>
  <c r="W29" i="84"/>
  <c r="AB14" i="84"/>
  <c r="AB13" i="84"/>
  <c r="AB12" i="84"/>
  <c r="AA11" i="84"/>
  <c r="Z75" i="84"/>
  <c r="Y73" i="84"/>
  <c r="AA71" i="84"/>
  <c r="AB69" i="84"/>
  <c r="Y68" i="84"/>
  <c r="AB66" i="84"/>
  <c r="AC64" i="84"/>
  <c r="AB62" i="84"/>
  <c r="W61" i="84"/>
  <c r="W59" i="84"/>
  <c r="W57" i="84"/>
  <c r="Y54" i="84"/>
  <c r="AA52" i="84"/>
  <c r="AA50" i="84"/>
  <c r="AB48" i="84"/>
  <c r="AC46" i="84"/>
  <c r="W45" i="84"/>
  <c r="AB35" i="84"/>
  <c r="X34" i="84"/>
  <c r="W33" i="84"/>
  <c r="AG26" i="84"/>
  <c r="W22" i="84"/>
  <c r="AG20" i="84"/>
  <c r="AB15" i="84"/>
  <c r="AA14" i="84"/>
  <c r="AA13" i="84"/>
  <c r="AG3" i="84"/>
  <c r="Y75" i="84"/>
  <c r="X73" i="84"/>
  <c r="Z71" i="84"/>
  <c r="AA69" i="84"/>
  <c r="X68" i="84"/>
  <c r="AA66" i="84"/>
  <c r="AA64" i="84"/>
  <c r="AA62" i="84"/>
  <c r="AC60" i="84"/>
  <c r="X74" i="84"/>
  <c r="X71" i="84"/>
  <c r="W67" i="84"/>
  <c r="Z64" i="84"/>
  <c r="W62" i="84"/>
  <c r="AA58" i="84"/>
  <c r="AC54" i="84"/>
  <c r="AC52" i="84"/>
  <c r="X50" i="84"/>
  <c r="X48" i="84"/>
  <c r="W46" i="84"/>
  <c r="AC45" i="84"/>
  <c r="W36" i="84"/>
  <c r="X30" i="84"/>
  <c r="X28" i="84"/>
  <c r="AG13" i="84"/>
  <c r="W74" i="84"/>
  <c r="W71" i="84"/>
  <c r="Y64" i="84"/>
  <c r="AC61" i="84"/>
  <c r="Z58" i="84"/>
  <c r="AB54" i="84"/>
  <c r="Z52" i="84"/>
  <c r="W50" i="84"/>
  <c r="W48" i="84"/>
  <c r="AB45" i="84"/>
  <c r="W30" i="84"/>
  <c r="W28" i="84"/>
  <c r="X19" i="84"/>
  <c r="W3" i="84"/>
  <c r="AC76" i="84"/>
  <c r="AC73" i="84"/>
  <c r="AC70" i="84"/>
  <c r="AC68" i="84"/>
  <c r="Y66" i="84"/>
  <c r="X64" i="84"/>
  <c r="AA61" i="84"/>
  <c r="Y58" i="84"/>
  <c r="AA54" i="84"/>
  <c r="Y52" i="84"/>
  <c r="AC47" i="84"/>
  <c r="AA45" i="84"/>
  <c r="AG35" i="84"/>
  <c r="AG27" i="84"/>
  <c r="AC26" i="84"/>
  <c r="W25" i="84"/>
  <c r="AG18" i="84"/>
  <c r="AG14" i="84"/>
  <c r="W11" i="84"/>
  <c r="AB8" i="84"/>
  <c r="X6" i="84"/>
  <c r="W5" i="84"/>
  <c r="Y76" i="84"/>
  <c r="W73" i="84"/>
  <c r="AA70" i="84"/>
  <c r="AB68" i="84"/>
  <c r="W66" i="84"/>
  <c r="W64" i="84"/>
  <c r="Z61" i="84"/>
  <c r="X58" i="84"/>
  <c r="X54" i="84"/>
  <c r="W52" i="84"/>
  <c r="AC49" i="84"/>
  <c r="AA47" i="84"/>
  <c r="Z45" i="84"/>
  <c r="AG32" i="84"/>
  <c r="W17" i="84"/>
  <c r="X16" i="84"/>
  <c r="AG10" i="84"/>
  <c r="W6" i="84"/>
  <c r="X76" i="84"/>
  <c r="AC72" i="84"/>
  <c r="Y70" i="84"/>
  <c r="AA68" i="84"/>
  <c r="AC65" i="84"/>
  <c r="AC63" i="84"/>
  <c r="Y61" i="84"/>
  <c r="AB60" i="84"/>
  <c r="W58" i="84"/>
  <c r="AC57" i="84"/>
  <c r="W54" i="84"/>
  <c r="W23" i="84"/>
  <c r="I31" i="84"/>
  <c r="AA35" i="84" s="1"/>
  <c r="AA65" i="84"/>
  <c r="Z74" i="84"/>
  <c r="W4" i="84"/>
  <c r="AG8" i="84"/>
  <c r="N25" i="84"/>
  <c r="F20" i="84"/>
  <c r="N23" i="84"/>
  <c r="F22" i="84"/>
  <c r="N26" i="84"/>
  <c r="F23" i="84"/>
  <c r="F25" i="84"/>
  <c r="N21" i="84"/>
  <c r="N18" i="84"/>
  <c r="Y7" i="84" s="1"/>
  <c r="N27" i="84"/>
  <c r="N24" i="84"/>
  <c r="Y48" i="84"/>
  <c r="AC55" i="84"/>
  <c r="AC59" i="84"/>
  <c r="AB65" i="84"/>
  <c r="X4" i="84"/>
  <c r="AA15" i="84"/>
  <c r="M26" i="84"/>
  <c r="G19" i="84"/>
  <c r="M24" i="84"/>
  <c r="G18" i="84"/>
  <c r="Y28" i="84" s="1"/>
  <c r="G23" i="84"/>
  <c r="M19" i="84"/>
  <c r="M21" i="84"/>
  <c r="M18" i="84"/>
  <c r="X32" i="84" s="1"/>
  <c r="M27" i="84"/>
  <c r="G26" i="84"/>
  <c r="L18" i="84"/>
  <c r="O18" i="84"/>
  <c r="Z29" i="84" s="1"/>
  <c r="N19" i="84"/>
  <c r="M22" i="84"/>
  <c r="W27" i="84"/>
  <c r="W35" i="84"/>
  <c r="L44" i="84"/>
  <c r="P44" i="84"/>
  <c r="O44" i="84"/>
  <c r="Z48" i="84"/>
  <c r="W49" i="84"/>
  <c r="X53" i="84"/>
  <c r="Y60" i="84"/>
  <c r="X62" i="84"/>
  <c r="Y69" i="84"/>
  <c r="AB74" i="84"/>
  <c r="AB75" i="84"/>
  <c r="O31" i="84"/>
  <c r="Q31" i="84"/>
  <c r="P31" i="84"/>
  <c r="AA20" i="84" s="1"/>
  <c r="W44" i="84"/>
  <c r="Z49" i="84"/>
  <c r="AA53" i="84"/>
  <c r="Z62" i="84"/>
  <c r="W63" i="84"/>
  <c r="Y67" i="84"/>
  <c r="W70" i="84"/>
  <c r="W31" i="84"/>
  <c r="X44" i="84"/>
  <c r="AC53" i="84"/>
  <c r="AG11" i="84"/>
  <c r="AG17" i="84"/>
  <c r="Y44" i="84"/>
  <c r="AB49" i="84"/>
  <c r="AA63" i="84"/>
  <c r="AA67" i="84"/>
  <c r="AC71" i="84"/>
  <c r="AB43" i="84"/>
  <c r="Y45" i="84"/>
  <c r="W56" i="84"/>
  <c r="AB63" i="84"/>
  <c r="W72" i="84"/>
  <c r="W8" i="84"/>
  <c r="AG29" i="84"/>
  <c r="AC44" i="84"/>
  <c r="Y56" i="84"/>
  <c r="AG4" i="84"/>
  <c r="AG6" i="84"/>
  <c r="I18" i="84"/>
  <c r="AA8" i="84" s="1"/>
  <c r="J18" i="84"/>
  <c r="H18" i="84"/>
  <c r="Z36" i="84" s="1"/>
  <c r="AG31" i="84"/>
  <c r="AA46" i="84"/>
  <c r="Y51" i="84"/>
  <c r="Z56" i="84"/>
  <c r="AC58" i="84"/>
  <c r="X65" i="84"/>
  <c r="Z72" i="84"/>
  <c r="W20" i="84"/>
  <c r="W26" i="84"/>
  <c r="W34" i="84"/>
  <c r="AG36" i="84"/>
  <c r="AA51" i="84"/>
  <c r="AB56" i="84"/>
  <c r="Z65" i="84"/>
  <c r="Y74" i="84"/>
  <c r="F92" i="84"/>
  <c r="G118" i="84"/>
  <c r="G117" i="84"/>
  <c r="G116" i="84"/>
  <c r="G115" i="84"/>
  <c r="G114" i="84"/>
  <c r="G113" i="84"/>
  <c r="G112" i="84"/>
  <c r="G111" i="84"/>
  <c r="G110" i="84"/>
  <c r="G109" i="84"/>
  <c r="M118" i="84"/>
  <c r="M114" i="84"/>
  <c r="M115" i="84"/>
  <c r="M116" i="84"/>
  <c r="M117" i="84"/>
  <c r="M109" i="84"/>
  <c r="X47" i="84"/>
  <c r="AB51" i="84"/>
  <c r="AB55" i="84"/>
  <c r="AC56" i="84"/>
  <c r="AB59" i="84"/>
  <c r="Q18" i="84"/>
  <c r="AG22" i="84"/>
  <c r="J31" i="84"/>
  <c r="AB24" i="84" s="1"/>
  <c r="AG34" i="84"/>
  <c r="Y47" i="84"/>
  <c r="AC51" i="84"/>
  <c r="W53" i="84"/>
  <c r="J57" i="84"/>
  <c r="H57" i="84"/>
  <c r="E57" i="84"/>
  <c r="I57" i="84"/>
  <c r="W60" i="84"/>
  <c r="W69" i="84"/>
  <c r="AA74" i="84"/>
  <c r="W75" i="84"/>
  <c r="F91" i="84"/>
  <c r="M111" i="84"/>
  <c r="Y4" i="84"/>
  <c r="AG5" i="84"/>
  <c r="W9" i="84"/>
  <c r="W18" i="84"/>
  <c r="N22" i="84"/>
  <c r="W24" i="84"/>
  <c r="F26" i="84"/>
  <c r="X27" i="84"/>
  <c r="AG28" i="84"/>
  <c r="X35" i="84"/>
  <c r="AA48" i="84"/>
  <c r="Y49" i="84"/>
  <c r="Y53" i="84"/>
  <c r="AA60" i="84"/>
  <c r="Y62" i="84"/>
  <c r="X67" i="84"/>
  <c r="Z69" i="84"/>
  <c r="AC74" i="84"/>
  <c r="AC75" i="84"/>
  <c r="W76" i="84"/>
  <c r="F86" i="84"/>
  <c r="F90" i="84"/>
  <c r="M110" i="84"/>
  <c r="M92" i="84"/>
  <c r="M91" i="84"/>
  <c r="M90" i="84"/>
  <c r="M89" i="84"/>
  <c r="M88" i="84"/>
  <c r="M87" i="84"/>
  <c r="M86" i="84"/>
  <c r="M85" i="84"/>
  <c r="M84" i="84"/>
  <c r="M83" i="84"/>
  <c r="G88" i="84"/>
  <c r="G89" i="84"/>
  <c r="G37" i="84"/>
  <c r="M32" i="84"/>
  <c r="G35" i="84"/>
  <c r="M31" i="84"/>
  <c r="G34" i="84"/>
  <c r="M40" i="84"/>
  <c r="M39" i="84"/>
  <c r="M37" i="84"/>
  <c r="G39" i="84"/>
  <c r="N51" i="84"/>
  <c r="N48" i="84"/>
  <c r="N45" i="84"/>
  <c r="F45" i="84"/>
  <c r="N44" i="84"/>
  <c r="N53" i="84"/>
  <c r="G84" i="84"/>
  <c r="F12" i="84"/>
  <c r="F11" i="84"/>
  <c r="F10" i="84"/>
  <c r="F6" i="84"/>
  <c r="N10" i="84"/>
  <c r="N14" i="84"/>
  <c r="G52" i="84"/>
  <c r="G49" i="84"/>
  <c r="G46" i="84"/>
  <c r="M44" i="84"/>
  <c r="M46" i="84"/>
  <c r="G45" i="84"/>
  <c r="M49" i="84"/>
  <c r="F52" i="84"/>
  <c r="G66" i="84"/>
  <c r="G63" i="84"/>
  <c r="G60" i="84"/>
  <c r="M62" i="84"/>
  <c r="M60" i="84"/>
  <c r="G59" i="84"/>
  <c r="M58" i="84"/>
  <c r="G61" i="84"/>
  <c r="M63" i="84"/>
  <c r="G11" i="84"/>
  <c r="G10" i="84"/>
  <c r="M5" i="84"/>
  <c r="G9" i="84"/>
  <c r="G6" i="84"/>
  <c r="G31" i="84"/>
  <c r="Y33" i="84" s="1"/>
  <c r="M35" i="84"/>
  <c r="N49" i="84"/>
  <c r="F50" i="84"/>
  <c r="M57" i="84"/>
  <c r="G58" i="84"/>
  <c r="G64" i="84"/>
  <c r="N79" i="84"/>
  <c r="N78" i="84"/>
  <c r="N77" i="84"/>
  <c r="N74" i="84"/>
  <c r="N71" i="84"/>
  <c r="N76" i="84"/>
  <c r="F75" i="84"/>
  <c r="M75" i="84"/>
  <c r="G83" i="84"/>
  <c r="F131" i="84"/>
  <c r="F130" i="84"/>
  <c r="F129" i="84"/>
  <c r="F128" i="84"/>
  <c r="F127" i="84"/>
  <c r="F126" i="84"/>
  <c r="F125" i="84"/>
  <c r="F124" i="84"/>
  <c r="F123" i="84"/>
  <c r="F122" i="84"/>
  <c r="N129" i="84"/>
  <c r="N123" i="84"/>
  <c r="M13" i="84"/>
  <c r="M47" i="84"/>
  <c r="F48" i="84"/>
  <c r="G50" i="84"/>
  <c r="G75" i="84"/>
  <c r="G72" i="84"/>
  <c r="G77" i="84"/>
  <c r="M76" i="84"/>
  <c r="G73" i="84"/>
  <c r="M70" i="84"/>
  <c r="F71" i="84"/>
  <c r="F74" i="84"/>
  <c r="N75" i="84"/>
  <c r="F77" i="84"/>
  <c r="F113" i="84"/>
  <c r="F114" i="84"/>
  <c r="F115" i="84"/>
  <c r="N109" i="84"/>
  <c r="F111" i="84"/>
  <c r="G131" i="84"/>
  <c r="G130" i="84"/>
  <c r="G129" i="84"/>
  <c r="G128" i="84"/>
  <c r="G127" i="84"/>
  <c r="G126" i="84"/>
  <c r="G125" i="84"/>
  <c r="G124" i="84"/>
  <c r="G123" i="84"/>
  <c r="G122" i="84"/>
  <c r="M128" i="84"/>
  <c r="M122" i="84"/>
  <c r="M129" i="84"/>
  <c r="M123" i="84"/>
  <c r="N124" i="84"/>
  <c r="N64" i="84"/>
  <c r="N61" i="84"/>
  <c r="N58" i="84"/>
  <c r="F57" i="84"/>
  <c r="F61" i="84"/>
  <c r="F36" i="84"/>
  <c r="Q59" i="83"/>
  <c r="I61" i="83"/>
  <c r="H63" i="83"/>
  <c r="F66" i="83"/>
  <c r="J58" i="83"/>
  <c r="J61" i="83"/>
  <c r="I63" i="83"/>
  <c r="E60" i="83"/>
  <c r="J63" i="83"/>
  <c r="N58" i="83"/>
  <c r="F60" i="83"/>
  <c r="N63" i="83"/>
  <c r="H60" i="83"/>
  <c r="E62" i="83"/>
  <c r="P63" i="83"/>
  <c r="P58" i="83"/>
  <c r="O60" i="83"/>
  <c r="Q63" i="83"/>
  <c r="N66" i="83"/>
  <c r="Q58" i="83"/>
  <c r="O57" i="83"/>
  <c r="Q60" i="83"/>
  <c r="I62" i="83"/>
  <c r="E64" i="83"/>
  <c r="I58" i="83"/>
  <c r="Q61" i="83"/>
  <c r="O58" i="83"/>
  <c r="N57" i="83"/>
  <c r="P60" i="83"/>
  <c r="H62" i="83"/>
  <c r="P57" i="83"/>
  <c r="J59" i="83"/>
  <c r="J62" i="83"/>
  <c r="F64" i="83"/>
  <c r="E59" i="83"/>
  <c r="I60" i="83"/>
  <c r="N61" i="83"/>
  <c r="H64" i="83"/>
  <c r="E58" i="83"/>
  <c r="H59" i="83"/>
  <c r="J60" i="83"/>
  <c r="O61" i="83"/>
  <c r="E63" i="83"/>
  <c r="I64" i="83"/>
  <c r="F58" i="83"/>
  <c r="I59" i="83"/>
  <c r="N60" i="83"/>
  <c r="P61" i="83"/>
  <c r="F63" i="83"/>
  <c r="J64" i="83"/>
  <c r="L63" i="83"/>
  <c r="M63" i="83"/>
  <c r="M64" i="83"/>
  <c r="L64" i="83"/>
  <c r="J57" i="83"/>
  <c r="L60" i="83"/>
  <c r="L61" i="83"/>
  <c r="L62" i="83"/>
  <c r="G59" i="83"/>
  <c r="M66" i="83"/>
  <c r="G57" i="83"/>
  <c r="L58" i="83"/>
  <c r="L59" i="83"/>
  <c r="M60" i="83"/>
  <c r="M61" i="83"/>
  <c r="O62" i="83"/>
  <c r="O63" i="83"/>
  <c r="O64" i="83"/>
  <c r="Q50" i="83"/>
  <c r="O47" i="83"/>
  <c r="O48" i="83"/>
  <c r="O49" i="83"/>
  <c r="L45" i="83"/>
  <c r="L46" i="83"/>
  <c r="P47" i="83"/>
  <c r="P48" i="83"/>
  <c r="P49" i="83"/>
  <c r="E44" i="83"/>
  <c r="M45" i="83"/>
  <c r="Q48" i="83"/>
  <c r="Q49" i="83"/>
  <c r="O45" i="83"/>
  <c r="G51" i="83"/>
  <c r="M44" i="83"/>
  <c r="P45" i="83"/>
  <c r="P46" i="83"/>
  <c r="Q47" i="83"/>
  <c r="G44" i="83"/>
  <c r="O46" i="83"/>
  <c r="G52" i="83"/>
  <c r="O44" i="83"/>
  <c r="Q45" i="83"/>
  <c r="Q46" i="83"/>
  <c r="L47" i="83"/>
  <c r="M48" i="83"/>
  <c r="M49" i="83"/>
  <c r="Q51" i="83"/>
  <c r="M46" i="83"/>
  <c r="G48" i="83"/>
  <c r="G49" i="83"/>
  <c r="O24" i="83"/>
  <c r="J21" i="83"/>
  <c r="H23" i="83"/>
  <c r="L18" i="83"/>
  <c r="L20" i="83"/>
  <c r="I22" i="83"/>
  <c r="P23" i="83"/>
  <c r="J25" i="83"/>
  <c r="P19" i="83"/>
  <c r="P24" i="83"/>
  <c r="E19" i="83"/>
  <c r="O20" i="83"/>
  <c r="J22" i="83"/>
  <c r="Q23" i="83"/>
  <c r="L25" i="83"/>
  <c r="L24" i="83"/>
  <c r="O21" i="83"/>
  <c r="Q24" i="83"/>
  <c r="F18" i="83"/>
  <c r="H22" i="83"/>
  <c r="H19" i="83"/>
  <c r="P20" i="83"/>
  <c r="L22" i="83"/>
  <c r="E24" i="83"/>
  <c r="Q25" i="83"/>
  <c r="Q21" i="83"/>
  <c r="J23" i="83"/>
  <c r="E25" i="83"/>
  <c r="H25" i="83"/>
  <c r="O23" i="83"/>
  <c r="I19" i="83"/>
  <c r="Q20" i="83"/>
  <c r="N22" i="83"/>
  <c r="H24" i="83"/>
  <c r="E20" i="83"/>
  <c r="I23" i="83"/>
  <c r="H20" i="83"/>
  <c r="I20" i="83"/>
  <c r="E22" i="83"/>
  <c r="L23" i="83"/>
  <c r="J20" i="83"/>
  <c r="I25" i="83"/>
  <c r="J19" i="83"/>
  <c r="E21" i="83"/>
  <c r="O22" i="83"/>
  <c r="Q19" i="83"/>
  <c r="P22" i="83"/>
  <c r="O25" i="83"/>
  <c r="L21" i="83"/>
  <c r="Q22" i="83"/>
  <c r="P25" i="83"/>
  <c r="P21" i="83"/>
  <c r="H7" i="83"/>
  <c r="O11" i="83"/>
  <c r="L7" i="83"/>
  <c r="P11" i="83"/>
  <c r="M7" i="83"/>
  <c r="Q11" i="83"/>
  <c r="Q9" i="83"/>
  <c r="P6" i="83"/>
  <c r="L11" i="83"/>
  <c r="Q6" i="83"/>
  <c r="M13" i="83"/>
  <c r="P8" i="83"/>
  <c r="E12" i="83"/>
  <c r="O9" i="83"/>
  <c r="L6" i="83"/>
  <c r="P9" i="83"/>
  <c r="O6" i="83"/>
  <c r="Q8" i="83"/>
  <c r="L12" i="83"/>
  <c r="M11" i="83"/>
  <c r="E9" i="83"/>
  <c r="P7" i="83"/>
  <c r="P5" i="83"/>
  <c r="Q7" i="83"/>
  <c r="O10" i="83"/>
  <c r="P12" i="83"/>
  <c r="L10" i="83"/>
  <c r="M12" i="83"/>
  <c r="M5" i="83"/>
  <c r="O12" i="83"/>
  <c r="Q5" i="83"/>
  <c r="L8" i="83"/>
  <c r="P10" i="83"/>
  <c r="Q12" i="83"/>
  <c r="O7" i="83"/>
  <c r="M10" i="83"/>
  <c r="G6" i="83"/>
  <c r="O8" i="83"/>
  <c r="H6" i="83"/>
  <c r="H9" i="83"/>
  <c r="H12" i="83"/>
  <c r="I6" i="83"/>
  <c r="I9" i="83"/>
  <c r="I12" i="83"/>
  <c r="E5" i="83"/>
  <c r="J6" i="83"/>
  <c r="J9" i="83"/>
  <c r="E11" i="83"/>
  <c r="J12" i="83"/>
  <c r="I5" i="83"/>
  <c r="H8" i="83"/>
  <c r="I11" i="83"/>
  <c r="J5" i="83"/>
  <c r="I8" i="83"/>
  <c r="J11" i="83"/>
  <c r="L5" i="83"/>
  <c r="J8" i="83"/>
  <c r="E7" i="83"/>
  <c r="E10" i="83"/>
  <c r="H5" i="83"/>
  <c r="E8" i="83"/>
  <c r="H11" i="83"/>
  <c r="O5" i="83"/>
  <c r="F7" i="83"/>
  <c r="J10" i="83"/>
  <c r="E6" i="83"/>
  <c r="I7" i="83"/>
  <c r="H10" i="83"/>
  <c r="J7" i="83"/>
  <c r="I10" i="83"/>
  <c r="W21" i="83"/>
  <c r="AG3" i="83"/>
  <c r="I57" i="83"/>
  <c r="AG34" i="83"/>
  <c r="W72" i="83"/>
  <c r="W54" i="83"/>
  <c r="AA67" i="83"/>
  <c r="AG5" i="83"/>
  <c r="AG9" i="83"/>
  <c r="W14" i="83"/>
  <c r="N23" i="83"/>
  <c r="N21" i="83"/>
  <c r="F27" i="83"/>
  <c r="N20" i="83"/>
  <c r="Q18" i="83"/>
  <c r="F26" i="83"/>
  <c r="N19" i="83"/>
  <c r="P18" i="83"/>
  <c r="N27" i="83"/>
  <c r="N26" i="83"/>
  <c r="F21" i="83"/>
  <c r="J18" i="83"/>
  <c r="H18" i="83"/>
  <c r="AG20" i="83"/>
  <c r="P44" i="83"/>
  <c r="X46" i="83"/>
  <c r="AC49" i="83"/>
  <c r="AB50" i="83"/>
  <c r="X54" i="83"/>
  <c r="Z59" i="83"/>
  <c r="Z63" i="83"/>
  <c r="AC67" i="83"/>
  <c r="AA70" i="83"/>
  <c r="AC74" i="83"/>
  <c r="W75" i="83"/>
  <c r="Y59" i="83"/>
  <c r="W3" i="83"/>
  <c r="AG4" i="83"/>
  <c r="W12" i="83"/>
  <c r="M24" i="83"/>
  <c r="G18" i="83"/>
  <c r="Y21" i="83" s="1"/>
  <c r="G27" i="83"/>
  <c r="M22" i="83"/>
  <c r="G26" i="83"/>
  <c r="M21" i="83"/>
  <c r="G25" i="83"/>
  <c r="M20" i="83"/>
  <c r="M27" i="83"/>
  <c r="G20" i="83"/>
  <c r="I18" i="83"/>
  <c r="Y23" i="83"/>
  <c r="N24" i="83"/>
  <c r="F25" i="83"/>
  <c r="G31" i="83"/>
  <c r="Q44" i="83"/>
  <c r="AA46" i="83"/>
  <c r="Y47" i="83"/>
  <c r="W51" i="83"/>
  <c r="Y54" i="83"/>
  <c r="AA59" i="83"/>
  <c r="AC63" i="83"/>
  <c r="F12" i="83"/>
  <c r="F10" i="83"/>
  <c r="N14" i="83"/>
  <c r="F9" i="83"/>
  <c r="N13" i="83"/>
  <c r="F8" i="83"/>
  <c r="N8" i="83"/>
  <c r="W6" i="83"/>
  <c r="AG7" i="83"/>
  <c r="W8" i="83"/>
  <c r="G35" i="83"/>
  <c r="M31" i="83"/>
  <c r="M40" i="83"/>
  <c r="M39" i="83"/>
  <c r="G33" i="83"/>
  <c r="G32" i="83"/>
  <c r="M38" i="83"/>
  <c r="M34" i="83"/>
  <c r="G38" i="83"/>
  <c r="M33" i="83"/>
  <c r="L31" i="83"/>
  <c r="AG32" i="83"/>
  <c r="W43" i="83"/>
  <c r="AI42" i="83" s="1"/>
  <c r="AB46" i="83"/>
  <c r="AA47" i="83"/>
  <c r="X51" i="83"/>
  <c r="AC54" i="83"/>
  <c r="W56" i="83"/>
  <c r="W60" i="83"/>
  <c r="W64" i="83"/>
  <c r="Y68" i="83"/>
  <c r="W71" i="83"/>
  <c r="AA50" i="83"/>
  <c r="AC58" i="83"/>
  <c r="Y63" i="83"/>
  <c r="AC69" i="83"/>
  <c r="Y70" i="83"/>
  <c r="Y74" i="83"/>
  <c r="G11" i="83"/>
  <c r="M6" i="83"/>
  <c r="G9" i="83"/>
  <c r="G8" i="83"/>
  <c r="M14" i="83"/>
  <c r="G7" i="83"/>
  <c r="G14" i="83"/>
  <c r="M9" i="83"/>
  <c r="X6" i="83"/>
  <c r="N9" i="83"/>
  <c r="G10" i="83"/>
  <c r="N11" i="83"/>
  <c r="G12" i="83"/>
  <c r="M18" i="83"/>
  <c r="G21" i="83"/>
  <c r="G23" i="83"/>
  <c r="W26" i="83"/>
  <c r="Y43" i="83"/>
  <c r="AC46" i="83"/>
  <c r="AB47" i="83"/>
  <c r="Y51" i="83"/>
  <c r="X56" i="83"/>
  <c r="Y60" i="83"/>
  <c r="AA64" i="83"/>
  <c r="Y65" i="83"/>
  <c r="Z68" i="83"/>
  <c r="X71" i="83"/>
  <c r="W4" i="83"/>
  <c r="W5" i="83"/>
  <c r="F6" i="83"/>
  <c r="F14" i="83"/>
  <c r="X16" i="83"/>
  <c r="N18" i="83"/>
  <c r="Y12" i="83" s="1"/>
  <c r="F19" i="83"/>
  <c r="O31" i="83"/>
  <c r="W36" i="83"/>
  <c r="Z43" i="83"/>
  <c r="Y44" i="83"/>
  <c r="W48" i="83"/>
  <c r="AC51" i="83"/>
  <c r="W55" i="83"/>
  <c r="AA56" i="83"/>
  <c r="Z60" i="83"/>
  <c r="AC64" i="83"/>
  <c r="Z65" i="83"/>
  <c r="AA68" i="83"/>
  <c r="Y71" i="83"/>
  <c r="W25" i="83"/>
  <c r="W46" i="83"/>
  <c r="F5" i="83"/>
  <c r="N7" i="83"/>
  <c r="O18" i="83"/>
  <c r="G19" i="83"/>
  <c r="AG23" i="83"/>
  <c r="W24" i="83"/>
  <c r="AG28" i="83"/>
  <c r="Q31" i="83"/>
  <c r="P31" i="83"/>
  <c r="AC43" i="83"/>
  <c r="AA44" i="83"/>
  <c r="X48" i="83"/>
  <c r="W52" i="83"/>
  <c r="X55" i="83"/>
  <c r="AB56" i="83"/>
  <c r="W57" i="83"/>
  <c r="AC60" i="83"/>
  <c r="AA65" i="83"/>
  <c r="AC71" i="83"/>
  <c r="AB76" i="83"/>
  <c r="X75" i="83"/>
  <c r="AB73" i="83"/>
  <c r="X72" i="83"/>
  <c r="AB70" i="83"/>
  <c r="X69" i="83"/>
  <c r="Z66" i="83"/>
  <c r="AA76" i="83"/>
  <c r="Z76" i="83"/>
  <c r="Z73" i="83"/>
  <c r="Z70" i="83"/>
  <c r="AB67" i="83"/>
  <c r="X66" i="83"/>
  <c r="AB64" i="83"/>
  <c r="X63" i="83"/>
  <c r="AB61" i="83"/>
  <c r="X60" i="83"/>
  <c r="AB58" i="83"/>
  <c r="X57" i="83"/>
  <c r="Z53" i="83"/>
  <c r="Z50" i="83"/>
  <c r="Z47" i="83"/>
  <c r="Z44" i="83"/>
  <c r="X43" i="83"/>
  <c r="AA33" i="83"/>
  <c r="AG21" i="83"/>
  <c r="W19" i="83"/>
  <c r="AG15" i="83"/>
  <c r="W13" i="83"/>
  <c r="Y76" i="83"/>
  <c r="X76" i="83"/>
  <c r="AB74" i="83"/>
  <c r="X73" i="83"/>
  <c r="AB71" i="83"/>
  <c r="X70" i="83"/>
  <c r="Z67" i="83"/>
  <c r="Z64" i="83"/>
  <c r="Z61" i="83"/>
  <c r="Z58" i="83"/>
  <c r="AB54" i="83"/>
  <c r="X53" i="83"/>
  <c r="AB51" i="83"/>
  <c r="X50" i="83"/>
  <c r="AB48" i="83"/>
  <c r="X47" i="83"/>
  <c r="AB45" i="83"/>
  <c r="X44" i="83"/>
  <c r="W35" i="83"/>
  <c r="W29" i="83"/>
  <c r="AB24" i="83"/>
  <c r="AG19" i="83"/>
  <c r="AG13" i="83"/>
  <c r="W11" i="83"/>
  <c r="W76" i="83"/>
  <c r="AA74" i="83"/>
  <c r="W73" i="83"/>
  <c r="AA71" i="83"/>
  <c r="W70" i="83"/>
  <c r="AC68" i="83"/>
  <c r="Y67" i="83"/>
  <c r="AC65" i="83"/>
  <c r="Y64" i="83"/>
  <c r="AC62" i="83"/>
  <c r="Y61" i="83"/>
  <c r="AC59" i="83"/>
  <c r="Y58" i="83"/>
  <c r="AA54" i="83"/>
  <c r="W53" i="83"/>
  <c r="AA51" i="83"/>
  <c r="W50" i="83"/>
  <c r="AA48" i="83"/>
  <c r="W47" i="83"/>
  <c r="AA45" i="83"/>
  <c r="W44" i="83"/>
  <c r="AG36" i="83"/>
  <c r="W34" i="83"/>
  <c r="Y32" i="83"/>
  <c r="W28" i="83"/>
  <c r="AG18" i="83"/>
  <c r="AC16" i="83"/>
  <c r="AG12" i="83"/>
  <c r="W10" i="83"/>
  <c r="Z74" i="83"/>
  <c r="Z71" i="83"/>
  <c r="AB68" i="83"/>
  <c r="X67" i="83"/>
  <c r="AB65" i="83"/>
  <c r="X64" i="83"/>
  <c r="AB62" i="83"/>
  <c r="X61" i="83"/>
  <c r="AB59" i="83"/>
  <c r="X58" i="83"/>
  <c r="Z54" i="83"/>
  <c r="Z51" i="83"/>
  <c r="Z48" i="83"/>
  <c r="Z45" i="83"/>
  <c r="AG35" i="83"/>
  <c r="W33" i="83"/>
  <c r="Y31" i="83"/>
  <c r="AG29" i="83"/>
  <c r="W27" i="83"/>
  <c r="W17" i="83"/>
  <c r="AC15" i="83"/>
  <c r="AG11" i="83"/>
  <c r="W9" i="83"/>
  <c r="AC75" i="83"/>
  <c r="AB75" i="83"/>
  <c r="AA75" i="83"/>
  <c r="W74" i="83"/>
  <c r="Z75" i="83"/>
  <c r="Z72" i="83"/>
  <c r="Z69" i="83"/>
  <c r="X68" i="83"/>
  <c r="AB66" i="83"/>
  <c r="X65" i="83"/>
  <c r="AB63" i="83"/>
  <c r="X62" i="83"/>
  <c r="AB60" i="83"/>
  <c r="X59" i="83"/>
  <c r="AB57" i="83"/>
  <c r="Z56" i="83"/>
  <c r="Z55" i="83"/>
  <c r="Z52" i="83"/>
  <c r="Z49" i="83"/>
  <c r="Z46" i="83"/>
  <c r="AB43" i="83"/>
  <c r="AG31" i="83"/>
  <c r="AG25" i="83"/>
  <c r="W23" i="83"/>
  <c r="AC76" i="83"/>
  <c r="Y75" i="83"/>
  <c r="AC73" i="83"/>
  <c r="Y72" i="83"/>
  <c r="AC70" i="83"/>
  <c r="Y69" i="83"/>
  <c r="W68" i="83"/>
  <c r="AA66" i="83"/>
  <c r="W65" i="83"/>
  <c r="AA63" i="83"/>
  <c r="W62" i="83"/>
  <c r="AA60" i="83"/>
  <c r="W59" i="83"/>
  <c r="AA57" i="83"/>
  <c r="Y56" i="83"/>
  <c r="Y55" i="83"/>
  <c r="AC53" i="83"/>
  <c r="Y52" i="83"/>
  <c r="AC50" i="83"/>
  <c r="Y49" i="83"/>
  <c r="AC47" i="83"/>
  <c r="Y46" i="83"/>
  <c r="AC44" i="83"/>
  <c r="AA43" i="83"/>
  <c r="AC34" i="83"/>
  <c r="W30" i="83"/>
  <c r="AG24" i="83"/>
  <c r="W22" i="83"/>
  <c r="Y20" i="83"/>
  <c r="W16" i="83"/>
  <c r="Y14" i="83"/>
  <c r="AG6" i="83"/>
  <c r="AG22" i="83"/>
  <c r="AB49" i="83"/>
  <c r="Y4" i="83"/>
  <c r="G5" i="83"/>
  <c r="Y5" i="83"/>
  <c r="AG14" i="83"/>
  <c r="W20" i="83"/>
  <c r="M25" i="83"/>
  <c r="W31" i="83"/>
  <c r="M32" i="83"/>
  <c r="AG33" i="83"/>
  <c r="Y34" i="83"/>
  <c r="M35" i="83"/>
  <c r="G36" i="83"/>
  <c r="M37" i="83"/>
  <c r="J44" i="83"/>
  <c r="H44" i="83"/>
  <c r="AB44" i="83"/>
  <c r="Y48" i="83"/>
  <c r="X52" i="83"/>
  <c r="AA55" i="83"/>
  <c r="AC56" i="83"/>
  <c r="Y57" i="83"/>
  <c r="W61" i="83"/>
  <c r="W66" i="83"/>
  <c r="G75" i="83"/>
  <c r="G72" i="83"/>
  <c r="M79" i="83"/>
  <c r="M78" i="83"/>
  <c r="M77" i="83"/>
  <c r="G76" i="83"/>
  <c r="G73" i="83"/>
  <c r="G70" i="83"/>
  <c r="G79" i="83"/>
  <c r="G78" i="83"/>
  <c r="G77" i="83"/>
  <c r="M76" i="83"/>
  <c r="M73" i="83"/>
  <c r="M70" i="83"/>
  <c r="AA72" i="83"/>
  <c r="AG8" i="83"/>
  <c r="Z9" i="83"/>
  <c r="AG10" i="83"/>
  <c r="W18" i="83"/>
  <c r="F24" i="83"/>
  <c r="Y24" i="83"/>
  <c r="N25" i="83"/>
  <c r="AG26" i="83"/>
  <c r="Z29" i="83"/>
  <c r="U40" i="83"/>
  <c r="W45" i="83"/>
  <c r="AC48" i="83"/>
  <c r="AA52" i="83"/>
  <c r="Y53" i="83"/>
  <c r="AB55" i="83"/>
  <c r="Z57" i="83"/>
  <c r="AA61" i="83"/>
  <c r="Y62" i="83"/>
  <c r="Y66" i="83"/>
  <c r="AB72" i="83"/>
  <c r="M75" i="83"/>
  <c r="F22" i="83"/>
  <c r="M23" i="83"/>
  <c r="G24" i="83"/>
  <c r="AA29" i="83"/>
  <c r="AG30" i="83"/>
  <c r="AB31" i="83"/>
  <c r="X45" i="83"/>
  <c r="W49" i="83"/>
  <c r="AB52" i="83"/>
  <c r="AA53" i="83"/>
  <c r="AC55" i="83"/>
  <c r="AC57" i="83"/>
  <c r="AC61" i="83"/>
  <c r="Z62" i="83"/>
  <c r="AC66" i="83"/>
  <c r="W69" i="83"/>
  <c r="AC72" i="83"/>
  <c r="Y73" i="83"/>
  <c r="W7" i="83"/>
  <c r="N10" i="83"/>
  <c r="F11" i="83"/>
  <c r="AA11" i="83"/>
  <c r="N12" i="83"/>
  <c r="Y13" i="83"/>
  <c r="Y15" i="83"/>
  <c r="AG16" i="83"/>
  <c r="G22" i="83"/>
  <c r="G34" i="83"/>
  <c r="I44" i="83"/>
  <c r="AA34" i="83" s="1"/>
  <c r="Y45" i="83"/>
  <c r="X49" i="83"/>
  <c r="AC52" i="83"/>
  <c r="AB53" i="83"/>
  <c r="W58" i="83"/>
  <c r="AA62" i="83"/>
  <c r="AA69" i="83"/>
  <c r="AA73" i="83"/>
  <c r="W15" i="83"/>
  <c r="AG17" i="83"/>
  <c r="Y18" i="83"/>
  <c r="AC4" i="83"/>
  <c r="N6" i="83"/>
  <c r="M8" i="83"/>
  <c r="F13" i="83"/>
  <c r="E18" i="83"/>
  <c r="AC13" i="83" s="1"/>
  <c r="M19" i="83"/>
  <c r="F20" i="83"/>
  <c r="AB20" i="83"/>
  <c r="AG27" i="83"/>
  <c r="J31" i="83"/>
  <c r="AB21" i="83" s="1"/>
  <c r="W32" i="83"/>
  <c r="G40" i="83"/>
  <c r="N51" i="83"/>
  <c r="N48" i="83"/>
  <c r="N45" i="83"/>
  <c r="F53" i="83"/>
  <c r="F50" i="83"/>
  <c r="F47" i="83"/>
  <c r="N52" i="83"/>
  <c r="N49" i="83"/>
  <c r="N46" i="83"/>
  <c r="F44" i="83"/>
  <c r="X31" i="83" s="1"/>
  <c r="N53" i="83"/>
  <c r="N50" i="83"/>
  <c r="N47" i="83"/>
  <c r="N44" i="83"/>
  <c r="Y29" i="83" s="1"/>
  <c r="L44" i="83"/>
  <c r="AC45" i="83"/>
  <c r="AA49" i="83"/>
  <c r="Y50" i="83"/>
  <c r="AA58" i="83"/>
  <c r="W63" i="83"/>
  <c r="W67" i="83"/>
  <c r="AB69" i="83"/>
  <c r="X74" i="83"/>
  <c r="N32" i="83"/>
  <c r="M47" i="83"/>
  <c r="M50" i="83"/>
  <c r="M53" i="83"/>
  <c r="L57" i="83"/>
  <c r="AC27" i="83" s="1"/>
  <c r="F59" i="83"/>
  <c r="F62" i="83"/>
  <c r="F65" i="83"/>
  <c r="N76" i="83"/>
  <c r="N96" i="83"/>
  <c r="N97" i="83"/>
  <c r="N98" i="83"/>
  <c r="N99" i="83"/>
  <c r="N100" i="83"/>
  <c r="N101" i="83"/>
  <c r="N102" i="83"/>
  <c r="N103" i="83"/>
  <c r="N104" i="83"/>
  <c r="N105" i="83"/>
  <c r="F77" i="83"/>
  <c r="F78" i="83"/>
  <c r="F79" i="83"/>
  <c r="M111" i="83"/>
  <c r="M112" i="83"/>
  <c r="M113" i="83"/>
  <c r="M114" i="83"/>
  <c r="M115" i="83"/>
  <c r="M116" i="83"/>
  <c r="M117" i="83"/>
  <c r="M118" i="83"/>
  <c r="H31" i="83"/>
  <c r="Z31" i="83" s="1"/>
  <c r="F32" i="83"/>
  <c r="N37" i="83"/>
  <c r="G58" i="83"/>
  <c r="G61" i="83"/>
  <c r="G64" i="83"/>
  <c r="N72" i="83"/>
  <c r="N75" i="83"/>
  <c r="I31" i="83"/>
  <c r="AA3" i="83" s="1"/>
  <c r="F33" i="83"/>
  <c r="N38" i="83"/>
  <c r="E57" i="83"/>
  <c r="M62" i="83"/>
  <c r="M65" i="83"/>
  <c r="F96" i="83"/>
  <c r="F97" i="83"/>
  <c r="F98" i="83"/>
  <c r="F99" i="83"/>
  <c r="F100" i="83"/>
  <c r="F101" i="83"/>
  <c r="F102" i="83"/>
  <c r="F103" i="83"/>
  <c r="F104" i="83"/>
  <c r="F34" i="83"/>
  <c r="G47" i="83"/>
  <c r="G50" i="83"/>
  <c r="F57" i="83"/>
  <c r="N59" i="83"/>
  <c r="N62" i="83"/>
  <c r="N65" i="83"/>
  <c r="G96" i="83"/>
  <c r="G97" i="83"/>
  <c r="G98" i="83"/>
  <c r="G99" i="83"/>
  <c r="G100" i="83"/>
  <c r="G101" i="83"/>
  <c r="G102" i="83"/>
  <c r="G103" i="83"/>
  <c r="G104" i="83"/>
  <c r="F109" i="83"/>
  <c r="F110" i="83"/>
  <c r="F111" i="83"/>
  <c r="F112" i="83"/>
  <c r="F113" i="83"/>
  <c r="F114" i="83"/>
  <c r="F115" i="83"/>
  <c r="F116" i="83"/>
  <c r="F117" i="83"/>
  <c r="G60" i="83"/>
  <c r="G63" i="83"/>
  <c r="N74" i="83"/>
  <c r="N77" i="83"/>
  <c r="N78" i="83"/>
  <c r="G117" i="83"/>
  <c r="N83" i="83"/>
  <c r="N84" i="83"/>
  <c r="N85" i="83"/>
  <c r="N86" i="83"/>
  <c r="N87" i="83"/>
  <c r="N88" i="83"/>
  <c r="N89" i="83"/>
  <c r="N90" i="83"/>
  <c r="N91" i="83"/>
  <c r="G122" i="83"/>
  <c r="G123" i="83"/>
  <c r="G124" i="83"/>
  <c r="G125" i="83"/>
  <c r="G126" i="83"/>
  <c r="G127" i="83"/>
  <c r="G128" i="83"/>
  <c r="G129" i="83"/>
  <c r="G130" i="83"/>
  <c r="V38" i="82"/>
  <c r="E71" i="82"/>
  <c r="H72" i="82"/>
  <c r="I73" i="82"/>
  <c r="O75" i="82"/>
  <c r="Q76" i="82"/>
  <c r="I72" i="82"/>
  <c r="J73" i="82"/>
  <c r="O74" i="82"/>
  <c r="J70" i="82"/>
  <c r="O72" i="82"/>
  <c r="Q73" i="82"/>
  <c r="J77" i="82"/>
  <c r="O70" i="82"/>
  <c r="J76" i="82"/>
  <c r="P70" i="82"/>
  <c r="E73" i="82"/>
  <c r="H74" i="82"/>
  <c r="J75" i="82"/>
  <c r="L76" i="82"/>
  <c r="P77" i="82"/>
  <c r="L74" i="82"/>
  <c r="P75" i="82"/>
  <c r="E70" i="82"/>
  <c r="H71" i="82"/>
  <c r="J72" i="82"/>
  <c r="L73" i="82"/>
  <c r="E77" i="82"/>
  <c r="H70" i="82"/>
  <c r="L72" i="82"/>
  <c r="P74" i="82"/>
  <c r="H77" i="82"/>
  <c r="I70" i="82"/>
  <c r="P73" i="82"/>
  <c r="E76" i="82"/>
  <c r="I77" i="82"/>
  <c r="L71" i="82"/>
  <c r="Q71" i="82"/>
  <c r="I75" i="82"/>
  <c r="O77" i="82"/>
  <c r="Q70" i="82"/>
  <c r="E72" i="82"/>
  <c r="G73" i="82"/>
  <c r="I74" i="82"/>
  <c r="L75" i="82"/>
  <c r="O76" i="82"/>
  <c r="Q77" i="82"/>
  <c r="Q75" i="82"/>
  <c r="I71" i="82"/>
  <c r="O73" i="82"/>
  <c r="J71" i="82"/>
  <c r="Q74" i="82"/>
  <c r="M78" i="82"/>
  <c r="L70" i="82"/>
  <c r="O71" i="82"/>
  <c r="P72" i="82"/>
  <c r="E75" i="82"/>
  <c r="H76" i="82"/>
  <c r="L77" i="82"/>
  <c r="P71" i="82"/>
  <c r="Q72" i="82"/>
  <c r="E74" i="82"/>
  <c r="H75" i="82"/>
  <c r="I76" i="82"/>
  <c r="H73" i="82"/>
  <c r="J74" i="82"/>
  <c r="L59" i="82"/>
  <c r="O59" i="82"/>
  <c r="E64" i="82"/>
  <c r="H64" i="82"/>
  <c r="L58" i="82"/>
  <c r="Q60" i="82"/>
  <c r="G63" i="82"/>
  <c r="Q59" i="82"/>
  <c r="H62" i="82"/>
  <c r="H63" i="82"/>
  <c r="L64" i="82"/>
  <c r="M65" i="82"/>
  <c r="M66" i="82"/>
  <c r="G57" i="82"/>
  <c r="M62" i="82"/>
  <c r="O63" i="82"/>
  <c r="E59" i="82"/>
  <c r="J60" i="82"/>
  <c r="J61" i="82"/>
  <c r="O62" i="82"/>
  <c r="P63" i="82"/>
  <c r="P59" i="82"/>
  <c r="E62" i="82"/>
  <c r="J64" i="82"/>
  <c r="M58" i="82"/>
  <c r="O58" i="82"/>
  <c r="E61" i="82"/>
  <c r="I63" i="82"/>
  <c r="M64" i="82"/>
  <c r="P58" i="82"/>
  <c r="E60" i="82"/>
  <c r="G61" i="82"/>
  <c r="J62" i="82"/>
  <c r="J63" i="82"/>
  <c r="O64" i="82"/>
  <c r="Q58" i="82"/>
  <c r="H60" i="82"/>
  <c r="H61" i="82"/>
  <c r="L62" i="82"/>
  <c r="L63" i="82"/>
  <c r="P64" i="82"/>
  <c r="I60" i="82"/>
  <c r="I61" i="82"/>
  <c r="Q64" i="82"/>
  <c r="H59" i="82"/>
  <c r="L60" i="82"/>
  <c r="L61" i="82"/>
  <c r="P62" i="82"/>
  <c r="Q63" i="82"/>
  <c r="I62" i="82"/>
  <c r="E58" i="82"/>
  <c r="I59" i="82"/>
  <c r="M60" i="82"/>
  <c r="O61" i="82"/>
  <c r="Q62" i="82"/>
  <c r="G65" i="82"/>
  <c r="G66" i="82"/>
  <c r="O50" i="82"/>
  <c r="L46" i="82"/>
  <c r="O48" i="82"/>
  <c r="P50" i="82"/>
  <c r="M53" i="82"/>
  <c r="O46" i="82"/>
  <c r="P48" i="82"/>
  <c r="Q50" i="82"/>
  <c r="P46" i="82"/>
  <c r="Q48" i="82"/>
  <c r="M52" i="82"/>
  <c r="M48" i="82"/>
  <c r="G44" i="82"/>
  <c r="Q46" i="82"/>
  <c r="G51" i="82"/>
  <c r="L49" i="82"/>
  <c r="L51" i="82"/>
  <c r="L47" i="82"/>
  <c r="O49" i="82"/>
  <c r="I47" i="82"/>
  <c r="E46" i="82"/>
  <c r="L44" i="82"/>
  <c r="H46" i="82"/>
  <c r="J49" i="82"/>
  <c r="E51" i="82"/>
  <c r="N48" i="82"/>
  <c r="H47" i="82"/>
  <c r="J47" i="82"/>
  <c r="I46" i="82"/>
  <c r="F51" i="82"/>
  <c r="E47" i="82"/>
  <c r="E45" i="82"/>
  <c r="F45" i="82"/>
  <c r="J48" i="82"/>
  <c r="I50" i="82"/>
  <c r="E48" i="82"/>
  <c r="F49" i="82"/>
  <c r="J50" i="82"/>
  <c r="J51" i="82"/>
  <c r="I45" i="82"/>
  <c r="H50" i="82"/>
  <c r="H51" i="82"/>
  <c r="J45" i="82"/>
  <c r="E49" i="82"/>
  <c r="I51" i="82"/>
  <c r="H48" i="82"/>
  <c r="H49" i="82"/>
  <c r="H45" i="82"/>
  <c r="J46" i="82"/>
  <c r="E50" i="82"/>
  <c r="F44" i="82"/>
  <c r="I48" i="82"/>
  <c r="O33" i="82"/>
  <c r="L35" i="82"/>
  <c r="Q37" i="82"/>
  <c r="P33" i="82"/>
  <c r="O35" i="82"/>
  <c r="E38" i="82"/>
  <c r="G32" i="82"/>
  <c r="E34" i="82"/>
  <c r="Q35" i="82"/>
  <c r="I38" i="82"/>
  <c r="L38" i="82"/>
  <c r="I32" i="82"/>
  <c r="O34" i="82"/>
  <c r="L36" i="82"/>
  <c r="M38" i="82"/>
  <c r="O32" i="82"/>
  <c r="Q36" i="82"/>
  <c r="P32" i="82"/>
  <c r="G35" i="82"/>
  <c r="L37" i="82"/>
  <c r="L33" i="82"/>
  <c r="I35" i="82"/>
  <c r="P37" i="82"/>
  <c r="Q33" i="82"/>
  <c r="P35" i="82"/>
  <c r="H38" i="82"/>
  <c r="H32" i="82"/>
  <c r="L34" i="82"/>
  <c r="J36" i="82"/>
  <c r="J32" i="82"/>
  <c r="P34" i="82"/>
  <c r="O36" i="82"/>
  <c r="O38" i="82"/>
  <c r="L32" i="82"/>
  <c r="Q34" i="82"/>
  <c r="P36" i="82"/>
  <c r="P38" i="82"/>
  <c r="Q38" i="82"/>
  <c r="I36" i="82"/>
  <c r="Q32" i="82"/>
  <c r="H35" i="82"/>
  <c r="O37" i="82"/>
  <c r="H34" i="82"/>
  <c r="J35" i="82"/>
  <c r="J38" i="82"/>
  <c r="H33" i="82"/>
  <c r="E32" i="82"/>
  <c r="I33" i="82"/>
  <c r="E36" i="82"/>
  <c r="I34" i="82"/>
  <c r="E37" i="82"/>
  <c r="J34" i="82"/>
  <c r="H37" i="82"/>
  <c r="J31" i="82"/>
  <c r="E33" i="82"/>
  <c r="I37" i="82"/>
  <c r="J37" i="82"/>
  <c r="F32" i="82"/>
  <c r="J33" i="82"/>
  <c r="H36" i="82"/>
  <c r="E35" i="82"/>
  <c r="Q21" i="82"/>
  <c r="E24" i="82"/>
  <c r="P18" i="82"/>
  <c r="J20" i="82"/>
  <c r="O22" i="82"/>
  <c r="L25" i="82"/>
  <c r="Q18" i="82"/>
  <c r="L20" i="82"/>
  <c r="P22" i="82"/>
  <c r="H24" i="82"/>
  <c r="O25" i="82"/>
  <c r="P25" i="82"/>
  <c r="E19" i="82"/>
  <c r="P20" i="82"/>
  <c r="J24" i="82"/>
  <c r="Q25" i="82"/>
  <c r="Q19" i="82"/>
  <c r="P21" i="82"/>
  <c r="O23" i="82"/>
  <c r="E20" i="82"/>
  <c r="P23" i="82"/>
  <c r="H25" i="82"/>
  <c r="H20" i="82"/>
  <c r="E22" i="82"/>
  <c r="Q23" i="82"/>
  <c r="I25" i="82"/>
  <c r="Q22" i="82"/>
  <c r="Q20" i="82"/>
  <c r="E23" i="82"/>
  <c r="L24" i="82"/>
  <c r="O18" i="82"/>
  <c r="I20" i="82"/>
  <c r="L22" i="82"/>
  <c r="J25" i="82"/>
  <c r="O20" i="82"/>
  <c r="I24" i="82"/>
  <c r="L19" i="82"/>
  <c r="J21" i="82"/>
  <c r="O24" i="82"/>
  <c r="H19" i="82"/>
  <c r="H22" i="82"/>
  <c r="I23" i="82"/>
  <c r="I19" i="82"/>
  <c r="I22" i="82"/>
  <c r="J23" i="82"/>
  <c r="N24" i="82"/>
  <c r="J19" i="82"/>
  <c r="J22" i="82"/>
  <c r="E21" i="82"/>
  <c r="N23" i="82"/>
  <c r="F26" i="82"/>
  <c r="H21" i="82"/>
  <c r="N22" i="82"/>
  <c r="N27" i="82"/>
  <c r="N18" i="82"/>
  <c r="I21" i="82"/>
  <c r="I5" i="82"/>
  <c r="O9" i="82"/>
  <c r="L11" i="82"/>
  <c r="I10" i="82"/>
  <c r="P5" i="82"/>
  <c r="J10" i="82"/>
  <c r="G13" i="82"/>
  <c r="Q5" i="82"/>
  <c r="P7" i="82"/>
  <c r="H9" i="82"/>
  <c r="L10" i="82"/>
  <c r="Q11" i="82"/>
  <c r="E7" i="82"/>
  <c r="L8" i="82"/>
  <c r="J11" i="82"/>
  <c r="J5" i="82"/>
  <c r="H7" i="82"/>
  <c r="M8" i="82"/>
  <c r="P9" i="82"/>
  <c r="P12" i="82"/>
  <c r="L5" i="82"/>
  <c r="P8" i="82"/>
  <c r="L6" i="82"/>
  <c r="Q7" i="82"/>
  <c r="I9" i="82"/>
  <c r="M10" i="82"/>
  <c r="E12" i="82"/>
  <c r="O6" i="82"/>
  <c r="L9" i="82"/>
  <c r="O10" i="82"/>
  <c r="L12" i="82"/>
  <c r="G5" i="82"/>
  <c r="P6" i="82"/>
  <c r="I8" i="82"/>
  <c r="M9" i="82"/>
  <c r="P10" i="82"/>
  <c r="M12" i="82"/>
  <c r="M13" i="82"/>
  <c r="M14" i="82"/>
  <c r="H5" i="82"/>
  <c r="Q6" i="82"/>
  <c r="J8" i="82"/>
  <c r="Q10" i="82"/>
  <c r="O12" i="82"/>
  <c r="I7" i="82"/>
  <c r="O8" i="82"/>
  <c r="Q9" i="82"/>
  <c r="M11" i="82"/>
  <c r="Q12" i="82"/>
  <c r="M5" i="82"/>
  <c r="L7" i="82"/>
  <c r="H10" i="82"/>
  <c r="O5" i="82"/>
  <c r="M7" i="82"/>
  <c r="Q8" i="82"/>
  <c r="O11" i="82"/>
  <c r="O7" i="82"/>
  <c r="E9" i="82"/>
  <c r="P11" i="82"/>
  <c r="G14" i="82"/>
  <c r="J12" i="82"/>
  <c r="E8" i="82"/>
  <c r="J9" i="82"/>
  <c r="H6" i="82"/>
  <c r="N8" i="82"/>
  <c r="E11" i="82"/>
  <c r="H12" i="82"/>
  <c r="E6" i="82"/>
  <c r="E5" i="82"/>
  <c r="I6" i="82"/>
  <c r="H11" i="82"/>
  <c r="I12" i="82"/>
  <c r="J7" i="82"/>
  <c r="J6" i="82"/>
  <c r="N7" i="82"/>
  <c r="E10" i="82"/>
  <c r="I11" i="82"/>
  <c r="AB61" i="82"/>
  <c r="W55" i="82"/>
  <c r="AG25" i="82"/>
  <c r="Z49" i="82"/>
  <c r="AG15" i="82"/>
  <c r="W16" i="82"/>
  <c r="AC65" i="82"/>
  <c r="AC73" i="82"/>
  <c r="W45" i="82"/>
  <c r="AG12" i="82"/>
  <c r="G75" i="82"/>
  <c r="G72" i="82"/>
  <c r="M71" i="82"/>
  <c r="G70" i="82"/>
  <c r="M76" i="82"/>
  <c r="M74" i="82"/>
  <c r="M72" i="82"/>
  <c r="G77" i="82"/>
  <c r="G78" i="82"/>
  <c r="G79" i="82"/>
  <c r="M79" i="82"/>
  <c r="M70" i="82"/>
  <c r="M73" i="82"/>
  <c r="M75" i="82"/>
  <c r="G71" i="82"/>
  <c r="G74" i="82"/>
  <c r="G76" i="82"/>
  <c r="M77" i="82"/>
  <c r="W17" i="82"/>
  <c r="I31" i="82"/>
  <c r="AA29" i="82" s="1"/>
  <c r="H31" i="82"/>
  <c r="Z12" i="82" s="1"/>
  <c r="Z71" i="82"/>
  <c r="AC58" i="82"/>
  <c r="AC55" i="82"/>
  <c r="AC52" i="82"/>
  <c r="AB51" i="82"/>
  <c r="X47" i="82"/>
  <c r="W31" i="82"/>
  <c r="Y53" i="82"/>
  <c r="AB57" i="82"/>
  <c r="AB46" i="82"/>
  <c r="AB58" i="82"/>
  <c r="AC75" i="82"/>
  <c r="X71" i="82"/>
  <c r="W67" i="82"/>
  <c r="AA58" i="82"/>
  <c r="AA55" i="82"/>
  <c r="X51" i="82"/>
  <c r="W18" i="82"/>
  <c r="AB75" i="82"/>
  <c r="Z69" i="82"/>
  <c r="Z58" i="82"/>
  <c r="Z55" i="82"/>
  <c r="AC45" i="82"/>
  <c r="AC61" i="82"/>
  <c r="Y55" i="82"/>
  <c r="AB45" i="82"/>
  <c r="AA67" i="82"/>
  <c r="AA63" i="82"/>
  <c r="AA59" i="82"/>
  <c r="Z53" i="82"/>
  <c r="W34" i="82"/>
  <c r="W25" i="82"/>
  <c r="Y71" i="82"/>
  <c r="Y63" i="82"/>
  <c r="AB52" i="82"/>
  <c r="AC46" i="82"/>
  <c r="W76" i="82"/>
  <c r="AA69" i="82"/>
  <c r="X63" i="82"/>
  <c r="Y59" i="82"/>
  <c r="AC56" i="82"/>
  <c r="W71" i="82"/>
  <c r="X57" i="82"/>
  <c r="AC50" i="82"/>
  <c r="W57" i="82"/>
  <c r="AA50" i="82"/>
  <c r="W46" i="82"/>
  <c r="AB63" i="82"/>
  <c r="AB59" i="82"/>
  <c r="AA53" i="82"/>
  <c r="Y47" i="82"/>
  <c r="Y76" i="82"/>
  <c r="W23" i="82"/>
  <c r="X76" i="82"/>
  <c r="Z67" i="82"/>
  <c r="Z59" i="82"/>
  <c r="AB55" i="82"/>
  <c r="AA51" i="82"/>
  <c r="W47" i="82"/>
  <c r="W63" i="82"/>
  <c r="AB56" i="82"/>
  <c r="W51" i="82"/>
  <c r="AA46" i="82"/>
  <c r="AA75" i="82"/>
  <c r="W66" i="82"/>
  <c r="AB62" i="82"/>
  <c r="AA56" i="82"/>
  <c r="AC62" i="82"/>
  <c r="X74" i="82"/>
  <c r="Y69" i="82"/>
  <c r="Y49" i="82"/>
  <c r="L57" i="82"/>
  <c r="P57" i="82"/>
  <c r="AA9" i="82" s="1"/>
  <c r="O57" i="82"/>
  <c r="W24" i="82"/>
  <c r="AA49" i="82"/>
  <c r="AG29" i="82"/>
  <c r="Z65" i="82"/>
  <c r="Y73" i="82"/>
  <c r="W11" i="82"/>
  <c r="AA76" i="82"/>
  <c r="W74" i="82"/>
  <c r="Y44" i="82"/>
  <c r="Y56" i="82"/>
  <c r="Z61" i="82"/>
  <c r="M26" i="82"/>
  <c r="G19" i="82"/>
  <c r="M19" i="82"/>
  <c r="M18" i="82"/>
  <c r="M25" i="82"/>
  <c r="G22" i="82"/>
  <c r="G23" i="82"/>
  <c r="G18" i="82"/>
  <c r="Y30" i="82" s="1"/>
  <c r="G25" i="82"/>
  <c r="G21" i="82"/>
  <c r="M20" i="82"/>
  <c r="G20" i="82"/>
  <c r="M24" i="82"/>
  <c r="G27" i="82"/>
  <c r="M22" i="82"/>
  <c r="G24" i="82"/>
  <c r="M21" i="82"/>
  <c r="G26" i="82"/>
  <c r="M27" i="82"/>
  <c r="AC44" i="82"/>
  <c r="Z56" i="82"/>
  <c r="AA61" i="82"/>
  <c r="W14" i="82"/>
  <c r="E31" i="82"/>
  <c r="AC7" i="82" s="1"/>
  <c r="AB43" i="82"/>
  <c r="X54" i="82"/>
  <c r="W69" i="82"/>
  <c r="J44" i="82"/>
  <c r="I44" i="82"/>
  <c r="H44" i="82"/>
  <c r="E44" i="82"/>
  <c r="AG21" i="82"/>
  <c r="AC48" i="82"/>
  <c r="Z50" i="82"/>
  <c r="AG6" i="82"/>
  <c r="AG8" i="82"/>
  <c r="AG10" i="82"/>
  <c r="Z76" i="82"/>
  <c r="AC43" i="82"/>
  <c r="Q57" i="82"/>
  <c r="F38" i="82"/>
  <c r="N40" i="82"/>
  <c r="N39" i="82"/>
  <c r="N36" i="82"/>
  <c r="N35" i="82"/>
  <c r="N34" i="82"/>
  <c r="N33" i="82"/>
  <c r="N32" i="82"/>
  <c r="N38" i="82"/>
  <c r="N37" i="82"/>
  <c r="F37" i="82"/>
  <c r="F34" i="82"/>
  <c r="F31" i="82"/>
  <c r="N31" i="82"/>
  <c r="F104" i="82"/>
  <c r="N98" i="82"/>
  <c r="F105" i="82"/>
  <c r="N99" i="82"/>
  <c r="N100" i="82"/>
  <c r="N101" i="82"/>
  <c r="N102" i="82"/>
  <c r="F96" i="82"/>
  <c r="F103" i="82"/>
  <c r="M37" i="82"/>
  <c r="F97" i="82"/>
  <c r="P31" i="82"/>
  <c r="M105" i="82"/>
  <c r="M104" i="82"/>
  <c r="M103" i="82"/>
  <c r="M102" i="82"/>
  <c r="M101" i="82"/>
  <c r="M100" i="82"/>
  <c r="M99" i="82"/>
  <c r="M98" i="82"/>
  <c r="M97" i="82"/>
  <c r="M96" i="82"/>
  <c r="G105" i="82"/>
  <c r="G96" i="82"/>
  <c r="G97" i="82"/>
  <c r="N105" i="82"/>
  <c r="Q31" i="82"/>
  <c r="O31" i="82"/>
  <c r="L31" i="82"/>
  <c r="J57" i="82"/>
  <c r="AB25" i="82" s="1"/>
  <c r="I57" i="82"/>
  <c r="H57" i="82"/>
  <c r="G102" i="82"/>
  <c r="F33" i="82"/>
  <c r="AG7" i="82"/>
  <c r="AG9" i="82"/>
  <c r="AG11" i="82"/>
  <c r="G33" i="82"/>
  <c r="AG33" i="82"/>
  <c r="G36" i="82"/>
  <c r="AG36" i="82"/>
  <c r="F48" i="82"/>
  <c r="N47" i="82"/>
  <c r="F53" i="82"/>
  <c r="N52" i="82"/>
  <c r="F46" i="82"/>
  <c r="N51" i="82"/>
  <c r="N49" i="82"/>
  <c r="F52" i="82"/>
  <c r="F50" i="82"/>
  <c r="N53" i="82"/>
  <c r="N46" i="82"/>
  <c r="N44" i="82"/>
  <c r="Y11" i="82" s="1"/>
  <c r="Q44" i="82"/>
  <c r="P44" i="82"/>
  <c r="O44" i="82"/>
  <c r="F47" i="82"/>
  <c r="Y64" i="82"/>
  <c r="AB67" i="82"/>
  <c r="AA71" i="82"/>
  <c r="W72" i="82"/>
  <c r="N97" i="82"/>
  <c r="G101" i="82"/>
  <c r="L18" i="82"/>
  <c r="G37" i="82"/>
  <c r="M32" i="82"/>
  <c r="M31" i="82"/>
  <c r="M40" i="82"/>
  <c r="M39" i="82"/>
  <c r="M36" i="82"/>
  <c r="M35" i="82"/>
  <c r="M34" i="82"/>
  <c r="M33" i="82"/>
  <c r="G34" i="82"/>
  <c r="G31" i="82"/>
  <c r="Y9" i="82" s="1"/>
  <c r="F102" i="82"/>
  <c r="AG22" i="82"/>
  <c r="F36" i="82"/>
  <c r="AG16" i="82"/>
  <c r="I18" i="82"/>
  <c r="J18" i="82"/>
  <c r="H18" i="82"/>
  <c r="AG18" i="82"/>
  <c r="W19" i="82"/>
  <c r="AG20" i="82"/>
  <c r="Y29" i="82"/>
  <c r="Y31" i="82"/>
  <c r="F39" i="82"/>
  <c r="G52" i="82"/>
  <c r="G49" i="82"/>
  <c r="G46" i="82"/>
  <c r="M44" i="82"/>
  <c r="G53" i="82"/>
  <c r="M47" i="82"/>
  <c r="G48" i="82"/>
  <c r="M51" i="82"/>
  <c r="G50" i="82"/>
  <c r="M49" i="82"/>
  <c r="G45" i="82"/>
  <c r="N45" i="82"/>
  <c r="G47" i="82"/>
  <c r="Z47" i="82"/>
  <c r="Z48" i="82"/>
  <c r="N50" i="82"/>
  <c r="AC53" i="82"/>
  <c r="N64" i="82"/>
  <c r="N61" i="82"/>
  <c r="N58" i="82"/>
  <c r="F64" i="82"/>
  <c r="N63" i="82"/>
  <c r="F59" i="82"/>
  <c r="N57" i="82"/>
  <c r="N59" i="82"/>
  <c r="F58" i="82"/>
  <c r="F62" i="82"/>
  <c r="F60" i="82"/>
  <c r="N65" i="82"/>
  <c r="AC59" i="82"/>
  <c r="AA60" i="82"/>
  <c r="W61" i="82"/>
  <c r="AC63" i="82"/>
  <c r="W65" i="82"/>
  <c r="AC67" i="82"/>
  <c r="Y72" i="82"/>
  <c r="F100" i="82"/>
  <c r="N103" i="82"/>
  <c r="AG3" i="82"/>
  <c r="AG5" i="82"/>
  <c r="W12" i="82"/>
  <c r="Y15" i="82"/>
  <c r="AB76" i="82"/>
  <c r="X75" i="82"/>
  <c r="AB73" i="82"/>
  <c r="X72" i="82"/>
  <c r="AB70" i="82"/>
  <c r="X69" i="82"/>
  <c r="Z66" i="82"/>
  <c r="Z63" i="82"/>
  <c r="Z60" i="82"/>
  <c r="Z57" i="82"/>
  <c r="X56" i="82"/>
  <c r="X55" i="82"/>
  <c r="AB53" i="82"/>
  <c r="X52" i="82"/>
  <c r="AB50" i="82"/>
  <c r="X49" i="82"/>
  <c r="AB47" i="82"/>
  <c r="X46" i="82"/>
  <c r="AB44" i="82"/>
  <c r="Z43" i="82"/>
  <c r="AC33" i="82"/>
  <c r="AG23" i="82"/>
  <c r="W21" i="82"/>
  <c r="W15" i="82"/>
  <c r="Z75" i="82"/>
  <c r="AA73" i="82"/>
  <c r="AC71" i="82"/>
  <c r="X70" i="82"/>
  <c r="AC68" i="82"/>
  <c r="Y67" i="82"/>
  <c r="AB65" i="82"/>
  <c r="X64" i="82"/>
  <c r="Z62" i="82"/>
  <c r="AC60" i="82"/>
  <c r="X59" i="82"/>
  <c r="AA57" i="82"/>
  <c r="AC54" i="82"/>
  <c r="X53" i="82"/>
  <c r="Z51" i="82"/>
  <c r="AC49" i="82"/>
  <c r="W48" i="82"/>
  <c r="Z46" i="82"/>
  <c r="AA44" i="82"/>
  <c r="W43" i="82"/>
  <c r="AI42" i="82" s="1"/>
  <c r="W29" i="82"/>
  <c r="W28" i="82"/>
  <c r="W27" i="82"/>
  <c r="W26" i="82"/>
  <c r="Y75" i="82"/>
  <c r="Z73" i="82"/>
  <c r="AB71" i="82"/>
  <c r="W70" i="82"/>
  <c r="AB68" i="82"/>
  <c r="X67" i="82"/>
  <c r="AA65" i="82"/>
  <c r="W64" i="82"/>
  <c r="Y62" i="82"/>
  <c r="AB60" i="82"/>
  <c r="W59" i="82"/>
  <c r="Y57" i="82"/>
  <c r="AB54" i="82"/>
  <c r="W53" i="82"/>
  <c r="Y51" i="82"/>
  <c r="AB49" i="82"/>
  <c r="Y46" i="82"/>
  <c r="Z44" i="82"/>
  <c r="AG24" i="82"/>
  <c r="W13" i="82"/>
  <c r="AB8" i="82"/>
  <c r="W75" i="82"/>
  <c r="AC74" i="82"/>
  <c r="AC70" i="82"/>
  <c r="AA68" i="82"/>
  <c r="AC66" i="82"/>
  <c r="AA62" i="82"/>
  <c r="Y60" i="82"/>
  <c r="Y58" i="82"/>
  <c r="W56" i="82"/>
  <c r="AA52" i="82"/>
  <c r="Y50" i="82"/>
  <c r="Y48" i="82"/>
  <c r="AA45" i="82"/>
  <c r="AA43" i="82"/>
  <c r="Z21" i="82"/>
  <c r="W20" i="82"/>
  <c r="Z6" i="82"/>
  <c r="Y5" i="82"/>
  <c r="AG26" i="82"/>
  <c r="W10" i="82"/>
  <c r="AB74" i="82"/>
  <c r="AC72" i="82"/>
  <c r="AA70" i="82"/>
  <c r="Z68" i="82"/>
  <c r="AB66" i="82"/>
  <c r="AC64" i="82"/>
  <c r="X62" i="82"/>
  <c r="X60" i="82"/>
  <c r="X58" i="82"/>
  <c r="AA54" i="82"/>
  <c r="Z52" i="82"/>
  <c r="X50" i="82"/>
  <c r="X48" i="82"/>
  <c r="Z45" i="82"/>
  <c r="Y43" i="82"/>
  <c r="X36" i="82"/>
  <c r="AC34" i="82"/>
  <c r="AG19" i="82"/>
  <c r="AC18" i="82"/>
  <c r="Y6" i="82"/>
  <c r="X5" i="82"/>
  <c r="W4" i="82"/>
  <c r="Y54" i="82"/>
  <c r="AA47" i="82"/>
  <c r="W6" i="82"/>
  <c r="X3" i="82"/>
  <c r="AA74" i="82"/>
  <c r="AB72" i="82"/>
  <c r="Z70" i="82"/>
  <c r="Y68" i="82"/>
  <c r="AA66" i="82"/>
  <c r="AB64" i="82"/>
  <c r="W62" i="82"/>
  <c r="W60" i="82"/>
  <c r="W58" i="82"/>
  <c r="Z54" i="82"/>
  <c r="Y52" i="82"/>
  <c r="W50" i="82"/>
  <c r="AC47" i="82"/>
  <c r="Y45" i="82"/>
  <c r="X43" i="82"/>
  <c r="W36" i="82"/>
  <c r="W33" i="82"/>
  <c r="Z23" i="82"/>
  <c r="X10" i="82"/>
  <c r="X9" i="82"/>
  <c r="W5" i="82"/>
  <c r="AC57" i="82"/>
  <c r="AC51" i="82"/>
  <c r="AG35" i="82"/>
  <c r="AG32" i="82"/>
  <c r="W30" i="82"/>
  <c r="Z24" i="82"/>
  <c r="AA18" i="82"/>
  <c r="W9" i="82"/>
  <c r="Y74" i="82"/>
  <c r="AB69" i="82"/>
  <c r="W68" i="82"/>
  <c r="Z74" i="82"/>
  <c r="AA72" i="82"/>
  <c r="Y70" i="82"/>
  <c r="AC69" i="82"/>
  <c r="X68" i="82"/>
  <c r="Y66" i="82"/>
  <c r="AA64" i="82"/>
  <c r="W52" i="82"/>
  <c r="X45" i="82"/>
  <c r="W8" i="82"/>
  <c r="W7" i="82"/>
  <c r="AC76" i="82"/>
  <c r="Z72" i="82"/>
  <c r="X66" i="82"/>
  <c r="Z64" i="82"/>
  <c r="E18" i="82"/>
  <c r="AC27" i="82" s="1"/>
  <c r="AG30" i="82"/>
  <c r="AG31" i="82"/>
  <c r="AG34" i="82"/>
  <c r="G38" i="82"/>
  <c r="G39" i="82"/>
  <c r="W44" i="82"/>
  <c r="M46" i="82"/>
  <c r="AA48" i="82"/>
  <c r="X61" i="82"/>
  <c r="N62" i="82"/>
  <c r="F65" i="82"/>
  <c r="X65" i="82"/>
  <c r="N66" i="82"/>
  <c r="W73" i="82"/>
  <c r="N96" i="82"/>
  <c r="G100" i="82"/>
  <c r="AG4" i="82"/>
  <c r="AG17" i="82"/>
  <c r="AG28" i="82"/>
  <c r="AG14" i="82"/>
  <c r="F40" i="82"/>
  <c r="E57" i="82"/>
  <c r="F101" i="82"/>
  <c r="N104" i="82"/>
  <c r="W3" i="82"/>
  <c r="AG13" i="82"/>
  <c r="Z15" i="82"/>
  <c r="N25" i="82"/>
  <c r="F20" i="82"/>
  <c r="N21" i="82"/>
  <c r="N20" i="82"/>
  <c r="F27" i="82"/>
  <c r="F21" i="82"/>
  <c r="N19" i="82"/>
  <c r="N26" i="82"/>
  <c r="F22" i="82"/>
  <c r="F18" i="82"/>
  <c r="X26" i="82"/>
  <c r="W32" i="82"/>
  <c r="W35" i="82"/>
  <c r="X44" i="82"/>
  <c r="AB48" i="82"/>
  <c r="W49" i="82"/>
  <c r="W54" i="82"/>
  <c r="F61" i="82"/>
  <c r="Y61" i="82"/>
  <c r="Y65" i="82"/>
  <c r="F79" i="82"/>
  <c r="F78" i="82"/>
  <c r="F77" i="82"/>
  <c r="N76" i="82"/>
  <c r="F75" i="82"/>
  <c r="F70" i="82"/>
  <c r="N73" i="82"/>
  <c r="N71" i="82"/>
  <c r="F73" i="82"/>
  <c r="X73" i="82"/>
  <c r="F99" i="82"/>
  <c r="M61" i="82"/>
  <c r="F12" i="82"/>
  <c r="N5" i="82"/>
  <c r="G59" i="82"/>
  <c r="M63" i="82"/>
  <c r="G11" i="82"/>
  <c r="M6" i="82"/>
  <c r="F7" i="82"/>
  <c r="F8" i="82"/>
  <c r="F9" i="82"/>
  <c r="F10" i="82"/>
  <c r="F11" i="82"/>
  <c r="M59" i="82"/>
  <c r="F6" i="82"/>
  <c r="G7" i="82"/>
  <c r="G8" i="82"/>
  <c r="G9" i="82"/>
  <c r="G10" i="82"/>
  <c r="M57" i="82"/>
  <c r="G60" i="82"/>
  <c r="G62" i="82"/>
  <c r="N126" i="82"/>
  <c r="N127" i="82"/>
  <c r="F125" i="82"/>
  <c r="F5" i="82"/>
  <c r="G6" i="82"/>
  <c r="G58" i="82"/>
  <c r="F109" i="82"/>
  <c r="F110" i="82"/>
  <c r="F111" i="82"/>
  <c r="F112" i="82"/>
  <c r="F113" i="82"/>
  <c r="F114" i="82"/>
  <c r="F115" i="82"/>
  <c r="F116" i="82"/>
  <c r="F117" i="82"/>
  <c r="G131" i="82"/>
  <c r="G130" i="82"/>
  <c r="G129" i="82"/>
  <c r="G128" i="82"/>
  <c r="G127" i="82"/>
  <c r="G126" i="82"/>
  <c r="G125" i="82"/>
  <c r="G124" i="82"/>
  <c r="G123" i="82"/>
  <c r="G122" i="82"/>
  <c r="M125" i="82"/>
  <c r="M126" i="82"/>
  <c r="F124" i="82"/>
  <c r="N92" i="82"/>
  <c r="N91" i="82"/>
  <c r="N90" i="82"/>
  <c r="N89" i="82"/>
  <c r="N88" i="82"/>
  <c r="N87" i="82"/>
  <c r="N86" i="82"/>
  <c r="N85" i="82"/>
  <c r="N84" i="82"/>
  <c r="N83" i="82"/>
  <c r="F86" i="82"/>
  <c r="G87" i="82"/>
  <c r="M92" i="82"/>
  <c r="G86" i="82"/>
  <c r="U40" i="79"/>
  <c r="U40" i="81"/>
  <c r="I73" i="81"/>
  <c r="F76" i="81"/>
  <c r="J75" i="81"/>
  <c r="E76" i="81"/>
  <c r="I71" i="81"/>
  <c r="J73" i="81"/>
  <c r="H76" i="81"/>
  <c r="L73" i="81"/>
  <c r="I76" i="81"/>
  <c r="Q70" i="81"/>
  <c r="E74" i="81"/>
  <c r="J76" i="81"/>
  <c r="E71" i="81"/>
  <c r="H74" i="81"/>
  <c r="N76" i="81"/>
  <c r="F71" i="81"/>
  <c r="I74" i="81"/>
  <c r="E77" i="81"/>
  <c r="J72" i="81"/>
  <c r="E75" i="81"/>
  <c r="F77" i="81"/>
  <c r="E73" i="81"/>
  <c r="H75" i="81"/>
  <c r="H77" i="81"/>
  <c r="F70" i="81"/>
  <c r="H73" i="81"/>
  <c r="I75" i="81"/>
  <c r="I77" i="81"/>
  <c r="G77" i="81"/>
  <c r="O73" i="81"/>
  <c r="Q74" i="81"/>
  <c r="E70" i="81"/>
  <c r="P73" i="81"/>
  <c r="L76" i="81"/>
  <c r="H70" i="81"/>
  <c r="O72" i="81"/>
  <c r="M76" i="81"/>
  <c r="M77" i="81"/>
  <c r="I70" i="81"/>
  <c r="L71" i="81"/>
  <c r="P72" i="81"/>
  <c r="L75" i="81"/>
  <c r="O77" i="81"/>
  <c r="J70" i="81"/>
  <c r="M71" i="81"/>
  <c r="Q72" i="81"/>
  <c r="O75" i="81"/>
  <c r="O76" i="81"/>
  <c r="P77" i="81"/>
  <c r="L72" i="81"/>
  <c r="Q73" i="81"/>
  <c r="M79" i="81"/>
  <c r="G70" i="81"/>
  <c r="M72" i="81"/>
  <c r="L77" i="81"/>
  <c r="M78" i="81"/>
  <c r="L70" i="81"/>
  <c r="O71" i="81"/>
  <c r="L74" i="81"/>
  <c r="P75" i="81"/>
  <c r="P76" i="81"/>
  <c r="Q77" i="81"/>
  <c r="M70" i="81"/>
  <c r="P71" i="81"/>
  <c r="M74" i="81"/>
  <c r="Q75" i="81"/>
  <c r="Q76" i="81"/>
  <c r="O70" i="81"/>
  <c r="Q71" i="81"/>
  <c r="G79" i="81"/>
  <c r="P70" i="81"/>
  <c r="O74" i="81"/>
  <c r="L57" i="81"/>
  <c r="H59" i="81"/>
  <c r="L60" i="81"/>
  <c r="P61" i="81"/>
  <c r="F63" i="81"/>
  <c r="E58" i="81"/>
  <c r="I59" i="81"/>
  <c r="N60" i="81"/>
  <c r="Q61" i="81"/>
  <c r="H63" i="81"/>
  <c r="H64" i="81"/>
  <c r="N66" i="81"/>
  <c r="J59" i="81"/>
  <c r="O60" i="81"/>
  <c r="E62" i="81"/>
  <c r="I63" i="81"/>
  <c r="I64" i="81"/>
  <c r="N65" i="81"/>
  <c r="H58" i="81"/>
  <c r="L59" i="81"/>
  <c r="P60" i="81"/>
  <c r="F62" i="81"/>
  <c r="J63" i="81"/>
  <c r="J64" i="81"/>
  <c r="I58" i="81"/>
  <c r="O59" i="81"/>
  <c r="Q60" i="81"/>
  <c r="H62" i="81"/>
  <c r="L63" i="81"/>
  <c r="L64" i="81"/>
  <c r="J58" i="81"/>
  <c r="P59" i="81"/>
  <c r="E61" i="81"/>
  <c r="I62" i="81"/>
  <c r="O64" i="81"/>
  <c r="J50" i="81"/>
  <c r="E45" i="81"/>
  <c r="L46" i="81"/>
  <c r="E48" i="81"/>
  <c r="L49" i="81"/>
  <c r="P50" i="81"/>
  <c r="Q45" i="81"/>
  <c r="J47" i="81"/>
  <c r="Q48" i="81"/>
  <c r="I50" i="81"/>
  <c r="O51" i="81"/>
  <c r="E46" i="81"/>
  <c r="L47" i="81"/>
  <c r="P51" i="81"/>
  <c r="I46" i="81"/>
  <c r="P47" i="81"/>
  <c r="I49" i="81"/>
  <c r="J46" i="81"/>
  <c r="Q47" i="81"/>
  <c r="J49" i="81"/>
  <c r="O50" i="81"/>
  <c r="H45" i="81"/>
  <c r="O46" i="81"/>
  <c r="H48" i="81"/>
  <c r="Q50" i="81"/>
  <c r="H46" i="81"/>
  <c r="O47" i="81"/>
  <c r="H49" i="81"/>
  <c r="L50" i="81"/>
  <c r="Q51" i="81"/>
  <c r="I45" i="81"/>
  <c r="P46" i="81"/>
  <c r="I48" i="81"/>
  <c r="O49" i="81"/>
  <c r="E51" i="81"/>
  <c r="E49" i="81"/>
  <c r="J45" i="81"/>
  <c r="Q46" i="81"/>
  <c r="J48" i="81"/>
  <c r="P49" i="81"/>
  <c r="H51" i="81"/>
  <c r="L45" i="81"/>
  <c r="E47" i="81"/>
  <c r="L48" i="81"/>
  <c r="Q49" i="81"/>
  <c r="I51" i="81"/>
  <c r="H32" i="81"/>
  <c r="E35" i="81"/>
  <c r="E38" i="81"/>
  <c r="I33" i="81"/>
  <c r="H36" i="81"/>
  <c r="E34" i="81"/>
  <c r="J36" i="81"/>
  <c r="J33" i="81"/>
  <c r="I36" i="81"/>
  <c r="F39" i="81"/>
  <c r="F31" i="81"/>
  <c r="H34" i="81"/>
  <c r="E37" i="81"/>
  <c r="H33" i="81"/>
  <c r="E36" i="81"/>
  <c r="I34" i="81"/>
  <c r="H37" i="81"/>
  <c r="O38" i="81"/>
  <c r="G32" i="81"/>
  <c r="O34" i="81"/>
  <c r="L37" i="81"/>
  <c r="P38" i="81"/>
  <c r="M33" i="81"/>
  <c r="P34" i="81"/>
  <c r="M37" i="81"/>
  <c r="Q38" i="81"/>
  <c r="O32" i="81"/>
  <c r="G34" i="81"/>
  <c r="O36" i="81"/>
  <c r="G39" i="81"/>
  <c r="G31" i="81"/>
  <c r="P32" i="81"/>
  <c r="P36" i="81"/>
  <c r="M31" i="81"/>
  <c r="M35" i="81"/>
  <c r="Q33" i="81"/>
  <c r="G35" i="81"/>
  <c r="L36" i="81"/>
  <c r="P37" i="81"/>
  <c r="L32" i="81"/>
  <c r="M36" i="81"/>
  <c r="Q37" i="81"/>
  <c r="G38" i="81"/>
  <c r="J31" i="81"/>
  <c r="Q32" i="81"/>
  <c r="L35" i="81"/>
  <c r="Q36" i="81"/>
  <c r="M40" i="81"/>
  <c r="G33" i="81"/>
  <c r="L34" i="81"/>
  <c r="O35" i="81"/>
  <c r="O33" i="81"/>
  <c r="O37" i="81"/>
  <c r="G40" i="81"/>
  <c r="M34" i="81"/>
  <c r="Q35" i="81"/>
  <c r="L38" i="81"/>
  <c r="L33" i="81"/>
  <c r="P35" i="81"/>
  <c r="G37" i="81"/>
  <c r="M32" i="81"/>
  <c r="P33" i="81"/>
  <c r="Q34" i="81"/>
  <c r="M38" i="81"/>
  <c r="M39" i="81"/>
  <c r="Q21" i="81"/>
  <c r="O25" i="81"/>
  <c r="L19" i="81"/>
  <c r="O20" i="81"/>
  <c r="L24" i="81"/>
  <c r="P25" i="81"/>
  <c r="P20" i="81"/>
  <c r="O24" i="81"/>
  <c r="E8" i="81"/>
  <c r="O5" i="81"/>
  <c r="H8" i="81"/>
  <c r="P11" i="81"/>
  <c r="N5" i="81"/>
  <c r="Q5" i="81"/>
  <c r="I8" i="81"/>
  <c r="E12" i="81"/>
  <c r="Q7" i="81"/>
  <c r="Q10" i="81"/>
  <c r="O11" i="81"/>
  <c r="E6" i="81"/>
  <c r="F9" i="81"/>
  <c r="H12" i="81"/>
  <c r="P5" i="81"/>
  <c r="Q6" i="81"/>
  <c r="I9" i="81"/>
  <c r="O10" i="81"/>
  <c r="Q11" i="81"/>
  <c r="E5" i="81"/>
  <c r="I6" i="81"/>
  <c r="J7" i="81"/>
  <c r="N8" i="81"/>
  <c r="Q9" i="81"/>
  <c r="I11" i="81"/>
  <c r="L12" i="81"/>
  <c r="N13" i="81"/>
  <c r="H5" i="81"/>
  <c r="J6" i="81"/>
  <c r="L7" i="81"/>
  <c r="O8" i="81"/>
  <c r="J11" i="81"/>
  <c r="I5" i="81"/>
  <c r="L6" i="81"/>
  <c r="P8" i="81"/>
  <c r="H10" i="81"/>
  <c r="L11" i="81"/>
  <c r="O12" i="81"/>
  <c r="F6" i="81"/>
  <c r="H7" i="81"/>
  <c r="J8" i="81"/>
  <c r="O9" i="81"/>
  <c r="E11" i="81"/>
  <c r="I12" i="81"/>
  <c r="H6" i="81"/>
  <c r="E10" i="81"/>
  <c r="J5" i="81"/>
  <c r="O7" i="81"/>
  <c r="Q8" i="81"/>
  <c r="I10" i="81"/>
  <c r="P12" i="81"/>
  <c r="I7" i="81"/>
  <c r="L8" i="81"/>
  <c r="P9" i="81"/>
  <c r="H11" i="81"/>
  <c r="J12" i="81"/>
  <c r="L5" i="81"/>
  <c r="N6" i="81"/>
  <c r="P7" i="81"/>
  <c r="E9" i="81"/>
  <c r="J10" i="81"/>
  <c r="N11" i="81"/>
  <c r="W68" i="81"/>
  <c r="W14" i="81"/>
  <c r="W64" i="81"/>
  <c r="W8" i="81"/>
  <c r="W62" i="81"/>
  <c r="AG7" i="81"/>
  <c r="AA61" i="81"/>
  <c r="AG12" i="81"/>
  <c r="X44" i="81"/>
  <c r="W21" i="81"/>
  <c r="AC59" i="81"/>
  <c r="AB47" i="81"/>
  <c r="AG19" i="81"/>
  <c r="AA48" i="81"/>
  <c r="W44" i="81"/>
  <c r="AB61" i="81"/>
  <c r="Y44" i="81"/>
  <c r="Z46" i="81"/>
  <c r="X68" i="81"/>
  <c r="AB63" i="81"/>
  <c r="AC56" i="81"/>
  <c r="AC60" i="81"/>
  <c r="AA46" i="81"/>
  <c r="Y55" i="81"/>
  <c r="V38" i="80"/>
  <c r="V38" i="81"/>
  <c r="U40" i="78"/>
  <c r="AG32" i="81"/>
  <c r="M48" i="81"/>
  <c r="G47" i="81"/>
  <c r="G49" i="81"/>
  <c r="M46" i="81"/>
  <c r="M44" i="81"/>
  <c r="M52" i="81"/>
  <c r="G50" i="81"/>
  <c r="G53" i="81"/>
  <c r="G45" i="81"/>
  <c r="G44" i="81"/>
  <c r="Y26" i="81" s="1"/>
  <c r="M51" i="81"/>
  <c r="X14" i="81"/>
  <c r="Z55" i="81"/>
  <c r="AC63" i="81"/>
  <c r="Z44" i="81"/>
  <c r="X48" i="81"/>
  <c r="AB68" i="81"/>
  <c r="M25" i="81"/>
  <c r="M24" i="81"/>
  <c r="M23" i="81"/>
  <c r="M22" i="81"/>
  <c r="M21" i="81"/>
  <c r="G23" i="81"/>
  <c r="G20" i="81"/>
  <c r="G19" i="81"/>
  <c r="G27" i="81"/>
  <c r="Q18" i="81"/>
  <c r="AB14" i="81" s="1"/>
  <c r="G24" i="81"/>
  <c r="P18" i="81"/>
  <c r="G21" i="81"/>
  <c r="M20" i="81"/>
  <c r="G18" i="81"/>
  <c r="Y33" i="81" s="1"/>
  <c r="G26" i="81"/>
  <c r="X51" i="81"/>
  <c r="X36" i="81"/>
  <c r="F52" i="81"/>
  <c r="F49" i="81"/>
  <c r="F46" i="81"/>
  <c r="N48" i="81"/>
  <c r="E44" i="81"/>
  <c r="N53" i="81"/>
  <c r="F47" i="81"/>
  <c r="N46" i="81"/>
  <c r="F45" i="81"/>
  <c r="O44" i="81"/>
  <c r="N52" i="81"/>
  <c r="N50" i="81"/>
  <c r="J44" i="81"/>
  <c r="N44" i="81"/>
  <c r="I44" i="81"/>
  <c r="H44" i="81"/>
  <c r="Z32" i="81" s="1"/>
  <c r="F50" i="81"/>
  <c r="F53" i="81"/>
  <c r="N51" i="81"/>
  <c r="N47" i="81"/>
  <c r="F44" i="81"/>
  <c r="X22" i="81" s="1"/>
  <c r="W48" i="81"/>
  <c r="M53" i="81"/>
  <c r="AA68" i="81"/>
  <c r="AC65" i="81"/>
  <c r="W15" i="81"/>
  <c r="W13" i="81"/>
  <c r="X73" i="81"/>
  <c r="AC68" i="81"/>
  <c r="X62" i="81"/>
  <c r="W53" i="81"/>
  <c r="AB48" i="81"/>
  <c r="X64" i="81"/>
  <c r="AG20" i="81"/>
  <c r="Y48" i="81"/>
  <c r="W51" i="81"/>
  <c r="M19" i="81"/>
  <c r="AB43" i="81"/>
  <c r="G48" i="81"/>
  <c r="Z64" i="81"/>
  <c r="W6" i="81"/>
  <c r="O18" i="81"/>
  <c r="G22" i="81"/>
  <c r="AC51" i="81"/>
  <c r="AA64" i="81"/>
  <c r="X12" i="81"/>
  <c r="AB64" i="81"/>
  <c r="X70" i="81"/>
  <c r="W7" i="81"/>
  <c r="AG11" i="81"/>
  <c r="W25" i="81"/>
  <c r="W35" i="81"/>
  <c r="P44" i="81"/>
  <c r="G52" i="81"/>
  <c r="AC52" i="81"/>
  <c r="Z54" i="81"/>
  <c r="Y56" i="81"/>
  <c r="AA58" i="81"/>
  <c r="W59" i="81"/>
  <c r="Y70" i="81"/>
  <c r="W16" i="81"/>
  <c r="M26" i="81"/>
  <c r="X35" i="81"/>
  <c r="N37" i="81"/>
  <c r="Q44" i="81"/>
  <c r="M45" i="81"/>
  <c r="AA54" i="81"/>
  <c r="Z56" i="81"/>
  <c r="AB58" i="81"/>
  <c r="Z59" i="81"/>
  <c r="W67" i="81"/>
  <c r="Z70" i="81"/>
  <c r="AA72" i="81"/>
  <c r="W73" i="81"/>
  <c r="F11" i="81"/>
  <c r="F10" i="81"/>
  <c r="F12" i="81"/>
  <c r="N9" i="81"/>
  <c r="F5" i="81"/>
  <c r="N10" i="81"/>
  <c r="N14" i="81"/>
  <c r="N12" i="81"/>
  <c r="F13" i="81"/>
  <c r="F8" i="81"/>
  <c r="N7" i="81"/>
  <c r="F7" i="81"/>
  <c r="X16" i="81"/>
  <c r="M27" i="81"/>
  <c r="X29" i="81"/>
  <c r="I31" i="81"/>
  <c r="AA17" i="81" s="1"/>
  <c r="H31" i="81"/>
  <c r="Z33" i="81" s="1"/>
  <c r="N45" i="81"/>
  <c r="AB54" i="81"/>
  <c r="AA56" i="81"/>
  <c r="AA59" i="81"/>
  <c r="X67" i="81"/>
  <c r="AC70" i="81"/>
  <c r="W71" i="81"/>
  <c r="AB72" i="81"/>
  <c r="X20" i="81"/>
  <c r="N49" i="81"/>
  <c r="X27" i="81"/>
  <c r="AC47" i="81"/>
  <c r="AG5" i="81"/>
  <c r="F37" i="81"/>
  <c r="N31" i="81"/>
  <c r="N38" i="81"/>
  <c r="N40" i="81"/>
  <c r="N39" i="81"/>
  <c r="N36" i="81"/>
  <c r="F33" i="81"/>
  <c r="F34" i="81"/>
  <c r="F40" i="81"/>
  <c r="F38" i="81"/>
  <c r="N35" i="81"/>
  <c r="N33" i="81"/>
  <c r="F36" i="81"/>
  <c r="L31" i="81"/>
  <c r="AA43" i="81"/>
  <c r="G46" i="81"/>
  <c r="F48" i="81"/>
  <c r="Y64" i="81"/>
  <c r="AG33" i="81"/>
  <c r="Z48" i="81"/>
  <c r="X52" i="81"/>
  <c r="AC43" i="81"/>
  <c r="Y49" i="81"/>
  <c r="Y52" i="81"/>
  <c r="X6" i="81"/>
  <c r="W17" i="81"/>
  <c r="W28" i="81"/>
  <c r="N32" i="81"/>
  <c r="W34" i="81"/>
  <c r="G51" i="81"/>
  <c r="AB52" i="81"/>
  <c r="Z58" i="81"/>
  <c r="X65" i="81"/>
  <c r="W76" i="81"/>
  <c r="X17" i="81"/>
  <c r="M47" i="81"/>
  <c r="AA57" i="81"/>
  <c r="E31" i="81"/>
  <c r="AG35" i="81"/>
  <c r="W36" i="81"/>
  <c r="AC54" i="81"/>
  <c r="AB56" i="81"/>
  <c r="AB59" i="81"/>
  <c r="Z61" i="81"/>
  <c r="AC72" i="81"/>
  <c r="M105" i="81"/>
  <c r="M104" i="81"/>
  <c r="M103" i="81"/>
  <c r="M102" i="81"/>
  <c r="M101" i="81"/>
  <c r="M100" i="81"/>
  <c r="M99" i="81"/>
  <c r="M98" i="81"/>
  <c r="M97" i="81"/>
  <c r="M96" i="81"/>
  <c r="G99" i="81"/>
  <c r="H18" i="81"/>
  <c r="Z12" i="81" s="1"/>
  <c r="J18" i="81"/>
  <c r="AB26" i="81" s="1"/>
  <c r="Z74" i="81"/>
  <c r="Z72" i="81"/>
  <c r="AA69" i="81"/>
  <c r="AB67" i="81"/>
  <c r="AB65" i="81"/>
  <c r="AA63" i="81"/>
  <c r="W61" i="81"/>
  <c r="AB60" i="81"/>
  <c r="Y58" i="81"/>
  <c r="AB51" i="81"/>
  <c r="AC49" i="81"/>
  <c r="Z47" i="81"/>
  <c r="W45" i="81"/>
  <c r="Z43" i="81"/>
  <c r="W32" i="81"/>
  <c r="W22" i="81"/>
  <c r="W18" i="81"/>
  <c r="AA11" i="81"/>
  <c r="W10" i="81"/>
  <c r="Y76" i="81"/>
  <c r="W60" i="81"/>
  <c r="AB57" i="81"/>
  <c r="Z53" i="81"/>
  <c r="Y51" i="81"/>
  <c r="Z49" i="81"/>
  <c r="AB46" i="81"/>
  <c r="AC35" i="81"/>
  <c r="W23" i="81"/>
  <c r="W19" i="81"/>
  <c r="W3" i="81"/>
  <c r="AC14" i="81"/>
  <c r="X4" i="81"/>
  <c r="Z76" i="81"/>
  <c r="X74" i="81"/>
  <c r="Y71" i="81"/>
  <c r="Y69" i="81"/>
  <c r="Z67" i="81"/>
  <c r="Z65" i="81"/>
  <c r="W63" i="81"/>
  <c r="X60" i="81"/>
  <c r="W58" i="81"/>
  <c r="AC57" i="81"/>
  <c r="AB55" i="81"/>
  <c r="AB53" i="81"/>
  <c r="Z51" i="81"/>
  <c r="AA49" i="81"/>
  <c r="AC46" i="81"/>
  <c r="AC44" i="81"/>
  <c r="W43" i="81"/>
  <c r="AI42" i="81" s="1"/>
  <c r="AG36" i="81"/>
  <c r="W33" i="81"/>
  <c r="W26" i="81"/>
  <c r="X23" i="81"/>
  <c r="AG17" i="81"/>
  <c r="W4" i="81"/>
  <c r="X3" i="81"/>
  <c r="W74" i="81"/>
  <c r="X71" i="81"/>
  <c r="Y67" i="81"/>
  <c r="Y65" i="81"/>
  <c r="AA55" i="81"/>
  <c r="AB44" i="81"/>
  <c r="AG31" i="81"/>
  <c r="X5" i="81"/>
  <c r="X76" i="81"/>
  <c r="X21" i="81"/>
  <c r="AG23" i="81"/>
  <c r="W24" i="81"/>
  <c r="X45" i="81"/>
  <c r="W50" i="81"/>
  <c r="X53" i="81"/>
  <c r="Y62" i="81"/>
  <c r="W66" i="81"/>
  <c r="F75" i="81"/>
  <c r="F72" i="81"/>
  <c r="N73" i="81"/>
  <c r="F74" i="81"/>
  <c r="N70" i="81"/>
  <c r="N75" i="81"/>
  <c r="N79" i="81"/>
  <c r="N78" i="81"/>
  <c r="N77" i="81"/>
  <c r="F73" i="81"/>
  <c r="Y73" i="81"/>
  <c r="AA74" i="81"/>
  <c r="Y75" i="81"/>
  <c r="G98" i="81"/>
  <c r="AG6" i="81"/>
  <c r="X13" i="81"/>
  <c r="X15" i="81"/>
  <c r="E18" i="81"/>
  <c r="AC30" i="81" s="1"/>
  <c r="X24" i="81"/>
  <c r="W30" i="81"/>
  <c r="Y45" i="81"/>
  <c r="X50" i="81"/>
  <c r="Y53" i="81"/>
  <c r="M64" i="81"/>
  <c r="M61" i="81"/>
  <c r="M58" i="81"/>
  <c r="M60" i="81"/>
  <c r="M62" i="81"/>
  <c r="G59" i="81"/>
  <c r="G63" i="81"/>
  <c r="G60" i="81"/>
  <c r="M59" i="81"/>
  <c r="G57" i="81"/>
  <c r="Y5" i="81" s="1"/>
  <c r="M66" i="81"/>
  <c r="G65" i="81"/>
  <c r="P57" i="81"/>
  <c r="G62" i="81"/>
  <c r="Z62" i="81"/>
  <c r="X66" i="81"/>
  <c r="G75" i="81"/>
  <c r="G72" i="81"/>
  <c r="G71" i="81"/>
  <c r="M73" i="81"/>
  <c r="G74" i="81"/>
  <c r="M75" i="81"/>
  <c r="G73" i="81"/>
  <c r="AB74" i="81"/>
  <c r="Z75" i="81"/>
  <c r="G97" i="81"/>
  <c r="AG8" i="81"/>
  <c r="W9" i="81"/>
  <c r="AG10" i="81"/>
  <c r="Z21" i="81"/>
  <c r="Q31" i="81"/>
  <c r="P31" i="81"/>
  <c r="O31" i="81"/>
  <c r="AG34" i="81"/>
  <c r="AB45" i="81"/>
  <c r="X46" i="81"/>
  <c r="Y50" i="81"/>
  <c r="AA62" i="81"/>
  <c r="AA66" i="81"/>
  <c r="AC74" i="81"/>
  <c r="AA75" i="81"/>
  <c r="G96" i="81"/>
  <c r="N118" i="81"/>
  <c r="N117" i="81"/>
  <c r="N116" i="81"/>
  <c r="N115" i="81"/>
  <c r="N114" i="81"/>
  <c r="N113" i="81"/>
  <c r="N112" i="81"/>
  <c r="N111" i="81"/>
  <c r="N110" i="81"/>
  <c r="N109" i="81"/>
  <c r="F114" i="81"/>
  <c r="F113" i="81"/>
  <c r="F110" i="81"/>
  <c r="AG4" i="81"/>
  <c r="W5" i="81"/>
  <c r="X9" i="81"/>
  <c r="AG18" i="81"/>
  <c r="AA21" i="81"/>
  <c r="Z24" i="81"/>
  <c r="W27" i="81"/>
  <c r="W29" i="81"/>
  <c r="W31" i="81"/>
  <c r="AC45" i="81"/>
  <c r="Y46" i="81"/>
  <c r="Z50" i="81"/>
  <c r="Y54" i="81"/>
  <c r="AB62" i="81"/>
  <c r="W70" i="81"/>
  <c r="N71" i="81"/>
  <c r="N72" i="81"/>
  <c r="M92" i="81"/>
  <c r="M91" i="81"/>
  <c r="M90" i="81"/>
  <c r="M89" i="81"/>
  <c r="M88" i="81"/>
  <c r="M87" i="81"/>
  <c r="M86" i="81"/>
  <c r="M85" i="81"/>
  <c r="M84" i="81"/>
  <c r="M83" i="81"/>
  <c r="G88" i="81"/>
  <c r="G89" i="81"/>
  <c r="G83" i="81"/>
  <c r="G86" i="81"/>
  <c r="G85" i="81"/>
  <c r="G90" i="81"/>
  <c r="G91" i="81"/>
  <c r="M118" i="81"/>
  <c r="M117" i="81"/>
  <c r="M116" i="81"/>
  <c r="M115" i="81"/>
  <c r="M114" i="81"/>
  <c r="M113" i="81"/>
  <c r="M112" i="81"/>
  <c r="M111" i="81"/>
  <c r="M110" i="81"/>
  <c r="M109" i="81"/>
  <c r="G113" i="81"/>
  <c r="G114" i="81"/>
  <c r="G115" i="81"/>
  <c r="G109" i="81"/>
  <c r="G110" i="81"/>
  <c r="G10" i="81"/>
  <c r="M5" i="81"/>
  <c r="G9" i="81"/>
  <c r="G6" i="81"/>
  <c r="M9" i="81"/>
  <c r="G12" i="81"/>
  <c r="F131" i="81"/>
  <c r="F130" i="81"/>
  <c r="F129" i="81"/>
  <c r="F128" i="81"/>
  <c r="F127" i="81"/>
  <c r="F126" i="81"/>
  <c r="F125" i="81"/>
  <c r="F124" i="81"/>
  <c r="F123" i="81"/>
  <c r="F122" i="81"/>
  <c r="N128" i="81"/>
  <c r="N122" i="81"/>
  <c r="N129" i="81"/>
  <c r="N123" i="81"/>
  <c r="G5" i="81"/>
  <c r="AG9" i="81"/>
  <c r="AB76" i="81"/>
  <c r="X75" i="81"/>
  <c r="AB73" i="81"/>
  <c r="X72" i="81"/>
  <c r="AB70" i="81"/>
  <c r="X69" i="81"/>
  <c r="Z66" i="81"/>
  <c r="Z63" i="81"/>
  <c r="Z60" i="81"/>
  <c r="Z57" i="81"/>
  <c r="X56" i="81"/>
  <c r="X55" i="81"/>
  <c r="AA76" i="81"/>
  <c r="W75" i="81"/>
  <c r="AA73" i="81"/>
  <c r="W72" i="81"/>
  <c r="AA70" i="81"/>
  <c r="W69" i="81"/>
  <c r="AC67" i="81"/>
  <c r="Y66" i="81"/>
  <c r="AC64" i="81"/>
  <c r="Y63" i="81"/>
  <c r="AC61" i="81"/>
  <c r="Y60" i="81"/>
  <c r="AC58" i="81"/>
  <c r="Y57" i="81"/>
  <c r="W56" i="81"/>
  <c r="W55" i="81"/>
  <c r="AA53" i="81"/>
  <c r="W52" i="81"/>
  <c r="AA50" i="81"/>
  <c r="W49" i="81"/>
  <c r="AA47" i="81"/>
  <c r="W46" i="81"/>
  <c r="AA44" i="81"/>
  <c r="Y43" i="81"/>
  <c r="AG30" i="81"/>
  <c r="AG22" i="81"/>
  <c r="W20" i="81"/>
  <c r="X19" i="81"/>
  <c r="AG16" i="81"/>
  <c r="AB71" i="81"/>
  <c r="Z68" i="81"/>
  <c r="AC66" i="81"/>
  <c r="W65" i="81"/>
  <c r="Y61" i="81"/>
  <c r="Y59" i="81"/>
  <c r="X57" i="81"/>
  <c r="X54" i="81"/>
  <c r="AA52" i="81"/>
  <c r="AC50" i="81"/>
  <c r="X49" i="81"/>
  <c r="Y47" i="81"/>
  <c r="AA45" i="81"/>
  <c r="AC36" i="81"/>
  <c r="AG29" i="81"/>
  <c r="AG28" i="81"/>
  <c r="AG27" i="81"/>
  <c r="AG26" i="81"/>
  <c r="AG25" i="81"/>
  <c r="AC18" i="81"/>
  <c r="AG15" i="81"/>
  <c r="AG14" i="81"/>
  <c r="W12" i="81"/>
  <c r="AB75" i="81"/>
  <c r="Z73" i="81"/>
  <c r="Z71" i="81"/>
  <c r="AB69" i="81"/>
  <c r="AC75" i="81"/>
  <c r="AC73" i="81"/>
  <c r="AA71" i="81"/>
  <c r="AC69" i="81"/>
  <c r="Y68" i="81"/>
  <c r="AB66" i="81"/>
  <c r="AC62" i="81"/>
  <c r="X61" i="81"/>
  <c r="X59" i="81"/>
  <c r="W57" i="81"/>
  <c r="AC55" i="81"/>
  <c r="W54" i="81"/>
  <c r="Z52" i="81"/>
  <c r="AB50" i="81"/>
  <c r="AC48" i="81"/>
  <c r="X47" i="81"/>
  <c r="Z45" i="81"/>
  <c r="Z31" i="81"/>
  <c r="AG13" i="81"/>
  <c r="W11" i="81"/>
  <c r="X10" i="81"/>
  <c r="Y9" i="81"/>
  <c r="AG3" i="81"/>
  <c r="L18" i="81"/>
  <c r="N21" i="81"/>
  <c r="AG21" i="81"/>
  <c r="AC24" i="81"/>
  <c r="X43" i="81"/>
  <c r="W47" i="81"/>
  <c r="AB49" i="81"/>
  <c r="AA51" i="81"/>
  <c r="AC53" i="81"/>
  <c r="X58" i="81"/>
  <c r="AA60" i="81"/>
  <c r="X63" i="81"/>
  <c r="AA65" i="81"/>
  <c r="AA67" i="81"/>
  <c r="Z69" i="81"/>
  <c r="AC71" i="81"/>
  <c r="Y72" i="81"/>
  <c r="Y74" i="81"/>
  <c r="AC76" i="81"/>
  <c r="G131" i="81"/>
  <c r="G130" i="81"/>
  <c r="G129" i="81"/>
  <c r="G128" i="81"/>
  <c r="G127" i="81"/>
  <c r="G126" i="81"/>
  <c r="G125" i="81"/>
  <c r="G124" i="81"/>
  <c r="G123" i="81"/>
  <c r="G122" i="81"/>
  <c r="M128" i="81"/>
  <c r="M122" i="81"/>
  <c r="N124" i="81"/>
  <c r="J57" i="81"/>
  <c r="I57" i="81"/>
  <c r="E57" i="81"/>
  <c r="AC17" i="81" s="1"/>
  <c r="M8" i="81"/>
  <c r="G11" i="81"/>
  <c r="M14" i="81"/>
  <c r="N24" i="81"/>
  <c r="F19" i="81"/>
  <c r="N27" i="81"/>
  <c r="N26" i="81"/>
  <c r="N25" i="81"/>
  <c r="AG24" i="81"/>
  <c r="F26" i="81"/>
  <c r="N64" i="81"/>
  <c r="N61" i="81"/>
  <c r="N58" i="81"/>
  <c r="F65" i="81"/>
  <c r="N62" i="81"/>
  <c r="F61" i="81"/>
  <c r="F57" i="81"/>
  <c r="F58" i="81"/>
  <c r="N92" i="81"/>
  <c r="N91" i="81"/>
  <c r="N90" i="81"/>
  <c r="N89" i="81"/>
  <c r="N88" i="81"/>
  <c r="N87" i="81"/>
  <c r="N86" i="81"/>
  <c r="N85" i="81"/>
  <c r="N84" i="81"/>
  <c r="N83" i="81"/>
  <c r="F88" i="81"/>
  <c r="F84" i="81"/>
  <c r="F89" i="81"/>
  <c r="L44" i="81"/>
  <c r="U40" i="80"/>
  <c r="J50" i="80"/>
  <c r="N50" i="80"/>
  <c r="E47" i="80"/>
  <c r="H47" i="80"/>
  <c r="I46" i="80"/>
  <c r="I51" i="80"/>
  <c r="I48" i="80"/>
  <c r="F51" i="80"/>
  <c r="H46" i="80"/>
  <c r="J48" i="80"/>
  <c r="H51" i="80"/>
  <c r="J46" i="80"/>
  <c r="E49" i="80"/>
  <c r="N46" i="80"/>
  <c r="H49" i="80"/>
  <c r="I45" i="80"/>
  <c r="I47" i="80"/>
  <c r="J49" i="80"/>
  <c r="J51" i="80"/>
  <c r="J45" i="80"/>
  <c r="J47" i="80"/>
  <c r="F53" i="80"/>
  <c r="E50" i="80"/>
  <c r="E46" i="80"/>
  <c r="E48" i="80"/>
  <c r="H50" i="80"/>
  <c r="G45" i="80"/>
  <c r="G47" i="80"/>
  <c r="G48" i="80"/>
  <c r="M52" i="80"/>
  <c r="L51" i="80"/>
  <c r="L46" i="80"/>
  <c r="L49" i="80"/>
  <c r="M51" i="80"/>
  <c r="L45" i="80"/>
  <c r="M46" i="80"/>
  <c r="L47" i="80"/>
  <c r="L48" i="80"/>
  <c r="M49" i="80"/>
  <c r="O50" i="80"/>
  <c r="O51" i="80"/>
  <c r="G44" i="80"/>
  <c r="M45" i="80"/>
  <c r="M47" i="80"/>
  <c r="M48" i="80"/>
  <c r="O49" i="80"/>
  <c r="P50" i="80"/>
  <c r="P51" i="80"/>
  <c r="O45" i="80"/>
  <c r="O46" i="80"/>
  <c r="O47" i="80"/>
  <c r="O48" i="80"/>
  <c r="P49" i="80"/>
  <c r="Q50" i="80"/>
  <c r="Q51" i="80"/>
  <c r="Q44" i="80"/>
  <c r="P45" i="80"/>
  <c r="P46" i="80"/>
  <c r="P47" i="80"/>
  <c r="P48" i="80"/>
  <c r="Q49" i="80"/>
  <c r="Q45" i="80"/>
  <c r="Q46" i="80"/>
  <c r="Q47" i="80"/>
  <c r="Q48" i="80"/>
  <c r="G53" i="80"/>
  <c r="G51" i="80"/>
  <c r="L50" i="80"/>
  <c r="M50" i="80"/>
  <c r="G46" i="80"/>
  <c r="G49" i="80"/>
  <c r="L31" i="80"/>
  <c r="M32" i="80"/>
  <c r="M33" i="80"/>
  <c r="M34" i="80"/>
  <c r="M35" i="80"/>
  <c r="O36" i="80"/>
  <c r="P37" i="80"/>
  <c r="P38" i="80"/>
  <c r="M31" i="80"/>
  <c r="P36" i="80"/>
  <c r="Q37" i="80"/>
  <c r="Q38" i="80"/>
  <c r="O31" i="80"/>
  <c r="O32" i="80"/>
  <c r="O33" i="80"/>
  <c r="O34" i="80"/>
  <c r="O35" i="80"/>
  <c r="Q36" i="80"/>
  <c r="P31" i="80"/>
  <c r="P32" i="80"/>
  <c r="P33" i="80"/>
  <c r="P34" i="80"/>
  <c r="P35" i="80"/>
  <c r="Q31" i="80"/>
  <c r="Q32" i="80"/>
  <c r="Q33" i="80"/>
  <c r="Q34" i="80"/>
  <c r="Q35" i="80"/>
  <c r="G37" i="80"/>
  <c r="G38" i="80"/>
  <c r="E22" i="80"/>
  <c r="F27" i="80"/>
  <c r="H20" i="80"/>
  <c r="F22" i="80"/>
  <c r="E24" i="80"/>
  <c r="F26" i="80"/>
  <c r="E20" i="80"/>
  <c r="N21" i="80"/>
  <c r="J23" i="80"/>
  <c r="N25" i="80"/>
  <c r="F20" i="80"/>
  <c r="N23" i="80"/>
  <c r="I20" i="80"/>
  <c r="H22" i="80"/>
  <c r="G24" i="80"/>
  <c r="G20" i="80"/>
  <c r="L25" i="80"/>
  <c r="G22" i="80"/>
  <c r="L18" i="80"/>
  <c r="G19" i="80"/>
  <c r="L19" i="80"/>
  <c r="L24" i="80"/>
  <c r="H18" i="80"/>
  <c r="M19" i="80"/>
  <c r="M20" i="80"/>
  <c r="M21" i="80"/>
  <c r="M22" i="80"/>
  <c r="M23" i="80"/>
  <c r="M24" i="80"/>
  <c r="P25" i="80"/>
  <c r="L21" i="80"/>
  <c r="O24" i="80"/>
  <c r="Q25" i="80"/>
  <c r="L22" i="80"/>
  <c r="G18" i="80"/>
  <c r="O19" i="80"/>
  <c r="O20" i="80"/>
  <c r="O21" i="80"/>
  <c r="O22" i="80"/>
  <c r="O23" i="80"/>
  <c r="P24" i="80"/>
  <c r="L20" i="80"/>
  <c r="O25" i="80"/>
  <c r="M18" i="80"/>
  <c r="P19" i="80"/>
  <c r="P20" i="80"/>
  <c r="P21" i="80"/>
  <c r="P22" i="80"/>
  <c r="P23" i="80"/>
  <c r="Q24" i="80"/>
  <c r="L23" i="80"/>
  <c r="Q19" i="80"/>
  <c r="Q20" i="80"/>
  <c r="Q21" i="80"/>
  <c r="Q22" i="80"/>
  <c r="Q23" i="80"/>
  <c r="J12" i="80"/>
  <c r="Q7" i="80"/>
  <c r="F9" i="80"/>
  <c r="P5" i="80"/>
  <c r="Q6" i="80"/>
  <c r="E8" i="80"/>
  <c r="I10" i="80"/>
  <c r="J11" i="80"/>
  <c r="L12" i="80"/>
  <c r="F5" i="80"/>
  <c r="J9" i="80"/>
  <c r="N10" i="80"/>
  <c r="N11" i="80"/>
  <c r="H5" i="80"/>
  <c r="I6" i="80"/>
  <c r="I7" i="80"/>
  <c r="J8" i="80"/>
  <c r="P11" i="80"/>
  <c r="Q10" i="80"/>
  <c r="J5" i="80"/>
  <c r="E11" i="80"/>
  <c r="L5" i="80"/>
  <c r="Q9" i="80"/>
  <c r="N6" i="80"/>
  <c r="O7" i="80"/>
  <c r="Q8" i="80"/>
  <c r="E10" i="80"/>
  <c r="H12" i="80"/>
  <c r="Q5" i="80"/>
  <c r="E7" i="80"/>
  <c r="F8" i="80"/>
  <c r="H9" i="80"/>
  <c r="J10" i="80"/>
  <c r="L11" i="80"/>
  <c r="E5" i="80"/>
  <c r="E6" i="80"/>
  <c r="F7" i="80"/>
  <c r="I9" i="80"/>
  <c r="L10" i="80"/>
  <c r="O12" i="80"/>
  <c r="H8" i="80"/>
  <c r="P12" i="80"/>
  <c r="H6" i="80"/>
  <c r="H7" i="80"/>
  <c r="I8" i="80"/>
  <c r="L9" i="80"/>
  <c r="O10" i="80"/>
  <c r="O11" i="80"/>
  <c r="Q12" i="80"/>
  <c r="P10" i="80"/>
  <c r="I5" i="80"/>
  <c r="J6" i="80"/>
  <c r="J7" i="80"/>
  <c r="L8" i="80"/>
  <c r="O9" i="80"/>
  <c r="Q11" i="80"/>
  <c r="F13" i="80"/>
  <c r="L6" i="80"/>
  <c r="L7" i="80"/>
  <c r="O8" i="80"/>
  <c r="P9" i="80"/>
  <c r="E12" i="80"/>
  <c r="P8" i="80"/>
  <c r="F11" i="80"/>
  <c r="N5" i="80"/>
  <c r="O6" i="80"/>
  <c r="P7" i="80"/>
  <c r="E9" i="80"/>
  <c r="H11" i="80"/>
  <c r="I12" i="80"/>
  <c r="X67" i="80"/>
  <c r="AG10" i="80"/>
  <c r="Y67" i="80"/>
  <c r="Y72" i="80"/>
  <c r="AA67" i="80"/>
  <c r="Y47" i="80"/>
  <c r="AB75" i="80"/>
  <c r="W73" i="80"/>
  <c r="W13" i="80"/>
  <c r="AG15" i="80"/>
  <c r="AC71" i="80"/>
  <c r="AC75" i="80"/>
  <c r="Y73" i="80"/>
  <c r="W11" i="80"/>
  <c r="AA54" i="80"/>
  <c r="AA69" i="80"/>
  <c r="AB47" i="80"/>
  <c r="X72" i="80"/>
  <c r="W76" i="80"/>
  <c r="AG32" i="80"/>
  <c r="W35" i="80"/>
  <c r="W15" i="80"/>
  <c r="W17" i="80"/>
  <c r="AB54" i="80"/>
  <c r="W48" i="80"/>
  <c r="AC54" i="80"/>
  <c r="AC47" i="80"/>
  <c r="AG25" i="80"/>
  <c r="AC76" i="80"/>
  <c r="W3" i="80"/>
  <c r="W16" i="80"/>
  <c r="AG28" i="80"/>
  <c r="AC49" i="80"/>
  <c r="X3" i="80"/>
  <c r="Z9" i="80"/>
  <c r="E18" i="80"/>
  <c r="AC3" i="80" s="1"/>
  <c r="AG26" i="80"/>
  <c r="AG35" i="80"/>
  <c r="W51" i="80"/>
  <c r="N64" i="80"/>
  <c r="N62" i="80"/>
  <c r="F61" i="80"/>
  <c r="N58" i="80"/>
  <c r="F65" i="80"/>
  <c r="F59" i="80"/>
  <c r="Q57" i="80"/>
  <c r="F62" i="80"/>
  <c r="J57" i="80"/>
  <c r="F60" i="80"/>
  <c r="F57" i="80"/>
  <c r="N63" i="80"/>
  <c r="N59" i="80"/>
  <c r="X44" i="80"/>
  <c r="Y59" i="80"/>
  <c r="AG11" i="80"/>
  <c r="AG29" i="80"/>
  <c r="AB43" i="80"/>
  <c r="Y51" i="80"/>
  <c r="AC43" i="80"/>
  <c r="AG9" i="80"/>
  <c r="W12" i="80"/>
  <c r="J18" i="80"/>
  <c r="AB28" i="80" s="1"/>
  <c r="W34" i="80"/>
  <c r="J44" i="80"/>
  <c r="I44" i="80"/>
  <c r="H44" i="80"/>
  <c r="Y46" i="80"/>
  <c r="AA51" i="80"/>
  <c r="AC53" i="80"/>
  <c r="X56" i="80"/>
  <c r="F58" i="80"/>
  <c r="AB59" i="80"/>
  <c r="W60" i="80"/>
  <c r="F63" i="80"/>
  <c r="AC63" i="80"/>
  <c r="X64" i="80"/>
  <c r="Z66" i="80"/>
  <c r="Z69" i="80"/>
  <c r="X21" i="80"/>
  <c r="AG36" i="80"/>
  <c r="W43" i="80"/>
  <c r="AI42" i="80" s="1"/>
  <c r="AC50" i="80"/>
  <c r="Z43" i="80"/>
  <c r="AA43" i="80"/>
  <c r="Z59" i="80"/>
  <c r="Y45" i="80"/>
  <c r="Z51" i="80"/>
  <c r="Z58" i="80"/>
  <c r="AA59" i="80"/>
  <c r="W8" i="80"/>
  <c r="AG14" i="80"/>
  <c r="E44" i="80"/>
  <c r="W47" i="80"/>
  <c r="Y56" i="80"/>
  <c r="G58" i="80"/>
  <c r="AC59" i="80"/>
  <c r="Z60" i="80"/>
  <c r="Y64" i="80"/>
  <c r="AA66" i="80"/>
  <c r="L44" i="80"/>
  <c r="P44" i="80"/>
  <c r="O44" i="80"/>
  <c r="AB49" i="80"/>
  <c r="AB73" i="80"/>
  <c r="X11" i="80"/>
  <c r="W44" i="80"/>
  <c r="P57" i="80"/>
  <c r="N65" i="80"/>
  <c r="M79" i="80"/>
  <c r="M78" i="80"/>
  <c r="M77" i="80"/>
  <c r="G76" i="80"/>
  <c r="G73" i="80"/>
  <c r="G70" i="80"/>
  <c r="G75" i="80"/>
  <c r="M74" i="80"/>
  <c r="M76" i="80"/>
  <c r="G77" i="80"/>
  <c r="G74" i="80"/>
  <c r="M73" i="80"/>
  <c r="G71" i="80"/>
  <c r="M72" i="80"/>
  <c r="W7" i="80"/>
  <c r="Z21" i="80"/>
  <c r="AG33" i="80"/>
  <c r="X51" i="80"/>
  <c r="M64" i="80"/>
  <c r="M61" i="80"/>
  <c r="M58" i="80"/>
  <c r="G66" i="80"/>
  <c r="G63" i="80"/>
  <c r="G60" i="80"/>
  <c r="M66" i="80"/>
  <c r="G65" i="80"/>
  <c r="M60" i="80"/>
  <c r="G59" i="80"/>
  <c r="M62" i="80"/>
  <c r="G57" i="80"/>
  <c r="Y16" i="80" s="1"/>
  <c r="G64" i="80"/>
  <c r="M63" i="80"/>
  <c r="M59" i="80"/>
  <c r="G61" i="80"/>
  <c r="Z63" i="80"/>
  <c r="M71" i="80"/>
  <c r="Z31" i="80"/>
  <c r="X45" i="80"/>
  <c r="Y58" i="80"/>
  <c r="Z62" i="80"/>
  <c r="AA63" i="80"/>
  <c r="X69" i="80"/>
  <c r="M75" i="80"/>
  <c r="AB76" i="80"/>
  <c r="AA76" i="80"/>
  <c r="W75" i="80"/>
  <c r="AA73" i="80"/>
  <c r="W72" i="80"/>
  <c r="AA70" i="80"/>
  <c r="W69" i="80"/>
  <c r="AC67" i="80"/>
  <c r="Y66" i="80"/>
  <c r="AC64" i="80"/>
  <c r="Y63" i="80"/>
  <c r="AC61" i="80"/>
  <c r="Y60" i="80"/>
  <c r="AC58" i="80"/>
  <c r="Y57" i="80"/>
  <c r="W56" i="80"/>
  <c r="W55" i="80"/>
  <c r="AA53" i="80"/>
  <c r="W52" i="80"/>
  <c r="AA50" i="80"/>
  <c r="W49" i="80"/>
  <c r="AA47" i="80"/>
  <c r="W46" i="80"/>
  <c r="AA44" i="80"/>
  <c r="Y43" i="80"/>
  <c r="AG30" i="80"/>
  <c r="AG22" i="80"/>
  <c r="W20" i="80"/>
  <c r="X19" i="80"/>
  <c r="AG16" i="80"/>
  <c r="Z76" i="80"/>
  <c r="Z73" i="80"/>
  <c r="Z70" i="80"/>
  <c r="AB67" i="80"/>
  <c r="X66" i="80"/>
  <c r="AB64" i="80"/>
  <c r="X63" i="80"/>
  <c r="AB61" i="80"/>
  <c r="X60" i="80"/>
  <c r="AB58" i="80"/>
  <c r="X57" i="80"/>
  <c r="Z53" i="80"/>
  <c r="Z50" i="80"/>
  <c r="Z47" i="80"/>
  <c r="Z44" i="80"/>
  <c r="X43" i="80"/>
  <c r="Z28" i="80"/>
  <c r="Y76" i="80"/>
  <c r="X76" i="80"/>
  <c r="AB74" i="80"/>
  <c r="X73" i="80"/>
  <c r="AB71" i="80"/>
  <c r="X70" i="80"/>
  <c r="Z67" i="80"/>
  <c r="Y75" i="80"/>
  <c r="AC72" i="80"/>
  <c r="AC70" i="80"/>
  <c r="W67" i="80"/>
  <c r="X65" i="80"/>
  <c r="W63" i="80"/>
  <c r="X61" i="80"/>
  <c r="X59" i="80"/>
  <c r="W57" i="80"/>
  <c r="Y54" i="80"/>
  <c r="AA52" i="80"/>
  <c r="AB50" i="80"/>
  <c r="AB48" i="80"/>
  <c r="AC46" i="80"/>
  <c r="W45" i="80"/>
  <c r="Y33" i="80"/>
  <c r="X32" i="80"/>
  <c r="W31" i="80"/>
  <c r="W30" i="80"/>
  <c r="X24" i="80"/>
  <c r="W23" i="80"/>
  <c r="W22" i="80"/>
  <c r="W21" i="80"/>
  <c r="Z16" i="80"/>
  <c r="AG7" i="80"/>
  <c r="W5" i="80"/>
  <c r="X4" i="80"/>
  <c r="AA74" i="80"/>
  <c r="W70" i="80"/>
  <c r="AB66" i="80"/>
  <c r="AA62" i="80"/>
  <c r="AA58" i="80"/>
  <c r="AB56" i="80"/>
  <c r="Z46" i="80"/>
  <c r="X75" i="80"/>
  <c r="AB72" i="80"/>
  <c r="AB70" i="80"/>
  <c r="AC68" i="80"/>
  <c r="W65" i="80"/>
  <c r="AC62" i="80"/>
  <c r="W61" i="80"/>
  <c r="W59" i="80"/>
  <c r="AC55" i="80"/>
  <c r="X54" i="80"/>
  <c r="Z52" i="80"/>
  <c r="Y50" i="80"/>
  <c r="AA48" i="80"/>
  <c r="AB46" i="80"/>
  <c r="AC44" i="80"/>
  <c r="X33" i="80"/>
  <c r="W32" i="80"/>
  <c r="X25" i="80"/>
  <c r="W24" i="80"/>
  <c r="AG18" i="80"/>
  <c r="Z13" i="80"/>
  <c r="AG6" i="80"/>
  <c r="W4" i="80"/>
  <c r="X52" i="80"/>
  <c r="AC74" i="80"/>
  <c r="AA72" i="80"/>
  <c r="Y70" i="80"/>
  <c r="AB68" i="80"/>
  <c r="AC66" i="80"/>
  <c r="AB62" i="80"/>
  <c r="AC60" i="80"/>
  <c r="AC56" i="80"/>
  <c r="AB55" i="80"/>
  <c r="W54" i="80"/>
  <c r="Y52" i="80"/>
  <c r="X50" i="80"/>
  <c r="Z48" i="80"/>
  <c r="AA46" i="80"/>
  <c r="AB44" i="80"/>
  <c r="X34" i="80"/>
  <c r="W33" i="80"/>
  <c r="X29" i="80"/>
  <c r="W28" i="80"/>
  <c r="W27" i="80"/>
  <c r="W26" i="80"/>
  <c r="W25" i="80"/>
  <c r="AG21" i="80"/>
  <c r="AG20" i="80"/>
  <c r="AG19" i="80"/>
  <c r="AG17" i="80"/>
  <c r="X16" i="80"/>
  <c r="X15" i="80"/>
  <c r="X14" i="80"/>
  <c r="Y13" i="80"/>
  <c r="AG5" i="80"/>
  <c r="Z72" i="80"/>
  <c r="AA68" i="80"/>
  <c r="AA64" i="80"/>
  <c r="AB60" i="80"/>
  <c r="AA55" i="80"/>
  <c r="W50" i="80"/>
  <c r="Y48" i="80"/>
  <c r="Y44" i="80"/>
  <c r="AA75" i="80"/>
  <c r="Z71" i="80"/>
  <c r="W66" i="80"/>
  <c r="AC65" i="80"/>
  <c r="Y62" i="80"/>
  <c r="X58" i="80"/>
  <c r="Y53" i="80"/>
  <c r="AA49" i="80"/>
  <c r="X46" i="80"/>
  <c r="AC36" i="80"/>
  <c r="W18" i="80"/>
  <c r="X9" i="80"/>
  <c r="Z6" i="80"/>
  <c r="Z75" i="80"/>
  <c r="Z74" i="80"/>
  <c r="Y71" i="80"/>
  <c r="Z68" i="80"/>
  <c r="AB65" i="80"/>
  <c r="X62" i="80"/>
  <c r="W58" i="80"/>
  <c r="AC57" i="80"/>
  <c r="Z55" i="80"/>
  <c r="X53" i="80"/>
  <c r="Z49" i="80"/>
  <c r="AC45" i="80"/>
  <c r="AG34" i="80"/>
  <c r="AG31" i="80"/>
  <c r="AG24" i="80"/>
  <c r="X22" i="80"/>
  <c r="AG12" i="80"/>
  <c r="W9" i="80"/>
  <c r="AG4" i="80"/>
  <c r="W71" i="80"/>
  <c r="Z65" i="80"/>
  <c r="X55" i="80"/>
  <c r="AB52" i="80"/>
  <c r="X49" i="80"/>
  <c r="AA45" i="80"/>
  <c r="AG27" i="80"/>
  <c r="X10" i="80"/>
  <c r="AG8" i="80"/>
  <c r="W6" i="80"/>
  <c r="W74" i="80"/>
  <c r="Y65" i="80"/>
  <c r="Y61" i="80"/>
  <c r="AA56" i="80"/>
  <c r="AB51" i="80"/>
  <c r="W36" i="80"/>
  <c r="W29" i="80"/>
  <c r="W19" i="80"/>
  <c r="AG13" i="80"/>
  <c r="Y74" i="80"/>
  <c r="X71" i="80"/>
  <c r="Y68" i="80"/>
  <c r="AA65" i="80"/>
  <c r="W62" i="80"/>
  <c r="AA61" i="80"/>
  <c r="AB57" i="80"/>
  <c r="Y55" i="80"/>
  <c r="W53" i="80"/>
  <c r="AC52" i="80"/>
  <c r="Y49" i="80"/>
  <c r="AB45" i="80"/>
  <c r="Z33" i="80"/>
  <c r="Z30" i="80"/>
  <c r="W14" i="80"/>
  <c r="X6" i="80"/>
  <c r="AG3" i="80"/>
  <c r="X74" i="80"/>
  <c r="X68" i="80"/>
  <c r="Z61" i="80"/>
  <c r="AA57" i="80"/>
  <c r="AC51" i="80"/>
  <c r="AC48" i="80"/>
  <c r="Z11" i="80"/>
  <c r="Z7" i="80"/>
  <c r="AC73" i="80"/>
  <c r="AC69" i="80"/>
  <c r="W68" i="80"/>
  <c r="Z64" i="80"/>
  <c r="AA60" i="80"/>
  <c r="Z57" i="80"/>
  <c r="X48" i="80"/>
  <c r="Z45" i="80"/>
  <c r="X30" i="80"/>
  <c r="X23" i="80"/>
  <c r="I18" i="80"/>
  <c r="AA13" i="80" s="1"/>
  <c r="AG23" i="80"/>
  <c r="AB53" i="80"/>
  <c r="AB63" i="80"/>
  <c r="W64" i="80"/>
  <c r="Y69" i="80"/>
  <c r="N9" i="80"/>
  <c r="N8" i="80"/>
  <c r="F14" i="80"/>
  <c r="N7" i="80"/>
  <c r="N12" i="80"/>
  <c r="F10" i="80"/>
  <c r="F6" i="80"/>
  <c r="N13" i="80"/>
  <c r="W10" i="80"/>
  <c r="X12" i="80"/>
  <c r="X8" i="80"/>
  <c r="F12" i="80"/>
  <c r="AC25" i="80"/>
  <c r="X47" i="80"/>
  <c r="Z54" i="80"/>
  <c r="Z56" i="80"/>
  <c r="F64" i="80"/>
  <c r="F66" i="80"/>
  <c r="AB69" i="80"/>
  <c r="AA71" i="80"/>
  <c r="N92" i="80"/>
  <c r="N91" i="80"/>
  <c r="N90" i="80"/>
  <c r="N89" i="80"/>
  <c r="N88" i="80"/>
  <c r="N87" i="80"/>
  <c r="N86" i="80"/>
  <c r="N85" i="80"/>
  <c r="N84" i="80"/>
  <c r="N83" i="80"/>
  <c r="F91" i="80"/>
  <c r="F85" i="80"/>
  <c r="F92" i="80"/>
  <c r="F86" i="80"/>
  <c r="M105" i="80"/>
  <c r="M92" i="80"/>
  <c r="M91" i="80"/>
  <c r="M90" i="80"/>
  <c r="M89" i="80"/>
  <c r="M88" i="80"/>
  <c r="M87" i="80"/>
  <c r="M86" i="80"/>
  <c r="M85" i="80"/>
  <c r="M84" i="80"/>
  <c r="M83" i="80"/>
  <c r="G92" i="80"/>
  <c r="G86" i="80"/>
  <c r="G87" i="80"/>
  <c r="F84" i="80"/>
  <c r="F88" i="80"/>
  <c r="F102" i="80"/>
  <c r="N100" i="80"/>
  <c r="F97" i="80"/>
  <c r="N101" i="80"/>
  <c r="N102" i="80"/>
  <c r="F96" i="80"/>
  <c r="N103" i="80"/>
  <c r="G105" i="80"/>
  <c r="G104" i="80"/>
  <c r="G103" i="80"/>
  <c r="G102" i="80"/>
  <c r="G101" i="80"/>
  <c r="G100" i="80"/>
  <c r="G99" i="80"/>
  <c r="G98" i="80"/>
  <c r="G97" i="80"/>
  <c r="G96" i="80"/>
  <c r="M99" i="80"/>
  <c r="M102" i="80"/>
  <c r="M100" i="80"/>
  <c r="M101" i="80"/>
  <c r="Q18" i="80"/>
  <c r="AB11" i="80" s="1"/>
  <c r="P18" i="80"/>
  <c r="O18" i="80"/>
  <c r="G84" i="80"/>
  <c r="G88" i="80"/>
  <c r="N99" i="80"/>
  <c r="N104" i="80"/>
  <c r="F83" i="80"/>
  <c r="M98" i="80"/>
  <c r="M103" i="80"/>
  <c r="N49" i="80"/>
  <c r="F50" i="80"/>
  <c r="M8" i="80"/>
  <c r="G13" i="80"/>
  <c r="N24" i="80"/>
  <c r="F19" i="80"/>
  <c r="G50" i="80"/>
  <c r="G52" i="80"/>
  <c r="M53" i="80"/>
  <c r="I57" i="80"/>
  <c r="H57" i="80"/>
  <c r="Z35" i="80" s="1"/>
  <c r="F118" i="80"/>
  <c r="F117" i="80"/>
  <c r="F116" i="80"/>
  <c r="F115" i="80"/>
  <c r="F114" i="80"/>
  <c r="F113" i="80"/>
  <c r="F112" i="80"/>
  <c r="F111" i="80"/>
  <c r="F110" i="80"/>
  <c r="F109" i="80"/>
  <c r="N113" i="80"/>
  <c r="F52" i="80"/>
  <c r="F49" i="80"/>
  <c r="F46" i="80"/>
  <c r="N51" i="80"/>
  <c r="N48" i="80"/>
  <c r="N45" i="80"/>
  <c r="N47" i="80"/>
  <c r="F25" i="80"/>
  <c r="G26" i="80"/>
  <c r="G27" i="80"/>
  <c r="E57" i="80"/>
  <c r="G118" i="80"/>
  <c r="G117" i="80"/>
  <c r="G116" i="80"/>
  <c r="G115" i="80"/>
  <c r="G114" i="80"/>
  <c r="G113" i="80"/>
  <c r="G112" i="80"/>
  <c r="G111" i="80"/>
  <c r="G110" i="80"/>
  <c r="G109" i="80"/>
  <c r="M112" i="80"/>
  <c r="M118" i="80"/>
  <c r="F36" i="80"/>
  <c r="N71" i="80"/>
  <c r="N74" i="80"/>
  <c r="N77" i="80"/>
  <c r="N78" i="80"/>
  <c r="N79" i="80"/>
  <c r="N31" i="80"/>
  <c r="F72" i="80"/>
  <c r="F122" i="80"/>
  <c r="F123" i="80"/>
  <c r="F124" i="80"/>
  <c r="F125" i="80"/>
  <c r="F126" i="80"/>
  <c r="F127" i="80"/>
  <c r="F128" i="80"/>
  <c r="F129" i="80"/>
  <c r="F130" i="80"/>
  <c r="G122" i="80"/>
  <c r="G123" i="80"/>
  <c r="G124" i="80"/>
  <c r="G125" i="80"/>
  <c r="G126" i="80"/>
  <c r="G127" i="80"/>
  <c r="G128" i="80"/>
  <c r="G129" i="80"/>
  <c r="G130" i="80"/>
  <c r="Q70" i="79"/>
  <c r="E70" i="79"/>
  <c r="G71" i="79"/>
  <c r="G72" i="79"/>
  <c r="G73" i="79"/>
  <c r="L77" i="79"/>
  <c r="G70" i="79"/>
  <c r="O77" i="79"/>
  <c r="G74" i="79"/>
  <c r="H70" i="79"/>
  <c r="L76" i="79"/>
  <c r="P77" i="79"/>
  <c r="G75" i="79"/>
  <c r="I70" i="79"/>
  <c r="L74" i="79"/>
  <c r="L75" i="79"/>
  <c r="M76" i="79"/>
  <c r="Q77" i="79"/>
  <c r="G76" i="79"/>
  <c r="J70" i="79"/>
  <c r="L71" i="79"/>
  <c r="L72" i="79"/>
  <c r="L73" i="79"/>
  <c r="O75" i="79"/>
  <c r="O76" i="79"/>
  <c r="I62" i="79"/>
  <c r="J62" i="79"/>
  <c r="H59" i="79"/>
  <c r="L62" i="79"/>
  <c r="L59" i="79"/>
  <c r="H63" i="79"/>
  <c r="O57" i="79"/>
  <c r="O59" i="79"/>
  <c r="I63" i="79"/>
  <c r="F65" i="79"/>
  <c r="Q61" i="79"/>
  <c r="J63" i="79"/>
  <c r="L58" i="79"/>
  <c r="E61" i="79"/>
  <c r="J64" i="79"/>
  <c r="H61" i="79"/>
  <c r="P64" i="79"/>
  <c r="I59" i="79"/>
  <c r="I61" i="79"/>
  <c r="Q64" i="79"/>
  <c r="J59" i="79"/>
  <c r="J61" i="79"/>
  <c r="E63" i="79"/>
  <c r="F57" i="79"/>
  <c r="L61" i="79"/>
  <c r="E58" i="79"/>
  <c r="E60" i="79"/>
  <c r="N63" i="79"/>
  <c r="H58" i="79"/>
  <c r="H60" i="79"/>
  <c r="E62" i="79"/>
  <c r="O63" i="79"/>
  <c r="I58" i="79"/>
  <c r="O60" i="79"/>
  <c r="F62" i="79"/>
  <c r="P63" i="79"/>
  <c r="J58" i="79"/>
  <c r="P60" i="79"/>
  <c r="H62" i="79"/>
  <c r="Q63" i="79"/>
  <c r="I60" i="79"/>
  <c r="N58" i="79"/>
  <c r="J60" i="79"/>
  <c r="N61" i="79"/>
  <c r="P62" i="79"/>
  <c r="E64" i="79"/>
  <c r="L60" i="79"/>
  <c r="O61" i="79"/>
  <c r="Q62" i="79"/>
  <c r="H64" i="79"/>
  <c r="O62" i="79"/>
  <c r="N66" i="79"/>
  <c r="E59" i="79"/>
  <c r="N60" i="79"/>
  <c r="P61" i="79"/>
  <c r="I64" i="79"/>
  <c r="M58" i="79"/>
  <c r="Q60" i="79"/>
  <c r="O58" i="79"/>
  <c r="L64" i="79"/>
  <c r="M65" i="79"/>
  <c r="P59" i="79"/>
  <c r="G63" i="79"/>
  <c r="Q59" i="79"/>
  <c r="E57" i="79"/>
  <c r="P58" i="79"/>
  <c r="M64" i="79"/>
  <c r="Q58" i="79"/>
  <c r="G60" i="79"/>
  <c r="L63" i="79"/>
  <c r="O64" i="79"/>
  <c r="O51" i="79"/>
  <c r="I46" i="79"/>
  <c r="P51" i="79"/>
  <c r="J46" i="79"/>
  <c r="E50" i="79"/>
  <c r="Q51" i="79"/>
  <c r="H46" i="79"/>
  <c r="F50" i="79"/>
  <c r="E47" i="79"/>
  <c r="H50" i="79"/>
  <c r="H47" i="79"/>
  <c r="P50" i="79"/>
  <c r="N45" i="79"/>
  <c r="J47" i="79"/>
  <c r="H49" i="79"/>
  <c r="F52" i="79"/>
  <c r="Q47" i="79"/>
  <c r="I49" i="79"/>
  <c r="E51" i="79"/>
  <c r="E46" i="79"/>
  <c r="J49" i="79"/>
  <c r="F51" i="79"/>
  <c r="I45" i="79"/>
  <c r="E49" i="79"/>
  <c r="F53" i="79"/>
  <c r="J45" i="79"/>
  <c r="I47" i="79"/>
  <c r="F49" i="79"/>
  <c r="Q50" i="79"/>
  <c r="N44" i="79"/>
  <c r="F46" i="79"/>
  <c r="E48" i="79"/>
  <c r="H51" i="79"/>
  <c r="P46" i="79"/>
  <c r="P49" i="79"/>
  <c r="G52" i="79"/>
  <c r="Q46" i="79"/>
  <c r="Q49" i="79"/>
  <c r="G53" i="79"/>
  <c r="O45" i="79"/>
  <c r="M44" i="79"/>
  <c r="P45" i="79"/>
  <c r="O46" i="79"/>
  <c r="O49" i="79"/>
  <c r="Q45" i="79"/>
  <c r="O48" i="79"/>
  <c r="M47" i="79"/>
  <c r="P48" i="79"/>
  <c r="G51" i="79"/>
  <c r="O47" i="79"/>
  <c r="Q48" i="79"/>
  <c r="M46" i="79"/>
  <c r="P47" i="79"/>
  <c r="G50" i="79"/>
  <c r="J44" i="79"/>
  <c r="L50" i="79"/>
  <c r="L51" i="79"/>
  <c r="M53" i="79"/>
  <c r="G45" i="79"/>
  <c r="G46" i="79"/>
  <c r="G47" i="79"/>
  <c r="G48" i="79"/>
  <c r="G49" i="79"/>
  <c r="G44" i="79"/>
  <c r="L45" i="79"/>
  <c r="L46" i="79"/>
  <c r="L47" i="79"/>
  <c r="L48" i="79"/>
  <c r="L49" i="79"/>
  <c r="M50" i="79"/>
  <c r="E34" i="79"/>
  <c r="L37" i="79"/>
  <c r="H32" i="79"/>
  <c r="I35" i="79"/>
  <c r="I32" i="79"/>
  <c r="J35" i="79"/>
  <c r="J34" i="79"/>
  <c r="E35" i="79"/>
  <c r="H35" i="79"/>
  <c r="J32" i="79"/>
  <c r="E36" i="79"/>
  <c r="H34" i="79"/>
  <c r="I34" i="79"/>
  <c r="L32" i="79"/>
  <c r="H36" i="79"/>
  <c r="P37" i="79"/>
  <c r="J33" i="79"/>
  <c r="O33" i="79"/>
  <c r="P33" i="79"/>
  <c r="H33" i="79"/>
  <c r="O37" i="79"/>
  <c r="I33" i="79"/>
  <c r="E32" i="79"/>
  <c r="Q33" i="79"/>
  <c r="Q37" i="79"/>
  <c r="O34" i="79"/>
  <c r="O36" i="79"/>
  <c r="L36" i="79"/>
  <c r="P34" i="79"/>
  <c r="P36" i="79"/>
  <c r="L34" i="79"/>
  <c r="L31" i="79"/>
  <c r="L33" i="79"/>
  <c r="Q34" i="79"/>
  <c r="O32" i="79"/>
  <c r="L35" i="79"/>
  <c r="L38" i="79"/>
  <c r="P32" i="79"/>
  <c r="O35" i="79"/>
  <c r="O38" i="79"/>
  <c r="Q32" i="79"/>
  <c r="P35" i="79"/>
  <c r="P38" i="79"/>
  <c r="Q35" i="79"/>
  <c r="Q38" i="79"/>
  <c r="N19" i="79"/>
  <c r="I23" i="79"/>
  <c r="N27" i="79"/>
  <c r="O19" i="79"/>
  <c r="H21" i="79"/>
  <c r="J23" i="79"/>
  <c r="Q19" i="79"/>
  <c r="J21" i="79"/>
  <c r="O23" i="79"/>
  <c r="L25" i="79"/>
  <c r="F18" i="79"/>
  <c r="E20" i="79"/>
  <c r="F20" i="79"/>
  <c r="H22" i="79"/>
  <c r="N25" i="79"/>
  <c r="L18" i="79"/>
  <c r="I22" i="79"/>
  <c r="Q18" i="79"/>
  <c r="P20" i="79"/>
  <c r="N22" i="79"/>
  <c r="L24" i="79"/>
  <c r="P19" i="79"/>
  <c r="I21" i="79"/>
  <c r="N26" i="79"/>
  <c r="O25" i="79"/>
  <c r="H20" i="79"/>
  <c r="J22" i="79"/>
  <c r="P25" i="79"/>
  <c r="E19" i="79"/>
  <c r="Q20" i="79"/>
  <c r="Q22" i="79"/>
  <c r="I20" i="79"/>
  <c r="P21" i="79"/>
  <c r="O24" i="79"/>
  <c r="Q25" i="79"/>
  <c r="H19" i="79"/>
  <c r="J20" i="79"/>
  <c r="Q21" i="79"/>
  <c r="P24" i="79"/>
  <c r="F27" i="79"/>
  <c r="I19" i="79"/>
  <c r="N20" i="79"/>
  <c r="E22" i="79"/>
  <c r="L23" i="79"/>
  <c r="Q24" i="79"/>
  <c r="F26" i="79"/>
  <c r="J19" i="79"/>
  <c r="O20" i="79"/>
  <c r="F22" i="79"/>
  <c r="P23" i="79"/>
  <c r="L20" i="79"/>
  <c r="L21" i="79"/>
  <c r="Q23" i="79"/>
  <c r="G25" i="79"/>
  <c r="G26" i="79"/>
  <c r="E18" i="79"/>
  <c r="L19" i="79"/>
  <c r="M20" i="79"/>
  <c r="M21" i="79"/>
  <c r="O22" i="79"/>
  <c r="L22" i="79"/>
  <c r="O21" i="79"/>
  <c r="P22" i="79"/>
  <c r="P18" i="79"/>
  <c r="W34" i="79"/>
  <c r="L44" i="79"/>
  <c r="L57" i="79"/>
  <c r="P44" i="79"/>
  <c r="AB52" i="79"/>
  <c r="H44" i="79"/>
  <c r="W27" i="79"/>
  <c r="AB44" i="79"/>
  <c r="W20" i="79"/>
  <c r="H57" i="79"/>
  <c r="X75" i="79"/>
  <c r="H18" i="79"/>
  <c r="I18" i="79"/>
  <c r="W45" i="79"/>
  <c r="X47" i="79"/>
  <c r="AB49" i="79"/>
  <c r="X50" i="79"/>
  <c r="Z50" i="79"/>
  <c r="X69" i="79"/>
  <c r="AB72" i="79"/>
  <c r="W10" i="79"/>
  <c r="AG23" i="79"/>
  <c r="W53" i="79"/>
  <c r="W33" i="79"/>
  <c r="X71" i="79"/>
  <c r="W14" i="79"/>
  <c r="AG36" i="79"/>
  <c r="W55" i="79"/>
  <c r="AG32" i="79"/>
  <c r="W19" i="79"/>
  <c r="AA44" i="79"/>
  <c r="Y57" i="79"/>
  <c r="W7" i="79"/>
  <c r="AB54" i="79"/>
  <c r="W5" i="79"/>
  <c r="AG5" i="79"/>
  <c r="AG18" i="79"/>
  <c r="Z35" i="79"/>
  <c r="AG6" i="79"/>
  <c r="AA13" i="79"/>
  <c r="AG26" i="79"/>
  <c r="M13" i="79"/>
  <c r="M12" i="79"/>
  <c r="G7" i="79"/>
  <c r="M14" i="79"/>
  <c r="G6" i="79"/>
  <c r="G13" i="79"/>
  <c r="M11" i="79"/>
  <c r="M7" i="79"/>
  <c r="AA7" i="79"/>
  <c r="G10" i="79"/>
  <c r="AA29" i="79"/>
  <c r="J31" i="79"/>
  <c r="AA63" i="79"/>
  <c r="W59" i="79"/>
  <c r="AA45" i="79"/>
  <c r="I31" i="79"/>
  <c r="AA35" i="79" s="1"/>
  <c r="X56" i="79"/>
  <c r="G35" i="79"/>
  <c r="W36" i="79"/>
  <c r="AB47" i="79"/>
  <c r="W4" i="79"/>
  <c r="AC5" i="79"/>
  <c r="M6" i="79"/>
  <c r="G12" i="79"/>
  <c r="W17" i="79"/>
  <c r="Z25" i="79"/>
  <c r="E31" i="79"/>
  <c r="AG31" i="79"/>
  <c r="X36" i="79"/>
  <c r="X43" i="79"/>
  <c r="X44" i="79"/>
  <c r="Y49" i="79"/>
  <c r="X54" i="79"/>
  <c r="AB56" i="79"/>
  <c r="AC68" i="79"/>
  <c r="N33" i="79"/>
  <c r="F35" i="79"/>
  <c r="AA47" i="79"/>
  <c r="Z57" i="79"/>
  <c r="Y67" i="79"/>
  <c r="W73" i="79"/>
  <c r="Y75" i="79"/>
  <c r="W13" i="79"/>
  <c r="X49" i="79"/>
  <c r="W56" i="79"/>
  <c r="W3" i="79"/>
  <c r="M8" i="79"/>
  <c r="X16" i="79"/>
  <c r="H31" i="79"/>
  <c r="Z9" i="79" s="1"/>
  <c r="AG35" i="79"/>
  <c r="I44" i="79"/>
  <c r="AA17" i="79" s="1"/>
  <c r="E44" i="79"/>
  <c r="AC34" i="79" s="1"/>
  <c r="Z44" i="79"/>
  <c r="AA49" i="79"/>
  <c r="AA54" i="79"/>
  <c r="Z65" i="79"/>
  <c r="AG7" i="79"/>
  <c r="Z14" i="79"/>
  <c r="G33" i="79"/>
  <c r="M37" i="79"/>
  <c r="G31" i="79"/>
  <c r="Y35" i="79" s="1"/>
  <c r="M36" i="79"/>
  <c r="G38" i="79"/>
  <c r="G32" i="79"/>
  <c r="G36" i="79"/>
  <c r="M39" i="79"/>
  <c r="M38" i="79"/>
  <c r="M34" i="79"/>
  <c r="G39" i="79"/>
  <c r="G34" i="79"/>
  <c r="M32" i="79"/>
  <c r="N31" i="79"/>
  <c r="Y7" i="79" s="1"/>
  <c r="F33" i="79"/>
  <c r="G37" i="79"/>
  <c r="X45" i="79"/>
  <c r="AA51" i="79"/>
  <c r="X55" i="79"/>
  <c r="AG16" i="79"/>
  <c r="AG20" i="79"/>
  <c r="AA28" i="79"/>
  <c r="AA34" i="79"/>
  <c r="AB51" i="79"/>
  <c r="AC70" i="79"/>
  <c r="G11" i="79"/>
  <c r="W15" i="79"/>
  <c r="X12" i="79"/>
  <c r="Z31" i="79"/>
  <c r="AB46" i="79"/>
  <c r="X52" i="79"/>
  <c r="Q57" i="79"/>
  <c r="P57" i="79"/>
  <c r="Z60" i="79"/>
  <c r="Z62" i="79"/>
  <c r="AC65" i="79"/>
  <c r="X66" i="79"/>
  <c r="AA71" i="79"/>
  <c r="N40" i="79"/>
  <c r="N39" i="79"/>
  <c r="F34" i="79"/>
  <c r="N36" i="79"/>
  <c r="N35" i="79"/>
  <c r="F31" i="79"/>
  <c r="X15" i="79" s="1"/>
  <c r="F40" i="79"/>
  <c r="F39" i="79"/>
  <c r="N38" i="79"/>
  <c r="N37" i="79"/>
  <c r="N34" i="79"/>
  <c r="F32" i="79"/>
  <c r="Q31" i="79"/>
  <c r="F36" i="79"/>
  <c r="P31" i="79"/>
  <c r="AG9" i="79"/>
  <c r="O31" i="79"/>
  <c r="F38" i="79"/>
  <c r="F37" i="79"/>
  <c r="M35" i="79"/>
  <c r="AG22" i="79"/>
  <c r="Y69" i="79"/>
  <c r="W30" i="79"/>
  <c r="N32" i="79"/>
  <c r="AA46" i="79"/>
  <c r="W52" i="79"/>
  <c r="Y60" i="79"/>
  <c r="AG3" i="79"/>
  <c r="G8" i="79"/>
  <c r="AA12" i="79"/>
  <c r="AB73" i="79"/>
  <c r="W21" i="79"/>
  <c r="AA24" i="79"/>
  <c r="G40" i="79"/>
  <c r="W47" i="79"/>
  <c r="Y52" i="79"/>
  <c r="AA60" i="79"/>
  <c r="Y61" i="79"/>
  <c r="AC62" i="79"/>
  <c r="X63" i="79"/>
  <c r="Y66" i="79"/>
  <c r="W72" i="79"/>
  <c r="AB61" i="79"/>
  <c r="Z66" i="79"/>
  <c r="X72" i="79"/>
  <c r="AG4" i="79"/>
  <c r="N6" i="79"/>
  <c r="AB9" i="79"/>
  <c r="AA10" i="79"/>
  <c r="AG12" i="79"/>
  <c r="F14" i="79"/>
  <c r="X14" i="79"/>
  <c r="Z15" i="79"/>
  <c r="J18" i="79"/>
  <c r="AB4" i="79" s="1"/>
  <c r="W24" i="79"/>
  <c r="W28" i="79"/>
  <c r="Z34" i="79"/>
  <c r="AC35" i="79"/>
  <c r="AC44" i="79"/>
  <c r="Z47" i="79"/>
  <c r="W50" i="79"/>
  <c r="AA52" i="79"/>
  <c r="Y56" i="79"/>
  <c r="X57" i="79"/>
  <c r="AC61" i="79"/>
  <c r="W62" i="79"/>
  <c r="AA66" i="79"/>
  <c r="W69" i="79"/>
  <c r="Y72" i="79"/>
  <c r="AC47" i="79"/>
  <c r="AA50" i="79"/>
  <c r="X53" i="79"/>
  <c r="Y55" i="79"/>
  <c r="AA57" i="79"/>
  <c r="Y58" i="79"/>
  <c r="Y63" i="79"/>
  <c r="AB67" i="79"/>
  <c r="AB69" i="79"/>
  <c r="Z73" i="79"/>
  <c r="X5" i="79"/>
  <c r="W6" i="79"/>
  <c r="AG8" i="79"/>
  <c r="AG11" i="79"/>
  <c r="W12" i="79"/>
  <c r="AG15" i="79"/>
  <c r="X19" i="79"/>
  <c r="Z20" i="79"/>
  <c r="W23" i="79"/>
  <c r="AG25" i="79"/>
  <c r="Z27" i="79"/>
  <c r="AB28" i="79"/>
  <c r="AA33" i="79"/>
  <c r="Y43" i="79"/>
  <c r="AB45" i="79"/>
  <c r="W48" i="79"/>
  <c r="AB50" i="79"/>
  <c r="Z53" i="79"/>
  <c r="AB55" i="79"/>
  <c r="AB58" i="79"/>
  <c r="Z63" i="79"/>
  <c r="AC67" i="79"/>
  <c r="W70" i="79"/>
  <c r="AA73" i="79"/>
  <c r="Y64" i="79"/>
  <c r="Z70" i="79"/>
  <c r="AB76" i="79"/>
  <c r="AA76" i="79"/>
  <c r="Z76" i="79"/>
  <c r="Y76" i="79"/>
  <c r="AC74" i="79"/>
  <c r="Y73" i="79"/>
  <c r="AC71" i="79"/>
  <c r="Y70" i="79"/>
  <c r="AA67" i="79"/>
  <c r="W66" i="79"/>
  <c r="AA64" i="79"/>
  <c r="W63" i="79"/>
  <c r="AA61" i="79"/>
  <c r="W60" i="79"/>
  <c r="AA58" i="79"/>
  <c r="W57" i="79"/>
  <c r="AC54" i="79"/>
  <c r="Y53" i="79"/>
  <c r="AC51" i="79"/>
  <c r="Y50" i="79"/>
  <c r="AC48" i="79"/>
  <c r="Y47" i="79"/>
  <c r="AC45" i="79"/>
  <c r="Y44" i="79"/>
  <c r="W43" i="79"/>
  <c r="AI42" i="79" s="1"/>
  <c r="W35" i="79"/>
  <c r="Z32" i="79"/>
  <c r="W29" i="79"/>
  <c r="X28" i="79"/>
  <c r="Z26" i="79"/>
  <c r="AG19" i="79"/>
  <c r="AG13" i="79"/>
  <c r="W11" i="79"/>
  <c r="X76" i="79"/>
  <c r="AB74" i="79"/>
  <c r="X73" i="79"/>
  <c r="AB71" i="79"/>
  <c r="X70" i="79"/>
  <c r="Z67" i="79"/>
  <c r="Z64" i="79"/>
  <c r="Z61" i="79"/>
  <c r="Z58" i="79"/>
  <c r="W76" i="79"/>
  <c r="Z74" i="79"/>
  <c r="Z71" i="79"/>
  <c r="AB68" i="79"/>
  <c r="X67" i="79"/>
  <c r="AB65" i="79"/>
  <c r="X64" i="79"/>
  <c r="AB62" i="79"/>
  <c r="X61" i="79"/>
  <c r="AB59" i="79"/>
  <c r="X58" i="79"/>
  <c r="Z54" i="79"/>
  <c r="Z51" i="79"/>
  <c r="Z48" i="79"/>
  <c r="Z45" i="79"/>
  <c r="AG34" i="79"/>
  <c r="W32" i="79"/>
  <c r="X31" i="79"/>
  <c r="AA30" i="79"/>
  <c r="AG28" i="79"/>
  <c r="W26" i="79"/>
  <c r="AB21" i="79"/>
  <c r="AC20" i="79"/>
  <c r="AC14" i="79"/>
  <c r="AC75" i="79"/>
  <c r="Y74" i="79"/>
  <c r="AC72" i="79"/>
  <c r="Y71" i="79"/>
  <c r="AC69" i="79"/>
  <c r="AA68" i="79"/>
  <c r="W67" i="79"/>
  <c r="AA65" i="79"/>
  <c r="W64" i="79"/>
  <c r="AA62" i="79"/>
  <c r="W61" i="79"/>
  <c r="AA59" i="79"/>
  <c r="W58" i="79"/>
  <c r="AC56" i="79"/>
  <c r="AC55" i="79"/>
  <c r="Y54" i="79"/>
  <c r="AC52" i="79"/>
  <c r="Y51" i="79"/>
  <c r="AC49" i="79"/>
  <c r="Y48" i="79"/>
  <c r="AC46" i="79"/>
  <c r="Y45" i="79"/>
  <c r="AG33" i="79"/>
  <c r="W31" i="79"/>
  <c r="Z30" i="79"/>
  <c r="AG27" i="79"/>
  <c r="W25" i="79"/>
  <c r="AB20" i="79"/>
  <c r="AC19" i="79"/>
  <c r="AG17" i="79"/>
  <c r="AA15" i="79"/>
  <c r="AB14" i="79"/>
  <c r="AC13" i="79"/>
  <c r="AB75" i="79"/>
  <c r="AA75" i="79"/>
  <c r="W74" i="79"/>
  <c r="AA72" i="79"/>
  <c r="W71" i="79"/>
  <c r="AA69" i="79"/>
  <c r="Y68" i="79"/>
  <c r="AC66" i="79"/>
  <c r="Y65" i="79"/>
  <c r="AC63" i="79"/>
  <c r="Y62" i="79"/>
  <c r="AC60" i="79"/>
  <c r="Y59" i="79"/>
  <c r="AC57" i="79"/>
  <c r="AA56" i="79"/>
  <c r="AA55" i="79"/>
  <c r="W54" i="79"/>
  <c r="Z75" i="79"/>
  <c r="Z72" i="79"/>
  <c r="Z69" i="79"/>
  <c r="X68" i="79"/>
  <c r="AB66" i="79"/>
  <c r="X65" i="79"/>
  <c r="AB63" i="79"/>
  <c r="X62" i="79"/>
  <c r="AB60" i="79"/>
  <c r="X59" i="79"/>
  <c r="AB57" i="79"/>
  <c r="Z56" i="79"/>
  <c r="Z55" i="79"/>
  <c r="Z52" i="79"/>
  <c r="Z49" i="79"/>
  <c r="Z46" i="79"/>
  <c r="AB43" i="79"/>
  <c r="AA36" i="79"/>
  <c r="AC76" i="79"/>
  <c r="AG21" i="79"/>
  <c r="AG29" i="79"/>
  <c r="Z36" i="79"/>
  <c r="Z43" i="79"/>
  <c r="W46" i="79"/>
  <c r="X48" i="79"/>
  <c r="AC50" i="79"/>
  <c r="AA53" i="79"/>
  <c r="AC58" i="79"/>
  <c r="Z5" i="79"/>
  <c r="F7" i="79"/>
  <c r="W8" i="79"/>
  <c r="AG10" i="79"/>
  <c r="Y12" i="79"/>
  <c r="AG14" i="79"/>
  <c r="N21" i="79"/>
  <c r="F25" i="79"/>
  <c r="O18" i="79"/>
  <c r="Z7" i="79" s="1"/>
  <c r="F24" i="79"/>
  <c r="N18" i="79"/>
  <c r="Y26" i="79" s="1"/>
  <c r="W18" i="79"/>
  <c r="F23" i="79"/>
  <c r="AA23" i="79"/>
  <c r="X26" i="79"/>
  <c r="AG30" i="79"/>
  <c r="AA43" i="79"/>
  <c r="X46" i="79"/>
  <c r="AA48" i="79"/>
  <c r="W51" i="79"/>
  <c r="AB53" i="79"/>
  <c r="F66" i="79"/>
  <c r="F63" i="79"/>
  <c r="F60" i="79"/>
  <c r="N65" i="79"/>
  <c r="N62" i="79"/>
  <c r="N59" i="79"/>
  <c r="F64" i="79"/>
  <c r="F61" i="79"/>
  <c r="F58" i="79"/>
  <c r="N57" i="79"/>
  <c r="I57" i="79"/>
  <c r="Z59" i="79"/>
  <c r="AB64" i="79"/>
  <c r="W68" i="79"/>
  <c r="AA70" i="79"/>
  <c r="AC73" i="79"/>
  <c r="X74" i="79"/>
  <c r="Z6" i="79"/>
  <c r="W9" i="79"/>
  <c r="Z12" i="79"/>
  <c r="N14" i="79"/>
  <c r="W16" i="79"/>
  <c r="W22" i="79"/>
  <c r="AG24" i="79"/>
  <c r="AC27" i="79"/>
  <c r="AC36" i="79"/>
  <c r="AC43" i="79"/>
  <c r="W44" i="79"/>
  <c r="Y46" i="79"/>
  <c r="AB48" i="79"/>
  <c r="W49" i="79"/>
  <c r="X51" i="79"/>
  <c r="AC53" i="79"/>
  <c r="G57" i="79"/>
  <c r="Y36" i="79" s="1"/>
  <c r="G64" i="79"/>
  <c r="G61" i="79"/>
  <c r="G58" i="79"/>
  <c r="M66" i="79"/>
  <c r="M63" i="79"/>
  <c r="M60" i="79"/>
  <c r="G65" i="79"/>
  <c r="G62" i="79"/>
  <c r="G59" i="79"/>
  <c r="M57" i="79"/>
  <c r="J57" i="79"/>
  <c r="AB13" i="79" s="1"/>
  <c r="F59" i="79"/>
  <c r="AC59" i="79"/>
  <c r="X60" i="79"/>
  <c r="M62" i="79"/>
  <c r="AC64" i="79"/>
  <c r="W65" i="79"/>
  <c r="Z68" i="79"/>
  <c r="AB70" i="79"/>
  <c r="AA74" i="79"/>
  <c r="W75" i="79"/>
  <c r="N47" i="79"/>
  <c r="N50" i="79"/>
  <c r="N53" i="79"/>
  <c r="N70" i="79"/>
  <c r="N73" i="79"/>
  <c r="N76" i="79"/>
  <c r="F71" i="79"/>
  <c r="F74" i="79"/>
  <c r="F77" i="79"/>
  <c r="F78" i="79"/>
  <c r="F79" i="79"/>
  <c r="M109" i="79"/>
  <c r="M110" i="79"/>
  <c r="M111" i="79"/>
  <c r="M112" i="79"/>
  <c r="M113" i="79"/>
  <c r="M114" i="79"/>
  <c r="M115" i="79"/>
  <c r="M116" i="79"/>
  <c r="M117" i="79"/>
  <c r="M118" i="79"/>
  <c r="G77" i="79"/>
  <c r="G78" i="79"/>
  <c r="G79" i="79"/>
  <c r="G23" i="79"/>
  <c r="M49" i="79"/>
  <c r="M52" i="79"/>
  <c r="M75" i="79"/>
  <c r="F83" i="79"/>
  <c r="F84" i="79"/>
  <c r="F85" i="79"/>
  <c r="F86" i="79"/>
  <c r="F87" i="79"/>
  <c r="F88" i="79"/>
  <c r="F89" i="79"/>
  <c r="F90" i="79"/>
  <c r="F91" i="79"/>
  <c r="F92" i="79"/>
  <c r="M122" i="79"/>
  <c r="M123" i="79"/>
  <c r="M124" i="79"/>
  <c r="M125" i="79"/>
  <c r="M126" i="79"/>
  <c r="M127" i="79"/>
  <c r="M128" i="79"/>
  <c r="M129" i="79"/>
  <c r="M130" i="79"/>
  <c r="M19" i="79"/>
  <c r="G24" i="79"/>
  <c r="F44" i="79"/>
  <c r="N46" i="79"/>
  <c r="N49" i="79"/>
  <c r="N72" i="79"/>
  <c r="N75" i="79"/>
  <c r="M22" i="79"/>
  <c r="M45" i="79"/>
  <c r="M48" i="79"/>
  <c r="M71" i="79"/>
  <c r="M74" i="79"/>
  <c r="M77" i="79"/>
  <c r="M78" i="79"/>
  <c r="F109" i="79"/>
  <c r="F110" i="79"/>
  <c r="F111" i="79"/>
  <c r="F112" i="79"/>
  <c r="F113" i="79"/>
  <c r="F114" i="79"/>
  <c r="F115" i="79"/>
  <c r="F116" i="79"/>
  <c r="F117" i="79"/>
  <c r="N77" i="79"/>
  <c r="N78" i="79"/>
  <c r="G109" i="79"/>
  <c r="G110" i="79"/>
  <c r="G111" i="79"/>
  <c r="G112" i="79"/>
  <c r="G113" i="79"/>
  <c r="G114" i="79"/>
  <c r="G115" i="79"/>
  <c r="G116" i="79"/>
  <c r="G117" i="79"/>
  <c r="N83" i="79"/>
  <c r="N84" i="79"/>
  <c r="N85" i="79"/>
  <c r="N86" i="79"/>
  <c r="N87" i="79"/>
  <c r="N88" i="79"/>
  <c r="N89" i="79"/>
  <c r="N90" i="79"/>
  <c r="N91" i="79"/>
  <c r="O50" i="78"/>
  <c r="L47" i="78"/>
  <c r="I34" i="78"/>
  <c r="F39" i="78"/>
  <c r="E46" i="78"/>
  <c r="G46" i="78"/>
  <c r="N47" i="78"/>
  <c r="E51" i="78"/>
  <c r="M53" i="78"/>
  <c r="F100" i="78"/>
  <c r="Q20" i="78"/>
  <c r="L36" i="78"/>
  <c r="L49" i="78"/>
  <c r="H23" i="78"/>
  <c r="P45" i="78"/>
  <c r="P50" i="78"/>
  <c r="P32" i="78"/>
  <c r="P37" i="78"/>
  <c r="I49" i="78"/>
  <c r="Q50" i="78"/>
  <c r="F116" i="78"/>
  <c r="F92" i="78"/>
  <c r="F96" i="78"/>
  <c r="F97" i="78"/>
  <c r="F98" i="78"/>
  <c r="F99" i="78"/>
  <c r="F101" i="78"/>
  <c r="F102" i="78"/>
  <c r="F103" i="78"/>
  <c r="F104" i="78"/>
  <c r="F110" i="78"/>
  <c r="N112" i="78"/>
  <c r="F115" i="78"/>
  <c r="M52" i="78"/>
  <c r="G96" i="78"/>
  <c r="G98" i="78"/>
  <c r="G100" i="78"/>
  <c r="G102" i="78"/>
  <c r="G103" i="78"/>
  <c r="G105" i="78"/>
  <c r="Q8" i="78"/>
  <c r="E21" i="78"/>
  <c r="N34" i="78"/>
  <c r="M36" i="78"/>
  <c r="I46" i="78"/>
  <c r="M49" i="78"/>
  <c r="M51" i="78"/>
  <c r="I59" i="78"/>
  <c r="L9" i="78"/>
  <c r="M19" i="78"/>
  <c r="H21" i="78"/>
  <c r="I23" i="78"/>
  <c r="F31" i="78"/>
  <c r="G33" i="78"/>
  <c r="N36" i="78"/>
  <c r="G38" i="78"/>
  <c r="M44" i="78"/>
  <c r="J46" i="78"/>
  <c r="G48" i="78"/>
  <c r="N51" i="78"/>
  <c r="I61" i="78"/>
  <c r="Q71" i="78"/>
  <c r="I75" i="78"/>
  <c r="O77" i="78"/>
  <c r="G83" i="78"/>
  <c r="G91" i="78"/>
  <c r="N111" i="78"/>
  <c r="P5" i="78"/>
  <c r="O9" i="78"/>
  <c r="N19" i="78"/>
  <c r="I21" i="78"/>
  <c r="J23" i="78"/>
  <c r="I25" i="78"/>
  <c r="N31" i="78"/>
  <c r="H33" i="78"/>
  <c r="Q34" i="78"/>
  <c r="O36" i="78"/>
  <c r="I38" i="78"/>
  <c r="M46" i="78"/>
  <c r="H48" i="78"/>
  <c r="P49" i="78"/>
  <c r="O51" i="78"/>
  <c r="I72" i="78"/>
  <c r="J75" i="78"/>
  <c r="F90" i="78"/>
  <c r="N116" i="78"/>
  <c r="N127" i="78"/>
  <c r="Q45" i="78"/>
  <c r="H49" i="78"/>
  <c r="E36" i="78"/>
  <c r="M47" i="78"/>
  <c r="Q32" i="78"/>
  <c r="J34" i="78"/>
  <c r="H36" i="78"/>
  <c r="Q37" i="78"/>
  <c r="G39" i="78"/>
  <c r="J49" i="78"/>
  <c r="F105" i="78"/>
  <c r="I19" i="78"/>
  <c r="E23" i="78"/>
  <c r="P24" i="78"/>
  <c r="E33" i="78"/>
  <c r="L34" i="78"/>
  <c r="E38" i="78"/>
  <c r="H46" i="78"/>
  <c r="G51" i="78"/>
  <c r="H59" i="78"/>
  <c r="G92" i="78"/>
  <c r="G97" i="78"/>
  <c r="G99" i="78"/>
  <c r="G101" i="78"/>
  <c r="G104" i="78"/>
  <c r="J19" i="78"/>
  <c r="E25" i="78"/>
  <c r="F33" i="78"/>
  <c r="F38" i="78"/>
  <c r="F44" i="78"/>
  <c r="E48" i="78"/>
  <c r="F83" i="78"/>
  <c r="F91" i="78"/>
  <c r="F109" i="78"/>
  <c r="N117" i="78"/>
  <c r="E11" i="78"/>
  <c r="H25" i="78"/>
  <c r="P34" i="78"/>
  <c r="O49" i="78"/>
  <c r="Q5" i="78"/>
  <c r="P9" i="78"/>
  <c r="O19" i="78"/>
  <c r="J21" i="78"/>
  <c r="L23" i="78"/>
  <c r="J25" i="78"/>
  <c r="I33" i="78"/>
  <c r="F35" i="78"/>
  <c r="E37" i="78"/>
  <c r="N38" i="78"/>
  <c r="N39" i="78"/>
  <c r="E47" i="78"/>
  <c r="I48" i="78"/>
  <c r="G50" i="78"/>
  <c r="Y28" i="78" s="1"/>
  <c r="P51" i="78"/>
  <c r="E64" i="78"/>
  <c r="O61" i="78"/>
  <c r="G70" i="78"/>
  <c r="M72" i="78"/>
  <c r="L75" i="78"/>
  <c r="F86" i="78"/>
  <c r="G90" i="78"/>
  <c r="N110" i="78"/>
  <c r="M115" i="78"/>
  <c r="N21" i="78"/>
  <c r="E24" i="78"/>
  <c r="L31" i="78"/>
  <c r="J33" i="78"/>
  <c r="H35" i="78"/>
  <c r="G37" i="78"/>
  <c r="O38" i="78"/>
  <c r="E45" i="78"/>
  <c r="G47" i="78"/>
  <c r="J48" i="78"/>
  <c r="J50" i="78"/>
  <c r="Q51" i="78"/>
  <c r="F53" i="78"/>
  <c r="E62" i="78"/>
  <c r="G86" i="78"/>
  <c r="M96" i="78"/>
  <c r="M97" i="78"/>
  <c r="M98" i="78"/>
  <c r="M99" i="78"/>
  <c r="M100" i="78"/>
  <c r="M101" i="78"/>
  <c r="M102" i="78"/>
  <c r="M103" i="78"/>
  <c r="M104" i="78"/>
  <c r="N115" i="78"/>
  <c r="J47" i="78"/>
  <c r="E20" i="78"/>
  <c r="E22" i="78"/>
  <c r="F24" i="78"/>
  <c r="E32" i="78"/>
  <c r="N33" i="78"/>
  <c r="L35" i="78"/>
  <c r="H37" i="78"/>
  <c r="P38" i="78"/>
  <c r="F45" i="78"/>
  <c r="H47" i="78"/>
  <c r="L48" i="78"/>
  <c r="L50" i="78"/>
  <c r="G53" i="78"/>
  <c r="N96" i="78"/>
  <c r="N97" i="78"/>
  <c r="N98" i="78"/>
  <c r="N99" i="78"/>
  <c r="N100" i="78"/>
  <c r="N101" i="78"/>
  <c r="N102" i="78"/>
  <c r="N103" i="78"/>
  <c r="N104" i="78"/>
  <c r="N109" i="78"/>
  <c r="N114" i="78"/>
  <c r="F118" i="78"/>
  <c r="N70" i="78"/>
  <c r="N72" i="78"/>
  <c r="E74" i="78"/>
  <c r="F76" i="78"/>
  <c r="P77" i="78"/>
  <c r="O70" i="78"/>
  <c r="O72" i="78"/>
  <c r="F74" i="78"/>
  <c r="Q77" i="78"/>
  <c r="I71" i="78"/>
  <c r="Q72" i="78"/>
  <c r="L74" i="78"/>
  <c r="I76" i="78"/>
  <c r="J71" i="78"/>
  <c r="E73" i="78"/>
  <c r="Q74" i="78"/>
  <c r="J76" i="78"/>
  <c r="E70" i="78"/>
  <c r="L71" i="78"/>
  <c r="F73" i="78"/>
  <c r="E75" i="78"/>
  <c r="L76" i="78"/>
  <c r="F79" i="78"/>
  <c r="P70" i="78"/>
  <c r="E72" i="78"/>
  <c r="H73" i="78"/>
  <c r="I74" i="78"/>
  <c r="N75" i="78"/>
  <c r="P76" i="78"/>
  <c r="F78" i="78"/>
  <c r="Q70" i="78"/>
  <c r="H72" i="78"/>
  <c r="I73" i="78"/>
  <c r="J74" i="78"/>
  <c r="O75" i="78"/>
  <c r="Q76" i="78"/>
  <c r="F70" i="78"/>
  <c r="F71" i="78"/>
  <c r="J72" i="78"/>
  <c r="L73" i="78"/>
  <c r="O74" i="78"/>
  <c r="Q75" i="78"/>
  <c r="F77" i="78"/>
  <c r="H71" i="78"/>
  <c r="L72" i="78"/>
  <c r="P74" i="78"/>
  <c r="E76" i="78"/>
  <c r="L64" i="78"/>
  <c r="E60" i="78"/>
  <c r="J62" i="78"/>
  <c r="I60" i="78"/>
  <c r="H63" i="78"/>
  <c r="I62" i="78"/>
  <c r="H60" i="78"/>
  <c r="J60" i="78"/>
  <c r="I63" i="78"/>
  <c r="E58" i="78"/>
  <c r="E61" i="78"/>
  <c r="J63" i="78"/>
  <c r="J59" i="78"/>
  <c r="E63" i="78"/>
  <c r="H58" i="78"/>
  <c r="H61" i="78"/>
  <c r="O64" i="78"/>
  <c r="P64" i="78"/>
  <c r="Q64" i="78"/>
  <c r="O58" i="78"/>
  <c r="P58" i="78"/>
  <c r="Q58" i="78"/>
  <c r="P61" i="78"/>
  <c r="Q61" i="78"/>
  <c r="P63" i="78"/>
  <c r="Q60" i="78"/>
  <c r="P59" i="78"/>
  <c r="P62" i="78"/>
  <c r="O59" i="78"/>
  <c r="O62" i="78"/>
  <c r="Q59" i="78"/>
  <c r="Q62" i="78"/>
  <c r="L60" i="78"/>
  <c r="L63" i="78"/>
  <c r="O60" i="78"/>
  <c r="O63" i="78"/>
  <c r="P60" i="78"/>
  <c r="Q63" i="78"/>
  <c r="L59" i="78"/>
  <c r="L62" i="78"/>
  <c r="L58" i="78"/>
  <c r="L61" i="78"/>
  <c r="H45" i="78"/>
  <c r="L46" i="78"/>
  <c r="O48" i="78"/>
  <c r="Q49" i="78"/>
  <c r="I45" i="78"/>
  <c r="O47" i="78"/>
  <c r="P48" i="78"/>
  <c r="E50" i="78"/>
  <c r="H51" i="78"/>
  <c r="J45" i="78"/>
  <c r="O46" i="78"/>
  <c r="P47" i="78"/>
  <c r="Q48" i="78"/>
  <c r="I51" i="78"/>
  <c r="L45" i="78"/>
  <c r="P46" i="78"/>
  <c r="Q47" i="78"/>
  <c r="E49" i="78"/>
  <c r="H50" i="78"/>
  <c r="J51" i="78"/>
  <c r="I44" i="78"/>
  <c r="O45" i="78"/>
  <c r="Q46" i="78"/>
  <c r="I50" i="78"/>
  <c r="L51" i="78"/>
  <c r="L32" i="78"/>
  <c r="Q33" i="78"/>
  <c r="I35" i="78"/>
  <c r="P36" i="78"/>
  <c r="N32" i="78"/>
  <c r="E34" i="78"/>
  <c r="J35" i="78"/>
  <c r="Q36" i="78"/>
  <c r="H38" i="78"/>
  <c r="J32" i="78"/>
  <c r="L33" i="78"/>
  <c r="O34" i="78"/>
  <c r="Q35" i="78"/>
  <c r="F37" i="78"/>
  <c r="O32" i="78"/>
  <c r="P33" i="78"/>
  <c r="E35" i="78"/>
  <c r="I36" i="78"/>
  <c r="I37" i="78"/>
  <c r="J38" i="78"/>
  <c r="J36" i="78"/>
  <c r="J37" i="78"/>
  <c r="L38" i="78"/>
  <c r="N40" i="78"/>
  <c r="Q23" i="78"/>
  <c r="Q18" i="78"/>
  <c r="L22" i="78"/>
  <c r="G20" i="78"/>
  <c r="L21" i="78"/>
  <c r="O22" i="78"/>
  <c r="M26" i="78"/>
  <c r="P22" i="78"/>
  <c r="G24" i="78"/>
  <c r="L25" i="78"/>
  <c r="P19" i="78"/>
  <c r="O23" i="78"/>
  <c r="Q24" i="78"/>
  <c r="Q19" i="78"/>
  <c r="P23" i="78"/>
  <c r="O21" i="78"/>
  <c r="Q22" i="78"/>
  <c r="O25" i="78"/>
  <c r="P21" i="78"/>
  <c r="P25" i="78"/>
  <c r="G27" i="78"/>
  <c r="L19" i="78"/>
  <c r="L20" i="78"/>
  <c r="Q21" i="78"/>
  <c r="Q25" i="78"/>
  <c r="H7" i="78"/>
  <c r="Q9" i="78"/>
  <c r="L12" i="78"/>
  <c r="L7" i="78"/>
  <c r="O12" i="78"/>
  <c r="L5" i="78"/>
  <c r="O7" i="78"/>
  <c r="L10" i="78"/>
  <c r="P12" i="78"/>
  <c r="G5" i="78"/>
  <c r="G10" i="78"/>
  <c r="O5" i="78"/>
  <c r="P7" i="78"/>
  <c r="O10" i="78"/>
  <c r="Q12" i="78"/>
  <c r="E6" i="78"/>
  <c r="O8" i="78"/>
  <c r="Q31" i="78"/>
  <c r="O31" i="78"/>
  <c r="H6" i="78"/>
  <c r="I7" i="78"/>
  <c r="N8" i="78"/>
  <c r="H11" i="78"/>
  <c r="I6" i="78"/>
  <c r="J7" i="78"/>
  <c r="E10" i="78"/>
  <c r="I11" i="78"/>
  <c r="AA27" i="78" s="1"/>
  <c r="F14" i="78"/>
  <c r="E5" i="78"/>
  <c r="J6" i="78"/>
  <c r="F10" i="78"/>
  <c r="J11" i="78"/>
  <c r="H5" i="78"/>
  <c r="N6" i="78"/>
  <c r="E9" i="78"/>
  <c r="H10" i="78"/>
  <c r="N11" i="78"/>
  <c r="I5" i="78"/>
  <c r="F9" i="78"/>
  <c r="I10" i="78"/>
  <c r="F8" i="78"/>
  <c r="I9" i="78"/>
  <c r="E7" i="78"/>
  <c r="H8" i="78"/>
  <c r="J9" i="78"/>
  <c r="E12" i="78"/>
  <c r="F7" i="78"/>
  <c r="I8" i="78"/>
  <c r="H12" i="78"/>
  <c r="J5" i="78"/>
  <c r="E8" i="78"/>
  <c r="H9" i="78"/>
  <c r="J10" i="78"/>
  <c r="N14" i="78"/>
  <c r="J8" i="78"/>
  <c r="I12" i="78"/>
  <c r="E44" i="78"/>
  <c r="H44" i="78"/>
  <c r="AG11" i="78"/>
  <c r="W4" i="78"/>
  <c r="W7" i="78"/>
  <c r="W29" i="78"/>
  <c r="W9" i="78"/>
  <c r="W23" i="78"/>
  <c r="W68" i="78"/>
  <c r="N64" i="78"/>
  <c r="N61" i="78"/>
  <c r="N58" i="78"/>
  <c r="N57" i="78"/>
  <c r="F65" i="78"/>
  <c r="N66" i="78"/>
  <c r="N63" i="78"/>
  <c r="F62" i="78"/>
  <c r="F64" i="78"/>
  <c r="N60" i="78"/>
  <c r="Q57" i="78"/>
  <c r="F59" i="78"/>
  <c r="O57" i="78"/>
  <c r="F60" i="78"/>
  <c r="L57" i="78"/>
  <c r="N65" i="78"/>
  <c r="N62" i="78"/>
  <c r="F66" i="78"/>
  <c r="F63" i="78"/>
  <c r="F57" i="78"/>
  <c r="F61" i="78"/>
  <c r="F58" i="78"/>
  <c r="X68" i="78"/>
  <c r="AA68" i="78"/>
  <c r="AG5" i="78"/>
  <c r="W25" i="78"/>
  <c r="W35" i="78"/>
  <c r="W74" i="78"/>
  <c r="Y76" i="78"/>
  <c r="AB69" i="78"/>
  <c r="W33" i="78"/>
  <c r="AA45" i="78"/>
  <c r="Y48" i="78"/>
  <c r="Z52" i="78"/>
  <c r="W57" i="78"/>
  <c r="W58" i="78"/>
  <c r="N59" i="78"/>
  <c r="AB72" i="78"/>
  <c r="AG32" i="78"/>
  <c r="AA72" i="78"/>
  <c r="X45" i="78"/>
  <c r="AC73" i="78"/>
  <c r="X74" i="78"/>
  <c r="AC76" i="78"/>
  <c r="AB45" i="78"/>
  <c r="Z48" i="78"/>
  <c r="W53" i="78"/>
  <c r="AA57" i="78"/>
  <c r="AG16" i="78"/>
  <c r="W27" i="78"/>
  <c r="M64" i="78"/>
  <c r="M61" i="78"/>
  <c r="M58" i="78"/>
  <c r="G66" i="78"/>
  <c r="G63" i="78"/>
  <c r="G60" i="78"/>
  <c r="M66" i="78"/>
  <c r="G65" i="78"/>
  <c r="G58" i="78"/>
  <c r="G62" i="78"/>
  <c r="G64" i="78"/>
  <c r="M63" i="78"/>
  <c r="M60" i="78"/>
  <c r="G59" i="78"/>
  <c r="G61" i="78"/>
  <c r="G57" i="78"/>
  <c r="M59" i="78"/>
  <c r="M65" i="78"/>
  <c r="M62" i="78"/>
  <c r="M57" i="78"/>
  <c r="Y73" i="78"/>
  <c r="W12" i="78"/>
  <c r="AC48" i="78"/>
  <c r="AB57" i="78"/>
  <c r="G11" i="78"/>
  <c r="M6" i="78"/>
  <c r="M5" i="78"/>
  <c r="M11" i="78"/>
  <c r="M13" i="78"/>
  <c r="M9" i="78"/>
  <c r="G8" i="78"/>
  <c r="G13" i="78"/>
  <c r="G12" i="78"/>
  <c r="M14" i="78"/>
  <c r="G6" i="78"/>
  <c r="G14" i="78"/>
  <c r="M12" i="78"/>
  <c r="M7" i="78"/>
  <c r="G9" i="78"/>
  <c r="M10" i="78"/>
  <c r="M8" i="78"/>
  <c r="W20" i="78"/>
  <c r="E18" i="78"/>
  <c r="Z53" i="78"/>
  <c r="AB68" i="78"/>
  <c r="G131" i="78"/>
  <c r="G130" i="78"/>
  <c r="G129" i="78"/>
  <c r="G128" i="78"/>
  <c r="G127" i="78"/>
  <c r="G126" i="78"/>
  <c r="G125" i="78"/>
  <c r="G124" i="78"/>
  <c r="G123" i="78"/>
  <c r="G122" i="78"/>
  <c r="M128" i="78"/>
  <c r="M122" i="78"/>
  <c r="M129" i="78"/>
  <c r="M123" i="78"/>
  <c r="M124" i="78"/>
  <c r="M125" i="78"/>
  <c r="W6" i="78"/>
  <c r="F18" i="78"/>
  <c r="AG18" i="78"/>
  <c r="N26" i="78"/>
  <c r="Y46" i="78"/>
  <c r="Y58" i="78"/>
  <c r="W61" i="78"/>
  <c r="Y65" i="78"/>
  <c r="M127" i="78"/>
  <c r="AG20" i="78"/>
  <c r="W21" i="78"/>
  <c r="N44" i="78"/>
  <c r="AB46" i="78"/>
  <c r="F50" i="78"/>
  <c r="X50" i="78"/>
  <c r="AC56" i="78"/>
  <c r="AA58" i="78"/>
  <c r="AB59" i="78"/>
  <c r="AA60" i="78"/>
  <c r="AA62" i="78"/>
  <c r="W63" i="78"/>
  <c r="Z65" i="78"/>
  <c r="W11" i="78"/>
  <c r="AG12" i="78"/>
  <c r="W16" i="78"/>
  <c r="W17" i="78"/>
  <c r="L18" i="78"/>
  <c r="AG30" i="78"/>
  <c r="Y50" i="78"/>
  <c r="W54" i="78"/>
  <c r="J57" i="78"/>
  <c r="AB31" i="78" s="1"/>
  <c r="I57" i="78"/>
  <c r="H57" i="78"/>
  <c r="AC62" i="78"/>
  <c r="N10" i="78"/>
  <c r="N18" i="78"/>
  <c r="F23" i="78"/>
  <c r="I31" i="78"/>
  <c r="H31" i="78"/>
  <c r="E31" i="78"/>
  <c r="AG31" i="78"/>
  <c r="AG33" i="78"/>
  <c r="W36" i="78"/>
  <c r="N45" i="78"/>
  <c r="F47" i="78"/>
  <c r="W47" i="78"/>
  <c r="Z50" i="78"/>
  <c r="X54" i="78"/>
  <c r="E57" i="78"/>
  <c r="AB63" i="78"/>
  <c r="AB65" i="78"/>
  <c r="W66" i="78"/>
  <c r="AA69" i="78"/>
  <c r="W5" i="78"/>
  <c r="O18" i="78"/>
  <c r="Z30" i="78" s="1"/>
  <c r="N20" i="78"/>
  <c r="F21" i="78"/>
  <c r="W32" i="78"/>
  <c r="W34" i="78"/>
  <c r="M35" i="78"/>
  <c r="M37" i="78"/>
  <c r="M38" i="78"/>
  <c r="X43" i="78"/>
  <c r="W44" i="78"/>
  <c r="Z47" i="78"/>
  <c r="X51" i="78"/>
  <c r="Y54" i="78"/>
  <c r="AC65" i="78"/>
  <c r="AA66" i="78"/>
  <c r="X46" i="78"/>
  <c r="AC57" i="78"/>
  <c r="M24" i="78"/>
  <c r="G18" i="78"/>
  <c r="M23" i="78"/>
  <c r="M22" i="78"/>
  <c r="M21" i="78"/>
  <c r="M20" i="78"/>
  <c r="M18" i="78"/>
  <c r="G25" i="78"/>
  <c r="G26" i="78"/>
  <c r="G21" i="78"/>
  <c r="G23" i="78"/>
  <c r="W50" i="78"/>
  <c r="AC53" i="78"/>
  <c r="W60" i="78"/>
  <c r="Z62" i="78"/>
  <c r="H18" i="78"/>
  <c r="Z10" i="78" s="1"/>
  <c r="AC59" i="78"/>
  <c r="AA63" i="78"/>
  <c r="AA65" i="78"/>
  <c r="M126" i="78"/>
  <c r="M130" i="78"/>
  <c r="G19" i="78"/>
  <c r="AG3" i="78"/>
  <c r="N7" i="78"/>
  <c r="W8" i="78"/>
  <c r="F11" i="78"/>
  <c r="M25" i="78"/>
  <c r="N27" i="78"/>
  <c r="W28" i="78"/>
  <c r="W76" i="78"/>
  <c r="AB74" i="78"/>
  <c r="Y69" i="78"/>
  <c r="Z67" i="78"/>
  <c r="W62" i="78"/>
  <c r="Z59" i="78"/>
  <c r="AA56" i="78"/>
  <c r="X53" i="78"/>
  <c r="Y51" i="78"/>
  <c r="X47" i="78"/>
  <c r="Z43" i="78"/>
  <c r="AC75" i="78"/>
  <c r="AA71" i="78"/>
  <c r="Z64" i="78"/>
  <c r="Y55" i="78"/>
  <c r="X49" i="78"/>
  <c r="Y45" i="78"/>
  <c r="W24" i="78"/>
  <c r="AA74" i="78"/>
  <c r="Z71" i="78"/>
  <c r="Y67" i="78"/>
  <c r="Y64" i="78"/>
  <c r="Y59" i="78"/>
  <c r="Z56" i="78"/>
  <c r="Y74" i="78"/>
  <c r="X71" i="78"/>
  <c r="AC66" i="78"/>
  <c r="W64" i="78"/>
  <c r="AC63" i="78"/>
  <c r="Z61" i="78"/>
  <c r="W59" i="78"/>
  <c r="AA54" i="78"/>
  <c r="AC52" i="78"/>
  <c r="AB50" i="78"/>
  <c r="AA48" i="78"/>
  <c r="AC46" i="78"/>
  <c r="AC44" i="78"/>
  <c r="Y72" i="78"/>
  <c r="AC71" i="78"/>
  <c r="Z68" i="78"/>
  <c r="Y62" i="78"/>
  <c r="Y61" i="78"/>
  <c r="AB55" i="78"/>
  <c r="AB52" i="78"/>
  <c r="AB49" i="78"/>
  <c r="AA46" i="78"/>
  <c r="W22" i="78"/>
  <c r="W71" i="78"/>
  <c r="X70" i="78"/>
  <c r="Y68" i="78"/>
  <c r="X61" i="78"/>
  <c r="AC60" i="78"/>
  <c r="AA55" i="78"/>
  <c r="AA52" i="78"/>
  <c r="AA49" i="78"/>
  <c r="Z46" i="78"/>
  <c r="J31" i="78"/>
  <c r="AB43" i="78"/>
  <c r="Y44" i="78"/>
  <c r="AC47" i="78"/>
  <c r="AA51" i="78"/>
  <c r="Z54" i="78"/>
  <c r="AB66" i="78"/>
  <c r="AC69" i="78"/>
  <c r="X58" i="78"/>
  <c r="W31" i="78"/>
  <c r="F52" i="78"/>
  <c r="F49" i="78"/>
  <c r="F46" i="78"/>
  <c r="F51" i="78"/>
  <c r="N50" i="78"/>
  <c r="N52" i="78"/>
  <c r="N48" i="78"/>
  <c r="Q44" i="78"/>
  <c r="M131" i="78"/>
  <c r="P18" i="78"/>
  <c r="Z44" i="78"/>
  <c r="W48" i="78"/>
  <c r="N49" i="78"/>
  <c r="AB51" i="78"/>
  <c r="Z72" i="78"/>
  <c r="G118" i="78"/>
  <c r="G117" i="78"/>
  <c r="G116" i="78"/>
  <c r="G115" i="78"/>
  <c r="G114" i="78"/>
  <c r="G113" i="78"/>
  <c r="G112" i="78"/>
  <c r="G111" i="78"/>
  <c r="G110" i="78"/>
  <c r="G109" i="78"/>
  <c r="M117" i="78"/>
  <c r="M118" i="78"/>
  <c r="M116" i="78"/>
  <c r="M109" i="78"/>
  <c r="M110" i="78"/>
  <c r="M111" i="78"/>
  <c r="M113" i="78"/>
  <c r="M112" i="78"/>
  <c r="N23" i="78"/>
  <c r="N22" i="78"/>
  <c r="F19" i="78"/>
  <c r="AG35" i="78"/>
  <c r="F25" i="78"/>
  <c r="F27" i="78"/>
  <c r="N24" i="78"/>
  <c r="F20" i="78"/>
  <c r="J18" i="78"/>
  <c r="AB30" i="78" s="1"/>
  <c r="AG4" i="78"/>
  <c r="I18" i="78"/>
  <c r="AA31" i="78" s="1"/>
  <c r="AG13" i="78"/>
  <c r="AC49" i="78"/>
  <c r="AG14" i="78"/>
  <c r="N25" i="78"/>
  <c r="AC43" i="78"/>
  <c r="N46" i="78"/>
  <c r="P57" i="78"/>
  <c r="F12" i="78"/>
  <c r="N5" i="78"/>
  <c r="N13" i="78"/>
  <c r="N12" i="78"/>
  <c r="N9" i="78"/>
  <c r="F6" i="78"/>
  <c r="F5" i="78"/>
  <c r="W10" i="78"/>
  <c r="W15" i="78"/>
  <c r="G35" i="78"/>
  <c r="M31" i="78"/>
  <c r="M34" i="78"/>
  <c r="G31" i="78"/>
  <c r="G32" i="78"/>
  <c r="M40" i="78"/>
  <c r="M39" i="78"/>
  <c r="G36" i="78"/>
  <c r="M32" i="78"/>
  <c r="G34" i="78"/>
  <c r="AG34" i="78"/>
  <c r="J44" i="78"/>
  <c r="AB44" i="78"/>
  <c r="F48" i="78"/>
  <c r="X48" i="78"/>
  <c r="AC51" i="78"/>
  <c r="Y52" i="78"/>
  <c r="AC55" i="78"/>
  <c r="W70" i="78"/>
  <c r="L44" i="78"/>
  <c r="P44" i="78"/>
  <c r="O44" i="78"/>
  <c r="AB76" i="78"/>
  <c r="X75" i="78"/>
  <c r="AB73" i="78"/>
  <c r="X72" i="78"/>
  <c r="AB70" i="78"/>
  <c r="X69" i="78"/>
  <c r="Z66" i="78"/>
  <c r="Z63" i="78"/>
  <c r="Z60" i="78"/>
  <c r="Z57" i="78"/>
  <c r="X56" i="78"/>
  <c r="X55" i="78"/>
  <c r="AB53" i="78"/>
  <c r="X52" i="78"/>
  <c r="AA76" i="78"/>
  <c r="W75" i="78"/>
  <c r="AA73" i="78"/>
  <c r="W72" i="78"/>
  <c r="AA70" i="78"/>
  <c r="W69" i="78"/>
  <c r="AC67" i="78"/>
  <c r="Y66" i="78"/>
  <c r="AC64" i="78"/>
  <c r="Y63" i="78"/>
  <c r="AC61" i="78"/>
  <c r="Y60" i="78"/>
  <c r="AC58" i="78"/>
  <c r="Y57" i="78"/>
  <c r="W56" i="78"/>
  <c r="W55" i="78"/>
  <c r="AA53" i="78"/>
  <c r="W52" i="78"/>
  <c r="AA50" i="78"/>
  <c r="W49" i="78"/>
  <c r="AA47" i="78"/>
  <c r="W46" i="78"/>
  <c r="AA44" i="78"/>
  <c r="Y43" i="78"/>
  <c r="Y29" i="78"/>
  <c r="AG21" i="78"/>
  <c r="W19" i="78"/>
  <c r="AG15" i="78"/>
  <c r="Z76" i="78"/>
  <c r="Z73" i="78"/>
  <c r="Z70" i="78"/>
  <c r="AB67" i="78"/>
  <c r="X66" i="78"/>
  <c r="AB64" i="78"/>
  <c r="X63" i="78"/>
  <c r="AB61" i="78"/>
  <c r="X60" i="78"/>
  <c r="AB58" i="78"/>
  <c r="X57" i="78"/>
  <c r="AB75" i="78"/>
  <c r="X73" i="78"/>
  <c r="AA75" i="78"/>
  <c r="W73" i="78"/>
  <c r="Z75" i="78"/>
  <c r="AC70" i="78"/>
  <c r="X67" i="78"/>
  <c r="X65" i="78"/>
  <c r="AB62" i="78"/>
  <c r="AB60" i="78"/>
  <c r="Z58" i="78"/>
  <c r="AB54" i="78"/>
  <c r="W51" i="78"/>
  <c r="Z49" i="78"/>
  <c r="AB47" i="78"/>
  <c r="AC45" i="78"/>
  <c r="X44" i="78"/>
  <c r="AC35" i="78"/>
  <c r="AG29" i="78"/>
  <c r="AG28" i="78"/>
  <c r="AG27" i="78"/>
  <c r="AG26" i="78"/>
  <c r="AG25" i="78"/>
  <c r="AG24" i="78"/>
  <c r="W13" i="78"/>
  <c r="W3" i="78"/>
  <c r="Y75" i="78"/>
  <c r="AC74" i="78"/>
  <c r="AC72" i="78"/>
  <c r="Y70" i="78"/>
  <c r="AC68" i="78"/>
  <c r="W67" i="78"/>
  <c r="AG17" i="78"/>
  <c r="AG23" i="78"/>
  <c r="W26" i="78"/>
  <c r="W30" i="78"/>
  <c r="X31" i="78"/>
  <c r="AG36" i="78"/>
  <c r="W43" i="78"/>
  <c r="AI42" i="78" s="1"/>
  <c r="W45" i="78"/>
  <c r="AB48" i="78"/>
  <c r="AC50" i="78"/>
  <c r="AC54" i="78"/>
  <c r="Y56" i="78"/>
  <c r="X59" i="78"/>
  <c r="AA61" i="78"/>
  <c r="X64" i="78"/>
  <c r="G75" i="78"/>
  <c r="G72" i="78"/>
  <c r="M79" i="78"/>
  <c r="G73" i="78"/>
  <c r="M74" i="78"/>
  <c r="G77" i="78"/>
  <c r="M76" i="78"/>
  <c r="G71" i="78"/>
  <c r="Y71" i="78"/>
  <c r="G74" i="78"/>
  <c r="Z74" i="78"/>
  <c r="M77" i="78"/>
  <c r="F85" i="78"/>
  <c r="N92" i="78"/>
  <c r="N91" i="78"/>
  <c r="N90" i="78"/>
  <c r="N89" i="78"/>
  <c r="N88" i="78"/>
  <c r="N87" i="78"/>
  <c r="N86" i="78"/>
  <c r="N85" i="78"/>
  <c r="N84" i="78"/>
  <c r="N83" i="78"/>
  <c r="F87" i="78"/>
  <c r="F88" i="78"/>
  <c r="M92" i="78"/>
  <c r="M91" i="78"/>
  <c r="M90" i="78"/>
  <c r="M89" i="78"/>
  <c r="M88" i="78"/>
  <c r="M87" i="78"/>
  <c r="M86" i="78"/>
  <c r="M85" i="78"/>
  <c r="M84" i="78"/>
  <c r="M83" i="78"/>
  <c r="G87" i="78"/>
  <c r="G88" i="78"/>
  <c r="F84" i="78"/>
  <c r="AG6" i="78"/>
  <c r="AG7" i="78"/>
  <c r="AG8" i="78"/>
  <c r="AG9" i="78"/>
  <c r="AG10" i="78"/>
  <c r="W14" i="78"/>
  <c r="Y16" i="78"/>
  <c r="W18" i="78"/>
  <c r="AG22" i="78"/>
  <c r="AA43" i="78"/>
  <c r="Z45" i="78"/>
  <c r="Y47" i="78"/>
  <c r="Y49" i="78"/>
  <c r="Z51" i="78"/>
  <c r="Y53" i="78"/>
  <c r="Z55" i="78"/>
  <c r="AB56" i="78"/>
  <c r="AA59" i="78"/>
  <c r="X62" i="78"/>
  <c r="AA64" i="78"/>
  <c r="W65" i="78"/>
  <c r="AA67" i="78"/>
  <c r="Z69" i="78"/>
  <c r="AB71" i="78"/>
  <c r="X76" i="78"/>
  <c r="G84" i="78"/>
  <c r="F131" i="78"/>
  <c r="F130" i="78"/>
  <c r="F129" i="78"/>
  <c r="F128" i="78"/>
  <c r="F127" i="78"/>
  <c r="F126" i="78"/>
  <c r="F125" i="78"/>
  <c r="F124" i="78"/>
  <c r="F123" i="78"/>
  <c r="F122" i="78"/>
  <c r="N128" i="78"/>
  <c r="N122" i="78"/>
  <c r="N129" i="78"/>
  <c r="N123" i="78"/>
  <c r="N124" i="78"/>
  <c r="G44" i="78"/>
  <c r="F75" i="78"/>
  <c r="F72" i="78"/>
  <c r="N79" i="78"/>
  <c r="N78" i="78"/>
  <c r="N77" i="78"/>
  <c r="N74" i="78"/>
  <c r="N71" i="78"/>
  <c r="N76" i="78"/>
  <c r="F114" i="78"/>
  <c r="F113" i="78"/>
  <c r="F112" i="78"/>
  <c r="N66" i="57"/>
  <c r="G75" i="57"/>
  <c r="G71" i="57"/>
  <c r="F118" i="57"/>
  <c r="F87" i="57"/>
  <c r="M79" i="57"/>
  <c r="F90" i="57"/>
  <c r="F79" i="57"/>
  <c r="F66" i="57"/>
  <c r="G14" i="57"/>
  <c r="G79" i="57"/>
  <c r="G70" i="57"/>
  <c r="F86" i="57"/>
  <c r="G73" i="57"/>
  <c r="P44" i="57"/>
  <c r="F85" i="57"/>
  <c r="N92" i="57"/>
  <c r="N79" i="57"/>
  <c r="G74" i="57"/>
  <c r="F83" i="57"/>
  <c r="F89" i="57"/>
  <c r="M14" i="57"/>
  <c r="F92" i="57"/>
  <c r="N18" i="57"/>
  <c r="M39" i="57"/>
  <c r="G39" i="57"/>
  <c r="M40" i="57"/>
  <c r="M51" i="57"/>
  <c r="M52" i="57"/>
  <c r="M53" i="57"/>
  <c r="G52" i="57"/>
  <c r="N105" i="57"/>
  <c r="F104" i="57"/>
  <c r="F100" i="57"/>
  <c r="N97" i="57"/>
  <c r="F97" i="57"/>
  <c r="F102" i="57"/>
  <c r="F103" i="57"/>
  <c r="F99" i="57"/>
  <c r="N98" i="57"/>
  <c r="N131" i="57"/>
  <c r="F129" i="57"/>
  <c r="F126" i="57"/>
  <c r="F124" i="57"/>
  <c r="F122" i="57"/>
  <c r="N125" i="57"/>
  <c r="N123" i="57"/>
  <c r="F131" i="57"/>
  <c r="F123" i="57"/>
  <c r="F128" i="57"/>
  <c r="F127" i="57"/>
  <c r="F125" i="57"/>
  <c r="N9" i="57"/>
  <c r="F13" i="57"/>
  <c r="N13" i="57"/>
  <c r="F14" i="57"/>
  <c r="F98" i="57"/>
  <c r="N126" i="57"/>
  <c r="O25" i="57"/>
  <c r="F26" i="57"/>
  <c r="F27" i="57"/>
  <c r="N26" i="57"/>
  <c r="N19" i="57"/>
  <c r="N96" i="57"/>
  <c r="N124" i="57"/>
  <c r="G53" i="57"/>
  <c r="M26" i="57"/>
  <c r="M27" i="57"/>
  <c r="G26" i="57"/>
  <c r="M91" i="57"/>
  <c r="G91" i="57"/>
  <c r="M92" i="57"/>
  <c r="F101" i="57"/>
  <c r="F130" i="57"/>
  <c r="N14" i="57"/>
  <c r="G40" i="57"/>
  <c r="F39" i="57"/>
  <c r="N39" i="57"/>
  <c r="F40" i="57"/>
  <c r="F52" i="57"/>
  <c r="F53" i="57"/>
  <c r="N52" i="57"/>
  <c r="M44" i="57"/>
  <c r="M59" i="57"/>
  <c r="M65" i="57"/>
  <c r="G65" i="57"/>
  <c r="M66" i="57"/>
  <c r="F96" i="57"/>
  <c r="F105" i="57"/>
  <c r="N118" i="57"/>
  <c r="F117" i="57"/>
  <c r="F113" i="57"/>
  <c r="F109" i="57"/>
  <c r="F112" i="57"/>
  <c r="F115" i="57"/>
  <c r="F111" i="57"/>
  <c r="F116" i="57"/>
  <c r="F114" i="57"/>
  <c r="N122" i="57"/>
  <c r="N40" i="57"/>
  <c r="G13" i="57"/>
  <c r="N65" i="57"/>
  <c r="G78" i="57"/>
  <c r="N78" i="57"/>
  <c r="N91" i="57"/>
  <c r="G72" i="57"/>
  <c r="G76" i="57"/>
  <c r="F84" i="57"/>
  <c r="F88" i="57"/>
  <c r="F78" i="57"/>
  <c r="O45" i="57"/>
  <c r="G44" i="57"/>
  <c r="N31" i="57"/>
  <c r="Q31" i="57"/>
  <c r="N32" i="57"/>
  <c r="H31" i="57"/>
  <c r="Q18" i="57"/>
  <c r="H18" i="57"/>
  <c r="W3" i="57"/>
  <c r="W7" i="57"/>
  <c r="W11" i="57"/>
  <c r="W15" i="57"/>
  <c r="W4" i="57"/>
  <c r="P57" i="57"/>
  <c r="AG15" i="57"/>
  <c r="Q64" i="57"/>
  <c r="H57" i="57"/>
  <c r="AG3" i="57"/>
  <c r="AG4" i="57"/>
  <c r="AG5" i="57"/>
  <c r="AG7" i="57"/>
  <c r="AG11" i="57"/>
  <c r="W5" i="57"/>
  <c r="W6" i="57"/>
  <c r="W8" i="57"/>
  <c r="AG8" i="57"/>
  <c r="AG9" i="57"/>
  <c r="W13" i="57"/>
  <c r="AG6" i="57"/>
  <c r="W9" i="57"/>
  <c r="W10" i="57"/>
  <c r="AG10" i="57"/>
  <c r="AG13" i="57"/>
  <c r="M12" i="57"/>
  <c r="G9" i="57"/>
  <c r="M8" i="57"/>
  <c r="G12" i="57"/>
  <c r="M11" i="57"/>
  <c r="G8" i="57"/>
  <c r="M7" i="57"/>
  <c r="G10" i="57"/>
  <c r="M9" i="57"/>
  <c r="G6" i="57"/>
  <c r="M5" i="57"/>
  <c r="I5" i="57"/>
  <c r="J6" i="57"/>
  <c r="E7" i="57"/>
  <c r="N7" i="57"/>
  <c r="F8" i="57"/>
  <c r="E9" i="57"/>
  <c r="L11" i="57"/>
  <c r="L5" i="57"/>
  <c r="M6" i="57"/>
  <c r="G7" i="57"/>
  <c r="P7" i="57"/>
  <c r="J8" i="57"/>
  <c r="I9" i="57"/>
  <c r="H10" i="57"/>
  <c r="P11" i="57"/>
  <c r="E5" i="57"/>
  <c r="N5" i="57"/>
  <c r="F6" i="57"/>
  <c r="O6" i="57"/>
  <c r="I7" i="57"/>
  <c r="O8" i="57"/>
  <c r="M10" i="57"/>
  <c r="Q12" i="57"/>
  <c r="H12" i="57"/>
  <c r="N11" i="57"/>
  <c r="I11" i="57"/>
  <c r="E11" i="57"/>
  <c r="O10" i="57"/>
  <c r="J10" i="57"/>
  <c r="F10" i="57"/>
  <c r="P9" i="57"/>
  <c r="L9" i="57"/>
  <c r="Q8" i="57"/>
  <c r="H8" i="57"/>
  <c r="P12" i="57"/>
  <c r="L12" i="57"/>
  <c r="Q11" i="57"/>
  <c r="H11" i="57"/>
  <c r="N10" i="57"/>
  <c r="I10" i="57"/>
  <c r="E10" i="57"/>
  <c r="O9" i="57"/>
  <c r="J9" i="57"/>
  <c r="F9" i="57"/>
  <c r="P8" i="57"/>
  <c r="L8" i="57"/>
  <c r="Q7" i="57"/>
  <c r="H7" i="57"/>
  <c r="N6" i="57"/>
  <c r="I6" i="57"/>
  <c r="E6" i="57"/>
  <c r="O5" i="57"/>
  <c r="J5" i="57"/>
  <c r="F5" i="57"/>
  <c r="O12" i="57"/>
  <c r="J12" i="57"/>
  <c r="F12" i="57"/>
  <c r="N12" i="57"/>
  <c r="I12" i="57"/>
  <c r="E12" i="57"/>
  <c r="O11" i="57"/>
  <c r="J11" i="57"/>
  <c r="F11" i="57"/>
  <c r="P10" i="57"/>
  <c r="L10" i="57"/>
  <c r="Q9" i="57"/>
  <c r="H9" i="57"/>
  <c r="N8" i="57"/>
  <c r="I8" i="57"/>
  <c r="E8" i="57"/>
  <c r="O7" i="57"/>
  <c r="J7" i="57"/>
  <c r="F7" i="57"/>
  <c r="P6" i="57"/>
  <c r="L6" i="57"/>
  <c r="Q5" i="57"/>
  <c r="H5" i="57"/>
  <c r="G5" i="57"/>
  <c r="P5" i="57"/>
  <c r="H6" i="57"/>
  <c r="Q6" i="57"/>
  <c r="L7" i="57"/>
  <c r="Q10" i="57"/>
  <c r="G11" i="57"/>
  <c r="W12" i="57"/>
  <c r="AG14" i="57"/>
  <c r="W16" i="57"/>
  <c r="F18" i="57"/>
  <c r="J18" i="57"/>
  <c r="O18" i="57"/>
  <c r="W18" i="57"/>
  <c r="H19" i="57"/>
  <c r="M19" i="57"/>
  <c r="Q19" i="57"/>
  <c r="G20" i="57"/>
  <c r="L20" i="57"/>
  <c r="P20" i="57"/>
  <c r="AG20" i="57"/>
  <c r="F21" i="57"/>
  <c r="J21" i="57"/>
  <c r="O21" i="57"/>
  <c r="E22" i="57"/>
  <c r="I22" i="57"/>
  <c r="N22" i="57"/>
  <c r="W22" i="57"/>
  <c r="H23" i="57"/>
  <c r="M23" i="57"/>
  <c r="Q23" i="57"/>
  <c r="E24" i="57"/>
  <c r="N24" i="57"/>
  <c r="M25" i="57"/>
  <c r="AG26" i="57"/>
  <c r="AB76" i="57"/>
  <c r="AA76" i="57"/>
  <c r="W76" i="57"/>
  <c r="AA75" i="57"/>
  <c r="W75" i="57"/>
  <c r="AA74" i="57"/>
  <c r="W74" i="57"/>
  <c r="AA73" i="57"/>
  <c r="W73" i="57"/>
  <c r="AA72" i="57"/>
  <c r="W72" i="57"/>
  <c r="Z76" i="57"/>
  <c r="Z75" i="57"/>
  <c r="Z74" i="57"/>
  <c r="Z73" i="57"/>
  <c r="Z72" i="57"/>
  <c r="Z71" i="57"/>
  <c r="Z70" i="57"/>
  <c r="Z69" i="57"/>
  <c r="AB68" i="57"/>
  <c r="X68" i="57"/>
  <c r="AB67" i="57"/>
  <c r="X67" i="57"/>
  <c r="AB66" i="57"/>
  <c r="X66" i="57"/>
  <c r="AB65" i="57"/>
  <c r="X65" i="57"/>
  <c r="AB64" i="57"/>
  <c r="X64" i="57"/>
  <c r="AB63" i="57"/>
  <c r="X63" i="57"/>
  <c r="AB62" i="57"/>
  <c r="X62" i="57"/>
  <c r="AB61" i="57"/>
  <c r="X61" i="57"/>
  <c r="AB60" i="57"/>
  <c r="X60" i="57"/>
  <c r="AC76" i="57"/>
  <c r="Y76" i="57"/>
  <c r="AC75" i="57"/>
  <c r="Y75" i="57"/>
  <c r="AC74" i="57"/>
  <c r="Y74" i="57"/>
  <c r="AC73" i="57"/>
  <c r="Y73" i="57"/>
  <c r="AC72" i="57"/>
  <c r="Y72" i="57"/>
  <c r="AC71" i="57"/>
  <c r="Y71" i="57"/>
  <c r="AC70" i="57"/>
  <c r="Y70" i="57"/>
  <c r="AC69" i="57"/>
  <c r="Y69" i="57"/>
  <c r="AA68" i="57"/>
  <c r="W68" i="57"/>
  <c r="AA67" i="57"/>
  <c r="W67" i="57"/>
  <c r="AA66" i="57"/>
  <c r="W66" i="57"/>
  <c r="AA65" i="57"/>
  <c r="W65" i="57"/>
  <c r="AA64" i="57"/>
  <c r="W64" i="57"/>
  <c r="AA63" i="57"/>
  <c r="W63" i="57"/>
  <c r="AA62" i="57"/>
  <c r="W62" i="57"/>
  <c r="AA61" i="57"/>
  <c r="W61" i="57"/>
  <c r="AA60" i="57"/>
  <c r="W60" i="57"/>
  <c r="X71" i="57"/>
  <c r="W70" i="57"/>
  <c r="AB69" i="57"/>
  <c r="Z68" i="57"/>
  <c r="Z67" i="57"/>
  <c r="Z66" i="57"/>
  <c r="Z64" i="57"/>
  <c r="Z62" i="57"/>
  <c r="Z60" i="57"/>
  <c r="AA59" i="57"/>
  <c r="W59" i="57"/>
  <c r="AA58" i="57"/>
  <c r="W58" i="57"/>
  <c r="AA57" i="57"/>
  <c r="W57" i="57"/>
  <c r="AC56" i="57"/>
  <c r="Y56" i="57"/>
  <c r="AC55" i="57"/>
  <c r="Y55" i="57"/>
  <c r="AC54" i="57"/>
  <c r="Y54" i="57"/>
  <c r="AC53" i="57"/>
  <c r="Y53" i="57"/>
  <c r="AC52" i="57"/>
  <c r="Y52" i="57"/>
  <c r="AC51" i="57"/>
  <c r="Y51" i="57"/>
  <c r="AC50" i="57"/>
  <c r="Y50" i="57"/>
  <c r="AC49" i="57"/>
  <c r="Y49" i="57"/>
  <c r="AC48" i="57"/>
  <c r="Y48" i="57"/>
  <c r="AC47" i="57"/>
  <c r="Y47" i="57"/>
  <c r="AC46" i="57"/>
  <c r="Y46" i="57"/>
  <c r="AC45" i="57"/>
  <c r="Y45" i="57"/>
  <c r="AC44" i="57"/>
  <c r="Y44" i="57"/>
  <c r="AB75" i="57"/>
  <c r="AB74" i="57"/>
  <c r="AB73" i="57"/>
  <c r="AB72" i="57"/>
  <c r="W71" i="57"/>
  <c r="AB70" i="57"/>
  <c r="AA69" i="57"/>
  <c r="Y68" i="57"/>
  <c r="Y67" i="57"/>
  <c r="Y66" i="57"/>
  <c r="AC65" i="57"/>
  <c r="Y64" i="57"/>
  <c r="AC63" i="57"/>
  <c r="Y62" i="57"/>
  <c r="AC61" i="57"/>
  <c r="Y60" i="57"/>
  <c r="Z59" i="57"/>
  <c r="Z58" i="57"/>
  <c r="Z57" i="57"/>
  <c r="AB56" i="57"/>
  <c r="X56" i="57"/>
  <c r="AB55" i="57"/>
  <c r="X55" i="57"/>
  <c r="AB54" i="57"/>
  <c r="X54" i="57"/>
  <c r="AB53" i="57"/>
  <c r="X53" i="57"/>
  <c r="AB52" i="57"/>
  <c r="X52" i="57"/>
  <c r="AB51" i="57"/>
  <c r="X51" i="57"/>
  <c r="AB50" i="57"/>
  <c r="X50" i="57"/>
  <c r="AB49" i="57"/>
  <c r="X49" i="57"/>
  <c r="AB48" i="57"/>
  <c r="X48" i="57"/>
  <c r="AB47" i="57"/>
  <c r="X47" i="57"/>
  <c r="AB46" i="57"/>
  <c r="X46" i="57"/>
  <c r="AB45" i="57"/>
  <c r="X45" i="57"/>
  <c r="AB44" i="57"/>
  <c r="X76" i="57"/>
  <c r="X75" i="57"/>
  <c r="X74" i="57"/>
  <c r="X73" i="57"/>
  <c r="X72" i="57"/>
  <c r="AB71" i="57"/>
  <c r="AA70" i="57"/>
  <c r="X69" i="57"/>
  <c r="Z65" i="57"/>
  <c r="Z63" i="57"/>
  <c r="Z61" i="57"/>
  <c r="AC59" i="57"/>
  <c r="Y59" i="57"/>
  <c r="AC58" i="57"/>
  <c r="Y58" i="57"/>
  <c r="AC57" i="57"/>
  <c r="Y57" i="57"/>
  <c r="AA56" i="57"/>
  <c r="W56" i="57"/>
  <c r="AA55" i="57"/>
  <c r="W55" i="57"/>
  <c r="AA54" i="57"/>
  <c r="W54" i="57"/>
  <c r="AA53" i="57"/>
  <c r="W53" i="57"/>
  <c r="AA52" i="57"/>
  <c r="W52" i="57"/>
  <c r="AA51" i="57"/>
  <c r="W51" i="57"/>
  <c r="AA50" i="57"/>
  <c r="W50" i="57"/>
  <c r="AA49" i="57"/>
  <c r="W49" i="57"/>
  <c r="AA48" i="57"/>
  <c r="W48" i="57"/>
  <c r="AA47" i="57"/>
  <c r="W47" i="57"/>
  <c r="AA46" i="57"/>
  <c r="W46" i="57"/>
  <c r="AA45" i="57"/>
  <c r="AA71" i="57"/>
  <c r="X70" i="57"/>
  <c r="W69" i="57"/>
  <c r="AC68" i="57"/>
  <c r="AC67" i="57"/>
  <c r="AC66" i="57"/>
  <c r="Y65" i="57"/>
  <c r="AC64" i="57"/>
  <c r="Y63" i="57"/>
  <c r="AC62" i="57"/>
  <c r="Y61" i="57"/>
  <c r="AC60" i="57"/>
  <c r="AB59" i="57"/>
  <c r="X59" i="57"/>
  <c r="AB58" i="57"/>
  <c r="X58" i="57"/>
  <c r="AB57" i="57"/>
  <c r="X57" i="57"/>
  <c r="Z56" i="57"/>
  <c r="Z55" i="57"/>
  <c r="Z54" i="57"/>
  <c r="Z53" i="57"/>
  <c r="Z52" i="57"/>
  <c r="Z51" i="57"/>
  <c r="Z50" i="57"/>
  <c r="Z49" i="57"/>
  <c r="Z48" i="57"/>
  <c r="Z47" i="57"/>
  <c r="Z46" i="57"/>
  <c r="Z45" i="57"/>
  <c r="Z44" i="57"/>
  <c r="AB43" i="57"/>
  <c r="X43" i="57"/>
  <c r="W45" i="57"/>
  <c r="AC43" i="57"/>
  <c r="W43" i="57"/>
  <c r="AI42" i="57" s="1"/>
  <c r="AG36" i="57"/>
  <c r="W34" i="57"/>
  <c r="AG32" i="57"/>
  <c r="AG30" i="57"/>
  <c r="W28" i="57"/>
  <c r="AA44" i="57"/>
  <c r="AA43" i="57"/>
  <c r="AG35" i="57"/>
  <c r="W33" i="57"/>
  <c r="AG31" i="57"/>
  <c r="AG29" i="57"/>
  <c r="W27" i="57"/>
  <c r="AG25" i="57"/>
  <c r="X44" i="57"/>
  <c r="Z43" i="57"/>
  <c r="W36" i="57"/>
  <c r="AG34" i="57"/>
  <c r="W32" i="57"/>
  <c r="W30" i="57"/>
  <c r="AG28" i="57"/>
  <c r="W44" i="57"/>
  <c r="Y43" i="57"/>
  <c r="W35" i="57"/>
  <c r="AG33" i="57"/>
  <c r="W31" i="57"/>
  <c r="W29" i="57"/>
  <c r="AG27" i="57"/>
  <c r="W25" i="57"/>
  <c r="AG23" i="57"/>
  <c r="W17" i="57"/>
  <c r="G18" i="57"/>
  <c r="L18" i="57"/>
  <c r="P18" i="57"/>
  <c r="E19" i="57"/>
  <c r="I19" i="57"/>
  <c r="W19" i="57"/>
  <c r="H20" i="57"/>
  <c r="M20" i="57"/>
  <c r="Q20" i="57"/>
  <c r="G21" i="57"/>
  <c r="L21" i="57"/>
  <c r="P21" i="57"/>
  <c r="AG21" i="57"/>
  <c r="F22" i="57"/>
  <c r="J22" i="57"/>
  <c r="O22" i="57"/>
  <c r="E23" i="57"/>
  <c r="I23" i="57"/>
  <c r="N23" i="57"/>
  <c r="W23" i="57"/>
  <c r="G24" i="57"/>
  <c r="P24" i="57"/>
  <c r="F25" i="57"/>
  <c r="AG12" i="57"/>
  <c r="W14" i="57"/>
  <c r="AG16" i="57"/>
  <c r="P25" i="57"/>
  <c r="L25" i="57"/>
  <c r="Q24" i="57"/>
  <c r="H24" i="57"/>
  <c r="N25" i="57"/>
  <c r="I25" i="57"/>
  <c r="E25" i="57"/>
  <c r="O24" i="57"/>
  <c r="J24" i="57"/>
  <c r="F24" i="57"/>
  <c r="M18" i="57"/>
  <c r="AG18" i="57"/>
  <c r="F19" i="57"/>
  <c r="J19" i="57"/>
  <c r="O19" i="57"/>
  <c r="E20" i="57"/>
  <c r="I20" i="57"/>
  <c r="N20" i="57"/>
  <c r="W20" i="57"/>
  <c r="H21" i="57"/>
  <c r="M21" i="57"/>
  <c r="Q21" i="57"/>
  <c r="G22" i="57"/>
  <c r="L22" i="57"/>
  <c r="P22" i="57"/>
  <c r="AG22" i="57"/>
  <c r="F23" i="57"/>
  <c r="J23" i="57"/>
  <c r="O23" i="57"/>
  <c r="I24" i="57"/>
  <c r="W24" i="57"/>
  <c r="H25" i="57"/>
  <c r="Q25" i="57"/>
  <c r="G25" i="57"/>
  <c r="M24" i="57"/>
  <c r="AG17" i="57"/>
  <c r="E18" i="57"/>
  <c r="I18" i="57"/>
  <c r="G19" i="57"/>
  <c r="L19" i="57"/>
  <c r="P19" i="57"/>
  <c r="AG19" i="57"/>
  <c r="F20" i="57"/>
  <c r="J20" i="57"/>
  <c r="O20" i="57"/>
  <c r="E21" i="57"/>
  <c r="I21" i="57"/>
  <c r="N21" i="57"/>
  <c r="W21" i="57"/>
  <c r="H22" i="57"/>
  <c r="M22" i="57"/>
  <c r="Q22" i="57"/>
  <c r="G23" i="57"/>
  <c r="L23" i="57"/>
  <c r="P23" i="57"/>
  <c r="L24" i="57"/>
  <c r="AG24" i="57"/>
  <c r="J25" i="57"/>
  <c r="W26" i="57"/>
  <c r="F31" i="57"/>
  <c r="J31" i="57"/>
  <c r="O31" i="57"/>
  <c r="H32" i="57"/>
  <c r="M32" i="57"/>
  <c r="Q32" i="57"/>
  <c r="G33" i="57"/>
  <c r="L33" i="57"/>
  <c r="P33" i="57"/>
  <c r="F34" i="57"/>
  <c r="J34" i="57"/>
  <c r="O34" i="57"/>
  <c r="E35" i="57"/>
  <c r="I35" i="57"/>
  <c r="N35" i="57"/>
  <c r="H36" i="57"/>
  <c r="M36" i="57"/>
  <c r="Q36" i="57"/>
  <c r="G37" i="57"/>
  <c r="L37" i="57"/>
  <c r="P37" i="57"/>
  <c r="F38" i="57"/>
  <c r="J38" i="57"/>
  <c r="O38" i="57"/>
  <c r="J44" i="57"/>
  <c r="I44" i="57"/>
  <c r="J45" i="57"/>
  <c r="G31" i="57"/>
  <c r="L31" i="57"/>
  <c r="P31" i="57"/>
  <c r="E32" i="57"/>
  <c r="I32" i="57"/>
  <c r="H33" i="57"/>
  <c r="M33" i="57"/>
  <c r="Q33" i="57"/>
  <c r="G34" i="57"/>
  <c r="L34" i="57"/>
  <c r="P34" i="57"/>
  <c r="F35" i="57"/>
  <c r="J35" i="57"/>
  <c r="O35" i="57"/>
  <c r="E36" i="57"/>
  <c r="I36" i="57"/>
  <c r="N36" i="57"/>
  <c r="H37" i="57"/>
  <c r="M37" i="57"/>
  <c r="Q37" i="57"/>
  <c r="G38" i="57"/>
  <c r="L38" i="57"/>
  <c r="P38" i="57"/>
  <c r="E44" i="57"/>
  <c r="L44" i="57"/>
  <c r="Q44" i="57"/>
  <c r="M31" i="57"/>
  <c r="F32" i="57"/>
  <c r="J32" i="57"/>
  <c r="O32" i="57"/>
  <c r="E33" i="57"/>
  <c r="I33" i="57"/>
  <c r="N33" i="57"/>
  <c r="H34" i="57"/>
  <c r="M34" i="57"/>
  <c r="Q34" i="57"/>
  <c r="G35" i="57"/>
  <c r="L35" i="57"/>
  <c r="P35" i="57"/>
  <c r="F36" i="57"/>
  <c r="J36" i="57"/>
  <c r="O36" i="57"/>
  <c r="E37" i="57"/>
  <c r="I37" i="57"/>
  <c r="N37" i="57"/>
  <c r="H38" i="57"/>
  <c r="M38" i="57"/>
  <c r="Q38" i="57"/>
  <c r="O44" i="57"/>
  <c r="E31" i="57"/>
  <c r="I31" i="57"/>
  <c r="G32" i="57"/>
  <c r="L32" i="57"/>
  <c r="P32" i="57"/>
  <c r="F33" i="57"/>
  <c r="J33" i="57"/>
  <c r="O33" i="57"/>
  <c r="E34" i="57"/>
  <c r="I34" i="57"/>
  <c r="N34" i="57"/>
  <c r="H35" i="57"/>
  <c r="M35" i="57"/>
  <c r="Q35" i="57"/>
  <c r="G36" i="57"/>
  <c r="L36" i="57"/>
  <c r="P36" i="57"/>
  <c r="F37" i="57"/>
  <c r="J37" i="57"/>
  <c r="O37" i="57"/>
  <c r="E38" i="57"/>
  <c r="I38" i="57"/>
  <c r="N38" i="57"/>
  <c r="Q51" i="57"/>
  <c r="H51" i="57"/>
  <c r="Q50" i="57"/>
  <c r="H50" i="57"/>
  <c r="Q49" i="57"/>
  <c r="H49" i="57"/>
  <c r="Q48" i="57"/>
  <c r="H48" i="57"/>
  <c r="Q47" i="57"/>
  <c r="H47" i="57"/>
  <c r="Q46" i="57"/>
  <c r="H46" i="57"/>
  <c r="Q45" i="57"/>
  <c r="H45" i="57"/>
  <c r="P51" i="57"/>
  <c r="L51" i="57"/>
  <c r="P50" i="57"/>
  <c r="L50" i="57"/>
  <c r="P49" i="57"/>
  <c r="L49" i="57"/>
  <c r="P48" i="57"/>
  <c r="L48" i="57"/>
  <c r="P47" i="57"/>
  <c r="L47" i="57"/>
  <c r="P46" i="57"/>
  <c r="L46" i="57"/>
  <c r="P45" i="57"/>
  <c r="L45" i="57"/>
  <c r="O51" i="57"/>
  <c r="J51" i="57"/>
  <c r="F51" i="57"/>
  <c r="O50" i="57"/>
  <c r="J50" i="57"/>
  <c r="F50" i="57"/>
  <c r="O49" i="57"/>
  <c r="J49" i="57"/>
  <c r="F49" i="57"/>
  <c r="O48" i="57"/>
  <c r="J48" i="57"/>
  <c r="F48" i="57"/>
  <c r="O47" i="57"/>
  <c r="J47" i="57"/>
  <c r="F47" i="57"/>
  <c r="O46" i="57"/>
  <c r="J46" i="57"/>
  <c r="F46" i="57"/>
  <c r="N51" i="57"/>
  <c r="I51" i="57"/>
  <c r="E51" i="57"/>
  <c r="N50" i="57"/>
  <c r="I50" i="57"/>
  <c r="E50" i="57"/>
  <c r="N49" i="57"/>
  <c r="I49" i="57"/>
  <c r="E49" i="57"/>
  <c r="N48" i="57"/>
  <c r="I48" i="57"/>
  <c r="E48" i="57"/>
  <c r="N47" i="57"/>
  <c r="I47" i="57"/>
  <c r="E47" i="57"/>
  <c r="N46" i="57"/>
  <c r="I46" i="57"/>
  <c r="E46" i="57"/>
  <c r="N45" i="57"/>
  <c r="I45" i="57"/>
  <c r="E45" i="57"/>
  <c r="F44" i="57"/>
  <c r="H44" i="57"/>
  <c r="N44" i="57"/>
  <c r="F45" i="57"/>
  <c r="M57" i="57"/>
  <c r="Q57" i="57"/>
  <c r="G58" i="57"/>
  <c r="L58" i="57"/>
  <c r="P58" i="57"/>
  <c r="G59" i="57"/>
  <c r="L59" i="57"/>
  <c r="P59" i="57"/>
  <c r="H60" i="57"/>
  <c r="Q60" i="57"/>
  <c r="M61" i="57"/>
  <c r="H62" i="57"/>
  <c r="Q62" i="57"/>
  <c r="M63" i="57"/>
  <c r="H64" i="57"/>
  <c r="P64" i="57"/>
  <c r="L64" i="57"/>
  <c r="P63" i="57"/>
  <c r="L63" i="57"/>
  <c r="P62" i="57"/>
  <c r="L62" i="57"/>
  <c r="P61" i="57"/>
  <c r="L61" i="57"/>
  <c r="P60" i="57"/>
  <c r="L60" i="57"/>
  <c r="O64" i="57"/>
  <c r="J64" i="57"/>
  <c r="F64" i="57"/>
  <c r="O63" i="57"/>
  <c r="J63" i="57"/>
  <c r="F63" i="57"/>
  <c r="O62" i="57"/>
  <c r="J62" i="57"/>
  <c r="F62" i="57"/>
  <c r="O61" i="57"/>
  <c r="J61" i="57"/>
  <c r="F61" i="57"/>
  <c r="O60" i="57"/>
  <c r="J60" i="57"/>
  <c r="E57" i="57"/>
  <c r="I57" i="57"/>
  <c r="N57" i="57"/>
  <c r="H58" i="57"/>
  <c r="M58" i="57"/>
  <c r="Q58" i="57"/>
  <c r="H59" i="57"/>
  <c r="Q59" i="57"/>
  <c r="I60" i="57"/>
  <c r="E61" i="57"/>
  <c r="N61" i="57"/>
  <c r="I62" i="57"/>
  <c r="E63" i="57"/>
  <c r="N63" i="57"/>
  <c r="I64" i="57"/>
  <c r="F77" i="57"/>
  <c r="F76" i="57"/>
  <c r="F75" i="57"/>
  <c r="F74" i="57"/>
  <c r="F73" i="57"/>
  <c r="N77" i="57"/>
  <c r="N76" i="57"/>
  <c r="N75" i="57"/>
  <c r="N74" i="57"/>
  <c r="N73" i="57"/>
  <c r="N72" i="57"/>
  <c r="N71" i="57"/>
  <c r="N70" i="57"/>
  <c r="F70" i="57"/>
  <c r="G45" i="57"/>
  <c r="G46" i="57"/>
  <c r="G47" i="57"/>
  <c r="G48" i="57"/>
  <c r="G49" i="57"/>
  <c r="G50" i="57"/>
  <c r="G51" i="57"/>
  <c r="G64" i="57"/>
  <c r="G63" i="57"/>
  <c r="G62" i="57"/>
  <c r="G61" i="57"/>
  <c r="G60" i="57"/>
  <c r="F57" i="57"/>
  <c r="J57" i="57"/>
  <c r="O57" i="57"/>
  <c r="E58" i="57"/>
  <c r="I58" i="57"/>
  <c r="N58" i="57"/>
  <c r="E59" i="57"/>
  <c r="I59" i="57"/>
  <c r="N59" i="57"/>
  <c r="E60" i="57"/>
  <c r="M60" i="57"/>
  <c r="H61" i="57"/>
  <c r="Q61" i="57"/>
  <c r="M62" i="57"/>
  <c r="H63" i="57"/>
  <c r="Q63" i="57"/>
  <c r="M64" i="57"/>
  <c r="M45" i="57"/>
  <c r="M46" i="57"/>
  <c r="M47" i="57"/>
  <c r="M48" i="57"/>
  <c r="M49" i="57"/>
  <c r="M50" i="57"/>
  <c r="G57" i="57"/>
  <c r="L57" i="57"/>
  <c r="F58" i="57"/>
  <c r="J58" i="57"/>
  <c r="O58" i="57"/>
  <c r="F59" i="57"/>
  <c r="J59" i="57"/>
  <c r="O59" i="57"/>
  <c r="F60" i="57"/>
  <c r="N60" i="57"/>
  <c r="I61" i="57"/>
  <c r="E62" i="57"/>
  <c r="N62" i="57"/>
  <c r="I63" i="57"/>
  <c r="E64" i="57"/>
  <c r="N64" i="57"/>
  <c r="F72" i="57"/>
  <c r="M70" i="57"/>
  <c r="M71" i="57"/>
  <c r="M72" i="57"/>
  <c r="M73" i="57"/>
  <c r="M74" i="57"/>
  <c r="M75" i="57"/>
  <c r="M76" i="57"/>
  <c r="M77" i="57"/>
  <c r="M96" i="57"/>
  <c r="M97" i="57"/>
  <c r="M98" i="57"/>
  <c r="M99" i="57"/>
  <c r="M100" i="57"/>
  <c r="M101" i="57"/>
  <c r="M102" i="57"/>
  <c r="M103" i="57"/>
  <c r="M104" i="57"/>
  <c r="M105" i="57"/>
  <c r="M122" i="57"/>
  <c r="M123" i="57"/>
  <c r="M124" i="57"/>
  <c r="M125" i="57"/>
  <c r="M126" i="57"/>
  <c r="M127" i="57"/>
  <c r="M128" i="57"/>
  <c r="M129" i="57"/>
  <c r="M130" i="57"/>
  <c r="M131" i="57"/>
  <c r="G83" i="57"/>
  <c r="G84" i="57"/>
  <c r="G85" i="57"/>
  <c r="G86" i="57"/>
  <c r="G87" i="57"/>
  <c r="G88" i="57"/>
  <c r="G89" i="57"/>
  <c r="G90" i="57"/>
  <c r="N99" i="57"/>
  <c r="N100" i="57"/>
  <c r="N101" i="57"/>
  <c r="N102" i="57"/>
  <c r="N103" i="57"/>
  <c r="N104" i="57"/>
  <c r="G109" i="57"/>
  <c r="G110" i="57"/>
  <c r="G111" i="57"/>
  <c r="G112" i="57"/>
  <c r="G113" i="57"/>
  <c r="G114" i="57"/>
  <c r="G115" i="57"/>
  <c r="G116" i="57"/>
  <c r="G117" i="57"/>
  <c r="G118" i="57"/>
  <c r="N127" i="57"/>
  <c r="N128" i="57"/>
  <c r="N129" i="57"/>
  <c r="N130" i="57"/>
  <c r="M83" i="57"/>
  <c r="M84" i="57"/>
  <c r="M85" i="57"/>
  <c r="M86" i="57"/>
  <c r="M87" i="57"/>
  <c r="M88" i="57"/>
  <c r="M89" i="57"/>
  <c r="M90" i="57"/>
  <c r="M109" i="57"/>
  <c r="M110" i="57"/>
  <c r="M111" i="57"/>
  <c r="M112" i="57"/>
  <c r="M113" i="57"/>
  <c r="M114" i="57"/>
  <c r="M115" i="57"/>
  <c r="M116" i="57"/>
  <c r="M117" i="57"/>
  <c r="G77" i="57"/>
  <c r="N83" i="57"/>
  <c r="N84" i="57"/>
  <c r="N85" i="57"/>
  <c r="N86" i="57"/>
  <c r="N87" i="57"/>
  <c r="N88" i="57"/>
  <c r="N89" i="57"/>
  <c r="N90" i="57"/>
  <c r="G96" i="57"/>
  <c r="G97" i="57"/>
  <c r="G98" i="57"/>
  <c r="G99" i="57"/>
  <c r="G100" i="57"/>
  <c r="G101" i="57"/>
  <c r="G102" i="57"/>
  <c r="G103" i="57"/>
  <c r="G104" i="57"/>
  <c r="N109" i="57"/>
  <c r="N110" i="57"/>
  <c r="N111" i="57"/>
  <c r="N112" i="57"/>
  <c r="N113" i="57"/>
  <c r="N114" i="57"/>
  <c r="N115" i="57"/>
  <c r="N116" i="57"/>
  <c r="N117" i="57"/>
  <c r="G122" i="57"/>
  <c r="G123" i="57"/>
  <c r="G124" i="57"/>
  <c r="G125" i="57"/>
  <c r="G126" i="57"/>
  <c r="G127" i="57"/>
  <c r="G128" i="57"/>
  <c r="G129" i="57"/>
  <c r="G130" i="57"/>
  <c r="F3" i="5"/>
  <c r="J3" i="5" s="1"/>
  <c r="H3" i="5"/>
  <c r="L3" i="5" s="1"/>
  <c r="F35" i="5"/>
  <c r="J35" i="5" s="1"/>
  <c r="H35" i="5"/>
  <c r="L35" i="5" s="1"/>
  <c r="F8" i="5"/>
  <c r="J8" i="5" s="1"/>
  <c r="H8" i="5"/>
  <c r="L8" i="5" s="1"/>
  <c r="F10" i="5"/>
  <c r="J10" i="5" s="1"/>
  <c r="H10" i="5"/>
  <c r="L10" i="5" s="1"/>
  <c r="F12" i="5"/>
  <c r="J12" i="5" s="1"/>
  <c r="H12" i="5"/>
  <c r="L12" i="5" s="1"/>
  <c r="F5" i="5"/>
  <c r="J5" i="5" s="1"/>
  <c r="H5" i="5"/>
  <c r="L5" i="5" s="1"/>
  <c r="F22" i="5"/>
  <c r="J22" i="5" s="1"/>
  <c r="H22" i="5"/>
  <c r="L22" i="5" s="1"/>
  <c r="F13" i="5"/>
  <c r="J13" i="5" s="1"/>
  <c r="H13" i="5"/>
  <c r="L13" i="5" s="1"/>
  <c r="F15" i="5"/>
  <c r="J15" i="5" s="1"/>
  <c r="H15" i="5"/>
  <c r="L15" i="5" s="1"/>
  <c r="F14" i="5"/>
  <c r="J14" i="5" s="1"/>
  <c r="H14" i="5"/>
  <c r="L14" i="5" s="1"/>
  <c r="F16" i="5"/>
  <c r="J16" i="5" s="1"/>
  <c r="H16" i="5"/>
  <c r="L16" i="5" s="1"/>
  <c r="F17" i="5"/>
  <c r="J17" i="5" s="1"/>
  <c r="H17" i="5"/>
  <c r="L17" i="5" s="1"/>
  <c r="F18" i="5"/>
  <c r="J18" i="5" s="1"/>
  <c r="H18" i="5"/>
  <c r="L18" i="5" s="1"/>
  <c r="F19" i="5"/>
  <c r="J19" i="5" s="1"/>
  <c r="H19" i="5"/>
  <c r="L19" i="5" s="1"/>
  <c r="F21" i="5"/>
  <c r="J21" i="5" s="1"/>
  <c r="H21" i="5"/>
  <c r="L21" i="5" s="1"/>
  <c r="F23" i="5"/>
  <c r="J23" i="5" s="1"/>
  <c r="H23" i="5"/>
  <c r="L23" i="5" s="1"/>
  <c r="F24" i="5"/>
  <c r="J24" i="5" s="1"/>
  <c r="H24" i="5"/>
  <c r="L24" i="5" s="1"/>
  <c r="F26" i="5"/>
  <c r="J26" i="5" s="1"/>
  <c r="H26" i="5"/>
  <c r="L26" i="5" s="1"/>
  <c r="F34" i="5"/>
  <c r="J34" i="5" s="1"/>
  <c r="H34" i="5"/>
  <c r="L34" i="5" s="1"/>
  <c r="F32" i="5"/>
  <c r="J32" i="5" s="1"/>
  <c r="H32" i="5"/>
  <c r="L32" i="5" s="1"/>
  <c r="F29" i="5"/>
  <c r="J29" i="5" s="1"/>
  <c r="H29" i="5"/>
  <c r="L29" i="5" s="1"/>
  <c r="F6" i="5"/>
  <c r="J6" i="5" s="1"/>
  <c r="H6" i="5"/>
  <c r="L6" i="5" s="1"/>
  <c r="E27" i="3"/>
  <c r="D27" i="3"/>
  <c r="E26" i="3"/>
  <c r="D26" i="3"/>
  <c r="E25" i="3"/>
  <c r="D25" i="3"/>
  <c r="E48" i="3"/>
  <c r="D48" i="3"/>
  <c r="E47" i="3"/>
  <c r="D47" i="3"/>
  <c r="E46" i="3"/>
  <c r="D46" i="3"/>
  <c r="E84" i="3"/>
  <c r="D84" i="3"/>
  <c r="E83" i="3"/>
  <c r="D83" i="3"/>
  <c r="E82" i="3"/>
  <c r="D82" i="3"/>
  <c r="E144" i="3"/>
  <c r="D144" i="3"/>
  <c r="E143" i="3"/>
  <c r="D143" i="3"/>
  <c r="E142" i="3"/>
  <c r="D142" i="3"/>
  <c r="E108" i="3"/>
  <c r="D108" i="3"/>
  <c r="E107" i="3"/>
  <c r="D107" i="3"/>
  <c r="E106" i="3"/>
  <c r="D106" i="3"/>
  <c r="E54" i="3"/>
  <c r="D54" i="3"/>
  <c r="E53" i="3"/>
  <c r="D53" i="3"/>
  <c r="E52" i="3"/>
  <c r="D52" i="3"/>
  <c r="E45" i="3"/>
  <c r="D45" i="3"/>
  <c r="E44" i="3"/>
  <c r="D44" i="3"/>
  <c r="E43" i="3"/>
  <c r="D43" i="3"/>
  <c r="E99" i="3"/>
  <c r="D99" i="3"/>
  <c r="E98" i="3"/>
  <c r="D98" i="3"/>
  <c r="E97" i="3"/>
  <c r="D97" i="3"/>
  <c r="E102" i="3"/>
  <c r="D102" i="3"/>
  <c r="E101" i="3"/>
  <c r="D101" i="3"/>
  <c r="E100" i="3"/>
  <c r="D100" i="3"/>
  <c r="E96" i="3"/>
  <c r="D96" i="3"/>
  <c r="E95" i="3"/>
  <c r="D95" i="3"/>
  <c r="E94" i="3"/>
  <c r="D94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5" i="3"/>
  <c r="E86" i="3"/>
  <c r="E87" i="3"/>
  <c r="E88" i="3"/>
  <c r="E89" i="3"/>
  <c r="E90" i="3"/>
  <c r="E91" i="3"/>
  <c r="E92" i="3"/>
  <c r="E93" i="3"/>
  <c r="E103" i="3"/>
  <c r="E104" i="3"/>
  <c r="E105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5" i="3"/>
  <c r="E146" i="3"/>
  <c r="E147" i="3"/>
  <c r="E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5" i="3"/>
  <c r="D86" i="3"/>
  <c r="D87" i="3"/>
  <c r="D88" i="3"/>
  <c r="D89" i="3"/>
  <c r="D90" i="3"/>
  <c r="D91" i="3"/>
  <c r="D92" i="3"/>
  <c r="D93" i="3"/>
  <c r="D103" i="3"/>
  <c r="D104" i="3"/>
  <c r="D105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5" i="3"/>
  <c r="D146" i="3"/>
  <c r="D147" i="3"/>
  <c r="D7" i="3"/>
  <c r="AI36" i="115" l="1"/>
  <c r="AD17" i="115"/>
  <c r="U56" i="115"/>
  <c r="U74" i="114"/>
  <c r="U73" i="115"/>
  <c r="U47" i="115"/>
  <c r="U46" i="115"/>
  <c r="U69" i="114"/>
  <c r="U50" i="115"/>
  <c r="U70" i="114"/>
  <c r="U76" i="115"/>
  <c r="U72" i="114"/>
  <c r="U56" i="114"/>
  <c r="U74" i="115"/>
  <c r="U57" i="115"/>
  <c r="U48" i="115"/>
  <c r="U47" i="114"/>
  <c r="U46" i="114"/>
  <c r="U75" i="115"/>
  <c r="U49" i="115"/>
  <c r="U68" i="114"/>
  <c r="U70" i="115"/>
  <c r="U55" i="115"/>
  <c r="U67" i="114"/>
  <c r="U63" i="115"/>
  <c r="U51" i="115"/>
  <c r="U66" i="114"/>
  <c r="U71" i="115"/>
  <c r="U67" i="115"/>
  <c r="U60" i="115"/>
  <c r="U59" i="115"/>
  <c r="U58" i="115"/>
  <c r="U75" i="114"/>
  <c r="U63" i="114"/>
  <c r="U54" i="114"/>
  <c r="U50" i="114"/>
  <c r="U69" i="115"/>
  <c r="U71" i="114"/>
  <c r="U62" i="115"/>
  <c r="U61" i="115"/>
  <c r="U64" i="114"/>
  <c r="U54" i="115"/>
  <c r="U76" i="114"/>
  <c r="U65" i="114"/>
  <c r="U68" i="115"/>
  <c r="U53" i="115"/>
  <c r="U64" i="115"/>
  <c r="U52" i="115"/>
  <c r="U72" i="115"/>
  <c r="U66" i="115"/>
  <c r="U65" i="115"/>
  <c r="U73" i="114"/>
  <c r="AD32" i="115"/>
  <c r="AA3" i="115"/>
  <c r="AI33" i="115"/>
  <c r="Y24" i="115"/>
  <c r="AH24" i="115" s="1"/>
  <c r="AI29" i="115"/>
  <c r="AI16" i="115"/>
  <c r="AG37" i="115"/>
  <c r="AH5" i="115"/>
  <c r="AC22" i="115"/>
  <c r="AD22" i="115" s="1"/>
  <c r="Y18" i="115"/>
  <c r="Z35" i="115"/>
  <c r="X26" i="115"/>
  <c r="AB11" i="115"/>
  <c r="AA6" i="115"/>
  <c r="Z12" i="115"/>
  <c r="AB35" i="115"/>
  <c r="AC29" i="115"/>
  <c r="AD29" i="115" s="1"/>
  <c r="Z30" i="115"/>
  <c r="AB23" i="115"/>
  <c r="AB8" i="115"/>
  <c r="AB26" i="115"/>
  <c r="X19" i="115"/>
  <c r="AI19" i="115" s="1"/>
  <c r="Y36" i="115"/>
  <c r="AH36" i="115" s="1"/>
  <c r="X32" i="115"/>
  <c r="AI32" i="115" s="1"/>
  <c r="Y20" i="115"/>
  <c r="AH20" i="115" s="1"/>
  <c r="Y32" i="115"/>
  <c r="AH32" i="115" s="1"/>
  <c r="Z3" i="115"/>
  <c r="AI35" i="115"/>
  <c r="AA23" i="115"/>
  <c r="AA18" i="115"/>
  <c r="AA14" i="115"/>
  <c r="AA16" i="115"/>
  <c r="AA36" i="115"/>
  <c r="AA22" i="115"/>
  <c r="AA20" i="115"/>
  <c r="AA26" i="115"/>
  <c r="Y4" i="115"/>
  <c r="AH4" i="115" s="1"/>
  <c r="Z22" i="115"/>
  <c r="X25" i="115"/>
  <c r="AI25" i="115" s="1"/>
  <c r="AA7" i="115"/>
  <c r="AI30" i="115"/>
  <c r="AB13" i="115"/>
  <c r="AC3" i="115"/>
  <c r="AD3" i="115" s="1"/>
  <c r="Y30" i="115"/>
  <c r="AH30" i="115" s="1"/>
  <c r="AB4" i="115"/>
  <c r="X34" i="115"/>
  <c r="AI34" i="115" s="1"/>
  <c r="AA24" i="115"/>
  <c r="AA9" i="115"/>
  <c r="AA27" i="115"/>
  <c r="AI20" i="115"/>
  <c r="Y35" i="115"/>
  <c r="AH35" i="115" s="1"/>
  <c r="Z32" i="115"/>
  <c r="AA15" i="115"/>
  <c r="AA30" i="115"/>
  <c r="AC25" i="115"/>
  <c r="AD25" i="115" s="1"/>
  <c r="X9" i="115"/>
  <c r="AI9" i="115" s="1"/>
  <c r="X22" i="115"/>
  <c r="AI22" i="115" s="1"/>
  <c r="AH22" i="115"/>
  <c r="AH12" i="115"/>
  <c r="AA31" i="115"/>
  <c r="AC14" i="115"/>
  <c r="AD14" i="115" s="1"/>
  <c r="AA4" i="115"/>
  <c r="AC5" i="115"/>
  <c r="AD5" i="115" s="1"/>
  <c r="Z25" i="115"/>
  <c r="Z10" i="115"/>
  <c r="Z28" i="115"/>
  <c r="AC8" i="115"/>
  <c r="AD8" i="115" s="1"/>
  <c r="Y15" i="115"/>
  <c r="AH9" i="115"/>
  <c r="Z24" i="115"/>
  <c r="AD34" i="115"/>
  <c r="AA34" i="115"/>
  <c r="AA32" i="115"/>
  <c r="AC28" i="115"/>
  <c r="AD28" i="115" s="1"/>
  <c r="Z5" i="115"/>
  <c r="AA25" i="115"/>
  <c r="Y28" i="115"/>
  <c r="AH28" i="115" s="1"/>
  <c r="AC7" i="115"/>
  <c r="AD7" i="115" s="1"/>
  <c r="AC19" i="115"/>
  <c r="AD19" i="115" s="1"/>
  <c r="X5" i="115"/>
  <c r="AI5" i="115" s="1"/>
  <c r="AA19" i="115"/>
  <c r="Z19" i="115"/>
  <c r="AA13" i="115"/>
  <c r="AB5" i="115"/>
  <c r="AC35" i="115"/>
  <c r="AD35" i="115" s="1"/>
  <c r="Y26" i="115"/>
  <c r="AH26" i="115" s="1"/>
  <c r="Y11" i="115"/>
  <c r="AH11" i="115" s="1"/>
  <c r="Y29" i="115"/>
  <c r="AH29" i="115" s="1"/>
  <c r="Y19" i="115"/>
  <c r="AH19" i="115" s="1"/>
  <c r="AB24" i="115"/>
  <c r="AB10" i="115"/>
  <c r="AB36" i="115"/>
  <c r="AB34" i="115"/>
  <c r="AB18" i="115"/>
  <c r="AB16" i="115"/>
  <c r="AB30" i="115"/>
  <c r="AB20" i="115"/>
  <c r="X8" i="115"/>
  <c r="AI8" i="115" s="1"/>
  <c r="X21" i="115"/>
  <c r="AI21" i="115" s="1"/>
  <c r="X4" i="115"/>
  <c r="AI4" i="115" s="1"/>
  <c r="X10" i="115"/>
  <c r="AI10" i="115" s="1"/>
  <c r="X6" i="115"/>
  <c r="AI6" i="115" s="1"/>
  <c r="X15" i="115"/>
  <c r="AI15" i="115" s="1"/>
  <c r="X3" i="115"/>
  <c r="AI3" i="115" s="1"/>
  <c r="X31" i="115"/>
  <c r="AI31" i="115" s="1"/>
  <c r="X14" i="115"/>
  <c r="AI14" i="115" s="1"/>
  <c r="X7" i="115"/>
  <c r="AI7" i="115" s="1"/>
  <c r="X16" i="115"/>
  <c r="X23" i="115"/>
  <c r="AI23" i="115" s="1"/>
  <c r="X17" i="115"/>
  <c r="AI17" i="115" s="1"/>
  <c r="AC23" i="115"/>
  <c r="AD23" i="115" s="1"/>
  <c r="AC4" i="115"/>
  <c r="AD4" i="115" s="1"/>
  <c r="AC36" i="115"/>
  <c r="AD36" i="115" s="1"/>
  <c r="AC27" i="115"/>
  <c r="AD27" i="115" s="1"/>
  <c r="AC33" i="115"/>
  <c r="AD33" i="115" s="1"/>
  <c r="AC12" i="115"/>
  <c r="AD12" i="115" s="1"/>
  <c r="AC16" i="115"/>
  <c r="AD16" i="115" s="1"/>
  <c r="AC24" i="115"/>
  <c r="AD24" i="115" s="1"/>
  <c r="AC10" i="115"/>
  <c r="AC20" i="115"/>
  <c r="AD20" i="115" s="1"/>
  <c r="AC9" i="115"/>
  <c r="AD9" i="115" s="1"/>
  <c r="AB14" i="115"/>
  <c r="AA35" i="115"/>
  <c r="AA21" i="115"/>
  <c r="AC6" i="115"/>
  <c r="AD6" i="115" s="1"/>
  <c r="AD11" i="115"/>
  <c r="X27" i="115"/>
  <c r="AI27" i="115" s="1"/>
  <c r="X12" i="115"/>
  <c r="AI12" i="115" s="1"/>
  <c r="AC31" i="115"/>
  <c r="AD31" i="115" s="1"/>
  <c r="AA10" i="115"/>
  <c r="AB27" i="115"/>
  <c r="Z13" i="115"/>
  <c r="AC18" i="115"/>
  <c r="AD18" i="115" s="1"/>
  <c r="AI26" i="115"/>
  <c r="AD26" i="115"/>
  <c r="Y25" i="115"/>
  <c r="AH25" i="115" s="1"/>
  <c r="AC15" i="115"/>
  <c r="AD15" i="115" s="1"/>
  <c r="X24" i="115"/>
  <c r="AI24" i="115" s="1"/>
  <c r="AB12" i="115"/>
  <c r="AI28" i="115"/>
  <c r="AB32" i="115"/>
  <c r="Z11" i="115"/>
  <c r="AA28" i="115"/>
  <c r="X11" i="115"/>
  <c r="AI11" i="115" s="1"/>
  <c r="AD10" i="115"/>
  <c r="Z21" i="115"/>
  <c r="AH15" i="115"/>
  <c r="Z18" i="115"/>
  <c r="Z27" i="115"/>
  <c r="Z14" i="115"/>
  <c r="Z23" i="115"/>
  <c r="Z16" i="115"/>
  <c r="Z17" i="115"/>
  <c r="Z7" i="115"/>
  <c r="Z26" i="115"/>
  <c r="Z9" i="115"/>
  <c r="Z36" i="115"/>
  <c r="Z33" i="115"/>
  <c r="AB3" i="115"/>
  <c r="AB25" i="115"/>
  <c r="AA12" i="115"/>
  <c r="AC30" i="115"/>
  <c r="AD30" i="115" s="1"/>
  <c r="AA33" i="115"/>
  <c r="Z29" i="115"/>
  <c r="AA8" i="115"/>
  <c r="AC21" i="115"/>
  <c r="AD21" i="115" s="1"/>
  <c r="AI18" i="115"/>
  <c r="AH18" i="115"/>
  <c r="Y10" i="115"/>
  <c r="AH10" i="115" s="1"/>
  <c r="Y23" i="115"/>
  <c r="AH23" i="115" s="1"/>
  <c r="Y34" i="115"/>
  <c r="AH34" i="115" s="1"/>
  <c r="Y16" i="115"/>
  <c r="AH16" i="115" s="1"/>
  <c r="Y13" i="115"/>
  <c r="AH13" i="115" s="1"/>
  <c r="Y3" i="115"/>
  <c r="AH3" i="115" s="1"/>
  <c r="Y21" i="115"/>
  <c r="AH21" i="115" s="1"/>
  <c r="Y8" i="115"/>
  <c r="AH8" i="115" s="1"/>
  <c r="Y6" i="115"/>
  <c r="AH6" i="115" s="1"/>
  <c r="Y17" i="115"/>
  <c r="AH17" i="115" s="1"/>
  <c r="Y33" i="115"/>
  <c r="AH33" i="115" s="1"/>
  <c r="Y27" i="115"/>
  <c r="AH27" i="115" s="1"/>
  <c r="Y14" i="115"/>
  <c r="AH14" i="115" s="1"/>
  <c r="Y7" i="115"/>
  <c r="AH7" i="115" s="1"/>
  <c r="Y31" i="115"/>
  <c r="AH31" i="115" s="1"/>
  <c r="Z4" i="115"/>
  <c r="AC13" i="115"/>
  <c r="AD13" i="115" s="1"/>
  <c r="Z20" i="115"/>
  <c r="Z31" i="115"/>
  <c r="AA17" i="115"/>
  <c r="Z34" i="115"/>
  <c r="X13" i="115"/>
  <c r="AI13" i="115" s="1"/>
  <c r="AI30" i="114"/>
  <c r="AC16" i="114"/>
  <c r="AD16" i="114" s="1"/>
  <c r="Y32" i="114"/>
  <c r="AH32" i="114" s="1"/>
  <c r="AC28" i="114"/>
  <c r="X3" i="114"/>
  <c r="AI3" i="114" s="1"/>
  <c r="AC34" i="114"/>
  <c r="AD34" i="114" s="1"/>
  <c r="AC36" i="114"/>
  <c r="AD36" i="114" s="1"/>
  <c r="Y25" i="114"/>
  <c r="AH25" i="114" s="1"/>
  <c r="AH24" i="114"/>
  <c r="Y10" i="114"/>
  <c r="AH10" i="114" s="1"/>
  <c r="X17" i="114"/>
  <c r="AI17" i="114" s="1"/>
  <c r="X33" i="114"/>
  <c r="AI33" i="114" s="1"/>
  <c r="AC4" i="114"/>
  <c r="Y28" i="114"/>
  <c r="AI32" i="114"/>
  <c r="AC6" i="114"/>
  <c r="AD6" i="114" s="1"/>
  <c r="AC27" i="114"/>
  <c r="X19" i="114"/>
  <c r="AI19" i="114" s="1"/>
  <c r="AC25" i="114"/>
  <c r="AD25" i="114" s="1"/>
  <c r="Y33" i="114"/>
  <c r="AH33" i="114" s="1"/>
  <c r="AC18" i="114"/>
  <c r="AD18" i="114" s="1"/>
  <c r="AD17" i="114"/>
  <c r="Y30" i="114"/>
  <c r="AH30" i="114" s="1"/>
  <c r="AI7" i="114"/>
  <c r="AC35" i="114"/>
  <c r="AD35" i="114" s="1"/>
  <c r="X35" i="114"/>
  <c r="AI35" i="114" s="1"/>
  <c r="AC12" i="114"/>
  <c r="AD12" i="114" s="1"/>
  <c r="X16" i="114"/>
  <c r="AC22" i="114"/>
  <c r="AD22" i="114" s="1"/>
  <c r="X23" i="114"/>
  <c r="AI23" i="114" s="1"/>
  <c r="AC24" i="114"/>
  <c r="AD24" i="114" s="1"/>
  <c r="AC26" i="114"/>
  <c r="AD26" i="114" s="1"/>
  <c r="AC13" i="114"/>
  <c r="AD13" i="114" s="1"/>
  <c r="Y13" i="114"/>
  <c r="AH13" i="114" s="1"/>
  <c r="AG37" i="114"/>
  <c r="AI5" i="114"/>
  <c r="X4" i="114"/>
  <c r="AI4" i="114" s="1"/>
  <c r="Y6" i="114"/>
  <c r="AH6" i="114" s="1"/>
  <c r="AC10" i="114"/>
  <c r="AD10" i="114" s="1"/>
  <c r="Y15" i="114"/>
  <c r="AH15" i="114" s="1"/>
  <c r="X14" i="114"/>
  <c r="AI14" i="114" s="1"/>
  <c r="Z36" i="114"/>
  <c r="Y17" i="114"/>
  <c r="AH17" i="114" s="1"/>
  <c r="AC15" i="114"/>
  <c r="AD15" i="114" s="1"/>
  <c r="AD9" i="114"/>
  <c r="Y27" i="114"/>
  <c r="AH27" i="114" s="1"/>
  <c r="AD31" i="114"/>
  <c r="Y36" i="114"/>
  <c r="AH36" i="114" s="1"/>
  <c r="Y29" i="114"/>
  <c r="AH29" i="114" s="1"/>
  <c r="X22" i="114"/>
  <c r="AI22" i="114" s="1"/>
  <c r="X29" i="114"/>
  <c r="AI29" i="114" s="1"/>
  <c r="X31" i="114"/>
  <c r="AI31" i="114" s="1"/>
  <c r="X18" i="114"/>
  <c r="AI18" i="114" s="1"/>
  <c r="X12" i="114"/>
  <c r="AI12" i="114" s="1"/>
  <c r="X10" i="114"/>
  <c r="AI10" i="114" s="1"/>
  <c r="X26" i="114"/>
  <c r="AI26" i="114" s="1"/>
  <c r="X21" i="114"/>
  <c r="AI21" i="114" s="1"/>
  <c r="AC21" i="114"/>
  <c r="AD21" i="114" s="1"/>
  <c r="X11" i="114"/>
  <c r="AI11" i="114" s="1"/>
  <c r="AD14" i="114"/>
  <c r="X36" i="114"/>
  <c r="AI36" i="114" s="1"/>
  <c r="X28" i="114"/>
  <c r="Y26" i="114"/>
  <c r="AH26" i="114" s="1"/>
  <c r="AD4" i="114"/>
  <c r="AH4" i="114"/>
  <c r="AC29" i="114"/>
  <c r="AD29" i="114" s="1"/>
  <c r="Y34" i="114"/>
  <c r="AH34" i="114" s="1"/>
  <c r="AC8" i="114"/>
  <c r="AD8" i="114" s="1"/>
  <c r="AI15" i="114"/>
  <c r="X25" i="114"/>
  <c r="AI25" i="114" s="1"/>
  <c r="AC20" i="114"/>
  <c r="AD20" i="114" s="1"/>
  <c r="AA3" i="114"/>
  <c r="AA30" i="114"/>
  <c r="AA28" i="114"/>
  <c r="AA25" i="114"/>
  <c r="AA20" i="114"/>
  <c r="AA33" i="114"/>
  <c r="AA17" i="114"/>
  <c r="AA21" i="114"/>
  <c r="AA36" i="114"/>
  <c r="AA14" i="114"/>
  <c r="AA9" i="114"/>
  <c r="AA29" i="114"/>
  <c r="AA8" i="114"/>
  <c r="AA31" i="114"/>
  <c r="AA23" i="114"/>
  <c r="AA11" i="114"/>
  <c r="AA27" i="114"/>
  <c r="AA19" i="114"/>
  <c r="AA35" i="114"/>
  <c r="AA5" i="114"/>
  <c r="AA34" i="114"/>
  <c r="AA22" i="114"/>
  <c r="AA4" i="114"/>
  <c r="AA15" i="114"/>
  <c r="AA13" i="114"/>
  <c r="AA6" i="114"/>
  <c r="AA10" i="114"/>
  <c r="AA26" i="114"/>
  <c r="AA18" i="114"/>
  <c r="AA12" i="114"/>
  <c r="AA32" i="114"/>
  <c r="AA16" i="114"/>
  <c r="AA7" i="114"/>
  <c r="AD27" i="114"/>
  <c r="AH11" i="114"/>
  <c r="Y8" i="114"/>
  <c r="AH8" i="114" s="1"/>
  <c r="X27" i="114"/>
  <c r="AI27" i="114" s="1"/>
  <c r="Y9" i="114"/>
  <c r="AH9" i="114" s="1"/>
  <c r="AI16" i="114"/>
  <c r="Z32" i="114"/>
  <c r="Z8" i="114"/>
  <c r="Z14" i="114"/>
  <c r="Z30" i="114"/>
  <c r="Z28" i="114"/>
  <c r="Z20" i="114"/>
  <c r="Z9" i="114"/>
  <c r="Z33" i="114"/>
  <c r="Z34" i="114"/>
  <c r="Z13" i="114"/>
  <c r="Z29" i="114"/>
  <c r="Z27" i="114"/>
  <c r="Z21" i="114"/>
  <c r="Z12" i="114"/>
  <c r="Z23" i="114"/>
  <c r="Z10" i="114"/>
  <c r="Z18" i="114"/>
  <c r="Z5" i="114"/>
  <c r="Z11" i="114"/>
  <c r="Z22" i="114"/>
  <c r="Z4" i="114"/>
  <c r="Z15" i="114"/>
  <c r="Z6" i="114"/>
  <c r="Z24" i="114"/>
  <c r="Z19" i="114"/>
  <c r="Z35" i="114"/>
  <c r="Z26" i="114"/>
  <c r="Z16" i="114"/>
  <c r="Z3" i="114"/>
  <c r="Z17" i="114"/>
  <c r="Z7" i="114"/>
  <c r="X8" i="114"/>
  <c r="AI8" i="114" s="1"/>
  <c r="X6" i="114"/>
  <c r="AI6" i="114" s="1"/>
  <c r="AD19" i="114"/>
  <c r="X9" i="114"/>
  <c r="AI9" i="114" s="1"/>
  <c r="AI28" i="114"/>
  <c r="AH28" i="114"/>
  <c r="AD28" i="114"/>
  <c r="Y7" i="114"/>
  <c r="AH7" i="114" s="1"/>
  <c r="AC33" i="114"/>
  <c r="AD33" i="114" s="1"/>
  <c r="Y22" i="114"/>
  <c r="AH22" i="114" s="1"/>
  <c r="X34" i="114"/>
  <c r="AI34" i="114" s="1"/>
  <c r="AB30" i="114"/>
  <c r="AB28" i="114"/>
  <c r="AB25" i="114"/>
  <c r="AB20" i="114"/>
  <c r="AB36" i="114"/>
  <c r="AB14" i="114"/>
  <c r="AB9" i="114"/>
  <c r="AB21" i="114"/>
  <c r="AB10" i="114"/>
  <c r="AB33" i="114"/>
  <c r="AB17" i="114"/>
  <c r="AB29" i="114"/>
  <c r="AB15" i="114"/>
  <c r="AB26" i="114"/>
  <c r="AB11" i="114"/>
  <c r="AB19" i="114"/>
  <c r="AB35" i="114"/>
  <c r="AB12" i="114"/>
  <c r="AB32" i="114"/>
  <c r="AB22" i="114"/>
  <c r="AB4" i="114"/>
  <c r="AB18" i="114"/>
  <c r="AB5" i="114"/>
  <c r="AB13" i="114"/>
  <c r="AB6" i="114"/>
  <c r="AB27" i="114"/>
  <c r="AB24" i="114"/>
  <c r="AB8" i="114"/>
  <c r="AB31" i="114"/>
  <c r="AB16" i="114"/>
  <c r="AB7" i="114"/>
  <c r="AB34" i="114"/>
  <c r="X13" i="114"/>
  <c r="AI13" i="114" s="1"/>
  <c r="Y35" i="114"/>
  <c r="AH35" i="114" s="1"/>
  <c r="Y14" i="114"/>
  <c r="AH14" i="114" s="1"/>
  <c r="Y21" i="114"/>
  <c r="AH21" i="114" s="1"/>
  <c r="Y19" i="114"/>
  <c r="AH19" i="114" s="1"/>
  <c r="Y31" i="114"/>
  <c r="AH31" i="114" s="1"/>
  <c r="Y18" i="114"/>
  <c r="AH18" i="114" s="1"/>
  <c r="Y12" i="114"/>
  <c r="AH12" i="114" s="1"/>
  <c r="Y23" i="114"/>
  <c r="AH23" i="114" s="1"/>
  <c r="Y16" i="114"/>
  <c r="AH16" i="114" s="1"/>
  <c r="Y3" i="114"/>
  <c r="AH3" i="114" s="1"/>
  <c r="AC30" i="114"/>
  <c r="AD30" i="114" s="1"/>
  <c r="Y5" i="114"/>
  <c r="AH5" i="114" s="1"/>
  <c r="Y20" i="114"/>
  <c r="AH20" i="114" s="1"/>
  <c r="AC7" i="114"/>
  <c r="AD7" i="114" s="1"/>
  <c r="AC5" i="114"/>
  <c r="AD5" i="114" s="1"/>
  <c r="AC32" i="114"/>
  <c r="AD32" i="114" s="1"/>
  <c r="AC23" i="114"/>
  <c r="AD23" i="114" s="1"/>
  <c r="AC3" i="114"/>
  <c r="AD3" i="114" s="1"/>
  <c r="AC11" i="114"/>
  <c r="AD11" i="114" s="1"/>
  <c r="X20" i="114"/>
  <c r="AI20" i="114" s="1"/>
  <c r="X24" i="114"/>
  <c r="AI24" i="114" s="1"/>
  <c r="U48" i="111"/>
  <c r="U56" i="110"/>
  <c r="U52" i="107"/>
  <c r="U57" i="112"/>
  <c r="U50" i="107"/>
  <c r="U47" i="106"/>
  <c r="U49" i="109"/>
  <c r="U53" i="106"/>
  <c r="U47" i="109"/>
  <c r="U48" i="110"/>
  <c r="U58" i="113"/>
  <c r="U51" i="110"/>
  <c r="U55" i="108"/>
  <c r="U50" i="111"/>
  <c r="U59" i="109"/>
  <c r="U50" i="110"/>
  <c r="U46" i="111"/>
  <c r="U56" i="112"/>
  <c r="U49" i="108"/>
  <c r="U55" i="113"/>
  <c r="U49" i="107"/>
  <c r="U53" i="113"/>
  <c r="U48" i="109"/>
  <c r="U46" i="113"/>
  <c r="U49" i="112"/>
  <c r="U46" i="109"/>
  <c r="U46" i="112"/>
  <c r="U58" i="108"/>
  <c r="U51" i="106"/>
  <c r="U49" i="113"/>
  <c r="U48" i="112"/>
  <c r="U54" i="110"/>
  <c r="U75" i="113"/>
  <c r="U66" i="113"/>
  <c r="U51" i="113"/>
  <c r="U73" i="112"/>
  <c r="U58" i="112"/>
  <c r="U66" i="111"/>
  <c r="U69" i="110"/>
  <c r="U62" i="110"/>
  <c r="U69" i="109"/>
  <c r="U55" i="109"/>
  <c r="U52" i="109"/>
  <c r="U44" i="109"/>
  <c r="U76" i="108"/>
  <c r="U64" i="108"/>
  <c r="U59" i="108"/>
  <c r="U50" i="108"/>
  <c r="U63" i="107"/>
  <c r="U55" i="107"/>
  <c r="U75" i="106"/>
  <c r="U57" i="108"/>
  <c r="U76" i="106"/>
  <c r="U63" i="106"/>
  <c r="U56" i="111"/>
  <c r="U53" i="110"/>
  <c r="U63" i="112"/>
  <c r="U57" i="110"/>
  <c r="U71" i="108"/>
  <c r="U62" i="108"/>
  <c r="U67" i="107"/>
  <c r="U72" i="106"/>
  <c r="U52" i="106"/>
  <c r="U59" i="107"/>
  <c r="U73" i="107"/>
  <c r="U73" i="106"/>
  <c r="U72" i="113"/>
  <c r="U68" i="112"/>
  <c r="U52" i="112"/>
  <c r="U75" i="111"/>
  <c r="U54" i="111"/>
  <c r="U59" i="110"/>
  <c r="U76" i="109"/>
  <c r="U61" i="108"/>
  <c r="U74" i="107"/>
  <c r="U60" i="112"/>
  <c r="U60" i="111"/>
  <c r="U60" i="108"/>
  <c r="U45" i="108"/>
  <c r="U46" i="107"/>
  <c r="U74" i="112"/>
  <c r="U47" i="112"/>
  <c r="U45" i="111"/>
  <c r="U74" i="110"/>
  <c r="U73" i="110"/>
  <c r="U72" i="110"/>
  <c r="U63" i="110"/>
  <c r="U47" i="110"/>
  <c r="U70" i="109"/>
  <c r="U64" i="109"/>
  <c r="U60" i="109"/>
  <c r="U69" i="108"/>
  <c r="U54" i="108"/>
  <c r="U76" i="107"/>
  <c r="U69" i="107"/>
  <c r="U54" i="107"/>
  <c r="U48" i="107"/>
  <c r="U70" i="106"/>
  <c r="U64" i="106"/>
  <c r="U49" i="106"/>
  <c r="U76" i="113"/>
  <c r="U73" i="111"/>
  <c r="U68" i="110"/>
  <c r="U65" i="110"/>
  <c r="U73" i="109"/>
  <c r="U68" i="109"/>
  <c r="U65" i="109"/>
  <c r="U50" i="109"/>
  <c r="U65" i="108"/>
  <c r="U71" i="107"/>
  <c r="U67" i="106"/>
  <c r="U75" i="112"/>
  <c r="U67" i="110"/>
  <c r="U74" i="109"/>
  <c r="U68" i="108"/>
  <c r="U45" i="107"/>
  <c r="U54" i="113"/>
  <c r="U74" i="111"/>
  <c r="U45" i="110"/>
  <c r="U66" i="109"/>
  <c r="U58" i="107"/>
  <c r="U58" i="106"/>
  <c r="U60" i="113"/>
  <c r="U76" i="112"/>
  <c r="U75" i="109"/>
  <c r="U58" i="109"/>
  <c r="U73" i="108"/>
  <c r="U66" i="108"/>
  <c r="U62" i="106"/>
  <c r="U71" i="113"/>
  <c r="U61" i="113"/>
  <c r="U70" i="112"/>
  <c r="U62" i="112"/>
  <c r="U55" i="111"/>
  <c r="U56" i="109"/>
  <c r="U56" i="108"/>
  <c r="U60" i="107"/>
  <c r="U44" i="108"/>
  <c r="U50" i="106"/>
  <c r="U63" i="113"/>
  <c r="U47" i="113"/>
  <c r="U55" i="112"/>
  <c r="U65" i="111"/>
  <c r="U44" i="111"/>
  <c r="U47" i="108"/>
  <c r="U74" i="106"/>
  <c r="U61" i="106"/>
  <c r="U68" i="113"/>
  <c r="U64" i="113"/>
  <c r="U66" i="112"/>
  <c r="U54" i="112"/>
  <c r="U76" i="111"/>
  <c r="U63" i="109"/>
  <c r="U51" i="109"/>
  <c r="U75" i="108"/>
  <c r="U48" i="108"/>
  <c r="U75" i="107"/>
  <c r="U61" i="107"/>
  <c r="U65" i="113"/>
  <c r="U45" i="112"/>
  <c r="U45" i="113"/>
  <c r="U72" i="111"/>
  <c r="U62" i="111"/>
  <c r="U76" i="110"/>
  <c r="U75" i="110"/>
  <c r="U64" i="110"/>
  <c r="U55" i="110"/>
  <c r="U52" i="110"/>
  <c r="U72" i="109"/>
  <c r="U71" i="109"/>
  <c r="U57" i="109"/>
  <c r="U53" i="109"/>
  <c r="U70" i="108"/>
  <c r="U53" i="108"/>
  <c r="U70" i="107"/>
  <c r="U64" i="107"/>
  <c r="U57" i="107"/>
  <c r="U53" i="107"/>
  <c r="U71" i="106"/>
  <c r="U68" i="106"/>
  <c r="U65" i="106"/>
  <c r="U59" i="106"/>
  <c r="U52" i="113"/>
  <c r="U44" i="113"/>
  <c r="U64" i="112"/>
  <c r="U44" i="112"/>
  <c r="U63" i="111"/>
  <c r="U58" i="111"/>
  <c r="U51" i="111"/>
  <c r="U49" i="111"/>
  <c r="U67" i="109"/>
  <c r="U61" i="109"/>
  <c r="U63" i="108"/>
  <c r="U68" i="107"/>
  <c r="U66" i="106"/>
  <c r="U59" i="113"/>
  <c r="U69" i="112"/>
  <c r="U66" i="110"/>
  <c r="U72" i="108"/>
  <c r="U67" i="108"/>
  <c r="U65" i="107"/>
  <c r="U55" i="106"/>
  <c r="U48" i="106"/>
  <c r="U69" i="113"/>
  <c r="U51" i="112"/>
  <c r="U47" i="111"/>
  <c r="U44" i="110"/>
  <c r="U72" i="107"/>
  <c r="U66" i="107"/>
  <c r="U54" i="106"/>
  <c r="U45" i="106"/>
  <c r="U70" i="113"/>
  <c r="U71" i="112"/>
  <c r="U65" i="112"/>
  <c r="U69" i="111"/>
  <c r="U64" i="111"/>
  <c r="U59" i="111"/>
  <c r="U52" i="111"/>
  <c r="U56" i="107"/>
  <c r="U62" i="113"/>
  <c r="U61" i="112"/>
  <c r="U73" i="113"/>
  <c r="U67" i="112"/>
  <c r="U70" i="111"/>
  <c r="U53" i="111"/>
  <c r="U60" i="110"/>
  <c r="U45" i="109"/>
  <c r="U74" i="108"/>
  <c r="U46" i="108"/>
  <c r="U51" i="107"/>
  <c r="U74" i="113"/>
  <c r="U72" i="112"/>
  <c r="U59" i="112"/>
  <c r="U68" i="111"/>
  <c r="U67" i="113"/>
  <c r="U56" i="113"/>
  <c r="U53" i="112"/>
  <c r="U71" i="111"/>
  <c r="U44" i="107"/>
  <c r="U69" i="106"/>
  <c r="U61" i="110"/>
  <c r="U60" i="106"/>
  <c r="U61" i="111"/>
  <c r="U62" i="107"/>
  <c r="U67" i="111"/>
  <c r="U71" i="110"/>
  <c r="U70" i="110"/>
  <c r="AH7" i="113"/>
  <c r="AB13" i="113"/>
  <c r="AH35" i="113"/>
  <c r="AD36" i="113"/>
  <c r="Z11" i="113"/>
  <c r="X12" i="113"/>
  <c r="AI12" i="113" s="1"/>
  <c r="AB22" i="113"/>
  <c r="X33" i="113"/>
  <c r="AI33" i="113" s="1"/>
  <c r="AA4" i="113"/>
  <c r="Z15" i="113"/>
  <c r="X7" i="113"/>
  <c r="AI7" i="113" s="1"/>
  <c r="X10" i="113"/>
  <c r="AI10" i="113" s="1"/>
  <c r="AG37" i="113"/>
  <c r="AA6" i="113"/>
  <c r="AC28" i="113"/>
  <c r="AD28" i="113" s="1"/>
  <c r="Z26" i="113"/>
  <c r="AB12" i="113"/>
  <c r="AA35" i="113"/>
  <c r="AC31" i="113"/>
  <c r="X24" i="113"/>
  <c r="AI24" i="113" s="1"/>
  <c r="AC27" i="113"/>
  <c r="AD27" i="113" s="1"/>
  <c r="X20" i="113"/>
  <c r="AI20" i="113" s="1"/>
  <c r="AB5" i="113"/>
  <c r="AA12" i="113"/>
  <c r="AB29" i="113"/>
  <c r="AB19" i="113"/>
  <c r="AA30" i="113"/>
  <c r="AA24" i="113"/>
  <c r="Y27" i="113"/>
  <c r="AH27" i="113" s="1"/>
  <c r="Y28" i="113"/>
  <c r="AB17" i="113"/>
  <c r="AA34" i="113"/>
  <c r="AA5" i="113"/>
  <c r="AH13" i="113"/>
  <c r="Z29" i="113"/>
  <c r="AB24" i="113"/>
  <c r="AB8" i="113"/>
  <c r="AC22" i="113"/>
  <c r="AD22" i="113" s="1"/>
  <c r="AA26" i="113"/>
  <c r="X36" i="113"/>
  <c r="AI36" i="113" s="1"/>
  <c r="AB36" i="113"/>
  <c r="AA23" i="113"/>
  <c r="AC18" i="113"/>
  <c r="AD18" i="113" s="1"/>
  <c r="AD8" i="113"/>
  <c r="AB23" i="113"/>
  <c r="Z27" i="113"/>
  <c r="Z6" i="113"/>
  <c r="AB10" i="113"/>
  <c r="Z8" i="113"/>
  <c r="AA10" i="113"/>
  <c r="AD19" i="113"/>
  <c r="X3" i="113"/>
  <c r="AI3" i="113" s="1"/>
  <c r="AA19" i="113"/>
  <c r="AB26" i="113"/>
  <c r="AC4" i="113"/>
  <c r="AD4" i="113" s="1"/>
  <c r="Z13" i="113"/>
  <c r="AH30" i="113"/>
  <c r="AA20" i="113"/>
  <c r="AC14" i="113"/>
  <c r="AD14" i="113" s="1"/>
  <c r="X31" i="113"/>
  <c r="Z25" i="113"/>
  <c r="X28" i="113"/>
  <c r="Y10" i="113"/>
  <c r="X29" i="113"/>
  <c r="AI29" i="113" s="1"/>
  <c r="Y18" i="113"/>
  <c r="Z35" i="113"/>
  <c r="AB4" i="113"/>
  <c r="Z22" i="113"/>
  <c r="AC6" i="113"/>
  <c r="AD6" i="113" s="1"/>
  <c r="X32" i="113"/>
  <c r="AI32" i="113" s="1"/>
  <c r="Y9" i="113"/>
  <c r="AH9" i="113" s="1"/>
  <c r="AC33" i="113"/>
  <c r="AD33" i="113" s="1"/>
  <c r="AC3" i="113"/>
  <c r="AD3" i="113" s="1"/>
  <c r="AB20" i="113"/>
  <c r="X26" i="113"/>
  <c r="AI26" i="113" s="1"/>
  <c r="Z20" i="113"/>
  <c r="AA3" i="113"/>
  <c r="AA9" i="113"/>
  <c r="Z36" i="113"/>
  <c r="AD17" i="113"/>
  <c r="Y14" i="113"/>
  <c r="AH14" i="113" s="1"/>
  <c r="AC34" i="113"/>
  <c r="AD34" i="113" s="1"/>
  <c r="AB15" i="113"/>
  <c r="AH32" i="113"/>
  <c r="AD32" i="113"/>
  <c r="Y26" i="113"/>
  <c r="AH26" i="113" s="1"/>
  <c r="AH29" i="113"/>
  <c r="AD29" i="113"/>
  <c r="X11" i="113"/>
  <c r="AI11" i="113" s="1"/>
  <c r="AB31" i="113"/>
  <c r="X19" i="113"/>
  <c r="AI19" i="113" s="1"/>
  <c r="Y36" i="113"/>
  <c r="AH36" i="113" s="1"/>
  <c r="AI27" i="113"/>
  <c r="AD23" i="113"/>
  <c r="AH25" i="113"/>
  <c r="AI25" i="113"/>
  <c r="Z23" i="113"/>
  <c r="AA14" i="113"/>
  <c r="X17" i="113"/>
  <c r="AI17" i="113" s="1"/>
  <c r="AH6" i="113"/>
  <c r="Z30" i="113"/>
  <c r="Z9" i="113"/>
  <c r="AB28" i="113"/>
  <c r="AI5" i="113"/>
  <c r="AH22" i="113"/>
  <c r="AB25" i="113"/>
  <c r="Z10" i="113"/>
  <c r="AB14" i="113"/>
  <c r="AC5" i="113"/>
  <c r="AD5" i="113" s="1"/>
  <c r="AA27" i="113"/>
  <c r="AC10" i="113"/>
  <c r="AD10" i="113" s="1"/>
  <c r="AD26" i="113"/>
  <c r="AA7" i="113"/>
  <c r="AA21" i="113"/>
  <c r="Z12" i="113"/>
  <c r="AH31" i="113"/>
  <c r="AH21" i="113"/>
  <c r="Z4" i="113"/>
  <c r="AA13" i="113"/>
  <c r="AC35" i="113"/>
  <c r="AD35" i="113" s="1"/>
  <c r="X15" i="113"/>
  <c r="AI15" i="113" s="1"/>
  <c r="AB35" i="113"/>
  <c r="Y22" i="113"/>
  <c r="AA16" i="113"/>
  <c r="Y8" i="113"/>
  <c r="AH8" i="113" s="1"/>
  <c r="AA31" i="113"/>
  <c r="AH12" i="113"/>
  <c r="AA32" i="113"/>
  <c r="AH20" i="113"/>
  <c r="Y23" i="113"/>
  <c r="AH23" i="113" s="1"/>
  <c r="AA8" i="113"/>
  <c r="X13" i="113"/>
  <c r="AI13" i="113" s="1"/>
  <c r="X22" i="113"/>
  <c r="AI22" i="113" s="1"/>
  <c r="X8" i="113"/>
  <c r="AI8" i="113" s="1"/>
  <c r="X4" i="113"/>
  <c r="AI4" i="113" s="1"/>
  <c r="X5" i="113"/>
  <c r="X30" i="113"/>
  <c r="AI30" i="113" s="1"/>
  <c r="AD31" i="113"/>
  <c r="Z34" i="113"/>
  <c r="Z18" i="113"/>
  <c r="AA33" i="113"/>
  <c r="Y17" i="113"/>
  <c r="AH17" i="113" s="1"/>
  <c r="AB32" i="113"/>
  <c r="AD16" i="113"/>
  <c r="AH16" i="113"/>
  <c r="AA36" i="113"/>
  <c r="X23" i="113"/>
  <c r="AI23" i="113" s="1"/>
  <c r="AC20" i="113"/>
  <c r="AD20" i="113" s="1"/>
  <c r="X9" i="113"/>
  <c r="AI9" i="113" s="1"/>
  <c r="AI28" i="113"/>
  <c r="AH28" i="113"/>
  <c r="Z32" i="113"/>
  <c r="Z33" i="113"/>
  <c r="X6" i="113"/>
  <c r="AI6" i="113" s="1"/>
  <c r="AA28" i="113"/>
  <c r="AH11" i="113"/>
  <c r="AD11" i="113"/>
  <c r="AB18" i="113"/>
  <c r="AB7" i="113"/>
  <c r="AA25" i="113"/>
  <c r="Z3" i="113"/>
  <c r="AD15" i="113"/>
  <c r="Z28" i="113"/>
  <c r="AB16" i="113"/>
  <c r="Z5" i="113"/>
  <c r="AH3" i="113"/>
  <c r="AA17" i="113"/>
  <c r="X14" i="113"/>
  <c r="AI14" i="113" s="1"/>
  <c r="AB9" i="113"/>
  <c r="AI31" i="113"/>
  <c r="AC9" i="113"/>
  <c r="AD9" i="113" s="1"/>
  <c r="AA18" i="113"/>
  <c r="AH24" i="113"/>
  <c r="AD24" i="113"/>
  <c r="AH10" i="113"/>
  <c r="AC30" i="113"/>
  <c r="AD30" i="113" s="1"/>
  <c r="Y33" i="113"/>
  <c r="AH33" i="113" s="1"/>
  <c r="Z17" i="113"/>
  <c r="X21" i="113"/>
  <c r="AI21" i="113" s="1"/>
  <c r="Z16" i="113"/>
  <c r="Z7" i="113"/>
  <c r="AH34" i="113"/>
  <c r="AB3" i="113"/>
  <c r="AD7" i="113"/>
  <c r="AB11" i="113"/>
  <c r="AB33" i="113"/>
  <c r="Y19" i="113"/>
  <c r="AH19" i="113" s="1"/>
  <c r="Y4" i="113"/>
  <c r="AH4" i="113" s="1"/>
  <c r="Y15" i="113"/>
  <c r="AH15" i="113" s="1"/>
  <c r="Z24" i="113"/>
  <c r="X16" i="113"/>
  <c r="AI16" i="113" s="1"/>
  <c r="Y5" i="113"/>
  <c r="AH5" i="113" s="1"/>
  <c r="AE5" i="113" s="1"/>
  <c r="AC21" i="113"/>
  <c r="AD21" i="113" s="1"/>
  <c r="AC25" i="113"/>
  <c r="AD25" i="113" s="1"/>
  <c r="Z19" i="113"/>
  <c r="AC12" i="113"/>
  <c r="AD12" i="113" s="1"/>
  <c r="AA22" i="113"/>
  <c r="Z31" i="113"/>
  <c r="X34" i="113"/>
  <c r="AI34" i="113" s="1"/>
  <c r="AI18" i="113"/>
  <c r="AH18" i="113"/>
  <c r="X35" i="113"/>
  <c r="AI35" i="113" s="1"/>
  <c r="AB27" i="113"/>
  <c r="AC13" i="113"/>
  <c r="AD13" i="113" s="1"/>
  <c r="AG37" i="112"/>
  <c r="AI18" i="112"/>
  <c r="Y30" i="112"/>
  <c r="Y4" i="112"/>
  <c r="Z21" i="112"/>
  <c r="AC33" i="112"/>
  <c r="AD33" i="112" s="1"/>
  <c r="X20" i="112"/>
  <c r="AI20" i="112" s="1"/>
  <c r="Y22" i="112"/>
  <c r="AH22" i="112" s="1"/>
  <c r="Y31" i="112"/>
  <c r="AH31" i="112" s="1"/>
  <c r="AC26" i="112"/>
  <c r="AD26" i="112" s="1"/>
  <c r="AA26" i="112"/>
  <c r="AC15" i="112"/>
  <c r="AD15" i="112" s="1"/>
  <c r="Y3" i="112"/>
  <c r="AH3" i="112" s="1"/>
  <c r="AC11" i="112"/>
  <c r="AD11" i="112" s="1"/>
  <c r="AA18" i="112"/>
  <c r="AC29" i="112"/>
  <c r="AD29" i="112" s="1"/>
  <c r="Z16" i="112"/>
  <c r="Z15" i="112"/>
  <c r="Z14" i="112"/>
  <c r="Z12" i="112"/>
  <c r="Z11" i="112"/>
  <c r="Z9" i="112"/>
  <c r="Z30" i="112"/>
  <c r="Z7" i="112"/>
  <c r="Z6" i="112"/>
  <c r="Z26" i="112"/>
  <c r="Z8" i="112"/>
  <c r="Z25" i="112"/>
  <c r="Z17" i="112"/>
  <c r="Z18" i="112"/>
  <c r="Z4" i="112"/>
  <c r="Z36" i="112"/>
  <c r="Y20" i="112"/>
  <c r="AH20" i="112" s="1"/>
  <c r="AA32" i="112"/>
  <c r="AC10" i="112"/>
  <c r="AD10" i="112" s="1"/>
  <c r="X21" i="112"/>
  <c r="AI21" i="112" s="1"/>
  <c r="Z33" i="112"/>
  <c r="X32" i="112"/>
  <c r="AI32" i="112" s="1"/>
  <c r="AB27" i="112"/>
  <c r="X12" i="112"/>
  <c r="AI12" i="112" s="1"/>
  <c r="X25" i="112"/>
  <c r="AI25" i="112" s="1"/>
  <c r="AC14" i="112"/>
  <c r="AD14" i="112" s="1"/>
  <c r="Y13" i="112"/>
  <c r="AH13" i="112" s="1"/>
  <c r="AB5" i="112"/>
  <c r="AA17" i="112"/>
  <c r="Y9" i="112"/>
  <c r="AH9" i="112" s="1"/>
  <c r="X31" i="112"/>
  <c r="AI31" i="112" s="1"/>
  <c r="AC34" i="112"/>
  <c r="AD34" i="112" s="1"/>
  <c r="Y32" i="112"/>
  <c r="AA28" i="112"/>
  <c r="AC13" i="112"/>
  <c r="AD13" i="112" s="1"/>
  <c r="Y7" i="112"/>
  <c r="AH7" i="112" s="1"/>
  <c r="AA5" i="112"/>
  <c r="AB4" i="112"/>
  <c r="X29" i="112"/>
  <c r="AI29" i="112" s="1"/>
  <c r="X30" i="112"/>
  <c r="AI30" i="112"/>
  <c r="AH30" i="112"/>
  <c r="Z32" i="112"/>
  <c r="AB22" i="112"/>
  <c r="AC3" i="112"/>
  <c r="AD3" i="112" s="1"/>
  <c r="AB36" i="112"/>
  <c r="AA36" i="112"/>
  <c r="Y11" i="112"/>
  <c r="AH11" i="112" s="1"/>
  <c r="Y8" i="112"/>
  <c r="AH8" i="112" s="1"/>
  <c r="Y26" i="112"/>
  <c r="AH26" i="112" s="1"/>
  <c r="AA14" i="112"/>
  <c r="AB29" i="112"/>
  <c r="AI5" i="112"/>
  <c r="AH4" i="112"/>
  <c r="AB24" i="112"/>
  <c r="AA23" i="112"/>
  <c r="Z10" i="112"/>
  <c r="AB20" i="112"/>
  <c r="AB31" i="112"/>
  <c r="AA7" i="112"/>
  <c r="AA19" i="112"/>
  <c r="AA10" i="112"/>
  <c r="AC5" i="112"/>
  <c r="AD5" i="112" s="1"/>
  <c r="AC20" i="112"/>
  <c r="AD20" i="112" s="1"/>
  <c r="AC19" i="112"/>
  <c r="AD19" i="112" s="1"/>
  <c r="AC4" i="112"/>
  <c r="AD4" i="112" s="1"/>
  <c r="AC21" i="112"/>
  <c r="AD21" i="112" s="1"/>
  <c r="AB13" i="112"/>
  <c r="Z28" i="112"/>
  <c r="Y28" i="112"/>
  <c r="AH28" i="112" s="1"/>
  <c r="Y16" i="112"/>
  <c r="AH16" i="112" s="1"/>
  <c r="Z3" i="112"/>
  <c r="Y29" i="112"/>
  <c r="AH29" i="112" s="1"/>
  <c r="Y23" i="112"/>
  <c r="AH23" i="112" s="1"/>
  <c r="Z24" i="112"/>
  <c r="AB33" i="112"/>
  <c r="AB35" i="112"/>
  <c r="AA24" i="112"/>
  <c r="AA9" i="112"/>
  <c r="X36" i="112"/>
  <c r="AI36" i="112" s="1"/>
  <c r="Z19" i="112"/>
  <c r="X7" i="112"/>
  <c r="AI7" i="112" s="1"/>
  <c r="AC6" i="112"/>
  <c r="AD6" i="112" s="1"/>
  <c r="AB7" i="112"/>
  <c r="AB15" i="112"/>
  <c r="AA25" i="112"/>
  <c r="AA27" i="112"/>
  <c r="AA11" i="112"/>
  <c r="AC12" i="112"/>
  <c r="AD12" i="112" s="1"/>
  <c r="Y27" i="112"/>
  <c r="AH27" i="112" s="1"/>
  <c r="X27" i="112"/>
  <c r="AI27" i="112" s="1"/>
  <c r="Y15" i="112"/>
  <c r="AH15" i="112" s="1"/>
  <c r="X28" i="112"/>
  <c r="AI28" i="112" s="1"/>
  <c r="X22" i="112"/>
  <c r="AI22" i="112" s="1"/>
  <c r="Y25" i="112"/>
  <c r="AH25" i="112" s="1"/>
  <c r="AB17" i="112"/>
  <c r="AA34" i="112"/>
  <c r="Z34" i="112"/>
  <c r="X23" i="112"/>
  <c r="AI23" i="112" s="1"/>
  <c r="AC18" i="112"/>
  <c r="AD18" i="112" s="1"/>
  <c r="AB9" i="112"/>
  <c r="Y19" i="112"/>
  <c r="AH19" i="112" s="1"/>
  <c r="Y35" i="112"/>
  <c r="AH35" i="112" s="1"/>
  <c r="AA3" i="112"/>
  <c r="AC22" i="112"/>
  <c r="AD22" i="112" s="1"/>
  <c r="AB23" i="112"/>
  <c r="Y14" i="112"/>
  <c r="AH14" i="112" s="1"/>
  <c r="AH21" i="112"/>
  <c r="X26" i="112"/>
  <c r="AI26" i="112" s="1"/>
  <c r="Y18" i="112"/>
  <c r="AH18" i="112" s="1"/>
  <c r="Z35" i="112"/>
  <c r="Y33" i="112"/>
  <c r="AH33" i="112" s="1"/>
  <c r="AC7" i="112"/>
  <c r="AD7" i="112" s="1"/>
  <c r="AC31" i="112"/>
  <c r="AD31" i="112" s="1"/>
  <c r="Y6" i="112"/>
  <c r="AH6" i="112" s="1"/>
  <c r="Y10" i="112"/>
  <c r="AH10" i="112" s="1"/>
  <c r="AC25" i="112"/>
  <c r="AD25" i="112" s="1"/>
  <c r="AB10" i="112"/>
  <c r="AA13" i="112"/>
  <c r="AA21" i="112"/>
  <c r="Z22" i="112"/>
  <c r="X19" i="112"/>
  <c r="AI19" i="112" s="1"/>
  <c r="Y36" i="112"/>
  <c r="AH36" i="112" s="1"/>
  <c r="AB14" i="112"/>
  <c r="X4" i="112"/>
  <c r="AI4" i="112" s="1"/>
  <c r="X16" i="112"/>
  <c r="AI16" i="112" s="1"/>
  <c r="X15" i="112"/>
  <c r="AI15" i="112" s="1"/>
  <c r="X14" i="112"/>
  <c r="AI14" i="112" s="1"/>
  <c r="X13" i="112"/>
  <c r="AI13" i="112" s="1"/>
  <c r="X3" i="112"/>
  <c r="AI3" i="112" s="1"/>
  <c r="X33" i="112"/>
  <c r="AI33" i="112" s="1"/>
  <c r="X11" i="112"/>
  <c r="AI11" i="112" s="1"/>
  <c r="X6" i="112"/>
  <c r="AI6" i="112" s="1"/>
  <c r="X35" i="112"/>
  <c r="AI35" i="112" s="1"/>
  <c r="X24" i="112"/>
  <c r="AI24" i="112" s="1"/>
  <c r="X10" i="112"/>
  <c r="AI10" i="112" s="1"/>
  <c r="X17" i="112"/>
  <c r="AI17" i="112" s="1"/>
  <c r="X9" i="112"/>
  <c r="AI9" i="112" s="1"/>
  <c r="X34" i="112"/>
  <c r="AI34" i="112" s="1"/>
  <c r="X8" i="112"/>
  <c r="AI8" i="112" s="1"/>
  <c r="Y24" i="112"/>
  <c r="AH24" i="112" s="1"/>
  <c r="AC36" i="112"/>
  <c r="AD36" i="112" s="1"/>
  <c r="AC28" i="112"/>
  <c r="AD28" i="112" s="1"/>
  <c r="AB12" i="112"/>
  <c r="AB25" i="112"/>
  <c r="AB18" i="112"/>
  <c r="Z20" i="112"/>
  <c r="AC23" i="112"/>
  <c r="AD23" i="112" s="1"/>
  <c r="Z13" i="112"/>
  <c r="AC24" i="112"/>
  <c r="AD24" i="112" s="1"/>
  <c r="AD32" i="112"/>
  <c r="AH32" i="112"/>
  <c r="Y17" i="112"/>
  <c r="AH17" i="112" s="1"/>
  <c r="Z5" i="112"/>
  <c r="Y34" i="112"/>
  <c r="AH34" i="112" s="1"/>
  <c r="AC8" i="112"/>
  <c r="AD8" i="112" s="1"/>
  <c r="AB16" i="112"/>
  <c r="AB21" i="112"/>
  <c r="AA20" i="112"/>
  <c r="AH12" i="112"/>
  <c r="Y5" i="112"/>
  <c r="AH5" i="112" s="1"/>
  <c r="AA31" i="112"/>
  <c r="AA22" i="112"/>
  <c r="AA12" i="112"/>
  <c r="Z23" i="112"/>
  <c r="AC35" i="112"/>
  <c r="AD35" i="112" s="1"/>
  <c r="AC27" i="112"/>
  <c r="AD27" i="112" s="1"/>
  <c r="AC16" i="112"/>
  <c r="AD16" i="112" s="1"/>
  <c r="AA4" i="112"/>
  <c r="AC9" i="112"/>
  <c r="AD9" i="112" s="1"/>
  <c r="AC17" i="112"/>
  <c r="AD17" i="112" s="1"/>
  <c r="AB19" i="112"/>
  <c r="AC30" i="112"/>
  <c r="AD30" i="112" s="1"/>
  <c r="Y12" i="111"/>
  <c r="AH12" i="111" s="1"/>
  <c r="AC36" i="111"/>
  <c r="AD36" i="111" s="1"/>
  <c r="AC24" i="111"/>
  <c r="Y15" i="111"/>
  <c r="AC17" i="111"/>
  <c r="X20" i="111"/>
  <c r="AI20" i="111" s="1"/>
  <c r="AC26" i="111"/>
  <c r="AD26" i="111" s="1"/>
  <c r="X36" i="111"/>
  <c r="AI36" i="111" s="1"/>
  <c r="X21" i="111"/>
  <c r="AI21" i="111" s="1"/>
  <c r="Y3" i="111"/>
  <c r="AH3" i="111" s="1"/>
  <c r="Z12" i="111"/>
  <c r="Y11" i="111"/>
  <c r="AH11" i="111" s="1"/>
  <c r="X11" i="111"/>
  <c r="X28" i="111"/>
  <c r="X29" i="111"/>
  <c r="X17" i="111"/>
  <c r="X33" i="111"/>
  <c r="AI33" i="111" s="1"/>
  <c r="X10" i="111"/>
  <c r="AI10" i="111" s="1"/>
  <c r="X4" i="111"/>
  <c r="AI4" i="111" s="1"/>
  <c r="X35" i="111"/>
  <c r="AI35" i="111" s="1"/>
  <c r="X27" i="111"/>
  <c r="AI27" i="111" s="1"/>
  <c r="X25" i="111"/>
  <c r="AI25" i="111" s="1"/>
  <c r="X8" i="111"/>
  <c r="AI8" i="111" s="1"/>
  <c r="X7" i="111"/>
  <c r="AI7" i="111" s="1"/>
  <c r="X6" i="111"/>
  <c r="AI6" i="111" s="1"/>
  <c r="X18" i="111"/>
  <c r="AI18" i="111" s="1"/>
  <c r="X5" i="111"/>
  <c r="AI5" i="111" s="1"/>
  <c r="X16" i="111"/>
  <c r="AI16" i="111" s="1"/>
  <c r="AA17" i="111"/>
  <c r="AA12" i="111"/>
  <c r="AA11" i="111"/>
  <c r="AA30" i="111"/>
  <c r="AA9" i="111"/>
  <c r="AA8" i="111"/>
  <c r="AA14" i="111"/>
  <c r="AA7" i="111"/>
  <c r="AA5" i="111"/>
  <c r="AA20" i="111"/>
  <c r="AA4" i="111"/>
  <c r="AA22" i="111"/>
  <c r="AA3" i="111"/>
  <c r="AA31" i="111"/>
  <c r="AA26" i="111"/>
  <c r="AA24" i="111"/>
  <c r="AB26" i="111"/>
  <c r="Y4" i="111"/>
  <c r="AH4" i="111" s="1"/>
  <c r="Y19" i="111"/>
  <c r="AH19" i="111" s="1"/>
  <c r="Y35" i="111"/>
  <c r="AH35" i="111" s="1"/>
  <c r="Y20" i="111"/>
  <c r="AH20" i="111" s="1"/>
  <c r="AA23" i="111"/>
  <c r="Y10" i="111"/>
  <c r="Y14" i="111"/>
  <c r="AH14" i="111" s="1"/>
  <c r="AC31" i="111"/>
  <c r="AD31" i="111" s="1"/>
  <c r="Z18" i="111"/>
  <c r="AB24" i="111"/>
  <c r="Y36" i="111"/>
  <c r="AH36" i="111" s="1"/>
  <c r="Z30" i="111"/>
  <c r="X30" i="111"/>
  <c r="AI30" i="111" s="1"/>
  <c r="AA36" i="111"/>
  <c r="X34" i="111"/>
  <c r="AI34" i="111" s="1"/>
  <c r="AA10" i="111"/>
  <c r="AD33" i="111"/>
  <c r="AH10" i="111"/>
  <c r="X15" i="111"/>
  <c r="AI15" i="111" s="1"/>
  <c r="AC13" i="111"/>
  <c r="AD13" i="111" s="1"/>
  <c r="AB32" i="111"/>
  <c r="AC22" i="111"/>
  <c r="AD22" i="111" s="1"/>
  <c r="AC29" i="111"/>
  <c r="AD29" i="111" s="1"/>
  <c r="AB35" i="111"/>
  <c r="Y31" i="111"/>
  <c r="AH31" i="111" s="1"/>
  <c r="AB30" i="111"/>
  <c r="AB9" i="111"/>
  <c r="X9" i="111"/>
  <c r="AI9" i="111" s="1"/>
  <c r="AA33" i="111"/>
  <c r="Y26" i="111"/>
  <c r="AH26" i="111" s="1"/>
  <c r="AB34" i="111"/>
  <c r="AC34" i="111"/>
  <c r="AD34" i="111" s="1"/>
  <c r="AI28" i="111"/>
  <c r="AH28" i="111"/>
  <c r="Y29" i="111"/>
  <c r="AH29" i="111" s="1"/>
  <c r="AC8" i="111"/>
  <c r="AD8" i="111" s="1"/>
  <c r="AC21" i="111"/>
  <c r="AD21" i="111" s="1"/>
  <c r="Y8" i="111"/>
  <c r="AH8" i="111" s="1"/>
  <c r="AB11" i="111"/>
  <c r="AB10" i="111"/>
  <c r="AB25" i="111"/>
  <c r="AB23" i="111"/>
  <c r="AB8" i="111"/>
  <c r="AB7" i="111"/>
  <c r="AB21" i="111"/>
  <c r="AB6" i="111"/>
  <c r="AB4" i="111"/>
  <c r="AB22" i="111"/>
  <c r="AB3" i="111"/>
  <c r="AA15" i="111"/>
  <c r="Z34" i="111"/>
  <c r="AC18" i="111"/>
  <c r="AD18" i="111" s="1"/>
  <c r="X24" i="111"/>
  <c r="AI24" i="111" s="1"/>
  <c r="Y24" i="111"/>
  <c r="AH24" i="111" s="1"/>
  <c r="AC30" i="111"/>
  <c r="AD30" i="111" s="1"/>
  <c r="AB19" i="111"/>
  <c r="AA18" i="111"/>
  <c r="AB17" i="111"/>
  <c r="AB15" i="111"/>
  <c r="Y16" i="111"/>
  <c r="AH16" i="111" s="1"/>
  <c r="AB33" i="111"/>
  <c r="Y23" i="111"/>
  <c r="AH23" i="111" s="1"/>
  <c r="X22" i="111"/>
  <c r="AI22" i="111" s="1"/>
  <c r="Y22" i="111"/>
  <c r="AH22" i="111" s="1"/>
  <c r="X26" i="111"/>
  <c r="AI26" i="111" s="1"/>
  <c r="AC25" i="111"/>
  <c r="AD25" i="111" s="1"/>
  <c r="Y33" i="111"/>
  <c r="AH33" i="111" s="1"/>
  <c r="AD17" i="111"/>
  <c r="AI17" i="111"/>
  <c r="AI13" i="111"/>
  <c r="AH13" i="111"/>
  <c r="Y27" i="111"/>
  <c r="AH27" i="111" s="1"/>
  <c r="Z7" i="111"/>
  <c r="X31" i="111"/>
  <c r="AI31" i="111" s="1"/>
  <c r="Z3" i="111"/>
  <c r="Z26" i="111"/>
  <c r="Z24" i="111"/>
  <c r="Z33" i="111"/>
  <c r="Z10" i="111"/>
  <c r="Z9" i="111"/>
  <c r="Z27" i="111"/>
  <c r="Z25" i="111"/>
  <c r="Z23" i="111"/>
  <c r="Z8" i="111"/>
  <c r="Z32" i="111"/>
  <c r="Z6" i="111"/>
  <c r="Z5" i="111"/>
  <c r="Z31" i="111"/>
  <c r="Z4" i="111"/>
  <c r="Z15" i="111"/>
  <c r="AC32" i="111"/>
  <c r="AD32" i="111" s="1"/>
  <c r="Y21" i="111"/>
  <c r="AH21" i="111" s="1"/>
  <c r="AB29" i="111"/>
  <c r="AD24" i="111"/>
  <c r="AC23" i="111"/>
  <c r="AD23" i="111" s="1"/>
  <c r="AI12" i="111"/>
  <c r="Y25" i="111"/>
  <c r="AH25" i="111" s="1"/>
  <c r="AA6" i="111"/>
  <c r="AD35" i="111"/>
  <c r="Y18" i="111"/>
  <c r="AH18" i="111" s="1"/>
  <c r="Y6" i="111"/>
  <c r="AH6" i="111" s="1"/>
  <c r="AD19" i="111"/>
  <c r="AC28" i="111"/>
  <c r="AD28" i="111" s="1"/>
  <c r="Z17" i="111"/>
  <c r="X3" i="111"/>
  <c r="AI3" i="111" s="1"/>
  <c r="Y30" i="111"/>
  <c r="AH30" i="111" s="1"/>
  <c r="AC14" i="111"/>
  <c r="AD14" i="111" s="1"/>
  <c r="AD11" i="111"/>
  <c r="AI11" i="111"/>
  <c r="X23" i="111"/>
  <c r="AI23" i="111" s="1"/>
  <c r="AB5" i="111"/>
  <c r="AC16" i="111"/>
  <c r="AD16" i="111" s="1"/>
  <c r="AC12" i="111"/>
  <c r="AD12" i="111" s="1"/>
  <c r="AC10" i="111"/>
  <c r="AD10" i="111" s="1"/>
  <c r="AC9" i="111"/>
  <c r="AD9" i="111" s="1"/>
  <c r="AC7" i="111"/>
  <c r="AD7" i="111" s="1"/>
  <c r="AC6" i="111"/>
  <c r="AD6" i="111" s="1"/>
  <c r="AC5" i="111"/>
  <c r="AD5" i="111" s="1"/>
  <c r="AC4" i="111"/>
  <c r="AD4" i="111" s="1"/>
  <c r="AC15" i="111"/>
  <c r="AD15" i="111" s="1"/>
  <c r="AC3" i="111"/>
  <c r="AD3" i="111" s="1"/>
  <c r="AC20" i="111"/>
  <c r="AD20" i="111" s="1"/>
  <c r="Y32" i="111"/>
  <c r="AH32" i="111" s="1"/>
  <c r="AB12" i="111"/>
  <c r="X19" i="111"/>
  <c r="AI19" i="111" s="1"/>
  <c r="Z20" i="111"/>
  <c r="Y34" i="111"/>
  <c r="AH34" i="111" s="1"/>
  <c r="Y7" i="111"/>
  <c r="AH7" i="111" s="1"/>
  <c r="AB16" i="111"/>
  <c r="Y17" i="111"/>
  <c r="AH17" i="111" s="1"/>
  <c r="AI29" i="111"/>
  <c r="Y9" i="111"/>
  <c r="AH9" i="111" s="1"/>
  <c r="Z21" i="111"/>
  <c r="AA13" i="111"/>
  <c r="X14" i="111"/>
  <c r="AI14" i="111" s="1"/>
  <c r="X32" i="111"/>
  <c r="AI32" i="111" s="1"/>
  <c r="Y5" i="111"/>
  <c r="AH5" i="111" s="1"/>
  <c r="AB20" i="111"/>
  <c r="AB36" i="111"/>
  <c r="AG37" i="111"/>
  <c r="AD27" i="111"/>
  <c r="AH15" i="111"/>
  <c r="AG37" i="110"/>
  <c r="AC30" i="110"/>
  <c r="AD30" i="110" s="1"/>
  <c r="Z21" i="110"/>
  <c r="X36" i="110"/>
  <c r="Y32" i="110"/>
  <c r="AH32" i="110" s="1"/>
  <c r="X32" i="110"/>
  <c r="AI32" i="110" s="1"/>
  <c r="Z4" i="110"/>
  <c r="X5" i="110"/>
  <c r="AI5" i="110" s="1"/>
  <c r="AA18" i="110"/>
  <c r="Z9" i="110"/>
  <c r="AI27" i="110"/>
  <c r="AC24" i="110"/>
  <c r="AD24" i="110" s="1"/>
  <c r="X3" i="110"/>
  <c r="AI3" i="110" s="1"/>
  <c r="Y15" i="110"/>
  <c r="AH15" i="110" s="1"/>
  <c r="Y17" i="110"/>
  <c r="AH17" i="110" s="1"/>
  <c r="Y6" i="110"/>
  <c r="AH6" i="110" s="1"/>
  <c r="Y31" i="110"/>
  <c r="AH31" i="110" s="1"/>
  <c r="Y22" i="110"/>
  <c r="AH22" i="110" s="1"/>
  <c r="Y7" i="110"/>
  <c r="AH7" i="110" s="1"/>
  <c r="Y24" i="110"/>
  <c r="AH24" i="110" s="1"/>
  <c r="AI19" i="110"/>
  <c r="Y26" i="110"/>
  <c r="Y20" i="110"/>
  <c r="AH20" i="110" s="1"/>
  <c r="AA28" i="110"/>
  <c r="Y30" i="110"/>
  <c r="AC5" i="110"/>
  <c r="AD5" i="110" s="1"/>
  <c r="X30" i="110"/>
  <c r="AC19" i="110"/>
  <c r="AD19" i="110" s="1"/>
  <c r="AC28" i="110"/>
  <c r="AD28" i="110" s="1"/>
  <c r="AC21" i="110"/>
  <c r="AD21" i="110" s="1"/>
  <c r="AC36" i="110"/>
  <c r="AD36" i="110" s="1"/>
  <c r="AC14" i="110"/>
  <c r="AD14" i="110" s="1"/>
  <c r="AC6" i="110"/>
  <c r="AD6" i="110" s="1"/>
  <c r="AC10" i="110"/>
  <c r="AD10" i="110" s="1"/>
  <c r="AC29" i="110"/>
  <c r="AD29" i="110" s="1"/>
  <c r="AC16" i="110"/>
  <c r="AC22" i="110"/>
  <c r="AC11" i="110"/>
  <c r="AD11" i="110" s="1"/>
  <c r="AC34" i="110"/>
  <c r="AC12" i="110"/>
  <c r="AD12" i="110" s="1"/>
  <c r="AC17" i="110"/>
  <c r="AD17" i="110" s="1"/>
  <c r="AC15" i="110"/>
  <c r="AC4" i="110"/>
  <c r="AD4" i="110" s="1"/>
  <c r="X8" i="110"/>
  <c r="AI8" i="110" s="1"/>
  <c r="X25" i="110"/>
  <c r="AI25" i="110" s="1"/>
  <c r="AD26" i="110"/>
  <c r="AH26" i="110"/>
  <c r="AI26" i="110"/>
  <c r="Z33" i="110"/>
  <c r="Z13" i="110"/>
  <c r="Z5" i="110"/>
  <c r="Z3" i="110"/>
  <c r="Z31" i="110"/>
  <c r="Z24" i="110"/>
  <c r="Z14" i="110"/>
  <c r="Z19" i="110"/>
  <c r="Z17" i="110"/>
  <c r="Z15" i="110"/>
  <c r="Z32" i="110"/>
  <c r="Z30" i="110"/>
  <c r="Z6" i="110"/>
  <c r="Z26" i="110"/>
  <c r="Z7" i="110"/>
  <c r="AB19" i="110"/>
  <c r="AB16" i="110"/>
  <c r="X16" i="110"/>
  <c r="AI16" i="110" s="1"/>
  <c r="AC25" i="110"/>
  <c r="AD25" i="110" s="1"/>
  <c r="Z29" i="110"/>
  <c r="AC27" i="110"/>
  <c r="AD27" i="110" s="1"/>
  <c r="X29" i="110"/>
  <c r="AI29" i="110" s="1"/>
  <c r="AA4" i="110"/>
  <c r="X23" i="110"/>
  <c r="AI23" i="110" s="1"/>
  <c r="AC7" i="110"/>
  <c r="AD7" i="110" s="1"/>
  <c r="Y27" i="110"/>
  <c r="AH27" i="110" s="1"/>
  <c r="AC8" i="110"/>
  <c r="AD8" i="110" s="1"/>
  <c r="Y9" i="110"/>
  <c r="AH9" i="110" s="1"/>
  <c r="Y14" i="110"/>
  <c r="AH14" i="110" s="1"/>
  <c r="AB7" i="110"/>
  <c r="Y3" i="110"/>
  <c r="AH3" i="110" s="1"/>
  <c r="X15" i="110"/>
  <c r="AC35" i="110"/>
  <c r="AD35" i="110" s="1"/>
  <c r="AA25" i="110"/>
  <c r="AC3" i="110"/>
  <c r="AD3" i="110" s="1"/>
  <c r="Z25" i="110"/>
  <c r="AI35" i="110"/>
  <c r="AA5" i="110"/>
  <c r="X18" i="110"/>
  <c r="AI18" i="110" s="1"/>
  <c r="AB8" i="110"/>
  <c r="AA30" i="110"/>
  <c r="AH8" i="110"/>
  <c r="AA24" i="110"/>
  <c r="AB31" i="110"/>
  <c r="AC23" i="110"/>
  <c r="AD23" i="110" s="1"/>
  <c r="X14" i="110"/>
  <c r="AI14" i="110" s="1"/>
  <c r="X34" i="110"/>
  <c r="AA27" i="110"/>
  <c r="AC32" i="110"/>
  <c r="AA29" i="110"/>
  <c r="AD22" i="110"/>
  <c r="Z23" i="110"/>
  <c r="AD32" i="110"/>
  <c r="Y4" i="110"/>
  <c r="AH4" i="110" s="1"/>
  <c r="AA9" i="110"/>
  <c r="AI34" i="110"/>
  <c r="AD34" i="110"/>
  <c r="AA10" i="110"/>
  <c r="X4" i="110"/>
  <c r="AI4" i="110" s="1"/>
  <c r="AA6" i="110"/>
  <c r="Y28" i="110"/>
  <c r="AH28" i="110" s="1"/>
  <c r="AB6" i="110"/>
  <c r="AI36" i="110"/>
  <c r="X24" i="110"/>
  <c r="AI24" i="110" s="1"/>
  <c r="Y13" i="110"/>
  <c r="AH13" i="110" s="1"/>
  <c r="Z28" i="110"/>
  <c r="AC20" i="110"/>
  <c r="AD20" i="110" s="1"/>
  <c r="AH30" i="110"/>
  <c r="AI30" i="110"/>
  <c r="AA3" i="110"/>
  <c r="Z10" i="110"/>
  <c r="AB35" i="110"/>
  <c r="Z11" i="110"/>
  <c r="X9" i="110"/>
  <c r="AI9" i="110" s="1"/>
  <c r="AA31" i="110"/>
  <c r="AB14" i="110"/>
  <c r="AA19" i="110"/>
  <c r="AA21" i="110"/>
  <c r="Z12" i="110"/>
  <c r="AB30" i="110"/>
  <c r="Y29" i="110"/>
  <c r="AH29" i="110" s="1"/>
  <c r="AB17" i="110"/>
  <c r="AA34" i="110"/>
  <c r="AB34" i="110"/>
  <c r="AC18" i="110"/>
  <c r="AD18" i="110" s="1"/>
  <c r="AB20" i="110"/>
  <c r="Y11" i="110"/>
  <c r="AH11" i="110" s="1"/>
  <c r="Y12" i="110"/>
  <c r="AH12" i="110" s="1"/>
  <c r="Y5" i="110"/>
  <c r="AH5" i="110" s="1"/>
  <c r="AA14" i="110"/>
  <c r="AA8" i="110"/>
  <c r="AA36" i="110"/>
  <c r="AA17" i="110"/>
  <c r="AA7" i="110"/>
  <c r="AA15" i="110"/>
  <c r="AA26" i="110"/>
  <c r="AA32" i="110"/>
  <c r="AA16" i="110"/>
  <c r="AA12" i="110"/>
  <c r="AB21" i="110"/>
  <c r="Z20" i="110"/>
  <c r="AA11" i="110"/>
  <c r="AC31" i="110"/>
  <c r="AD31" i="110" s="1"/>
  <c r="Y18" i="110"/>
  <c r="AH18" i="110" s="1"/>
  <c r="Z35" i="110"/>
  <c r="AA35" i="110"/>
  <c r="AB18" i="110"/>
  <c r="Y25" i="110"/>
  <c r="AH25" i="110" s="1"/>
  <c r="X12" i="110"/>
  <c r="AI12" i="110" s="1"/>
  <c r="X13" i="110"/>
  <c r="AI13" i="110" s="1"/>
  <c r="X11" i="110"/>
  <c r="AI11" i="110" s="1"/>
  <c r="AB24" i="110"/>
  <c r="X28" i="110"/>
  <c r="AI28" i="110" s="1"/>
  <c r="X31" i="110"/>
  <c r="AI31" i="110" s="1"/>
  <c r="X22" i="110"/>
  <c r="AI22" i="110" s="1"/>
  <c r="X6" i="110"/>
  <c r="AI6" i="110" s="1"/>
  <c r="X17" i="110"/>
  <c r="AI17" i="110" s="1"/>
  <c r="X7" i="110"/>
  <c r="AI7" i="110" s="1"/>
  <c r="X21" i="110"/>
  <c r="AI21" i="110" s="1"/>
  <c r="X10" i="110"/>
  <c r="AI10" i="110" s="1"/>
  <c r="AH10" i="110"/>
  <c r="Z27" i="110"/>
  <c r="Y36" i="110"/>
  <c r="AH36" i="110" s="1"/>
  <c r="Z36" i="110"/>
  <c r="X33" i="110"/>
  <c r="AI33" i="110" s="1"/>
  <c r="Y16" i="110"/>
  <c r="AH16" i="110" s="1"/>
  <c r="Y23" i="110"/>
  <c r="AH23" i="110" s="1"/>
  <c r="AB11" i="110"/>
  <c r="AC9" i="110"/>
  <c r="AD9" i="110" s="1"/>
  <c r="AA33" i="110"/>
  <c r="AI20" i="110"/>
  <c r="Z18" i="110"/>
  <c r="AC13" i="110"/>
  <c r="AD13" i="110" s="1"/>
  <c r="Y33" i="110"/>
  <c r="AH33" i="110" s="1"/>
  <c r="Y21" i="110"/>
  <c r="AH21" i="110" s="1"/>
  <c r="AI15" i="110"/>
  <c r="AD15" i="110"/>
  <c r="AD33" i="110"/>
  <c r="Y35" i="110"/>
  <c r="AH35" i="110" s="1"/>
  <c r="Y34" i="110"/>
  <c r="AH34" i="110" s="1"/>
  <c r="Y19" i="110"/>
  <c r="AH19" i="110" s="1"/>
  <c r="Z22" i="110"/>
  <c r="AD16" i="110"/>
  <c r="AB12" i="110"/>
  <c r="AB36" i="110"/>
  <c r="AB25" i="110"/>
  <c r="AG37" i="109"/>
  <c r="AC19" i="109"/>
  <c r="AD19" i="109" s="1"/>
  <c r="X25" i="109"/>
  <c r="Z29" i="109"/>
  <c r="AC32" i="109"/>
  <c r="AD32" i="109" s="1"/>
  <c r="Y20" i="109"/>
  <c r="AH20" i="109" s="1"/>
  <c r="X34" i="109"/>
  <c r="AI34" i="109" s="1"/>
  <c r="AD31" i="109"/>
  <c r="Z21" i="109"/>
  <c r="X22" i="109"/>
  <c r="AI22" i="109" s="1"/>
  <c r="AA23" i="109"/>
  <c r="AA24" i="109"/>
  <c r="X19" i="109"/>
  <c r="AI19" i="109" s="1"/>
  <c r="AA33" i="109"/>
  <c r="AB8" i="109"/>
  <c r="Y31" i="109"/>
  <c r="AH31" i="109" s="1"/>
  <c r="AA8" i="109"/>
  <c r="AC20" i="109"/>
  <c r="AD20" i="109" s="1"/>
  <c r="AC14" i="109"/>
  <c r="AD14" i="109" s="1"/>
  <c r="Y14" i="109"/>
  <c r="AH14" i="109" s="1"/>
  <c r="X21" i="109"/>
  <c r="AI21" i="109" s="1"/>
  <c r="AA13" i="109"/>
  <c r="Z4" i="109"/>
  <c r="AB6" i="109"/>
  <c r="AI23" i="109"/>
  <c r="AD23" i="109"/>
  <c r="Z33" i="109"/>
  <c r="Z18" i="109"/>
  <c r="AB12" i="109"/>
  <c r="AC3" i="109"/>
  <c r="AD3" i="109" s="1"/>
  <c r="AC5" i="109"/>
  <c r="AD5" i="109" s="1"/>
  <c r="Y33" i="109"/>
  <c r="AH33" i="109" s="1"/>
  <c r="Y17" i="109"/>
  <c r="Z30" i="109"/>
  <c r="AA20" i="109"/>
  <c r="Y19" i="109"/>
  <c r="AH19" i="109" s="1"/>
  <c r="AA17" i="109"/>
  <c r="Y7" i="109"/>
  <c r="AH7" i="109" s="1"/>
  <c r="X20" i="109"/>
  <c r="AI20" i="109" s="1"/>
  <c r="X7" i="109"/>
  <c r="AI7" i="109" s="1"/>
  <c r="AI26" i="109"/>
  <c r="AD26" i="109"/>
  <c r="X35" i="109"/>
  <c r="AI35" i="109" s="1"/>
  <c r="Z14" i="109"/>
  <c r="Y5" i="109"/>
  <c r="AH5" i="109" s="1"/>
  <c r="AA7" i="109"/>
  <c r="AB26" i="109"/>
  <c r="X12" i="109"/>
  <c r="AI12" i="109" s="1"/>
  <c r="Y3" i="109"/>
  <c r="AH3" i="109" s="1"/>
  <c r="AA31" i="109"/>
  <c r="AI25" i="109"/>
  <c r="AD25" i="109"/>
  <c r="AA15" i="109"/>
  <c r="Z20" i="109"/>
  <c r="Y26" i="109"/>
  <c r="AH26" i="109" s="1"/>
  <c r="Z3" i="109"/>
  <c r="Z35" i="109"/>
  <c r="AH17" i="109"/>
  <c r="X13" i="109"/>
  <c r="AI13" i="109" s="1"/>
  <c r="AC30" i="109"/>
  <c r="AD30" i="109" s="1"/>
  <c r="AC28" i="109"/>
  <c r="AD28" i="109" s="1"/>
  <c r="X16" i="109"/>
  <c r="AI16" i="109" s="1"/>
  <c r="Y9" i="109"/>
  <c r="AB28" i="109"/>
  <c r="AB25" i="109"/>
  <c r="AB21" i="109"/>
  <c r="AB23" i="109"/>
  <c r="AB15" i="109"/>
  <c r="AB20" i="109"/>
  <c r="AC11" i="109"/>
  <c r="AD11" i="109" s="1"/>
  <c r="AC16" i="109"/>
  <c r="AD16" i="109" s="1"/>
  <c r="AA32" i="109"/>
  <c r="Z8" i="109"/>
  <c r="AD29" i="109"/>
  <c r="X24" i="109"/>
  <c r="AB14" i="109"/>
  <c r="AB36" i="109"/>
  <c r="AI10" i="109"/>
  <c r="Y12" i="109"/>
  <c r="AH12" i="109" s="1"/>
  <c r="Y28" i="109"/>
  <c r="AH28" i="109" s="1"/>
  <c r="X17" i="109"/>
  <c r="AI17" i="109" s="1"/>
  <c r="X33" i="109"/>
  <c r="AI33" i="109" s="1"/>
  <c r="Y13" i="109"/>
  <c r="AH13" i="109" s="1"/>
  <c r="Y29" i="109"/>
  <c r="AH29" i="109" s="1"/>
  <c r="AC9" i="109"/>
  <c r="AD9" i="109" s="1"/>
  <c r="AB9" i="109"/>
  <c r="AB29" i="109"/>
  <c r="Y6" i="109"/>
  <c r="AH6" i="109" s="1"/>
  <c r="Y8" i="109"/>
  <c r="AH8" i="109" s="1"/>
  <c r="X5" i="109"/>
  <c r="AI5" i="109" s="1"/>
  <c r="X18" i="109"/>
  <c r="AI18" i="109" s="1"/>
  <c r="X11" i="109"/>
  <c r="AI11" i="109" s="1"/>
  <c r="X9" i="109"/>
  <c r="AI9" i="109" s="1"/>
  <c r="X15" i="109"/>
  <c r="AI15" i="109" s="1"/>
  <c r="X32" i="109"/>
  <c r="AI32" i="109" s="1"/>
  <c r="X27" i="109"/>
  <c r="AI27" i="109" s="1"/>
  <c r="X36" i="109"/>
  <c r="AI36" i="109" s="1"/>
  <c r="X14" i="109"/>
  <c r="AI14" i="109" s="1"/>
  <c r="AB35" i="109"/>
  <c r="Y16" i="109"/>
  <c r="AH16" i="109" s="1"/>
  <c r="Y35" i="109"/>
  <c r="AH35" i="109" s="1"/>
  <c r="AC22" i="109"/>
  <c r="AD22" i="109" s="1"/>
  <c r="Z32" i="109"/>
  <c r="Z16" i="109"/>
  <c r="AB17" i="109"/>
  <c r="Z31" i="109"/>
  <c r="X3" i="109"/>
  <c r="AI3" i="109" s="1"/>
  <c r="AB4" i="109"/>
  <c r="AA12" i="109"/>
  <c r="AA34" i="109"/>
  <c r="AA6" i="109"/>
  <c r="AA9" i="109"/>
  <c r="Z36" i="109"/>
  <c r="Z6" i="109"/>
  <c r="Z34" i="109"/>
  <c r="Z25" i="109"/>
  <c r="Z27" i="109"/>
  <c r="Z9" i="109"/>
  <c r="Z11" i="109"/>
  <c r="Z5" i="109"/>
  <c r="AB32" i="109"/>
  <c r="AB11" i="109"/>
  <c r="AA11" i="109"/>
  <c r="X6" i="109"/>
  <c r="AI6" i="109" s="1"/>
  <c r="X28" i="109"/>
  <c r="AI28" i="109" s="1"/>
  <c r="AC13" i="109"/>
  <c r="AD13" i="109" s="1"/>
  <c r="AC35" i="109"/>
  <c r="AD35" i="109" s="1"/>
  <c r="AB18" i="109"/>
  <c r="AD34" i="109"/>
  <c r="AB31" i="109"/>
  <c r="AA26" i="109"/>
  <c r="AC4" i="109"/>
  <c r="AD4" i="109" s="1"/>
  <c r="AA16" i="109"/>
  <c r="AC27" i="109"/>
  <c r="AD27" i="109" s="1"/>
  <c r="AD8" i="109"/>
  <c r="AB34" i="109"/>
  <c r="AB30" i="109"/>
  <c r="AA30" i="109"/>
  <c r="AH30" i="109"/>
  <c r="AC12" i="109"/>
  <c r="AD12" i="109" s="1"/>
  <c r="Y36" i="109"/>
  <c r="AH36" i="109" s="1"/>
  <c r="Y25" i="109"/>
  <c r="AH25" i="109" s="1"/>
  <c r="Y11" i="109"/>
  <c r="AH11" i="109" s="1"/>
  <c r="Y34" i="109"/>
  <c r="AH34" i="109" s="1"/>
  <c r="Y18" i="109"/>
  <c r="AH18" i="109" s="1"/>
  <c r="AB16" i="109"/>
  <c r="AB24" i="109"/>
  <c r="AC18" i="109"/>
  <c r="AD18" i="109" s="1"/>
  <c r="AB19" i="109"/>
  <c r="Y21" i="109"/>
  <c r="AH21" i="109" s="1"/>
  <c r="Y15" i="109"/>
  <c r="AH15" i="109" s="1"/>
  <c r="Y27" i="109"/>
  <c r="AH27" i="109" s="1"/>
  <c r="Y23" i="109"/>
  <c r="AH23" i="109" s="1"/>
  <c r="AC33" i="109"/>
  <c r="AD33" i="109" s="1"/>
  <c r="AC10" i="109"/>
  <c r="AD10" i="109" s="1"/>
  <c r="AB10" i="109"/>
  <c r="AB3" i="109"/>
  <c r="AB22" i="109"/>
  <c r="X31" i="109"/>
  <c r="AI31" i="109" s="1"/>
  <c r="Y10" i="109"/>
  <c r="AH10" i="109" s="1"/>
  <c r="Z24" i="109"/>
  <c r="Y32" i="109"/>
  <c r="AH32" i="109" s="1"/>
  <c r="X29" i="109"/>
  <c r="AI29" i="109" s="1"/>
  <c r="AA5" i="109"/>
  <c r="AA3" i="109"/>
  <c r="AB13" i="109"/>
  <c r="AC21" i="109"/>
  <c r="AD21" i="109" s="1"/>
  <c r="AC7" i="109"/>
  <c r="AD7" i="109" s="1"/>
  <c r="AC17" i="109"/>
  <c r="AD17" i="109" s="1"/>
  <c r="AC6" i="109"/>
  <c r="AD6" i="109" s="1"/>
  <c r="AC15" i="109"/>
  <c r="AD15" i="109" s="1"/>
  <c r="Y22" i="109"/>
  <c r="AH22" i="109" s="1"/>
  <c r="AC36" i="109"/>
  <c r="AD36" i="109" s="1"/>
  <c r="Z26" i="109"/>
  <c r="AI24" i="109"/>
  <c r="AH24" i="109"/>
  <c r="AD24" i="109"/>
  <c r="X30" i="109"/>
  <c r="AI30" i="109" s="1"/>
  <c r="AB7" i="109"/>
  <c r="Z28" i="109"/>
  <c r="Z17" i="109"/>
  <c r="Z13" i="109"/>
  <c r="X8" i="109"/>
  <c r="AI8" i="109" s="1"/>
  <c r="AA29" i="109"/>
  <c r="AH9" i="109"/>
  <c r="Y4" i="109"/>
  <c r="AH4" i="109" s="1"/>
  <c r="AA22" i="109"/>
  <c r="AB5" i="109"/>
  <c r="AA27" i="109"/>
  <c r="AB27" i="109"/>
  <c r="X4" i="109"/>
  <c r="AI4" i="109" s="1"/>
  <c r="AA14" i="109"/>
  <c r="AD28" i="108"/>
  <c r="AD20" i="108"/>
  <c r="AD9" i="108"/>
  <c r="AI31" i="108"/>
  <c r="AD31" i="108"/>
  <c r="X5" i="108"/>
  <c r="AI5" i="108" s="1"/>
  <c r="X6" i="108"/>
  <c r="AI6" i="108" s="1"/>
  <c r="X9" i="108"/>
  <c r="AI9" i="108" s="1"/>
  <c r="X35" i="108"/>
  <c r="AI35" i="108" s="1"/>
  <c r="X14" i="108"/>
  <c r="AI14" i="108" s="1"/>
  <c r="X7" i="108"/>
  <c r="AI7" i="108" s="1"/>
  <c r="X20" i="108"/>
  <c r="AI20" i="108" s="1"/>
  <c r="X28" i="108"/>
  <c r="AI28" i="108" s="1"/>
  <c r="X10" i="108"/>
  <c r="AI10" i="108" s="1"/>
  <c r="AB18" i="108"/>
  <c r="X29" i="108"/>
  <c r="AI29" i="108" s="1"/>
  <c r="Z8" i="108"/>
  <c r="AB9" i="108"/>
  <c r="Y7" i="108"/>
  <c r="AH7" i="108" s="1"/>
  <c r="AB32" i="108"/>
  <c r="AB30" i="108"/>
  <c r="Z30" i="108"/>
  <c r="AC36" i="108"/>
  <c r="AD36" i="108" s="1"/>
  <c r="AB19" i="108"/>
  <c r="X30" i="108"/>
  <c r="AI30" i="108" s="1"/>
  <c r="AC27" i="108"/>
  <c r="Z31" i="108"/>
  <c r="Z27" i="108"/>
  <c r="AA7" i="108"/>
  <c r="Y8" i="108"/>
  <c r="AH8" i="108" s="1"/>
  <c r="AB29" i="108"/>
  <c r="AB14" i="108"/>
  <c r="Y32" i="108"/>
  <c r="AH32" i="108" s="1"/>
  <c r="Z19" i="108"/>
  <c r="AB33" i="108"/>
  <c r="AC18" i="108"/>
  <c r="AD18" i="108" s="1"/>
  <c r="AC29" i="108"/>
  <c r="AD29" i="108" s="1"/>
  <c r="Y17" i="108"/>
  <c r="AH17" i="108" s="1"/>
  <c r="AB25" i="108"/>
  <c r="AC8" i="108"/>
  <c r="AD8" i="108" s="1"/>
  <c r="Z29" i="108"/>
  <c r="Z25" i="108"/>
  <c r="AB6" i="108"/>
  <c r="AC3" i="108"/>
  <c r="AD3" i="108" s="1"/>
  <c r="AC10" i="108"/>
  <c r="AD10" i="108" s="1"/>
  <c r="AC26" i="108"/>
  <c r="AD26" i="108" s="1"/>
  <c r="AC16" i="108"/>
  <c r="AD16" i="108" s="1"/>
  <c r="Z6" i="108"/>
  <c r="AD30" i="108"/>
  <c r="AA15" i="108"/>
  <c r="Y4" i="108"/>
  <c r="AH4" i="108" s="1"/>
  <c r="Y34" i="108"/>
  <c r="Y18" i="108"/>
  <c r="AH18" i="108" s="1"/>
  <c r="Y15" i="108"/>
  <c r="AH15" i="108" s="1"/>
  <c r="Y9" i="108"/>
  <c r="AH9" i="108" s="1"/>
  <c r="Y6" i="108"/>
  <c r="AH6" i="108" s="1"/>
  <c r="Y5" i="108"/>
  <c r="AH5" i="108" s="1"/>
  <c r="Y3" i="108"/>
  <c r="AH3" i="108" s="1"/>
  <c r="Y26" i="108"/>
  <c r="AH26" i="108" s="1"/>
  <c r="Y31" i="108"/>
  <c r="AH31" i="108" s="1"/>
  <c r="Y10" i="108"/>
  <c r="AH10" i="108" s="1"/>
  <c r="Y29" i="108"/>
  <c r="AH29" i="108" s="1"/>
  <c r="AD27" i="108"/>
  <c r="AH27" i="108"/>
  <c r="AA16" i="108"/>
  <c r="AB23" i="108"/>
  <c r="AC7" i="108"/>
  <c r="AD7" i="108" s="1"/>
  <c r="AB27" i="108"/>
  <c r="AB7" i="108"/>
  <c r="AC5" i="108"/>
  <c r="AD5" i="108" s="1"/>
  <c r="X25" i="108"/>
  <c r="AI25" i="108" s="1"/>
  <c r="Z7" i="108"/>
  <c r="AA5" i="108"/>
  <c r="AA35" i="108"/>
  <c r="AC34" i="108"/>
  <c r="AD34" i="108" s="1"/>
  <c r="Y28" i="108"/>
  <c r="AH28" i="108" s="1"/>
  <c r="Z28" i="108"/>
  <c r="X26" i="108"/>
  <c r="AI26" i="108" s="1"/>
  <c r="X24" i="108"/>
  <c r="AI24" i="108" s="1"/>
  <c r="Y30" i="108"/>
  <c r="AH30" i="108" s="1"/>
  <c r="AI21" i="108"/>
  <c r="AD21" i="108"/>
  <c r="AC6" i="108"/>
  <c r="AD6" i="108" s="1"/>
  <c r="Z35" i="108"/>
  <c r="Z18" i="108"/>
  <c r="Z5" i="108"/>
  <c r="Z4" i="108"/>
  <c r="Z32" i="108"/>
  <c r="Z12" i="108"/>
  <c r="Z17" i="108"/>
  <c r="Z3" i="108"/>
  <c r="AB4" i="108"/>
  <c r="AC32" i="108"/>
  <c r="AD32" i="108" s="1"/>
  <c r="AB35" i="108"/>
  <c r="X16" i="108"/>
  <c r="AI16" i="108" s="1"/>
  <c r="Z26" i="108"/>
  <c r="Z13" i="108"/>
  <c r="X3" i="108"/>
  <c r="AI3" i="108" s="1"/>
  <c r="Z23" i="108"/>
  <c r="AG37" i="108"/>
  <c r="AB5" i="108"/>
  <c r="Y14" i="108"/>
  <c r="AH14" i="108" s="1"/>
  <c r="Y24" i="108"/>
  <c r="AH24" i="108" s="1"/>
  <c r="X4" i="108"/>
  <c r="AI4" i="108" s="1"/>
  <c r="AB26" i="108"/>
  <c r="Y25" i="108"/>
  <c r="AH25" i="108" s="1"/>
  <c r="Y23" i="108"/>
  <c r="AH23" i="108" s="1"/>
  <c r="X22" i="108"/>
  <c r="AI22" i="108" s="1"/>
  <c r="Y19" i="108"/>
  <c r="AH19" i="108" s="1"/>
  <c r="AC14" i="108"/>
  <c r="AD14" i="108" s="1"/>
  <c r="AC4" i="108"/>
  <c r="AD4" i="108" s="1"/>
  <c r="AC12" i="108"/>
  <c r="AD12" i="108" s="1"/>
  <c r="AC15" i="108"/>
  <c r="AD15" i="108" s="1"/>
  <c r="AA9" i="108"/>
  <c r="AC25" i="108"/>
  <c r="AD25" i="108" s="1"/>
  <c r="X23" i="108"/>
  <c r="AI23" i="108" s="1"/>
  <c r="AH34" i="108"/>
  <c r="AB10" i="108"/>
  <c r="AB15" i="108"/>
  <c r="AB28" i="108"/>
  <c r="AB3" i="108"/>
  <c r="AB12" i="108"/>
  <c r="AB24" i="108"/>
  <c r="AB21" i="108"/>
  <c r="AB17" i="108"/>
  <c r="Z14" i="108"/>
  <c r="X33" i="108"/>
  <c r="AI33" i="108" s="1"/>
  <c r="AC24" i="108"/>
  <c r="AD24" i="108" s="1"/>
  <c r="AB13" i="108"/>
  <c r="AB16" i="108"/>
  <c r="Z10" i="108"/>
  <c r="Z24" i="108"/>
  <c r="Y21" i="108"/>
  <c r="AH21" i="108" s="1"/>
  <c r="X34" i="108"/>
  <c r="AI34" i="108" s="1"/>
  <c r="X17" i="108"/>
  <c r="AI17" i="108" s="1"/>
  <c r="X19" i="108"/>
  <c r="AI19" i="108" s="1"/>
  <c r="Y36" i="108"/>
  <c r="AH36" i="108" s="1"/>
  <c r="Z11" i="108"/>
  <c r="AD11" i="108"/>
  <c r="AD22" i="108"/>
  <c r="Y11" i="108"/>
  <c r="AH11" i="108" s="1"/>
  <c r="X36" i="108"/>
  <c r="AI36" i="108" s="1"/>
  <c r="AD19" i="108"/>
  <c r="AD33" i="108"/>
  <c r="Y22" i="108"/>
  <c r="AH22" i="108" s="1"/>
  <c r="AB36" i="108"/>
  <c r="AB31" i="108"/>
  <c r="AA10" i="108"/>
  <c r="AA32" i="108"/>
  <c r="AA24" i="108"/>
  <c r="AA13" i="108"/>
  <c r="AA12" i="108"/>
  <c r="AA26" i="108"/>
  <c r="AA4" i="108"/>
  <c r="AA28" i="108"/>
  <c r="AA34" i="108"/>
  <c r="Z33" i="108"/>
  <c r="AA30" i="108"/>
  <c r="Z9" i="108"/>
  <c r="Y20" i="108"/>
  <c r="AH20" i="108" s="1"/>
  <c r="Z15" i="108"/>
  <c r="X12" i="108"/>
  <c r="AI12" i="108" s="1"/>
  <c r="AC17" i="108"/>
  <c r="AD17" i="108" s="1"/>
  <c r="Y12" i="108"/>
  <c r="AH12" i="108" s="1"/>
  <c r="Y35" i="108"/>
  <c r="AH35" i="108" s="1"/>
  <c r="X18" i="108"/>
  <c r="AI18" i="108" s="1"/>
  <c r="X32" i="108"/>
  <c r="AI32" i="108" s="1"/>
  <c r="AB22" i="108"/>
  <c r="AB20" i="108"/>
  <c r="AC35" i="108"/>
  <c r="AD35" i="108" s="1"/>
  <c r="Z20" i="108"/>
  <c r="AC23" i="108"/>
  <c r="AD23" i="108" s="1"/>
  <c r="AA31" i="108"/>
  <c r="Y13" i="108"/>
  <c r="AH13" i="108" s="1"/>
  <c r="X13" i="108"/>
  <c r="AI13" i="108" s="1"/>
  <c r="Y33" i="108"/>
  <c r="AH33" i="108" s="1"/>
  <c r="X11" i="108"/>
  <c r="AI11" i="108" s="1"/>
  <c r="X27" i="108"/>
  <c r="AI27" i="108" s="1"/>
  <c r="X8" i="108"/>
  <c r="AI8" i="108" s="1"/>
  <c r="AA18" i="108"/>
  <c r="Y16" i="108"/>
  <c r="AH16" i="108" s="1"/>
  <c r="AD13" i="108"/>
  <c r="X15" i="108"/>
  <c r="AI15" i="108" s="1"/>
  <c r="AC27" i="107"/>
  <c r="AD27" i="107" s="1"/>
  <c r="AB18" i="107"/>
  <c r="AB11" i="107"/>
  <c r="AB16" i="107"/>
  <c r="AB28" i="107"/>
  <c r="AA36" i="107"/>
  <c r="AD22" i="107"/>
  <c r="Y13" i="107"/>
  <c r="AH13" i="107" s="1"/>
  <c r="Y7" i="107"/>
  <c r="AH7" i="107" s="1"/>
  <c r="AG37" i="107"/>
  <c r="Y26" i="107"/>
  <c r="AH26" i="107" s="1"/>
  <c r="AA19" i="107"/>
  <c r="AB30" i="107"/>
  <c r="AC26" i="107"/>
  <c r="AD26" i="107" s="1"/>
  <c r="AH9" i="107"/>
  <c r="AC12" i="107"/>
  <c r="AD12" i="107" s="1"/>
  <c r="AA30" i="107"/>
  <c r="AA4" i="107"/>
  <c r="AA31" i="107"/>
  <c r="AC28" i="107"/>
  <c r="AD28" i="107" s="1"/>
  <c r="AC20" i="107"/>
  <c r="AD20" i="107" s="1"/>
  <c r="AC18" i="107"/>
  <c r="AD18" i="107" s="1"/>
  <c r="AC4" i="107"/>
  <c r="AD4" i="107" s="1"/>
  <c r="AC36" i="107"/>
  <c r="AD36" i="107" s="1"/>
  <c r="AC29" i="107"/>
  <c r="AD29" i="107" s="1"/>
  <c r="AC23" i="107"/>
  <c r="AC21" i="107"/>
  <c r="AD21" i="107" s="1"/>
  <c r="AC17" i="107"/>
  <c r="AD17" i="107" s="1"/>
  <c r="AC8" i="107"/>
  <c r="AD8" i="107" s="1"/>
  <c r="AC5" i="107"/>
  <c r="AD5" i="107" s="1"/>
  <c r="AC25" i="107"/>
  <c r="AD25" i="107" s="1"/>
  <c r="AC10" i="107"/>
  <c r="AD10" i="107" s="1"/>
  <c r="AC7" i="107"/>
  <c r="AD7" i="107" s="1"/>
  <c r="AC34" i="107"/>
  <c r="AD34" i="107" s="1"/>
  <c r="AC24" i="107"/>
  <c r="AD24" i="107" s="1"/>
  <c r="AC9" i="107"/>
  <c r="AD9" i="107" s="1"/>
  <c r="AC6" i="107"/>
  <c r="AD6" i="107" s="1"/>
  <c r="AC11" i="107"/>
  <c r="AB10" i="107"/>
  <c r="X21" i="107"/>
  <c r="AI21" i="107" s="1"/>
  <c r="X9" i="107"/>
  <c r="AI9" i="107" s="1"/>
  <c r="X35" i="107"/>
  <c r="AI35" i="107" s="1"/>
  <c r="X10" i="107"/>
  <c r="AI10" i="107" s="1"/>
  <c r="X6" i="107"/>
  <c r="AI6" i="107" s="1"/>
  <c r="X4" i="107"/>
  <c r="AI4" i="107" s="1"/>
  <c r="X27" i="107"/>
  <c r="AI27" i="107" s="1"/>
  <c r="X11" i="107"/>
  <c r="AI11" i="107" s="1"/>
  <c r="X8" i="107"/>
  <c r="AI8" i="107" s="1"/>
  <c r="X16" i="107"/>
  <c r="AI16" i="107" s="1"/>
  <c r="X3" i="107"/>
  <c r="X14" i="107"/>
  <c r="AI14" i="107" s="1"/>
  <c r="X29" i="107"/>
  <c r="AI29" i="107" s="1"/>
  <c r="X32" i="107"/>
  <c r="AI32" i="107" s="1"/>
  <c r="X30" i="107"/>
  <c r="AI30" i="107" s="1"/>
  <c r="X13" i="107"/>
  <c r="AI13" i="107" s="1"/>
  <c r="X33" i="107"/>
  <c r="AI33" i="107" s="1"/>
  <c r="X23" i="107"/>
  <c r="AI23" i="107" s="1"/>
  <c r="X28" i="107"/>
  <c r="AI28" i="107" s="1"/>
  <c r="X15" i="107"/>
  <c r="AI15" i="107" s="1"/>
  <c r="X25" i="107"/>
  <c r="AI25" i="107" s="1"/>
  <c r="X22" i="107"/>
  <c r="AI22" i="107" s="1"/>
  <c r="X12" i="107"/>
  <c r="AA7" i="107"/>
  <c r="AB35" i="107"/>
  <c r="X17" i="107"/>
  <c r="AI17" i="107" s="1"/>
  <c r="X24" i="107"/>
  <c r="AI24" i="107" s="1"/>
  <c r="AC32" i="107"/>
  <c r="AD32" i="107" s="1"/>
  <c r="AA29" i="107"/>
  <c r="AA33" i="107"/>
  <c r="AI12" i="107"/>
  <c r="AD23" i="107"/>
  <c r="AA13" i="107"/>
  <c r="AD31" i="107"/>
  <c r="AA16" i="107"/>
  <c r="Y14" i="107"/>
  <c r="AH14" i="107" s="1"/>
  <c r="Y16" i="107"/>
  <c r="AH16" i="107" s="1"/>
  <c r="AC16" i="107"/>
  <c r="AD16" i="107" s="1"/>
  <c r="AB6" i="107"/>
  <c r="Y27" i="107"/>
  <c r="AH27" i="107" s="1"/>
  <c r="X18" i="107"/>
  <c r="AI18" i="107" s="1"/>
  <c r="Y28" i="107"/>
  <c r="AH28" i="107" s="1"/>
  <c r="Z12" i="107"/>
  <c r="Z32" i="107"/>
  <c r="Z3" i="107"/>
  <c r="Z11" i="107"/>
  <c r="Z10" i="107"/>
  <c r="Z9" i="107"/>
  <c r="Z8" i="107"/>
  <c r="Z7" i="107"/>
  <c r="Z13" i="107"/>
  <c r="Z30" i="107"/>
  <c r="Z17" i="107"/>
  <c r="Z14" i="107"/>
  <c r="Z34" i="107"/>
  <c r="Z33" i="107"/>
  <c r="Z23" i="107"/>
  <c r="Z22" i="107"/>
  <c r="Z19" i="107"/>
  <c r="Z28" i="107"/>
  <c r="Z26" i="107"/>
  <c r="Z15" i="107"/>
  <c r="Z16" i="107"/>
  <c r="Z20" i="107"/>
  <c r="AB9" i="107"/>
  <c r="Z6" i="107"/>
  <c r="AI34" i="107"/>
  <c r="Z5" i="107"/>
  <c r="AA25" i="107"/>
  <c r="AB33" i="107"/>
  <c r="AC33" i="107"/>
  <c r="AD33" i="107" s="1"/>
  <c r="Y29" i="107"/>
  <c r="AH29" i="107" s="1"/>
  <c r="Y21" i="107"/>
  <c r="AH21" i="107" s="1"/>
  <c r="AA32" i="107"/>
  <c r="AB12" i="107"/>
  <c r="AC15" i="107"/>
  <c r="AD15" i="107" s="1"/>
  <c r="Y30" i="107"/>
  <c r="AH30" i="107" s="1"/>
  <c r="AB8" i="107"/>
  <c r="AB32" i="107"/>
  <c r="AB19" i="107"/>
  <c r="Y6" i="107"/>
  <c r="AH6" i="107" s="1"/>
  <c r="AB17" i="107"/>
  <c r="AA34" i="107"/>
  <c r="AB34" i="107"/>
  <c r="Y35" i="107"/>
  <c r="AH35" i="107" s="1"/>
  <c r="AB13" i="107"/>
  <c r="AH10" i="107"/>
  <c r="AI3" i="107"/>
  <c r="AB7" i="107"/>
  <c r="Y4" i="107"/>
  <c r="AH4" i="107" s="1"/>
  <c r="X31" i="107"/>
  <c r="AI31" i="107" s="1"/>
  <c r="X7" i="107"/>
  <c r="AI7" i="107" s="1"/>
  <c r="AC30" i="107"/>
  <c r="AD30" i="107" s="1"/>
  <c r="Y18" i="107"/>
  <c r="AH18" i="107" s="1"/>
  <c r="Z35" i="107"/>
  <c r="AA35" i="107"/>
  <c r="AA23" i="107"/>
  <c r="Y12" i="107"/>
  <c r="AH12" i="107" s="1"/>
  <c r="AB22" i="107"/>
  <c r="AA5" i="107"/>
  <c r="Y33" i="107"/>
  <c r="AH33" i="107" s="1"/>
  <c r="AD11" i="107"/>
  <c r="AC3" i="107"/>
  <c r="AD3" i="107" s="1"/>
  <c r="AC13" i="107"/>
  <c r="AD13" i="107" s="1"/>
  <c r="AB27" i="107"/>
  <c r="Y25" i="107"/>
  <c r="AH25" i="107" s="1"/>
  <c r="Y22" i="107"/>
  <c r="AH22" i="107" s="1"/>
  <c r="Y34" i="107"/>
  <c r="AH34" i="107" s="1"/>
  <c r="AA6" i="107"/>
  <c r="Z27" i="107"/>
  <c r="Z25" i="107"/>
  <c r="AH8" i="107"/>
  <c r="X19" i="107"/>
  <c r="AI19" i="107" s="1"/>
  <c r="Y36" i="107"/>
  <c r="AH36" i="107" s="1"/>
  <c r="Z36" i="107"/>
  <c r="Y20" i="107"/>
  <c r="AH20" i="107" s="1"/>
  <c r="Y11" i="107"/>
  <c r="AH11" i="107" s="1"/>
  <c r="AA26" i="107"/>
  <c r="Y15" i="107"/>
  <c r="AH15" i="107" s="1"/>
  <c r="AI5" i="107"/>
  <c r="AD14" i="107"/>
  <c r="AI26" i="107"/>
  <c r="Y31" i="107"/>
  <c r="AH31" i="107" s="1"/>
  <c r="AD19" i="107"/>
  <c r="AH19" i="107"/>
  <c r="AB5" i="107"/>
  <c r="AB25" i="107"/>
  <c r="AB20" i="107"/>
  <c r="AB4" i="107"/>
  <c r="AB31" i="107"/>
  <c r="AB24" i="107"/>
  <c r="AB36" i="107"/>
  <c r="AB23" i="107"/>
  <c r="AB29" i="107"/>
  <c r="AB14" i="107"/>
  <c r="Y17" i="107"/>
  <c r="AH17" i="107" s="1"/>
  <c r="AB15" i="107"/>
  <c r="Y5" i="107"/>
  <c r="AH5" i="107" s="1"/>
  <c r="AC35" i="107"/>
  <c r="AD35" i="107" s="1"/>
  <c r="AA27" i="107"/>
  <c r="Y24" i="107"/>
  <c r="AH24" i="107" s="1"/>
  <c r="AB26" i="107"/>
  <c r="X36" i="107"/>
  <c r="AI36" i="107" s="1"/>
  <c r="AI20" i="107"/>
  <c r="Z18" i="107"/>
  <c r="Y3" i="107"/>
  <c r="AH3" i="107" s="1"/>
  <c r="AH32" i="107"/>
  <c r="Y23" i="107"/>
  <c r="AH23" i="107" s="1"/>
  <c r="AD27" i="106"/>
  <c r="AA11" i="106"/>
  <c r="Z14" i="106"/>
  <c r="AD36" i="106"/>
  <c r="AH36" i="106"/>
  <c r="AB16" i="106"/>
  <c r="Z29" i="106"/>
  <c r="AB3" i="106"/>
  <c r="X19" i="106"/>
  <c r="AI19" i="106" s="1"/>
  <c r="AD33" i="106"/>
  <c r="Y16" i="106"/>
  <c r="X18" i="106"/>
  <c r="AI18" i="106" s="1"/>
  <c r="X30" i="106"/>
  <c r="Z17" i="106"/>
  <c r="AC29" i="106"/>
  <c r="Y7" i="106"/>
  <c r="AH7" i="106" s="1"/>
  <c r="Z30" i="106"/>
  <c r="Z7" i="106"/>
  <c r="AB20" i="106"/>
  <c r="AC19" i="106"/>
  <c r="AD19" i="106" s="1"/>
  <c r="AA8" i="106"/>
  <c r="AC34" i="106"/>
  <c r="AD34" i="106" s="1"/>
  <c r="Z23" i="106"/>
  <c r="AB23" i="106"/>
  <c r="AB29" i="106"/>
  <c r="AC28" i="106"/>
  <c r="AD28" i="106" s="1"/>
  <c r="Y15" i="106"/>
  <c r="AH15" i="106" s="1"/>
  <c r="Z15" i="106"/>
  <c r="AH17" i="106"/>
  <c r="AD17" i="106"/>
  <c r="AI17" i="106"/>
  <c r="X36" i="106"/>
  <c r="AI36" i="106" s="1"/>
  <c r="Y4" i="106"/>
  <c r="AH4" i="106" s="1"/>
  <c r="X20" i="106"/>
  <c r="AI20" i="106" s="1"/>
  <c r="X26" i="106"/>
  <c r="AI26" i="106" s="1"/>
  <c r="Y19" i="106"/>
  <c r="AH19" i="106" s="1"/>
  <c r="Y18" i="106"/>
  <c r="Y30" i="106"/>
  <c r="AH30" i="106" s="1"/>
  <c r="X8" i="106"/>
  <c r="AI8" i="106" s="1"/>
  <c r="Z31" i="106"/>
  <c r="Y8" i="106"/>
  <c r="AH8" i="106" s="1"/>
  <c r="AC21" i="106"/>
  <c r="AD21" i="106" s="1"/>
  <c r="Z9" i="106"/>
  <c r="AC35" i="106"/>
  <c r="AD35" i="106" s="1"/>
  <c r="Y24" i="106"/>
  <c r="AH24" i="106" s="1"/>
  <c r="AA15" i="106"/>
  <c r="AB19" i="106"/>
  <c r="AB18" i="106"/>
  <c r="Z16" i="106"/>
  <c r="X5" i="106"/>
  <c r="X21" i="106"/>
  <c r="AI21" i="106" s="1"/>
  <c r="X27" i="106"/>
  <c r="AI27" i="106" s="1"/>
  <c r="Y20" i="106"/>
  <c r="AH20" i="106" s="1"/>
  <c r="X32" i="106"/>
  <c r="AI32" i="106" s="1"/>
  <c r="Z19" i="106"/>
  <c r="Y31" i="106"/>
  <c r="AH31" i="106" s="1"/>
  <c r="AD9" i="106"/>
  <c r="Z32" i="106"/>
  <c r="X9" i="106"/>
  <c r="AI9" i="106" s="1"/>
  <c r="AC22" i="106"/>
  <c r="AD22" i="106" s="1"/>
  <c r="AG37" i="106"/>
  <c r="AC30" i="106"/>
  <c r="Y10" i="106"/>
  <c r="AH10" i="106" s="1"/>
  <c r="AI14" i="106"/>
  <c r="AD14" i="106"/>
  <c r="X3" i="106"/>
  <c r="AI3" i="106" s="1"/>
  <c r="X13" i="106"/>
  <c r="AI13" i="106" s="1"/>
  <c r="X12" i="106"/>
  <c r="AI12" i="106" s="1"/>
  <c r="X16" i="106"/>
  <c r="AI16" i="106" s="1"/>
  <c r="X15" i="106"/>
  <c r="AI15" i="106" s="1"/>
  <c r="AD25" i="106"/>
  <c r="AI25" i="106"/>
  <c r="AH25" i="106"/>
  <c r="AD24" i="106"/>
  <c r="AA3" i="106"/>
  <c r="AH6" i="106"/>
  <c r="AD6" i="106"/>
  <c r="X22" i="106"/>
  <c r="AI22" i="106" s="1"/>
  <c r="Y21" i="106"/>
  <c r="AH21" i="106" s="1"/>
  <c r="X33" i="106"/>
  <c r="AI33" i="106" s="1"/>
  <c r="Z20" i="106"/>
  <c r="Y32" i="106"/>
  <c r="AH32" i="106" s="1"/>
  <c r="Z33" i="106"/>
  <c r="AC23" i="106"/>
  <c r="AD23" i="106" s="1"/>
  <c r="AC5" i="106"/>
  <c r="AD5" i="106" s="1"/>
  <c r="AB31" i="106"/>
  <c r="X11" i="106"/>
  <c r="AI11" i="106" s="1"/>
  <c r="AH26" i="106"/>
  <c r="X28" i="106"/>
  <c r="AI28" i="106" s="1"/>
  <c r="X4" i="106"/>
  <c r="AI4" i="106" s="1"/>
  <c r="X23" i="106"/>
  <c r="AI23" i="106" s="1"/>
  <c r="AC3" i="106"/>
  <c r="AD3" i="106" s="1"/>
  <c r="Y22" i="106"/>
  <c r="X34" i="106"/>
  <c r="AI34" i="106" s="1"/>
  <c r="Z21" i="106"/>
  <c r="Y33" i="106"/>
  <c r="AH33" i="106" s="1"/>
  <c r="AA17" i="106"/>
  <c r="AB30" i="106"/>
  <c r="AB6" i="106"/>
  <c r="AB32" i="106"/>
  <c r="Z11" i="106"/>
  <c r="Z10" i="106"/>
  <c r="Z3" i="106"/>
  <c r="AI5" i="106"/>
  <c r="AH22" i="106"/>
  <c r="AC12" i="106"/>
  <c r="AD12" i="106" s="1"/>
  <c r="Z24" i="106"/>
  <c r="Z4" i="106"/>
  <c r="Y23" i="106"/>
  <c r="AH23" i="106" s="1"/>
  <c r="X35" i="106"/>
  <c r="AI35" i="106" s="1"/>
  <c r="Z22" i="106"/>
  <c r="Y34" i="106"/>
  <c r="AH34" i="106" s="1"/>
  <c r="Z18" i="106"/>
  <c r="Z35" i="106"/>
  <c r="AA31" i="106"/>
  <c r="AA7" i="106"/>
  <c r="AB33" i="106"/>
  <c r="AC18" i="106"/>
  <c r="AD18" i="106" s="1"/>
  <c r="AA30" i="106"/>
  <c r="AB28" i="106"/>
  <c r="Y11" i="106"/>
  <c r="AH11" i="106" s="1"/>
  <c r="Y12" i="106"/>
  <c r="AH12" i="106" s="1"/>
  <c r="AA9" i="106"/>
  <c r="AA10" i="106"/>
  <c r="AD29" i="106"/>
  <c r="Y27" i="106"/>
  <c r="AH27" i="106" s="1"/>
  <c r="AB10" i="106"/>
  <c r="AB13" i="106"/>
  <c r="AA25" i="106"/>
  <c r="Y5" i="106"/>
  <c r="AH5" i="106" s="1"/>
  <c r="AA24" i="106"/>
  <c r="Z36" i="106"/>
  <c r="AA4" i="106"/>
  <c r="AA23" i="106"/>
  <c r="Y35" i="106"/>
  <c r="AH35" i="106" s="1"/>
  <c r="AA19" i="106"/>
  <c r="AB36" i="106"/>
  <c r="AA32" i="106"/>
  <c r="Z8" i="106"/>
  <c r="AB34" i="106"/>
  <c r="X31" i="106"/>
  <c r="AI31" i="106" s="1"/>
  <c r="AH28" i="106"/>
  <c r="AD13" i="106"/>
  <c r="AD30" i="106"/>
  <c r="AI30" i="106"/>
  <c r="Y28" i="106"/>
  <c r="AC11" i="106"/>
  <c r="X24" i="106"/>
  <c r="AI24" i="106" s="1"/>
  <c r="Y14" i="106"/>
  <c r="AH14" i="106" s="1"/>
  <c r="AB14" i="106"/>
  <c r="AA26" i="106"/>
  <c r="X6" i="106"/>
  <c r="AI6" i="106" s="1"/>
  <c r="AB25" i="106"/>
  <c r="Z5" i="106"/>
  <c r="AB24" i="106"/>
  <c r="AA36" i="106"/>
  <c r="AA20" i="106"/>
  <c r="AA33" i="106"/>
  <c r="Y9" i="106"/>
  <c r="AH9" i="106" s="1"/>
  <c r="AB35" i="106"/>
  <c r="AD32" i="106"/>
  <c r="AH16" i="106"/>
  <c r="AB5" i="106"/>
  <c r="AB8" i="106"/>
  <c r="AB9" i="106"/>
  <c r="Y13" i="106"/>
  <c r="AH13" i="106" s="1"/>
  <c r="AC10" i="106"/>
  <c r="AD10" i="106" s="1"/>
  <c r="Y29" i="106"/>
  <c r="AH29" i="106" s="1"/>
  <c r="AB12" i="106"/>
  <c r="Z25" i="106"/>
  <c r="AC15" i="106"/>
  <c r="AD15" i="106" s="1"/>
  <c r="AA27" i="106"/>
  <c r="AB26" i="106"/>
  <c r="AA21" i="106"/>
  <c r="AA34" i="106"/>
  <c r="X10" i="106"/>
  <c r="AI10" i="106" s="1"/>
  <c r="AA16" i="106"/>
  <c r="AH18" i="106"/>
  <c r="AC7" i="106"/>
  <c r="AD7" i="106" s="1"/>
  <c r="AC8" i="106"/>
  <c r="AD8" i="106" s="1"/>
  <c r="X29" i="106"/>
  <c r="AI29" i="106" s="1"/>
  <c r="AB11" i="106"/>
  <c r="AA13" i="106"/>
  <c r="Z26" i="106"/>
  <c r="AC16" i="106"/>
  <c r="AD16" i="106" s="1"/>
  <c r="AB27" i="106"/>
  <c r="X7" i="106"/>
  <c r="AI7" i="106" s="1"/>
  <c r="AC26" i="106"/>
  <c r="AD26" i="106" s="1"/>
  <c r="AB4" i="106"/>
  <c r="AB22" i="106"/>
  <c r="AC4" i="106"/>
  <c r="AD4" i="106" s="1"/>
  <c r="AB17" i="106"/>
  <c r="AA35" i="106"/>
  <c r="AD11" i="106"/>
  <c r="Y3" i="106"/>
  <c r="AH3" i="106" s="1"/>
  <c r="AC31" i="106"/>
  <c r="AD31" i="106" s="1"/>
  <c r="AC20" i="106"/>
  <c r="AD20" i="106" s="1"/>
  <c r="U49" i="105"/>
  <c r="U56" i="104"/>
  <c r="U51" i="104"/>
  <c r="U71" i="103"/>
  <c r="U66" i="103"/>
  <c r="U61" i="103"/>
  <c r="U45" i="103"/>
  <c r="U76" i="102"/>
  <c r="U59" i="102"/>
  <c r="U56" i="102"/>
  <c r="U73" i="101"/>
  <c r="U54" i="101"/>
  <c r="U45" i="101"/>
  <c r="U71" i="100"/>
  <c r="U67" i="100"/>
  <c r="U64" i="100"/>
  <c r="U63" i="100"/>
  <c r="U61" i="100"/>
  <c r="U60" i="100"/>
  <c r="U58" i="100"/>
  <c r="U52" i="100"/>
  <c r="U45" i="100"/>
  <c r="U67" i="99"/>
  <c r="U62" i="99"/>
  <c r="U53" i="99"/>
  <c r="U59" i="98"/>
  <c r="U60" i="97"/>
  <c r="U53" i="97"/>
  <c r="U62" i="96"/>
  <c r="U52" i="95"/>
  <c r="U58" i="91"/>
  <c r="U54" i="91"/>
  <c r="U53" i="90"/>
  <c r="U45" i="90"/>
  <c r="U57" i="87"/>
  <c r="U54" i="86"/>
  <c r="U73" i="105"/>
  <c r="U46" i="105"/>
  <c r="U65" i="104"/>
  <c r="U49" i="100"/>
  <c r="U45" i="99"/>
  <c r="U49" i="91"/>
  <c r="U68" i="105"/>
  <c r="U65" i="105"/>
  <c r="U57" i="105"/>
  <c r="U45" i="105"/>
  <c r="U73" i="104"/>
  <c r="U54" i="104"/>
  <c r="U62" i="103"/>
  <c r="U54" i="93"/>
  <c r="U50" i="92"/>
  <c r="U52" i="88"/>
  <c r="U60" i="87"/>
  <c r="U47" i="87"/>
  <c r="U60" i="99"/>
  <c r="U56" i="99"/>
  <c r="U56" i="98"/>
  <c r="U55" i="96"/>
  <c r="U50" i="85"/>
  <c r="U62" i="82"/>
  <c r="U55" i="79"/>
  <c r="U66" i="105"/>
  <c r="U74" i="104"/>
  <c r="U64" i="103"/>
  <c r="U67" i="101"/>
  <c r="U58" i="101"/>
  <c r="U70" i="99"/>
  <c r="U54" i="96"/>
  <c r="U63" i="89"/>
  <c r="U51" i="87"/>
  <c r="U50" i="86"/>
  <c r="U58" i="84"/>
  <c r="U71" i="105"/>
  <c r="U70" i="105"/>
  <c r="U69" i="105"/>
  <c r="U64" i="105"/>
  <c r="U52" i="105"/>
  <c r="U48" i="105"/>
  <c r="U71" i="104"/>
  <c r="U68" i="104"/>
  <c r="U64" i="104"/>
  <c r="U63" i="104"/>
  <c r="U59" i="103"/>
  <c r="U69" i="102"/>
  <c r="U61" i="102"/>
  <c r="U60" i="102"/>
  <c r="U49" i="102"/>
  <c r="U44" i="102"/>
  <c r="U62" i="101"/>
  <c r="U53" i="101"/>
  <c r="U72" i="100"/>
  <c r="U66" i="100"/>
  <c r="U65" i="100"/>
  <c r="U62" i="100"/>
  <c r="U59" i="100"/>
  <c r="U57" i="100"/>
  <c r="U55" i="100"/>
  <c r="U50" i="100"/>
  <c r="U66" i="99"/>
  <c r="U61" i="99"/>
  <c r="U57" i="99"/>
  <c r="U47" i="99"/>
  <c r="U57" i="98"/>
  <c r="U51" i="92"/>
  <c r="U45" i="91"/>
  <c r="U59" i="90"/>
  <c r="U46" i="86"/>
  <c r="U62" i="85"/>
  <c r="U59" i="84"/>
  <c r="U53" i="83"/>
  <c r="U58" i="82"/>
  <c r="U47" i="82"/>
  <c r="U72" i="105"/>
  <c r="U54" i="105"/>
  <c r="U72" i="104"/>
  <c r="U52" i="104"/>
  <c r="U48" i="103"/>
  <c r="U63" i="102"/>
  <c r="U53" i="100"/>
  <c r="U71" i="99"/>
  <c r="U56" i="103"/>
  <c r="U71" i="102"/>
  <c r="U68" i="102"/>
  <c r="U64" i="102"/>
  <c r="U54" i="102"/>
  <c r="U45" i="102"/>
  <c r="U75" i="101"/>
  <c r="U64" i="101"/>
  <c r="U73" i="100"/>
  <c r="U48" i="99"/>
  <c r="U60" i="98"/>
  <c r="U47" i="95"/>
  <c r="U62" i="93"/>
  <c r="U56" i="89"/>
  <c r="U46" i="85"/>
  <c r="U62" i="84"/>
  <c r="U48" i="84"/>
  <c r="U47" i="83"/>
  <c r="U45" i="83"/>
  <c r="U67" i="102"/>
  <c r="U50" i="102"/>
  <c r="U68" i="101"/>
  <c r="U46" i="95"/>
  <c r="U53" i="93"/>
  <c r="U48" i="89"/>
  <c r="U45" i="87"/>
  <c r="U57" i="83"/>
  <c r="U49" i="79"/>
  <c r="U63" i="105"/>
  <c r="U58" i="103"/>
  <c r="U66" i="102"/>
  <c r="U49" i="97"/>
  <c r="U61" i="93"/>
  <c r="U48" i="104"/>
  <c r="U69" i="103"/>
  <c r="U51" i="103"/>
  <c r="U73" i="102"/>
  <c r="U55" i="105"/>
  <c r="U47" i="105"/>
  <c r="U67" i="104"/>
  <c r="U45" i="104"/>
  <c r="U76" i="103"/>
  <c r="U57" i="103"/>
  <c r="U49" i="103"/>
  <c r="U62" i="102"/>
  <c r="U52" i="102"/>
  <c r="U74" i="101"/>
  <c r="U69" i="101"/>
  <c r="U63" i="101"/>
  <c r="U49" i="101"/>
  <c r="U54" i="100"/>
  <c r="U72" i="99"/>
  <c r="U49" i="98"/>
  <c r="U45" i="97"/>
  <c r="U61" i="96"/>
  <c r="U54" i="95"/>
  <c r="U47" i="94"/>
  <c r="U45" i="92"/>
  <c r="U48" i="90"/>
  <c r="U59" i="89"/>
  <c r="U56" i="88"/>
  <c r="U51" i="88"/>
  <c r="U48" i="88"/>
  <c r="U45" i="88"/>
  <c r="U49" i="86"/>
  <c r="U59" i="85"/>
  <c r="U51" i="85"/>
  <c r="U63" i="82"/>
  <c r="U74" i="105"/>
  <c r="U66" i="104"/>
  <c r="U55" i="104"/>
  <c r="U72" i="103"/>
  <c r="U44" i="103"/>
  <c r="U70" i="102"/>
  <c r="U55" i="102"/>
  <c r="U44" i="101"/>
  <c r="U44" i="100"/>
  <c r="U46" i="98"/>
  <c r="U53" i="95"/>
  <c r="U50" i="94"/>
  <c r="U46" i="91"/>
  <c r="U50" i="80"/>
  <c r="U75" i="105"/>
  <c r="U67" i="105"/>
  <c r="U61" i="105"/>
  <c r="U59" i="105"/>
  <c r="U53" i="104"/>
  <c r="U47" i="104"/>
  <c r="U72" i="102"/>
  <c r="U65" i="102"/>
  <c r="U53" i="102"/>
  <c r="U47" i="102"/>
  <c r="U70" i="101"/>
  <c r="U48" i="101"/>
  <c r="U48" i="100"/>
  <c r="U49" i="92"/>
  <c r="U76" i="105"/>
  <c r="U73" i="103"/>
  <c r="U43" i="103"/>
  <c r="U65" i="101"/>
  <c r="U74" i="100"/>
  <c r="U76" i="99"/>
  <c r="U59" i="96"/>
  <c r="U51" i="94"/>
  <c r="U56" i="91"/>
  <c r="U45" i="85"/>
  <c r="U64" i="84"/>
  <c r="U53" i="79"/>
  <c r="U62" i="104"/>
  <c r="U61" i="104"/>
  <c r="U74" i="103"/>
  <c r="U52" i="103"/>
  <c r="U46" i="101"/>
  <c r="U59" i="99"/>
  <c r="U55" i="99"/>
  <c r="U52" i="99"/>
  <c r="U49" i="99"/>
  <c r="U52" i="97"/>
  <c r="U60" i="94"/>
  <c r="U62" i="89"/>
  <c r="U54" i="89"/>
  <c r="U64" i="88"/>
  <c r="U51" i="84"/>
  <c r="U50" i="82"/>
  <c r="U52" i="83"/>
  <c r="U62" i="105"/>
  <c r="U68" i="103"/>
  <c r="U46" i="103"/>
  <c r="U74" i="99"/>
  <c r="U44" i="99"/>
  <c r="U45" i="95"/>
  <c r="U47" i="89"/>
  <c r="U60" i="104"/>
  <c r="U59" i="104"/>
  <c r="U51" i="102"/>
  <c r="U71" i="101"/>
  <c r="U73" i="99"/>
  <c r="U55" i="89"/>
  <c r="U46" i="89"/>
  <c r="U64" i="86"/>
  <c r="U61" i="79"/>
  <c r="U47" i="79"/>
  <c r="U54" i="103"/>
  <c r="U50" i="103"/>
  <c r="U72" i="101"/>
  <c r="U54" i="99"/>
  <c r="U65" i="91"/>
  <c r="U52" i="86"/>
  <c r="U56" i="82"/>
  <c r="U61" i="97"/>
  <c r="U48" i="96"/>
  <c r="U56" i="90"/>
  <c r="U66" i="89"/>
  <c r="U52" i="87"/>
  <c r="U49" i="85"/>
  <c r="U59" i="101"/>
  <c r="U50" i="101"/>
  <c r="U63" i="99"/>
  <c r="U54" i="98"/>
  <c r="U55" i="87"/>
  <c r="U53" i="85"/>
  <c r="U48" i="85"/>
  <c r="U67" i="103"/>
  <c r="U56" i="86"/>
  <c r="U51" i="105"/>
  <c r="U75" i="103"/>
  <c r="U53" i="103"/>
  <c r="U76" i="101"/>
  <c r="U51" i="101"/>
  <c r="U45" i="98"/>
  <c r="U55" i="97"/>
  <c r="U55" i="92"/>
  <c r="U60" i="91"/>
  <c r="U50" i="90"/>
  <c r="U67" i="89"/>
  <c r="U48" i="87"/>
  <c r="U60" i="82"/>
  <c r="U50" i="105"/>
  <c r="U60" i="103"/>
  <c r="U57" i="102"/>
  <c r="U56" i="101"/>
  <c r="U64" i="99"/>
  <c r="U58" i="99"/>
  <c r="U49" i="104"/>
  <c r="U74" i="102"/>
  <c r="U58" i="102"/>
  <c r="U52" i="101"/>
  <c r="U51" i="100"/>
  <c r="U48" i="98"/>
  <c r="U64" i="95"/>
  <c r="U51" i="91"/>
  <c r="U57" i="104"/>
  <c r="U70" i="103"/>
  <c r="U76" i="100"/>
  <c r="U51" i="99"/>
  <c r="U64" i="91"/>
  <c r="U48" i="86"/>
  <c r="U46" i="84"/>
  <c r="U45" i="84"/>
  <c r="U58" i="104"/>
  <c r="U47" i="101"/>
  <c r="U47" i="100"/>
  <c r="U69" i="104"/>
  <c r="U50" i="104"/>
  <c r="U60" i="101"/>
  <c r="U69" i="100"/>
  <c r="U69" i="99"/>
  <c r="U53" i="98"/>
  <c r="U46" i="96"/>
  <c r="U50" i="93"/>
  <c r="U64" i="87"/>
  <c r="U54" i="87"/>
  <c r="U58" i="105"/>
  <c r="U70" i="104"/>
  <c r="U75" i="102"/>
  <c r="U55" i="101"/>
  <c r="U56" i="100"/>
  <c r="U65" i="99"/>
  <c r="U50" i="96"/>
  <c r="U45" i="96"/>
  <c r="U57" i="95"/>
  <c r="U45" i="94"/>
  <c r="U47" i="93"/>
  <c r="U46" i="88"/>
  <c r="U46" i="83"/>
  <c r="U75" i="104"/>
  <c r="U65" i="103"/>
  <c r="U46" i="102"/>
  <c r="U66" i="101"/>
  <c r="U61" i="101"/>
  <c r="U70" i="100"/>
  <c r="U75" i="99"/>
  <c r="U55" i="88"/>
  <c r="U51" i="83"/>
  <c r="U60" i="105"/>
  <c r="U76" i="104"/>
  <c r="U63" i="103"/>
  <c r="U47" i="103"/>
  <c r="U48" i="102"/>
  <c r="U75" i="100"/>
  <c r="U68" i="100"/>
  <c r="U68" i="99"/>
  <c r="U46" i="99"/>
  <c r="AC16" i="105"/>
  <c r="AA26" i="105"/>
  <c r="AA5" i="105"/>
  <c r="AC23" i="105"/>
  <c r="AD23" i="105" s="1"/>
  <c r="Y24" i="105"/>
  <c r="AH24" i="105" s="1"/>
  <c r="AB19" i="105"/>
  <c r="AC35" i="105"/>
  <c r="AD35" i="105" s="1"/>
  <c r="X21" i="105"/>
  <c r="AI21" i="105" s="1"/>
  <c r="AH25" i="105"/>
  <c r="AA4" i="105"/>
  <c r="AB20" i="105"/>
  <c r="Y31" i="105"/>
  <c r="X8" i="105"/>
  <c r="AC32" i="105"/>
  <c r="AD32" i="105" s="1"/>
  <c r="AC27" i="105"/>
  <c r="AD27" i="105" s="1"/>
  <c r="AC11" i="105"/>
  <c r="AD11" i="105" s="1"/>
  <c r="Z33" i="105"/>
  <c r="AC8" i="105"/>
  <c r="AD8" i="105" s="1"/>
  <c r="AA25" i="105"/>
  <c r="AA7" i="105"/>
  <c r="AD16" i="105"/>
  <c r="AI16" i="105"/>
  <c r="AC3" i="105"/>
  <c r="AD3" i="105" s="1"/>
  <c r="AH12" i="105"/>
  <c r="Z20" i="105"/>
  <c r="X16" i="105"/>
  <c r="Z19" i="105"/>
  <c r="Z34" i="105"/>
  <c r="AB22" i="105"/>
  <c r="AA22" i="105"/>
  <c r="X23" i="105"/>
  <c r="AI23" i="105" s="1"/>
  <c r="Y26" i="105"/>
  <c r="AH26" i="105" s="1"/>
  <c r="AC21" i="105"/>
  <c r="AD21" i="105" s="1"/>
  <c r="AI9" i="105"/>
  <c r="AH9" i="105"/>
  <c r="AD9" i="105"/>
  <c r="AB33" i="105"/>
  <c r="AB28" i="105"/>
  <c r="X9" i="105"/>
  <c r="AH22" i="105"/>
  <c r="AD33" i="105"/>
  <c r="AI33" i="105"/>
  <c r="Y3" i="105"/>
  <c r="AH3" i="105" s="1"/>
  <c r="AC6" i="105"/>
  <c r="AD6" i="105" s="1"/>
  <c r="Z10" i="105"/>
  <c r="Z13" i="105"/>
  <c r="Z32" i="105"/>
  <c r="AA9" i="105"/>
  <c r="AA12" i="105"/>
  <c r="AC29" i="105"/>
  <c r="AD29" i="105" s="1"/>
  <c r="AA20" i="105"/>
  <c r="Z3" i="105"/>
  <c r="AH28" i="105"/>
  <c r="AB17" i="105"/>
  <c r="AA13" i="105"/>
  <c r="Y15" i="105"/>
  <c r="AH15" i="105" s="1"/>
  <c r="AB21" i="105"/>
  <c r="AB6" i="105"/>
  <c r="X6" i="105"/>
  <c r="AI6" i="105" s="1"/>
  <c r="AA10" i="105"/>
  <c r="X13" i="105"/>
  <c r="AI13" i="105" s="1"/>
  <c r="Y33" i="105"/>
  <c r="AH33" i="105" s="1"/>
  <c r="AA24" i="105"/>
  <c r="AB24" i="105"/>
  <c r="Y8" i="105"/>
  <c r="AH8" i="105" s="1"/>
  <c r="AC24" i="105"/>
  <c r="AD24" i="105" s="1"/>
  <c r="AC13" i="105"/>
  <c r="AD13" i="105" s="1"/>
  <c r="Z27" i="105"/>
  <c r="Y6" i="105"/>
  <c r="AH6" i="105" s="1"/>
  <c r="X25" i="105"/>
  <c r="AI25" i="105" s="1"/>
  <c r="AA34" i="105"/>
  <c r="AA29" i="105"/>
  <c r="AI35" i="105"/>
  <c r="AA6" i="105"/>
  <c r="AA11" i="105"/>
  <c r="AA21" i="105"/>
  <c r="AH29" i="105"/>
  <c r="AC15" i="105"/>
  <c r="AD15" i="105" s="1"/>
  <c r="AA32" i="105"/>
  <c r="AI19" i="105"/>
  <c r="AH19" i="105"/>
  <c r="Y16" i="105"/>
  <c r="AH16" i="105" s="1"/>
  <c r="AA33" i="105"/>
  <c r="AC19" i="105"/>
  <c r="AD19" i="105" s="1"/>
  <c r="AC22" i="105"/>
  <c r="AD22" i="105" s="1"/>
  <c r="X30" i="105"/>
  <c r="AI30" i="105" s="1"/>
  <c r="Z7" i="105"/>
  <c r="Y23" i="105"/>
  <c r="AH23" i="105" s="1"/>
  <c r="AI27" i="105"/>
  <c r="AH27" i="105"/>
  <c r="AC10" i="105"/>
  <c r="AD10" i="105" s="1"/>
  <c r="Z25" i="105"/>
  <c r="AB14" i="105"/>
  <c r="AC28" i="105"/>
  <c r="AD28" i="105" s="1"/>
  <c r="X7" i="105"/>
  <c r="AI7" i="105" s="1"/>
  <c r="Z26" i="105"/>
  <c r="Z17" i="105"/>
  <c r="Z35" i="105"/>
  <c r="AB12" i="105"/>
  <c r="AB23" i="105"/>
  <c r="AG37" i="105"/>
  <c r="Z23" i="105"/>
  <c r="AA14" i="105"/>
  <c r="AB26" i="105"/>
  <c r="AH17" i="105"/>
  <c r="AI18" i="105"/>
  <c r="AC26" i="105"/>
  <c r="AD26" i="105" s="1"/>
  <c r="AH11" i="105"/>
  <c r="Z16" i="105"/>
  <c r="AA28" i="105"/>
  <c r="Y14" i="105"/>
  <c r="AH14" i="105" s="1"/>
  <c r="AB13" i="105"/>
  <c r="Z15" i="105"/>
  <c r="X11" i="105"/>
  <c r="AI11" i="105" s="1"/>
  <c r="AC25" i="105"/>
  <c r="AD25" i="105" s="1"/>
  <c r="AC4" i="105"/>
  <c r="AD4" i="105" s="1"/>
  <c r="AC36" i="105"/>
  <c r="AD36" i="105" s="1"/>
  <c r="AC7" i="105"/>
  <c r="AD7" i="105" s="1"/>
  <c r="AC30" i="105"/>
  <c r="AD30" i="105" s="1"/>
  <c r="AC31" i="105"/>
  <c r="X22" i="105"/>
  <c r="AI22" i="105" s="1"/>
  <c r="AH32" i="105"/>
  <c r="X32" i="105"/>
  <c r="AI32" i="105" s="1"/>
  <c r="X12" i="105"/>
  <c r="AI12" i="105" s="1"/>
  <c r="AB15" i="105"/>
  <c r="Y30" i="105"/>
  <c r="AH30" i="105" s="1"/>
  <c r="AI8" i="105"/>
  <c r="AA27" i="105"/>
  <c r="Y18" i="105"/>
  <c r="AH18" i="105" s="1"/>
  <c r="Y36" i="105"/>
  <c r="AH36" i="105" s="1"/>
  <c r="AB34" i="105"/>
  <c r="AB3" i="105"/>
  <c r="Z11" i="105"/>
  <c r="Z21" i="105"/>
  <c r="AA30" i="105"/>
  <c r="Z6" i="105"/>
  <c r="X3" i="105"/>
  <c r="AI3" i="105" s="1"/>
  <c r="X14" i="105"/>
  <c r="AI14" i="105" s="1"/>
  <c r="X4" i="105"/>
  <c r="AI4" i="105" s="1"/>
  <c r="X24" i="105"/>
  <c r="AI24" i="105" s="1"/>
  <c r="X29" i="105"/>
  <c r="AI29" i="105" s="1"/>
  <c r="X10" i="105"/>
  <c r="AI10" i="105" s="1"/>
  <c r="X31" i="105"/>
  <c r="AI31" i="105" s="1"/>
  <c r="X28" i="105"/>
  <c r="AI28" i="105" s="1"/>
  <c r="X5" i="105"/>
  <c r="AI5" i="105" s="1"/>
  <c r="AH34" i="105"/>
  <c r="AD34" i="105"/>
  <c r="AB5" i="105"/>
  <c r="X34" i="105"/>
  <c r="AI34" i="105" s="1"/>
  <c r="AB10" i="105"/>
  <c r="AA17" i="105"/>
  <c r="AC5" i="105"/>
  <c r="AD5" i="105" s="1"/>
  <c r="AB16" i="105"/>
  <c r="Z31" i="105"/>
  <c r="Z30" i="105"/>
  <c r="AA19" i="105"/>
  <c r="AI20" i="105"/>
  <c r="AI15" i="105"/>
  <c r="AA35" i="105"/>
  <c r="AC12" i="105"/>
  <c r="AD12" i="105" s="1"/>
  <c r="AA3" i="105"/>
  <c r="AB25" i="105"/>
  <c r="AB30" i="105"/>
  <c r="AB35" i="105"/>
  <c r="AB7" i="105"/>
  <c r="AI26" i="105"/>
  <c r="AD31" i="105"/>
  <c r="AH31" i="105"/>
  <c r="AH5" i="105"/>
  <c r="Z4" i="105"/>
  <c r="Z28" i="105"/>
  <c r="AB31" i="105"/>
  <c r="Z29" i="105"/>
  <c r="AH21" i="105"/>
  <c r="AA16" i="105"/>
  <c r="Y7" i="105"/>
  <c r="AH7" i="105" s="1"/>
  <c r="Z8" i="105"/>
  <c r="X36" i="105"/>
  <c r="AI36" i="105" s="1"/>
  <c r="AA8" i="105"/>
  <c r="AA36" i="105"/>
  <c r="Z24" i="105"/>
  <c r="X17" i="105"/>
  <c r="AI17" i="105" s="1"/>
  <c r="AB32" i="105"/>
  <c r="AC14" i="105"/>
  <c r="AD14" i="105" s="1"/>
  <c r="AA31" i="105"/>
  <c r="AC20" i="105"/>
  <c r="AD20" i="105" s="1"/>
  <c r="AC17" i="105"/>
  <c r="AD17" i="105" s="1"/>
  <c r="Z36" i="105"/>
  <c r="AC18" i="105"/>
  <c r="AD18" i="105" s="1"/>
  <c r="Y10" i="105"/>
  <c r="AH10" i="105" s="1"/>
  <c r="Y20" i="105"/>
  <c r="AH20" i="105" s="1"/>
  <c r="Y13" i="105"/>
  <c r="AH13" i="105" s="1"/>
  <c r="Y4" i="105"/>
  <c r="AH4" i="105" s="1"/>
  <c r="Y35" i="105"/>
  <c r="AH35" i="105" s="1"/>
  <c r="AG37" i="104"/>
  <c r="AA4" i="104"/>
  <c r="AI23" i="104"/>
  <c r="AH16" i="104"/>
  <c r="AA17" i="104"/>
  <c r="AB36" i="104"/>
  <c r="Z29" i="104"/>
  <c r="AA31" i="104"/>
  <c r="X17" i="104"/>
  <c r="AI17" i="104" s="1"/>
  <c r="X9" i="104"/>
  <c r="AI9" i="104" s="1"/>
  <c r="X29" i="104"/>
  <c r="AI29" i="104" s="1"/>
  <c r="X8" i="104"/>
  <c r="AI8" i="104" s="1"/>
  <c r="AH5" i="104"/>
  <c r="AH6" i="104"/>
  <c r="AH7" i="104"/>
  <c r="AC32" i="104"/>
  <c r="AH4" i="104"/>
  <c r="AD4" i="104"/>
  <c r="X21" i="104"/>
  <c r="AI21" i="104" s="1"/>
  <c r="AC25" i="104"/>
  <c r="AD25" i="104" s="1"/>
  <c r="X32" i="104"/>
  <c r="AI32" i="104" s="1"/>
  <c r="AC20" i="104"/>
  <c r="AD20" i="104" s="1"/>
  <c r="Y23" i="104"/>
  <c r="AH23" i="104" s="1"/>
  <c r="AC15" i="104"/>
  <c r="AD15" i="104" s="1"/>
  <c r="X33" i="104"/>
  <c r="AI33" i="104" s="1"/>
  <c r="AC30" i="104"/>
  <c r="X22" i="104"/>
  <c r="AI22" i="104" s="1"/>
  <c r="X10" i="104"/>
  <c r="AI10" i="104" s="1"/>
  <c r="Y9" i="104"/>
  <c r="AH9" i="104" s="1"/>
  <c r="Z32" i="104"/>
  <c r="Y8" i="104"/>
  <c r="AH8" i="104" s="1"/>
  <c r="AA29" i="104"/>
  <c r="Z23" i="104"/>
  <c r="Z20" i="104"/>
  <c r="AB22" i="104"/>
  <c r="Z34" i="104"/>
  <c r="AB16" i="104"/>
  <c r="X24" i="104"/>
  <c r="AI24" i="104" s="1"/>
  <c r="AB5" i="104"/>
  <c r="AC23" i="104"/>
  <c r="AD23" i="104" s="1"/>
  <c r="AH36" i="104"/>
  <c r="AD36" i="104"/>
  <c r="Z19" i="104"/>
  <c r="AD19" i="104"/>
  <c r="AA9" i="104"/>
  <c r="Z31" i="104"/>
  <c r="AH22" i="104"/>
  <c r="AB26" i="104"/>
  <c r="Z17" i="104"/>
  <c r="AA30" i="104"/>
  <c r="AA20" i="104"/>
  <c r="AA6" i="104"/>
  <c r="AA16" i="104"/>
  <c r="AA35" i="104"/>
  <c r="AA5" i="104"/>
  <c r="Y24" i="104"/>
  <c r="AH24" i="104" s="1"/>
  <c r="AA8" i="104"/>
  <c r="X11" i="104"/>
  <c r="AI11" i="104" s="1"/>
  <c r="Y32" i="104"/>
  <c r="AH32" i="104" s="1"/>
  <c r="Y10" i="104"/>
  <c r="AH10" i="104" s="1"/>
  <c r="AC33" i="104"/>
  <c r="AD33" i="104" s="1"/>
  <c r="X30" i="104"/>
  <c r="AI30" i="104" s="1"/>
  <c r="AA11" i="104"/>
  <c r="AI13" i="104"/>
  <c r="AH13" i="104"/>
  <c r="AA33" i="104"/>
  <c r="Z27" i="104"/>
  <c r="Z21" i="104"/>
  <c r="AA36" i="104"/>
  <c r="AB9" i="104"/>
  <c r="AA23" i="104"/>
  <c r="X4" i="104"/>
  <c r="AI4" i="104" s="1"/>
  <c r="AA18" i="104"/>
  <c r="X18" i="104"/>
  <c r="AI18" i="104" s="1"/>
  <c r="AB3" i="104"/>
  <c r="AA15" i="104"/>
  <c r="Z14" i="104"/>
  <c r="X3" i="104"/>
  <c r="AI3" i="104" s="1"/>
  <c r="AC24" i="104"/>
  <c r="AD24" i="104" s="1"/>
  <c r="X20" i="104"/>
  <c r="AI20" i="104" s="1"/>
  <c r="AB7" i="104"/>
  <c r="Y19" i="104"/>
  <c r="AH19" i="104" s="1"/>
  <c r="Z33" i="104"/>
  <c r="X6" i="104"/>
  <c r="AI6" i="104" s="1"/>
  <c r="Y20" i="104"/>
  <c r="AH20" i="104" s="1"/>
  <c r="X19" i="104"/>
  <c r="AI19" i="104" s="1"/>
  <c r="AA34" i="104"/>
  <c r="Y28" i="104"/>
  <c r="AH28" i="104" s="1"/>
  <c r="AC10" i="104"/>
  <c r="AD10" i="104" s="1"/>
  <c r="AA27" i="104"/>
  <c r="Z4" i="104"/>
  <c r="AA24" i="104"/>
  <c r="AD32" i="104"/>
  <c r="AC27" i="104"/>
  <c r="AD27" i="104" s="1"/>
  <c r="AB19" i="104"/>
  <c r="AA7" i="104"/>
  <c r="AA26" i="104"/>
  <c r="AB15" i="104"/>
  <c r="AB10" i="104"/>
  <c r="Y12" i="104"/>
  <c r="AH12" i="104" s="1"/>
  <c r="AB33" i="104"/>
  <c r="Y11" i="104"/>
  <c r="AH11" i="104" s="1"/>
  <c r="Z10" i="104"/>
  <c r="Y31" i="104"/>
  <c r="AH31" i="104" s="1"/>
  <c r="AC12" i="104"/>
  <c r="AD12" i="104" s="1"/>
  <c r="Z35" i="104"/>
  <c r="AH3" i="104"/>
  <c r="AB25" i="104"/>
  <c r="Z5" i="104"/>
  <c r="AH27" i="104"/>
  <c r="AB8" i="104"/>
  <c r="AC11" i="104"/>
  <c r="AD11" i="104" s="1"/>
  <c r="AA25" i="104"/>
  <c r="X28" i="104"/>
  <c r="AI28" i="104" s="1"/>
  <c r="X31" i="104"/>
  <c r="AI31" i="104" s="1"/>
  <c r="Y30" i="104"/>
  <c r="AH30" i="104" s="1"/>
  <c r="AB11" i="104"/>
  <c r="AC28" i="104"/>
  <c r="AD28" i="104" s="1"/>
  <c r="Z28" i="104"/>
  <c r="AB20" i="104"/>
  <c r="AC16" i="104"/>
  <c r="AD16" i="104" s="1"/>
  <c r="Z30" i="104"/>
  <c r="AC5" i="104"/>
  <c r="AD5" i="104" s="1"/>
  <c r="AA19" i="104"/>
  <c r="AB31" i="104"/>
  <c r="Z6" i="104"/>
  <c r="Z36" i="104"/>
  <c r="Z16" i="104"/>
  <c r="AA14" i="104"/>
  <c r="AA13" i="104"/>
  <c r="Z12" i="104"/>
  <c r="Z11" i="104"/>
  <c r="AA32" i="104"/>
  <c r="AB4" i="104"/>
  <c r="Z22" i="104"/>
  <c r="AC22" i="104"/>
  <c r="AD22" i="104" s="1"/>
  <c r="AB21" i="104"/>
  <c r="AA22" i="104"/>
  <c r="Z26" i="104"/>
  <c r="AC26" i="104"/>
  <c r="AD26" i="104" s="1"/>
  <c r="AB30" i="104"/>
  <c r="X16" i="104"/>
  <c r="AI16" i="104" s="1"/>
  <c r="X27" i="104"/>
  <c r="AI27" i="104" s="1"/>
  <c r="X7" i="104"/>
  <c r="AI7" i="104" s="1"/>
  <c r="AC29" i="104"/>
  <c r="AD29" i="104" s="1"/>
  <c r="AA12" i="104"/>
  <c r="AB29" i="104"/>
  <c r="Y29" i="104"/>
  <c r="AH29" i="104" s="1"/>
  <c r="AB17" i="104"/>
  <c r="Z18" i="104"/>
  <c r="AH18" i="104"/>
  <c r="X25" i="104"/>
  <c r="AI25" i="104" s="1"/>
  <c r="Z25" i="104"/>
  <c r="AC6" i="104"/>
  <c r="AD6" i="104" s="1"/>
  <c r="AB27" i="104"/>
  <c r="Y26" i="104"/>
  <c r="AH26" i="104" s="1"/>
  <c r="AC7" i="104"/>
  <c r="AD7" i="104" s="1"/>
  <c r="X35" i="104"/>
  <c r="AI35" i="104" s="1"/>
  <c r="Y33" i="104"/>
  <c r="AH33" i="104" s="1"/>
  <c r="AH35" i="104"/>
  <c r="X26" i="104"/>
  <c r="AI26" i="104" s="1"/>
  <c r="AC14" i="104"/>
  <c r="AD14" i="104" s="1"/>
  <c r="AB13" i="104"/>
  <c r="AB12" i="104"/>
  <c r="AD34" i="104"/>
  <c r="AI34" i="104"/>
  <c r="AH34" i="104"/>
  <c r="AC9" i="104"/>
  <c r="AD9" i="104" s="1"/>
  <c r="Z24" i="104"/>
  <c r="AA21" i="104"/>
  <c r="X5" i="104"/>
  <c r="AI5" i="104" s="1"/>
  <c r="X36" i="104"/>
  <c r="AI36" i="104" s="1"/>
  <c r="AB6" i="104"/>
  <c r="Z15" i="104"/>
  <c r="Z8" i="104"/>
  <c r="AH14" i="104"/>
  <c r="AI14" i="104"/>
  <c r="AC21" i="104"/>
  <c r="AD21" i="104" s="1"/>
  <c r="Z13" i="104"/>
  <c r="AD30" i="104"/>
  <c r="X12" i="104"/>
  <c r="AI12" i="104" s="1"/>
  <c r="AC31" i="104"/>
  <c r="AD31" i="104" s="1"/>
  <c r="Y15" i="104"/>
  <c r="AH15" i="104" s="1"/>
  <c r="AI15" i="104"/>
  <c r="AC8" i="104"/>
  <c r="AD8" i="104" s="1"/>
  <c r="AC3" i="104"/>
  <c r="AD3" i="104" s="1"/>
  <c r="AC18" i="104"/>
  <c r="AD18" i="104" s="1"/>
  <c r="Y25" i="104"/>
  <c r="AH25" i="104" s="1"/>
  <c r="AC35" i="104"/>
  <c r="AD35" i="104" s="1"/>
  <c r="Y17" i="104"/>
  <c r="AH17" i="104" s="1"/>
  <c r="AC17" i="104"/>
  <c r="AD17" i="104" s="1"/>
  <c r="Y21" i="104"/>
  <c r="AH21" i="104" s="1"/>
  <c r="AC13" i="104"/>
  <c r="AD13" i="104" s="1"/>
  <c r="AA3" i="104"/>
  <c r="Z12" i="103"/>
  <c r="AI9" i="103"/>
  <c r="AC21" i="103"/>
  <c r="AC16" i="103"/>
  <c r="X24" i="103"/>
  <c r="AI24" i="103" s="1"/>
  <c r="AH4" i="103"/>
  <c r="AA19" i="103"/>
  <c r="X16" i="103"/>
  <c r="AI16" i="103" s="1"/>
  <c r="AA5" i="103"/>
  <c r="Z31" i="103"/>
  <c r="AB30" i="103"/>
  <c r="AA31" i="103"/>
  <c r="Y34" i="103"/>
  <c r="Y27" i="103"/>
  <c r="AA3" i="103"/>
  <c r="Y22" i="103"/>
  <c r="AB13" i="103"/>
  <c r="AA32" i="103"/>
  <c r="Z21" i="103"/>
  <c r="AI30" i="103"/>
  <c r="AC33" i="103"/>
  <c r="AD33" i="103" s="1"/>
  <c r="AA8" i="103"/>
  <c r="AB25" i="103"/>
  <c r="AC31" i="103"/>
  <c r="AD31" i="103" s="1"/>
  <c r="AB20" i="103"/>
  <c r="X32" i="103"/>
  <c r="AI32" i="103" s="1"/>
  <c r="Z29" i="103"/>
  <c r="AI21" i="103"/>
  <c r="AD21" i="103"/>
  <c r="Z25" i="103"/>
  <c r="X13" i="103"/>
  <c r="AI13" i="103" s="1"/>
  <c r="Z30" i="103"/>
  <c r="AC23" i="103"/>
  <c r="AD23" i="103" s="1"/>
  <c r="Z15" i="103"/>
  <c r="X17" i="103"/>
  <c r="AI17" i="103" s="1"/>
  <c r="Y9" i="103"/>
  <c r="AH9" i="103" s="1"/>
  <c r="X33" i="103"/>
  <c r="AI33" i="103" s="1"/>
  <c r="X14" i="103"/>
  <c r="AI14" i="103" s="1"/>
  <c r="Y33" i="103"/>
  <c r="AH33" i="103" s="1"/>
  <c r="AB36" i="103"/>
  <c r="Z34" i="103"/>
  <c r="AB31" i="103"/>
  <c r="X4" i="103"/>
  <c r="AI4" i="103" s="1"/>
  <c r="Z23" i="103"/>
  <c r="AB14" i="103"/>
  <c r="AA22" i="103"/>
  <c r="Y14" i="103"/>
  <c r="AH14" i="103" s="1"/>
  <c r="AC34" i="103"/>
  <c r="AD34" i="103" s="1"/>
  <c r="AB34" i="103"/>
  <c r="Y36" i="103"/>
  <c r="AH36" i="103" s="1"/>
  <c r="Y3" i="103"/>
  <c r="AH3" i="103" s="1"/>
  <c r="AC22" i="103"/>
  <c r="AD22" i="103" s="1"/>
  <c r="AA15" i="103"/>
  <c r="AA27" i="103"/>
  <c r="Z32" i="103"/>
  <c r="AH27" i="103"/>
  <c r="Y25" i="103"/>
  <c r="AH25" i="103" s="1"/>
  <c r="AD6" i="103"/>
  <c r="X34" i="103"/>
  <c r="AI34" i="103" s="1"/>
  <c r="X36" i="103"/>
  <c r="AI36" i="103" s="1"/>
  <c r="AA28" i="103"/>
  <c r="AC26" i="103"/>
  <c r="AD26" i="103" s="1"/>
  <c r="AC32" i="103"/>
  <c r="AD32" i="103" s="1"/>
  <c r="AA21" i="103"/>
  <c r="AB19" i="103"/>
  <c r="AC10" i="103"/>
  <c r="AD10" i="103" s="1"/>
  <c r="Y35" i="103"/>
  <c r="AH35" i="103" s="1"/>
  <c r="AB5" i="103"/>
  <c r="Z35" i="103"/>
  <c r="AC36" i="103"/>
  <c r="AD36" i="103" s="1"/>
  <c r="Z33" i="103"/>
  <c r="AI5" i="103"/>
  <c r="AA24" i="103"/>
  <c r="AC15" i="103"/>
  <c r="AD15" i="103" s="1"/>
  <c r="AC3" i="103"/>
  <c r="AD3" i="103" s="1"/>
  <c r="AB23" i="103"/>
  <c r="X15" i="103"/>
  <c r="AI15" i="103" s="1"/>
  <c r="AA35" i="103"/>
  <c r="X18" i="103"/>
  <c r="AI18" i="103" s="1"/>
  <c r="AC4" i="103"/>
  <c r="AD4" i="103" s="1"/>
  <c r="AC9" i="103"/>
  <c r="AD9" i="103" s="1"/>
  <c r="Z7" i="103"/>
  <c r="X7" i="103"/>
  <c r="AI7" i="103" s="1"/>
  <c r="AD13" i="103"/>
  <c r="AA34" i="103"/>
  <c r="Y24" i="103"/>
  <c r="AH24" i="103" s="1"/>
  <c r="X28" i="103"/>
  <c r="AI28" i="103" s="1"/>
  <c r="AC27" i="103"/>
  <c r="AD27" i="103" s="1"/>
  <c r="Y15" i="103"/>
  <c r="AH15" i="103" s="1"/>
  <c r="AC8" i="103"/>
  <c r="AD8" i="103" s="1"/>
  <c r="X22" i="103"/>
  <c r="AI22" i="103" s="1"/>
  <c r="AB18" i="103"/>
  <c r="AB21" i="103"/>
  <c r="X12" i="103"/>
  <c r="AI12" i="103" s="1"/>
  <c r="X26" i="103"/>
  <c r="AI26" i="103" s="1"/>
  <c r="AC5" i="103"/>
  <c r="AD5" i="103" s="1"/>
  <c r="AC35" i="103"/>
  <c r="AD35" i="103" s="1"/>
  <c r="Y32" i="103"/>
  <c r="AH32" i="103" s="1"/>
  <c r="AC25" i="103"/>
  <c r="AD25" i="103" s="1"/>
  <c r="AA17" i="103"/>
  <c r="Z4" i="103"/>
  <c r="AC24" i="103"/>
  <c r="AD24" i="103" s="1"/>
  <c r="AD16" i="103"/>
  <c r="AA36" i="103"/>
  <c r="AC17" i="103"/>
  <c r="AD17" i="103" s="1"/>
  <c r="Z36" i="103"/>
  <c r="Z20" i="103"/>
  <c r="AC20" i="103"/>
  <c r="AD20" i="103" s="1"/>
  <c r="AB8" i="103"/>
  <c r="AA10" i="103"/>
  <c r="X35" i="103"/>
  <c r="AI35" i="103" s="1"/>
  <c r="AC28" i="103"/>
  <c r="AD28" i="103" s="1"/>
  <c r="X3" i="103"/>
  <c r="AI3" i="103" s="1"/>
  <c r="AC12" i="103"/>
  <c r="AD12" i="103" s="1"/>
  <c r="AA4" i="103"/>
  <c r="AA11" i="103"/>
  <c r="Z24" i="103"/>
  <c r="Z13" i="103"/>
  <c r="AA30" i="103"/>
  <c r="Z9" i="103"/>
  <c r="Y6" i="103"/>
  <c r="AH6" i="103" s="1"/>
  <c r="X8" i="103"/>
  <c r="AI8" i="103" s="1"/>
  <c r="AC11" i="103"/>
  <c r="AD11" i="103" s="1"/>
  <c r="Y21" i="103"/>
  <c r="AH21" i="103" s="1"/>
  <c r="Y5" i="103"/>
  <c r="AH5" i="103" s="1"/>
  <c r="AA18" i="103"/>
  <c r="Z18" i="103"/>
  <c r="Y11" i="103"/>
  <c r="AH11" i="103" s="1"/>
  <c r="Z8" i="103"/>
  <c r="AD18" i="103"/>
  <c r="Z3" i="103"/>
  <c r="Z16" i="103"/>
  <c r="Y8" i="103"/>
  <c r="AH8" i="103" s="1"/>
  <c r="Y18" i="103"/>
  <c r="AH18" i="103" s="1"/>
  <c r="X23" i="103"/>
  <c r="AI23" i="103" s="1"/>
  <c r="Y23" i="103"/>
  <c r="AH23" i="103" s="1"/>
  <c r="Y10" i="103"/>
  <c r="AH10" i="103" s="1"/>
  <c r="Y31" i="103"/>
  <c r="AH31" i="103" s="1"/>
  <c r="Y26" i="103"/>
  <c r="AH26" i="103" s="1"/>
  <c r="Z11" i="103"/>
  <c r="X31" i="103"/>
  <c r="AI31" i="103" s="1"/>
  <c r="Z10" i="103"/>
  <c r="AG37" i="103"/>
  <c r="Z26" i="103"/>
  <c r="AA26" i="103"/>
  <c r="Y16" i="103"/>
  <c r="AH16" i="103" s="1"/>
  <c r="AA7" i="103"/>
  <c r="AA6" i="103"/>
  <c r="AA9" i="103"/>
  <c r="AB12" i="103"/>
  <c r="X29" i="103"/>
  <c r="AI29" i="103" s="1"/>
  <c r="Z22" i="103"/>
  <c r="X6" i="103"/>
  <c r="AI6" i="103" s="1"/>
  <c r="X27" i="103"/>
  <c r="AI27" i="103" s="1"/>
  <c r="Z19" i="103"/>
  <c r="Y19" i="103"/>
  <c r="AH19" i="103" s="1"/>
  <c r="AB16" i="103"/>
  <c r="AA20" i="103"/>
  <c r="Y30" i="103"/>
  <c r="AH30" i="103" s="1"/>
  <c r="Z6" i="103"/>
  <c r="AA14" i="103"/>
  <c r="AH22" i="103"/>
  <c r="AH34" i="103"/>
  <c r="AC29" i="103"/>
  <c r="AD29" i="103" s="1"/>
  <c r="AC14" i="103"/>
  <c r="AD14" i="103" s="1"/>
  <c r="AD19" i="103"/>
  <c r="AI19" i="103"/>
  <c r="Y29" i="103"/>
  <c r="AH29" i="103" s="1"/>
  <c r="AA25" i="103"/>
  <c r="Y13" i="103"/>
  <c r="AH13" i="103" s="1"/>
  <c r="X25" i="103"/>
  <c r="AI25" i="103" s="1"/>
  <c r="Z27" i="103"/>
  <c r="Z14" i="103"/>
  <c r="AC30" i="103"/>
  <c r="AD30" i="103" s="1"/>
  <c r="Y17" i="103"/>
  <c r="AH17" i="103" s="1"/>
  <c r="Y12" i="103"/>
  <c r="AH12" i="103" s="1"/>
  <c r="X10" i="103"/>
  <c r="AI10" i="103" s="1"/>
  <c r="AI11" i="103"/>
  <c r="AA13" i="103"/>
  <c r="AB3" i="103"/>
  <c r="AA23" i="103"/>
  <c r="AA33" i="103"/>
  <c r="AH7" i="103"/>
  <c r="AD7" i="103"/>
  <c r="Y28" i="103"/>
  <c r="AH28" i="103" s="1"/>
  <c r="Y20" i="103"/>
  <c r="AH20" i="103" s="1"/>
  <c r="X20" i="103"/>
  <c r="AI20" i="103" s="1"/>
  <c r="AB9" i="103"/>
  <c r="AH22" i="102"/>
  <c r="X35" i="102"/>
  <c r="AI35" i="102" s="1"/>
  <c r="Y5" i="102"/>
  <c r="X30" i="102"/>
  <c r="AI30" i="102" s="1"/>
  <c r="Z36" i="102"/>
  <c r="AH14" i="102"/>
  <c r="Z18" i="102"/>
  <c r="Z10" i="102"/>
  <c r="X11" i="102"/>
  <c r="AI11" i="102" s="1"/>
  <c r="AH12" i="102"/>
  <c r="AA30" i="102"/>
  <c r="AI13" i="102"/>
  <c r="AI33" i="102"/>
  <c r="AA16" i="102"/>
  <c r="AA14" i="102"/>
  <c r="Y18" i="102"/>
  <c r="AH18" i="102" s="1"/>
  <c r="Z35" i="102"/>
  <c r="X32" i="102"/>
  <c r="AI32" i="102" s="1"/>
  <c r="AC31" i="102"/>
  <c r="AD31" i="102" s="1"/>
  <c r="X16" i="102"/>
  <c r="AI16" i="102" s="1"/>
  <c r="Z32" i="102"/>
  <c r="Y3" i="102"/>
  <c r="AH3" i="102" s="1"/>
  <c r="AB5" i="102"/>
  <c r="Z26" i="102"/>
  <c r="AC9" i="102"/>
  <c r="AD9" i="102" s="1"/>
  <c r="Z30" i="102"/>
  <c r="Y15" i="102"/>
  <c r="AH15" i="102" s="1"/>
  <c r="Z4" i="102"/>
  <c r="AC35" i="102"/>
  <c r="AD35" i="102" s="1"/>
  <c r="Z15" i="102"/>
  <c r="AC36" i="102"/>
  <c r="AD36" i="102" s="1"/>
  <c r="AA24" i="102"/>
  <c r="X19" i="102"/>
  <c r="AI19" i="102" s="1"/>
  <c r="Y36" i="102"/>
  <c r="AH36" i="102" s="1"/>
  <c r="AA27" i="102"/>
  <c r="AC10" i="102"/>
  <c r="AD10" i="102" s="1"/>
  <c r="Y25" i="102"/>
  <c r="AH25" i="102" s="1"/>
  <c r="Y9" i="102"/>
  <c r="AH9" i="102" s="1"/>
  <c r="AD32" i="102"/>
  <c r="X20" i="102"/>
  <c r="AI20" i="102" s="1"/>
  <c r="AA9" i="102"/>
  <c r="AA22" i="102"/>
  <c r="AA13" i="102"/>
  <c r="AA31" i="102"/>
  <c r="AA12" i="102"/>
  <c r="AI4" i="102"/>
  <c r="Z23" i="102"/>
  <c r="X29" i="102"/>
  <c r="AI29" i="102" s="1"/>
  <c r="Y33" i="102"/>
  <c r="AH33" i="102" s="1"/>
  <c r="Y30" i="102"/>
  <c r="AC4" i="102"/>
  <c r="AD4" i="102" s="1"/>
  <c r="X26" i="102"/>
  <c r="AI26" i="102" s="1"/>
  <c r="Y31" i="102"/>
  <c r="AH31" i="102" s="1"/>
  <c r="AC7" i="102"/>
  <c r="AD7" i="102" s="1"/>
  <c r="AC15" i="102"/>
  <c r="AD15" i="102" s="1"/>
  <c r="Y23" i="102"/>
  <c r="AH23" i="102" s="1"/>
  <c r="Z7" i="102"/>
  <c r="Y26" i="102"/>
  <c r="AH26" i="102" s="1"/>
  <c r="AI21" i="102"/>
  <c r="Y24" i="102"/>
  <c r="AH24" i="102" s="1"/>
  <c r="X8" i="102"/>
  <c r="AI8" i="102" s="1"/>
  <c r="AD18" i="102"/>
  <c r="AB10" i="102"/>
  <c r="Z11" i="102"/>
  <c r="Z12" i="102"/>
  <c r="Z3" i="102"/>
  <c r="AC8" i="102"/>
  <c r="AD8" i="102" s="1"/>
  <c r="AC12" i="102"/>
  <c r="AD12" i="102" s="1"/>
  <c r="X15" i="102"/>
  <c r="AI15" i="102" s="1"/>
  <c r="AC28" i="102"/>
  <c r="AD28" i="102" s="1"/>
  <c r="AC20" i="102"/>
  <c r="AD20" i="102" s="1"/>
  <c r="AC13" i="102"/>
  <c r="AD13" i="102" s="1"/>
  <c r="AC23" i="102"/>
  <c r="AD23" i="102" s="1"/>
  <c r="AA34" i="102"/>
  <c r="AA10" i="102"/>
  <c r="AA8" i="102"/>
  <c r="X14" i="102"/>
  <c r="AI14" i="102" s="1"/>
  <c r="AC6" i="102"/>
  <c r="AD6" i="102" s="1"/>
  <c r="AC21" i="102"/>
  <c r="AD21" i="102" s="1"/>
  <c r="AA7" i="102"/>
  <c r="Z6" i="102"/>
  <c r="Z24" i="102"/>
  <c r="AB9" i="102"/>
  <c r="Z28" i="102"/>
  <c r="AB19" i="102"/>
  <c r="Y8" i="102"/>
  <c r="AH8" i="102" s="1"/>
  <c r="X27" i="102"/>
  <c r="AI27" i="102" s="1"/>
  <c r="AC26" i="102"/>
  <c r="AD26" i="102" s="1"/>
  <c r="AA32" i="102"/>
  <c r="Z9" i="102"/>
  <c r="AC19" i="102"/>
  <c r="AD19" i="102" s="1"/>
  <c r="AC24" i="102"/>
  <c r="AD24" i="102" s="1"/>
  <c r="AC5" i="102"/>
  <c r="AD5" i="102" s="1"/>
  <c r="Y13" i="102"/>
  <c r="AH13" i="102" s="1"/>
  <c r="AH19" i="102"/>
  <c r="AA6" i="102"/>
  <c r="AB21" i="102"/>
  <c r="Z8" i="102"/>
  <c r="AB29" i="102"/>
  <c r="AA20" i="102"/>
  <c r="X9" i="102"/>
  <c r="AI9" i="102" s="1"/>
  <c r="AB27" i="102"/>
  <c r="AC27" i="102"/>
  <c r="AD27" i="102" s="1"/>
  <c r="Y21" i="102"/>
  <c r="AH21" i="102" s="1"/>
  <c r="X7" i="102"/>
  <c r="AI7" i="102" s="1"/>
  <c r="Z27" i="102"/>
  <c r="Y27" i="102"/>
  <c r="AH27" i="102" s="1"/>
  <c r="Z25" i="102"/>
  <c r="AA23" i="102"/>
  <c r="AG37" i="102"/>
  <c r="AA33" i="102"/>
  <c r="AA17" i="102"/>
  <c r="AA5" i="102"/>
  <c r="Z5" i="102"/>
  <c r="AH30" i="102"/>
  <c r="Z21" i="102"/>
  <c r="AC30" i="102"/>
  <c r="AD30" i="102" s="1"/>
  <c r="AA28" i="102"/>
  <c r="AB28" i="102"/>
  <c r="AC25" i="102"/>
  <c r="AD25" i="102" s="1"/>
  <c r="AA11" i="102"/>
  <c r="Z16" i="102"/>
  <c r="AH34" i="102"/>
  <c r="Y4" i="102"/>
  <c r="AH4" i="102" s="1"/>
  <c r="X18" i="102"/>
  <c r="AI18" i="102" s="1"/>
  <c r="Y17" i="102"/>
  <c r="AH17" i="102" s="1"/>
  <c r="AC17" i="102"/>
  <c r="Z20" i="102"/>
  <c r="Z34" i="102"/>
  <c r="X31" i="102"/>
  <c r="AI31" i="102" s="1"/>
  <c r="X12" i="102"/>
  <c r="AI12" i="102" s="1"/>
  <c r="AB20" i="102"/>
  <c r="AB12" i="102"/>
  <c r="AB31" i="102"/>
  <c r="AB15" i="102"/>
  <c r="AB4" i="102"/>
  <c r="Z17" i="102"/>
  <c r="AA4" i="102"/>
  <c r="Y7" i="102"/>
  <c r="AH7" i="102" s="1"/>
  <c r="AC34" i="102"/>
  <c r="AD34" i="102" s="1"/>
  <c r="Z31" i="102"/>
  <c r="Z29" i="102"/>
  <c r="AA29" i="102"/>
  <c r="X6" i="102"/>
  <c r="AI6" i="102" s="1"/>
  <c r="AB22" i="102"/>
  <c r="AI24" i="102"/>
  <c r="X3" i="102"/>
  <c r="AI3" i="102" s="1"/>
  <c r="X34" i="102"/>
  <c r="AI34" i="102" s="1"/>
  <c r="X25" i="102"/>
  <c r="AI25" i="102" s="1"/>
  <c r="X28" i="102"/>
  <c r="AI28" i="102" s="1"/>
  <c r="X36" i="102"/>
  <c r="AI36" i="102" s="1"/>
  <c r="X22" i="102"/>
  <c r="AI22" i="102" s="1"/>
  <c r="X10" i="102"/>
  <c r="AI10" i="102" s="1"/>
  <c r="Y28" i="102"/>
  <c r="AH28" i="102" s="1"/>
  <c r="Y10" i="102"/>
  <c r="AH10" i="102" s="1"/>
  <c r="Y11" i="102"/>
  <c r="AH11" i="102" s="1"/>
  <c r="AC29" i="102"/>
  <c r="AD29" i="102" s="1"/>
  <c r="AH35" i="102"/>
  <c r="Y20" i="102"/>
  <c r="AH20" i="102" s="1"/>
  <c r="AC22" i="102"/>
  <c r="AD22" i="102" s="1"/>
  <c r="AC3" i="102"/>
  <c r="AD3" i="102" s="1"/>
  <c r="Y16" i="102"/>
  <c r="AH16" i="102" s="1"/>
  <c r="AC14" i="102"/>
  <c r="AD14" i="102" s="1"/>
  <c r="AA25" i="102"/>
  <c r="Y29" i="102"/>
  <c r="AH29" i="102" s="1"/>
  <c r="AD11" i="102"/>
  <c r="Z33" i="102"/>
  <c r="AB16" i="102"/>
  <c r="AB35" i="102"/>
  <c r="AH6" i="102"/>
  <c r="X23" i="102"/>
  <c r="AI23" i="102" s="1"/>
  <c r="AC16" i="102"/>
  <c r="AD16" i="102" s="1"/>
  <c r="Y32" i="102"/>
  <c r="AH32" i="102" s="1"/>
  <c r="AC33" i="102"/>
  <c r="AD33" i="102" s="1"/>
  <c r="AD17" i="102"/>
  <c r="AI17" i="102"/>
  <c r="X5" i="102"/>
  <c r="AI5" i="102" s="1"/>
  <c r="AH5" i="102"/>
  <c r="AH10" i="101"/>
  <c r="AI18" i="101"/>
  <c r="AH18" i="101"/>
  <c r="AB27" i="101"/>
  <c r="AH22" i="101"/>
  <c r="AB6" i="101"/>
  <c r="AB24" i="101"/>
  <c r="AC6" i="101"/>
  <c r="AD6" i="101" s="1"/>
  <c r="AC10" i="101"/>
  <c r="AD10" i="101" s="1"/>
  <c r="X20" i="101"/>
  <c r="AI20" i="101" s="1"/>
  <c r="AB28" i="101"/>
  <c r="X25" i="101"/>
  <c r="AI25" i="101" s="1"/>
  <c r="AB3" i="101"/>
  <c r="AB18" i="101"/>
  <c r="X3" i="101"/>
  <c r="AI3" i="101" s="1"/>
  <c r="Z17" i="101"/>
  <c r="AB7" i="101"/>
  <c r="AC7" i="101"/>
  <c r="AD7" i="101" s="1"/>
  <c r="AD31" i="101"/>
  <c r="X4" i="101"/>
  <c r="AI4" i="101" s="1"/>
  <c r="AB23" i="101"/>
  <c r="AB11" i="101"/>
  <c r="AC28" i="101"/>
  <c r="AD28" i="101" s="1"/>
  <c r="AC36" i="101"/>
  <c r="AD36" i="101" s="1"/>
  <c r="AA9" i="101"/>
  <c r="AA27" i="101"/>
  <c r="AB19" i="101"/>
  <c r="AB16" i="101"/>
  <c r="AB15" i="101"/>
  <c r="AB20" i="101"/>
  <c r="AH23" i="101"/>
  <c r="AD23" i="101"/>
  <c r="AC35" i="101"/>
  <c r="AD35" i="101" s="1"/>
  <c r="AC16" i="101"/>
  <c r="AD16" i="101" s="1"/>
  <c r="X29" i="101"/>
  <c r="AI29" i="101" s="1"/>
  <c r="AB31" i="101"/>
  <c r="AB26" i="101"/>
  <c r="AA31" i="101"/>
  <c r="AC27" i="101"/>
  <c r="AD27" i="101" s="1"/>
  <c r="Y6" i="101"/>
  <c r="AH6" i="101" s="1"/>
  <c r="Z25" i="101"/>
  <c r="Z4" i="101"/>
  <c r="AC19" i="101"/>
  <c r="AD19" i="101" s="1"/>
  <c r="AC18" i="101"/>
  <c r="AD18" i="101" s="1"/>
  <c r="AC8" i="101"/>
  <c r="AD8" i="101" s="1"/>
  <c r="Y32" i="101"/>
  <c r="AH32" i="101" s="1"/>
  <c r="Y8" i="101"/>
  <c r="AH8" i="101" s="1"/>
  <c r="AA12" i="101"/>
  <c r="AB29" i="101"/>
  <c r="Z10" i="101"/>
  <c r="Z28" i="101"/>
  <c r="Y36" i="101"/>
  <c r="AH36" i="101" s="1"/>
  <c r="Z31" i="101"/>
  <c r="Z35" i="101"/>
  <c r="Z11" i="101"/>
  <c r="AH9" i="101"/>
  <c r="Y11" i="101"/>
  <c r="AH11" i="101" s="1"/>
  <c r="Y29" i="101"/>
  <c r="AH29" i="101" s="1"/>
  <c r="Z36" i="101"/>
  <c r="AC29" i="101"/>
  <c r="AD29" i="101" s="1"/>
  <c r="AB5" i="101"/>
  <c r="X19" i="101"/>
  <c r="AI19" i="101" s="1"/>
  <c r="AB30" i="101"/>
  <c r="AC26" i="101"/>
  <c r="AD26" i="101" s="1"/>
  <c r="X23" i="101"/>
  <c r="AI23" i="101" s="1"/>
  <c r="AC3" i="101"/>
  <c r="AD3" i="101" s="1"/>
  <c r="X32" i="101"/>
  <c r="AI32" i="101" s="1"/>
  <c r="AB33" i="101"/>
  <c r="AH14" i="101"/>
  <c r="Y3" i="101"/>
  <c r="AH3" i="101" s="1"/>
  <c r="Z8" i="101"/>
  <c r="Z6" i="101"/>
  <c r="Z24" i="101"/>
  <c r="X16" i="101"/>
  <c r="AI16" i="101" s="1"/>
  <c r="AA4" i="101"/>
  <c r="AA24" i="101"/>
  <c r="AH12" i="101"/>
  <c r="Z33" i="101"/>
  <c r="X9" i="101"/>
  <c r="AI9" i="101" s="1"/>
  <c r="X24" i="101"/>
  <c r="AI24" i="101" s="1"/>
  <c r="X28" i="101"/>
  <c r="AI28" i="101" s="1"/>
  <c r="AC34" i="101"/>
  <c r="AD34" i="101" s="1"/>
  <c r="X12" i="101"/>
  <c r="AI12" i="101" s="1"/>
  <c r="AB22" i="101"/>
  <c r="AC13" i="101"/>
  <c r="AD13" i="101" s="1"/>
  <c r="AC32" i="101"/>
  <c r="AC23" i="101"/>
  <c r="AC12" i="101"/>
  <c r="AD12" i="101" s="1"/>
  <c r="X6" i="101"/>
  <c r="AI6" i="101" s="1"/>
  <c r="AB9" i="101"/>
  <c r="AA25" i="101"/>
  <c r="AA5" i="101"/>
  <c r="X5" i="101"/>
  <c r="AI5" i="101" s="1"/>
  <c r="AC14" i="101"/>
  <c r="AD14" i="101" s="1"/>
  <c r="AC11" i="101"/>
  <c r="AD11" i="101" s="1"/>
  <c r="X34" i="101"/>
  <c r="AI34" i="101" s="1"/>
  <c r="AB35" i="101"/>
  <c r="AH13" i="101"/>
  <c r="AB32" i="101"/>
  <c r="AA35" i="101"/>
  <c r="AA29" i="101"/>
  <c r="AA22" i="101"/>
  <c r="AA28" i="101"/>
  <c r="AA11" i="101"/>
  <c r="AA32" i="101"/>
  <c r="AB10" i="101"/>
  <c r="X14" i="101"/>
  <c r="AI14" i="101" s="1"/>
  <c r="AH33" i="101"/>
  <c r="AA8" i="101"/>
  <c r="AH7" i="101"/>
  <c r="AA6" i="101"/>
  <c r="AB14" i="101"/>
  <c r="Z9" i="101"/>
  <c r="AC17" i="101"/>
  <c r="AD17" i="101" s="1"/>
  <c r="AA20" i="101"/>
  <c r="X31" i="101"/>
  <c r="AI31" i="101" s="1"/>
  <c r="AA36" i="101"/>
  <c r="AA33" i="101"/>
  <c r="X11" i="101"/>
  <c r="AI11" i="101" s="1"/>
  <c r="X27" i="101"/>
  <c r="AI27" i="101" s="1"/>
  <c r="X30" i="101"/>
  <c r="AI30" i="101" s="1"/>
  <c r="X10" i="101"/>
  <c r="AI10" i="101" s="1"/>
  <c r="AD20" i="101"/>
  <c r="AH5" i="101"/>
  <c r="AD5" i="101"/>
  <c r="AA30" i="101"/>
  <c r="AB25" i="101"/>
  <c r="Y30" i="101"/>
  <c r="AH30" i="101" s="1"/>
  <c r="Y27" i="101"/>
  <c r="AH27" i="101" s="1"/>
  <c r="Y28" i="101"/>
  <c r="AH28" i="101" s="1"/>
  <c r="Y31" i="101"/>
  <c r="AH31" i="101" s="1"/>
  <c r="X8" i="101"/>
  <c r="AI8" i="101" s="1"/>
  <c r="Z16" i="101"/>
  <c r="Z15" i="101"/>
  <c r="Y34" i="101"/>
  <c r="AH34" i="101" s="1"/>
  <c r="AC9" i="101"/>
  <c r="AD9" i="101" s="1"/>
  <c r="X33" i="101"/>
  <c r="AI33" i="101" s="1"/>
  <c r="AA10" i="101"/>
  <c r="AA7" i="101"/>
  <c r="AD32" i="101"/>
  <c r="AC15" i="101"/>
  <c r="AD15" i="101" s="1"/>
  <c r="AI21" i="101"/>
  <c r="AH21" i="101"/>
  <c r="AC21" i="101"/>
  <c r="AD21" i="101" s="1"/>
  <c r="Z12" i="101"/>
  <c r="Z32" i="101"/>
  <c r="AA18" i="101"/>
  <c r="AB36" i="101"/>
  <c r="AA17" i="101"/>
  <c r="Z34" i="101"/>
  <c r="AA16" i="101"/>
  <c r="AI15" i="101"/>
  <c r="AB8" i="101"/>
  <c r="AH17" i="101"/>
  <c r="AB13" i="101"/>
  <c r="AC33" i="101"/>
  <c r="AD33" i="101" s="1"/>
  <c r="AH35" i="101"/>
  <c r="X17" i="101"/>
  <c r="AI17" i="101" s="1"/>
  <c r="X7" i="101"/>
  <c r="AI7" i="101" s="1"/>
  <c r="X26" i="101"/>
  <c r="AI26" i="101" s="1"/>
  <c r="Y19" i="101"/>
  <c r="AH19" i="101" s="1"/>
  <c r="X13" i="101"/>
  <c r="AI13" i="101" s="1"/>
  <c r="AB34" i="101"/>
  <c r="AC30" i="101"/>
  <c r="AD30" i="101" s="1"/>
  <c r="AA23" i="101"/>
  <c r="AD25" i="101"/>
  <c r="AH25" i="101"/>
  <c r="X35" i="101"/>
  <c r="AI35" i="101" s="1"/>
  <c r="Y20" i="101"/>
  <c r="AH20" i="101" s="1"/>
  <c r="X36" i="101"/>
  <c r="AI36" i="101" s="1"/>
  <c r="AG37" i="101"/>
  <c r="AB17" i="101"/>
  <c r="Y16" i="101"/>
  <c r="AH16" i="101" s="1"/>
  <c r="AA26" i="101"/>
  <c r="Z18" i="101"/>
  <c r="Y15" i="101"/>
  <c r="AH15" i="101" s="1"/>
  <c r="AA15" i="101"/>
  <c r="AH24" i="101"/>
  <c r="AA14" i="101"/>
  <c r="AB4" i="101"/>
  <c r="X22" i="101"/>
  <c r="AI22" i="101" s="1"/>
  <c r="AC4" i="101"/>
  <c r="AD4" i="101" s="1"/>
  <c r="AC24" i="101"/>
  <c r="AD24" i="101" s="1"/>
  <c r="Y26" i="101"/>
  <c r="AH26" i="101" s="1"/>
  <c r="AH4" i="101"/>
  <c r="AC22" i="101"/>
  <c r="AD22" i="101" s="1"/>
  <c r="AB21" i="101"/>
  <c r="AD5" i="100"/>
  <c r="AD4" i="100"/>
  <c r="X10" i="100"/>
  <c r="AH29" i="100"/>
  <c r="AI29" i="100"/>
  <c r="X19" i="100"/>
  <c r="AI19" i="100" s="1"/>
  <c r="X31" i="100"/>
  <c r="AI31" i="100" s="1"/>
  <c r="X7" i="100"/>
  <c r="AI7" i="100" s="1"/>
  <c r="AH23" i="100"/>
  <c r="AD23" i="100"/>
  <c r="Y7" i="100"/>
  <c r="AH7" i="100" s="1"/>
  <c r="X21" i="100"/>
  <c r="AI21" i="100" s="1"/>
  <c r="Y34" i="100"/>
  <c r="Y32" i="100"/>
  <c r="AH32" i="100" s="1"/>
  <c r="Y28" i="100"/>
  <c r="AH28" i="100" s="1"/>
  <c r="Y20" i="100"/>
  <c r="AH20" i="100" s="1"/>
  <c r="AA6" i="100"/>
  <c r="AA12" i="100"/>
  <c r="AA17" i="100"/>
  <c r="AA9" i="100"/>
  <c r="AA22" i="100"/>
  <c r="AA23" i="100"/>
  <c r="AD26" i="100"/>
  <c r="AA33" i="100"/>
  <c r="X23" i="100"/>
  <c r="AI23" i="100" s="1"/>
  <c r="X20" i="100"/>
  <c r="AI20" i="100" s="1"/>
  <c r="Y23" i="100"/>
  <c r="AB8" i="100"/>
  <c r="AC36" i="100"/>
  <c r="AD36" i="100" s="1"/>
  <c r="AB9" i="100"/>
  <c r="Z22" i="100"/>
  <c r="AA34" i="100"/>
  <c r="Y10" i="100"/>
  <c r="X26" i="100"/>
  <c r="AI26" i="100" s="1"/>
  <c r="Z10" i="100"/>
  <c r="AC22" i="100"/>
  <c r="AD22" i="100" s="1"/>
  <c r="Y22" i="100"/>
  <c r="AH22" i="100" s="1"/>
  <c r="AD8" i="100"/>
  <c r="X17" i="100"/>
  <c r="AA10" i="100"/>
  <c r="AA8" i="100"/>
  <c r="Y9" i="100"/>
  <c r="AH9" i="100" s="1"/>
  <c r="Y36" i="100"/>
  <c r="AH36" i="100" s="1"/>
  <c r="AH34" i="100"/>
  <c r="X3" i="100"/>
  <c r="AI3" i="100" s="1"/>
  <c r="X14" i="100"/>
  <c r="AI14" i="100" s="1"/>
  <c r="X5" i="100"/>
  <c r="AI5" i="100" s="1"/>
  <c r="X4" i="100"/>
  <c r="AI4" i="100" s="1"/>
  <c r="X32" i="100"/>
  <c r="AI32" i="100" s="1"/>
  <c r="X28" i="100"/>
  <c r="AI28" i="100" s="1"/>
  <c r="X6" i="100"/>
  <c r="AI6" i="100" s="1"/>
  <c r="X15" i="100"/>
  <c r="AI15" i="100" s="1"/>
  <c r="X12" i="100"/>
  <c r="AI12" i="100" s="1"/>
  <c r="AB10" i="100"/>
  <c r="Z23" i="100"/>
  <c r="AA35" i="100"/>
  <c r="Y11" i="100"/>
  <c r="AH11" i="100" s="1"/>
  <c r="Z27" i="100"/>
  <c r="Z11" i="100"/>
  <c r="X25" i="100"/>
  <c r="AI25" i="100" s="1"/>
  <c r="Y14" i="100"/>
  <c r="AH14" i="100" s="1"/>
  <c r="AC33" i="100"/>
  <c r="AD33" i="100" s="1"/>
  <c r="AA18" i="100"/>
  <c r="AC3" i="100"/>
  <c r="AD3" i="100" s="1"/>
  <c r="AA31" i="100"/>
  <c r="AA25" i="100"/>
  <c r="Y13" i="100"/>
  <c r="AH13" i="100" s="1"/>
  <c r="Z29" i="100"/>
  <c r="Z13" i="100"/>
  <c r="AA27" i="100"/>
  <c r="Z25" i="100"/>
  <c r="Z36" i="100"/>
  <c r="AB27" i="100"/>
  <c r="AB15" i="100"/>
  <c r="AB34" i="100"/>
  <c r="AB31" i="100"/>
  <c r="AB4" i="100"/>
  <c r="AB3" i="100"/>
  <c r="AB14" i="100"/>
  <c r="AB5" i="100"/>
  <c r="AB22" i="100"/>
  <c r="AB35" i="100"/>
  <c r="AB30" i="100"/>
  <c r="AB25" i="100"/>
  <c r="AB32" i="100"/>
  <c r="AB28" i="100"/>
  <c r="Y6" i="100"/>
  <c r="AH6" i="100" s="1"/>
  <c r="AA36" i="100"/>
  <c r="AA24" i="100"/>
  <c r="X11" i="100"/>
  <c r="AI11" i="100" s="1"/>
  <c r="AB18" i="100"/>
  <c r="Y24" i="100"/>
  <c r="AH24" i="100" s="1"/>
  <c r="Y3" i="100"/>
  <c r="AH3" i="100" s="1"/>
  <c r="Y27" i="100"/>
  <c r="AH27" i="100" s="1"/>
  <c r="Y21" i="100"/>
  <c r="AH21" i="100" s="1"/>
  <c r="Y19" i="100"/>
  <c r="AH19" i="100" s="1"/>
  <c r="Y18" i="100"/>
  <c r="AH18" i="100" s="1"/>
  <c r="Y5" i="100"/>
  <c r="AH5" i="100" s="1"/>
  <c r="Y16" i="100"/>
  <c r="AH16" i="100" s="1"/>
  <c r="Y15" i="100"/>
  <c r="AH15" i="100" s="1"/>
  <c r="AB33" i="100"/>
  <c r="AC25" i="100"/>
  <c r="AD25" i="100" s="1"/>
  <c r="AC6" i="100"/>
  <c r="AD6" i="100" s="1"/>
  <c r="AC12" i="100"/>
  <c r="AD12" i="100" s="1"/>
  <c r="AC21" i="100"/>
  <c r="AD21" i="100" s="1"/>
  <c r="AC19" i="100"/>
  <c r="AD19" i="100" s="1"/>
  <c r="AC11" i="100"/>
  <c r="AD11" i="100" s="1"/>
  <c r="AC9" i="100"/>
  <c r="AD9" i="100" s="1"/>
  <c r="AC18" i="100"/>
  <c r="AD18" i="100" s="1"/>
  <c r="AC13" i="100"/>
  <c r="AD13" i="100" s="1"/>
  <c r="AC10" i="100"/>
  <c r="AD10" i="100" s="1"/>
  <c r="AC32" i="100"/>
  <c r="AD32" i="100" s="1"/>
  <c r="AC7" i="100"/>
  <c r="AD7" i="100" s="1"/>
  <c r="AC17" i="100"/>
  <c r="AC20" i="100"/>
  <c r="AD20" i="100" s="1"/>
  <c r="AB21" i="100"/>
  <c r="AB13" i="100"/>
  <c r="AB26" i="100"/>
  <c r="AI33" i="100"/>
  <c r="AA14" i="100"/>
  <c r="AA28" i="100"/>
  <c r="Y26" i="100"/>
  <c r="AH26" i="100" s="1"/>
  <c r="AA5" i="100"/>
  <c r="AB17" i="100"/>
  <c r="Z8" i="100"/>
  <c r="Z19" i="100"/>
  <c r="Z4" i="100"/>
  <c r="Z3" i="100"/>
  <c r="Z7" i="100"/>
  <c r="Z34" i="100"/>
  <c r="Z6" i="100"/>
  <c r="AD16" i="100"/>
  <c r="AC31" i="100"/>
  <c r="AD31" i="100" s="1"/>
  <c r="AC14" i="100"/>
  <c r="AD14" i="100" s="1"/>
  <c r="AC27" i="100"/>
  <c r="AD27" i="100" s="1"/>
  <c r="Z15" i="100"/>
  <c r="X34" i="100"/>
  <c r="AI34" i="100" s="1"/>
  <c r="AA15" i="100"/>
  <c r="AA29" i="100"/>
  <c r="Y8" i="100"/>
  <c r="AH8" i="100" s="1"/>
  <c r="X27" i="100"/>
  <c r="AI27" i="100" s="1"/>
  <c r="AC34" i="100"/>
  <c r="AD34" i="100" s="1"/>
  <c r="Y4" i="100"/>
  <c r="AH4" i="100" s="1"/>
  <c r="AC35" i="100"/>
  <c r="AD35" i="100" s="1"/>
  <c r="AB16" i="100"/>
  <c r="Y33" i="100"/>
  <c r="AH33" i="100" s="1"/>
  <c r="AD24" i="100"/>
  <c r="AI24" i="100"/>
  <c r="X8" i="100"/>
  <c r="AI8" i="100" s="1"/>
  <c r="X22" i="100"/>
  <c r="AI22" i="100" s="1"/>
  <c r="Y35" i="100"/>
  <c r="AH35" i="100" s="1"/>
  <c r="Y25" i="100"/>
  <c r="AH25" i="100" s="1"/>
  <c r="Y12" i="100"/>
  <c r="AH12" i="100" s="1"/>
  <c r="AA30" i="100"/>
  <c r="Y17" i="100"/>
  <c r="AH17" i="100" s="1"/>
  <c r="Z30" i="100"/>
  <c r="AI18" i="100"/>
  <c r="AC15" i="100"/>
  <c r="AD15" i="100" s="1"/>
  <c r="AA4" i="100"/>
  <c r="Z16" i="100"/>
  <c r="X35" i="100"/>
  <c r="AI35" i="100" s="1"/>
  <c r="AA16" i="100"/>
  <c r="AH30" i="100"/>
  <c r="X9" i="100"/>
  <c r="AI9" i="100" s="1"/>
  <c r="AD28" i="100"/>
  <c r="AA32" i="100"/>
  <c r="AA20" i="100"/>
  <c r="AB29" i="100"/>
  <c r="X16" i="100"/>
  <c r="AI16" i="100" s="1"/>
  <c r="X13" i="100"/>
  <c r="AI13" i="100" s="1"/>
  <c r="X30" i="100"/>
  <c r="AI30" i="100" s="1"/>
  <c r="AG37" i="100"/>
  <c r="Z17" i="100"/>
  <c r="AC29" i="100"/>
  <c r="AD29" i="100" s="1"/>
  <c r="Z5" i="100"/>
  <c r="X36" i="100"/>
  <c r="AI36" i="100" s="1"/>
  <c r="AI17" i="100"/>
  <c r="AD17" i="100"/>
  <c r="AI10" i="100"/>
  <c r="AH10" i="100"/>
  <c r="AC30" i="100"/>
  <c r="AD30" i="100" s="1"/>
  <c r="Y31" i="100"/>
  <c r="AH31" i="100" s="1"/>
  <c r="AA11" i="100"/>
  <c r="X3" i="99"/>
  <c r="AC3" i="99"/>
  <c r="AC4" i="99"/>
  <c r="AD4" i="99" s="1"/>
  <c r="AH24" i="99"/>
  <c r="AD15" i="99"/>
  <c r="AI4" i="99"/>
  <c r="AD30" i="99"/>
  <c r="AD20" i="99"/>
  <c r="AI20" i="99"/>
  <c r="AA4" i="99"/>
  <c r="AA36" i="99"/>
  <c r="AA25" i="99"/>
  <c r="AA26" i="99"/>
  <c r="AA20" i="99"/>
  <c r="AA28" i="99"/>
  <c r="AA3" i="99"/>
  <c r="AA12" i="99"/>
  <c r="AA6" i="99"/>
  <c r="AA19" i="99"/>
  <c r="AA9" i="99"/>
  <c r="AA24" i="99"/>
  <c r="AA18" i="99"/>
  <c r="AA15" i="99"/>
  <c r="AA8" i="99"/>
  <c r="AA5" i="99"/>
  <c r="AD12" i="99"/>
  <c r="Z36" i="99"/>
  <c r="AB20" i="99"/>
  <c r="AA27" i="99"/>
  <c r="AA16" i="99"/>
  <c r="AB16" i="99"/>
  <c r="AI36" i="99"/>
  <c r="AI5" i="99"/>
  <c r="Z22" i="99"/>
  <c r="AD14" i="99"/>
  <c r="Z29" i="99"/>
  <c r="Y12" i="99"/>
  <c r="AH12" i="99" s="1"/>
  <c r="AA17" i="99"/>
  <c r="Z18" i="99"/>
  <c r="Z19" i="99"/>
  <c r="Z26" i="99"/>
  <c r="AD17" i="99"/>
  <c r="AD33" i="99"/>
  <c r="Z11" i="99"/>
  <c r="X29" i="99"/>
  <c r="AA14" i="99"/>
  <c r="AC6" i="99"/>
  <c r="AD6" i="99" s="1"/>
  <c r="AC36" i="99"/>
  <c r="AD36" i="99" s="1"/>
  <c r="Y6" i="99"/>
  <c r="AH6" i="99" s="1"/>
  <c r="Y16" i="99"/>
  <c r="AH16" i="99" s="1"/>
  <c r="Y36" i="99"/>
  <c r="AH36" i="99" s="1"/>
  <c r="Y19" i="99"/>
  <c r="Y5" i="99"/>
  <c r="AH5" i="99" s="1"/>
  <c r="Y4" i="99"/>
  <c r="AH4" i="99" s="1"/>
  <c r="Y30" i="99"/>
  <c r="AH30" i="99" s="1"/>
  <c r="Y26" i="99"/>
  <c r="AH26" i="99" s="1"/>
  <c r="Y20" i="99"/>
  <c r="AH20" i="99" s="1"/>
  <c r="Y34" i="99"/>
  <c r="AH34" i="99" s="1"/>
  <c r="Y35" i="99"/>
  <c r="AH35" i="99" s="1"/>
  <c r="Y7" i="99"/>
  <c r="AH7" i="99" s="1"/>
  <c r="Y8" i="99"/>
  <c r="Y10" i="99"/>
  <c r="AH10" i="99" s="1"/>
  <c r="Y15" i="99"/>
  <c r="AH15" i="99" s="1"/>
  <c r="Y18" i="99"/>
  <c r="Z8" i="99"/>
  <c r="AB21" i="99"/>
  <c r="Y23" i="99"/>
  <c r="AH23" i="99" s="1"/>
  <c r="AA10" i="99"/>
  <c r="AH28" i="99"/>
  <c r="AD28" i="99"/>
  <c r="AI28" i="99"/>
  <c r="Y13" i="99"/>
  <c r="AH13" i="99" s="1"/>
  <c r="AA35" i="99"/>
  <c r="Y17" i="99"/>
  <c r="AH17" i="99" s="1"/>
  <c r="AA7" i="99"/>
  <c r="AH18" i="99"/>
  <c r="AD18" i="99"/>
  <c r="AI35" i="99"/>
  <c r="AD35" i="99"/>
  <c r="AA21" i="99"/>
  <c r="AA22" i="99"/>
  <c r="AB22" i="99"/>
  <c r="AA31" i="99"/>
  <c r="AA13" i="99"/>
  <c r="AB9" i="99"/>
  <c r="Z34" i="99"/>
  <c r="AC16" i="99"/>
  <c r="AD16" i="99" s="1"/>
  <c r="AB6" i="99"/>
  <c r="AH9" i="99"/>
  <c r="Z20" i="99"/>
  <c r="Z23" i="99"/>
  <c r="AA23" i="99"/>
  <c r="AD19" i="99"/>
  <c r="AI19" i="99"/>
  <c r="AH19" i="99"/>
  <c r="X17" i="99"/>
  <c r="AI17" i="99" s="1"/>
  <c r="X15" i="99"/>
  <c r="AI15" i="99" s="1"/>
  <c r="X9" i="99"/>
  <c r="AI9" i="99" s="1"/>
  <c r="X34" i="99"/>
  <c r="AI34" i="99" s="1"/>
  <c r="X14" i="99"/>
  <c r="AI14" i="99" s="1"/>
  <c r="X18" i="99"/>
  <c r="AI18" i="99" s="1"/>
  <c r="X8" i="99"/>
  <c r="AI8" i="99" s="1"/>
  <c r="Z12" i="99"/>
  <c r="AC34" i="99"/>
  <c r="AD34" i="99" s="1"/>
  <c r="X22" i="99"/>
  <c r="AI22" i="99" s="1"/>
  <c r="AC8" i="99"/>
  <c r="AD8" i="99" s="1"/>
  <c r="X12" i="99"/>
  <c r="AI12" i="99" s="1"/>
  <c r="Y33" i="99"/>
  <c r="AH33" i="99" s="1"/>
  <c r="AC5" i="99"/>
  <c r="AD5" i="99" s="1"/>
  <c r="Z24" i="99"/>
  <c r="AI6" i="99"/>
  <c r="X30" i="99"/>
  <c r="AI30" i="99" s="1"/>
  <c r="AD24" i="99"/>
  <c r="AA11" i="99"/>
  <c r="AB33" i="99"/>
  <c r="AB24" i="99"/>
  <c r="AD29" i="99"/>
  <c r="AH29" i="99"/>
  <c r="AI29" i="99"/>
  <c r="Y14" i="99"/>
  <c r="AH14" i="99" s="1"/>
  <c r="AG37" i="99"/>
  <c r="X33" i="99"/>
  <c r="AI33" i="99" s="1"/>
  <c r="AI25" i="99"/>
  <c r="AH25" i="99"/>
  <c r="AD25" i="99"/>
  <c r="AI7" i="99"/>
  <c r="AD7" i="99"/>
  <c r="AA29" i="99"/>
  <c r="AB23" i="99"/>
  <c r="AB10" i="99"/>
  <c r="AA32" i="99"/>
  <c r="AD21" i="99"/>
  <c r="AH21" i="99"/>
  <c r="X16" i="99"/>
  <c r="AI16" i="99" s="1"/>
  <c r="AI26" i="99"/>
  <c r="AD26" i="99"/>
  <c r="Z28" i="99"/>
  <c r="AD13" i="99"/>
  <c r="AI32" i="99"/>
  <c r="AD32" i="99"/>
  <c r="AH32" i="99"/>
  <c r="Z25" i="99"/>
  <c r="AI27" i="99"/>
  <c r="AH27" i="99"/>
  <c r="AD27" i="99"/>
  <c r="AD31" i="99"/>
  <c r="AI31" i="99"/>
  <c r="AH31" i="99"/>
  <c r="AB5" i="99"/>
  <c r="AB27" i="99"/>
  <c r="AB3" i="99"/>
  <c r="AB31" i="99"/>
  <c r="AB29" i="99"/>
  <c r="AB12" i="99"/>
  <c r="AB13" i="99"/>
  <c r="AB11" i="99"/>
  <c r="AB4" i="99"/>
  <c r="AB19" i="99"/>
  <c r="AB8" i="99"/>
  <c r="AB25" i="99"/>
  <c r="AB7" i="99"/>
  <c r="AB36" i="99"/>
  <c r="AA33" i="99"/>
  <c r="AD22" i="99"/>
  <c r="AH22" i="99"/>
  <c r="AD3" i="99"/>
  <c r="AI3" i="99"/>
  <c r="AH3" i="99"/>
  <c r="AD23" i="99"/>
  <c r="AI23" i="99"/>
  <c r="X24" i="99"/>
  <c r="AI24" i="99" s="1"/>
  <c r="AD11" i="99"/>
  <c r="AH11" i="99"/>
  <c r="AI11" i="99"/>
  <c r="AH8" i="99"/>
  <c r="Z30" i="99"/>
  <c r="AA30" i="99"/>
  <c r="AD10" i="99"/>
  <c r="AD9" i="99"/>
  <c r="X21" i="99"/>
  <c r="AI21" i="99" s="1"/>
  <c r="AB17" i="99"/>
  <c r="AB35" i="99"/>
  <c r="Z5" i="99"/>
  <c r="Z4" i="99"/>
  <c r="Z27" i="99"/>
  <c r="Z21" i="99"/>
  <c r="Z3" i="99"/>
  <c r="Z35" i="99"/>
  <c r="Z10" i="99"/>
  <c r="Z16" i="99"/>
  <c r="Z7" i="99"/>
  <c r="Z17" i="99"/>
  <c r="Z14" i="99"/>
  <c r="Z9" i="99"/>
  <c r="Z6" i="99"/>
  <c r="X10" i="99"/>
  <c r="AI10" i="99" s="1"/>
  <c r="AB26" i="99"/>
  <c r="AB30" i="99"/>
  <c r="AB14" i="99"/>
  <c r="AB18" i="99"/>
  <c r="AA34" i="99"/>
  <c r="X13" i="99"/>
  <c r="AI13" i="99" s="1"/>
  <c r="U73" i="98"/>
  <c r="U70" i="98"/>
  <c r="U67" i="98"/>
  <c r="U55" i="98"/>
  <c r="U74" i="96"/>
  <c r="U70" i="96"/>
  <c r="U68" i="96"/>
  <c r="U65" i="96"/>
  <c r="U63" i="96"/>
  <c r="U48" i="94"/>
  <c r="U74" i="98"/>
  <c r="U71" i="98"/>
  <c r="U73" i="97"/>
  <c r="U69" i="97"/>
  <c r="U64" i="97"/>
  <c r="U57" i="97"/>
  <c r="U51" i="96"/>
  <c r="U54" i="94"/>
  <c r="U74" i="97"/>
  <c r="U72" i="97"/>
  <c r="U48" i="97"/>
  <c r="U44" i="97"/>
  <c r="U58" i="94"/>
  <c r="U52" i="90"/>
  <c r="U57" i="86"/>
  <c r="U63" i="98"/>
  <c r="U75" i="97"/>
  <c r="U65" i="97"/>
  <c r="U76" i="96"/>
  <c r="U72" i="96"/>
  <c r="U62" i="95"/>
  <c r="U53" i="91"/>
  <c r="U65" i="89"/>
  <c r="U68" i="97"/>
  <c r="U44" i="96"/>
  <c r="U65" i="95"/>
  <c r="U56" i="94"/>
  <c r="U61" i="88"/>
  <c r="U59" i="87"/>
  <c r="U63" i="86"/>
  <c r="U66" i="98"/>
  <c r="U52" i="98"/>
  <c r="U59" i="97"/>
  <c r="U54" i="97"/>
  <c r="U46" i="97"/>
  <c r="U67" i="96"/>
  <c r="U50" i="95"/>
  <c r="U53" i="88"/>
  <c r="U61" i="87"/>
  <c r="U58" i="85"/>
  <c r="U55" i="85"/>
  <c r="U76" i="97"/>
  <c r="U63" i="97"/>
  <c r="U62" i="97"/>
  <c r="U52" i="96"/>
  <c r="U54" i="90"/>
  <c r="U76" i="98"/>
  <c r="U62" i="98"/>
  <c r="U47" i="98"/>
  <c r="U58" i="97"/>
  <c r="U66" i="96"/>
  <c r="U49" i="96"/>
  <c r="U55" i="95"/>
  <c r="U52" i="94"/>
  <c r="U55" i="93"/>
  <c r="U47" i="91"/>
  <c r="U64" i="89"/>
  <c r="U71" i="97"/>
  <c r="U49" i="88"/>
  <c r="U57" i="91"/>
  <c r="U70" i="97"/>
  <c r="U50" i="97"/>
  <c r="U47" i="97"/>
  <c r="U75" i="96"/>
  <c r="U71" i="96"/>
  <c r="U60" i="96"/>
  <c r="U56" i="96"/>
  <c r="U59" i="95"/>
  <c r="U60" i="93"/>
  <c r="U59" i="91"/>
  <c r="U57" i="88"/>
  <c r="U56" i="87"/>
  <c r="U53" i="86"/>
  <c r="U72" i="98"/>
  <c r="U69" i="98"/>
  <c r="U58" i="98"/>
  <c r="U67" i="97"/>
  <c r="U58" i="96"/>
  <c r="U54" i="92"/>
  <c r="U56" i="85"/>
  <c r="U75" i="98"/>
  <c r="U61" i="98"/>
  <c r="U66" i="97"/>
  <c r="U51" i="97"/>
  <c r="U73" i="96"/>
  <c r="U69" i="96"/>
  <c r="U56" i="93"/>
  <c r="U51" i="93"/>
  <c r="U48" i="92"/>
  <c r="U49" i="90"/>
  <c r="U59" i="86"/>
  <c r="U47" i="86"/>
  <c r="U64" i="98"/>
  <c r="U50" i="98"/>
  <c r="U64" i="96"/>
  <c r="U53" i="96"/>
  <c r="U47" i="92"/>
  <c r="U61" i="89"/>
  <c r="U52" i="89"/>
  <c r="U50" i="87"/>
  <c r="U68" i="98"/>
  <c r="U65" i="98"/>
  <c r="U51" i="98"/>
  <c r="U57" i="96"/>
  <c r="AG37" i="98"/>
  <c r="AA12" i="98"/>
  <c r="AA10" i="98"/>
  <c r="Z7" i="98"/>
  <c r="AC23" i="98"/>
  <c r="Y9" i="98"/>
  <c r="AH9" i="98" s="1"/>
  <c r="X25" i="98"/>
  <c r="AI25" i="98" s="1"/>
  <c r="AI30" i="98"/>
  <c r="AA32" i="98"/>
  <c r="AA17" i="98"/>
  <c r="Z34" i="98"/>
  <c r="Z11" i="98"/>
  <c r="AA28" i="98"/>
  <c r="AA11" i="98"/>
  <c r="AB28" i="98"/>
  <c r="AA21" i="98"/>
  <c r="AB5" i="98"/>
  <c r="X29" i="98"/>
  <c r="AI29" i="98" s="1"/>
  <c r="X23" i="98"/>
  <c r="AI23" i="98" s="1"/>
  <c r="X22" i="98"/>
  <c r="AI22" i="98" s="1"/>
  <c r="AB4" i="98"/>
  <c r="AA20" i="98"/>
  <c r="Z23" i="98"/>
  <c r="AB29" i="98"/>
  <c r="Z33" i="98"/>
  <c r="X18" i="98"/>
  <c r="AI18" i="98" s="1"/>
  <c r="Y35" i="98"/>
  <c r="AH35" i="98" s="1"/>
  <c r="Y12" i="98"/>
  <c r="AH12" i="98" s="1"/>
  <c r="Z29" i="98"/>
  <c r="Z12" i="98"/>
  <c r="AA29" i="98"/>
  <c r="AA18" i="98"/>
  <c r="Y31" i="98"/>
  <c r="AH31" i="98" s="1"/>
  <c r="X4" i="98"/>
  <c r="AI4" i="98" s="1"/>
  <c r="AA30" i="98"/>
  <c r="X12" i="98"/>
  <c r="AI12" i="98" s="1"/>
  <c r="AC26" i="98"/>
  <c r="AD26" i="98" s="1"/>
  <c r="AC10" i="98"/>
  <c r="AD10" i="98" s="1"/>
  <c r="AA25" i="98"/>
  <c r="AA23" i="98"/>
  <c r="AC20" i="98"/>
  <c r="AD20" i="98" s="1"/>
  <c r="Y6" i="98"/>
  <c r="AH6" i="98" s="1"/>
  <c r="AH25" i="98"/>
  <c r="Z17" i="98"/>
  <c r="Y34" i="98"/>
  <c r="AH34" i="98" s="1"/>
  <c r="X36" i="98"/>
  <c r="AI36" i="98" s="1"/>
  <c r="X13" i="98"/>
  <c r="AI13" i="98" s="1"/>
  <c r="Y13" i="98"/>
  <c r="AH13" i="98" s="1"/>
  <c r="AI9" i="98"/>
  <c r="AB15" i="98"/>
  <c r="AA8" i="98"/>
  <c r="X20" i="98"/>
  <c r="AI20" i="98" s="1"/>
  <c r="AC31" i="98"/>
  <c r="AD31" i="98" s="1"/>
  <c r="AC8" i="98"/>
  <c r="AD8" i="98" s="1"/>
  <c r="AC28" i="98"/>
  <c r="AD28" i="98" s="1"/>
  <c r="AA31" i="98"/>
  <c r="AA33" i="98"/>
  <c r="AB6" i="98"/>
  <c r="AC11" i="98"/>
  <c r="AD11" i="98" s="1"/>
  <c r="AC13" i="98"/>
  <c r="AD13" i="98" s="1"/>
  <c r="AC4" i="98"/>
  <c r="AD4" i="98" s="1"/>
  <c r="AC14" i="98"/>
  <c r="AC3" i="98"/>
  <c r="AD3" i="98" s="1"/>
  <c r="AC16" i="98"/>
  <c r="AD16" i="98" s="1"/>
  <c r="AC19" i="98"/>
  <c r="AD19" i="98" s="1"/>
  <c r="AC34" i="98"/>
  <c r="AD34" i="98" s="1"/>
  <c r="AC15" i="98"/>
  <c r="AD15" i="98" s="1"/>
  <c r="AC12" i="98"/>
  <c r="AD12" i="98" s="1"/>
  <c r="AC30" i="98"/>
  <c r="AD30" i="98" s="1"/>
  <c r="AC22" i="98"/>
  <c r="AD22" i="98" s="1"/>
  <c r="AC21" i="98"/>
  <c r="AD21" i="98" s="1"/>
  <c r="Y23" i="98"/>
  <c r="AD18" i="98"/>
  <c r="X35" i="98"/>
  <c r="AI35" i="98" s="1"/>
  <c r="AH3" i="98"/>
  <c r="AD14" i="98"/>
  <c r="AC32" i="98"/>
  <c r="AD32" i="98" s="1"/>
  <c r="X14" i="98"/>
  <c r="AI14" i="98" s="1"/>
  <c r="AB34" i="98"/>
  <c r="Y14" i="98"/>
  <c r="AH14" i="98" s="1"/>
  <c r="Y26" i="98"/>
  <c r="AH26" i="98" s="1"/>
  <c r="AH28" i="98"/>
  <c r="AA13" i="98"/>
  <c r="AA6" i="98"/>
  <c r="AA16" i="98"/>
  <c r="AA19" i="98"/>
  <c r="AA22" i="98"/>
  <c r="AA24" i="98"/>
  <c r="AA5" i="98"/>
  <c r="Z26" i="98"/>
  <c r="AC29" i="98"/>
  <c r="AD29" i="98" s="1"/>
  <c r="AB3" i="98"/>
  <c r="Z20" i="98"/>
  <c r="AA14" i="98"/>
  <c r="AB21" i="98"/>
  <c r="AC36" i="98"/>
  <c r="AD36" i="98" s="1"/>
  <c r="AC7" i="98"/>
  <c r="AD7" i="98" s="1"/>
  <c r="AC25" i="98"/>
  <c r="AD25" i="98" s="1"/>
  <c r="AB33" i="98"/>
  <c r="AA35" i="98"/>
  <c r="AB24" i="98"/>
  <c r="Z31" i="98"/>
  <c r="Z27" i="98"/>
  <c r="AC35" i="98"/>
  <c r="AD35" i="98" s="1"/>
  <c r="Y22" i="98"/>
  <c r="AH22" i="98" s="1"/>
  <c r="Y16" i="98"/>
  <c r="AH16" i="98" s="1"/>
  <c r="Y8" i="98"/>
  <c r="AH8" i="98" s="1"/>
  <c r="Y7" i="98"/>
  <c r="AH7" i="98" s="1"/>
  <c r="Y24" i="98"/>
  <c r="AH24" i="98" s="1"/>
  <c r="Y5" i="98"/>
  <c r="AH5" i="98" s="1"/>
  <c r="Y27" i="98"/>
  <c r="AH27" i="98" s="1"/>
  <c r="Y21" i="98"/>
  <c r="AH21" i="98" s="1"/>
  <c r="Y32" i="98"/>
  <c r="AH32" i="98" s="1"/>
  <c r="Y4" i="98"/>
  <c r="AH4" i="98" s="1"/>
  <c r="Y15" i="98"/>
  <c r="AH15" i="98" s="1"/>
  <c r="Y17" i="98"/>
  <c r="AH17" i="98" s="1"/>
  <c r="Y20" i="98"/>
  <c r="AH20" i="98" s="1"/>
  <c r="AC24" i="98"/>
  <c r="AD24" i="98" s="1"/>
  <c r="AB8" i="98"/>
  <c r="AB26" i="98"/>
  <c r="AB17" i="98"/>
  <c r="AA34" i="98"/>
  <c r="AC17" i="98"/>
  <c r="AD17" i="98" s="1"/>
  <c r="Z36" i="98"/>
  <c r="AD23" i="98"/>
  <c r="AH23" i="98"/>
  <c r="AA36" i="98"/>
  <c r="AA3" i="98"/>
  <c r="AC9" i="98"/>
  <c r="AD9" i="98" s="1"/>
  <c r="AC27" i="98"/>
  <c r="AD27" i="98" s="1"/>
  <c r="AB19" i="98"/>
  <c r="AB22" i="98"/>
  <c r="AB16" i="98"/>
  <c r="AB13" i="98"/>
  <c r="AH10" i="98"/>
  <c r="AC6" i="98"/>
  <c r="AD6" i="98" s="1"/>
  <c r="AB25" i="98"/>
  <c r="AA9" i="98"/>
  <c r="AA27" i="98"/>
  <c r="Y18" i="98"/>
  <c r="AH18" i="98" s="1"/>
  <c r="Z35" i="98"/>
  <c r="Z18" i="98"/>
  <c r="AA7" i="98"/>
  <c r="AA15" i="98"/>
  <c r="X32" i="98"/>
  <c r="AI32" i="98" s="1"/>
  <c r="X17" i="98"/>
  <c r="AI17" i="98" s="1"/>
  <c r="X5" i="98"/>
  <c r="AI5" i="98" s="1"/>
  <c r="X16" i="98"/>
  <c r="AI16" i="98" s="1"/>
  <c r="X8" i="98"/>
  <c r="AI8" i="98" s="1"/>
  <c r="X31" i="98"/>
  <c r="AI31" i="98" s="1"/>
  <c r="X21" i="98"/>
  <c r="AI21" i="98" s="1"/>
  <c r="X34" i="98"/>
  <c r="AI34" i="98" s="1"/>
  <c r="X27" i="98"/>
  <c r="AI27" i="98" s="1"/>
  <c r="X28" i="98"/>
  <c r="AI28" i="98" s="1"/>
  <c r="X7" i="98"/>
  <c r="AI7" i="98" s="1"/>
  <c r="X15" i="98"/>
  <c r="AI15" i="98" s="1"/>
  <c r="X10" i="98"/>
  <c r="AI10" i="98" s="1"/>
  <c r="X26" i="98"/>
  <c r="AI26" i="98" s="1"/>
  <c r="X24" i="98"/>
  <c r="AI24" i="98" s="1"/>
  <c r="AD33" i="98"/>
  <c r="AH33" i="98"/>
  <c r="AH11" i="98"/>
  <c r="X11" i="98"/>
  <c r="AI11" i="98" s="1"/>
  <c r="AB23" i="98"/>
  <c r="Y30" i="98"/>
  <c r="AH30" i="98" s="1"/>
  <c r="X33" i="98"/>
  <c r="AI33" i="98" s="1"/>
  <c r="Z19" i="98"/>
  <c r="Z32" i="98"/>
  <c r="Z13" i="98"/>
  <c r="Z15" i="98"/>
  <c r="Z30" i="98"/>
  <c r="Z25" i="98"/>
  <c r="Z6" i="98"/>
  <c r="Z24" i="98"/>
  <c r="Z16" i="98"/>
  <c r="Z8" i="98"/>
  <c r="Z22" i="98"/>
  <c r="Z14" i="98"/>
  <c r="Z3" i="98"/>
  <c r="Z5" i="98"/>
  <c r="X6" i="98"/>
  <c r="AI6" i="98" s="1"/>
  <c r="AB18" i="98"/>
  <c r="AB7" i="98"/>
  <c r="AA26" i="98"/>
  <c r="Z10" i="98"/>
  <c r="Z28" i="98"/>
  <c r="X3" i="98"/>
  <c r="AI3" i="98" s="1"/>
  <c r="X19" i="98"/>
  <c r="AI19" i="98" s="1"/>
  <c r="Y36" i="98"/>
  <c r="AH36" i="98" s="1"/>
  <c r="Y19" i="98"/>
  <c r="AH19" i="98" s="1"/>
  <c r="AH29" i="98"/>
  <c r="AC5" i="98"/>
  <c r="AD5" i="98" s="1"/>
  <c r="AB30" i="98"/>
  <c r="AI3" i="97"/>
  <c r="AI16" i="97"/>
  <c r="AI11" i="97"/>
  <c r="AD11" i="97"/>
  <c r="Y28" i="97"/>
  <c r="AH28" i="97" s="1"/>
  <c r="AD17" i="97"/>
  <c r="AA11" i="97"/>
  <c r="AC14" i="97"/>
  <c r="AD14" i="97" s="1"/>
  <c r="AD8" i="97"/>
  <c r="X5" i="97"/>
  <c r="AI5" i="97" s="1"/>
  <c r="Z18" i="97"/>
  <c r="AC35" i="97"/>
  <c r="AD35" i="97" s="1"/>
  <c r="AI26" i="97"/>
  <c r="X17" i="97"/>
  <c r="AI17" i="97" s="1"/>
  <c r="X4" i="97"/>
  <c r="AI4" i="97" s="1"/>
  <c r="X14" i="97"/>
  <c r="AI14" i="97" s="1"/>
  <c r="AA20" i="97"/>
  <c r="AC19" i="97"/>
  <c r="AD19" i="97" s="1"/>
  <c r="AA30" i="97"/>
  <c r="AC6" i="97"/>
  <c r="AD6" i="97" s="1"/>
  <c r="AA18" i="97"/>
  <c r="AB4" i="97"/>
  <c r="AA22" i="97"/>
  <c r="Z17" i="97"/>
  <c r="AI9" i="97"/>
  <c r="AA7" i="97"/>
  <c r="X31" i="97"/>
  <c r="AI31" i="97" s="1"/>
  <c r="AA14" i="97"/>
  <c r="AA12" i="97"/>
  <c r="AA26" i="97"/>
  <c r="AA9" i="97"/>
  <c r="AA31" i="97"/>
  <c r="AA21" i="97"/>
  <c r="AA16" i="97"/>
  <c r="AA3" i="97"/>
  <c r="AA32" i="97"/>
  <c r="AD24" i="97"/>
  <c r="Y21" i="97"/>
  <c r="AH21" i="97" s="1"/>
  <c r="AA33" i="97"/>
  <c r="Y33" i="97"/>
  <c r="AH33" i="97" s="1"/>
  <c r="Z25" i="97"/>
  <c r="AI6" i="97"/>
  <c r="Y25" i="97"/>
  <c r="AH25" i="97" s="1"/>
  <c r="AC16" i="97"/>
  <c r="AD16" i="97" s="1"/>
  <c r="AA5" i="97"/>
  <c r="AC5" i="97"/>
  <c r="AD5" i="97" s="1"/>
  <c r="X24" i="97"/>
  <c r="AI24" i="97" s="1"/>
  <c r="Z36" i="97"/>
  <c r="AC17" i="97"/>
  <c r="X34" i="97"/>
  <c r="AI34" i="97" s="1"/>
  <c r="Y5" i="97"/>
  <c r="AH5" i="97" s="1"/>
  <c r="AA25" i="97"/>
  <c r="AB27" i="97"/>
  <c r="AC3" i="97"/>
  <c r="AD3" i="97" s="1"/>
  <c r="AI22" i="97"/>
  <c r="AD22" i="97"/>
  <c r="AC18" i="97"/>
  <c r="AD18" i="97" s="1"/>
  <c r="AA17" i="97"/>
  <c r="Z8" i="97"/>
  <c r="Z32" i="97"/>
  <c r="X13" i="97"/>
  <c r="AI13" i="97" s="1"/>
  <c r="AI23" i="97"/>
  <c r="AD23" i="97"/>
  <c r="AI7" i="97"/>
  <c r="AH7" i="97"/>
  <c r="Z10" i="97"/>
  <c r="AI20" i="97"/>
  <c r="AD20" i="97"/>
  <c r="Z21" i="97"/>
  <c r="AI28" i="97"/>
  <c r="Z15" i="97"/>
  <c r="Y8" i="97"/>
  <c r="AH8" i="97" s="1"/>
  <c r="Y32" i="97"/>
  <c r="AH32" i="97" s="1"/>
  <c r="Y26" i="97"/>
  <c r="AH26" i="97" s="1"/>
  <c r="AC13" i="97"/>
  <c r="AD13" i="97" s="1"/>
  <c r="Y30" i="97"/>
  <c r="AH30" i="97" s="1"/>
  <c r="Y24" i="97"/>
  <c r="AH24" i="97" s="1"/>
  <c r="Y18" i="97"/>
  <c r="AH18" i="97" s="1"/>
  <c r="Y16" i="97"/>
  <c r="AH16" i="97" s="1"/>
  <c r="Y3" i="97"/>
  <c r="AH3" i="97" s="1"/>
  <c r="Y14" i="97"/>
  <c r="AH14" i="97" s="1"/>
  <c r="Y4" i="97"/>
  <c r="AH4" i="97" s="1"/>
  <c r="Y35" i="97"/>
  <c r="AH35" i="97" s="1"/>
  <c r="Y11" i="97"/>
  <c r="AH11" i="97" s="1"/>
  <c r="Y27" i="97"/>
  <c r="AH27" i="97" s="1"/>
  <c r="Y12" i="97"/>
  <c r="AH12" i="97" s="1"/>
  <c r="AC30" i="97"/>
  <c r="AD30" i="97" s="1"/>
  <c r="AI36" i="97"/>
  <c r="AD36" i="97"/>
  <c r="AD10" i="97"/>
  <c r="Z33" i="97"/>
  <c r="AI33" i="97"/>
  <c r="AD33" i="97"/>
  <c r="Y36" i="97"/>
  <c r="AH36" i="97" s="1"/>
  <c r="Y17" i="97"/>
  <c r="AH17" i="97" s="1"/>
  <c r="X21" i="97"/>
  <c r="AI21" i="97" s="1"/>
  <c r="AC15" i="97"/>
  <c r="AD15" i="97" s="1"/>
  <c r="Z6" i="97"/>
  <c r="AA35" i="97"/>
  <c r="X30" i="97"/>
  <c r="AI30" i="97" s="1"/>
  <c r="X12" i="97"/>
  <c r="AI12" i="97" s="1"/>
  <c r="Y31" i="97"/>
  <c r="AH31" i="97" s="1"/>
  <c r="AG37" i="97"/>
  <c r="Y15" i="97"/>
  <c r="AH15" i="97" s="1"/>
  <c r="X15" i="97"/>
  <c r="AI15" i="97" s="1"/>
  <c r="X25" i="97"/>
  <c r="AI25" i="97" s="1"/>
  <c r="Y23" i="97"/>
  <c r="AH23" i="97" s="1"/>
  <c r="X8" i="97"/>
  <c r="AI8" i="97" s="1"/>
  <c r="Y22" i="97"/>
  <c r="AH22" i="97" s="1"/>
  <c r="AB12" i="97"/>
  <c r="AB35" i="97"/>
  <c r="AB26" i="97"/>
  <c r="AB3" i="97"/>
  <c r="AB31" i="97"/>
  <c r="AB21" i="97"/>
  <c r="AB16" i="97"/>
  <c r="AB32" i="97"/>
  <c r="AB7" i="97"/>
  <c r="AB9" i="97"/>
  <c r="Y9" i="97"/>
  <c r="AH9" i="97" s="1"/>
  <c r="AB33" i="97"/>
  <c r="X18" i="97"/>
  <c r="AI18" i="97" s="1"/>
  <c r="X19" i="97"/>
  <c r="AI19" i="97" s="1"/>
  <c r="AD25" i="97"/>
  <c r="Y10" i="97"/>
  <c r="AH10" i="97" s="1"/>
  <c r="Z7" i="97"/>
  <c r="AI29" i="97"/>
  <c r="AH29" i="97"/>
  <c r="AC9" i="97"/>
  <c r="AD9" i="97" s="1"/>
  <c r="AC31" i="97"/>
  <c r="AD31" i="97" s="1"/>
  <c r="AC21" i="97"/>
  <c r="AD21" i="97" s="1"/>
  <c r="AC12" i="97"/>
  <c r="AD12" i="97" s="1"/>
  <c r="AC7" i="97"/>
  <c r="AD7" i="97" s="1"/>
  <c r="AC28" i="97"/>
  <c r="AD28" i="97" s="1"/>
  <c r="AC32" i="97"/>
  <c r="AD32" i="97" s="1"/>
  <c r="AC26" i="97"/>
  <c r="AD26" i="97" s="1"/>
  <c r="AI32" i="97"/>
  <c r="Z20" i="97"/>
  <c r="Y6" i="97"/>
  <c r="AH6" i="97" s="1"/>
  <c r="AA19" i="97"/>
  <c r="AH34" i="97"/>
  <c r="AA10" i="97"/>
  <c r="Y13" i="97"/>
  <c r="AH13" i="97" s="1"/>
  <c r="Z5" i="97"/>
  <c r="AC34" i="97"/>
  <c r="AD34" i="97" s="1"/>
  <c r="Y19" i="97"/>
  <c r="AH19" i="97" s="1"/>
  <c r="Y20" i="97"/>
  <c r="AH20" i="97" s="1"/>
  <c r="AA8" i="97"/>
  <c r="Z27" i="97"/>
  <c r="Z16" i="97"/>
  <c r="Z14" i="97"/>
  <c r="Z4" i="97"/>
  <c r="Z3" i="97"/>
  <c r="Z12" i="97"/>
  <c r="Z26" i="97"/>
  <c r="Z11" i="97"/>
  <c r="Z35" i="97"/>
  <c r="Z34" i="97"/>
  <c r="Z9" i="97"/>
  <c r="AC29" i="97"/>
  <c r="AD29" i="97" s="1"/>
  <c r="Z28" i="97"/>
  <c r="AA13" i="97"/>
  <c r="Z13" i="97"/>
  <c r="Z24" i="97"/>
  <c r="AC4" i="97"/>
  <c r="AD4" i="97" s="1"/>
  <c r="AI27" i="97"/>
  <c r="AD27" i="97"/>
  <c r="Z23" i="97"/>
  <c r="Z22" i="97"/>
  <c r="X10" i="97"/>
  <c r="AI10" i="97" s="1"/>
  <c r="X35" i="97"/>
  <c r="AI35" i="97" s="1"/>
  <c r="Z19" i="97"/>
  <c r="AB29" i="97"/>
  <c r="AA24" i="96"/>
  <c r="AB26" i="96"/>
  <c r="X13" i="96"/>
  <c r="AI13" i="96" s="1"/>
  <c r="X33" i="96"/>
  <c r="AI33" i="96" s="1"/>
  <c r="Z22" i="96"/>
  <c r="AB14" i="96"/>
  <c r="Z16" i="96"/>
  <c r="Z8" i="96"/>
  <c r="X22" i="96"/>
  <c r="AI22" i="96" s="1"/>
  <c r="AB15" i="96"/>
  <c r="AA12" i="96"/>
  <c r="AD32" i="96"/>
  <c r="AB23" i="96"/>
  <c r="Z19" i="96"/>
  <c r="Y30" i="96"/>
  <c r="AB16" i="96"/>
  <c r="AB33" i="96"/>
  <c r="AB28" i="96"/>
  <c r="AC11" i="96"/>
  <c r="AD11" i="96" s="1"/>
  <c r="AA17" i="96"/>
  <c r="X32" i="96"/>
  <c r="AI32" i="96" s="1"/>
  <c r="AA6" i="96"/>
  <c r="AH13" i="96"/>
  <c r="Z7" i="96"/>
  <c r="AC25" i="96"/>
  <c r="AD25" i="96" s="1"/>
  <c r="X17" i="96"/>
  <c r="AA29" i="96"/>
  <c r="Y3" i="96"/>
  <c r="AH3" i="96" s="1"/>
  <c r="X18" i="96"/>
  <c r="AI18" i="96" s="1"/>
  <c r="AD23" i="96"/>
  <c r="AI23" i="96"/>
  <c r="AC30" i="96"/>
  <c r="AB7" i="96"/>
  <c r="Z33" i="96"/>
  <c r="Z5" i="96"/>
  <c r="Z35" i="96"/>
  <c r="AH9" i="96"/>
  <c r="AA10" i="96"/>
  <c r="AC8" i="96"/>
  <c r="AB17" i="96"/>
  <c r="AD35" i="96"/>
  <c r="AB6" i="96"/>
  <c r="AH30" i="96"/>
  <c r="AI30" i="96"/>
  <c r="AD30" i="96"/>
  <c r="AC3" i="96"/>
  <c r="AD3" i="96" s="1"/>
  <c r="AA19" i="96"/>
  <c r="AB34" i="96"/>
  <c r="AC18" i="96"/>
  <c r="AD18" i="96" s="1"/>
  <c r="Z11" i="96"/>
  <c r="AA21" i="96"/>
  <c r="AA22" i="96"/>
  <c r="Y20" i="96"/>
  <c r="AH20" i="96" s="1"/>
  <c r="Z20" i="96"/>
  <c r="Z26" i="96"/>
  <c r="Y12" i="96"/>
  <c r="AH12" i="96" s="1"/>
  <c r="AB21" i="96"/>
  <c r="Z23" i="96"/>
  <c r="X11" i="96"/>
  <c r="AI11" i="96" s="1"/>
  <c r="AA27" i="96"/>
  <c r="X7" i="96"/>
  <c r="AI7" i="96" s="1"/>
  <c r="AB12" i="96"/>
  <c r="Y23" i="96"/>
  <c r="AH23" i="96" s="1"/>
  <c r="Y26" i="96"/>
  <c r="AH26" i="96" s="1"/>
  <c r="AC12" i="96"/>
  <c r="AD12" i="96" s="1"/>
  <c r="Y8" i="96"/>
  <c r="AH8" i="96" s="1"/>
  <c r="AA3" i="96"/>
  <c r="AC5" i="96"/>
  <c r="AD5" i="96" s="1"/>
  <c r="AA5" i="96"/>
  <c r="X15" i="96"/>
  <c r="AI15" i="96" s="1"/>
  <c r="AA4" i="96"/>
  <c r="Y6" i="96"/>
  <c r="AH6" i="96" s="1"/>
  <c r="AC14" i="96"/>
  <c r="Z25" i="96"/>
  <c r="AD27" i="96"/>
  <c r="AH27" i="96"/>
  <c r="AB25" i="96"/>
  <c r="AB8" i="96"/>
  <c r="AA13" i="96"/>
  <c r="Z27" i="96"/>
  <c r="AB13" i="96"/>
  <c r="AA31" i="96"/>
  <c r="AH7" i="96"/>
  <c r="AA30" i="96"/>
  <c r="AB27" i="96"/>
  <c r="Y19" i="96"/>
  <c r="AH19" i="96" s="1"/>
  <c r="X30" i="96"/>
  <c r="X28" i="96"/>
  <c r="X9" i="96"/>
  <c r="AI9" i="96" s="1"/>
  <c r="AB29" i="96"/>
  <c r="AD19" i="96"/>
  <c r="X36" i="96"/>
  <c r="AI36" i="96" s="1"/>
  <c r="Y22" i="96"/>
  <c r="AH22" i="96" s="1"/>
  <c r="AI17" i="96"/>
  <c r="AB35" i="96"/>
  <c r="AA18" i="96"/>
  <c r="Z10" i="96"/>
  <c r="X23" i="96"/>
  <c r="X26" i="96"/>
  <c r="AI26" i="96" s="1"/>
  <c r="Z21" i="96"/>
  <c r="AA36" i="96"/>
  <c r="Z9" i="96"/>
  <c r="AD14" i="96"/>
  <c r="AI14" i="96"/>
  <c r="Y34" i="96"/>
  <c r="AH34" i="96" s="1"/>
  <c r="AB5" i="96"/>
  <c r="AD26" i="96"/>
  <c r="AB3" i="96"/>
  <c r="AC24" i="96"/>
  <c r="Y11" i="96"/>
  <c r="AH11" i="96" s="1"/>
  <c r="X4" i="96"/>
  <c r="AI4" i="96" s="1"/>
  <c r="AB30" i="96"/>
  <c r="Y17" i="96"/>
  <c r="AH17" i="96" s="1"/>
  <c r="X29" i="96"/>
  <c r="AI29" i="96" s="1"/>
  <c r="Y28" i="96"/>
  <c r="AH28" i="96" s="1"/>
  <c r="Y14" i="96"/>
  <c r="AH14" i="96" s="1"/>
  <c r="AD10" i="96"/>
  <c r="X21" i="96"/>
  <c r="AI21" i="96" s="1"/>
  <c r="AC7" i="96"/>
  <c r="AD7" i="96" s="1"/>
  <c r="AA33" i="96"/>
  <c r="AA35" i="96"/>
  <c r="AC6" i="96"/>
  <c r="AD6" i="96" s="1"/>
  <c r="X34" i="96"/>
  <c r="AI34" i="96" s="1"/>
  <c r="AB10" i="96"/>
  <c r="AD8" i="96"/>
  <c r="Y10" i="96"/>
  <c r="AH10" i="96" s="1"/>
  <c r="Y21" i="96"/>
  <c r="AH21" i="96" s="1"/>
  <c r="Y35" i="96"/>
  <c r="AH35" i="96" s="1"/>
  <c r="AC17" i="96"/>
  <c r="AD17" i="96" s="1"/>
  <c r="Z36" i="96"/>
  <c r="Y18" i="96"/>
  <c r="AH18" i="96" s="1"/>
  <c r="AA11" i="96"/>
  <c r="AA9" i="96"/>
  <c r="AA7" i="96"/>
  <c r="Z13" i="96"/>
  <c r="Z6" i="96"/>
  <c r="Z12" i="96"/>
  <c r="X6" i="96"/>
  <c r="AI6" i="96" s="1"/>
  <c r="AA26" i="96"/>
  <c r="Z3" i="96"/>
  <c r="Z24" i="96"/>
  <c r="AA32" i="96"/>
  <c r="X3" i="96"/>
  <c r="AI3" i="96" s="1"/>
  <c r="X10" i="96"/>
  <c r="AI10" i="96" s="1"/>
  <c r="Y32" i="96"/>
  <c r="AH32" i="96" s="1"/>
  <c r="AA25" i="96"/>
  <c r="AA8" i="96"/>
  <c r="Z14" i="96"/>
  <c r="Z28" i="96"/>
  <c r="Y31" i="96"/>
  <c r="AH31" i="96" s="1"/>
  <c r="AC9" i="96"/>
  <c r="AD9" i="96" s="1"/>
  <c r="Z31" i="96"/>
  <c r="AA14" i="96"/>
  <c r="AB31" i="96"/>
  <c r="AA28" i="96"/>
  <c r="X20" i="96"/>
  <c r="Y15" i="96"/>
  <c r="AH15" i="96" s="1"/>
  <c r="Z17" i="96"/>
  <c r="AB22" i="96"/>
  <c r="AB36" i="96"/>
  <c r="AH24" i="96"/>
  <c r="AD24" i="96"/>
  <c r="Y16" i="96"/>
  <c r="AH16" i="96" s="1"/>
  <c r="X27" i="96"/>
  <c r="AI27" i="96" s="1"/>
  <c r="AB18" i="96"/>
  <c r="X24" i="96"/>
  <c r="AI24" i="96" s="1"/>
  <c r="AB20" i="96"/>
  <c r="AA34" i="96"/>
  <c r="Z15" i="96"/>
  <c r="Y33" i="96"/>
  <c r="AH33" i="96" s="1"/>
  <c r="Y4" i="96"/>
  <c r="AH4" i="96" s="1"/>
  <c r="AC21" i="96"/>
  <c r="AD21" i="96" s="1"/>
  <c r="AC33" i="96"/>
  <c r="AD33" i="96" s="1"/>
  <c r="AC22" i="96"/>
  <c r="AD22" i="96" s="1"/>
  <c r="X35" i="96"/>
  <c r="AI35" i="96" s="1"/>
  <c r="X5" i="96"/>
  <c r="AI5" i="96" s="1"/>
  <c r="X25" i="96"/>
  <c r="AI25" i="96" s="1"/>
  <c r="X19" i="96"/>
  <c r="AI19" i="96" s="1"/>
  <c r="Y36" i="96"/>
  <c r="AH36" i="96" s="1"/>
  <c r="AC15" i="96"/>
  <c r="AD15" i="96" s="1"/>
  <c r="Z4" i="96"/>
  <c r="AC20" i="96"/>
  <c r="AD20" i="96" s="1"/>
  <c r="AI20" i="96"/>
  <c r="X16" i="96"/>
  <c r="AI16" i="96" s="1"/>
  <c r="AA20" i="96"/>
  <c r="Y5" i="96"/>
  <c r="AH5" i="96" s="1"/>
  <c r="Y25" i="96"/>
  <c r="AH25" i="96" s="1"/>
  <c r="X8" i="96"/>
  <c r="AI8" i="96" s="1"/>
  <c r="AG37" i="96"/>
  <c r="AA23" i="96"/>
  <c r="Z30" i="96"/>
  <c r="Z18" i="96"/>
  <c r="AC16" i="96"/>
  <c r="AD16" i="96" s="1"/>
  <c r="AD28" i="96"/>
  <c r="AI28" i="96"/>
  <c r="AB24" i="96"/>
  <c r="AD34" i="96"/>
  <c r="AC29" i="96"/>
  <c r="AD29" i="96" s="1"/>
  <c r="Z32" i="96"/>
  <c r="AB4" i="96"/>
  <c r="Y29" i="96"/>
  <c r="AH29" i="96" s="1"/>
  <c r="AB9" i="96"/>
  <c r="X31" i="96"/>
  <c r="AI31" i="96" s="1"/>
  <c r="AC36" i="96"/>
  <c r="AD36" i="96" s="1"/>
  <c r="AC31" i="96"/>
  <c r="AD31" i="96" s="1"/>
  <c r="X12" i="96"/>
  <c r="AI12" i="96" s="1"/>
  <c r="AB19" i="96"/>
  <c r="AB32" i="96"/>
  <c r="AC13" i="96"/>
  <c r="AD13" i="96" s="1"/>
  <c r="Z29" i="96"/>
  <c r="AC4" i="96"/>
  <c r="AD4" i="96" s="1"/>
  <c r="U76" i="95"/>
  <c r="U66" i="93"/>
  <c r="U59" i="93"/>
  <c r="U76" i="92"/>
  <c r="U58" i="92"/>
  <c r="U71" i="90"/>
  <c r="U67" i="90"/>
  <c r="U62" i="90"/>
  <c r="U72" i="89"/>
  <c r="U57" i="89"/>
  <c r="U67" i="88"/>
  <c r="U62" i="88"/>
  <c r="U60" i="88"/>
  <c r="U44" i="88"/>
  <c r="U74" i="87"/>
  <c r="U55" i="86"/>
  <c r="U51" i="86"/>
  <c r="U73" i="85"/>
  <c r="U44" i="93"/>
  <c r="U62" i="92"/>
  <c r="U58" i="88"/>
  <c r="U68" i="86"/>
  <c r="U64" i="92"/>
  <c r="U50" i="91"/>
  <c r="U60" i="85"/>
  <c r="U51" i="95"/>
  <c r="U64" i="93"/>
  <c r="U72" i="92"/>
  <c r="U72" i="91"/>
  <c r="U74" i="90"/>
  <c r="U55" i="90"/>
  <c r="U68" i="87"/>
  <c r="U76" i="85"/>
  <c r="U75" i="95"/>
  <c r="U58" i="95"/>
  <c r="U68" i="89"/>
  <c r="U71" i="93"/>
  <c r="U75" i="90"/>
  <c r="U69" i="88"/>
  <c r="U44" i="86"/>
  <c r="U68" i="85"/>
  <c r="U64" i="90"/>
  <c r="U58" i="89"/>
  <c r="U72" i="87"/>
  <c r="U67" i="85"/>
  <c r="U74" i="95"/>
  <c r="U49" i="95"/>
  <c r="U46" i="94"/>
  <c r="U49" i="93"/>
  <c r="U76" i="88"/>
  <c r="U72" i="86"/>
  <c r="U61" i="86"/>
  <c r="U66" i="85"/>
  <c r="U66" i="95"/>
  <c r="U73" i="94"/>
  <c r="U73" i="93"/>
  <c r="U57" i="92"/>
  <c r="U68" i="90"/>
  <c r="U65" i="90"/>
  <c r="U68" i="88"/>
  <c r="U54" i="88"/>
  <c r="U76" i="94"/>
  <c r="U75" i="94"/>
  <c r="U68" i="94"/>
  <c r="U65" i="94"/>
  <c r="U74" i="93"/>
  <c r="U46" i="93"/>
  <c r="U60" i="92"/>
  <c r="U59" i="92"/>
  <c r="U75" i="91"/>
  <c r="U66" i="90"/>
  <c r="U74" i="88"/>
  <c r="U66" i="88"/>
  <c r="U47" i="88"/>
  <c r="U69" i="86"/>
  <c r="U60" i="86"/>
  <c r="U63" i="85"/>
  <c r="U70" i="95"/>
  <c r="U44" i="94"/>
  <c r="U69" i="92"/>
  <c r="U63" i="92"/>
  <c r="U73" i="91"/>
  <c r="U51" i="90"/>
  <c r="U70" i="89"/>
  <c r="U71" i="87"/>
  <c r="U63" i="94"/>
  <c r="U70" i="92"/>
  <c r="U56" i="92"/>
  <c r="U73" i="87"/>
  <c r="U70" i="86"/>
  <c r="U75" i="89"/>
  <c r="U75" i="88"/>
  <c r="U63" i="88"/>
  <c r="U75" i="87"/>
  <c r="U63" i="87"/>
  <c r="U74" i="86"/>
  <c r="U67" i="86"/>
  <c r="U75" i="85"/>
  <c r="U69" i="85"/>
  <c r="U72" i="95"/>
  <c r="U69" i="95"/>
  <c r="U62" i="94"/>
  <c r="U55" i="94"/>
  <c r="U68" i="92"/>
  <c r="U65" i="87"/>
  <c r="U70" i="85"/>
  <c r="U70" i="93"/>
  <c r="U63" i="93"/>
  <c r="U67" i="92"/>
  <c r="U52" i="92"/>
  <c r="U71" i="91"/>
  <c r="U52" i="91"/>
  <c r="U71" i="86"/>
  <c r="U52" i="85"/>
  <c r="U66" i="92"/>
  <c r="U69" i="90"/>
  <c r="U72" i="88"/>
  <c r="U71" i="85"/>
  <c r="U65" i="85"/>
  <c r="U71" i="95"/>
  <c r="U61" i="95"/>
  <c r="U71" i="94"/>
  <c r="U49" i="94"/>
  <c r="U53" i="92"/>
  <c r="U76" i="91"/>
  <c r="U67" i="95"/>
  <c r="U72" i="94"/>
  <c r="U68" i="93"/>
  <c r="U73" i="88"/>
  <c r="U48" i="93"/>
  <c r="U69" i="91"/>
  <c r="U70" i="88"/>
  <c r="U76" i="87"/>
  <c r="U76" i="86"/>
  <c r="U72" i="85"/>
  <c r="U73" i="95"/>
  <c r="U67" i="94"/>
  <c r="U76" i="93"/>
  <c r="U75" i="93"/>
  <c r="U61" i="92"/>
  <c r="U74" i="91"/>
  <c r="U68" i="91"/>
  <c r="U62" i="91"/>
  <c r="U72" i="90"/>
  <c r="U61" i="90"/>
  <c r="U71" i="89"/>
  <c r="U58" i="87"/>
  <c r="U53" i="87"/>
  <c r="U73" i="86"/>
  <c r="U74" i="85"/>
  <c r="U66" i="94"/>
  <c r="U59" i="94"/>
  <c r="U67" i="91"/>
  <c r="U61" i="91"/>
  <c r="U76" i="89"/>
  <c r="U71" i="88"/>
  <c r="U69" i="87"/>
  <c r="U56" i="95"/>
  <c r="U57" i="93"/>
  <c r="U66" i="91"/>
  <c r="U73" i="90"/>
  <c r="U60" i="90"/>
  <c r="U44" i="90"/>
  <c r="U69" i="89"/>
  <c r="U60" i="89"/>
  <c r="U53" i="89"/>
  <c r="U62" i="87"/>
  <c r="U65" i="86"/>
  <c r="U71" i="92"/>
  <c r="U66" i="86"/>
  <c r="U64" i="85"/>
  <c r="U69" i="93"/>
  <c r="U73" i="92"/>
  <c r="U65" i="92"/>
  <c r="U74" i="89"/>
  <c r="U67" i="87"/>
  <c r="U75" i="86"/>
  <c r="U54" i="85"/>
  <c r="U74" i="92"/>
  <c r="U58" i="90"/>
  <c r="U49" i="87"/>
  <c r="U68" i="95"/>
  <c r="U70" i="94"/>
  <c r="U61" i="94"/>
  <c r="U65" i="93"/>
  <c r="U49" i="89"/>
  <c r="U62" i="86"/>
  <c r="U69" i="94"/>
  <c r="U72" i="93"/>
  <c r="U75" i="92"/>
  <c r="U70" i="91"/>
  <c r="U76" i="90"/>
  <c r="U70" i="90"/>
  <c r="U63" i="90"/>
  <c r="U46" i="90"/>
  <c r="U73" i="89"/>
  <c r="U57" i="85"/>
  <c r="U74" i="94"/>
  <c r="U64" i="94"/>
  <c r="U67" i="93"/>
  <c r="U52" i="93"/>
  <c r="U45" i="89"/>
  <c r="U65" i="88"/>
  <c r="U70" i="87"/>
  <c r="U58" i="86"/>
  <c r="AI7" i="95"/>
  <c r="AD7" i="95"/>
  <c r="AI35" i="95"/>
  <c r="AA4" i="95"/>
  <c r="AD18" i="95"/>
  <c r="AG37" i="95"/>
  <c r="Z9" i="95"/>
  <c r="AA16" i="95"/>
  <c r="AB16" i="95"/>
  <c r="AB9" i="95"/>
  <c r="AC33" i="95"/>
  <c r="AD33" i="95" s="1"/>
  <c r="AA12" i="95"/>
  <c r="Z36" i="95"/>
  <c r="AB24" i="95"/>
  <c r="AH5" i="95"/>
  <c r="AA36" i="95"/>
  <c r="Z5" i="95"/>
  <c r="AC26" i="95"/>
  <c r="AD26" i="95" s="1"/>
  <c r="AB26" i="95"/>
  <c r="AC31" i="95"/>
  <c r="AD31" i="95" s="1"/>
  <c r="Y8" i="95"/>
  <c r="AH8" i="95" s="1"/>
  <c r="Z29" i="95"/>
  <c r="AC5" i="95"/>
  <c r="AD5" i="95" s="1"/>
  <c r="Y10" i="95"/>
  <c r="AH10" i="95" s="1"/>
  <c r="Z28" i="95"/>
  <c r="Y20" i="95"/>
  <c r="AH20" i="95" s="1"/>
  <c r="AC20" i="95"/>
  <c r="AD20" i="95" s="1"/>
  <c r="AH17" i="95"/>
  <c r="AD17" i="95"/>
  <c r="AC30" i="95"/>
  <c r="AD30" i="95" s="1"/>
  <c r="AD9" i="95"/>
  <c r="AA10" i="95"/>
  <c r="AB11" i="95"/>
  <c r="Z7" i="95"/>
  <c r="AI28" i="95"/>
  <c r="AB17" i="95"/>
  <c r="AB13" i="95"/>
  <c r="AC28" i="95"/>
  <c r="AD28" i="95" s="1"/>
  <c r="Y6" i="95"/>
  <c r="AH6" i="95" s="1"/>
  <c r="X29" i="95"/>
  <c r="AI29" i="95" s="1"/>
  <c r="AD14" i="95"/>
  <c r="X9" i="95"/>
  <c r="AI9" i="95" s="1"/>
  <c r="X30" i="95"/>
  <c r="AI30" i="95" s="1"/>
  <c r="AB6" i="95"/>
  <c r="AB29" i="95"/>
  <c r="AB21" i="95"/>
  <c r="AC21" i="95"/>
  <c r="AD21" i="95" s="1"/>
  <c r="Z31" i="95"/>
  <c r="Y36" i="95"/>
  <c r="AH36" i="95" s="1"/>
  <c r="AB31" i="95"/>
  <c r="Z34" i="95"/>
  <c r="AD10" i="95"/>
  <c r="Y33" i="95"/>
  <c r="AH33" i="95" s="1"/>
  <c r="AA7" i="95"/>
  <c r="Z21" i="95"/>
  <c r="AH29" i="95"/>
  <c r="AD24" i="95"/>
  <c r="AA22" i="95"/>
  <c r="Y32" i="95"/>
  <c r="AH32" i="95" s="1"/>
  <c r="X36" i="95"/>
  <c r="AI36" i="95" s="1"/>
  <c r="X5" i="95"/>
  <c r="AI5" i="95" s="1"/>
  <c r="X24" i="95"/>
  <c r="AI24" i="95" s="1"/>
  <c r="AB3" i="95"/>
  <c r="AA11" i="95"/>
  <c r="X19" i="95"/>
  <c r="AI19" i="95" s="1"/>
  <c r="AB12" i="95"/>
  <c r="Y34" i="95"/>
  <c r="AH34" i="95" s="1"/>
  <c r="Y16" i="95"/>
  <c r="AH16" i="95" s="1"/>
  <c r="AB35" i="95"/>
  <c r="X14" i="95"/>
  <c r="AI14" i="95" s="1"/>
  <c r="AA34" i="95"/>
  <c r="Z8" i="95"/>
  <c r="X34" i="95"/>
  <c r="AI34" i="95" s="1"/>
  <c r="X13" i="95"/>
  <c r="AI13" i="95" s="1"/>
  <c r="AA33" i="95"/>
  <c r="AB8" i="95"/>
  <c r="Y27" i="95"/>
  <c r="AH27" i="95" s="1"/>
  <c r="Z23" i="95"/>
  <c r="AA23" i="95"/>
  <c r="X33" i="95"/>
  <c r="AI33" i="95" s="1"/>
  <c r="AC12" i="95"/>
  <c r="AD12" i="95" s="1"/>
  <c r="AA13" i="95"/>
  <c r="AB20" i="95"/>
  <c r="Z4" i="95"/>
  <c r="AA35" i="95"/>
  <c r="Y18" i="95"/>
  <c r="AH18" i="95" s="1"/>
  <c r="Y15" i="95"/>
  <c r="AC35" i="95"/>
  <c r="AD35" i="95" s="1"/>
  <c r="Y9" i="95"/>
  <c r="AH9" i="95" s="1"/>
  <c r="AB25" i="95"/>
  <c r="AC36" i="95"/>
  <c r="AD36" i="95" s="1"/>
  <c r="Z14" i="95"/>
  <c r="AC34" i="95"/>
  <c r="AD34" i="95" s="1"/>
  <c r="AA9" i="95"/>
  <c r="AA28" i="95"/>
  <c r="Y24" i="95"/>
  <c r="AH24" i="95" s="1"/>
  <c r="Z24" i="95"/>
  <c r="AA25" i="95"/>
  <c r="Z19" i="95"/>
  <c r="Z20" i="95"/>
  <c r="Z13" i="95"/>
  <c r="AH31" i="95"/>
  <c r="AD23" i="95"/>
  <c r="AD15" i="95"/>
  <c r="AH15" i="95"/>
  <c r="AI15" i="95"/>
  <c r="AC19" i="95"/>
  <c r="AD19" i="95" s="1"/>
  <c r="Z16" i="95"/>
  <c r="X10" i="95"/>
  <c r="AI10" i="95" s="1"/>
  <c r="Y28" i="95"/>
  <c r="AH28" i="95" s="1"/>
  <c r="AA15" i="95"/>
  <c r="Z10" i="95"/>
  <c r="AC29" i="95"/>
  <c r="AD29" i="95" s="1"/>
  <c r="X25" i="95"/>
  <c r="AI25" i="95" s="1"/>
  <c r="AC22" i="95"/>
  <c r="AD22" i="95" s="1"/>
  <c r="AA8" i="95"/>
  <c r="AA17" i="95"/>
  <c r="Y12" i="95"/>
  <c r="AH12" i="95" s="1"/>
  <c r="Y35" i="95"/>
  <c r="AH35" i="95" s="1"/>
  <c r="Y4" i="95"/>
  <c r="AH4" i="95" s="1"/>
  <c r="Y23" i="95"/>
  <c r="AH23" i="95" s="1"/>
  <c r="AB14" i="95"/>
  <c r="AB36" i="95"/>
  <c r="AB22" i="95"/>
  <c r="AB28" i="95"/>
  <c r="Y3" i="95"/>
  <c r="AH3" i="95" s="1"/>
  <c r="Y19" i="95"/>
  <c r="AH19" i="95" s="1"/>
  <c r="X22" i="95"/>
  <c r="AI22" i="95" s="1"/>
  <c r="AA5" i="95"/>
  <c r="X21" i="95"/>
  <c r="AI21" i="95" s="1"/>
  <c r="X17" i="95"/>
  <c r="AI17" i="95" s="1"/>
  <c r="AI11" i="95"/>
  <c r="AD11" i="95"/>
  <c r="AA29" i="95"/>
  <c r="Z17" i="95"/>
  <c r="X6" i="95"/>
  <c r="AI6" i="95" s="1"/>
  <c r="Y11" i="95"/>
  <c r="AH11" i="95" s="1"/>
  <c r="X26" i="95"/>
  <c r="AI26" i="95" s="1"/>
  <c r="AB23" i="95"/>
  <c r="AI32" i="95"/>
  <c r="AD32" i="95"/>
  <c r="AA26" i="95"/>
  <c r="Z3" i="95"/>
  <c r="X23" i="95"/>
  <c r="AI23" i="95" s="1"/>
  <c r="X18" i="95"/>
  <c r="AI18" i="95" s="1"/>
  <c r="Z6" i="95"/>
  <c r="Z22" i="95"/>
  <c r="Z18" i="95"/>
  <c r="AD13" i="95"/>
  <c r="Y30" i="95"/>
  <c r="AH30" i="95" s="1"/>
  <c r="AB18" i="95"/>
  <c r="AA19" i="95"/>
  <c r="X12" i="95"/>
  <c r="AI12" i="95" s="1"/>
  <c r="AB33" i="95"/>
  <c r="AI27" i="95"/>
  <c r="AA24" i="95"/>
  <c r="AA6" i="95"/>
  <c r="AA20" i="95"/>
  <c r="AC8" i="95"/>
  <c r="AD8" i="95" s="1"/>
  <c r="AA27" i="95"/>
  <c r="AI4" i="95"/>
  <c r="AB27" i="95"/>
  <c r="AB10" i="95"/>
  <c r="Z26" i="95"/>
  <c r="AB19" i="95"/>
  <c r="Y7" i="95"/>
  <c r="AH7" i="95" s="1"/>
  <c r="AD25" i="95"/>
  <c r="AH25" i="95"/>
  <c r="AC4" i="95"/>
  <c r="AD4" i="95" s="1"/>
  <c r="AD16" i="95"/>
  <c r="AI16" i="95"/>
  <c r="Y14" i="95"/>
  <c r="AH14" i="95" s="1"/>
  <c r="Z33" i="95"/>
  <c r="AC6" i="95"/>
  <c r="AD6" i="95" s="1"/>
  <c r="X20" i="95"/>
  <c r="AI20" i="95" s="1"/>
  <c r="Y13" i="95"/>
  <c r="AH13" i="95" s="1"/>
  <c r="AA30" i="95"/>
  <c r="Z25" i="95"/>
  <c r="AH22" i="95"/>
  <c r="Z27" i="95"/>
  <c r="X3" i="95"/>
  <c r="AI3" i="95" s="1"/>
  <c r="Z32" i="95"/>
  <c r="AA32" i="95"/>
  <c r="Z12" i="95"/>
  <c r="AC27" i="95"/>
  <c r="AD27" i="95" s="1"/>
  <c r="AC3" i="95"/>
  <c r="AD3" i="95" s="1"/>
  <c r="X8" i="95"/>
  <c r="AI8" i="95" s="1"/>
  <c r="AB5" i="95"/>
  <c r="Y21" i="95"/>
  <c r="AH21" i="95" s="1"/>
  <c r="AA31" i="95"/>
  <c r="Z15" i="95"/>
  <c r="AB34" i="95"/>
  <c r="AB7" i="95"/>
  <c r="AA21" i="95"/>
  <c r="Z35" i="95"/>
  <c r="AA14" i="95"/>
  <c r="X31" i="95"/>
  <c r="AI31" i="95" s="1"/>
  <c r="AB30" i="95"/>
  <c r="Y26" i="95"/>
  <c r="AH26" i="95" s="1"/>
  <c r="AI17" i="94"/>
  <c r="AB10" i="94"/>
  <c r="AB16" i="94"/>
  <c r="AB18" i="94"/>
  <c r="AB5" i="94"/>
  <c r="AB32" i="94"/>
  <c r="X6" i="94"/>
  <c r="AI6" i="94" s="1"/>
  <c r="Y29" i="94"/>
  <c r="AH29" i="94" s="1"/>
  <c r="AA19" i="94"/>
  <c r="AA18" i="94"/>
  <c r="AA16" i="94"/>
  <c r="AA32" i="94"/>
  <c r="AA28" i="94"/>
  <c r="AA10" i="94"/>
  <c r="AA5" i="94"/>
  <c r="Z17" i="94"/>
  <c r="AB31" i="94"/>
  <c r="AA35" i="94"/>
  <c r="Y10" i="94"/>
  <c r="AH10" i="94" s="1"/>
  <c r="AB7" i="94"/>
  <c r="AA6" i="94"/>
  <c r="Y5" i="94"/>
  <c r="AH5" i="94" s="1"/>
  <c r="AC17" i="94"/>
  <c r="AD17" i="94" s="1"/>
  <c r="X8" i="94"/>
  <c r="AI8" i="94" s="1"/>
  <c r="Z34" i="94"/>
  <c r="Y3" i="94"/>
  <c r="AH3" i="94" s="1"/>
  <c r="AA7" i="94"/>
  <c r="AC3" i="94"/>
  <c r="AA22" i="94"/>
  <c r="AC30" i="94"/>
  <c r="AD30" i="94" s="1"/>
  <c r="AC24" i="94"/>
  <c r="AD24" i="94" s="1"/>
  <c r="AC8" i="94"/>
  <c r="AD8" i="94" s="1"/>
  <c r="Y31" i="94"/>
  <c r="AH31" i="94" s="1"/>
  <c r="AC26" i="94"/>
  <c r="AD26" i="94" s="1"/>
  <c r="Z14" i="94"/>
  <c r="AC20" i="94"/>
  <c r="AD20" i="94" s="1"/>
  <c r="AH27" i="94"/>
  <c r="Z9" i="94"/>
  <c r="AC22" i="94"/>
  <c r="AD22" i="94" s="1"/>
  <c r="X7" i="94"/>
  <c r="AI7" i="94" s="1"/>
  <c r="Z20" i="94"/>
  <c r="AB8" i="94"/>
  <c r="AC29" i="94"/>
  <c r="AD29" i="94" s="1"/>
  <c r="X12" i="94"/>
  <c r="AI12" i="94" s="1"/>
  <c r="X27" i="94"/>
  <c r="AI27" i="94" s="1"/>
  <c r="Z15" i="94"/>
  <c r="AC7" i="94"/>
  <c r="AD7" i="94" s="1"/>
  <c r="AB33" i="94"/>
  <c r="Y21" i="94"/>
  <c r="AH21" i="94" s="1"/>
  <c r="AB15" i="94"/>
  <c r="AB17" i="94"/>
  <c r="Z13" i="94"/>
  <c r="X4" i="94"/>
  <c r="AI4" i="94" s="1"/>
  <c r="AB34" i="94"/>
  <c r="X9" i="94"/>
  <c r="AI9" i="94" s="1"/>
  <c r="Y4" i="94"/>
  <c r="AH4" i="94" s="1"/>
  <c r="AD3" i="94"/>
  <c r="X24" i="94"/>
  <c r="AI24" i="94" s="1"/>
  <c r="Y24" i="94"/>
  <c r="AH24" i="94" s="1"/>
  <c r="X34" i="94"/>
  <c r="AI34" i="94" s="1"/>
  <c r="Y15" i="94"/>
  <c r="AH15" i="94" s="1"/>
  <c r="Y20" i="94"/>
  <c r="AH20" i="94" s="1"/>
  <c r="Y16" i="94"/>
  <c r="AH16" i="94" s="1"/>
  <c r="AC11" i="94"/>
  <c r="AD11" i="94" s="1"/>
  <c r="Z26" i="94"/>
  <c r="Z18" i="94"/>
  <c r="X16" i="94"/>
  <c r="AI16" i="94" s="1"/>
  <c r="AC6" i="94"/>
  <c r="AD6" i="94" s="1"/>
  <c r="AB36" i="94"/>
  <c r="X5" i="94"/>
  <c r="AI5" i="94" s="1"/>
  <c r="Z27" i="94"/>
  <c r="AB22" i="94"/>
  <c r="AA24" i="94"/>
  <c r="AC15" i="94"/>
  <c r="AD15" i="94" s="1"/>
  <c r="AA13" i="94"/>
  <c r="Z3" i="94"/>
  <c r="Z29" i="94"/>
  <c r="X3" i="94"/>
  <c r="AI3" i="94" s="1"/>
  <c r="AB6" i="94"/>
  <c r="X15" i="94"/>
  <c r="AI15" i="94" s="1"/>
  <c r="AA23" i="94"/>
  <c r="AB27" i="94"/>
  <c r="AA27" i="94"/>
  <c r="Y17" i="94"/>
  <c r="AH17" i="94" s="1"/>
  <c r="Z8" i="94"/>
  <c r="AB21" i="94"/>
  <c r="X30" i="94"/>
  <c r="AI30" i="94" s="1"/>
  <c r="Y13" i="94"/>
  <c r="AH13" i="94" s="1"/>
  <c r="X29" i="94"/>
  <c r="AI29" i="94" s="1"/>
  <c r="X25" i="94"/>
  <c r="AI25" i="94" s="1"/>
  <c r="X26" i="94"/>
  <c r="AI26" i="94" s="1"/>
  <c r="AC27" i="94"/>
  <c r="AD27" i="94" s="1"/>
  <c r="AA30" i="94"/>
  <c r="Z33" i="94"/>
  <c r="Z25" i="94"/>
  <c r="Z19" i="94"/>
  <c r="Z12" i="94"/>
  <c r="Z10" i="94"/>
  <c r="Z5" i="94"/>
  <c r="Z24" i="94"/>
  <c r="Y28" i="94"/>
  <c r="AH28" i="94" s="1"/>
  <c r="Z4" i="94"/>
  <c r="AH26" i="94"/>
  <c r="X23" i="94"/>
  <c r="AI23" i="94" s="1"/>
  <c r="Z30" i="94"/>
  <c r="Z23" i="94"/>
  <c r="AI33" i="94"/>
  <c r="AD33" i="94"/>
  <c r="Z36" i="94"/>
  <c r="Y12" i="94"/>
  <c r="AH12" i="94" s="1"/>
  <c r="AB4" i="94"/>
  <c r="AB35" i="94"/>
  <c r="AD13" i="94"/>
  <c r="Z6" i="94"/>
  <c r="Y30" i="94"/>
  <c r="AH30" i="94" s="1"/>
  <c r="AB30" i="94"/>
  <c r="AA21" i="94"/>
  <c r="AA14" i="94"/>
  <c r="Y23" i="94"/>
  <c r="AH23" i="94" s="1"/>
  <c r="Y33" i="94"/>
  <c r="AH33" i="94" s="1"/>
  <c r="Y19" i="94"/>
  <c r="AH19" i="94" s="1"/>
  <c r="AC25" i="94"/>
  <c r="AD25" i="94" s="1"/>
  <c r="X35" i="94"/>
  <c r="AI35" i="94" s="1"/>
  <c r="Z35" i="94"/>
  <c r="Y6" i="94"/>
  <c r="AH6" i="94" s="1"/>
  <c r="Z28" i="94"/>
  <c r="X10" i="94"/>
  <c r="AI10" i="94" s="1"/>
  <c r="AA26" i="94"/>
  <c r="AA17" i="94"/>
  <c r="Z7" i="94"/>
  <c r="Y11" i="94"/>
  <c r="AH11" i="94" s="1"/>
  <c r="Z32" i="94"/>
  <c r="AA9" i="94"/>
  <c r="AC4" i="94"/>
  <c r="AD4" i="94" s="1"/>
  <c r="AA11" i="94"/>
  <c r="Z11" i="94"/>
  <c r="AA25" i="94"/>
  <c r="AC23" i="94"/>
  <c r="AD23" i="94" s="1"/>
  <c r="AB23" i="94"/>
  <c r="AC18" i="94"/>
  <c r="AD18" i="94" s="1"/>
  <c r="AC9" i="94"/>
  <c r="AD9" i="94" s="1"/>
  <c r="AA31" i="94"/>
  <c r="AB24" i="94"/>
  <c r="AC31" i="94"/>
  <c r="AD31" i="94" s="1"/>
  <c r="AC14" i="94"/>
  <c r="AD14" i="94" s="1"/>
  <c r="AC10" i="94"/>
  <c r="AD10" i="94" s="1"/>
  <c r="Y26" i="94"/>
  <c r="X28" i="94"/>
  <c r="AI28" i="94" s="1"/>
  <c r="AB28" i="94"/>
  <c r="AC32" i="94"/>
  <c r="AD32" i="94" s="1"/>
  <c r="AC12" i="94"/>
  <c r="AD12" i="94" s="1"/>
  <c r="AC5" i="94"/>
  <c r="AD5" i="94" s="1"/>
  <c r="AC28" i="94"/>
  <c r="AD28" i="94" s="1"/>
  <c r="Y18" i="94"/>
  <c r="AH18" i="94" s="1"/>
  <c r="Y32" i="94"/>
  <c r="AH32" i="94" s="1"/>
  <c r="AI19" i="94"/>
  <c r="Y9" i="94"/>
  <c r="AH9" i="94" s="1"/>
  <c r="AI14" i="94"/>
  <c r="AB20" i="94"/>
  <c r="X11" i="94"/>
  <c r="AI11" i="94" s="1"/>
  <c r="Z31" i="94"/>
  <c r="Y7" i="94"/>
  <c r="AH7" i="94" s="1"/>
  <c r="AA20" i="94"/>
  <c r="Y14" i="94"/>
  <c r="AH14" i="94" s="1"/>
  <c r="Y22" i="94"/>
  <c r="AA8" i="94"/>
  <c r="AC21" i="94"/>
  <c r="AD21" i="94" s="1"/>
  <c r="Y25" i="94"/>
  <c r="AH25" i="94" s="1"/>
  <c r="AH36" i="94"/>
  <c r="AD36" i="94"/>
  <c r="Y8" i="94"/>
  <c r="AH8" i="94" s="1"/>
  <c r="X18" i="94"/>
  <c r="AI18" i="94" s="1"/>
  <c r="AB12" i="94"/>
  <c r="AC34" i="94"/>
  <c r="AD34" i="94" s="1"/>
  <c r="AH22" i="94"/>
  <c r="AI22" i="94"/>
  <c r="X20" i="94"/>
  <c r="AI20" i="94" s="1"/>
  <c r="AC19" i="94"/>
  <c r="AD19" i="94" s="1"/>
  <c r="AA36" i="94"/>
  <c r="X32" i="94"/>
  <c r="AI32" i="94" s="1"/>
  <c r="AD35" i="94"/>
  <c r="Y35" i="94"/>
  <c r="AH35" i="94" s="1"/>
  <c r="X36" i="94"/>
  <c r="AI36" i="94" s="1"/>
  <c r="AB3" i="94"/>
  <c r="AA4" i="94"/>
  <c r="AI31" i="94"/>
  <c r="Z22" i="94"/>
  <c r="AB9" i="94"/>
  <c r="Z21" i="94"/>
  <c r="Y34" i="94"/>
  <c r="AH34" i="94" s="1"/>
  <c r="AB26" i="94"/>
  <c r="X13" i="94"/>
  <c r="AI13" i="94" s="1"/>
  <c r="AB11" i="94"/>
  <c r="X21" i="94"/>
  <c r="AI21" i="94" s="1"/>
  <c r="AA29" i="94"/>
  <c r="AC16" i="94"/>
  <c r="AD16" i="94" s="1"/>
  <c r="AG37" i="94"/>
  <c r="Z22" i="93"/>
  <c r="AH5" i="93"/>
  <c r="AB21" i="93"/>
  <c r="AC32" i="93"/>
  <c r="AD32" i="93" s="1"/>
  <c r="AB26" i="93"/>
  <c r="AB23" i="93"/>
  <c r="AC21" i="93"/>
  <c r="AD21" i="93" s="1"/>
  <c r="X22" i="93"/>
  <c r="AI22" i="93" s="1"/>
  <c r="AA36" i="93"/>
  <c r="AB36" i="93"/>
  <c r="Z29" i="93"/>
  <c r="Z9" i="93"/>
  <c r="AC10" i="93"/>
  <c r="Y26" i="93"/>
  <c r="AH26" i="93" s="1"/>
  <c r="AB33" i="93"/>
  <c r="AB11" i="93"/>
  <c r="X34" i="93"/>
  <c r="AI34" i="93" s="1"/>
  <c r="AA6" i="93"/>
  <c r="Z31" i="93"/>
  <c r="AA5" i="93"/>
  <c r="AA31" i="93"/>
  <c r="Z13" i="93"/>
  <c r="Y33" i="93"/>
  <c r="AH33" i="93" s="1"/>
  <c r="Z15" i="93"/>
  <c r="X29" i="93"/>
  <c r="AI21" i="93"/>
  <c r="AI7" i="93"/>
  <c r="AB19" i="93"/>
  <c r="AB7" i="93"/>
  <c r="AB6" i="93"/>
  <c r="AB27" i="93"/>
  <c r="AA17" i="93"/>
  <c r="X5" i="93"/>
  <c r="AI5" i="93" s="1"/>
  <c r="Y18" i="93"/>
  <c r="AH18" i="93" s="1"/>
  <c r="Y8" i="93"/>
  <c r="AH8" i="93" s="1"/>
  <c r="Y24" i="93"/>
  <c r="AH24" i="93" s="1"/>
  <c r="Y9" i="93"/>
  <c r="AH9" i="93" s="1"/>
  <c r="AB8" i="93"/>
  <c r="AC16" i="93"/>
  <c r="AD16" i="93" s="1"/>
  <c r="Y20" i="93"/>
  <c r="AH20" i="93" s="1"/>
  <c r="Z19" i="93"/>
  <c r="AC18" i="93"/>
  <c r="AD18" i="93" s="1"/>
  <c r="Y35" i="93"/>
  <c r="AH35" i="93" s="1"/>
  <c r="AI27" i="93"/>
  <c r="AB34" i="93"/>
  <c r="X16" i="93"/>
  <c r="AI16" i="93" s="1"/>
  <c r="AG37" i="93"/>
  <c r="AC25" i="93"/>
  <c r="AD25" i="93" s="1"/>
  <c r="AC30" i="93"/>
  <c r="AD30" i="93" s="1"/>
  <c r="AC5" i="93"/>
  <c r="AD5" i="93" s="1"/>
  <c r="AC4" i="93"/>
  <c r="AD4" i="93" s="1"/>
  <c r="AC28" i="93"/>
  <c r="AD28" i="93" s="1"/>
  <c r="AC35" i="93"/>
  <c r="AD35" i="93" s="1"/>
  <c r="AC22" i="93"/>
  <c r="AD22" i="93" s="1"/>
  <c r="AC20" i="93"/>
  <c r="AD20" i="93" s="1"/>
  <c r="AH22" i="93"/>
  <c r="AI4" i="93"/>
  <c r="X28" i="93"/>
  <c r="AI28" i="93" s="1"/>
  <c r="AC24" i="93"/>
  <c r="AD24" i="93" s="1"/>
  <c r="AA10" i="93"/>
  <c r="X15" i="93"/>
  <c r="AI15" i="93" s="1"/>
  <c r="AI23" i="93"/>
  <c r="Y36" i="93"/>
  <c r="AH36" i="93" s="1"/>
  <c r="X25" i="93"/>
  <c r="AI25" i="93" s="1"/>
  <c r="X33" i="93"/>
  <c r="AI33" i="93" s="1"/>
  <c r="AC11" i="93"/>
  <c r="AD11" i="93" s="1"/>
  <c r="Z36" i="93"/>
  <c r="X3" i="93"/>
  <c r="AI3" i="93" s="1"/>
  <c r="AI29" i="93"/>
  <c r="AB12" i="93"/>
  <c r="Z18" i="93"/>
  <c r="AC3" i="93"/>
  <c r="AD3" i="93" s="1"/>
  <c r="Y29" i="93"/>
  <c r="AH29" i="93" s="1"/>
  <c r="AA13" i="93"/>
  <c r="Y32" i="93"/>
  <c r="AH32" i="93" s="1"/>
  <c r="Z27" i="93"/>
  <c r="AC36" i="93"/>
  <c r="AD36" i="93" s="1"/>
  <c r="Z4" i="93"/>
  <c r="Z24" i="93"/>
  <c r="Z32" i="93"/>
  <c r="Z35" i="93"/>
  <c r="Z21" i="93"/>
  <c r="Z30" i="93"/>
  <c r="X32" i="93"/>
  <c r="AI32" i="93" s="1"/>
  <c r="Z14" i="93"/>
  <c r="X20" i="93"/>
  <c r="AI20" i="93" s="1"/>
  <c r="AA24" i="93"/>
  <c r="AA25" i="93"/>
  <c r="Z11" i="93"/>
  <c r="X30" i="93"/>
  <c r="AI30" i="93" s="1"/>
  <c r="Y14" i="93"/>
  <c r="AC34" i="93"/>
  <c r="AD34" i="93" s="1"/>
  <c r="Z16" i="93"/>
  <c r="AB31" i="93"/>
  <c r="Y27" i="93"/>
  <c r="AH27" i="93" s="1"/>
  <c r="AB18" i="93"/>
  <c r="AD10" i="93"/>
  <c r="Z8" i="93"/>
  <c r="X6" i="93"/>
  <c r="AI6" i="93" s="1"/>
  <c r="Z7" i="93"/>
  <c r="AA7" i="93"/>
  <c r="AC7" i="93"/>
  <c r="AD7" i="93" s="1"/>
  <c r="AB32" i="93"/>
  <c r="AD12" i="93"/>
  <c r="AC8" i="93"/>
  <c r="AD8" i="93" s="1"/>
  <c r="AC23" i="93"/>
  <c r="AD23" i="93" s="1"/>
  <c r="AC33" i="93"/>
  <c r="AD33" i="93" s="1"/>
  <c r="X8" i="93"/>
  <c r="AI8" i="93" s="1"/>
  <c r="X18" i="93"/>
  <c r="AI18" i="93" s="1"/>
  <c r="X24" i="93"/>
  <c r="AI24" i="93" s="1"/>
  <c r="X17" i="93"/>
  <c r="AI17" i="93" s="1"/>
  <c r="X9" i="93"/>
  <c r="AI9" i="93" s="1"/>
  <c r="AC19" i="93"/>
  <c r="AD19" i="93" s="1"/>
  <c r="Z12" i="93"/>
  <c r="Z3" i="93"/>
  <c r="Z26" i="93"/>
  <c r="AA23" i="93"/>
  <c r="AA35" i="93"/>
  <c r="X26" i="93"/>
  <c r="AI26" i="93" s="1"/>
  <c r="Y30" i="93"/>
  <c r="AH30" i="93" s="1"/>
  <c r="AB3" i="93"/>
  <c r="X36" i="93"/>
  <c r="AI36" i="93" s="1"/>
  <c r="Z28" i="93"/>
  <c r="AA12" i="93"/>
  <c r="AA14" i="93"/>
  <c r="AB22" i="93"/>
  <c r="Y10" i="93"/>
  <c r="AH10" i="93" s="1"/>
  <c r="AC29" i="93"/>
  <c r="AD29" i="93" s="1"/>
  <c r="Y15" i="93"/>
  <c r="AH15" i="93" s="1"/>
  <c r="AA32" i="93"/>
  <c r="AC27" i="93"/>
  <c r="AD27" i="93" s="1"/>
  <c r="AC15" i="93"/>
  <c r="AD15" i="93" s="1"/>
  <c r="X11" i="93"/>
  <c r="AI11" i="93" s="1"/>
  <c r="AH34" i="93"/>
  <c r="AC9" i="93"/>
  <c r="AD9" i="93" s="1"/>
  <c r="X12" i="93"/>
  <c r="AI12" i="93" s="1"/>
  <c r="AA18" i="93"/>
  <c r="AA21" i="93"/>
  <c r="AA30" i="93"/>
  <c r="AA28" i="93"/>
  <c r="AA11" i="93"/>
  <c r="AA16" i="93"/>
  <c r="AB13" i="93"/>
  <c r="AC14" i="93"/>
  <c r="AD14" i="93" s="1"/>
  <c r="Y11" i="93"/>
  <c r="AH11" i="93" s="1"/>
  <c r="Z17" i="93"/>
  <c r="X13" i="93"/>
  <c r="AI13" i="93" s="1"/>
  <c r="X19" i="93"/>
  <c r="AI19" i="93" s="1"/>
  <c r="Y23" i="93"/>
  <c r="AH23" i="93" s="1"/>
  <c r="AB4" i="93"/>
  <c r="AB16" i="93"/>
  <c r="AB35" i="93"/>
  <c r="AB30" i="93"/>
  <c r="AB10" i="93"/>
  <c r="AC13" i="93"/>
  <c r="AD13" i="93" s="1"/>
  <c r="AC31" i="93"/>
  <c r="AD31" i="93" s="1"/>
  <c r="AB5" i="93"/>
  <c r="AA34" i="93"/>
  <c r="AC26" i="93"/>
  <c r="AD26" i="93" s="1"/>
  <c r="AA4" i="93"/>
  <c r="AB25" i="93"/>
  <c r="AC17" i="93"/>
  <c r="AD17" i="93" s="1"/>
  <c r="AB9" i="93"/>
  <c r="AB24" i="93"/>
  <c r="Y25" i="93"/>
  <c r="AH25" i="93" s="1"/>
  <c r="AA15" i="93"/>
  <c r="AI35" i="93"/>
  <c r="AA26" i="93"/>
  <c r="Y4" i="93"/>
  <c r="AH4" i="93" s="1"/>
  <c r="AB29" i="93"/>
  <c r="Y31" i="93"/>
  <c r="AH31" i="93" s="1"/>
  <c r="Y3" i="93"/>
  <c r="AH3" i="93" s="1"/>
  <c r="Y17" i="93"/>
  <c r="AH17" i="93" s="1"/>
  <c r="Y19" i="93"/>
  <c r="AH19" i="93" s="1"/>
  <c r="Y7" i="93"/>
  <c r="AH7" i="93" s="1"/>
  <c r="Y28" i="93"/>
  <c r="AH28" i="93" s="1"/>
  <c r="Z25" i="93"/>
  <c r="Y16" i="93"/>
  <c r="AH16" i="93" s="1"/>
  <c r="Y21" i="93"/>
  <c r="AH21" i="93" s="1"/>
  <c r="Z33" i="93"/>
  <c r="AB28" i="93"/>
  <c r="Z10" i="93"/>
  <c r="AD6" i="93"/>
  <c r="Y6" i="93"/>
  <c r="AH6" i="93" s="1"/>
  <c r="Y12" i="93"/>
  <c r="AH12" i="93" s="1"/>
  <c r="AH14" i="93"/>
  <c r="AI14" i="93"/>
  <c r="AB14" i="93"/>
  <c r="Y13" i="93"/>
  <c r="AH13" i="93" s="1"/>
  <c r="X10" i="93"/>
  <c r="AI10" i="93" s="1"/>
  <c r="AB15" i="93"/>
  <c r="Z34" i="93"/>
  <c r="X31" i="93"/>
  <c r="AI31" i="93" s="1"/>
  <c r="Z3" i="92"/>
  <c r="Y36" i="92"/>
  <c r="X23" i="92"/>
  <c r="AB35" i="92"/>
  <c r="Z19" i="92"/>
  <c r="Y32" i="92"/>
  <c r="AH32" i="92" s="1"/>
  <c r="Y28" i="92"/>
  <c r="AH28" i="92" s="1"/>
  <c r="Y25" i="92"/>
  <c r="AH25" i="92" s="1"/>
  <c r="Y13" i="92"/>
  <c r="AH13" i="92" s="1"/>
  <c r="Y27" i="92"/>
  <c r="AH27" i="92" s="1"/>
  <c r="Y8" i="92"/>
  <c r="AH8" i="92" s="1"/>
  <c r="Y17" i="92"/>
  <c r="AH17" i="92" s="1"/>
  <c r="Y31" i="92"/>
  <c r="AH31" i="92" s="1"/>
  <c r="Y34" i="92"/>
  <c r="AH34" i="92" s="1"/>
  <c r="Y26" i="92"/>
  <c r="AH26" i="92" s="1"/>
  <c r="Y18" i="92"/>
  <c r="AH18" i="92" s="1"/>
  <c r="Y12" i="92"/>
  <c r="AH12" i="92" s="1"/>
  <c r="Y10" i="92"/>
  <c r="AH10" i="92" s="1"/>
  <c r="Y24" i="92"/>
  <c r="AH24" i="92" s="1"/>
  <c r="Y7" i="92"/>
  <c r="AH7" i="92" s="1"/>
  <c r="Z26" i="92"/>
  <c r="AB5" i="92"/>
  <c r="AB34" i="92"/>
  <c r="AB22" i="92"/>
  <c r="AB6" i="92"/>
  <c r="AB25" i="92"/>
  <c r="AB10" i="92"/>
  <c r="AB28" i="92"/>
  <c r="AB21" i="92"/>
  <c r="AB14" i="92"/>
  <c r="AB9" i="92"/>
  <c r="AB16" i="92"/>
  <c r="AB20" i="92"/>
  <c r="AB17" i="92"/>
  <c r="X5" i="92"/>
  <c r="AI5" i="92" s="1"/>
  <c r="Z36" i="92"/>
  <c r="X26" i="92"/>
  <c r="AI26" i="92" s="1"/>
  <c r="X30" i="92"/>
  <c r="AI30" i="92" s="1"/>
  <c r="AC24" i="92"/>
  <c r="AD24" i="92" s="1"/>
  <c r="X6" i="92"/>
  <c r="AI6" i="92" s="1"/>
  <c r="Y22" i="92"/>
  <c r="AH22" i="92" s="1"/>
  <c r="AC29" i="92"/>
  <c r="AD29" i="92" s="1"/>
  <c r="AC21" i="92"/>
  <c r="AD21" i="92" s="1"/>
  <c r="AA6" i="92"/>
  <c r="Y23" i="92"/>
  <c r="AH23" i="92" s="1"/>
  <c r="Z6" i="92"/>
  <c r="AC27" i="92"/>
  <c r="AD27" i="92" s="1"/>
  <c r="AB27" i="92"/>
  <c r="Z5" i="92"/>
  <c r="X7" i="92"/>
  <c r="AI7" i="92" s="1"/>
  <c r="X27" i="92"/>
  <c r="AI27" i="92" s="1"/>
  <c r="X19" i="92"/>
  <c r="X35" i="92"/>
  <c r="AI35" i="92" s="1"/>
  <c r="X17" i="92"/>
  <c r="AI17" i="92" s="1"/>
  <c r="X3" i="92"/>
  <c r="AI3" i="92" s="1"/>
  <c r="X31" i="92"/>
  <c r="AI31" i="92" s="1"/>
  <c r="X24" i="92"/>
  <c r="AI24" i="92" s="1"/>
  <c r="Y15" i="92"/>
  <c r="AH15" i="92" s="1"/>
  <c r="Z8" i="92"/>
  <c r="Z29" i="92"/>
  <c r="AC31" i="92"/>
  <c r="AD31" i="92" s="1"/>
  <c r="AG37" i="92"/>
  <c r="X25" i="92"/>
  <c r="AI25" i="92" s="1"/>
  <c r="AD35" i="92"/>
  <c r="Z28" i="92"/>
  <c r="AH36" i="92"/>
  <c r="Z33" i="92"/>
  <c r="Z31" i="92"/>
  <c r="AB26" i="92"/>
  <c r="Z21" i="92"/>
  <c r="AD30" i="92"/>
  <c r="AH30" i="92"/>
  <c r="X20" i="92"/>
  <c r="AI20" i="92" s="1"/>
  <c r="X13" i="92"/>
  <c r="AI13" i="92" s="1"/>
  <c r="AB23" i="92"/>
  <c r="Z18" i="92"/>
  <c r="AC12" i="92"/>
  <c r="AD12" i="92" s="1"/>
  <c r="AC7" i="92"/>
  <c r="AD7" i="92" s="1"/>
  <c r="AA11" i="92"/>
  <c r="AA24" i="92"/>
  <c r="Y33" i="92"/>
  <c r="AH33" i="92" s="1"/>
  <c r="AB18" i="92"/>
  <c r="AC26" i="92"/>
  <c r="AD26" i="92" s="1"/>
  <c r="AD33" i="92"/>
  <c r="AC34" i="92"/>
  <c r="AD34" i="92" s="1"/>
  <c r="AC23" i="92"/>
  <c r="AD23" i="92" s="1"/>
  <c r="AC25" i="92"/>
  <c r="AD25" i="92" s="1"/>
  <c r="AA16" i="92"/>
  <c r="AA8" i="92"/>
  <c r="AA20" i="92"/>
  <c r="AB29" i="92"/>
  <c r="AI4" i="92"/>
  <c r="AH4" i="92"/>
  <c r="AD4" i="92"/>
  <c r="AB13" i="92"/>
  <c r="AB8" i="92"/>
  <c r="X29" i="92"/>
  <c r="AI29" i="92" s="1"/>
  <c r="AA21" i="92"/>
  <c r="AB24" i="92"/>
  <c r="Y19" i="92"/>
  <c r="AH19" i="92" s="1"/>
  <c r="Y3" i="92"/>
  <c r="AH3" i="92" s="1"/>
  <c r="X21" i="92"/>
  <c r="AI21" i="92" s="1"/>
  <c r="Z25" i="92"/>
  <c r="Z22" i="92"/>
  <c r="Z24" i="92"/>
  <c r="Z12" i="92"/>
  <c r="Z27" i="92"/>
  <c r="Z7" i="92"/>
  <c r="Z4" i="92"/>
  <c r="Z35" i="92"/>
  <c r="Z17" i="92"/>
  <c r="Z32" i="92"/>
  <c r="Y14" i="92"/>
  <c r="AH14" i="92" s="1"/>
  <c r="AH29" i="92"/>
  <c r="X15" i="92"/>
  <c r="AI15" i="92" s="1"/>
  <c r="X36" i="92"/>
  <c r="AI36" i="92" s="1"/>
  <c r="AB19" i="92"/>
  <c r="AI23" i="92"/>
  <c r="AC28" i="92"/>
  <c r="AD28" i="92" s="1"/>
  <c r="Z16" i="92"/>
  <c r="X8" i="92"/>
  <c r="AC11" i="92"/>
  <c r="AD11" i="92" s="1"/>
  <c r="AI8" i="92"/>
  <c r="Z23" i="92"/>
  <c r="AB3" i="92"/>
  <c r="Y9" i="92"/>
  <c r="AH9" i="92" s="1"/>
  <c r="AC17" i="92"/>
  <c r="AD17" i="92" s="1"/>
  <c r="AB30" i="92"/>
  <c r="X16" i="92"/>
  <c r="AI16" i="92" s="1"/>
  <c r="Y20" i="92"/>
  <c r="AH20" i="92" s="1"/>
  <c r="AI19" i="92"/>
  <c r="AC36" i="92"/>
  <c r="AD36" i="92" s="1"/>
  <c r="AC18" i="92"/>
  <c r="AD18" i="92" s="1"/>
  <c r="X22" i="92"/>
  <c r="AA28" i="92"/>
  <c r="AC8" i="92"/>
  <c r="AD8" i="92" s="1"/>
  <c r="AC5" i="92"/>
  <c r="AD5" i="92" s="1"/>
  <c r="AC14" i="92"/>
  <c r="AD14" i="92" s="1"/>
  <c r="AC9" i="92"/>
  <c r="AD9" i="92" s="1"/>
  <c r="AC22" i="92"/>
  <c r="AD22" i="92" s="1"/>
  <c r="AC32" i="92"/>
  <c r="AD32" i="92" s="1"/>
  <c r="AC16" i="92"/>
  <c r="AD16" i="92" s="1"/>
  <c r="AC3" i="92"/>
  <c r="AD3" i="92" s="1"/>
  <c r="AC20" i="92"/>
  <c r="AD20" i="92" s="1"/>
  <c r="AC13" i="92"/>
  <c r="AD13" i="92" s="1"/>
  <c r="AC6" i="92"/>
  <c r="AD6" i="92" s="1"/>
  <c r="AC10" i="92"/>
  <c r="AD10" i="92" s="1"/>
  <c r="AB12" i="92"/>
  <c r="Z15" i="92"/>
  <c r="Z10" i="92"/>
  <c r="AA25" i="92"/>
  <c r="AD15" i="92"/>
  <c r="AB7" i="92"/>
  <c r="AB15" i="92"/>
  <c r="X28" i="92"/>
  <c r="AI28" i="92" s="1"/>
  <c r="Z11" i="92"/>
  <c r="X9" i="92"/>
  <c r="AI9" i="92" s="1"/>
  <c r="Y35" i="92"/>
  <c r="AH35" i="92" s="1"/>
  <c r="X18" i="92"/>
  <c r="AI18" i="92" s="1"/>
  <c r="Y5" i="92"/>
  <c r="AH5" i="92" s="1"/>
  <c r="AB33" i="92"/>
  <c r="AB11" i="92"/>
  <c r="Y16" i="92"/>
  <c r="AH16" i="92" s="1"/>
  <c r="Y11" i="92"/>
  <c r="AH11" i="92" s="1"/>
  <c r="X14" i="92"/>
  <c r="AI14" i="92" s="1"/>
  <c r="AC19" i="92"/>
  <c r="AD19" i="92" s="1"/>
  <c r="Y6" i="92"/>
  <c r="AH6" i="92" s="1"/>
  <c r="X34" i="92"/>
  <c r="AI34" i="92" s="1"/>
  <c r="X11" i="92"/>
  <c r="AI11" i="92" s="1"/>
  <c r="Z9" i="92"/>
  <c r="Z34" i="92"/>
  <c r="AB36" i="92"/>
  <c r="Y21" i="92"/>
  <c r="AH21" i="92" s="1"/>
  <c r="AI22" i="92"/>
  <c r="X10" i="92"/>
  <c r="AI10" i="92" s="1"/>
  <c r="X32" i="92"/>
  <c r="AI32" i="92" s="1"/>
  <c r="AA12" i="92"/>
  <c r="Z14" i="92"/>
  <c r="X12" i="92"/>
  <c r="AI12" i="92" s="1"/>
  <c r="AA34" i="92"/>
  <c r="AB31" i="92"/>
  <c r="X33" i="92"/>
  <c r="AI33" i="92" s="1"/>
  <c r="AA24" i="91"/>
  <c r="Z27" i="91"/>
  <c r="AD36" i="91"/>
  <c r="X33" i="91"/>
  <c r="AI33" i="91" s="1"/>
  <c r="AA19" i="91"/>
  <c r="AA6" i="91"/>
  <c r="AB14" i="91"/>
  <c r="Z34" i="91"/>
  <c r="AC20" i="91"/>
  <c r="AD20" i="91" s="1"/>
  <c r="Z18" i="91"/>
  <c r="AB35" i="91"/>
  <c r="Y36" i="91"/>
  <c r="AH36" i="91" s="1"/>
  <c r="Y27" i="91"/>
  <c r="AH27" i="91" s="1"/>
  <c r="AI17" i="91"/>
  <c r="Z5" i="91"/>
  <c r="X23" i="91"/>
  <c r="X6" i="91"/>
  <c r="AI6" i="91" s="1"/>
  <c r="X10" i="91"/>
  <c r="X35" i="91"/>
  <c r="AI35" i="91" s="1"/>
  <c r="X28" i="91"/>
  <c r="AI28" i="91" s="1"/>
  <c r="X26" i="91"/>
  <c r="AI26" i="91" s="1"/>
  <c r="X5" i="91"/>
  <c r="AI5" i="91" s="1"/>
  <c r="X4" i="91"/>
  <c r="AI4" i="91" s="1"/>
  <c r="X3" i="91"/>
  <c r="AI3" i="91" s="1"/>
  <c r="X15" i="91"/>
  <c r="AI15" i="91" s="1"/>
  <c r="X14" i="91"/>
  <c r="AI14" i="91" s="1"/>
  <c r="X32" i="91"/>
  <c r="AI32" i="91" s="1"/>
  <c r="X16" i="91"/>
  <c r="AI16" i="91" s="1"/>
  <c r="X36" i="91"/>
  <c r="AI36" i="91" s="1"/>
  <c r="X30" i="91"/>
  <c r="AI30" i="91" s="1"/>
  <c r="X13" i="91"/>
  <c r="AI13" i="91" s="1"/>
  <c r="X9" i="91"/>
  <c r="AI9" i="91" s="1"/>
  <c r="X8" i="91"/>
  <c r="AI8" i="91" s="1"/>
  <c r="X29" i="91"/>
  <c r="AI29" i="91" s="1"/>
  <c r="X11" i="91"/>
  <c r="AI11" i="91" s="1"/>
  <c r="AB18" i="91"/>
  <c r="Z26" i="91"/>
  <c r="Z28" i="91"/>
  <c r="AC33" i="91"/>
  <c r="AD33" i="91" s="1"/>
  <c r="Y8" i="91"/>
  <c r="AH8" i="91" s="1"/>
  <c r="AB25" i="91"/>
  <c r="Z8" i="91"/>
  <c r="X20" i="91"/>
  <c r="AI20" i="91" s="1"/>
  <c r="Z13" i="91"/>
  <c r="Z6" i="91"/>
  <c r="Y21" i="91"/>
  <c r="AH21" i="91" s="1"/>
  <c r="Y30" i="91"/>
  <c r="AH30" i="91" s="1"/>
  <c r="X7" i="91"/>
  <c r="AI7" i="91" s="1"/>
  <c r="AB7" i="91"/>
  <c r="AB31" i="91"/>
  <c r="AB10" i="91"/>
  <c r="AB29" i="91"/>
  <c r="AB23" i="91"/>
  <c r="Z33" i="91"/>
  <c r="AD25" i="91"/>
  <c r="AH32" i="91"/>
  <c r="AH13" i="91"/>
  <c r="AB11" i="91"/>
  <c r="AA13" i="91"/>
  <c r="AB19" i="91"/>
  <c r="AB6" i="91"/>
  <c r="AA25" i="91"/>
  <c r="Z20" i="91"/>
  <c r="AA17" i="91"/>
  <c r="AC15" i="91"/>
  <c r="AD15" i="91" s="1"/>
  <c r="Y28" i="91"/>
  <c r="AH28" i="91" s="1"/>
  <c r="AB5" i="91"/>
  <c r="AA4" i="91"/>
  <c r="AC16" i="91"/>
  <c r="AB8" i="91"/>
  <c r="Y15" i="91"/>
  <c r="AH15" i="91" s="1"/>
  <c r="AI10" i="91"/>
  <c r="Y25" i="91"/>
  <c r="AH25" i="91" s="1"/>
  <c r="Z16" i="91"/>
  <c r="AC10" i="91"/>
  <c r="AD10" i="91" s="1"/>
  <c r="Y7" i="91"/>
  <c r="AH7" i="91" s="1"/>
  <c r="Z24" i="91"/>
  <c r="Y12" i="91"/>
  <c r="AH12" i="91" s="1"/>
  <c r="AA3" i="91"/>
  <c r="Y9" i="91"/>
  <c r="AH9" i="91" s="1"/>
  <c r="AD22" i="91"/>
  <c r="AA36" i="91"/>
  <c r="Z9" i="91"/>
  <c r="X21" i="91"/>
  <c r="AI21" i="91" s="1"/>
  <c r="Z15" i="91"/>
  <c r="AA7" i="91"/>
  <c r="Y22" i="91"/>
  <c r="AH22" i="91" s="1"/>
  <c r="AB28" i="91"/>
  <c r="Y4" i="91"/>
  <c r="AH4" i="91" s="1"/>
  <c r="AA28" i="91"/>
  <c r="AA21" i="91"/>
  <c r="Z36" i="91"/>
  <c r="AB30" i="91"/>
  <c r="Z31" i="91"/>
  <c r="AD4" i="91"/>
  <c r="AH29" i="91"/>
  <c r="AB20" i="91"/>
  <c r="AB13" i="91"/>
  <c r="AA11" i="91"/>
  <c r="AA16" i="91"/>
  <c r="Z35" i="91"/>
  <c r="Z25" i="91"/>
  <c r="AA15" i="91"/>
  <c r="AC13" i="91"/>
  <c r="AD13" i="91" s="1"/>
  <c r="AB21" i="91"/>
  <c r="AD16" i="91"/>
  <c r="AA22" i="91"/>
  <c r="X12" i="91"/>
  <c r="AI12" i="91" s="1"/>
  <c r="Y18" i="91"/>
  <c r="AH18" i="91" s="1"/>
  <c r="Y5" i="91"/>
  <c r="AH5" i="91" s="1"/>
  <c r="Z14" i="91"/>
  <c r="Y34" i="91"/>
  <c r="AH34" i="91" s="1"/>
  <c r="X18" i="91"/>
  <c r="Y33" i="91"/>
  <c r="AH33" i="91" s="1"/>
  <c r="AI18" i="91"/>
  <c r="Y19" i="91"/>
  <c r="AH19" i="91" s="1"/>
  <c r="AB33" i="91"/>
  <c r="AH31" i="91"/>
  <c r="Y26" i="91"/>
  <c r="AH26" i="91" s="1"/>
  <c r="AA31" i="91"/>
  <c r="AA5" i="91"/>
  <c r="X25" i="91"/>
  <c r="AI25" i="91" s="1"/>
  <c r="AC31" i="91"/>
  <c r="AD31" i="91" s="1"/>
  <c r="Z32" i="91"/>
  <c r="AC28" i="91"/>
  <c r="AD28" i="91" s="1"/>
  <c r="Y10" i="91"/>
  <c r="AH10" i="91" s="1"/>
  <c r="AI23" i="91"/>
  <c r="AH23" i="91"/>
  <c r="Z10" i="91"/>
  <c r="X22" i="91"/>
  <c r="AI22" i="91" s="1"/>
  <c r="AC26" i="91"/>
  <c r="AD26" i="91" s="1"/>
  <c r="AA8" i="91"/>
  <c r="AA23" i="91"/>
  <c r="AA30" i="91"/>
  <c r="Y3" i="91"/>
  <c r="AH3" i="91" s="1"/>
  <c r="AA26" i="91"/>
  <c r="Y16" i="91"/>
  <c r="AH16" i="91" s="1"/>
  <c r="AB34" i="91"/>
  <c r="Y14" i="91"/>
  <c r="AH14" i="91" s="1"/>
  <c r="AA34" i="91"/>
  <c r="Z3" i="91"/>
  <c r="Z17" i="91"/>
  <c r="Z30" i="91"/>
  <c r="AC12" i="91"/>
  <c r="AD12" i="91" s="1"/>
  <c r="AC7" i="91"/>
  <c r="AD7" i="91" s="1"/>
  <c r="AC4" i="91"/>
  <c r="AC5" i="91"/>
  <c r="AD5" i="91" s="1"/>
  <c r="AC17" i="91"/>
  <c r="AD17" i="91" s="1"/>
  <c r="AC35" i="91"/>
  <c r="AD35" i="91" s="1"/>
  <c r="AC29" i="91"/>
  <c r="AD29" i="91" s="1"/>
  <c r="AC19" i="91"/>
  <c r="AD19" i="91" s="1"/>
  <c r="AC11" i="91"/>
  <c r="AD11" i="91" s="1"/>
  <c r="AC8" i="91"/>
  <c r="AD8" i="91" s="1"/>
  <c r="AC34" i="91"/>
  <c r="AD34" i="91" s="1"/>
  <c r="AC32" i="91"/>
  <c r="AD32" i="91" s="1"/>
  <c r="AC9" i="91"/>
  <c r="AD9" i="91" s="1"/>
  <c r="AC21" i="91"/>
  <c r="AD21" i="91" s="1"/>
  <c r="AC6" i="91"/>
  <c r="AD6" i="91" s="1"/>
  <c r="AC27" i="91"/>
  <c r="AD27" i="91" s="1"/>
  <c r="AC23" i="91"/>
  <c r="AD23" i="91" s="1"/>
  <c r="AC30" i="91"/>
  <c r="AD30" i="91" s="1"/>
  <c r="AC18" i="91"/>
  <c r="AD18" i="91" s="1"/>
  <c r="X34" i="91"/>
  <c r="AI34" i="91" s="1"/>
  <c r="AA18" i="91"/>
  <c r="AA14" i="91"/>
  <c r="AB12" i="91"/>
  <c r="AG37" i="91"/>
  <c r="AB17" i="91"/>
  <c r="AC3" i="91"/>
  <c r="AD3" i="91" s="1"/>
  <c r="AB36" i="91"/>
  <c r="AB3" i="91"/>
  <c r="AB9" i="91"/>
  <c r="AB16" i="91"/>
  <c r="Y17" i="91"/>
  <c r="AH17" i="91" s="1"/>
  <c r="Y31" i="91"/>
  <c r="Z23" i="91"/>
  <c r="Y6" i="91"/>
  <c r="AH6" i="91" s="1"/>
  <c r="AA35" i="91"/>
  <c r="AB4" i="91"/>
  <c r="Y24" i="91"/>
  <c r="AH24" i="91" s="1"/>
  <c r="Z7" i="91"/>
  <c r="X19" i="91"/>
  <c r="AI19" i="91" s="1"/>
  <c r="Y20" i="91"/>
  <c r="AH20" i="91" s="1"/>
  <c r="X27" i="91"/>
  <c r="AI27" i="91" s="1"/>
  <c r="Y11" i="91"/>
  <c r="AH11" i="91" s="1"/>
  <c r="AA9" i="91"/>
  <c r="AC24" i="91"/>
  <c r="AD24" i="91" s="1"/>
  <c r="AC14" i="91"/>
  <c r="AD14" i="91" s="1"/>
  <c r="X31" i="91"/>
  <c r="AI31" i="91" s="1"/>
  <c r="AB26" i="91"/>
  <c r="X24" i="91"/>
  <c r="AI24" i="91" s="1"/>
  <c r="AA29" i="91"/>
  <c r="AA27" i="91"/>
  <c r="AB32" i="91"/>
  <c r="AH35" i="91"/>
  <c r="AG37" i="90"/>
  <c r="AI17" i="90"/>
  <c r="X5" i="90"/>
  <c r="AI5" i="90" s="1"/>
  <c r="AB8" i="90"/>
  <c r="AB33" i="90"/>
  <c r="AC8" i="90"/>
  <c r="AD8" i="90" s="1"/>
  <c r="AB26" i="90"/>
  <c r="X11" i="90"/>
  <c r="AI11" i="90" s="1"/>
  <c r="AB32" i="90"/>
  <c r="Y22" i="90"/>
  <c r="AH22" i="90" s="1"/>
  <c r="AC6" i="90"/>
  <c r="AD6" i="90" s="1"/>
  <c r="Z6" i="90"/>
  <c r="AA7" i="90"/>
  <c r="AB6" i="90"/>
  <c r="AA8" i="90"/>
  <c r="AB4" i="90"/>
  <c r="AH36" i="90"/>
  <c r="AC27" i="90"/>
  <c r="AD27" i="90" s="1"/>
  <c r="AB19" i="90"/>
  <c r="X25" i="90"/>
  <c r="AI25" i="90" s="1"/>
  <c r="X24" i="90"/>
  <c r="AI24" i="90" s="1"/>
  <c r="Y9" i="90"/>
  <c r="AH9" i="90" s="1"/>
  <c r="Y10" i="90"/>
  <c r="AH10" i="90" s="1"/>
  <c r="AD14" i="90"/>
  <c r="AC23" i="90"/>
  <c r="AD23" i="90" s="1"/>
  <c r="AC3" i="90"/>
  <c r="AD3" i="90" s="1"/>
  <c r="AB36" i="90"/>
  <c r="AC17" i="90"/>
  <c r="AD17" i="90" s="1"/>
  <c r="X9" i="90"/>
  <c r="AI9" i="90" s="1"/>
  <c r="AC25" i="90"/>
  <c r="AD25" i="90" s="1"/>
  <c r="AI29" i="90"/>
  <c r="X20" i="90"/>
  <c r="AI20" i="90" s="1"/>
  <c r="Y24" i="90"/>
  <c r="AH24" i="90" s="1"/>
  <c r="Y28" i="90"/>
  <c r="AH28" i="90" s="1"/>
  <c r="AH8" i="90"/>
  <c r="AH13" i="90"/>
  <c r="AI23" i="90"/>
  <c r="AC36" i="90"/>
  <c r="AD36" i="90" s="1"/>
  <c r="AH31" i="90"/>
  <c r="AI31" i="90"/>
  <c r="Z23" i="90"/>
  <c r="Z4" i="90"/>
  <c r="Z3" i="90"/>
  <c r="Z25" i="90"/>
  <c r="Z13" i="90"/>
  <c r="Z24" i="90"/>
  <c r="Z22" i="90"/>
  <c r="Z14" i="90"/>
  <c r="Z15" i="90"/>
  <c r="Z30" i="90"/>
  <c r="Z21" i="90"/>
  <c r="Z29" i="90"/>
  <c r="Z27" i="90"/>
  <c r="Z17" i="90"/>
  <c r="Z7" i="90"/>
  <c r="Z32" i="90"/>
  <c r="Z16" i="90"/>
  <c r="Z5" i="90"/>
  <c r="Z35" i="90"/>
  <c r="Z20" i="90"/>
  <c r="X7" i="90"/>
  <c r="AI7" i="90" s="1"/>
  <c r="X22" i="90"/>
  <c r="AH11" i="90"/>
  <c r="X10" i="90"/>
  <c r="AI10" i="90" s="1"/>
  <c r="AH12" i="90"/>
  <c r="X26" i="90"/>
  <c r="AI26" i="90" s="1"/>
  <c r="AI22" i="90"/>
  <c r="Y26" i="90"/>
  <c r="AH26" i="90" s="1"/>
  <c r="X34" i="90"/>
  <c r="AI34" i="90" s="1"/>
  <c r="AB29" i="90"/>
  <c r="AB25" i="90"/>
  <c r="AB13" i="90"/>
  <c r="AB27" i="90"/>
  <c r="AB20" i="90"/>
  <c r="AB14" i="90"/>
  <c r="AB12" i="90"/>
  <c r="AB11" i="90"/>
  <c r="AB16" i="90"/>
  <c r="AB5" i="90"/>
  <c r="AB35" i="90"/>
  <c r="AB24" i="90"/>
  <c r="AB22" i="90"/>
  <c r="AB3" i="90"/>
  <c r="AB31" i="90"/>
  <c r="AB15" i="90"/>
  <c r="X18" i="90"/>
  <c r="AI18" i="90" s="1"/>
  <c r="AC13" i="90"/>
  <c r="AD13" i="90" s="1"/>
  <c r="AC11" i="90"/>
  <c r="AD11" i="90" s="1"/>
  <c r="AC16" i="90"/>
  <c r="AD16" i="90" s="1"/>
  <c r="AC24" i="90"/>
  <c r="AD24" i="90" s="1"/>
  <c r="AC22" i="90"/>
  <c r="AD22" i="90" s="1"/>
  <c r="AC28" i="90"/>
  <c r="AD28" i="90" s="1"/>
  <c r="AC26" i="90"/>
  <c r="AD26" i="90" s="1"/>
  <c r="AC10" i="90"/>
  <c r="AD10" i="90" s="1"/>
  <c r="AC20" i="90"/>
  <c r="AD20" i="90" s="1"/>
  <c r="AC35" i="90"/>
  <c r="AD35" i="90" s="1"/>
  <c r="AC14" i="90"/>
  <c r="AC34" i="90"/>
  <c r="AD34" i="90" s="1"/>
  <c r="AC12" i="90"/>
  <c r="AD12" i="90" s="1"/>
  <c r="X35" i="90"/>
  <c r="AI35" i="90" s="1"/>
  <c r="X4" i="90"/>
  <c r="AI4" i="90" s="1"/>
  <c r="AA18" i="90"/>
  <c r="AA25" i="90"/>
  <c r="AA13" i="90"/>
  <c r="AA17" i="90"/>
  <c r="AA32" i="90"/>
  <c r="AA20" i="90"/>
  <c r="AA34" i="90"/>
  <c r="AA4" i="90"/>
  <c r="AA3" i="90"/>
  <c r="AA27" i="90"/>
  <c r="AA16" i="90"/>
  <c r="AA5" i="90"/>
  <c r="AA24" i="90"/>
  <c r="AA22" i="90"/>
  <c r="AA14" i="90"/>
  <c r="AA6" i="90"/>
  <c r="AC29" i="90"/>
  <c r="AD29" i="90" s="1"/>
  <c r="AB9" i="90"/>
  <c r="AA15" i="90"/>
  <c r="AA21" i="90"/>
  <c r="AA10" i="90"/>
  <c r="AD19" i="90"/>
  <c r="AH19" i="90"/>
  <c r="AI19" i="90"/>
  <c r="Z11" i="90"/>
  <c r="X6" i="90"/>
  <c r="AI6" i="90" s="1"/>
  <c r="AA33" i="90"/>
  <c r="Z28" i="90"/>
  <c r="X36" i="90"/>
  <c r="AI36" i="90" s="1"/>
  <c r="X16" i="90"/>
  <c r="AI16" i="90" s="1"/>
  <c r="AA29" i="90"/>
  <c r="Y14" i="90"/>
  <c r="AH14" i="90" s="1"/>
  <c r="X32" i="90"/>
  <c r="AI32" i="90" s="1"/>
  <c r="AA19" i="90"/>
  <c r="AC15" i="90"/>
  <c r="AD15" i="90" s="1"/>
  <c r="AB18" i="90"/>
  <c r="AC32" i="90"/>
  <c r="AD32" i="90" s="1"/>
  <c r="X27" i="90"/>
  <c r="AI27" i="90" s="1"/>
  <c r="AC21" i="90"/>
  <c r="AD21" i="90" s="1"/>
  <c r="AB23" i="90"/>
  <c r="X21" i="90"/>
  <c r="AI21" i="90" s="1"/>
  <c r="X3" i="90"/>
  <c r="AI3" i="90" s="1"/>
  <c r="AB10" i="90"/>
  <c r="AH35" i="90"/>
  <c r="AA11" i="90"/>
  <c r="AC31" i="90"/>
  <c r="AD31" i="90" s="1"/>
  <c r="AD30" i="90"/>
  <c r="AB7" i="90"/>
  <c r="AC4" i="90"/>
  <c r="AD4" i="90" s="1"/>
  <c r="AB30" i="90"/>
  <c r="AH34" i="90"/>
  <c r="AD9" i="90"/>
  <c r="X12" i="90"/>
  <c r="AI12" i="90" s="1"/>
  <c r="X14" i="90"/>
  <c r="AI14" i="90" s="1"/>
  <c r="X8" i="90"/>
  <c r="AI8" i="90" s="1"/>
  <c r="AC5" i="90"/>
  <c r="AD5" i="90" s="1"/>
  <c r="X15" i="90"/>
  <c r="AI15" i="90" s="1"/>
  <c r="X33" i="90"/>
  <c r="AI33" i="90" s="1"/>
  <c r="AA26" i="90"/>
  <c r="X13" i="90"/>
  <c r="AI13" i="90" s="1"/>
  <c r="AC33" i="90"/>
  <c r="AD33" i="90" s="1"/>
  <c r="AA12" i="90"/>
  <c r="AD7" i="90"/>
  <c r="Y33" i="90"/>
  <c r="AH33" i="90" s="1"/>
  <c r="Y30" i="90"/>
  <c r="AH30" i="90" s="1"/>
  <c r="Y4" i="90"/>
  <c r="AH4" i="90" s="1"/>
  <c r="Y29" i="90"/>
  <c r="AH29" i="90" s="1"/>
  <c r="Y17" i="90"/>
  <c r="AH17" i="90" s="1"/>
  <c r="Y7" i="90"/>
  <c r="AH7" i="90" s="1"/>
  <c r="Y20" i="90"/>
  <c r="AH20" i="90" s="1"/>
  <c r="Y6" i="90"/>
  <c r="AH6" i="90" s="1"/>
  <c r="Y15" i="90"/>
  <c r="AH15" i="90" s="1"/>
  <c r="Y23" i="90"/>
  <c r="AH23" i="90" s="1"/>
  <c r="Y21" i="90"/>
  <c r="AH21" i="90" s="1"/>
  <c r="Y18" i="90"/>
  <c r="AH18" i="90" s="1"/>
  <c r="Y25" i="90"/>
  <c r="AH25" i="90" s="1"/>
  <c r="Y27" i="90"/>
  <c r="AH27" i="90" s="1"/>
  <c r="Y32" i="90"/>
  <c r="AH32" i="90" s="1"/>
  <c r="Y16" i="90"/>
  <c r="AH16" i="90" s="1"/>
  <c r="Y5" i="90"/>
  <c r="AH5" i="90" s="1"/>
  <c r="AH3" i="90"/>
  <c r="AB17" i="90"/>
  <c r="AC18" i="90"/>
  <c r="AD18" i="90" s="1"/>
  <c r="X28" i="90"/>
  <c r="AI28" i="90" s="1"/>
  <c r="X30" i="90"/>
  <c r="AI30" i="90" s="1"/>
  <c r="Z19" i="90"/>
  <c r="AB21" i="90"/>
  <c r="AH21" i="89"/>
  <c r="AI21" i="89"/>
  <c r="AI22" i="89"/>
  <c r="AB10" i="89"/>
  <c r="AI14" i="89"/>
  <c r="AD14" i="89"/>
  <c r="AB18" i="89"/>
  <c r="Z33" i="89"/>
  <c r="Y20" i="89"/>
  <c r="AH20" i="89" s="1"/>
  <c r="Z12" i="89"/>
  <c r="AH5" i="89"/>
  <c r="AB7" i="89"/>
  <c r="AC21" i="89"/>
  <c r="AD21" i="89" s="1"/>
  <c r="AA35" i="89"/>
  <c r="X36" i="89"/>
  <c r="AI36" i="89" s="1"/>
  <c r="Z29" i="89"/>
  <c r="Y12" i="89"/>
  <c r="AH12" i="89" s="1"/>
  <c r="AA32" i="89"/>
  <c r="AA22" i="89"/>
  <c r="AC35" i="89"/>
  <c r="AD35" i="89" s="1"/>
  <c r="Z19" i="89"/>
  <c r="AI34" i="89"/>
  <c r="Y9" i="89"/>
  <c r="AH9" i="89" s="1"/>
  <c r="X5" i="89"/>
  <c r="AI5" i="89" s="1"/>
  <c r="AH27" i="89"/>
  <c r="AD27" i="89"/>
  <c r="AC11" i="89"/>
  <c r="AD11" i="89" s="1"/>
  <c r="AA8" i="89"/>
  <c r="AD19" i="89"/>
  <c r="AI19" i="89"/>
  <c r="AI9" i="89"/>
  <c r="AA17" i="89"/>
  <c r="Z7" i="89"/>
  <c r="Y31" i="89"/>
  <c r="AH31" i="89" s="1"/>
  <c r="Y8" i="89"/>
  <c r="AH8" i="89" s="1"/>
  <c r="Y3" i="89"/>
  <c r="AH3" i="89" s="1"/>
  <c r="Y26" i="89"/>
  <c r="AH26" i="89" s="1"/>
  <c r="Y13" i="89"/>
  <c r="AH13" i="89" s="1"/>
  <c r="Y11" i="89"/>
  <c r="AH11" i="89" s="1"/>
  <c r="Y4" i="89"/>
  <c r="AH4" i="89" s="1"/>
  <c r="Y22" i="89"/>
  <c r="AH22" i="89" s="1"/>
  <c r="AB26" i="89"/>
  <c r="AB20" i="89"/>
  <c r="AB6" i="89"/>
  <c r="AB24" i="89"/>
  <c r="AB4" i="89"/>
  <c r="AB13" i="89"/>
  <c r="AB34" i="89"/>
  <c r="AB32" i="89"/>
  <c r="AB22" i="89"/>
  <c r="AI3" i="89"/>
  <c r="AH18" i="89"/>
  <c r="AB8" i="89"/>
  <c r="AC6" i="89"/>
  <c r="AD6" i="89" s="1"/>
  <c r="Z23" i="89"/>
  <c r="AB36" i="89"/>
  <c r="AC3" i="89"/>
  <c r="AD3" i="89" s="1"/>
  <c r="AB5" i="89"/>
  <c r="AA28" i="89"/>
  <c r="Z11" i="89"/>
  <c r="AB31" i="89"/>
  <c r="AB21" i="89"/>
  <c r="AA18" i="89"/>
  <c r="Z32" i="89"/>
  <c r="AC7" i="89"/>
  <c r="AD7" i="89" s="1"/>
  <c r="AA33" i="89"/>
  <c r="AB3" i="89"/>
  <c r="Y23" i="89"/>
  <c r="AH23" i="89" s="1"/>
  <c r="AB12" i="89"/>
  <c r="Z9" i="89"/>
  <c r="Z36" i="89"/>
  <c r="X12" i="89"/>
  <c r="AI12" i="89" s="1"/>
  <c r="AA27" i="89"/>
  <c r="AH17" i="89"/>
  <c r="AI15" i="89"/>
  <c r="Z35" i="89"/>
  <c r="Z25" i="89"/>
  <c r="Z13" i="89"/>
  <c r="AH36" i="89"/>
  <c r="AD36" i="89"/>
  <c r="Z20" i="89"/>
  <c r="Z10" i="89"/>
  <c r="Y19" i="89"/>
  <c r="AH19" i="89" s="1"/>
  <c r="AA7" i="89"/>
  <c r="X13" i="89"/>
  <c r="AI13" i="89" s="1"/>
  <c r="AA4" i="89"/>
  <c r="AB27" i="89"/>
  <c r="AA10" i="89"/>
  <c r="X29" i="89"/>
  <c r="AI29" i="89" s="1"/>
  <c r="AC20" i="89"/>
  <c r="AD20" i="89" s="1"/>
  <c r="AA36" i="89"/>
  <c r="AC5" i="89"/>
  <c r="AD5" i="89" s="1"/>
  <c r="AC31" i="89"/>
  <c r="AD31" i="89" s="1"/>
  <c r="Y32" i="89"/>
  <c r="AH32" i="89" s="1"/>
  <c r="Z21" i="89"/>
  <c r="Z3" i="89"/>
  <c r="Y10" i="89"/>
  <c r="AH10" i="89" s="1"/>
  <c r="Y35" i="89"/>
  <c r="AH35" i="89" s="1"/>
  <c r="AB14" i="89"/>
  <c r="Y33" i="89"/>
  <c r="AH33" i="89" s="1"/>
  <c r="AD24" i="89"/>
  <c r="AB33" i="89"/>
  <c r="Y6" i="89"/>
  <c r="AH6" i="89" s="1"/>
  <c r="AA3" i="89"/>
  <c r="AG37" i="89"/>
  <c r="AA21" i="89"/>
  <c r="AC26" i="89"/>
  <c r="AD26" i="89" s="1"/>
  <c r="AB9" i="89"/>
  <c r="Y28" i="89"/>
  <c r="AH28" i="89" s="1"/>
  <c r="AA16" i="89"/>
  <c r="AC29" i="89"/>
  <c r="AD29" i="89" s="1"/>
  <c r="AB35" i="89"/>
  <c r="AB30" i="89"/>
  <c r="X33" i="89"/>
  <c r="AI33" i="89" s="1"/>
  <c r="AA15" i="89"/>
  <c r="AA6" i="89"/>
  <c r="AA11" i="89"/>
  <c r="AA9" i="89"/>
  <c r="AA20" i="89"/>
  <c r="AA24" i="89"/>
  <c r="AI4" i="89"/>
  <c r="Z14" i="89"/>
  <c r="X11" i="89"/>
  <c r="AI11" i="89" s="1"/>
  <c r="AD25" i="89"/>
  <c r="AI25" i="89"/>
  <c r="AC12" i="89"/>
  <c r="AD12" i="89" s="1"/>
  <c r="AA31" i="89"/>
  <c r="X10" i="89"/>
  <c r="AI10" i="89" s="1"/>
  <c r="X8" i="89"/>
  <c r="AI8" i="89" s="1"/>
  <c r="X28" i="89"/>
  <c r="AI28" i="89" s="1"/>
  <c r="X24" i="89"/>
  <c r="AI24" i="89" s="1"/>
  <c r="X26" i="89"/>
  <c r="AI26" i="89" s="1"/>
  <c r="X6" i="89"/>
  <c r="AI6" i="89" s="1"/>
  <c r="X18" i="89"/>
  <c r="AI18" i="89" s="1"/>
  <c r="X20" i="89"/>
  <c r="AI20" i="89" s="1"/>
  <c r="AC8" i="89"/>
  <c r="AD8" i="89" s="1"/>
  <c r="Z27" i="89"/>
  <c r="AI32" i="89"/>
  <c r="AD32" i="89"/>
  <c r="AB15" i="89"/>
  <c r="AC34" i="89"/>
  <c r="AD34" i="89" s="1"/>
  <c r="Y14" i="89"/>
  <c r="AH14" i="89" s="1"/>
  <c r="AA29" i="89"/>
  <c r="X27" i="89"/>
  <c r="AI27" i="89" s="1"/>
  <c r="AB28" i="89"/>
  <c r="Z30" i="89"/>
  <c r="AA14" i="89"/>
  <c r="AC10" i="89"/>
  <c r="AD10" i="89" s="1"/>
  <c r="Y15" i="89"/>
  <c r="AH15" i="89" s="1"/>
  <c r="Y30" i="89"/>
  <c r="AH30" i="89" s="1"/>
  <c r="X17" i="89"/>
  <c r="AI17" i="89" s="1"/>
  <c r="AA25" i="89"/>
  <c r="AC18" i="89"/>
  <c r="AD18" i="89" s="1"/>
  <c r="AC4" i="89"/>
  <c r="AD4" i="89" s="1"/>
  <c r="AC15" i="89"/>
  <c r="AD15" i="89" s="1"/>
  <c r="AC22" i="89"/>
  <c r="AD22" i="89" s="1"/>
  <c r="AC17" i="89"/>
  <c r="AD17" i="89" s="1"/>
  <c r="AC9" i="89"/>
  <c r="AD9" i="89" s="1"/>
  <c r="AC16" i="89"/>
  <c r="AD16" i="89" s="1"/>
  <c r="AC13" i="89"/>
  <c r="AD13" i="89" s="1"/>
  <c r="AC30" i="89"/>
  <c r="AD30" i="89" s="1"/>
  <c r="Z28" i="89"/>
  <c r="Z26" i="89"/>
  <c r="Z24" i="89"/>
  <c r="Z6" i="89"/>
  <c r="Z4" i="89"/>
  <c r="Z18" i="89"/>
  <c r="Z34" i="89"/>
  <c r="Z15" i="89"/>
  <c r="Z22" i="89"/>
  <c r="AA34" i="89"/>
  <c r="Z16" i="89"/>
  <c r="AI35" i="89"/>
  <c r="AA5" i="89"/>
  <c r="AB23" i="89"/>
  <c r="Y34" i="89"/>
  <c r="AH34" i="89" s="1"/>
  <c r="Y24" i="89"/>
  <c r="AH24" i="89" s="1"/>
  <c r="Z5" i="89"/>
  <c r="AA26" i="89"/>
  <c r="X31" i="89"/>
  <c r="AI31" i="89" s="1"/>
  <c r="AD23" i="89"/>
  <c r="AI23" i="89"/>
  <c r="AI30" i="89"/>
  <c r="Y25" i="89"/>
  <c r="AH25" i="89" s="1"/>
  <c r="Y29" i="89"/>
  <c r="AH29" i="89" s="1"/>
  <c r="AI7" i="89"/>
  <c r="AB11" i="89"/>
  <c r="X16" i="89"/>
  <c r="AI16" i="89" s="1"/>
  <c r="Z17" i="89"/>
  <c r="Y16" i="89"/>
  <c r="AH16" i="89" s="1"/>
  <c r="Z31" i="89"/>
  <c r="Y7" i="89"/>
  <c r="AH7" i="89" s="1"/>
  <c r="AD28" i="89"/>
  <c r="AD33" i="89"/>
  <c r="AI3" i="88"/>
  <c r="AI13" i="88"/>
  <c r="AI6" i="88"/>
  <c r="AD34" i="88"/>
  <c r="AI32" i="88"/>
  <c r="AH32" i="88"/>
  <c r="Z30" i="88"/>
  <c r="Y10" i="88"/>
  <c r="AH10" i="88" s="1"/>
  <c r="Z34" i="88"/>
  <c r="AA6" i="88"/>
  <c r="AI17" i="88"/>
  <c r="AD17" i="88"/>
  <c r="Y4" i="88"/>
  <c r="AA21" i="88"/>
  <c r="AC29" i="88"/>
  <c r="Y33" i="88"/>
  <c r="AH33" i="88" s="1"/>
  <c r="AB29" i="88"/>
  <c r="AD8" i="88"/>
  <c r="AH8" i="88"/>
  <c r="AC21" i="88"/>
  <c r="AD21" i="88" s="1"/>
  <c r="AC23" i="88"/>
  <c r="AD23" i="88" s="1"/>
  <c r="Z33" i="88"/>
  <c r="AI27" i="88"/>
  <c r="AD27" i="88"/>
  <c r="X31" i="88"/>
  <c r="AI31" i="88" s="1"/>
  <c r="Z17" i="88"/>
  <c r="Z12" i="88"/>
  <c r="AA4" i="88"/>
  <c r="X25" i="88"/>
  <c r="AI25" i="88" s="1"/>
  <c r="X35" i="88"/>
  <c r="AI35" i="88" s="1"/>
  <c r="X18" i="88"/>
  <c r="AI18" i="88" s="1"/>
  <c r="AD29" i="88"/>
  <c r="AI29" i="88"/>
  <c r="AC25" i="88"/>
  <c r="AD25" i="88" s="1"/>
  <c r="AC5" i="88"/>
  <c r="AD5" i="88" s="1"/>
  <c r="AA30" i="88"/>
  <c r="AC35" i="88"/>
  <c r="AD35" i="88" s="1"/>
  <c r="AC28" i="88"/>
  <c r="AD28" i="88" s="1"/>
  <c r="Z20" i="88"/>
  <c r="Y3" i="88"/>
  <c r="AH3" i="88" s="1"/>
  <c r="Z29" i="88"/>
  <c r="AB19" i="88"/>
  <c r="AH36" i="88"/>
  <c r="Z27" i="88"/>
  <c r="AB12" i="88"/>
  <c r="AA3" i="88"/>
  <c r="Z13" i="88"/>
  <c r="AB5" i="88"/>
  <c r="AH28" i="88"/>
  <c r="Z3" i="88"/>
  <c r="AA12" i="88"/>
  <c r="AB35" i="88"/>
  <c r="AB36" i="88"/>
  <c r="AB16" i="88"/>
  <c r="AB10" i="88"/>
  <c r="AB7" i="88"/>
  <c r="AB27" i="88"/>
  <c r="AB15" i="88"/>
  <c r="Y29" i="88"/>
  <c r="AH29" i="88" s="1"/>
  <c r="AB9" i="88"/>
  <c r="AA35" i="88"/>
  <c r="AB26" i="88"/>
  <c r="AA32" i="88"/>
  <c r="Y30" i="88"/>
  <c r="AH30" i="88" s="1"/>
  <c r="AC3" i="88"/>
  <c r="AD3" i="88" s="1"/>
  <c r="AB24" i="88"/>
  <c r="Z24" i="88"/>
  <c r="AA31" i="88"/>
  <c r="AC26" i="88"/>
  <c r="AD26" i="88" s="1"/>
  <c r="Z19" i="88"/>
  <c r="Z32" i="88"/>
  <c r="AA15" i="88"/>
  <c r="Y27" i="88"/>
  <c r="AH27" i="88" s="1"/>
  <c r="X30" i="88"/>
  <c r="AI30" i="88" s="1"/>
  <c r="X19" i="88"/>
  <c r="AI19" i="88" s="1"/>
  <c r="X8" i="88"/>
  <c r="AI8" i="88" s="1"/>
  <c r="X14" i="88"/>
  <c r="AI14" i="88" s="1"/>
  <c r="X5" i="88"/>
  <c r="AI5" i="88" s="1"/>
  <c r="X22" i="88"/>
  <c r="AI22" i="88" s="1"/>
  <c r="Z4" i="88"/>
  <c r="AB32" i="88"/>
  <c r="AB4" i="88"/>
  <c r="AA28" i="88"/>
  <c r="AC4" i="88"/>
  <c r="AD4" i="88" s="1"/>
  <c r="AB20" i="88"/>
  <c r="AC24" i="88"/>
  <c r="AD24" i="88" s="1"/>
  <c r="AC31" i="88"/>
  <c r="AD31" i="88" s="1"/>
  <c r="Z14" i="88"/>
  <c r="Z31" i="88"/>
  <c r="Z11" i="88"/>
  <c r="Z35" i="88"/>
  <c r="Z23" i="88"/>
  <c r="Z22" i="88"/>
  <c r="Z5" i="88"/>
  <c r="Z9" i="88"/>
  <c r="Z7" i="88"/>
  <c r="Z10" i="88"/>
  <c r="Z15" i="88"/>
  <c r="AA24" i="88"/>
  <c r="AA19" i="88"/>
  <c r="Z8" i="88"/>
  <c r="AA20" i="88"/>
  <c r="AI4" i="88"/>
  <c r="AH4" i="88"/>
  <c r="Y6" i="88"/>
  <c r="AH6" i="88" s="1"/>
  <c r="Z6" i="88"/>
  <c r="AA11" i="88"/>
  <c r="Z16" i="88"/>
  <c r="AB31" i="88"/>
  <c r="AB14" i="88"/>
  <c r="Y17" i="88"/>
  <c r="AH17" i="88" s="1"/>
  <c r="AC10" i="88"/>
  <c r="AD10" i="88" s="1"/>
  <c r="AI12" i="88"/>
  <c r="AD12" i="88"/>
  <c r="Z36" i="88"/>
  <c r="AG37" i="88"/>
  <c r="X20" i="88"/>
  <c r="AI20" i="88" s="1"/>
  <c r="Z18" i="88"/>
  <c r="Z26" i="88"/>
  <c r="AB18" i="88"/>
  <c r="Y26" i="88"/>
  <c r="AH26" i="88" s="1"/>
  <c r="AH21" i="88"/>
  <c r="AI21" i="88"/>
  <c r="AI33" i="88"/>
  <c r="AD33" i="88"/>
  <c r="AB11" i="88"/>
  <c r="AA8" i="88"/>
  <c r="X36" i="88"/>
  <c r="AI36" i="88" s="1"/>
  <c r="AB3" i="88"/>
  <c r="X7" i="88"/>
  <c r="AI7" i="88" s="1"/>
  <c r="AB30" i="88"/>
  <c r="Y7" i="88"/>
  <c r="AH7" i="88" s="1"/>
  <c r="AC30" i="88"/>
  <c r="AD30" i="88" s="1"/>
  <c r="AC9" i="88"/>
  <c r="AD9" i="88" s="1"/>
  <c r="AB21" i="88"/>
  <c r="AB25" i="88"/>
  <c r="AD11" i="88"/>
  <c r="Z25" i="88"/>
  <c r="AI11" i="88"/>
  <c r="AA23" i="88"/>
  <c r="AA10" i="88"/>
  <c r="AA16" i="88"/>
  <c r="AA34" i="88"/>
  <c r="AA9" i="88"/>
  <c r="AA7" i="88"/>
  <c r="Y14" i="88"/>
  <c r="AH14" i="88" s="1"/>
  <c r="Y11" i="88"/>
  <c r="AH11" i="88" s="1"/>
  <c r="Y22" i="88"/>
  <c r="AH22" i="88" s="1"/>
  <c r="Y31" i="88"/>
  <c r="AH31" i="88" s="1"/>
  <c r="Y5" i="88"/>
  <c r="AH5" i="88" s="1"/>
  <c r="Y35" i="88"/>
  <c r="AH35" i="88" s="1"/>
  <c r="Y23" i="88"/>
  <c r="AH23" i="88" s="1"/>
  <c r="Y18" i="88"/>
  <c r="AH18" i="88" s="1"/>
  <c r="Y12" i="88"/>
  <c r="AH12" i="88" s="1"/>
  <c r="Y19" i="88"/>
  <c r="AH19" i="88" s="1"/>
  <c r="AI9" i="88"/>
  <c r="AA5" i="88"/>
  <c r="AA13" i="88"/>
  <c r="AH15" i="88"/>
  <c r="AB34" i="88"/>
  <c r="Y25" i="88"/>
  <c r="AH25" i="88" s="1"/>
  <c r="AI24" i="88"/>
  <c r="Y16" i="88"/>
  <c r="AH16" i="88" s="1"/>
  <c r="Y13" i="88"/>
  <c r="AH13" i="88" s="1"/>
  <c r="Z28" i="88"/>
  <c r="AB22" i="88"/>
  <c r="AA27" i="88"/>
  <c r="Y20" i="88"/>
  <c r="AH20" i="88" s="1"/>
  <c r="AA17" i="88"/>
  <c r="Y24" i="88"/>
  <c r="AH24" i="88" s="1"/>
  <c r="X23" i="88"/>
  <c r="AI23" i="88" s="1"/>
  <c r="Y34" i="88"/>
  <c r="AH34" i="88" s="1"/>
  <c r="X26" i="88"/>
  <c r="AI26" i="88" s="1"/>
  <c r="X28" i="88"/>
  <c r="AI28" i="88" s="1"/>
  <c r="Y9" i="88"/>
  <c r="AH9" i="88" s="1"/>
  <c r="AC36" i="88"/>
  <c r="AD36" i="88" s="1"/>
  <c r="AC20" i="88"/>
  <c r="AD20" i="88" s="1"/>
  <c r="AC16" i="88"/>
  <c r="AD16" i="88" s="1"/>
  <c r="AC15" i="88"/>
  <c r="AD15" i="88" s="1"/>
  <c r="AC19" i="88"/>
  <c r="AD19" i="88" s="1"/>
  <c r="AC7" i="88"/>
  <c r="AD7" i="88" s="1"/>
  <c r="AC13" i="88"/>
  <c r="AD13" i="88" s="1"/>
  <c r="AC18" i="88"/>
  <c r="AD18" i="88" s="1"/>
  <c r="AC6" i="88"/>
  <c r="AD6" i="88" s="1"/>
  <c r="AC14" i="88"/>
  <c r="AD14" i="88" s="1"/>
  <c r="AI16" i="88"/>
  <c r="AB8" i="88"/>
  <c r="AC32" i="88"/>
  <c r="AD32" i="88" s="1"/>
  <c r="X10" i="88"/>
  <c r="AI10" i="88" s="1"/>
  <c r="X34" i="88"/>
  <c r="AI34" i="88" s="1"/>
  <c r="AB23" i="88"/>
  <c r="AB17" i="88"/>
  <c r="AA33" i="88"/>
  <c r="AC22" i="88"/>
  <c r="AD22" i="88" s="1"/>
  <c r="AA26" i="88"/>
  <c r="AB28" i="88"/>
  <c r="AA14" i="88"/>
  <c r="X15" i="88"/>
  <c r="AI15" i="88" s="1"/>
  <c r="Z25" i="87"/>
  <c r="Z28" i="87"/>
  <c r="Z18" i="87"/>
  <c r="AD7" i="87"/>
  <c r="AC13" i="87"/>
  <c r="AD13" i="87" s="1"/>
  <c r="AC11" i="87"/>
  <c r="AD11" i="87" s="1"/>
  <c r="AC10" i="87"/>
  <c r="AD10" i="87" s="1"/>
  <c r="AC21" i="87"/>
  <c r="AD21" i="87" s="1"/>
  <c r="AC9" i="87"/>
  <c r="AD9" i="87" s="1"/>
  <c r="AC14" i="87"/>
  <c r="AD14" i="87" s="1"/>
  <c r="AC8" i="87"/>
  <c r="AD8" i="87" s="1"/>
  <c r="AC5" i="87"/>
  <c r="AD5" i="87" s="1"/>
  <c r="AC23" i="87"/>
  <c r="AD23" i="87" s="1"/>
  <c r="AC29" i="87"/>
  <c r="AD29" i="87" s="1"/>
  <c r="AC3" i="87"/>
  <c r="AD3" i="87" s="1"/>
  <c r="AC4" i="87"/>
  <c r="AD4" i="87" s="1"/>
  <c r="AC19" i="87"/>
  <c r="AD19" i="87" s="1"/>
  <c r="AC24" i="87"/>
  <c r="AD24" i="87" s="1"/>
  <c r="AC26" i="87"/>
  <c r="AD26" i="87" s="1"/>
  <c r="AC28" i="87"/>
  <c r="AD28" i="87" s="1"/>
  <c r="AC12" i="87"/>
  <c r="AD12" i="87" s="1"/>
  <c r="AC35" i="87"/>
  <c r="AD35" i="87" s="1"/>
  <c r="AC20" i="87"/>
  <c r="AD20" i="87" s="1"/>
  <c r="AB24" i="87"/>
  <c r="Y26" i="87"/>
  <c r="AH26" i="87" s="1"/>
  <c r="Y29" i="87"/>
  <c r="AH29" i="87" s="1"/>
  <c r="Y19" i="87"/>
  <c r="AH19" i="87" s="1"/>
  <c r="AB17" i="87"/>
  <c r="AH13" i="87"/>
  <c r="X32" i="87"/>
  <c r="AI32" i="87" s="1"/>
  <c r="X23" i="87"/>
  <c r="AI23" i="87" s="1"/>
  <c r="X27" i="87"/>
  <c r="AI27" i="87" s="1"/>
  <c r="AC31" i="87"/>
  <c r="AD31" i="87" s="1"/>
  <c r="X20" i="87"/>
  <c r="AI20" i="87" s="1"/>
  <c r="AI11" i="87"/>
  <c r="AC15" i="87"/>
  <c r="AD15" i="87" s="1"/>
  <c r="AI12" i="87"/>
  <c r="AH31" i="87"/>
  <c r="AH32" i="87"/>
  <c r="AD17" i="87"/>
  <c r="X31" i="87"/>
  <c r="AI31" i="87" s="1"/>
  <c r="AC30" i="87"/>
  <c r="AD30" i="87" s="1"/>
  <c r="X13" i="87"/>
  <c r="AI13" i="87" s="1"/>
  <c r="Z17" i="87"/>
  <c r="Z26" i="87"/>
  <c r="Z24" i="87"/>
  <c r="Z3" i="87"/>
  <c r="Z33" i="87"/>
  <c r="Z20" i="87"/>
  <c r="Z12" i="87"/>
  <c r="Z8" i="87"/>
  <c r="Z13" i="87"/>
  <c r="Z11" i="87"/>
  <c r="Z14" i="87"/>
  <c r="Z16" i="87"/>
  <c r="Z6" i="87"/>
  <c r="Z30" i="87"/>
  <c r="Z4" i="87"/>
  <c r="Z5" i="87"/>
  <c r="Z19" i="87"/>
  <c r="Z32" i="87"/>
  <c r="Z15" i="87"/>
  <c r="Z7" i="87"/>
  <c r="Z23" i="87"/>
  <c r="Z22" i="87"/>
  <c r="Z35" i="87"/>
  <c r="AC36" i="87"/>
  <c r="AD36" i="87" s="1"/>
  <c r="Z31" i="87"/>
  <c r="Z34" i="87"/>
  <c r="AC27" i="87"/>
  <c r="AD27" i="87" s="1"/>
  <c r="Y10" i="87"/>
  <c r="AH10" i="87" s="1"/>
  <c r="AD18" i="87"/>
  <c r="X4" i="87"/>
  <c r="AI4" i="87" s="1"/>
  <c r="X10" i="87"/>
  <c r="AI10" i="87" s="1"/>
  <c r="X35" i="87"/>
  <c r="AI35" i="87" s="1"/>
  <c r="X29" i="87"/>
  <c r="AI29" i="87" s="1"/>
  <c r="X24" i="87"/>
  <c r="AI24" i="87" s="1"/>
  <c r="X3" i="87"/>
  <c r="AI3" i="87" s="1"/>
  <c r="X18" i="87"/>
  <c r="AI18" i="87" s="1"/>
  <c r="X8" i="87"/>
  <c r="AI8" i="87" s="1"/>
  <c r="X22" i="87"/>
  <c r="AI22" i="87" s="1"/>
  <c r="X15" i="87"/>
  <c r="AI15" i="87" s="1"/>
  <c r="X9" i="87"/>
  <c r="AI9" i="87" s="1"/>
  <c r="X25" i="87"/>
  <c r="AI25" i="87" s="1"/>
  <c r="X6" i="87"/>
  <c r="AI6" i="87" s="1"/>
  <c r="X5" i="87"/>
  <c r="AI5" i="87" s="1"/>
  <c r="X28" i="87"/>
  <c r="AI28" i="87" s="1"/>
  <c r="X16" i="87"/>
  <c r="AI16" i="87" s="1"/>
  <c r="X19" i="87"/>
  <c r="AI19" i="87" s="1"/>
  <c r="X34" i="87"/>
  <c r="AI34" i="87" s="1"/>
  <c r="X21" i="87"/>
  <c r="AI21" i="87" s="1"/>
  <c r="X7" i="87"/>
  <c r="AI7" i="87" s="1"/>
  <c r="Y25" i="87"/>
  <c r="AH25" i="87" s="1"/>
  <c r="AC16" i="87"/>
  <c r="AD16" i="87" s="1"/>
  <c r="Y35" i="87"/>
  <c r="AH35" i="87" s="1"/>
  <c r="AB28" i="87"/>
  <c r="AB22" i="87"/>
  <c r="AA3" i="87"/>
  <c r="AA20" i="87"/>
  <c r="AA12" i="87"/>
  <c r="AA15" i="87"/>
  <c r="AA13" i="87"/>
  <c r="AA11" i="87"/>
  <c r="AA10" i="87"/>
  <c r="AA22" i="87"/>
  <c r="AA7" i="87"/>
  <c r="AA36" i="87"/>
  <c r="AA25" i="87"/>
  <c r="AA18" i="87"/>
  <c r="AA28" i="87"/>
  <c r="AA5" i="87"/>
  <c r="AA32" i="87"/>
  <c r="AA30" i="87"/>
  <c r="AA23" i="87"/>
  <c r="AA19" i="87"/>
  <c r="AA6" i="87"/>
  <c r="AA16" i="87"/>
  <c r="AA4" i="87"/>
  <c r="AG37" i="87"/>
  <c r="X26" i="87"/>
  <c r="AI26" i="87" s="1"/>
  <c r="X17" i="87"/>
  <c r="AI17" i="87" s="1"/>
  <c r="X33" i="87"/>
  <c r="AI33" i="87" s="1"/>
  <c r="X36" i="87"/>
  <c r="AI36" i="87" s="1"/>
  <c r="AB27" i="87"/>
  <c r="Y11" i="87"/>
  <c r="AH11" i="87" s="1"/>
  <c r="Z21" i="87"/>
  <c r="Z9" i="87"/>
  <c r="AD34" i="87"/>
  <c r="AC33" i="87"/>
  <c r="AD33" i="87" s="1"/>
  <c r="AB18" i="87"/>
  <c r="AB12" i="87"/>
  <c r="AB6" i="87"/>
  <c r="AB33" i="87"/>
  <c r="AB13" i="87"/>
  <c r="AB11" i="87"/>
  <c r="AB10" i="87"/>
  <c r="AB31" i="87"/>
  <c r="AB21" i="87"/>
  <c r="AB9" i="87"/>
  <c r="AB16" i="87"/>
  <c r="AB19" i="87"/>
  <c r="AB4" i="87"/>
  <c r="AB29" i="87"/>
  <c r="AB3" i="87"/>
  <c r="AB5" i="87"/>
  <c r="AB35" i="87"/>
  <c r="X30" i="87"/>
  <c r="AI30" i="87" s="1"/>
  <c r="AC22" i="87"/>
  <c r="AD22" i="87" s="1"/>
  <c r="AC25" i="87"/>
  <c r="AD25" i="87" s="1"/>
  <c r="X14" i="87"/>
  <c r="AI14" i="87" s="1"/>
  <c r="AB34" i="87"/>
  <c r="AA21" i="87"/>
  <c r="Z10" i="87"/>
  <c r="AA17" i="87"/>
  <c r="AB7" i="87"/>
  <c r="AC32" i="87"/>
  <c r="AD32" i="87" s="1"/>
  <c r="Y27" i="87"/>
  <c r="AH27" i="87" s="1"/>
  <c r="Y9" i="87"/>
  <c r="AH9" i="87" s="1"/>
  <c r="Y24" i="87"/>
  <c r="AH24" i="87" s="1"/>
  <c r="Y3" i="87"/>
  <c r="AH3" i="87" s="1"/>
  <c r="Y34" i="87"/>
  <c r="AH34" i="87" s="1"/>
  <c r="Y33" i="87"/>
  <c r="AH33" i="87" s="1"/>
  <c r="Y20" i="87"/>
  <c r="AH20" i="87" s="1"/>
  <c r="Y12" i="87"/>
  <c r="AH12" i="87" s="1"/>
  <c r="Y21" i="87"/>
  <c r="AH21" i="87" s="1"/>
  <c r="Y22" i="87"/>
  <c r="AH22" i="87" s="1"/>
  <c r="Y15" i="87"/>
  <c r="AH15" i="87" s="1"/>
  <c r="Y7" i="87"/>
  <c r="AH7" i="87" s="1"/>
  <c r="Y28" i="87"/>
  <c r="AH28" i="87" s="1"/>
  <c r="Y16" i="87"/>
  <c r="AH16" i="87" s="1"/>
  <c r="Y23" i="87"/>
  <c r="AH23" i="87" s="1"/>
  <c r="Y5" i="87"/>
  <c r="AH5" i="87" s="1"/>
  <c r="Y4" i="87"/>
  <c r="AH4" i="87" s="1"/>
  <c r="Y14" i="87"/>
  <c r="AH14" i="87" s="1"/>
  <c r="Y6" i="87"/>
  <c r="AH6" i="87" s="1"/>
  <c r="Y30" i="87"/>
  <c r="AH30" i="87" s="1"/>
  <c r="Y17" i="87"/>
  <c r="AH17" i="87" s="1"/>
  <c r="Y18" i="87"/>
  <c r="AH18" i="87" s="1"/>
  <c r="Y8" i="87"/>
  <c r="AH8" i="87" s="1"/>
  <c r="Y36" i="87"/>
  <c r="AH36" i="87" s="1"/>
  <c r="Z29" i="87"/>
  <c r="AB30" i="87"/>
  <c r="AB23" i="87"/>
  <c r="AC6" i="87"/>
  <c r="AD6" i="87" s="1"/>
  <c r="AD5" i="86"/>
  <c r="AI18" i="86"/>
  <c r="X17" i="86"/>
  <c r="AI17" i="86" s="1"/>
  <c r="AB25" i="86"/>
  <c r="X15" i="86"/>
  <c r="AI15" i="86" s="1"/>
  <c r="AB35" i="86"/>
  <c r="AD9" i="86"/>
  <c r="AH16" i="86"/>
  <c r="AA36" i="86"/>
  <c r="Y19" i="86"/>
  <c r="AH19" i="86" s="1"/>
  <c r="AA15" i="86"/>
  <c r="X8" i="86"/>
  <c r="AI8" i="86" s="1"/>
  <c r="AD32" i="86"/>
  <c r="AA18" i="86"/>
  <c r="AH29" i="86"/>
  <c r="AA22" i="86"/>
  <c r="AC20" i="86"/>
  <c r="AD20" i="86" s="1"/>
  <c r="AB16" i="86"/>
  <c r="AB10" i="86"/>
  <c r="AA8" i="86"/>
  <c r="Y33" i="86"/>
  <c r="AH33" i="86" s="1"/>
  <c r="Z19" i="86"/>
  <c r="AI13" i="86"/>
  <c r="AD13" i="86"/>
  <c r="X3" i="86"/>
  <c r="AI3" i="86" s="1"/>
  <c r="AI24" i="86"/>
  <c r="X13" i="86"/>
  <c r="AB14" i="86"/>
  <c r="AA35" i="86"/>
  <c r="Z20" i="86"/>
  <c r="AA28" i="86"/>
  <c r="Z25" i="86"/>
  <c r="X25" i="86"/>
  <c r="AI25" i="86" s="1"/>
  <c r="Y25" i="86"/>
  <c r="AH25" i="86" s="1"/>
  <c r="AB18" i="86"/>
  <c r="Y15" i="86"/>
  <c r="AH15" i="86" s="1"/>
  <c r="AA14" i="86"/>
  <c r="AI4" i="86"/>
  <c r="AD4" i="86"/>
  <c r="X21" i="86"/>
  <c r="AI21" i="86" s="1"/>
  <c r="AD17" i="86"/>
  <c r="AB15" i="86"/>
  <c r="Y35" i="86"/>
  <c r="AH35" i="86" s="1"/>
  <c r="AC27" i="86"/>
  <c r="AD27" i="86" s="1"/>
  <c r="X34" i="86"/>
  <c r="AI34" i="86" s="1"/>
  <c r="X23" i="86"/>
  <c r="AI23" i="86" s="1"/>
  <c r="AA19" i="86"/>
  <c r="AC16" i="86"/>
  <c r="AD16" i="86" s="1"/>
  <c r="AC10" i="86"/>
  <c r="AD10" i="86" s="1"/>
  <c r="X36" i="86"/>
  <c r="AI36" i="86" s="1"/>
  <c r="X30" i="86"/>
  <c r="AI30" i="86" s="1"/>
  <c r="AB6" i="86"/>
  <c r="AC22" i="86"/>
  <c r="AD22" i="86" s="1"/>
  <c r="Y13" i="86"/>
  <c r="AH13" i="86" s="1"/>
  <c r="Y32" i="86"/>
  <c r="AH32" i="86" s="1"/>
  <c r="Y22" i="86"/>
  <c r="AH22" i="86" s="1"/>
  <c r="Y9" i="86"/>
  <c r="AH9" i="86" s="1"/>
  <c r="Y12" i="86"/>
  <c r="AH12" i="86" s="1"/>
  <c r="Y3" i="86"/>
  <c r="AH3" i="86" s="1"/>
  <c r="Y5" i="86"/>
  <c r="AH5" i="86" s="1"/>
  <c r="Y31" i="86"/>
  <c r="AH31" i="86" s="1"/>
  <c r="Y27" i="86"/>
  <c r="AH27" i="86" s="1"/>
  <c r="X10" i="86"/>
  <c r="AI10" i="86" s="1"/>
  <c r="X11" i="86"/>
  <c r="AI11" i="86" s="1"/>
  <c r="X20" i="86"/>
  <c r="AI20" i="86" s="1"/>
  <c r="AA31" i="86"/>
  <c r="AA5" i="86"/>
  <c r="AA30" i="86"/>
  <c r="AA29" i="86"/>
  <c r="AA7" i="86"/>
  <c r="AA3" i="86"/>
  <c r="AA21" i="86"/>
  <c r="AB22" i="86"/>
  <c r="AB9" i="86"/>
  <c r="AB30" i="86"/>
  <c r="AD6" i="86"/>
  <c r="Z24" i="86"/>
  <c r="Z17" i="86"/>
  <c r="AB11" i="86"/>
  <c r="AC28" i="86"/>
  <c r="AD28" i="86" s="1"/>
  <c r="AC36" i="86"/>
  <c r="AD36" i="86" s="1"/>
  <c r="AH20" i="86"/>
  <c r="AH8" i="86"/>
  <c r="AD8" i="86"/>
  <c r="AA6" i="86"/>
  <c r="AB33" i="86"/>
  <c r="AH14" i="86"/>
  <c r="Y18" i="86"/>
  <c r="AH18" i="86" s="1"/>
  <c r="AB36" i="86"/>
  <c r="AC31" i="86"/>
  <c r="AD31" i="86" s="1"/>
  <c r="AA20" i="86"/>
  <c r="Y26" i="86"/>
  <c r="AH26" i="86" s="1"/>
  <c r="AD23" i="86"/>
  <c r="AB32" i="86"/>
  <c r="Y28" i="86"/>
  <c r="AH28" i="86" s="1"/>
  <c r="AB23" i="86"/>
  <c r="Y24" i="86"/>
  <c r="AH24" i="86" s="1"/>
  <c r="Y17" i="86"/>
  <c r="AH17" i="86" s="1"/>
  <c r="AB34" i="86"/>
  <c r="X26" i="86"/>
  <c r="AI26" i="86" s="1"/>
  <c r="AA17" i="86"/>
  <c r="Z34" i="86"/>
  <c r="Z11" i="86"/>
  <c r="AA32" i="86"/>
  <c r="Z26" i="86"/>
  <c r="Z23" i="86"/>
  <c r="X32" i="86"/>
  <c r="AI32" i="86" s="1"/>
  <c r="X35" i="86"/>
  <c r="AI35" i="86" s="1"/>
  <c r="X5" i="86"/>
  <c r="AI5" i="86" s="1"/>
  <c r="X9" i="86"/>
  <c r="AI9" i="86" s="1"/>
  <c r="X22" i="86"/>
  <c r="AI22" i="86" s="1"/>
  <c r="X16" i="86"/>
  <c r="AI16" i="86" s="1"/>
  <c r="X31" i="86"/>
  <c r="AI31" i="86" s="1"/>
  <c r="X29" i="86"/>
  <c r="AI29" i="86" s="1"/>
  <c r="X27" i="86"/>
  <c r="AI27" i="86" s="1"/>
  <c r="Y21" i="86"/>
  <c r="AH21" i="86" s="1"/>
  <c r="AC3" i="86"/>
  <c r="AD3" i="86" s="1"/>
  <c r="AC29" i="86"/>
  <c r="AD29" i="86" s="1"/>
  <c r="AC21" i="86"/>
  <c r="AD21" i="86" s="1"/>
  <c r="AC12" i="86"/>
  <c r="AD12" i="86" s="1"/>
  <c r="AC11" i="86"/>
  <c r="AD11" i="86" s="1"/>
  <c r="AC24" i="86"/>
  <c r="AD24" i="86" s="1"/>
  <c r="X14" i="86"/>
  <c r="AI14" i="86" s="1"/>
  <c r="AD33" i="86"/>
  <c r="AI33" i="86"/>
  <c r="X7" i="86"/>
  <c r="AI7" i="86" s="1"/>
  <c r="AA25" i="86"/>
  <c r="AA26" i="86"/>
  <c r="AC18" i="86"/>
  <c r="AD18" i="86" s="1"/>
  <c r="AA12" i="86"/>
  <c r="AB29" i="86"/>
  <c r="AH36" i="86"/>
  <c r="AC7" i="86"/>
  <c r="AD7" i="86" s="1"/>
  <c r="AC25" i="86"/>
  <c r="AD25" i="86" s="1"/>
  <c r="AD15" i="86"/>
  <c r="AB27" i="86"/>
  <c r="AB5" i="86"/>
  <c r="AB31" i="86"/>
  <c r="AB7" i="86"/>
  <c r="AB3" i="86"/>
  <c r="AB4" i="86"/>
  <c r="AB21" i="86"/>
  <c r="AB12" i="86"/>
  <c r="AG37" i="86"/>
  <c r="AA11" i="86"/>
  <c r="AA34" i="86"/>
  <c r="X6" i="86"/>
  <c r="AI6" i="86" s="1"/>
  <c r="AB28" i="86"/>
  <c r="AB19" i="86"/>
  <c r="Y7" i="86"/>
  <c r="AH7" i="86" s="1"/>
  <c r="X12" i="86"/>
  <c r="AI12" i="86" s="1"/>
  <c r="AA4" i="86"/>
  <c r="AB20" i="86"/>
  <c r="AD35" i="86"/>
  <c r="Y6" i="86"/>
  <c r="AH6" i="86" s="1"/>
  <c r="X19" i="86"/>
  <c r="AI19" i="86" s="1"/>
  <c r="AA33" i="86"/>
  <c r="X28" i="86"/>
  <c r="AI28" i="86" s="1"/>
  <c r="AB24" i="86"/>
  <c r="AC26" i="86"/>
  <c r="AD26" i="86" s="1"/>
  <c r="AC19" i="86"/>
  <c r="AD19" i="86" s="1"/>
  <c r="AB17" i="86"/>
  <c r="AA23" i="86"/>
  <c r="Z22" i="86"/>
  <c r="Z5" i="86"/>
  <c r="Z12" i="86"/>
  <c r="Z7" i="86"/>
  <c r="Z3" i="86"/>
  <c r="Z31" i="86"/>
  <c r="Z27" i="86"/>
  <c r="Z29" i="86"/>
  <c r="Z30" i="86"/>
  <c r="Z21" i="86"/>
  <c r="AC14" i="86"/>
  <c r="AD14" i="86" s="1"/>
  <c r="Z15" i="86"/>
  <c r="Y34" i="86"/>
  <c r="AD34" i="86"/>
  <c r="AH34" i="86"/>
  <c r="Z8" i="86"/>
  <c r="AC30" i="86"/>
  <c r="AD30" i="86" s="1"/>
  <c r="Y23" i="86"/>
  <c r="AH23" i="86" s="1"/>
  <c r="Z13" i="86"/>
  <c r="AH30" i="86"/>
  <c r="AB8" i="86"/>
  <c r="AB26" i="86"/>
  <c r="AH10" i="86"/>
  <c r="Y4" i="86"/>
  <c r="AH4" i="86" s="1"/>
  <c r="AH11" i="86"/>
  <c r="Z28" i="85"/>
  <c r="Z18" i="85"/>
  <c r="Z12" i="85"/>
  <c r="Z34" i="85"/>
  <c r="X29" i="85"/>
  <c r="AI29" i="85" s="1"/>
  <c r="AB22" i="85"/>
  <c r="X27" i="85"/>
  <c r="AI27" i="85" s="1"/>
  <c r="X24" i="85"/>
  <c r="AI24" i="85" s="1"/>
  <c r="AA17" i="85"/>
  <c r="Z27" i="85"/>
  <c r="AA5" i="85"/>
  <c r="AC3" i="85"/>
  <c r="AD3" i="85" s="1"/>
  <c r="Y9" i="85"/>
  <c r="AH9" i="85" s="1"/>
  <c r="Y30" i="85"/>
  <c r="AC11" i="85"/>
  <c r="AD11" i="85" s="1"/>
  <c r="X7" i="85"/>
  <c r="AI7" i="85" s="1"/>
  <c r="X28" i="85"/>
  <c r="AI28" i="85" s="1"/>
  <c r="AA36" i="85"/>
  <c r="AA18" i="85"/>
  <c r="AH31" i="85"/>
  <c r="Y6" i="85"/>
  <c r="AH6" i="85" s="1"/>
  <c r="AB16" i="85"/>
  <c r="Z9" i="85"/>
  <c r="Z17" i="85"/>
  <c r="X9" i="85"/>
  <c r="AI9" i="85" s="1"/>
  <c r="AA12" i="85"/>
  <c r="X10" i="85"/>
  <c r="AI10" i="85" s="1"/>
  <c r="AA27" i="85"/>
  <c r="Y11" i="85"/>
  <c r="AH11" i="85" s="1"/>
  <c r="AC31" i="85"/>
  <c r="AD31" i="85" s="1"/>
  <c r="AI17" i="85"/>
  <c r="X33" i="85"/>
  <c r="AI33" i="85" s="1"/>
  <c r="Z8" i="85"/>
  <c r="AA30" i="85"/>
  <c r="Y36" i="85"/>
  <c r="AH36" i="85" s="1"/>
  <c r="AD20" i="85"/>
  <c r="Y27" i="85"/>
  <c r="AH27" i="85" s="1"/>
  <c r="X30" i="85"/>
  <c r="AI30" i="85" s="1"/>
  <c r="AB35" i="85"/>
  <c r="X20" i="85"/>
  <c r="AI20" i="85" s="1"/>
  <c r="X6" i="85"/>
  <c r="AI6" i="85" s="1"/>
  <c r="Z22" i="85"/>
  <c r="AD24" i="85"/>
  <c r="Z16" i="85"/>
  <c r="Z5" i="85"/>
  <c r="AC10" i="85"/>
  <c r="AD10" i="85" s="1"/>
  <c r="Z13" i="85"/>
  <c r="Z25" i="85"/>
  <c r="Y5" i="85"/>
  <c r="AH5" i="85" s="1"/>
  <c r="Z32" i="85"/>
  <c r="X26" i="85"/>
  <c r="AI26" i="85" s="1"/>
  <c r="AC27" i="85"/>
  <c r="AD27" i="85" s="1"/>
  <c r="X19" i="85"/>
  <c r="AI19" i="85" s="1"/>
  <c r="Z26" i="85"/>
  <c r="X25" i="85"/>
  <c r="AI25" i="85" s="1"/>
  <c r="AC29" i="85"/>
  <c r="AD29" i="85" s="1"/>
  <c r="AC34" i="85"/>
  <c r="AD34" i="85" s="1"/>
  <c r="X15" i="85"/>
  <c r="AI15" i="85" s="1"/>
  <c r="X18" i="85"/>
  <c r="AI18" i="85" s="1"/>
  <c r="Y3" i="85"/>
  <c r="AH3" i="85" s="1"/>
  <c r="Y22" i="85"/>
  <c r="AH22" i="85" s="1"/>
  <c r="Y13" i="85"/>
  <c r="AH13" i="85" s="1"/>
  <c r="X35" i="85"/>
  <c r="AI35" i="85" s="1"/>
  <c r="Y34" i="85"/>
  <c r="AH34" i="85" s="1"/>
  <c r="AB25" i="85"/>
  <c r="AB9" i="85"/>
  <c r="Y14" i="85"/>
  <c r="AH14" i="85" s="1"/>
  <c r="AC22" i="85"/>
  <c r="AD22" i="85" s="1"/>
  <c r="AC33" i="85"/>
  <c r="AD33" i="85" s="1"/>
  <c r="Y8" i="85"/>
  <c r="AH8" i="85" s="1"/>
  <c r="AB28" i="85"/>
  <c r="AC18" i="85"/>
  <c r="AD18" i="85" s="1"/>
  <c r="X31" i="85"/>
  <c r="AI31" i="85" s="1"/>
  <c r="AA26" i="85"/>
  <c r="AA15" i="85"/>
  <c r="AA3" i="85"/>
  <c r="AA24" i="85"/>
  <c r="AA20" i="85"/>
  <c r="Z35" i="85"/>
  <c r="Y18" i="85"/>
  <c r="AH18" i="85" s="1"/>
  <c r="AA25" i="85"/>
  <c r="Y24" i="85"/>
  <c r="AH24" i="85" s="1"/>
  <c r="AA33" i="85"/>
  <c r="AB26" i="85"/>
  <c r="Z10" i="85"/>
  <c r="Y35" i="85"/>
  <c r="AH35" i="85" s="1"/>
  <c r="AB32" i="85"/>
  <c r="AC9" i="85"/>
  <c r="AD9" i="85" s="1"/>
  <c r="AA8" i="85"/>
  <c r="AB3" i="85"/>
  <c r="AB31" i="85"/>
  <c r="AI36" i="85"/>
  <c r="Z7" i="85"/>
  <c r="AB20" i="85"/>
  <c r="X11" i="85"/>
  <c r="AI11" i="85" s="1"/>
  <c r="AD32" i="85"/>
  <c r="X8" i="85"/>
  <c r="AI8" i="85" s="1"/>
  <c r="AA31" i="85"/>
  <c r="Y4" i="85"/>
  <c r="AH4" i="85" s="1"/>
  <c r="Y20" i="85"/>
  <c r="AH20" i="85" s="1"/>
  <c r="AA10" i="85"/>
  <c r="AA11" i="85"/>
  <c r="AC26" i="85"/>
  <c r="AD26" i="85" s="1"/>
  <c r="X14" i="85"/>
  <c r="AI14" i="85" s="1"/>
  <c r="AA34" i="85"/>
  <c r="AB17" i="85"/>
  <c r="AB24" i="85"/>
  <c r="Z23" i="85"/>
  <c r="AH23" i="85"/>
  <c r="AH30" i="85"/>
  <c r="Z31" i="85"/>
  <c r="Z15" i="85"/>
  <c r="AC15" i="85"/>
  <c r="AD15" i="85" s="1"/>
  <c r="AD19" i="85"/>
  <c r="AC17" i="85"/>
  <c r="AD17" i="85" s="1"/>
  <c r="AB8" i="85"/>
  <c r="AA23" i="85"/>
  <c r="AA7" i="85"/>
  <c r="Z14" i="85"/>
  <c r="AA6" i="85"/>
  <c r="AB34" i="85"/>
  <c r="X21" i="85"/>
  <c r="AI21" i="85" s="1"/>
  <c r="Z36" i="85"/>
  <c r="Z3" i="85"/>
  <c r="Y16" i="85"/>
  <c r="AH16" i="85" s="1"/>
  <c r="AB33" i="85"/>
  <c r="AD35" i="85"/>
  <c r="AC23" i="85"/>
  <c r="AD23" i="85" s="1"/>
  <c r="AA22" i="85"/>
  <c r="X22" i="85"/>
  <c r="AI22" i="85" s="1"/>
  <c r="AB29" i="85"/>
  <c r="AC13" i="85"/>
  <c r="AD13" i="85" s="1"/>
  <c r="AB12" i="85"/>
  <c r="AB13" i="85"/>
  <c r="AB11" i="85"/>
  <c r="Y10" i="85"/>
  <c r="AH10" i="85" s="1"/>
  <c r="AC16" i="85"/>
  <c r="AD16" i="85" s="1"/>
  <c r="AC8" i="85"/>
  <c r="AD8" i="85" s="1"/>
  <c r="AB30" i="85"/>
  <c r="AB7" i="85"/>
  <c r="X4" i="85"/>
  <c r="AI4" i="85" s="1"/>
  <c r="X5" i="85"/>
  <c r="AI5" i="85" s="1"/>
  <c r="AB6" i="85"/>
  <c r="Y15" i="85"/>
  <c r="AH15" i="85" s="1"/>
  <c r="Z11" i="85"/>
  <c r="AB5" i="85"/>
  <c r="X32" i="85"/>
  <c r="AI32" i="85" s="1"/>
  <c r="AA4" i="85"/>
  <c r="AD14" i="85"/>
  <c r="X34" i="85"/>
  <c r="AI34" i="85" s="1"/>
  <c r="Y21" i="85"/>
  <c r="AH21" i="85" s="1"/>
  <c r="AC28" i="85"/>
  <c r="AD28" i="85" s="1"/>
  <c r="Y28" i="85"/>
  <c r="AH28" i="85" s="1"/>
  <c r="X12" i="85"/>
  <c r="AI12" i="85" s="1"/>
  <c r="AH7" i="85"/>
  <c r="AA13" i="85"/>
  <c r="X3" i="85"/>
  <c r="AI3" i="85" s="1"/>
  <c r="AC7" i="85"/>
  <c r="AD7" i="85" s="1"/>
  <c r="Y29" i="85"/>
  <c r="AH29" i="85" s="1"/>
  <c r="AC6" i="85"/>
  <c r="AD6" i="85" s="1"/>
  <c r="AC12" i="85"/>
  <c r="AD12" i="85" s="1"/>
  <c r="AC21" i="85"/>
  <c r="AD21" i="85" s="1"/>
  <c r="AC5" i="85"/>
  <c r="AD5" i="85" s="1"/>
  <c r="X16" i="85"/>
  <c r="AI16" i="85" s="1"/>
  <c r="Y12" i="85"/>
  <c r="AH12" i="85" s="1"/>
  <c r="AA21" i="85"/>
  <c r="AC4" i="85"/>
  <c r="AD4" i="85" s="1"/>
  <c r="Y25" i="85"/>
  <c r="AH25" i="85" s="1"/>
  <c r="Z24" i="85"/>
  <c r="Z30" i="85"/>
  <c r="Z19" i="85"/>
  <c r="Y33" i="85"/>
  <c r="AH33" i="85" s="1"/>
  <c r="Y17" i="85"/>
  <c r="AH17" i="85" s="1"/>
  <c r="Z20" i="85"/>
  <c r="Y26" i="85"/>
  <c r="AH26" i="85" s="1"/>
  <c r="Z33" i="85"/>
  <c r="AA35" i="85"/>
  <c r="AC30" i="85"/>
  <c r="AD30" i="85" s="1"/>
  <c r="AC25" i="85"/>
  <c r="AD25" i="85" s="1"/>
  <c r="Z4" i="85"/>
  <c r="AG37" i="85"/>
  <c r="AC36" i="85"/>
  <c r="AD36" i="85" s="1"/>
  <c r="X13" i="85"/>
  <c r="AI13" i="85" s="1"/>
  <c r="Y19" i="85"/>
  <c r="AH19" i="85" s="1"/>
  <c r="X23" i="85"/>
  <c r="AI23" i="85" s="1"/>
  <c r="Y32" i="85"/>
  <c r="AH32" i="85" s="1"/>
  <c r="U73" i="84"/>
  <c r="U72" i="84"/>
  <c r="U71" i="84"/>
  <c r="U47" i="84"/>
  <c r="U75" i="83"/>
  <c r="U67" i="83"/>
  <c r="U63" i="83"/>
  <c r="U76" i="83"/>
  <c r="U55" i="83"/>
  <c r="U67" i="84"/>
  <c r="U65" i="84"/>
  <c r="U54" i="83"/>
  <c r="U44" i="83"/>
  <c r="U76" i="84"/>
  <c r="U61" i="84"/>
  <c r="U54" i="84"/>
  <c r="U61" i="83"/>
  <c r="U50" i="84"/>
  <c r="U57" i="84"/>
  <c r="U71" i="83"/>
  <c r="U64" i="83"/>
  <c r="U73" i="83"/>
  <c r="U70" i="84"/>
  <c r="U69" i="84"/>
  <c r="U68" i="83"/>
  <c r="U74" i="84"/>
  <c r="U66" i="83"/>
  <c r="U62" i="83"/>
  <c r="U75" i="84"/>
  <c r="U66" i="84"/>
  <c r="U55" i="84"/>
  <c r="U52" i="84"/>
  <c r="U53" i="84"/>
  <c r="U60" i="84"/>
  <c r="U69" i="83"/>
  <c r="U72" i="83"/>
  <c r="U70" i="83"/>
  <c r="U60" i="83"/>
  <c r="U56" i="83"/>
  <c r="U74" i="83"/>
  <c r="U65" i="83"/>
  <c r="U59" i="83"/>
  <c r="U50" i="83"/>
  <c r="U56" i="84"/>
  <c r="U68" i="84"/>
  <c r="AI4" i="84"/>
  <c r="AH4" i="84"/>
  <c r="Z12" i="84"/>
  <c r="Z34" i="84"/>
  <c r="Y17" i="84"/>
  <c r="AH17" i="84" s="1"/>
  <c r="Y35" i="84"/>
  <c r="AH35" i="84" s="1"/>
  <c r="AD17" i="84"/>
  <c r="AA31" i="84"/>
  <c r="AC20" i="84"/>
  <c r="AD20" i="84" s="1"/>
  <c r="AC27" i="84"/>
  <c r="AD27" i="84" s="1"/>
  <c r="X3" i="84"/>
  <c r="AI3" i="84" s="1"/>
  <c r="AC5" i="84"/>
  <c r="AD5" i="84" s="1"/>
  <c r="Z17" i="84"/>
  <c r="AB28" i="84"/>
  <c r="Y26" i="84"/>
  <c r="AH26" i="84" s="1"/>
  <c r="AC28" i="84"/>
  <c r="AD28" i="84" s="1"/>
  <c r="AB6" i="84"/>
  <c r="AC18" i="84"/>
  <c r="AD18" i="84" s="1"/>
  <c r="AB26" i="84"/>
  <c r="AA29" i="84"/>
  <c r="AB25" i="84"/>
  <c r="X23" i="84"/>
  <c r="AI23" i="84" s="1"/>
  <c r="Y16" i="84"/>
  <c r="AH16" i="84" s="1"/>
  <c r="AB29" i="84"/>
  <c r="AA7" i="84"/>
  <c r="AA27" i="84"/>
  <c r="AC33" i="84"/>
  <c r="AD33" i="84" s="1"/>
  <c r="AI20" i="84"/>
  <c r="X5" i="84"/>
  <c r="AI5" i="84" s="1"/>
  <c r="AC6" i="84"/>
  <c r="AD6" i="84" s="1"/>
  <c r="AB5" i="84"/>
  <c r="Z20" i="84"/>
  <c r="AB31" i="84"/>
  <c r="Y11" i="84"/>
  <c r="AH11" i="84" s="1"/>
  <c r="Y29" i="84"/>
  <c r="AH29" i="84" s="1"/>
  <c r="X8" i="84"/>
  <c r="AI8" i="84" s="1"/>
  <c r="X31" i="84"/>
  <c r="AI31" i="84" s="1"/>
  <c r="X9" i="84"/>
  <c r="AI9" i="84" s="1"/>
  <c r="X14" i="84"/>
  <c r="AI14" i="84" s="1"/>
  <c r="X24" i="84"/>
  <c r="AI24" i="84" s="1"/>
  <c r="Z13" i="84"/>
  <c r="AA5" i="84"/>
  <c r="AB36" i="84"/>
  <c r="AB27" i="84"/>
  <c r="AB21" i="84"/>
  <c r="AB4" i="84"/>
  <c r="AB33" i="84"/>
  <c r="AB16" i="84"/>
  <c r="AB19" i="84"/>
  <c r="AB30" i="84"/>
  <c r="AB18" i="84"/>
  <c r="AB9" i="84"/>
  <c r="AB3" i="84"/>
  <c r="AC32" i="84"/>
  <c r="AD32" i="84" s="1"/>
  <c r="Z15" i="84"/>
  <c r="Y8" i="84"/>
  <c r="AH8" i="84" s="1"/>
  <c r="AA34" i="84"/>
  <c r="AB20" i="84"/>
  <c r="Z7" i="84"/>
  <c r="AA16" i="84"/>
  <c r="X10" i="84"/>
  <c r="AI10" i="84" s="1"/>
  <c r="AA24" i="84"/>
  <c r="AD29" i="84"/>
  <c r="X12" i="84"/>
  <c r="AI12" i="84" s="1"/>
  <c r="AC31" i="84"/>
  <c r="AD31" i="84" s="1"/>
  <c r="Z16" i="84"/>
  <c r="AI16" i="84"/>
  <c r="Y13" i="84"/>
  <c r="AH13" i="84" s="1"/>
  <c r="Y34" i="84"/>
  <c r="AH34" i="84" s="1"/>
  <c r="Y32" i="84"/>
  <c r="AH32" i="84" s="1"/>
  <c r="AC35" i="84"/>
  <c r="AD35" i="84" s="1"/>
  <c r="AI19" i="84"/>
  <c r="AI34" i="84"/>
  <c r="AA32" i="84"/>
  <c r="Z32" i="84"/>
  <c r="AC36" i="84"/>
  <c r="AD36" i="84" s="1"/>
  <c r="AC25" i="84"/>
  <c r="AD25" i="84" s="1"/>
  <c r="AA28" i="84"/>
  <c r="AI35" i="84"/>
  <c r="AA26" i="84"/>
  <c r="AI28" i="84"/>
  <c r="AH28" i="84"/>
  <c r="AI36" i="84"/>
  <c r="AB17" i="84"/>
  <c r="AI27" i="84"/>
  <c r="X29" i="84"/>
  <c r="AI29" i="84" s="1"/>
  <c r="AH7" i="84"/>
  <c r="AC22" i="84"/>
  <c r="AD22" i="84" s="1"/>
  <c r="Y21" i="84"/>
  <c r="AH21" i="84" s="1"/>
  <c r="Y20" i="84"/>
  <c r="AH20" i="84" s="1"/>
  <c r="Z23" i="84"/>
  <c r="Z10" i="84"/>
  <c r="AB34" i="84"/>
  <c r="AI18" i="84"/>
  <c r="AC10" i="84"/>
  <c r="AD10" i="84" s="1"/>
  <c r="Z35" i="84"/>
  <c r="Z33" i="84"/>
  <c r="Z30" i="84"/>
  <c r="Z21" i="84"/>
  <c r="Z6" i="84"/>
  <c r="Z4" i="84"/>
  <c r="Z25" i="84"/>
  <c r="Z14" i="84"/>
  <c r="Z22" i="84"/>
  <c r="Z24" i="84"/>
  <c r="Z27" i="84"/>
  <c r="Z3" i="84"/>
  <c r="AA23" i="84"/>
  <c r="Y12" i="84"/>
  <c r="AH12" i="84" s="1"/>
  <c r="Y5" i="84"/>
  <c r="AH5" i="84" s="1"/>
  <c r="Y24" i="84"/>
  <c r="AH24" i="84" s="1"/>
  <c r="Y27" i="84"/>
  <c r="AH27" i="84" s="1"/>
  <c r="Y18" i="84"/>
  <c r="AH18" i="84" s="1"/>
  <c r="Y31" i="84"/>
  <c r="AH31" i="84" s="1"/>
  <c r="Y14" i="84"/>
  <c r="AH14" i="84" s="1"/>
  <c r="Y36" i="84"/>
  <c r="AH36" i="84" s="1"/>
  <c r="X7" i="84"/>
  <c r="AI7" i="84" s="1"/>
  <c r="X15" i="84"/>
  <c r="AI15" i="84" s="1"/>
  <c r="AC30" i="84"/>
  <c r="AD30" i="84" s="1"/>
  <c r="AC3" i="84"/>
  <c r="AD3" i="84" s="1"/>
  <c r="AC13" i="84"/>
  <c r="AD13" i="84" s="1"/>
  <c r="AC14" i="84"/>
  <c r="AD14" i="84" s="1"/>
  <c r="AC19" i="84"/>
  <c r="AD19" i="84" s="1"/>
  <c r="AC24" i="84"/>
  <c r="AD24" i="84" s="1"/>
  <c r="AC21" i="84"/>
  <c r="AD21" i="84" s="1"/>
  <c r="AC4" i="84"/>
  <c r="AD4" i="84" s="1"/>
  <c r="AB11" i="84"/>
  <c r="AA10" i="84"/>
  <c r="AA22" i="84"/>
  <c r="AA19" i="84"/>
  <c r="AA3" i="84"/>
  <c r="AA36" i="84"/>
  <c r="AA30" i="84"/>
  <c r="AA21" i="84"/>
  <c r="AA18" i="84"/>
  <c r="AA9" i="84"/>
  <c r="AA6" i="84"/>
  <c r="AA4" i="84"/>
  <c r="X21" i="84"/>
  <c r="AI21" i="84" s="1"/>
  <c r="X13" i="84"/>
  <c r="AI13" i="84" s="1"/>
  <c r="AC9" i="84"/>
  <c r="AD9" i="84" s="1"/>
  <c r="AC23" i="84"/>
  <c r="AD23" i="84" s="1"/>
  <c r="AC8" i="84"/>
  <c r="AD8" i="84" s="1"/>
  <c r="Z19" i="84"/>
  <c r="Z11" i="84"/>
  <c r="Z9" i="84"/>
  <c r="AB32" i="84"/>
  <c r="Z18" i="84"/>
  <c r="AB10" i="84"/>
  <c r="Y25" i="84"/>
  <c r="AH25" i="84" s="1"/>
  <c r="Y30" i="84"/>
  <c r="AH30" i="84" s="1"/>
  <c r="Y3" i="84"/>
  <c r="AH3" i="84" s="1"/>
  <c r="AC11" i="84"/>
  <c r="AD11" i="84" s="1"/>
  <c r="AG37" i="84"/>
  <c r="AC16" i="84"/>
  <c r="AD16" i="84" s="1"/>
  <c r="AB23" i="84"/>
  <c r="AC12" i="84"/>
  <c r="AD12" i="84" s="1"/>
  <c r="AC34" i="84"/>
  <c r="AD34" i="84" s="1"/>
  <c r="X25" i="84"/>
  <c r="AI25" i="84" s="1"/>
  <c r="X26" i="84"/>
  <c r="AI26" i="84" s="1"/>
  <c r="AD26" i="84"/>
  <c r="AA25" i="84"/>
  <c r="X22" i="84"/>
  <c r="AI22" i="84" s="1"/>
  <c r="AB22" i="84"/>
  <c r="Z26" i="84"/>
  <c r="AI6" i="84"/>
  <c r="Z31" i="84"/>
  <c r="X17" i="84"/>
  <c r="AI17" i="84" s="1"/>
  <c r="AI30" i="84"/>
  <c r="Z8" i="84"/>
  <c r="Y6" i="84"/>
  <c r="AH6" i="84" s="1"/>
  <c r="Y9" i="84"/>
  <c r="AH9" i="84" s="1"/>
  <c r="Y23" i="84"/>
  <c r="AH23" i="84" s="1"/>
  <c r="AB7" i="84"/>
  <c r="AD15" i="84"/>
  <c r="AC7" i="84"/>
  <c r="AD7" i="84" s="1"/>
  <c r="X11" i="84"/>
  <c r="AI11" i="84" s="1"/>
  <c r="Y22" i="84"/>
  <c r="AH22" i="84" s="1"/>
  <c r="AA12" i="84"/>
  <c r="AI33" i="84"/>
  <c r="AH33" i="84"/>
  <c r="Y10" i="84"/>
  <c r="AH10" i="84" s="1"/>
  <c r="AI32" i="84"/>
  <c r="AA33" i="84"/>
  <c r="Y19" i="84"/>
  <c r="AH19" i="84" s="1"/>
  <c r="Z5" i="84"/>
  <c r="Y15" i="84"/>
  <c r="AH15" i="84" s="1"/>
  <c r="AG37" i="83"/>
  <c r="AH21" i="83"/>
  <c r="AB27" i="83"/>
  <c r="AH31" i="83"/>
  <c r="AI31" i="83"/>
  <c r="X15" i="83"/>
  <c r="AI15" i="83" s="1"/>
  <c r="AB35" i="83"/>
  <c r="AB16" i="83"/>
  <c r="X32" i="83"/>
  <c r="AI32" i="83" s="1"/>
  <c r="X17" i="83"/>
  <c r="AI17" i="83" s="1"/>
  <c r="X33" i="83"/>
  <c r="AI33" i="83" s="1"/>
  <c r="AC5" i="83"/>
  <c r="AD5" i="83" s="1"/>
  <c r="AA25" i="83"/>
  <c r="AA17" i="83"/>
  <c r="Z34" i="83"/>
  <c r="AB14" i="83"/>
  <c r="Y19" i="83"/>
  <c r="AH19" i="83" s="1"/>
  <c r="Z21" i="83"/>
  <c r="X14" i="83"/>
  <c r="AI14" i="83" s="1"/>
  <c r="Z20" i="83"/>
  <c r="Z5" i="83"/>
  <c r="AA30" i="83"/>
  <c r="AD16" i="83"/>
  <c r="AI16" i="83"/>
  <c r="AA36" i="83"/>
  <c r="AH34" i="83"/>
  <c r="AD34" i="83"/>
  <c r="AB6" i="83"/>
  <c r="Z26" i="83"/>
  <c r="X18" i="83"/>
  <c r="AI18" i="83" s="1"/>
  <c r="Y35" i="83"/>
  <c r="AH35" i="83" s="1"/>
  <c r="Y36" i="83"/>
  <c r="AH36" i="83" s="1"/>
  <c r="AC17" i="83"/>
  <c r="AD17" i="83" s="1"/>
  <c r="AI6" i="83"/>
  <c r="AA15" i="83"/>
  <c r="AH12" i="83"/>
  <c r="AB13" i="83"/>
  <c r="AB7" i="83"/>
  <c r="AB15" i="83"/>
  <c r="Z4" i="83"/>
  <c r="X29" i="83"/>
  <c r="AI29" i="83" s="1"/>
  <c r="AA18" i="83"/>
  <c r="AH23" i="83"/>
  <c r="AC21" i="83"/>
  <c r="AD21" i="83" s="1"/>
  <c r="AC22" i="83"/>
  <c r="AD22" i="83" s="1"/>
  <c r="AA7" i="83"/>
  <c r="Y27" i="83"/>
  <c r="AH27" i="83" s="1"/>
  <c r="X36" i="83"/>
  <c r="AI36" i="83" s="1"/>
  <c r="Y16" i="83"/>
  <c r="AH16" i="83" s="1"/>
  <c r="AB12" i="83"/>
  <c r="Z17" i="83"/>
  <c r="Y10" i="83"/>
  <c r="AH14" i="83"/>
  <c r="AB18" i="83"/>
  <c r="AD15" i="83"/>
  <c r="AH15" i="83"/>
  <c r="AC9" i="83"/>
  <c r="AD9" i="83" s="1"/>
  <c r="AC24" i="83"/>
  <c r="AD24" i="83" s="1"/>
  <c r="AC3" i="83"/>
  <c r="AD3" i="83" s="1"/>
  <c r="Z27" i="83"/>
  <c r="AB3" i="83"/>
  <c r="Z19" i="83"/>
  <c r="AB22" i="83"/>
  <c r="AB23" i="83"/>
  <c r="Z8" i="83"/>
  <c r="X28" i="83"/>
  <c r="AI28" i="83" s="1"/>
  <c r="AC14" i="83"/>
  <c r="AD14" i="83" s="1"/>
  <c r="AC33" i="83"/>
  <c r="AD33" i="83" s="1"/>
  <c r="AC8" i="83"/>
  <c r="AD8" i="83" s="1"/>
  <c r="AA14" i="83"/>
  <c r="X35" i="83"/>
  <c r="AI35" i="83" s="1"/>
  <c r="Z33" i="83"/>
  <c r="AC18" i="83"/>
  <c r="AD18" i="83" s="1"/>
  <c r="Z11" i="83"/>
  <c r="AA22" i="83"/>
  <c r="AC29" i="83"/>
  <c r="AD29" i="83" s="1"/>
  <c r="AA23" i="83"/>
  <c r="AA24" i="83"/>
  <c r="Y9" i="83"/>
  <c r="AH9" i="83" s="1"/>
  <c r="AH29" i="83"/>
  <c r="AC7" i="83"/>
  <c r="AD7" i="83" s="1"/>
  <c r="AC25" i="83"/>
  <c r="AD25" i="83" s="1"/>
  <c r="Z30" i="83"/>
  <c r="AC12" i="83"/>
  <c r="AD12" i="83" s="1"/>
  <c r="Y6" i="83"/>
  <c r="AH6" i="83" s="1"/>
  <c r="Z12" i="83"/>
  <c r="AC20" i="83"/>
  <c r="AD20" i="83" s="1"/>
  <c r="AB28" i="83"/>
  <c r="Z15" i="83"/>
  <c r="AA5" i="83"/>
  <c r="AB5" i="83"/>
  <c r="Y22" i="83"/>
  <c r="AH22" i="83" s="1"/>
  <c r="X24" i="83"/>
  <c r="AI24" i="83" s="1"/>
  <c r="X21" i="83"/>
  <c r="AI21" i="83" s="1"/>
  <c r="X30" i="83"/>
  <c r="AI30" i="83" s="1"/>
  <c r="Z24" i="83"/>
  <c r="AA6" i="83"/>
  <c r="Z25" i="83"/>
  <c r="X10" i="83"/>
  <c r="AI10" i="83" s="1"/>
  <c r="AA31" i="83"/>
  <c r="AB8" i="83"/>
  <c r="AB26" i="83"/>
  <c r="Y30" i="83"/>
  <c r="AH30" i="83" s="1"/>
  <c r="Z23" i="83"/>
  <c r="AA35" i="83"/>
  <c r="Z35" i="83"/>
  <c r="AA13" i="83"/>
  <c r="AA20" i="83"/>
  <c r="AB4" i="83"/>
  <c r="Z22" i="83"/>
  <c r="X20" i="83"/>
  <c r="AI20" i="83" s="1"/>
  <c r="Z36" i="83"/>
  <c r="X22" i="83"/>
  <c r="AI22" i="83" s="1"/>
  <c r="Z6" i="83"/>
  <c r="Y25" i="83"/>
  <c r="AH25" i="83" s="1"/>
  <c r="Z7" i="83"/>
  <c r="Y26" i="83"/>
  <c r="AH26" i="83" s="1"/>
  <c r="Z32" i="83"/>
  <c r="AA9" i="83"/>
  <c r="AA27" i="83"/>
  <c r="AC26" i="83"/>
  <c r="AD26" i="83" s="1"/>
  <c r="AC6" i="83"/>
  <c r="AD6" i="83" s="1"/>
  <c r="AA26" i="83"/>
  <c r="AH5" i="83"/>
  <c r="AA21" i="83"/>
  <c r="AC32" i="83"/>
  <c r="AD32" i="83" s="1"/>
  <c r="Z18" i="83"/>
  <c r="X13" i="83"/>
  <c r="AI13" i="83" s="1"/>
  <c r="AH18" i="83"/>
  <c r="AC10" i="83"/>
  <c r="AD10" i="83" s="1"/>
  <c r="AC35" i="83"/>
  <c r="AD35" i="83" s="1"/>
  <c r="Y7" i="83"/>
  <c r="AH7" i="83" s="1"/>
  <c r="X26" i="83"/>
  <c r="AI26" i="83" s="1"/>
  <c r="Y8" i="83"/>
  <c r="AH8" i="83" s="1"/>
  <c r="X27" i="83"/>
  <c r="AI27" i="83" s="1"/>
  <c r="Y33" i="83"/>
  <c r="AH33" i="83" s="1"/>
  <c r="Z10" i="83"/>
  <c r="Z28" i="83"/>
  <c r="AH24" i="83"/>
  <c r="X5" i="83"/>
  <c r="AI5" i="83" s="1"/>
  <c r="AA19" i="83"/>
  <c r="AD4" i="83"/>
  <c r="AH4" i="83"/>
  <c r="AB33" i="83"/>
  <c r="AB10" i="83"/>
  <c r="X19" i="83"/>
  <c r="AI19" i="83" s="1"/>
  <c r="AA28" i="83"/>
  <c r="Y28" i="83"/>
  <c r="AH28" i="83" s="1"/>
  <c r="AC11" i="83"/>
  <c r="AD11" i="83" s="1"/>
  <c r="AB9" i="83"/>
  <c r="AC36" i="83"/>
  <c r="AD36" i="83" s="1"/>
  <c r="AA16" i="83"/>
  <c r="AH20" i="83"/>
  <c r="AB11" i="83"/>
  <c r="AC28" i="83"/>
  <c r="AD28" i="83" s="1"/>
  <c r="AB36" i="83"/>
  <c r="X8" i="83"/>
  <c r="AI8" i="83" s="1"/>
  <c r="AD27" i="83"/>
  <c r="X9" i="83"/>
  <c r="AI9" i="83" s="1"/>
  <c r="Y17" i="83"/>
  <c r="AH17" i="83" s="1"/>
  <c r="X34" i="83"/>
  <c r="AI34" i="83" s="1"/>
  <c r="Y11" i="83"/>
  <c r="AH11" i="83" s="1"/>
  <c r="Z3" i="83"/>
  <c r="Y3" i="83"/>
  <c r="AH3" i="83" s="1"/>
  <c r="Z14" i="83"/>
  <c r="AB25" i="83"/>
  <c r="X25" i="83"/>
  <c r="AI25" i="83" s="1"/>
  <c r="AA32" i="83"/>
  <c r="AH32" i="83"/>
  <c r="AA4" i="83"/>
  <c r="X11" i="83"/>
  <c r="AI11" i="83" s="1"/>
  <c r="AC19" i="83"/>
  <c r="AD19" i="83" s="1"/>
  <c r="AA12" i="83"/>
  <c r="AB29" i="83"/>
  <c r="AH10" i="83"/>
  <c r="AC30" i="83"/>
  <c r="AD30" i="83" s="1"/>
  <c r="X12" i="83"/>
  <c r="AI12" i="83" s="1"/>
  <c r="AC31" i="83"/>
  <c r="AD31" i="83" s="1"/>
  <c r="X4" i="83"/>
  <c r="AI4" i="83" s="1"/>
  <c r="X3" i="83"/>
  <c r="AI3" i="83" s="1"/>
  <c r="X23" i="83"/>
  <c r="AI23" i="83" s="1"/>
  <c r="X7" i="83"/>
  <c r="AI7" i="83" s="1"/>
  <c r="AB34" i="83"/>
  <c r="Z16" i="83"/>
  <c r="Z13" i="83"/>
  <c r="AB30" i="83"/>
  <c r="AC23" i="83"/>
  <c r="AD23" i="83" s="1"/>
  <c r="AH13" i="83"/>
  <c r="AD13" i="83"/>
  <c r="AB32" i="83"/>
  <c r="AB19" i="83"/>
  <c r="AB17" i="83"/>
  <c r="AA8" i="83"/>
  <c r="AA10" i="83"/>
  <c r="U71" i="82"/>
  <c r="U70" i="82"/>
  <c r="U44" i="82"/>
  <c r="U69" i="82"/>
  <c r="U64" i="82"/>
  <c r="U51" i="82"/>
  <c r="U74" i="82"/>
  <c r="U59" i="82"/>
  <c r="U68" i="82"/>
  <c r="U65" i="82"/>
  <c r="U52" i="82"/>
  <c r="U73" i="82"/>
  <c r="U67" i="82"/>
  <c r="U55" i="82"/>
  <c r="U45" i="82"/>
  <c r="U54" i="82"/>
  <c r="U61" i="82"/>
  <c r="U53" i="82"/>
  <c r="U49" i="82"/>
  <c r="U57" i="82"/>
  <c r="U76" i="82"/>
  <c r="U48" i="82"/>
  <c r="U75" i="82"/>
  <c r="U72" i="82"/>
  <c r="AA24" i="82"/>
  <c r="Z7" i="82"/>
  <c r="Z10" i="82"/>
  <c r="AH15" i="82"/>
  <c r="AC10" i="82"/>
  <c r="AD10" i="82" s="1"/>
  <c r="X13" i="82"/>
  <c r="AI13" i="82" s="1"/>
  <c r="X15" i="82"/>
  <c r="AI15" i="82" s="1"/>
  <c r="X34" i="82"/>
  <c r="AI34" i="82" s="1"/>
  <c r="X31" i="82"/>
  <c r="AI31" i="82" s="1"/>
  <c r="X29" i="82"/>
  <c r="AI29" i="82" s="1"/>
  <c r="X25" i="82"/>
  <c r="AI25" i="82" s="1"/>
  <c r="X23" i="82"/>
  <c r="AI23" i="82" s="1"/>
  <c r="X18" i="82"/>
  <c r="AI18" i="82" s="1"/>
  <c r="X16" i="82"/>
  <c r="AI16" i="82" s="1"/>
  <c r="X14" i="82"/>
  <c r="AI14" i="82" s="1"/>
  <c r="X35" i="82"/>
  <c r="AI35" i="82" s="1"/>
  <c r="X32" i="82"/>
  <c r="AI32" i="82" s="1"/>
  <c r="X17" i="82"/>
  <c r="AI17" i="82" s="1"/>
  <c r="X24" i="82"/>
  <c r="Y28" i="82"/>
  <c r="AH28" i="82" s="1"/>
  <c r="AI27" i="82"/>
  <c r="AD27" i="82"/>
  <c r="AC17" i="82"/>
  <c r="AD17" i="82" s="1"/>
  <c r="Z36" i="82"/>
  <c r="AC8" i="82"/>
  <c r="AC6" i="82"/>
  <c r="AD6" i="82" s="1"/>
  <c r="AB29" i="82"/>
  <c r="Y17" i="82"/>
  <c r="AH17" i="82" s="1"/>
  <c r="AA23" i="82"/>
  <c r="Z9" i="82"/>
  <c r="X12" i="82"/>
  <c r="AI12" i="82" s="1"/>
  <c r="AA10" i="82"/>
  <c r="AI3" i="82"/>
  <c r="Z14" i="82"/>
  <c r="AD33" i="82"/>
  <c r="AC21" i="82"/>
  <c r="AD21" i="82" s="1"/>
  <c r="X28" i="82"/>
  <c r="AI28" i="82" s="1"/>
  <c r="AI5" i="82"/>
  <c r="AH5" i="82"/>
  <c r="Z17" i="82"/>
  <c r="AA34" i="82"/>
  <c r="AB13" i="82"/>
  <c r="AC29" i="82"/>
  <c r="AD29" i="82" s="1"/>
  <c r="AC13" i="82"/>
  <c r="AD13" i="82" s="1"/>
  <c r="Y36" i="82"/>
  <c r="AH36" i="82" s="1"/>
  <c r="Z33" i="82"/>
  <c r="Z5" i="82"/>
  <c r="Z16" i="82"/>
  <c r="Z27" i="82"/>
  <c r="Z26" i="82"/>
  <c r="Z35" i="82"/>
  <c r="Z20" i="82"/>
  <c r="Z32" i="82"/>
  <c r="Y7" i="82"/>
  <c r="AH7" i="82" s="1"/>
  <c r="AA35" i="82"/>
  <c r="Y8" i="82"/>
  <c r="AH8" i="82" s="1"/>
  <c r="AD8" i="82"/>
  <c r="Y27" i="82"/>
  <c r="AH27" i="82" s="1"/>
  <c r="AA14" i="82"/>
  <c r="AI10" i="82"/>
  <c r="AA28" i="82"/>
  <c r="X20" i="82"/>
  <c r="AH31" i="82"/>
  <c r="AB16" i="82"/>
  <c r="X19" i="82"/>
  <c r="AI19" i="82" s="1"/>
  <c r="Z34" i="82"/>
  <c r="X6" i="82"/>
  <c r="AI6" i="82" s="1"/>
  <c r="AB18" i="82"/>
  <c r="AI36" i="82"/>
  <c r="AB14" i="82"/>
  <c r="Z29" i="82"/>
  <c r="AC14" i="82"/>
  <c r="AD14" i="82" s="1"/>
  <c r="AB36" i="82"/>
  <c r="AB20" i="82"/>
  <c r="AB5" i="82"/>
  <c r="AB32" i="82"/>
  <c r="AB10" i="82"/>
  <c r="AB30" i="82"/>
  <c r="AB33" i="82"/>
  <c r="AB27" i="82"/>
  <c r="AB7" i="82"/>
  <c r="AB35" i="82"/>
  <c r="AB26" i="82"/>
  <c r="AB3" i="82"/>
  <c r="AB19" i="82"/>
  <c r="AB4" i="82"/>
  <c r="AB22" i="82"/>
  <c r="AB9" i="82"/>
  <c r="AA25" i="82"/>
  <c r="Z19" i="82"/>
  <c r="Y21" i="82"/>
  <c r="AH21" i="82" s="1"/>
  <c r="AI26" i="82"/>
  <c r="Y25" i="82"/>
  <c r="AH25" i="82" s="1"/>
  <c r="AD7" i="82"/>
  <c r="X11" i="82"/>
  <c r="AI11" i="82" s="1"/>
  <c r="Z22" i="82"/>
  <c r="Z8" i="82"/>
  <c r="AC24" i="82"/>
  <c r="AD24" i="82" s="1"/>
  <c r="AC23" i="82"/>
  <c r="AD23" i="82" s="1"/>
  <c r="AA13" i="82"/>
  <c r="Z18" i="82"/>
  <c r="AB21" i="82"/>
  <c r="Y18" i="82"/>
  <c r="AH18" i="82" s="1"/>
  <c r="Y16" i="82"/>
  <c r="AH16" i="82" s="1"/>
  <c r="Y13" i="82"/>
  <c r="AH13" i="82" s="1"/>
  <c r="Y24" i="82"/>
  <c r="AH24" i="82" s="1"/>
  <c r="Y26" i="82"/>
  <c r="AH26" i="82" s="1"/>
  <c r="Y14" i="82"/>
  <c r="AH14" i="82" s="1"/>
  <c r="Y35" i="82"/>
  <c r="AH35" i="82" s="1"/>
  <c r="Y20" i="82"/>
  <c r="AH20" i="82" s="1"/>
  <c r="Y32" i="82"/>
  <c r="AH32" i="82" s="1"/>
  <c r="Z4" i="82"/>
  <c r="Z13" i="82"/>
  <c r="AB24" i="82"/>
  <c r="AA11" i="82"/>
  <c r="AB11" i="82"/>
  <c r="AD34" i="82"/>
  <c r="Z25" i="82"/>
  <c r="Z31" i="82"/>
  <c r="AB12" i="82"/>
  <c r="Z28" i="82"/>
  <c r="Y23" i="82"/>
  <c r="AH23" i="82" s="1"/>
  <c r="Y33" i="82"/>
  <c r="AH33" i="82" s="1"/>
  <c r="AD18" i="82"/>
  <c r="AD35" i="82"/>
  <c r="AC36" i="82"/>
  <c r="AD36" i="82" s="1"/>
  <c r="AC32" i="82"/>
  <c r="AD32" i="82" s="1"/>
  <c r="AC20" i="82"/>
  <c r="AD20" i="82" s="1"/>
  <c r="AC5" i="82"/>
  <c r="AD5" i="82" s="1"/>
  <c r="AC26" i="82"/>
  <c r="AD26" i="82" s="1"/>
  <c r="AC11" i="82"/>
  <c r="AD11" i="82" s="1"/>
  <c r="AC30" i="82"/>
  <c r="AD30" i="82" s="1"/>
  <c r="AC9" i="82"/>
  <c r="AD9" i="82" s="1"/>
  <c r="AC35" i="82"/>
  <c r="AC28" i="82"/>
  <c r="AD28" i="82" s="1"/>
  <c r="AC3" i="82"/>
  <c r="AD3" i="82" s="1"/>
  <c r="AC19" i="82"/>
  <c r="AD19" i="82" s="1"/>
  <c r="AC4" i="82"/>
  <c r="AD4" i="82" s="1"/>
  <c r="AC22" i="82"/>
  <c r="AD22" i="82" s="1"/>
  <c r="AI9" i="82"/>
  <c r="AH9" i="82"/>
  <c r="X7" i="82"/>
  <c r="AI7" i="82" s="1"/>
  <c r="X21" i="82"/>
  <c r="AI21" i="82" s="1"/>
  <c r="Z3" i="82"/>
  <c r="AC15" i="82"/>
  <c r="AD15" i="82" s="1"/>
  <c r="AB31" i="82"/>
  <c r="AA3" i="82"/>
  <c r="AB17" i="82"/>
  <c r="AB28" i="82"/>
  <c r="AA6" i="82"/>
  <c r="AA27" i="82"/>
  <c r="AA30" i="82"/>
  <c r="AA20" i="82"/>
  <c r="AA8" i="82"/>
  <c r="AA33" i="82"/>
  <c r="AA5" i="82"/>
  <c r="AA21" i="82"/>
  <c r="AA16" i="82"/>
  <c r="AA36" i="82"/>
  <c r="AA32" i="82"/>
  <c r="AA4" i="82"/>
  <c r="AA26" i="82"/>
  <c r="AA7" i="82"/>
  <c r="AA19" i="82"/>
  <c r="AI24" i="82"/>
  <c r="AA22" i="82"/>
  <c r="AB34" i="82"/>
  <c r="AH30" i="82"/>
  <c r="Z11" i="82"/>
  <c r="AC25" i="82"/>
  <c r="AD25" i="82" s="1"/>
  <c r="AH6" i="82"/>
  <c r="AB23" i="82"/>
  <c r="Y12" i="82"/>
  <c r="AH12" i="82" s="1"/>
  <c r="AA12" i="82"/>
  <c r="AB6" i="82"/>
  <c r="X30" i="82"/>
  <c r="AI30" i="82" s="1"/>
  <c r="X22" i="82"/>
  <c r="AI22" i="82" s="1"/>
  <c r="Y10" i="82"/>
  <c r="AH10" i="82" s="1"/>
  <c r="AH29" i="82"/>
  <c r="Y19" i="82"/>
  <c r="AH19" i="82" s="1"/>
  <c r="AH11" i="82"/>
  <c r="AB15" i="82"/>
  <c r="AA31" i="82"/>
  <c r="X27" i="82"/>
  <c r="AA15" i="82"/>
  <c r="Z30" i="82"/>
  <c r="Y4" i="82"/>
  <c r="AH4" i="82" s="1"/>
  <c r="Y3" i="82"/>
  <c r="AH3" i="82" s="1"/>
  <c r="AC16" i="82"/>
  <c r="AD16" i="82" s="1"/>
  <c r="AC12" i="82"/>
  <c r="AD12" i="82" s="1"/>
  <c r="AC31" i="82"/>
  <c r="AD31" i="82" s="1"/>
  <c r="AG37" i="82"/>
  <c r="X8" i="82"/>
  <c r="AI8" i="82" s="1"/>
  <c r="Y22" i="82"/>
  <c r="AH22" i="82" s="1"/>
  <c r="AA17" i="82"/>
  <c r="X33" i="82"/>
  <c r="AI33" i="82" s="1"/>
  <c r="X4" i="82"/>
  <c r="AI4" i="82" s="1"/>
  <c r="AI20" i="82"/>
  <c r="Y34" i="82"/>
  <c r="AH34" i="82" s="1"/>
  <c r="U53" i="80"/>
  <c r="U57" i="79"/>
  <c r="U56" i="79"/>
  <c r="U54" i="80"/>
  <c r="U49" i="80"/>
  <c r="U58" i="79"/>
  <c r="U48" i="80"/>
  <c r="U48" i="79"/>
  <c r="U51" i="79"/>
  <c r="U56" i="80"/>
  <c r="U46" i="80"/>
  <c r="U62" i="79"/>
  <c r="U51" i="80"/>
  <c r="U45" i="80"/>
  <c r="U52" i="79"/>
  <c r="U50" i="79"/>
  <c r="U52" i="80"/>
  <c r="U54" i="79"/>
  <c r="U46" i="79"/>
  <c r="U55" i="80"/>
  <c r="U59" i="79"/>
  <c r="AI21" i="81"/>
  <c r="U73" i="81"/>
  <c r="U67" i="81"/>
  <c r="U64" i="81"/>
  <c r="U63" i="81"/>
  <c r="U60" i="81"/>
  <c r="U59" i="81"/>
  <c r="U53" i="81"/>
  <c r="U66" i="79"/>
  <c r="U74" i="81"/>
  <c r="U66" i="81"/>
  <c r="U65" i="81"/>
  <c r="U62" i="81"/>
  <c r="U61" i="81"/>
  <c r="U49" i="81"/>
  <c r="U75" i="80"/>
  <c r="U58" i="80"/>
  <c r="U70" i="79"/>
  <c r="U71" i="80"/>
  <c r="U64" i="79"/>
  <c r="U46" i="81"/>
  <c r="U76" i="80"/>
  <c r="U63" i="80"/>
  <c r="U76" i="81"/>
  <c r="U50" i="81"/>
  <c r="U75" i="79"/>
  <c r="U65" i="80"/>
  <c r="U75" i="81"/>
  <c r="U56" i="81"/>
  <c r="U69" i="80"/>
  <c r="U59" i="80"/>
  <c r="U71" i="79"/>
  <c r="U68" i="80"/>
  <c r="U57" i="81"/>
  <c r="U61" i="80"/>
  <c r="U45" i="81"/>
  <c r="U44" i="81"/>
  <c r="U70" i="80"/>
  <c r="U64" i="80"/>
  <c r="U71" i="81"/>
  <c r="U76" i="79"/>
  <c r="U43" i="81"/>
  <c r="U67" i="80"/>
  <c r="U63" i="79"/>
  <c r="U70" i="81"/>
  <c r="U69" i="81"/>
  <c r="U51" i="81"/>
  <c r="U60" i="80"/>
  <c r="U72" i="79"/>
  <c r="U69" i="79"/>
  <c r="U72" i="80"/>
  <c r="U73" i="79"/>
  <c r="U72" i="81"/>
  <c r="U52" i="81"/>
  <c r="U47" i="81"/>
  <c r="U73" i="80"/>
  <c r="U66" i="80"/>
  <c r="U44" i="80"/>
  <c r="U68" i="81"/>
  <c r="U48" i="81"/>
  <c r="U74" i="80"/>
  <c r="U74" i="79"/>
  <c r="U58" i="81"/>
  <c r="U55" i="81"/>
  <c r="U57" i="80"/>
  <c r="U68" i="79"/>
  <c r="U65" i="79"/>
  <c r="U54" i="81"/>
  <c r="U62" i="80"/>
  <c r="U67" i="79"/>
  <c r="Y15" i="81"/>
  <c r="AH15" i="81" s="1"/>
  <c r="AI3" i="81"/>
  <c r="AB12" i="81"/>
  <c r="AI13" i="81"/>
  <c r="Y6" i="81"/>
  <c r="AH6" i="81" s="1"/>
  <c r="AC13" i="81"/>
  <c r="AD13" i="81" s="1"/>
  <c r="AA34" i="81"/>
  <c r="AC11" i="81"/>
  <c r="AD11" i="81" s="1"/>
  <c r="Y21" i="81"/>
  <c r="AH21" i="81" s="1"/>
  <c r="AA20" i="81"/>
  <c r="AB20" i="81"/>
  <c r="AA35" i="81"/>
  <c r="Y18" i="81"/>
  <c r="AH18" i="81" s="1"/>
  <c r="Z35" i="81"/>
  <c r="Z15" i="81"/>
  <c r="AA19" i="81"/>
  <c r="AA22" i="81"/>
  <c r="AB18" i="81"/>
  <c r="AB36" i="81"/>
  <c r="AA8" i="81"/>
  <c r="AH9" i="81"/>
  <c r="AI9" i="81"/>
  <c r="AI4" i="81"/>
  <c r="AB30" i="81"/>
  <c r="AI20" i="81"/>
  <c r="AA10" i="81"/>
  <c r="Y10" i="81"/>
  <c r="AH10" i="81" s="1"/>
  <c r="AI23" i="81"/>
  <c r="X11" i="81"/>
  <c r="AI11" i="81" s="1"/>
  <c r="AA32" i="81"/>
  <c r="AC26" i="81"/>
  <c r="AD26" i="81" s="1"/>
  <c r="AB32" i="81"/>
  <c r="X25" i="81"/>
  <c r="AI25" i="81" s="1"/>
  <c r="X33" i="81"/>
  <c r="AI33" i="81" s="1"/>
  <c r="AB6" i="81"/>
  <c r="AC22" i="81"/>
  <c r="AD22" i="81" s="1"/>
  <c r="AI12" i="81"/>
  <c r="AA33" i="81"/>
  <c r="AB27" i="81"/>
  <c r="Y30" i="81"/>
  <c r="Z28" i="81"/>
  <c r="Y11" i="81"/>
  <c r="AH11" i="81" s="1"/>
  <c r="AH33" i="81"/>
  <c r="Z11" i="81"/>
  <c r="AB28" i="81"/>
  <c r="Y4" i="81"/>
  <c r="AH4" i="81" s="1"/>
  <c r="X32" i="81"/>
  <c r="AI32" i="81" s="1"/>
  <c r="AI16" i="81"/>
  <c r="AI6" i="81"/>
  <c r="Y23" i="81"/>
  <c r="AH23" i="81" s="1"/>
  <c r="AC32" i="81"/>
  <c r="AD32" i="81" s="1"/>
  <c r="AB33" i="81"/>
  <c r="AB19" i="81"/>
  <c r="Y19" i="81"/>
  <c r="AH19" i="81" s="1"/>
  <c r="AC6" i="81"/>
  <c r="AD6" i="81" s="1"/>
  <c r="Z7" i="81"/>
  <c r="AD18" i="81"/>
  <c r="AI14" i="81"/>
  <c r="Z19" i="81"/>
  <c r="AA14" i="81"/>
  <c r="AB24" i="81"/>
  <c r="Y3" i="81"/>
  <c r="AH3" i="81" s="1"/>
  <c r="AI22" i="81"/>
  <c r="AA18" i="81"/>
  <c r="Z9" i="81"/>
  <c r="AH26" i="81"/>
  <c r="AG37" i="81"/>
  <c r="AC20" i="81"/>
  <c r="AD20" i="81" s="1"/>
  <c r="AA36" i="81"/>
  <c r="Z20" i="81"/>
  <c r="Z27" i="81"/>
  <c r="Z5" i="81"/>
  <c r="AC34" i="81"/>
  <c r="AD34" i="81" s="1"/>
  <c r="AC5" i="81"/>
  <c r="AD5" i="81" s="1"/>
  <c r="AC21" i="81"/>
  <c r="AD21" i="81" s="1"/>
  <c r="AC3" i="81"/>
  <c r="AD3" i="81" s="1"/>
  <c r="AB8" i="81"/>
  <c r="Y27" i="81"/>
  <c r="AH27" i="81" s="1"/>
  <c r="AC7" i="81"/>
  <c r="AD7" i="81" s="1"/>
  <c r="AC28" i="81"/>
  <c r="AD28" i="81" s="1"/>
  <c r="AA6" i="81"/>
  <c r="Z3" i="81"/>
  <c r="AC27" i="81"/>
  <c r="AD27" i="81" s="1"/>
  <c r="X28" i="81"/>
  <c r="AI28" i="81" s="1"/>
  <c r="AA27" i="81"/>
  <c r="AA7" i="81"/>
  <c r="AC23" i="81"/>
  <c r="AD23" i="81" s="1"/>
  <c r="AB34" i="81"/>
  <c r="AA28" i="81"/>
  <c r="AI29" i="81"/>
  <c r="X30" i="81"/>
  <c r="AI30" i="81" s="1"/>
  <c r="AC4" i="81"/>
  <c r="AD4" i="81" s="1"/>
  <c r="Y34" i="81"/>
  <c r="AH34" i="81" s="1"/>
  <c r="AA12" i="81"/>
  <c r="AA5" i="81"/>
  <c r="AD17" i="81"/>
  <c r="AI17" i="81"/>
  <c r="X7" i="81"/>
  <c r="AI7" i="81" s="1"/>
  <c r="AA23" i="81"/>
  <c r="AD30" i="81"/>
  <c r="AH30" i="81"/>
  <c r="AB4" i="81"/>
  <c r="AB31" i="81"/>
  <c r="AB22" i="81"/>
  <c r="AB29" i="81"/>
  <c r="AB5" i="81"/>
  <c r="AB23" i="81"/>
  <c r="AB15" i="81"/>
  <c r="AB21" i="81"/>
  <c r="AB16" i="81"/>
  <c r="AB9" i="81"/>
  <c r="AB10" i="81"/>
  <c r="AB25" i="81"/>
  <c r="Y13" i="81"/>
  <c r="AH13" i="81" s="1"/>
  <c r="Z25" i="81"/>
  <c r="Z14" i="81"/>
  <c r="Z10" i="81"/>
  <c r="Z16" i="81"/>
  <c r="Z17" i="81"/>
  <c r="Z18" i="81"/>
  <c r="Z30" i="81"/>
  <c r="Z22" i="81"/>
  <c r="Z26" i="81"/>
  <c r="Z36" i="81"/>
  <c r="Z4" i="81"/>
  <c r="AD14" i="81"/>
  <c r="AA26" i="81"/>
  <c r="AA16" i="81"/>
  <c r="AA9" i="81"/>
  <c r="AA4" i="81"/>
  <c r="AA29" i="81"/>
  <c r="AA25" i="81"/>
  <c r="AI15" i="81"/>
  <c r="Z34" i="81"/>
  <c r="AB17" i="81"/>
  <c r="AB7" i="81"/>
  <c r="AC16" i="81"/>
  <c r="AD16" i="81" s="1"/>
  <c r="AC12" i="81"/>
  <c r="AD12" i="81" s="1"/>
  <c r="AC10" i="81"/>
  <c r="AD10" i="81" s="1"/>
  <c r="AC29" i="81"/>
  <c r="AD29" i="81" s="1"/>
  <c r="AC31" i="81"/>
  <c r="AD31" i="81" s="1"/>
  <c r="AC9" i="81"/>
  <c r="AD9" i="81" s="1"/>
  <c r="AC33" i="81"/>
  <c r="AD33" i="81" s="1"/>
  <c r="AC25" i="81"/>
  <c r="AD25" i="81" s="1"/>
  <c r="Y12" i="81"/>
  <c r="AH12" i="81" s="1"/>
  <c r="AC8" i="81"/>
  <c r="AD8" i="81" s="1"/>
  <c r="Y36" i="81"/>
  <c r="AH36" i="81" s="1"/>
  <c r="Z13" i="81"/>
  <c r="AC19" i="81"/>
  <c r="AD19" i="81" s="1"/>
  <c r="AH5" i="81"/>
  <c r="AI5" i="81"/>
  <c r="AC15" i="81"/>
  <c r="AD15" i="81" s="1"/>
  <c r="AI19" i="81"/>
  <c r="Z23" i="81"/>
  <c r="AA31" i="81"/>
  <c r="AB3" i="81"/>
  <c r="AB11" i="81"/>
  <c r="Z6" i="81"/>
  <c r="AI36" i="81"/>
  <c r="AD36" i="81"/>
  <c r="AD35" i="81"/>
  <c r="AI35" i="81"/>
  <c r="Y8" i="81"/>
  <c r="AH8" i="81" s="1"/>
  <c r="Y29" i="81"/>
  <c r="AH29" i="81" s="1"/>
  <c r="Y16" i="81"/>
  <c r="AH16" i="81" s="1"/>
  <c r="Y22" i="81"/>
  <c r="AH22" i="81" s="1"/>
  <c r="Y14" i="81"/>
  <c r="AH14" i="81" s="1"/>
  <c r="Y35" i="81"/>
  <c r="AH35" i="81" s="1"/>
  <c r="Y25" i="81"/>
  <c r="AH25" i="81" s="1"/>
  <c r="Y7" i="81"/>
  <c r="AH7" i="81" s="1"/>
  <c r="Y28" i="81"/>
  <c r="AH28" i="81" s="1"/>
  <c r="Y17" i="81"/>
  <c r="AH17" i="81" s="1"/>
  <c r="Y31" i="81"/>
  <c r="AH31" i="81" s="1"/>
  <c r="Y20" i="81"/>
  <c r="AH20" i="81" s="1"/>
  <c r="Y32" i="81"/>
  <c r="AH32" i="81" s="1"/>
  <c r="AA24" i="81"/>
  <c r="X31" i="81"/>
  <c r="AI31" i="81" s="1"/>
  <c r="X26" i="81"/>
  <c r="AI26" i="81" s="1"/>
  <c r="Z8" i="81"/>
  <c r="AA30" i="81"/>
  <c r="AB35" i="81"/>
  <c r="Z29" i="81"/>
  <c r="AI27" i="81"/>
  <c r="Y24" i="81"/>
  <c r="AH24" i="81" s="1"/>
  <c r="AA3" i="81"/>
  <c r="AD24" i="81"/>
  <c r="AI24" i="81"/>
  <c r="AA13" i="81"/>
  <c r="AB13" i="81"/>
  <c r="X34" i="81"/>
  <c r="AI34" i="81" s="1"/>
  <c r="AI10" i="81"/>
  <c r="AA15" i="81"/>
  <c r="X8" i="81"/>
  <c r="AI8" i="81" s="1"/>
  <c r="X18" i="81"/>
  <c r="AI18" i="81" s="1"/>
  <c r="AI15" i="80"/>
  <c r="AA29" i="80"/>
  <c r="AA15" i="80"/>
  <c r="AA19" i="80"/>
  <c r="AA16" i="80"/>
  <c r="AA22" i="80"/>
  <c r="AA20" i="80"/>
  <c r="AC18" i="80"/>
  <c r="AD18" i="80" s="1"/>
  <c r="AI6" i="80"/>
  <c r="AA35" i="80"/>
  <c r="Y34" i="80"/>
  <c r="AH34" i="80" s="1"/>
  <c r="AA34" i="80"/>
  <c r="AI19" i="80"/>
  <c r="AB3" i="80"/>
  <c r="AA14" i="80"/>
  <c r="AC7" i="80"/>
  <c r="AD7" i="80" s="1"/>
  <c r="AA12" i="80"/>
  <c r="AC32" i="80"/>
  <c r="AD32" i="80" s="1"/>
  <c r="Y9" i="80"/>
  <c r="AH9" i="80" s="1"/>
  <c r="Y17" i="80"/>
  <c r="AH17" i="80" s="1"/>
  <c r="Y20" i="80"/>
  <c r="AH20" i="80" s="1"/>
  <c r="Y8" i="80"/>
  <c r="AH8" i="80" s="1"/>
  <c r="Y4" i="80"/>
  <c r="AH4" i="80" s="1"/>
  <c r="AI12" i="80"/>
  <c r="Y31" i="80"/>
  <c r="AI23" i="80"/>
  <c r="AB5" i="80"/>
  <c r="AB14" i="80"/>
  <c r="Y15" i="80"/>
  <c r="AH15" i="80" s="1"/>
  <c r="AB35" i="80"/>
  <c r="AC31" i="80"/>
  <c r="AD31" i="80" s="1"/>
  <c r="AB16" i="80"/>
  <c r="Z8" i="80"/>
  <c r="Z4" i="80"/>
  <c r="Z18" i="80"/>
  <c r="Z20" i="80"/>
  <c r="AA9" i="80"/>
  <c r="AB32" i="80"/>
  <c r="AB9" i="80"/>
  <c r="AC34" i="80"/>
  <c r="AD34" i="80" s="1"/>
  <c r="AI14" i="80"/>
  <c r="AA26" i="80"/>
  <c r="AB19" i="80"/>
  <c r="Y3" i="80"/>
  <c r="AH3" i="80" s="1"/>
  <c r="AA33" i="80"/>
  <c r="Z5" i="80"/>
  <c r="Y11" i="80"/>
  <c r="AH11" i="80" s="1"/>
  <c r="AI10" i="80"/>
  <c r="Y19" i="80"/>
  <c r="AH19" i="80" s="1"/>
  <c r="Y6" i="80"/>
  <c r="AH6" i="80" s="1"/>
  <c r="AC11" i="80"/>
  <c r="AD11" i="80" s="1"/>
  <c r="Y27" i="80"/>
  <c r="AH27" i="80" s="1"/>
  <c r="AC5" i="80"/>
  <c r="AD5" i="80" s="1"/>
  <c r="AC17" i="80"/>
  <c r="AD17" i="80" s="1"/>
  <c r="Y23" i="80"/>
  <c r="AH23" i="80" s="1"/>
  <c r="AB23" i="80"/>
  <c r="Z3" i="80"/>
  <c r="Y35" i="80"/>
  <c r="AH35" i="80" s="1"/>
  <c r="AC26" i="80"/>
  <c r="AD26" i="80" s="1"/>
  <c r="Y5" i="80"/>
  <c r="AH5" i="80" s="1"/>
  <c r="AH13" i="80"/>
  <c r="AA24" i="80"/>
  <c r="Y32" i="80"/>
  <c r="AH32" i="80" s="1"/>
  <c r="X35" i="80"/>
  <c r="AI35" i="80" s="1"/>
  <c r="X13" i="80"/>
  <c r="AI13" i="80" s="1"/>
  <c r="X18" i="80"/>
  <c r="AI18" i="80" s="1"/>
  <c r="X17" i="80"/>
  <c r="AI17" i="80" s="1"/>
  <c r="X20" i="80"/>
  <c r="AI20" i="80" s="1"/>
  <c r="AA18" i="80"/>
  <c r="AA31" i="80"/>
  <c r="Z19" i="80"/>
  <c r="AD36" i="80"/>
  <c r="AI9" i="80"/>
  <c r="AA25" i="80"/>
  <c r="AB10" i="80"/>
  <c r="AI4" i="80"/>
  <c r="X26" i="80"/>
  <c r="AI26" i="80" s="1"/>
  <c r="AB29" i="80"/>
  <c r="X36" i="80"/>
  <c r="AI36" i="80" s="1"/>
  <c r="AB27" i="80"/>
  <c r="Z22" i="80"/>
  <c r="Z27" i="80"/>
  <c r="AC27" i="80"/>
  <c r="AD27" i="80" s="1"/>
  <c r="X7" i="80"/>
  <c r="AI7" i="80" s="1"/>
  <c r="X31" i="80"/>
  <c r="AI31" i="80" s="1"/>
  <c r="AI16" i="80"/>
  <c r="AH16" i="80"/>
  <c r="AA8" i="80"/>
  <c r="AA6" i="80"/>
  <c r="AA4" i="80"/>
  <c r="AB24" i="80"/>
  <c r="AI32" i="80"/>
  <c r="AG37" i="80"/>
  <c r="AA36" i="80"/>
  <c r="AB33" i="80"/>
  <c r="AA23" i="80"/>
  <c r="AA10" i="80"/>
  <c r="AA3" i="80"/>
  <c r="AC35" i="80"/>
  <c r="AD35" i="80" s="1"/>
  <c r="AA21" i="80"/>
  <c r="AB18" i="80"/>
  <c r="AC14" i="80"/>
  <c r="AD14" i="80" s="1"/>
  <c r="AC24" i="80"/>
  <c r="AD24" i="80" s="1"/>
  <c r="AA7" i="80"/>
  <c r="Z17" i="80"/>
  <c r="Y18" i="80"/>
  <c r="AH18" i="80" s="1"/>
  <c r="Y24" i="80"/>
  <c r="AH24" i="80" s="1"/>
  <c r="Y10" i="80"/>
  <c r="AH10" i="80" s="1"/>
  <c r="Z25" i="80"/>
  <c r="Y25" i="80"/>
  <c r="AH25" i="80" s="1"/>
  <c r="AB15" i="80"/>
  <c r="AA30" i="80"/>
  <c r="AI29" i="80"/>
  <c r="Y22" i="80"/>
  <c r="AH22" i="80" s="1"/>
  <c r="AI24" i="80"/>
  <c r="Y28" i="80"/>
  <c r="AH28" i="80" s="1"/>
  <c r="AC20" i="80"/>
  <c r="AD20" i="80" s="1"/>
  <c r="Y30" i="80"/>
  <c r="AH30" i="80" s="1"/>
  <c r="Z10" i="80"/>
  <c r="AB36" i="80"/>
  <c r="AA11" i="80"/>
  <c r="X27" i="80"/>
  <c r="AI27" i="80" s="1"/>
  <c r="Z14" i="80"/>
  <c r="AI30" i="80"/>
  <c r="AA28" i="80"/>
  <c r="Z24" i="80"/>
  <c r="AI3" i="80"/>
  <c r="AD3" i="80"/>
  <c r="AB8" i="80"/>
  <c r="AB4" i="80"/>
  <c r="AB13" i="80"/>
  <c r="AB6" i="80"/>
  <c r="AB22" i="80"/>
  <c r="AC8" i="80"/>
  <c r="AD8" i="80" s="1"/>
  <c r="AC4" i="80"/>
  <c r="AD4" i="80" s="1"/>
  <c r="AC22" i="80"/>
  <c r="AD22" i="80" s="1"/>
  <c r="AC13" i="80"/>
  <c r="AD13" i="80" s="1"/>
  <c r="AC6" i="80"/>
  <c r="AD6" i="80" s="1"/>
  <c r="AC30" i="80"/>
  <c r="AD30" i="80" s="1"/>
  <c r="AC28" i="80"/>
  <c r="AD28" i="80" s="1"/>
  <c r="AC12" i="80"/>
  <c r="AD12" i="80" s="1"/>
  <c r="AI33" i="80"/>
  <c r="AH33" i="80"/>
  <c r="AI21" i="80"/>
  <c r="AI22" i="80"/>
  <c r="AB34" i="80"/>
  <c r="AC23" i="80"/>
  <c r="AD23" i="80" s="1"/>
  <c r="Y12" i="80"/>
  <c r="AH12" i="80" s="1"/>
  <c r="Y14" i="80"/>
  <c r="AH14" i="80" s="1"/>
  <c r="Y29" i="80"/>
  <c r="AH29" i="80" s="1"/>
  <c r="AB17" i="80"/>
  <c r="AA17" i="80"/>
  <c r="AC16" i="80"/>
  <c r="AD16" i="80" s="1"/>
  <c r="AB20" i="80"/>
  <c r="Y36" i="80"/>
  <c r="AH36" i="80" s="1"/>
  <c r="AB21" i="80"/>
  <c r="AB26" i="80"/>
  <c r="Y26" i="80"/>
  <c r="AH26" i="80" s="1"/>
  <c r="Z32" i="80"/>
  <c r="AC19" i="80"/>
  <c r="AD19" i="80" s="1"/>
  <c r="AI11" i="80"/>
  <c r="AC29" i="80"/>
  <c r="AD29" i="80" s="1"/>
  <c r="AC15" i="80"/>
  <c r="AD15" i="80" s="1"/>
  <c r="Z34" i="80"/>
  <c r="Y7" i="80"/>
  <c r="AH7" i="80" s="1"/>
  <c r="AB25" i="80"/>
  <c r="AA5" i="80"/>
  <c r="AI34" i="80"/>
  <c r="Z26" i="80"/>
  <c r="AB31" i="80"/>
  <c r="AB7" i="80"/>
  <c r="AC33" i="80"/>
  <c r="AD33" i="80" s="1"/>
  <c r="AC9" i="80"/>
  <c r="AD9" i="80" s="1"/>
  <c r="AD25" i="80"/>
  <c r="AI25" i="80"/>
  <c r="AB12" i="80"/>
  <c r="AA27" i="80"/>
  <c r="AA32" i="80"/>
  <c r="Z23" i="80"/>
  <c r="Z36" i="80"/>
  <c r="X5" i="80"/>
  <c r="AI5" i="80" s="1"/>
  <c r="AB30" i="80"/>
  <c r="Z12" i="80"/>
  <c r="AC10" i="80"/>
  <c r="AD10" i="80" s="1"/>
  <c r="X28" i="80"/>
  <c r="AI28" i="80" s="1"/>
  <c r="Z15" i="80"/>
  <c r="AH31" i="80"/>
  <c r="Z29" i="80"/>
  <c r="AI8" i="80"/>
  <c r="AC21" i="80"/>
  <c r="AD21" i="80" s="1"/>
  <c r="Y21" i="80"/>
  <c r="AH21" i="80" s="1"/>
  <c r="AD20" i="79"/>
  <c r="AD34" i="79"/>
  <c r="AH7" i="79"/>
  <c r="AD5" i="79"/>
  <c r="Y4" i="79"/>
  <c r="AH4" i="79" s="1"/>
  <c r="Y13" i="79"/>
  <c r="AH13" i="79" s="1"/>
  <c r="X35" i="79"/>
  <c r="AI35" i="79" s="1"/>
  <c r="Z19" i="79"/>
  <c r="X7" i="79"/>
  <c r="AI7" i="79" s="1"/>
  <c r="AB33" i="79"/>
  <c r="Z16" i="79"/>
  <c r="AB15" i="79"/>
  <c r="AB3" i="79"/>
  <c r="X30" i="79"/>
  <c r="AI30" i="79" s="1"/>
  <c r="AC26" i="79"/>
  <c r="AD26" i="79" s="1"/>
  <c r="AA18" i="79"/>
  <c r="AH36" i="79"/>
  <c r="AD36" i="79"/>
  <c r="AI36" i="79"/>
  <c r="AI31" i="79"/>
  <c r="Y30" i="79"/>
  <c r="AH30" i="79" s="1"/>
  <c r="AA32" i="79"/>
  <c r="X8" i="79"/>
  <c r="AI8" i="79" s="1"/>
  <c r="X32" i="79"/>
  <c r="AI32" i="79" s="1"/>
  <c r="AA16" i="79"/>
  <c r="AA31" i="79"/>
  <c r="Z29" i="79"/>
  <c r="AA11" i="79"/>
  <c r="AI14" i="79"/>
  <c r="Z24" i="79"/>
  <c r="AC7" i="79"/>
  <c r="AD7" i="79" s="1"/>
  <c r="AD14" i="79"/>
  <c r="AC16" i="79"/>
  <c r="AD16" i="79" s="1"/>
  <c r="AC22" i="79"/>
  <c r="AD22" i="79" s="1"/>
  <c r="AC4" i="79"/>
  <c r="AD4" i="79" s="1"/>
  <c r="AC9" i="79"/>
  <c r="AD9" i="79" s="1"/>
  <c r="AC3" i="79"/>
  <c r="AD3" i="79" s="1"/>
  <c r="AC17" i="79"/>
  <c r="AD17" i="79" s="1"/>
  <c r="AC10" i="79"/>
  <c r="AC12" i="79"/>
  <c r="AD12" i="79" s="1"/>
  <c r="AC31" i="79"/>
  <c r="AD31" i="79" s="1"/>
  <c r="AC24" i="79"/>
  <c r="AD24" i="79" s="1"/>
  <c r="AC21" i="79"/>
  <c r="AD21" i="79" s="1"/>
  <c r="AC15" i="79"/>
  <c r="AD15" i="79" s="1"/>
  <c r="AC30" i="79"/>
  <c r="AD30" i="79" s="1"/>
  <c r="AI16" i="79"/>
  <c r="AC28" i="79"/>
  <c r="AD28" i="79" s="1"/>
  <c r="Y33" i="79"/>
  <c r="AH33" i="79" s="1"/>
  <c r="AC25" i="79"/>
  <c r="AD25" i="79" s="1"/>
  <c r="AC11" i="79"/>
  <c r="AD11" i="79" s="1"/>
  <c r="X6" i="79"/>
  <c r="AI6" i="79" s="1"/>
  <c r="X33" i="79"/>
  <c r="AI33" i="79" s="1"/>
  <c r="X20" i="79"/>
  <c r="AI20" i="79" s="1"/>
  <c r="X11" i="79"/>
  <c r="AI11" i="79" s="1"/>
  <c r="X9" i="79"/>
  <c r="AI9" i="79" s="1"/>
  <c r="X29" i="79"/>
  <c r="AI29" i="79" s="1"/>
  <c r="X27" i="79"/>
  <c r="AI27" i="79" s="1"/>
  <c r="X10" i="79"/>
  <c r="AI10" i="79" s="1"/>
  <c r="X21" i="79"/>
  <c r="AI21" i="79" s="1"/>
  <c r="AA5" i="79"/>
  <c r="AB36" i="79"/>
  <c r="AA4" i="79"/>
  <c r="AA27" i="79"/>
  <c r="AA21" i="79"/>
  <c r="AA22" i="79"/>
  <c r="Y17" i="79"/>
  <c r="AH17" i="79" s="1"/>
  <c r="X34" i="79"/>
  <c r="AI34" i="79" s="1"/>
  <c r="AC8" i="79"/>
  <c r="AD8" i="79" s="1"/>
  <c r="AA8" i="79"/>
  <c r="AA3" i="79"/>
  <c r="Y27" i="79"/>
  <c r="AH27" i="79" s="1"/>
  <c r="Y6" i="79"/>
  <c r="AH6" i="79" s="1"/>
  <c r="AI28" i="79"/>
  <c r="AI15" i="79"/>
  <c r="X4" i="79"/>
  <c r="AI4" i="79" s="1"/>
  <c r="X22" i="79"/>
  <c r="AI22" i="79" s="1"/>
  <c r="AB23" i="79"/>
  <c r="AC33" i="79"/>
  <c r="AD33" i="79" s="1"/>
  <c r="X23" i="79"/>
  <c r="AI23" i="79" s="1"/>
  <c r="Z22" i="79"/>
  <c r="Z23" i="79"/>
  <c r="AH35" i="79"/>
  <c r="AD35" i="79"/>
  <c r="Z13" i="79"/>
  <c r="Y21" i="79"/>
  <c r="AH21" i="79" s="1"/>
  <c r="AA14" i="79"/>
  <c r="Z8" i="79"/>
  <c r="Z28" i="79"/>
  <c r="Z3" i="79"/>
  <c r="Z17" i="79"/>
  <c r="Z4" i="79"/>
  <c r="Z21" i="79"/>
  <c r="X13" i="79"/>
  <c r="AI13" i="79" s="1"/>
  <c r="X17" i="79"/>
  <c r="AI17" i="79" s="1"/>
  <c r="Y32" i="79"/>
  <c r="AH32" i="79" s="1"/>
  <c r="Y23" i="79"/>
  <c r="AH23" i="79" s="1"/>
  <c r="Y24" i="79"/>
  <c r="AH24" i="79" s="1"/>
  <c r="AC23" i="79"/>
  <c r="AD23" i="79" s="1"/>
  <c r="AD10" i="79"/>
  <c r="AH12" i="79"/>
  <c r="AI12" i="79"/>
  <c r="AC18" i="79"/>
  <c r="AD18" i="79" s="1"/>
  <c r="AG37" i="79"/>
  <c r="AC6" i="79"/>
  <c r="AD6" i="79" s="1"/>
  <c r="AA26" i="79"/>
  <c r="Z18" i="79"/>
  <c r="AC29" i="79"/>
  <c r="AD29" i="79" s="1"/>
  <c r="AI19" i="79"/>
  <c r="AA19" i="79"/>
  <c r="AA20" i="79"/>
  <c r="X24" i="79"/>
  <c r="AI24" i="79" s="1"/>
  <c r="X25" i="79"/>
  <c r="AI25" i="79" s="1"/>
  <c r="AB24" i="79"/>
  <c r="AB31" i="79"/>
  <c r="AB30" i="79"/>
  <c r="AB11" i="79"/>
  <c r="AB6" i="79"/>
  <c r="AB17" i="79"/>
  <c r="AB22" i="79"/>
  <c r="AB34" i="79"/>
  <c r="AB18" i="79"/>
  <c r="AB26" i="79"/>
  <c r="AB25" i="79"/>
  <c r="AB10" i="79"/>
  <c r="AB32" i="79"/>
  <c r="AB12" i="79"/>
  <c r="AB16" i="79"/>
  <c r="AB29" i="79"/>
  <c r="AB7" i="79"/>
  <c r="AB35" i="79"/>
  <c r="AB19" i="79"/>
  <c r="AB5" i="79"/>
  <c r="AB8" i="79"/>
  <c r="X3" i="79"/>
  <c r="AI3" i="79" s="1"/>
  <c r="AA6" i="79"/>
  <c r="Z33" i="79"/>
  <c r="AA9" i="79"/>
  <c r="AD13" i="79"/>
  <c r="AD19" i="79"/>
  <c r="Z10" i="79"/>
  <c r="Z11" i="79"/>
  <c r="AC32" i="79"/>
  <c r="AD32" i="79" s="1"/>
  <c r="X18" i="79"/>
  <c r="AI18" i="79" s="1"/>
  <c r="AB27" i="79"/>
  <c r="Y19" i="79"/>
  <c r="AH19" i="79" s="1"/>
  <c r="AI26" i="79"/>
  <c r="AH26" i="79"/>
  <c r="AA25" i="79"/>
  <c r="Y8" i="79"/>
  <c r="AH8" i="79" s="1"/>
  <c r="Y14" i="79"/>
  <c r="AH14" i="79" s="1"/>
  <c r="Y9" i="79"/>
  <c r="AH9" i="79" s="1"/>
  <c r="Y31" i="79"/>
  <c r="AH31" i="79" s="1"/>
  <c r="Y34" i="79"/>
  <c r="AH34" i="79" s="1"/>
  <c r="Y20" i="79"/>
  <c r="AH20" i="79" s="1"/>
  <c r="Y11" i="79"/>
  <c r="AH11" i="79" s="1"/>
  <c r="Y28" i="79"/>
  <c r="AH28" i="79" s="1"/>
  <c r="Y18" i="79"/>
  <c r="AH18" i="79" s="1"/>
  <c r="Y3" i="79"/>
  <c r="AH3" i="79" s="1"/>
  <c r="Y29" i="79"/>
  <c r="AH29" i="79" s="1"/>
  <c r="Y5" i="79"/>
  <c r="AH5" i="79" s="1"/>
  <c r="Y25" i="79"/>
  <c r="AH25" i="79" s="1"/>
  <c r="Y10" i="79"/>
  <c r="AH10" i="79" s="1"/>
  <c r="Y15" i="79"/>
  <c r="AH15" i="79" s="1"/>
  <c r="Y16" i="79"/>
  <c r="AH16" i="79" s="1"/>
  <c r="AI5" i="79"/>
  <c r="Y22" i="79"/>
  <c r="AH22" i="79" s="1"/>
  <c r="AD27" i="79"/>
  <c r="X27" i="78"/>
  <c r="AC34" i="78"/>
  <c r="Y25" i="78"/>
  <c r="X20" i="78"/>
  <c r="U65" i="78"/>
  <c r="U61" i="78"/>
  <c r="U57" i="78"/>
  <c r="U75" i="78"/>
  <c r="U67" i="78"/>
  <c r="U56" i="78"/>
  <c r="U63" i="78"/>
  <c r="U46" i="78"/>
  <c r="U55" i="78"/>
  <c r="U70" i="78"/>
  <c r="U60" i="78"/>
  <c r="U50" i="78"/>
  <c r="U53" i="78"/>
  <c r="U73" i="78"/>
  <c r="U74" i="78"/>
  <c r="U68" i="78"/>
  <c r="U76" i="78"/>
  <c r="U66" i="78"/>
  <c r="U62" i="78"/>
  <c r="U58" i="78"/>
  <c r="U59" i="78"/>
  <c r="U49" i="78"/>
  <c r="U51" i="78"/>
  <c r="U69" i="78"/>
  <c r="U72" i="78"/>
  <c r="U45" i="78"/>
  <c r="U48" i="78"/>
  <c r="U64" i="78"/>
  <c r="U54" i="78"/>
  <c r="U71" i="78"/>
  <c r="U52" i="78"/>
  <c r="Z28" i="78"/>
  <c r="AI20" i="78"/>
  <c r="AC31" i="78"/>
  <c r="AD31" i="78" s="1"/>
  <c r="AC7" i="78"/>
  <c r="AD7" i="78" s="1"/>
  <c r="AA17" i="78"/>
  <c r="Z34" i="78"/>
  <c r="Y30" i="78"/>
  <c r="AH30" i="78" s="1"/>
  <c r="Y26" i="78"/>
  <c r="AH26" i="78" s="1"/>
  <c r="Y6" i="78"/>
  <c r="AH6" i="78" s="1"/>
  <c r="Y36" i="78"/>
  <c r="Y31" i="78"/>
  <c r="AH31" i="78" s="1"/>
  <c r="Y20" i="78"/>
  <c r="AH20" i="78" s="1"/>
  <c r="Y17" i="78"/>
  <c r="AH17" i="78" s="1"/>
  <c r="Y15" i="78"/>
  <c r="AH15" i="78" s="1"/>
  <c r="Y22" i="78"/>
  <c r="AH22" i="78" s="1"/>
  <c r="Y18" i="78"/>
  <c r="AH18" i="78" s="1"/>
  <c r="Y8" i="78"/>
  <c r="AH8" i="78" s="1"/>
  <c r="Y34" i="78"/>
  <c r="AH34" i="78" s="1"/>
  <c r="Y5" i="78"/>
  <c r="AH5" i="78" s="1"/>
  <c r="Y3" i="78"/>
  <c r="AH3" i="78" s="1"/>
  <c r="Y24" i="78"/>
  <c r="AH24" i="78" s="1"/>
  <c r="Y33" i="78"/>
  <c r="Y21" i="78"/>
  <c r="AH21" i="78" s="1"/>
  <c r="Y13" i="78"/>
  <c r="AH13" i="78" s="1"/>
  <c r="Y23" i="78"/>
  <c r="AH23" i="78" s="1"/>
  <c r="Y9" i="78"/>
  <c r="AH9" i="78" s="1"/>
  <c r="Y14" i="78"/>
  <c r="AH14" i="78" s="1"/>
  <c r="Y12" i="78"/>
  <c r="AH12" i="78" s="1"/>
  <c r="Y7" i="78"/>
  <c r="AH7" i="78" s="1"/>
  <c r="Y4" i="78"/>
  <c r="AH4" i="78" s="1"/>
  <c r="Y10" i="78"/>
  <c r="AH10" i="78" s="1"/>
  <c r="Y27" i="78"/>
  <c r="AH27" i="78" s="1"/>
  <c r="AH16" i="78"/>
  <c r="AB22" i="78"/>
  <c r="AB8" i="78"/>
  <c r="Z21" i="78"/>
  <c r="AA9" i="78"/>
  <c r="X36" i="78"/>
  <c r="AI36" i="78" s="1"/>
  <c r="AD34" i="78"/>
  <c r="AI27" i="78"/>
  <c r="AA4" i="78"/>
  <c r="AA25" i="78"/>
  <c r="AA7" i="78"/>
  <c r="AA34" i="78"/>
  <c r="AA28" i="78"/>
  <c r="AA23" i="78"/>
  <c r="AA24" i="78"/>
  <c r="AA26" i="78"/>
  <c r="AA16" i="78"/>
  <c r="AA13" i="78"/>
  <c r="AA11" i="78"/>
  <c r="AA35" i="78"/>
  <c r="AA36" i="78"/>
  <c r="AA21" i="78"/>
  <c r="AA19" i="78"/>
  <c r="AA6" i="78"/>
  <c r="AA3" i="78"/>
  <c r="AA14" i="78"/>
  <c r="AA12" i="78"/>
  <c r="AA22" i="78"/>
  <c r="AA15" i="78"/>
  <c r="AA10" i="78"/>
  <c r="AA5" i="78"/>
  <c r="AA8" i="78"/>
  <c r="AA18" i="78"/>
  <c r="AA30" i="78"/>
  <c r="X15" i="78"/>
  <c r="AI15" i="78" s="1"/>
  <c r="AC28" i="78"/>
  <c r="AD28" i="78" s="1"/>
  <c r="AB28" i="78"/>
  <c r="AB5" i="78"/>
  <c r="AB23" i="78"/>
  <c r="AB16" i="78"/>
  <c r="AB13" i="78"/>
  <c r="AB12" i="78"/>
  <c r="AB7" i="78"/>
  <c r="AB36" i="78"/>
  <c r="AB21" i="78"/>
  <c r="AB29" i="78"/>
  <c r="AB19" i="78"/>
  <c r="AB17" i="78"/>
  <c r="AB11" i="78"/>
  <c r="AB6" i="78"/>
  <c r="AB9" i="78"/>
  <c r="AB3" i="78"/>
  <c r="AB14" i="78"/>
  <c r="AB35" i="78"/>
  <c r="AB4" i="78"/>
  <c r="AB25" i="78"/>
  <c r="AB10" i="78"/>
  <c r="AB15" i="78"/>
  <c r="AB18" i="78"/>
  <c r="AB20" i="78"/>
  <c r="AB24" i="78"/>
  <c r="AH25" i="78"/>
  <c r="X24" i="78"/>
  <c r="AI24" i="78" s="1"/>
  <c r="AC21" i="78"/>
  <c r="AD21" i="78" s="1"/>
  <c r="AA32" i="78"/>
  <c r="AI31" i="78"/>
  <c r="AG37" i="78"/>
  <c r="AH36" i="78"/>
  <c r="AC29" i="78"/>
  <c r="AD29" i="78" s="1"/>
  <c r="AC32" i="78"/>
  <c r="AD32" i="78" s="1"/>
  <c r="AC6" i="78"/>
  <c r="AD6" i="78" s="1"/>
  <c r="AC3" i="78"/>
  <c r="AD3" i="78" s="1"/>
  <c r="AC16" i="78"/>
  <c r="AD16" i="78" s="1"/>
  <c r="AC12" i="78"/>
  <c r="AD12" i="78" s="1"/>
  <c r="AC8" i="78"/>
  <c r="AD8" i="78" s="1"/>
  <c r="AC13" i="78"/>
  <c r="AD13" i="78" s="1"/>
  <c r="AC36" i="78"/>
  <c r="AD36" i="78" s="1"/>
  <c r="AC26" i="78"/>
  <c r="AD26" i="78" s="1"/>
  <c r="AC30" i="78"/>
  <c r="AD30" i="78" s="1"/>
  <c r="AC19" i="78"/>
  <c r="AD19" i="78" s="1"/>
  <c r="AC17" i="78"/>
  <c r="AD17" i="78" s="1"/>
  <c r="AC11" i="78"/>
  <c r="AD11" i="78" s="1"/>
  <c r="AC33" i="78"/>
  <c r="AD33" i="78" s="1"/>
  <c r="AC9" i="78"/>
  <c r="AD9" i="78" s="1"/>
  <c r="AC23" i="78"/>
  <c r="AD23" i="78" s="1"/>
  <c r="AC14" i="78"/>
  <c r="AD14" i="78" s="1"/>
  <c r="AC4" i="78"/>
  <c r="AD4" i="78" s="1"/>
  <c r="AC10" i="78"/>
  <c r="AD10" i="78" s="1"/>
  <c r="AC27" i="78"/>
  <c r="AD27" i="78" s="1"/>
  <c r="AC18" i="78"/>
  <c r="AD18" i="78" s="1"/>
  <c r="AC22" i="78"/>
  <c r="AD22" i="78" s="1"/>
  <c r="AC20" i="78"/>
  <c r="AD20" i="78" s="1"/>
  <c r="AC15" i="78"/>
  <c r="AD15" i="78" s="1"/>
  <c r="AC24" i="78"/>
  <c r="AD24" i="78" s="1"/>
  <c r="AC5" i="78"/>
  <c r="AD5" i="78" s="1"/>
  <c r="AA29" i="78"/>
  <c r="AB27" i="78"/>
  <c r="Z31" i="78"/>
  <c r="Z27" i="78"/>
  <c r="Z36" i="78"/>
  <c r="Z20" i="78"/>
  <c r="Z17" i="78"/>
  <c r="Z15" i="78"/>
  <c r="Z11" i="78"/>
  <c r="Z25" i="78"/>
  <c r="Z7" i="78"/>
  <c r="Z5" i="78"/>
  <c r="Z24" i="78"/>
  <c r="Z32" i="78"/>
  <c r="Z16" i="78"/>
  <c r="Z13" i="78"/>
  <c r="Z23" i="78"/>
  <c r="Z19" i="78"/>
  <c r="Z9" i="78"/>
  <c r="Z6" i="78"/>
  <c r="Z29" i="78"/>
  <c r="Z3" i="78"/>
  <c r="Z14" i="78"/>
  <c r="Z4" i="78"/>
  <c r="Z35" i="78"/>
  <c r="Z18" i="78"/>
  <c r="Z12" i="78"/>
  <c r="Z22" i="78"/>
  <c r="Z8" i="78"/>
  <c r="Z26" i="78"/>
  <c r="X25" i="78"/>
  <c r="AI25" i="78" s="1"/>
  <c r="X11" i="78"/>
  <c r="AI11" i="78" s="1"/>
  <c r="X28" i="78"/>
  <c r="AI28" i="78" s="1"/>
  <c r="X22" i="78"/>
  <c r="AI22" i="78" s="1"/>
  <c r="X8" i="78"/>
  <c r="AI8" i="78" s="1"/>
  <c r="X34" i="78"/>
  <c r="AI34" i="78" s="1"/>
  <c r="X32" i="78"/>
  <c r="AI32" i="78" s="1"/>
  <c r="X5" i="78"/>
  <c r="AI5" i="78" s="1"/>
  <c r="X21" i="78"/>
  <c r="AI21" i="78" s="1"/>
  <c r="X23" i="78"/>
  <c r="AI23" i="78" s="1"/>
  <c r="X9" i="78"/>
  <c r="AI9" i="78" s="1"/>
  <c r="X26" i="78"/>
  <c r="AI26" i="78" s="1"/>
  <c r="X17" i="78"/>
  <c r="AI17" i="78" s="1"/>
  <c r="X16" i="78"/>
  <c r="AI16" i="78" s="1"/>
  <c r="X13" i="78"/>
  <c r="AI13" i="78" s="1"/>
  <c r="X19" i="78"/>
  <c r="AI19" i="78" s="1"/>
  <c r="X6" i="78"/>
  <c r="AI6" i="78" s="1"/>
  <c r="X29" i="78"/>
  <c r="AI29" i="78" s="1"/>
  <c r="X33" i="78"/>
  <c r="AI33" i="78" s="1"/>
  <c r="X30" i="78"/>
  <c r="AI30" i="78" s="1"/>
  <c r="X35" i="78"/>
  <c r="AI35" i="78" s="1"/>
  <c r="X7" i="78"/>
  <c r="AI7" i="78" s="1"/>
  <c r="X14" i="78"/>
  <c r="AI14" i="78" s="1"/>
  <c r="X3" i="78"/>
  <c r="AI3" i="78" s="1"/>
  <c r="X10" i="78"/>
  <c r="AI10" i="78" s="1"/>
  <c r="X4" i="78"/>
  <c r="AI4" i="78" s="1"/>
  <c r="X18" i="78"/>
  <c r="AI18" i="78" s="1"/>
  <c r="Y35" i="78"/>
  <c r="AH35" i="78" s="1"/>
  <c r="AA20" i="78"/>
  <c r="Z33" i="78"/>
  <c r="Y11" i="78"/>
  <c r="AH11" i="78" s="1"/>
  <c r="AB33" i="78"/>
  <c r="AC25" i="78"/>
  <c r="AD25" i="78" s="1"/>
  <c r="AH33" i="78"/>
  <c r="AH28" i="78"/>
  <c r="AB32" i="78"/>
  <c r="AA33" i="78"/>
  <c r="AD35" i="78"/>
  <c r="Y19" i="78"/>
  <c r="AH19" i="78" s="1"/>
  <c r="Y32" i="78"/>
  <c r="AH32" i="78" s="1"/>
  <c r="X12" i="78"/>
  <c r="AI12" i="78" s="1"/>
  <c r="AB34" i="78"/>
  <c r="AB26" i="78"/>
  <c r="AH29" i="78"/>
  <c r="Y18" i="57"/>
  <c r="Y28" i="57"/>
  <c r="Y17" i="57"/>
  <c r="AH17" i="57" s="1"/>
  <c r="X31" i="57"/>
  <c r="AI31" i="57" s="1"/>
  <c r="Y33" i="57"/>
  <c r="AH33" i="57" s="1"/>
  <c r="U75" i="57"/>
  <c r="U73" i="57"/>
  <c r="U71" i="57"/>
  <c r="U69" i="57"/>
  <c r="U67" i="57"/>
  <c r="U63" i="57"/>
  <c r="U59" i="57"/>
  <c r="U56" i="57"/>
  <c r="U55" i="57"/>
  <c r="U51" i="57"/>
  <c r="U47" i="57"/>
  <c r="U72" i="57"/>
  <c r="U65" i="57"/>
  <c r="U57" i="57"/>
  <c r="U45" i="57"/>
  <c r="U66" i="57"/>
  <c r="U62" i="57"/>
  <c r="U58" i="57"/>
  <c r="U54" i="57"/>
  <c r="U50" i="57"/>
  <c r="U46" i="57"/>
  <c r="U76" i="57"/>
  <c r="U74" i="57"/>
  <c r="U70" i="57"/>
  <c r="U61" i="57"/>
  <c r="U53" i="57"/>
  <c r="U49" i="57"/>
  <c r="U68" i="57"/>
  <c r="U64" i="57"/>
  <c r="U52" i="57"/>
  <c r="U48" i="57"/>
  <c r="U43" i="57"/>
  <c r="U60" i="57"/>
  <c r="U44" i="57"/>
  <c r="X25" i="57"/>
  <c r="AI25" i="57" s="1"/>
  <c r="X20" i="57"/>
  <c r="X23" i="57"/>
  <c r="AI23" i="57" s="1"/>
  <c r="Y25" i="57"/>
  <c r="AH25" i="57" s="1"/>
  <c r="Y20" i="57"/>
  <c r="AH20" i="57" s="1"/>
  <c r="Y14" i="57"/>
  <c r="AH14" i="57" s="1"/>
  <c r="X13" i="57"/>
  <c r="AI13" i="57" s="1"/>
  <c r="Y9" i="57"/>
  <c r="AH9" i="57" s="1"/>
  <c r="Y16" i="57"/>
  <c r="AH16" i="57" s="1"/>
  <c r="Y23" i="57"/>
  <c r="AH23" i="57" s="1"/>
  <c r="Y22" i="57"/>
  <c r="AH22" i="57" s="1"/>
  <c r="Y21" i="57"/>
  <c r="AH21" i="57" s="1"/>
  <c r="Y8" i="57"/>
  <c r="AH8" i="57" s="1"/>
  <c r="Y5" i="57"/>
  <c r="AH5" i="57" s="1"/>
  <c r="X35" i="57"/>
  <c r="AI35" i="57" s="1"/>
  <c r="Y35" i="57"/>
  <c r="AH35" i="57" s="1"/>
  <c r="X28" i="57"/>
  <c r="AI28" i="57" s="1"/>
  <c r="X34" i="57"/>
  <c r="AI34" i="57" s="1"/>
  <c r="X16" i="57"/>
  <c r="AI16" i="57" s="1"/>
  <c r="X8" i="57"/>
  <c r="AI8" i="57" s="1"/>
  <c r="X30" i="57"/>
  <c r="AI30" i="57" s="1"/>
  <c r="X17" i="57"/>
  <c r="X22" i="57"/>
  <c r="AI22" i="57" s="1"/>
  <c r="X33" i="57"/>
  <c r="AI33" i="57" s="1"/>
  <c r="Y31" i="57"/>
  <c r="AH31" i="57" s="1"/>
  <c r="X27" i="57"/>
  <c r="AI27" i="57" s="1"/>
  <c r="X21" i="57"/>
  <c r="AI21" i="57" s="1"/>
  <c r="X15" i="57"/>
  <c r="AI15" i="57" s="1"/>
  <c r="X5" i="57"/>
  <c r="AI5" i="57" s="1"/>
  <c r="Y15" i="57"/>
  <c r="AH15" i="57" s="1"/>
  <c r="Y27" i="57"/>
  <c r="AH27" i="57" s="1"/>
  <c r="X29" i="57"/>
  <c r="AI29" i="57" s="1"/>
  <c r="Y34" i="57"/>
  <c r="AH34" i="57" s="1"/>
  <c r="Y29" i="57"/>
  <c r="AH29" i="57" s="1"/>
  <c r="X36" i="57"/>
  <c r="AI36" i="57" s="1"/>
  <c r="X10" i="57"/>
  <c r="AI10" i="57" s="1"/>
  <c r="X9" i="57"/>
  <c r="AI9" i="57" s="1"/>
  <c r="X18" i="57"/>
  <c r="AI18" i="57" s="1"/>
  <c r="Y30" i="57"/>
  <c r="AH30" i="57" s="1"/>
  <c r="Y36" i="57"/>
  <c r="AH36" i="57" s="1"/>
  <c r="Y10" i="57"/>
  <c r="AH10" i="57" s="1"/>
  <c r="AA15" i="57"/>
  <c r="AB8" i="57"/>
  <c r="Z9" i="57"/>
  <c r="AA5" i="57"/>
  <c r="AC30" i="57"/>
  <c r="AB27" i="57"/>
  <c r="AC15" i="57"/>
  <c r="AD15" i="57" s="1"/>
  <c r="AC16" i="57"/>
  <c r="AD16" i="57" s="1"/>
  <c r="Z22" i="57"/>
  <c r="AA21" i="57"/>
  <c r="AC18" i="57"/>
  <c r="AD18" i="57" s="1"/>
  <c r="AC33" i="57"/>
  <c r="AD33" i="57" s="1"/>
  <c r="AC35" i="57"/>
  <c r="AD35" i="57" s="1"/>
  <c r="AC36" i="57"/>
  <c r="AD36" i="57" s="1"/>
  <c r="AB21" i="57"/>
  <c r="AB15" i="57"/>
  <c r="AA25" i="57"/>
  <c r="AB33" i="57"/>
  <c r="Z18" i="57"/>
  <c r="AC17" i="57"/>
  <c r="AD17" i="57" s="1"/>
  <c r="Z33" i="57"/>
  <c r="AA33" i="57"/>
  <c r="Z15" i="57"/>
  <c r="AB22" i="57"/>
  <c r="AC23" i="57"/>
  <c r="AD23" i="57" s="1"/>
  <c r="AC27" i="57"/>
  <c r="AD27" i="57" s="1"/>
  <c r="AA31" i="57"/>
  <c r="AC34" i="57"/>
  <c r="AD34" i="57" s="1"/>
  <c r="AB30" i="57"/>
  <c r="AA28" i="57"/>
  <c r="AA34" i="57"/>
  <c r="Z17" i="57"/>
  <c r="AB5" i="57"/>
  <c r="Z10" i="57"/>
  <c r="AA8" i="57"/>
  <c r="AC10" i="57"/>
  <c r="AD10" i="57" s="1"/>
  <c r="Z8" i="57"/>
  <c r="AB16" i="57"/>
  <c r="AB34" i="57"/>
  <c r="AB35" i="57"/>
  <c r="Z28" i="57"/>
  <c r="AA18" i="57"/>
  <c r="AB20" i="57"/>
  <c r="AC25" i="57"/>
  <c r="AD25" i="57" s="1"/>
  <c r="AC22" i="57"/>
  <c r="AD22" i="57" s="1"/>
  <c r="AA14" i="57"/>
  <c r="Z13" i="57"/>
  <c r="AB18" i="57"/>
  <c r="AA29" i="57"/>
  <c r="AA35" i="57"/>
  <c r="AB29" i="57"/>
  <c r="AB31" i="57"/>
  <c r="AA36" i="57"/>
  <c r="AC29" i="57"/>
  <c r="AD29" i="57" s="1"/>
  <c r="Z34" i="57"/>
  <c r="Z29" i="57"/>
  <c r="Z31" i="57"/>
  <c r="Z35" i="57"/>
  <c r="AA16" i="57"/>
  <c r="AA10" i="57"/>
  <c r="AB23" i="57"/>
  <c r="AA23" i="57"/>
  <c r="AB28" i="57"/>
  <c r="AA30" i="57"/>
  <c r="AA9" i="57"/>
  <c r="Z5" i="57"/>
  <c r="AB25" i="57"/>
  <c r="AB13" i="57"/>
  <c r="AC8" i="57"/>
  <c r="AD8" i="57" s="1"/>
  <c r="AC5" i="57"/>
  <c r="AD5" i="57" s="1"/>
  <c r="Z16" i="57"/>
  <c r="Z21" i="57"/>
  <c r="AA20" i="57"/>
  <c r="AB17" i="57"/>
  <c r="AC21" i="57"/>
  <c r="AD21" i="57" s="1"/>
  <c r="AA17" i="57"/>
  <c r="Z30" i="57"/>
  <c r="Z36" i="57"/>
  <c r="AC28" i="57"/>
  <c r="AD28" i="57" s="1"/>
  <c r="AA27" i="57"/>
  <c r="AC31" i="57"/>
  <c r="AD31" i="57" s="1"/>
  <c r="AB36" i="57"/>
  <c r="Z23" i="57"/>
  <c r="AA22" i="57"/>
  <c r="AB11" i="57"/>
  <c r="AB10" i="57"/>
  <c r="AB9" i="57"/>
  <c r="Z27" i="57"/>
  <c r="AC9" i="57"/>
  <c r="AD9" i="57" s="1"/>
  <c r="AC14" i="57"/>
  <c r="AD14" i="57" s="1"/>
  <c r="AC20" i="57"/>
  <c r="AD20" i="57" s="1"/>
  <c r="Z20" i="57"/>
  <c r="Z25" i="57"/>
  <c r="AG37" i="57"/>
  <c r="X14" i="57"/>
  <c r="AI14" i="57" s="1"/>
  <c r="AA11" i="57"/>
  <c r="AI20" i="57"/>
  <c r="AH28" i="57"/>
  <c r="AH18" i="57"/>
  <c r="Y3" i="57"/>
  <c r="AH3" i="57" s="1"/>
  <c r="AC12" i="57"/>
  <c r="AD12" i="57" s="1"/>
  <c r="AB26" i="57"/>
  <c r="AC6" i="57"/>
  <c r="AD6" i="57" s="1"/>
  <c r="AB19" i="57"/>
  <c r="AB24" i="57"/>
  <c r="Y4" i="57"/>
  <c r="AH4" i="57" s="1"/>
  <c r="AA19" i="57"/>
  <c r="X12" i="57"/>
  <c r="AI12" i="57" s="1"/>
  <c r="AB6" i="57"/>
  <c r="AA3" i="57"/>
  <c r="Y24" i="57"/>
  <c r="AH24" i="57" s="1"/>
  <c r="AC11" i="57"/>
  <c r="AD11" i="57" s="1"/>
  <c r="AB7" i="57"/>
  <c r="AA7" i="57"/>
  <c r="AI17" i="57"/>
  <c r="X11" i="57"/>
  <c r="AI11" i="57" s="1"/>
  <c r="Y26" i="57"/>
  <c r="AH26" i="57" s="1"/>
  <c r="Z6" i="57"/>
  <c r="Z3" i="57"/>
  <c r="AA12" i="57"/>
  <c r="X32" i="57"/>
  <c r="AI32" i="57" s="1"/>
  <c r="X3" i="57"/>
  <c r="AI3" i="57" s="1"/>
  <c r="AA6" i="57"/>
  <c r="Z26" i="57"/>
  <c r="Z32" i="57"/>
  <c r="AC3" i="57"/>
  <c r="AD3" i="57" s="1"/>
  <c r="AB12" i="57"/>
  <c r="X4" i="57"/>
  <c r="AI4" i="57" s="1"/>
  <c r="Y12" i="57"/>
  <c r="AH12" i="57" s="1"/>
  <c r="Y19" i="57"/>
  <c r="AH19" i="57" s="1"/>
  <c r="Y7" i="57"/>
  <c r="AH7" i="57" s="1"/>
  <c r="Z11" i="57"/>
  <c r="AA13" i="57"/>
  <c r="X7" i="57"/>
  <c r="AI7" i="57" s="1"/>
  <c r="AC7" i="57"/>
  <c r="AD7" i="57" s="1"/>
  <c r="Z7" i="57"/>
  <c r="AB4" i="57"/>
  <c r="AC32" i="57"/>
  <c r="AD32" i="57" s="1"/>
  <c r="AB32" i="57"/>
  <c r="AB3" i="57"/>
  <c r="AC24" i="57"/>
  <c r="AD24" i="57" s="1"/>
  <c r="AC26" i="57"/>
  <c r="AD26" i="57" s="1"/>
  <c r="AC4" i="57"/>
  <c r="AD4" i="57" s="1"/>
  <c r="Y6" i="57"/>
  <c r="AH6" i="57" s="1"/>
  <c r="AB14" i="57"/>
  <c r="Z14" i="57"/>
  <c r="AC13" i="57"/>
  <c r="AD13" i="57" s="1"/>
  <c r="Y11" i="57"/>
  <c r="AH11" i="57" s="1"/>
  <c r="AD30" i="57"/>
  <c r="Y13" i="57"/>
  <c r="AH13" i="57" s="1"/>
  <c r="AA4" i="57"/>
  <c r="Z19" i="57"/>
  <c r="X26" i="57"/>
  <c r="AI26" i="57" s="1"/>
  <c r="AA32" i="57"/>
  <c r="Z4" i="57"/>
  <c r="X19" i="57"/>
  <c r="AI19" i="57" s="1"/>
  <c r="AA24" i="57"/>
  <c r="Z12" i="57"/>
  <c r="X24" i="57"/>
  <c r="AI24" i="57" s="1"/>
  <c r="AA26" i="57"/>
  <c r="X6" i="57"/>
  <c r="AI6" i="57" s="1"/>
  <c r="Z24" i="57"/>
  <c r="AC19" i="57"/>
  <c r="AD19" i="57" s="1"/>
  <c r="Y32" i="57"/>
  <c r="AH32" i="57" s="1"/>
  <c r="AH50" i="3"/>
  <c r="U49" i="3"/>
  <c r="BC49" i="3"/>
  <c r="M49" i="3"/>
  <c r="H49" i="3"/>
  <c r="BG49" i="3"/>
  <c r="AR49" i="3"/>
  <c r="AO50" i="3"/>
  <c r="AZ49" i="3"/>
  <c r="BF51" i="3"/>
  <c r="M50" i="3"/>
  <c r="BG51" i="3"/>
  <c r="AB49" i="3"/>
  <c r="AC49" i="3"/>
  <c r="AX51" i="3"/>
  <c r="AI49" i="3"/>
  <c r="AD50" i="3"/>
  <c r="AS50" i="3"/>
  <c r="Q50" i="3"/>
  <c r="AD49" i="3"/>
  <c r="AS49" i="3"/>
  <c r="AU49" i="3"/>
  <c r="S50" i="3"/>
  <c r="X49" i="3"/>
  <c r="AH49" i="3"/>
  <c r="R50" i="3"/>
  <c r="W49" i="3"/>
  <c r="AN50" i="3"/>
  <c r="BF49" i="3"/>
  <c r="BC51" i="3"/>
  <c r="AU50" i="3"/>
  <c r="AW51" i="3"/>
  <c r="AJ49" i="3"/>
  <c r="Z50" i="3"/>
  <c r="BA49" i="3"/>
  <c r="AW50" i="3"/>
  <c r="O50" i="3"/>
  <c r="Y50" i="3"/>
  <c r="AK49" i="3"/>
  <c r="Q49" i="3"/>
  <c r="Z49" i="3"/>
  <c r="BB51" i="3"/>
  <c r="BF50" i="3"/>
  <c r="AL50" i="3"/>
  <c r="BE49" i="3"/>
  <c r="N50" i="3"/>
  <c r="AQ49" i="3"/>
  <c r="BE51" i="3"/>
  <c r="AA50" i="3"/>
  <c r="AM50" i="3"/>
  <c r="AQ50" i="3"/>
  <c r="AN51" i="3"/>
  <c r="V49" i="3"/>
  <c r="AL49" i="3"/>
  <c r="L49" i="3"/>
  <c r="AX49" i="3"/>
  <c r="BD50" i="3"/>
  <c r="O49" i="3"/>
  <c r="H50" i="3"/>
  <c r="AC50" i="3"/>
  <c r="AG50" i="3"/>
  <c r="AP49" i="3"/>
  <c r="AR51" i="3"/>
  <c r="R49" i="3"/>
  <c r="U51" i="3"/>
  <c r="AW49" i="3"/>
  <c r="AK50" i="3"/>
  <c r="AT50" i="3"/>
  <c r="BA50" i="3"/>
  <c r="AY50" i="3"/>
  <c r="BC50" i="3"/>
  <c r="V50" i="3"/>
  <c r="AQ51" i="3"/>
  <c r="K49" i="3"/>
  <c r="AB50" i="3"/>
  <c r="BB49" i="3"/>
  <c r="AV49" i="3"/>
  <c r="T49" i="3"/>
  <c r="U50" i="3"/>
  <c r="BD49" i="3"/>
  <c r="AY49" i="3"/>
  <c r="AM51" i="3"/>
  <c r="AC51" i="3"/>
  <c r="X50" i="3"/>
  <c r="AP50" i="3"/>
  <c r="K50" i="3"/>
  <c r="AR50" i="3"/>
  <c r="AN49" i="3"/>
  <c r="AL51" i="3"/>
  <c r="AJ50" i="3"/>
  <c r="P50" i="3"/>
  <c r="BE50" i="3"/>
  <c r="J50" i="3"/>
  <c r="W50" i="3"/>
  <c r="Y49" i="3"/>
  <c r="AM49" i="3"/>
  <c r="BG50" i="3"/>
  <c r="AG49" i="3"/>
  <c r="AE50" i="3"/>
  <c r="AO51" i="3"/>
  <c r="P49" i="3"/>
  <c r="AI51" i="3"/>
  <c r="J49" i="3"/>
  <c r="AF49" i="3"/>
  <c r="AE49" i="3"/>
  <c r="K51" i="3"/>
  <c r="AA49" i="3"/>
  <c r="L50" i="3"/>
  <c r="S49" i="3"/>
  <c r="T50" i="3"/>
  <c r="BD51" i="3"/>
  <c r="AZ50" i="3"/>
  <c r="I50" i="3"/>
  <c r="BB50" i="3"/>
  <c r="I49" i="3"/>
  <c r="N49" i="3"/>
  <c r="AT49" i="3"/>
  <c r="AO49" i="3"/>
  <c r="AI50" i="3"/>
  <c r="AV50" i="3"/>
  <c r="AF50" i="3"/>
  <c r="AX50" i="3"/>
  <c r="AE7" i="115" l="1"/>
  <c r="AF7" i="115" s="1"/>
  <c r="AE4" i="115"/>
  <c r="AF4" i="115" s="1"/>
  <c r="AE20" i="115"/>
  <c r="AF20" i="115" s="1"/>
  <c r="AE28" i="115"/>
  <c r="AF28" i="115" s="1"/>
  <c r="AE25" i="115"/>
  <c r="AF25" i="115" s="1"/>
  <c r="AE29" i="115"/>
  <c r="AF29" i="115" s="1"/>
  <c r="AE31" i="115"/>
  <c r="AF31" i="115" s="1"/>
  <c r="AE27" i="115"/>
  <c r="AF27" i="115" s="1"/>
  <c r="AE26" i="115"/>
  <c r="AF26" i="115" s="1"/>
  <c r="AE24" i="115"/>
  <c r="AF24" i="115" s="1"/>
  <c r="AE30" i="115"/>
  <c r="AF30" i="115" s="1"/>
  <c r="AE16" i="115"/>
  <c r="AF16" i="115" s="1"/>
  <c r="AE10" i="115"/>
  <c r="AF10" i="115" s="1"/>
  <c r="AE6" i="115"/>
  <c r="AF6" i="115" s="1"/>
  <c r="AE9" i="115"/>
  <c r="AF9" i="115" s="1"/>
  <c r="AE8" i="115"/>
  <c r="AF8" i="115" s="1"/>
  <c r="AE19" i="115"/>
  <c r="AF19" i="115" s="1"/>
  <c r="AE21" i="115"/>
  <c r="AF21" i="115" s="1"/>
  <c r="AE22" i="115"/>
  <c r="AF22" i="115" s="1"/>
  <c r="AE36" i="115"/>
  <c r="AF36" i="115" s="1"/>
  <c r="AE32" i="115"/>
  <c r="AF32" i="115" s="1"/>
  <c r="AE34" i="115"/>
  <c r="AF34" i="115" s="1"/>
  <c r="AE33" i="115"/>
  <c r="AF33" i="115" s="1"/>
  <c r="AE3" i="115"/>
  <c r="AF3" i="115" s="1"/>
  <c r="AE5" i="115"/>
  <c r="AF5" i="115" s="1"/>
  <c r="AE35" i="115"/>
  <c r="AF35" i="115" s="1"/>
  <c r="AE13" i="115"/>
  <c r="AF13" i="115" s="1"/>
  <c r="AE23" i="115"/>
  <c r="AF23" i="115" s="1"/>
  <c r="AE15" i="115"/>
  <c r="AE14" i="115"/>
  <c r="AF14" i="115" s="1"/>
  <c r="AF15" i="115"/>
  <c r="AE12" i="115"/>
  <c r="AF12" i="115" s="1"/>
  <c r="AE17" i="115"/>
  <c r="AF17" i="115" s="1"/>
  <c r="AE18" i="115"/>
  <c r="AF18" i="115" s="1"/>
  <c r="AE11" i="115"/>
  <c r="AF11" i="115" s="1"/>
  <c r="AE5" i="114"/>
  <c r="AF5" i="114" s="1"/>
  <c r="AE4" i="114"/>
  <c r="AF4" i="114" s="1"/>
  <c r="AE22" i="114"/>
  <c r="AF22" i="114" s="1"/>
  <c r="AE9" i="114"/>
  <c r="AF9" i="114" s="1"/>
  <c r="AE23" i="114"/>
  <c r="AF23" i="114" s="1"/>
  <c r="AE17" i="114"/>
  <c r="AF17" i="114" s="1"/>
  <c r="AE6" i="114"/>
  <c r="AF6" i="114" s="1"/>
  <c r="AE7" i="114"/>
  <c r="AF7" i="114" s="1"/>
  <c r="AE10" i="114"/>
  <c r="AF10" i="114" s="1"/>
  <c r="AE8" i="114"/>
  <c r="AF8" i="114" s="1"/>
  <c r="AE13" i="114"/>
  <c r="AF13" i="114" s="1"/>
  <c r="AE16" i="114"/>
  <c r="AF16" i="114" s="1"/>
  <c r="AE15" i="114"/>
  <c r="AF15" i="114" s="1"/>
  <c r="AE11" i="114"/>
  <c r="AF11" i="114" s="1"/>
  <c r="AE18" i="114"/>
  <c r="AF18" i="114" s="1"/>
  <c r="AE36" i="114"/>
  <c r="AF36" i="114" s="1"/>
  <c r="AE19" i="114"/>
  <c r="AF19" i="114" s="1"/>
  <c r="AE20" i="114"/>
  <c r="AF20" i="114" s="1"/>
  <c r="AE35" i="114"/>
  <c r="AF35" i="114" s="1"/>
  <c r="AE26" i="114"/>
  <c r="AF26" i="114" s="1"/>
  <c r="AE30" i="114"/>
  <c r="AF30" i="114" s="1"/>
  <c r="AE31" i="114"/>
  <c r="AF31" i="114" s="1"/>
  <c r="AE27" i="114"/>
  <c r="AF27" i="114" s="1"/>
  <c r="AE24" i="114"/>
  <c r="AF24" i="114" s="1"/>
  <c r="AE28" i="114"/>
  <c r="AF28" i="114" s="1"/>
  <c r="AE29" i="114"/>
  <c r="AF29" i="114" s="1"/>
  <c r="AE25" i="114"/>
  <c r="AF25" i="114" s="1"/>
  <c r="AE32" i="114"/>
  <c r="AF32" i="114" s="1"/>
  <c r="AE33" i="114"/>
  <c r="AF33" i="114" s="1"/>
  <c r="AE34" i="114"/>
  <c r="AF34" i="114" s="1"/>
  <c r="AE12" i="114"/>
  <c r="AF12" i="114" s="1"/>
  <c r="AE3" i="114"/>
  <c r="AF3" i="114" s="1"/>
  <c r="AE14" i="114"/>
  <c r="AF14" i="114" s="1"/>
  <c r="AE21" i="114"/>
  <c r="AF21" i="114" s="1"/>
  <c r="AE16" i="113"/>
  <c r="AF16" i="113" s="1"/>
  <c r="AE8" i="113"/>
  <c r="AF8" i="113" s="1"/>
  <c r="AE10" i="113"/>
  <c r="AF10" i="113" s="1"/>
  <c r="AE34" i="113"/>
  <c r="AE35" i="113"/>
  <c r="AE33" i="113"/>
  <c r="AF33" i="113" s="1"/>
  <c r="AE23" i="113"/>
  <c r="AF23" i="113" s="1"/>
  <c r="AE20" i="113"/>
  <c r="AF20" i="113" s="1"/>
  <c r="AF35" i="113"/>
  <c r="AF5" i="113"/>
  <c r="AE3" i="113"/>
  <c r="AF3" i="113" s="1"/>
  <c r="AE4" i="113"/>
  <c r="AF4" i="113" s="1"/>
  <c r="AE21" i="113"/>
  <c r="AF21" i="113" s="1"/>
  <c r="AE22" i="113"/>
  <c r="AE32" i="113"/>
  <c r="AF32" i="113" s="1"/>
  <c r="AF34" i="113"/>
  <c r="AE9" i="113"/>
  <c r="AF9" i="113" s="1"/>
  <c r="AF22" i="113"/>
  <c r="AE30" i="113"/>
  <c r="AF30" i="113" s="1"/>
  <c r="AE28" i="113"/>
  <c r="AF28" i="113" s="1"/>
  <c r="AE27" i="113"/>
  <c r="AF27" i="113" s="1"/>
  <c r="AE36" i="113"/>
  <c r="AF36" i="113" s="1"/>
  <c r="AE14" i="113"/>
  <c r="AF14" i="113" s="1"/>
  <c r="AE31" i="113"/>
  <c r="AF31" i="113" s="1"/>
  <c r="AE25" i="113"/>
  <c r="AF25" i="113" s="1"/>
  <c r="AE17" i="113"/>
  <c r="AF17" i="113" s="1"/>
  <c r="AE24" i="113"/>
  <c r="AF24" i="113" s="1"/>
  <c r="AE12" i="113"/>
  <c r="AF12" i="113" s="1"/>
  <c r="AE26" i="113"/>
  <c r="AF26" i="113" s="1"/>
  <c r="AE15" i="113"/>
  <c r="AF15" i="113" s="1"/>
  <c r="AE13" i="113"/>
  <c r="AF13" i="113" s="1"/>
  <c r="AE6" i="113"/>
  <c r="AF6" i="113" s="1"/>
  <c r="AE11" i="113"/>
  <c r="AF11" i="113" s="1"/>
  <c r="AE19" i="113"/>
  <c r="AF19" i="113" s="1"/>
  <c r="AE18" i="113"/>
  <c r="AF18" i="113" s="1"/>
  <c r="AE29" i="113"/>
  <c r="AF29" i="113" s="1"/>
  <c r="AE7" i="113"/>
  <c r="AF7" i="113" s="1"/>
  <c r="AE4" i="112"/>
  <c r="AF4" i="112" s="1"/>
  <c r="AE6" i="112"/>
  <c r="AF6" i="112" s="1"/>
  <c r="AE3" i="112"/>
  <c r="AF3" i="112" s="1"/>
  <c r="AE8" i="112"/>
  <c r="AE10" i="112"/>
  <c r="AF10" i="112" s="1"/>
  <c r="AE20" i="112"/>
  <c r="AF20" i="112" s="1"/>
  <c r="AE34" i="112"/>
  <c r="AF34" i="112" s="1"/>
  <c r="AE19" i="112"/>
  <c r="AF19" i="112" s="1"/>
  <c r="AE21" i="112"/>
  <c r="AF21" i="112" s="1"/>
  <c r="AE23" i="112"/>
  <c r="AF23" i="112" s="1"/>
  <c r="AE25" i="112"/>
  <c r="AF25" i="112" s="1"/>
  <c r="AE24" i="112"/>
  <c r="AF24" i="112" s="1"/>
  <c r="AE27" i="112"/>
  <c r="AF27" i="112" s="1"/>
  <c r="AE30" i="112"/>
  <c r="AF30" i="112" s="1"/>
  <c r="AE29" i="112"/>
  <c r="AF29" i="112" s="1"/>
  <c r="AE31" i="112"/>
  <c r="AE26" i="112"/>
  <c r="AF26" i="112" s="1"/>
  <c r="AE28" i="112"/>
  <c r="AF28" i="112" s="1"/>
  <c r="AE35" i="112"/>
  <c r="AF35" i="112" s="1"/>
  <c r="AE22" i="112"/>
  <c r="AF22" i="112" s="1"/>
  <c r="AF8" i="112"/>
  <c r="AE33" i="112"/>
  <c r="AF33" i="112" s="1"/>
  <c r="AE36" i="112"/>
  <c r="AF36" i="112" s="1"/>
  <c r="AE18" i="112"/>
  <c r="AF18" i="112" s="1"/>
  <c r="AE16" i="112"/>
  <c r="AF16" i="112" s="1"/>
  <c r="AE14" i="112"/>
  <c r="AF14" i="112" s="1"/>
  <c r="AE13" i="112"/>
  <c r="AF13" i="112" s="1"/>
  <c r="AE11" i="112"/>
  <c r="AF11" i="112" s="1"/>
  <c r="AE15" i="112"/>
  <c r="AF15" i="112" s="1"/>
  <c r="AE12" i="112"/>
  <c r="AF12" i="112" s="1"/>
  <c r="AE17" i="112"/>
  <c r="AF17" i="112" s="1"/>
  <c r="AE7" i="112"/>
  <c r="AF7" i="112" s="1"/>
  <c r="AE5" i="112"/>
  <c r="AF5" i="112" s="1"/>
  <c r="AE32" i="112"/>
  <c r="AF32" i="112" s="1"/>
  <c r="AF31" i="112"/>
  <c r="AE9" i="112"/>
  <c r="AF9" i="112" s="1"/>
  <c r="AE21" i="111"/>
  <c r="AE32" i="111"/>
  <c r="AE36" i="111"/>
  <c r="AF36" i="111" s="1"/>
  <c r="AE5" i="111"/>
  <c r="AF5" i="111" s="1"/>
  <c r="AE7" i="111"/>
  <c r="AF7" i="111" s="1"/>
  <c r="AE27" i="111"/>
  <c r="AF27" i="111" s="1"/>
  <c r="AE35" i="111"/>
  <c r="AE33" i="111"/>
  <c r="AF33" i="111" s="1"/>
  <c r="AE22" i="111"/>
  <c r="AF22" i="111" s="1"/>
  <c r="AE34" i="111"/>
  <c r="AE20" i="111"/>
  <c r="AF20" i="111" s="1"/>
  <c r="AF34" i="111"/>
  <c r="AF21" i="111"/>
  <c r="AF32" i="111"/>
  <c r="AE9" i="111"/>
  <c r="AF9" i="111" s="1"/>
  <c r="AE6" i="111"/>
  <c r="AF6" i="111" s="1"/>
  <c r="AE10" i="111"/>
  <c r="AF10" i="111" s="1"/>
  <c r="AE23" i="111"/>
  <c r="AF23" i="111" s="1"/>
  <c r="AF35" i="111"/>
  <c r="AE24" i="111"/>
  <c r="AF24" i="111" s="1"/>
  <c r="AE19" i="111"/>
  <c r="AF19" i="111" s="1"/>
  <c r="AE15" i="111"/>
  <c r="AF15" i="111" s="1"/>
  <c r="AE17" i="111"/>
  <c r="AF17" i="111" s="1"/>
  <c r="AE12" i="111"/>
  <c r="AF12" i="111" s="1"/>
  <c r="AE11" i="111"/>
  <c r="AF11" i="111" s="1"/>
  <c r="AE8" i="111"/>
  <c r="AF8" i="111" s="1"/>
  <c r="AE4" i="111"/>
  <c r="AF4" i="111" s="1"/>
  <c r="AE3" i="111"/>
  <c r="AF3" i="111" s="1"/>
  <c r="AE18" i="111"/>
  <c r="AF18" i="111" s="1"/>
  <c r="AE25" i="111"/>
  <c r="AF25" i="111" s="1"/>
  <c r="AE28" i="111"/>
  <c r="AF28" i="111" s="1"/>
  <c r="AE13" i="111"/>
  <c r="AF13" i="111" s="1"/>
  <c r="AE16" i="111"/>
  <c r="AF16" i="111" s="1"/>
  <c r="AE14" i="111"/>
  <c r="AF14" i="111" s="1"/>
  <c r="AF31" i="111"/>
  <c r="AE30" i="111"/>
  <c r="AF30" i="111" s="1"/>
  <c r="AE29" i="111"/>
  <c r="AF29" i="111" s="1"/>
  <c r="AE26" i="111"/>
  <c r="AF26" i="111" s="1"/>
  <c r="AE31" i="111"/>
  <c r="AE33" i="110"/>
  <c r="AF33" i="110" s="1"/>
  <c r="AE4" i="110"/>
  <c r="AE35" i="110"/>
  <c r="AF35" i="110" s="1"/>
  <c r="AE8" i="110"/>
  <c r="AE34" i="110"/>
  <c r="AF34" i="110" s="1"/>
  <c r="AE21" i="110"/>
  <c r="AF21" i="110" s="1"/>
  <c r="AE5" i="110"/>
  <c r="AF5" i="110" s="1"/>
  <c r="AE32" i="110"/>
  <c r="AF32" i="110" s="1"/>
  <c r="AE10" i="110"/>
  <c r="AF10" i="110" s="1"/>
  <c r="AE3" i="110"/>
  <c r="AF3" i="110" s="1"/>
  <c r="AE9" i="110"/>
  <c r="AF9" i="110" s="1"/>
  <c r="AE7" i="110"/>
  <c r="AF7" i="110" s="1"/>
  <c r="AE23" i="110"/>
  <c r="AF23" i="110" s="1"/>
  <c r="AF4" i="110"/>
  <c r="AE11" i="110"/>
  <c r="AF11" i="110" s="1"/>
  <c r="AE12" i="110"/>
  <c r="AF12" i="110" s="1"/>
  <c r="AE16" i="110"/>
  <c r="AF16" i="110" s="1"/>
  <c r="AE13" i="110"/>
  <c r="AF13" i="110" s="1"/>
  <c r="AE14" i="110"/>
  <c r="AF14" i="110" s="1"/>
  <c r="AE15" i="110"/>
  <c r="AF15" i="110" s="1"/>
  <c r="AE17" i="110"/>
  <c r="AF17" i="110" s="1"/>
  <c r="AE18" i="110"/>
  <c r="AF18" i="110" s="1"/>
  <c r="AE19" i="110"/>
  <c r="AF19" i="110" s="1"/>
  <c r="AE22" i="110"/>
  <c r="AF22" i="110" s="1"/>
  <c r="AE26" i="110"/>
  <c r="AF26" i="110" s="1"/>
  <c r="AE31" i="110"/>
  <c r="AF31" i="110" s="1"/>
  <c r="AE30" i="110"/>
  <c r="AF30" i="110" s="1"/>
  <c r="AE27" i="110"/>
  <c r="AF27" i="110" s="1"/>
  <c r="AF8" i="110"/>
  <c r="AE20" i="110"/>
  <c r="AF20" i="110" s="1"/>
  <c r="AE25" i="110"/>
  <c r="AF25" i="110" s="1"/>
  <c r="AE29" i="110"/>
  <c r="AF29" i="110" s="1"/>
  <c r="AE24" i="110"/>
  <c r="AF24" i="110" s="1"/>
  <c r="AE28" i="110"/>
  <c r="AF28" i="110" s="1"/>
  <c r="AE36" i="110"/>
  <c r="AF36" i="110" s="1"/>
  <c r="AE6" i="110"/>
  <c r="AF6" i="110" s="1"/>
  <c r="AE8" i="109"/>
  <c r="AF8" i="109" s="1"/>
  <c r="AE36" i="109"/>
  <c r="AF36" i="109" s="1"/>
  <c r="AE4" i="109"/>
  <c r="AF4" i="109" s="1"/>
  <c r="AE25" i="109"/>
  <c r="AF25" i="109" s="1"/>
  <c r="AE20" i="109"/>
  <c r="AF20" i="109" s="1"/>
  <c r="AE23" i="109"/>
  <c r="AE19" i="109"/>
  <c r="AF19" i="109" s="1"/>
  <c r="AE6" i="109"/>
  <c r="AF6" i="109" s="1"/>
  <c r="AE10" i="109"/>
  <c r="AE33" i="109"/>
  <c r="AF33" i="109" s="1"/>
  <c r="AE32" i="109"/>
  <c r="AF32" i="109" s="1"/>
  <c r="AF10" i="109"/>
  <c r="AE7" i="109"/>
  <c r="AF7" i="109" s="1"/>
  <c r="AE35" i="109"/>
  <c r="AF35" i="109" s="1"/>
  <c r="AE3" i="109"/>
  <c r="AF3" i="109" s="1"/>
  <c r="AF23" i="109"/>
  <c r="AE18" i="109"/>
  <c r="AF18" i="109" s="1"/>
  <c r="AE14" i="109"/>
  <c r="AF14" i="109" s="1"/>
  <c r="AE15" i="109"/>
  <c r="AF15" i="109" s="1"/>
  <c r="AE11" i="109"/>
  <c r="AF11" i="109" s="1"/>
  <c r="AE16" i="109"/>
  <c r="AF16" i="109" s="1"/>
  <c r="AE12" i="109"/>
  <c r="AF12" i="109" s="1"/>
  <c r="AE17" i="109"/>
  <c r="AF17" i="109" s="1"/>
  <c r="AE13" i="109"/>
  <c r="AF13" i="109" s="1"/>
  <c r="AE22" i="109"/>
  <c r="AF22" i="109" s="1"/>
  <c r="AE34" i="109"/>
  <c r="AF34" i="109" s="1"/>
  <c r="AE5" i="109"/>
  <c r="AF5" i="109" s="1"/>
  <c r="AE31" i="109"/>
  <c r="AE30" i="109"/>
  <c r="AF30" i="109" s="1"/>
  <c r="AE24" i="109"/>
  <c r="AF24" i="109" s="1"/>
  <c r="AE9" i="109"/>
  <c r="AF9" i="109" s="1"/>
  <c r="AE27" i="109"/>
  <c r="AF27" i="109" s="1"/>
  <c r="AE21" i="109"/>
  <c r="AF21" i="109" s="1"/>
  <c r="AF31" i="109"/>
  <c r="AE28" i="109"/>
  <c r="AF28" i="109" s="1"/>
  <c r="AE26" i="109"/>
  <c r="AF26" i="109" s="1"/>
  <c r="AE29" i="109"/>
  <c r="AF29" i="109" s="1"/>
  <c r="AE3" i="108"/>
  <c r="AF3" i="108" s="1"/>
  <c r="AE27" i="108"/>
  <c r="AF27" i="108" s="1"/>
  <c r="AE22" i="108"/>
  <c r="AF22" i="108" s="1"/>
  <c r="AE35" i="108"/>
  <c r="AF35" i="108" s="1"/>
  <c r="AE14" i="108"/>
  <c r="AF14" i="108" s="1"/>
  <c r="AE13" i="108"/>
  <c r="AE33" i="108"/>
  <c r="AF33" i="108" s="1"/>
  <c r="AE19" i="108"/>
  <c r="AF19" i="108" s="1"/>
  <c r="AE23" i="108"/>
  <c r="AF23" i="108" s="1"/>
  <c r="AE5" i="108"/>
  <c r="AF5" i="108" s="1"/>
  <c r="AE34" i="108"/>
  <c r="AF34" i="108" s="1"/>
  <c r="AE36" i="108"/>
  <c r="AF36" i="108" s="1"/>
  <c r="AE32" i="108"/>
  <c r="AF32" i="108" s="1"/>
  <c r="AE21" i="108"/>
  <c r="AF21" i="108" s="1"/>
  <c r="AE8" i="108"/>
  <c r="AF8" i="108" s="1"/>
  <c r="AE7" i="108"/>
  <c r="AF7" i="108" s="1"/>
  <c r="AE26" i="108"/>
  <c r="AF26" i="108" s="1"/>
  <c r="AE28" i="108"/>
  <c r="AF28" i="108" s="1"/>
  <c r="AE4" i="108"/>
  <c r="AF4" i="108" s="1"/>
  <c r="AE12" i="108"/>
  <c r="AF12" i="108" s="1"/>
  <c r="AE15" i="108"/>
  <c r="AF15" i="108" s="1"/>
  <c r="AE10" i="108"/>
  <c r="AF10" i="108" s="1"/>
  <c r="AE18" i="108"/>
  <c r="AF18" i="108" s="1"/>
  <c r="AE25" i="108"/>
  <c r="AF25" i="108" s="1"/>
  <c r="AE30" i="108"/>
  <c r="AF30" i="108" s="1"/>
  <c r="AE16" i="108"/>
  <c r="AF16" i="108" s="1"/>
  <c r="AE29" i="108"/>
  <c r="AF29" i="108" s="1"/>
  <c r="AE11" i="108"/>
  <c r="AF11" i="108" s="1"/>
  <c r="AE31" i="108"/>
  <c r="AF31" i="108" s="1"/>
  <c r="AE6" i="108"/>
  <c r="AF6" i="108" s="1"/>
  <c r="AF13" i="108"/>
  <c r="AE9" i="108"/>
  <c r="AF9" i="108" s="1"/>
  <c r="AE20" i="108"/>
  <c r="AF20" i="108" s="1"/>
  <c r="AE24" i="108"/>
  <c r="AF24" i="108" s="1"/>
  <c r="AE17" i="108"/>
  <c r="AF17" i="108" s="1"/>
  <c r="AE3" i="107"/>
  <c r="AF3" i="107" s="1"/>
  <c r="AE32" i="107"/>
  <c r="AF32" i="107" s="1"/>
  <c r="AE22" i="107"/>
  <c r="AE35" i="107"/>
  <c r="AF35" i="107" s="1"/>
  <c r="AE33" i="107"/>
  <c r="AF33" i="107" s="1"/>
  <c r="AE36" i="107"/>
  <c r="AE14" i="107"/>
  <c r="AF14" i="107" s="1"/>
  <c r="AE13" i="107"/>
  <c r="AE17" i="107"/>
  <c r="AF17" i="107" s="1"/>
  <c r="AE11" i="107"/>
  <c r="AF11" i="107" s="1"/>
  <c r="AE12" i="107"/>
  <c r="AF12" i="107" s="1"/>
  <c r="AE16" i="107"/>
  <c r="AF16" i="107" s="1"/>
  <c r="AE15" i="107"/>
  <c r="AF15" i="107" s="1"/>
  <c r="AE18" i="107"/>
  <c r="AF18" i="107" s="1"/>
  <c r="AE8" i="107"/>
  <c r="AF8" i="107" s="1"/>
  <c r="AE28" i="107"/>
  <c r="AF28" i="107" s="1"/>
  <c r="AE29" i="107"/>
  <c r="AF29" i="107" s="1"/>
  <c r="AE25" i="107"/>
  <c r="AF25" i="107" s="1"/>
  <c r="AE26" i="107"/>
  <c r="AF26" i="107" s="1"/>
  <c r="AE31" i="107"/>
  <c r="AF31" i="107" s="1"/>
  <c r="AF9" i="107"/>
  <c r="AF36" i="107"/>
  <c r="AE4" i="107"/>
  <c r="AF4" i="107" s="1"/>
  <c r="AE23" i="107"/>
  <c r="AF23" i="107" s="1"/>
  <c r="AF22" i="107"/>
  <c r="AE5" i="107"/>
  <c r="AF5" i="107" s="1"/>
  <c r="AE10" i="107"/>
  <c r="AF10" i="107" s="1"/>
  <c r="AE7" i="107"/>
  <c r="AF7" i="107" s="1"/>
  <c r="AE6" i="107"/>
  <c r="AF6" i="107" s="1"/>
  <c r="AE19" i="107"/>
  <c r="AF19" i="107" s="1"/>
  <c r="AE20" i="107"/>
  <c r="AF20" i="107" s="1"/>
  <c r="AF13" i="107"/>
  <c r="AE21" i="107"/>
  <c r="AF21" i="107" s="1"/>
  <c r="AE27" i="107"/>
  <c r="AF27" i="107" s="1"/>
  <c r="AE34" i="107"/>
  <c r="AF34" i="107" s="1"/>
  <c r="AE24" i="107"/>
  <c r="AF24" i="107" s="1"/>
  <c r="AE30" i="107"/>
  <c r="AF30" i="107" s="1"/>
  <c r="AE9" i="107"/>
  <c r="AE10" i="106"/>
  <c r="AE36" i="106"/>
  <c r="AE4" i="106"/>
  <c r="AF4" i="106" s="1"/>
  <c r="AE3" i="106"/>
  <c r="AE34" i="106"/>
  <c r="AF34" i="106" s="1"/>
  <c r="AE35" i="106"/>
  <c r="AF35" i="106" s="1"/>
  <c r="AE22" i="106"/>
  <c r="AF22" i="106" s="1"/>
  <c r="AE6" i="106"/>
  <c r="AF6" i="106" s="1"/>
  <c r="AE19" i="106"/>
  <c r="AF19" i="106" s="1"/>
  <c r="AE20" i="106"/>
  <c r="AF20" i="106" s="1"/>
  <c r="AF3" i="106"/>
  <c r="AE5" i="106"/>
  <c r="AF5" i="106" s="1"/>
  <c r="AE21" i="106"/>
  <c r="AF21" i="106" s="1"/>
  <c r="AF36" i="106"/>
  <c r="AE15" i="106"/>
  <c r="AF15" i="106" s="1"/>
  <c r="AE16" i="106"/>
  <c r="AF16" i="106" s="1"/>
  <c r="AE18" i="106"/>
  <c r="AF18" i="106" s="1"/>
  <c r="AE11" i="106"/>
  <c r="AF11" i="106" s="1"/>
  <c r="AE17" i="106"/>
  <c r="AF17" i="106" s="1"/>
  <c r="AE14" i="106"/>
  <c r="AF14" i="106" s="1"/>
  <c r="AE13" i="106"/>
  <c r="AF13" i="106" s="1"/>
  <c r="AE12" i="106"/>
  <c r="AF12" i="106" s="1"/>
  <c r="AE32" i="106"/>
  <c r="AF32" i="106" s="1"/>
  <c r="AE33" i="106"/>
  <c r="AF33" i="106" s="1"/>
  <c r="AE27" i="106"/>
  <c r="AF27" i="106" s="1"/>
  <c r="AE26" i="106"/>
  <c r="AF26" i="106" s="1"/>
  <c r="AE28" i="106"/>
  <c r="AF28" i="106" s="1"/>
  <c r="AE30" i="106"/>
  <c r="AF30" i="106" s="1"/>
  <c r="AE24" i="106"/>
  <c r="AF24" i="106" s="1"/>
  <c r="AE31" i="106"/>
  <c r="AF31" i="106" s="1"/>
  <c r="AE29" i="106"/>
  <c r="AF29" i="106" s="1"/>
  <c r="AE25" i="106"/>
  <c r="AF25" i="106" s="1"/>
  <c r="AE7" i="106"/>
  <c r="AF7" i="106" s="1"/>
  <c r="AE9" i="106"/>
  <c r="AF9" i="106" s="1"/>
  <c r="AE23" i="106"/>
  <c r="AF23" i="106" s="1"/>
  <c r="AE8" i="106"/>
  <c r="AF8" i="106" s="1"/>
  <c r="AF10" i="106"/>
  <c r="AE8" i="105"/>
  <c r="AF8" i="105" s="1"/>
  <c r="AE21" i="105"/>
  <c r="AF21" i="105" s="1"/>
  <c r="AE18" i="105"/>
  <c r="AF18" i="105" s="1"/>
  <c r="AE34" i="105"/>
  <c r="AE22" i="105"/>
  <c r="AE3" i="105"/>
  <c r="AF3" i="105" s="1"/>
  <c r="AE4" i="105"/>
  <c r="AF4" i="105" s="1"/>
  <c r="AE5" i="105"/>
  <c r="AF5" i="105" s="1"/>
  <c r="AE16" i="105"/>
  <c r="AF16" i="105" s="1"/>
  <c r="AE15" i="105"/>
  <c r="AF15" i="105" s="1"/>
  <c r="AE19" i="105"/>
  <c r="AF19" i="105" s="1"/>
  <c r="AE20" i="105"/>
  <c r="AF20" i="105" s="1"/>
  <c r="AE33" i="105"/>
  <c r="AF33" i="105" s="1"/>
  <c r="AE32" i="105"/>
  <c r="AF32" i="105" s="1"/>
  <c r="AE35" i="105"/>
  <c r="AF35" i="105"/>
  <c r="AF34" i="105"/>
  <c r="AE10" i="105"/>
  <c r="AF10" i="105" s="1"/>
  <c r="AE36" i="105"/>
  <c r="AF36" i="105" s="1"/>
  <c r="AE6" i="105"/>
  <c r="AF6" i="105" s="1"/>
  <c r="AE9" i="105"/>
  <c r="AF9" i="105" s="1"/>
  <c r="AF22" i="105"/>
  <c r="AE7" i="105"/>
  <c r="AF7" i="105" s="1"/>
  <c r="AE23" i="105"/>
  <c r="AF23" i="105" s="1"/>
  <c r="AE29" i="105"/>
  <c r="AF29" i="105" s="1"/>
  <c r="AE31" i="105"/>
  <c r="AF31" i="105" s="1"/>
  <c r="AE30" i="105"/>
  <c r="AF30" i="105" s="1"/>
  <c r="AE25" i="105"/>
  <c r="AF25" i="105" s="1"/>
  <c r="AE26" i="105"/>
  <c r="AF26" i="105" s="1"/>
  <c r="AE28" i="105"/>
  <c r="AF28" i="105" s="1"/>
  <c r="AE24" i="105"/>
  <c r="AF24" i="105" s="1"/>
  <c r="AE27" i="105"/>
  <c r="AF27" i="105" s="1"/>
  <c r="AE11" i="105"/>
  <c r="AF11" i="105" s="1"/>
  <c r="AE17" i="105"/>
  <c r="AF17" i="105" s="1"/>
  <c r="AE13" i="105"/>
  <c r="AF13" i="105" s="1"/>
  <c r="AE14" i="105"/>
  <c r="AF14" i="105" s="1"/>
  <c r="AE12" i="105"/>
  <c r="AF12" i="105" s="1"/>
  <c r="AE35" i="104"/>
  <c r="AF35" i="104" s="1"/>
  <c r="AE5" i="104"/>
  <c r="AF5" i="104" s="1"/>
  <c r="AE3" i="104"/>
  <c r="AF3" i="104" s="1"/>
  <c r="AE22" i="104"/>
  <c r="AF22" i="104" s="1"/>
  <c r="AE19" i="104"/>
  <c r="AE10" i="104"/>
  <c r="AF10" i="104" s="1"/>
  <c r="AE28" i="104"/>
  <c r="AF28" i="104" s="1"/>
  <c r="AE13" i="104"/>
  <c r="AF13" i="104" s="1"/>
  <c r="AE15" i="104"/>
  <c r="AF15" i="104" s="1"/>
  <c r="AE11" i="104"/>
  <c r="AF11" i="104" s="1"/>
  <c r="AE12" i="104"/>
  <c r="AF12" i="104" s="1"/>
  <c r="AE18" i="104"/>
  <c r="AF18" i="104" s="1"/>
  <c r="AE14" i="104"/>
  <c r="AF14" i="104" s="1"/>
  <c r="AE17" i="104"/>
  <c r="AF17" i="104" s="1"/>
  <c r="AE16" i="104"/>
  <c r="AF16" i="104" s="1"/>
  <c r="AE21" i="104"/>
  <c r="AF21" i="104" s="1"/>
  <c r="AE7" i="104"/>
  <c r="AF7" i="104" s="1"/>
  <c r="AE9" i="104"/>
  <c r="AF9" i="104" s="1"/>
  <c r="AE27" i="104"/>
  <c r="AF27" i="104" s="1"/>
  <c r="AE24" i="104"/>
  <c r="AF24" i="104" s="1"/>
  <c r="AE30" i="104"/>
  <c r="AF30" i="104" s="1"/>
  <c r="AE31" i="104"/>
  <c r="AF31" i="104" s="1"/>
  <c r="AE29" i="104"/>
  <c r="AF29" i="104" s="1"/>
  <c r="AE25" i="104"/>
  <c r="AF25" i="104" s="1"/>
  <c r="AE26" i="104"/>
  <c r="AF26" i="104" s="1"/>
  <c r="AE8" i="104"/>
  <c r="AF8" i="104" s="1"/>
  <c r="AE33" i="104"/>
  <c r="AF33" i="104" s="1"/>
  <c r="AE6" i="104"/>
  <c r="AF6" i="104" s="1"/>
  <c r="AE23" i="104"/>
  <c r="AF23" i="104"/>
  <c r="AF19" i="104"/>
  <c r="AE20" i="104"/>
  <c r="AF20" i="104" s="1"/>
  <c r="AE36" i="104"/>
  <c r="AF36" i="104" s="1"/>
  <c r="AE32" i="104"/>
  <c r="AF32" i="104" s="1"/>
  <c r="AE34" i="104"/>
  <c r="AF34" i="104" s="1"/>
  <c r="AE4" i="104"/>
  <c r="AF4" i="104" s="1"/>
  <c r="AE5" i="103"/>
  <c r="AE34" i="103"/>
  <c r="AF34" i="103" s="1"/>
  <c r="AE16" i="103"/>
  <c r="AF16" i="103" s="1"/>
  <c r="AE21" i="103"/>
  <c r="AF21" i="103" s="1"/>
  <c r="AF5" i="103"/>
  <c r="AE8" i="103"/>
  <c r="AF8" i="103" s="1"/>
  <c r="AE32" i="103"/>
  <c r="AF32" i="103" s="1"/>
  <c r="AE3" i="103"/>
  <c r="AF3" i="103" s="1"/>
  <c r="AE22" i="103"/>
  <c r="AF22" i="103" s="1"/>
  <c r="AE35" i="103"/>
  <c r="AF35" i="103" s="1"/>
  <c r="AE7" i="103"/>
  <c r="AF7" i="103" s="1"/>
  <c r="AE6" i="103"/>
  <c r="AF6" i="103" s="1"/>
  <c r="AE36" i="103"/>
  <c r="AF36" i="103" s="1"/>
  <c r="AE33" i="103"/>
  <c r="AF33" i="103" s="1"/>
  <c r="AE4" i="103"/>
  <c r="AF4" i="103" s="1"/>
  <c r="AE25" i="103"/>
  <c r="AF25" i="103" s="1"/>
  <c r="AE30" i="103"/>
  <c r="AF30" i="103" s="1"/>
  <c r="AE29" i="103"/>
  <c r="AF29" i="103" s="1"/>
  <c r="AE28" i="103"/>
  <c r="AF28" i="103" s="1"/>
  <c r="AE31" i="103"/>
  <c r="AF31" i="103" s="1"/>
  <c r="AE9" i="103"/>
  <c r="AF9" i="103" s="1"/>
  <c r="AE13" i="103"/>
  <c r="AF13" i="103" s="1"/>
  <c r="AE10" i="103"/>
  <c r="AF10" i="103" s="1"/>
  <c r="AE19" i="103"/>
  <c r="AF19" i="103" s="1"/>
  <c r="AE20" i="103"/>
  <c r="AF20" i="103" s="1"/>
  <c r="AE23" i="103"/>
  <c r="AF23" i="103" s="1"/>
  <c r="AE26" i="103"/>
  <c r="AF26" i="103" s="1"/>
  <c r="AE18" i="103"/>
  <c r="AF18" i="103" s="1"/>
  <c r="AE12" i="103"/>
  <c r="AF12" i="103" s="1"/>
  <c r="AE11" i="103"/>
  <c r="AF11" i="103" s="1"/>
  <c r="AE15" i="103"/>
  <c r="AE14" i="103"/>
  <c r="AF14" i="103" s="1"/>
  <c r="AF15" i="103"/>
  <c r="AE24" i="103"/>
  <c r="AF24" i="103" s="1"/>
  <c r="AE27" i="103"/>
  <c r="AF27" i="103" s="1"/>
  <c r="AE17" i="103"/>
  <c r="AF17" i="103" s="1"/>
  <c r="AE8" i="102"/>
  <c r="AF8" i="102" s="1"/>
  <c r="AE20" i="102"/>
  <c r="AF20" i="102" s="1"/>
  <c r="AE33" i="102"/>
  <c r="AF33" i="102" s="1"/>
  <c r="AE21" i="102"/>
  <c r="AF21" i="102" s="1"/>
  <c r="AE4" i="102"/>
  <c r="AF4" i="102" s="1"/>
  <c r="AE10" i="102"/>
  <c r="AF10" i="102" s="1"/>
  <c r="AE17" i="102"/>
  <c r="AF17" i="102" s="1"/>
  <c r="AE16" i="102"/>
  <c r="AF16" i="102" s="1"/>
  <c r="AE11" i="102"/>
  <c r="AF11" i="102" s="1"/>
  <c r="AE13" i="102"/>
  <c r="AF13" i="102" s="1"/>
  <c r="AE18" i="102"/>
  <c r="AF18" i="102" s="1"/>
  <c r="AE14" i="102"/>
  <c r="AF14" i="102" s="1"/>
  <c r="AE12" i="102"/>
  <c r="AF12" i="102" s="1"/>
  <c r="AE15" i="102"/>
  <c r="AF15" i="102" s="1"/>
  <c r="AE34" i="102"/>
  <c r="AF34" i="102" s="1"/>
  <c r="AE32" i="102"/>
  <c r="AF32" i="102" s="1"/>
  <c r="AE6" i="102"/>
  <c r="AF6" i="102" s="1"/>
  <c r="AE7" i="102"/>
  <c r="AF7" i="102" s="1"/>
  <c r="AE9" i="102"/>
  <c r="AF9" i="102" s="1"/>
  <c r="AE5" i="102"/>
  <c r="AF5" i="102" s="1"/>
  <c r="AE35" i="102"/>
  <c r="AF35" i="102" s="1"/>
  <c r="AE36" i="102"/>
  <c r="AF36" i="102" s="1"/>
  <c r="AE23" i="102"/>
  <c r="AF23" i="102" s="1"/>
  <c r="AE31" i="102"/>
  <c r="AF31" i="102" s="1"/>
  <c r="AE3" i="102"/>
  <c r="AF3" i="102" s="1"/>
  <c r="AE28" i="102"/>
  <c r="AF28" i="102" s="1"/>
  <c r="AE30" i="102"/>
  <c r="AF30" i="102" s="1"/>
  <c r="AE25" i="102"/>
  <c r="AF25" i="102" s="1"/>
  <c r="AE26" i="102"/>
  <c r="AF26" i="102" s="1"/>
  <c r="AE27" i="102"/>
  <c r="AF27" i="102" s="1"/>
  <c r="AE24" i="102"/>
  <c r="AF24" i="102" s="1"/>
  <c r="AE19" i="102"/>
  <c r="AF19" i="102" s="1"/>
  <c r="AE22" i="102"/>
  <c r="AF22" i="102" s="1"/>
  <c r="AE29" i="102"/>
  <c r="AF29" i="102" s="1"/>
  <c r="AE36" i="101"/>
  <c r="AF36" i="101" s="1"/>
  <c r="AE3" i="101"/>
  <c r="AF3" i="101" s="1"/>
  <c r="AE5" i="101"/>
  <c r="AF5" i="101" s="1"/>
  <c r="AE32" i="101"/>
  <c r="AF32" i="101" s="1"/>
  <c r="AE21" i="101"/>
  <c r="AF21" i="101" s="1"/>
  <c r="AE19" i="101"/>
  <c r="AF19" i="101" s="1"/>
  <c r="AE23" i="101"/>
  <c r="AF23" i="101" s="1"/>
  <c r="AE20" i="101"/>
  <c r="AF20" i="101" s="1"/>
  <c r="AE35" i="101"/>
  <c r="AF35" i="101" s="1"/>
  <c r="AE10" i="101"/>
  <c r="AF10" i="101" s="1"/>
  <c r="AE6" i="101"/>
  <c r="AF6" i="101" s="1"/>
  <c r="AE7" i="101"/>
  <c r="AF7" i="101" s="1"/>
  <c r="AE22" i="101"/>
  <c r="AF22" i="101" s="1"/>
  <c r="AE33" i="101"/>
  <c r="AF33" i="101" s="1"/>
  <c r="AE24" i="101"/>
  <c r="AF24" i="101" s="1"/>
  <c r="AE17" i="101"/>
  <c r="AF17" i="101" s="1"/>
  <c r="AE4" i="101"/>
  <c r="AF4" i="101" s="1"/>
  <c r="AE8" i="101"/>
  <c r="AF8" i="101" s="1"/>
  <c r="AE14" i="101"/>
  <c r="AF14" i="101" s="1"/>
  <c r="AE16" i="101"/>
  <c r="AF16" i="101" s="1"/>
  <c r="AE11" i="101"/>
  <c r="AF11" i="101" s="1"/>
  <c r="AE34" i="101"/>
  <c r="AF34" i="101" s="1"/>
  <c r="AE30" i="101"/>
  <c r="AF30" i="101" s="1"/>
  <c r="AE25" i="101"/>
  <c r="AF25" i="101" s="1"/>
  <c r="AE26" i="101"/>
  <c r="AF26" i="101" s="1"/>
  <c r="AE13" i="101"/>
  <c r="AF13" i="101" s="1"/>
  <c r="AE15" i="101"/>
  <c r="AF15" i="101" s="1"/>
  <c r="AE27" i="101"/>
  <c r="AF27" i="101" s="1"/>
  <c r="AE29" i="101"/>
  <c r="AF29" i="101" s="1"/>
  <c r="AE31" i="101"/>
  <c r="AF31" i="101" s="1"/>
  <c r="AE12" i="101"/>
  <c r="AF12" i="101" s="1"/>
  <c r="AE18" i="101"/>
  <c r="AF18" i="101" s="1"/>
  <c r="AE9" i="101"/>
  <c r="AF9" i="101" s="1"/>
  <c r="AE28" i="101"/>
  <c r="AF28" i="101" s="1"/>
  <c r="AE23" i="100"/>
  <c r="AF23" i="100" s="1"/>
  <c r="AE21" i="100"/>
  <c r="AF21" i="100" s="1"/>
  <c r="AE36" i="100"/>
  <c r="AF36" i="100" s="1"/>
  <c r="AE22" i="100"/>
  <c r="AF22" i="100"/>
  <c r="AE5" i="100"/>
  <c r="AF5" i="100" s="1"/>
  <c r="AE8" i="100"/>
  <c r="AF8" i="100" s="1"/>
  <c r="AF20" i="100"/>
  <c r="AE34" i="100"/>
  <c r="AF34" i="100" s="1"/>
  <c r="AE33" i="100"/>
  <c r="AF33" i="100" s="1"/>
  <c r="AE32" i="100"/>
  <c r="AF32" i="100" s="1"/>
  <c r="AE18" i="100"/>
  <c r="AF18" i="100" s="1"/>
  <c r="AE12" i="100"/>
  <c r="AF12" i="100" s="1"/>
  <c r="AE13" i="100"/>
  <c r="AF13" i="100" s="1"/>
  <c r="AE7" i="100"/>
  <c r="AF7" i="100" s="1"/>
  <c r="AE20" i="100"/>
  <c r="AE35" i="100"/>
  <c r="AF35" i="100" s="1"/>
  <c r="AE28" i="100"/>
  <c r="AF28" i="100" s="1"/>
  <c r="AE31" i="100"/>
  <c r="AF31" i="100" s="1"/>
  <c r="AE25" i="100"/>
  <c r="AF25" i="100" s="1"/>
  <c r="AE10" i="100"/>
  <c r="AF10" i="100" s="1"/>
  <c r="AE6" i="100"/>
  <c r="AF6" i="100" s="1"/>
  <c r="AE26" i="100"/>
  <c r="AF26" i="100" s="1"/>
  <c r="AE16" i="100"/>
  <c r="AF16" i="100" s="1"/>
  <c r="AE30" i="100"/>
  <c r="AF30" i="100" s="1"/>
  <c r="AE27" i="100"/>
  <c r="AF27" i="100" s="1"/>
  <c r="AE4" i="100"/>
  <c r="AF4" i="100" s="1"/>
  <c r="AE19" i="100"/>
  <c r="AF19" i="100" s="1"/>
  <c r="AE11" i="100"/>
  <c r="AF11" i="100" s="1"/>
  <c r="AE14" i="100"/>
  <c r="AF14" i="100" s="1"/>
  <c r="AE9" i="100"/>
  <c r="AF9" i="100" s="1"/>
  <c r="AE29" i="100"/>
  <c r="AF29" i="100" s="1"/>
  <c r="AE24" i="100"/>
  <c r="AF24" i="100" s="1"/>
  <c r="AE15" i="100"/>
  <c r="AF15" i="100" s="1"/>
  <c r="AE3" i="100"/>
  <c r="AF3" i="100" s="1"/>
  <c r="AE17" i="100"/>
  <c r="AF17" i="100" s="1"/>
  <c r="AE3" i="99"/>
  <c r="AF3" i="99" s="1"/>
  <c r="AE23" i="99"/>
  <c r="AF23" i="99" s="1"/>
  <c r="AE7" i="99"/>
  <c r="AE4" i="99"/>
  <c r="AF4" i="99" s="1"/>
  <c r="AE34" i="99"/>
  <c r="AF34" i="99" s="1"/>
  <c r="AE8" i="99"/>
  <c r="AF8" i="99" s="1"/>
  <c r="AE21" i="99"/>
  <c r="AF21" i="99" s="1"/>
  <c r="AE33" i="99"/>
  <c r="AF33" i="99" s="1"/>
  <c r="AE22" i="99"/>
  <c r="AF22" i="99" s="1"/>
  <c r="AE5" i="99"/>
  <c r="AF5" i="99" s="1"/>
  <c r="AF35" i="99"/>
  <c r="AE32" i="99"/>
  <c r="AF32" i="99" s="1"/>
  <c r="AE36" i="99"/>
  <c r="AF36" i="99" s="1"/>
  <c r="AE20" i="99"/>
  <c r="AF20" i="99" s="1"/>
  <c r="AE13" i="99"/>
  <c r="AF13" i="99" s="1"/>
  <c r="AE19" i="99"/>
  <c r="AF19" i="99" s="1"/>
  <c r="AE24" i="99"/>
  <c r="AF24" i="99" s="1"/>
  <c r="AE31" i="99"/>
  <c r="AF31" i="99" s="1"/>
  <c r="AE28" i="99"/>
  <c r="AF28" i="99" s="1"/>
  <c r="AE26" i="99"/>
  <c r="AF26" i="99" s="1"/>
  <c r="AE25" i="99"/>
  <c r="AF25" i="99" s="1"/>
  <c r="AE27" i="99"/>
  <c r="AF27" i="99" s="1"/>
  <c r="AE30" i="99"/>
  <c r="AF30" i="99" s="1"/>
  <c r="AE29" i="99"/>
  <c r="AF29" i="99" s="1"/>
  <c r="AE11" i="99"/>
  <c r="AF11" i="99" s="1"/>
  <c r="AE17" i="99"/>
  <c r="AF17" i="99" s="1"/>
  <c r="AE12" i="99"/>
  <c r="AF12" i="99" s="1"/>
  <c r="AE10" i="99"/>
  <c r="AF10" i="99" s="1"/>
  <c r="AF7" i="99"/>
  <c r="AE18" i="99"/>
  <c r="AF18" i="99" s="1"/>
  <c r="AE35" i="99"/>
  <c r="AE9" i="99"/>
  <c r="AF9" i="99"/>
  <c r="AE14" i="99"/>
  <c r="AF14" i="99" s="1"/>
  <c r="AE15" i="99"/>
  <c r="AF15" i="99" s="1"/>
  <c r="AE16" i="99"/>
  <c r="AF16" i="99" s="1"/>
  <c r="AE6" i="99"/>
  <c r="AF6" i="99" s="1"/>
  <c r="AE22" i="98"/>
  <c r="AF22" i="98" s="1"/>
  <c r="AE32" i="98"/>
  <c r="AF32" i="98" s="1"/>
  <c r="AE8" i="98"/>
  <c r="AE19" i="98"/>
  <c r="AF19" i="98" s="1"/>
  <c r="AE21" i="98"/>
  <c r="AF21" i="98" s="1"/>
  <c r="AE23" i="98"/>
  <c r="AE33" i="98"/>
  <c r="AF33" i="98" s="1"/>
  <c r="AF8" i="98"/>
  <c r="AE34" i="98"/>
  <c r="AF34" i="98" s="1"/>
  <c r="AE4" i="98"/>
  <c r="AF4" i="98" s="1"/>
  <c r="AE3" i="98"/>
  <c r="AF3" i="98" s="1"/>
  <c r="AF36" i="98"/>
  <c r="AE35" i="98"/>
  <c r="AF35" i="98" s="1"/>
  <c r="AE36" i="98"/>
  <c r="AE20" i="98"/>
  <c r="AF20" i="98" s="1"/>
  <c r="AE14" i="98"/>
  <c r="AF14" i="98" s="1"/>
  <c r="AE6" i="98"/>
  <c r="AF6" i="98" s="1"/>
  <c r="AE10" i="98"/>
  <c r="AF10" i="98" s="1"/>
  <c r="AE5" i="98"/>
  <c r="AF5" i="98" s="1"/>
  <c r="AE9" i="98"/>
  <c r="AF9" i="98" s="1"/>
  <c r="AE30" i="98"/>
  <c r="AF30" i="98" s="1"/>
  <c r="AE27" i="98"/>
  <c r="AF27" i="98" s="1"/>
  <c r="AE24" i="98"/>
  <c r="AF24" i="98" s="1"/>
  <c r="AE28" i="98"/>
  <c r="AF28" i="98" s="1"/>
  <c r="AE29" i="98"/>
  <c r="AF29" i="98" s="1"/>
  <c r="AE25" i="98"/>
  <c r="AF25" i="98" s="1"/>
  <c r="AE26" i="98"/>
  <c r="AF26" i="98" s="1"/>
  <c r="AE31" i="98"/>
  <c r="AF31" i="98" s="1"/>
  <c r="AE15" i="98"/>
  <c r="AF15" i="98" s="1"/>
  <c r="AE12" i="98"/>
  <c r="AF12" i="98" s="1"/>
  <c r="AE17" i="98"/>
  <c r="AF17" i="98" s="1"/>
  <c r="AE13" i="98"/>
  <c r="AF13" i="98" s="1"/>
  <c r="AF23" i="98"/>
  <c r="AE16" i="98"/>
  <c r="AF16" i="98" s="1"/>
  <c r="AE18" i="98"/>
  <c r="AF18" i="98" s="1"/>
  <c r="AE11" i="98"/>
  <c r="AF11" i="98" s="1"/>
  <c r="AE7" i="98"/>
  <c r="AF7" i="98" s="1"/>
  <c r="AE4" i="97"/>
  <c r="AF4" i="97" s="1"/>
  <c r="AE35" i="97"/>
  <c r="AE10" i="97"/>
  <c r="AF10" i="97" s="1"/>
  <c r="AE21" i="97"/>
  <c r="AF21" i="97" s="1"/>
  <c r="AE8" i="97"/>
  <c r="AE24" i="97"/>
  <c r="AF24" i="97" s="1"/>
  <c r="AE27" i="97"/>
  <c r="AF27" i="97" s="1"/>
  <c r="AE30" i="97"/>
  <c r="AF30" i="97" s="1"/>
  <c r="AE25" i="97"/>
  <c r="AF25" i="97" s="1"/>
  <c r="AE29" i="97"/>
  <c r="AF29" i="97" s="1"/>
  <c r="AE26" i="97"/>
  <c r="AF26" i="97" s="1"/>
  <c r="AE31" i="97"/>
  <c r="AF31" i="97" s="1"/>
  <c r="AE28" i="97"/>
  <c r="AF28" i="97" s="1"/>
  <c r="AE20" i="97"/>
  <c r="AF20" i="97" s="1"/>
  <c r="AE7" i="97"/>
  <c r="AF7" i="97" s="1"/>
  <c r="AE22" i="97"/>
  <c r="AF22" i="97" s="1"/>
  <c r="AE5" i="97"/>
  <c r="AF5" i="97" s="1"/>
  <c r="AF8" i="97"/>
  <c r="AE36" i="97"/>
  <c r="AF36" i="97" s="1"/>
  <c r="AE16" i="97"/>
  <c r="AF16" i="97" s="1"/>
  <c r="AE18" i="97"/>
  <c r="AF18" i="97" s="1"/>
  <c r="AE13" i="97"/>
  <c r="AF13" i="97" s="1"/>
  <c r="AE12" i="97"/>
  <c r="AF12" i="97" s="1"/>
  <c r="AE14" i="97"/>
  <c r="AF14" i="97" s="1"/>
  <c r="AE17" i="97"/>
  <c r="AF17" i="97" s="1"/>
  <c r="AE15" i="97"/>
  <c r="AF15" i="97" s="1"/>
  <c r="AE11" i="97"/>
  <c r="AF11" i="97" s="1"/>
  <c r="AE33" i="97"/>
  <c r="AF33" i="97" s="1"/>
  <c r="AE9" i="97"/>
  <c r="AF9" i="97"/>
  <c r="AE23" i="97"/>
  <c r="AF23" i="97" s="1"/>
  <c r="AF35" i="97"/>
  <c r="AE34" i="97"/>
  <c r="AF34" i="97" s="1"/>
  <c r="AE19" i="97"/>
  <c r="AF19" i="97" s="1"/>
  <c r="AE32" i="97"/>
  <c r="AF32" i="97" s="1"/>
  <c r="AE3" i="97"/>
  <c r="AF3" i="97" s="1"/>
  <c r="AE6" i="97"/>
  <c r="AF6" i="97" s="1"/>
  <c r="AE10" i="96"/>
  <c r="AF10" i="96" s="1"/>
  <c r="AE5" i="96"/>
  <c r="AF5" i="96" s="1"/>
  <c r="AE23" i="96"/>
  <c r="AF23" i="96" s="1"/>
  <c r="AE34" i="96"/>
  <c r="AF34" i="96" s="1"/>
  <c r="AE35" i="96"/>
  <c r="AE33" i="96"/>
  <c r="AF33" i="96" s="1"/>
  <c r="AE21" i="96"/>
  <c r="AF21" i="96" s="1"/>
  <c r="AE19" i="96"/>
  <c r="AF19" i="96" s="1"/>
  <c r="AF36" i="96"/>
  <c r="AF35" i="96"/>
  <c r="AE22" i="96"/>
  <c r="AF22" i="96" s="1"/>
  <c r="AE7" i="96"/>
  <c r="AF7" i="96" s="1"/>
  <c r="AE6" i="96"/>
  <c r="AF6" i="96" s="1"/>
  <c r="AE20" i="96"/>
  <c r="AF20" i="96" s="1"/>
  <c r="AE24" i="96"/>
  <c r="AF24" i="96" s="1"/>
  <c r="AE36" i="96"/>
  <c r="AE8" i="96"/>
  <c r="AF8" i="96" s="1"/>
  <c r="AE3" i="96"/>
  <c r="AF3" i="96" s="1"/>
  <c r="AE16" i="96"/>
  <c r="AF16" i="96" s="1"/>
  <c r="AE12" i="96"/>
  <c r="AF12" i="96" s="1"/>
  <c r="AE9" i="96"/>
  <c r="AF9" i="96" s="1"/>
  <c r="AE4" i="96"/>
  <c r="AF4" i="96" s="1"/>
  <c r="AE32" i="96"/>
  <c r="AF32" i="96" s="1"/>
  <c r="AE29" i="96"/>
  <c r="AF29" i="96" s="1"/>
  <c r="AE27" i="96"/>
  <c r="AF27" i="96" s="1"/>
  <c r="AE30" i="96"/>
  <c r="AF30" i="96" s="1"/>
  <c r="AE25" i="96"/>
  <c r="AF25" i="96" s="1"/>
  <c r="AE11" i="96"/>
  <c r="AF11" i="96" s="1"/>
  <c r="AE31" i="96"/>
  <c r="AF31" i="96" s="1"/>
  <c r="AE28" i="96"/>
  <c r="AF28" i="96" s="1"/>
  <c r="AE17" i="96"/>
  <c r="AF17" i="96" s="1"/>
  <c r="AE15" i="96"/>
  <c r="AF15" i="96" s="1"/>
  <c r="AE13" i="96"/>
  <c r="AF13" i="96" s="1"/>
  <c r="AE26" i="96"/>
  <c r="AF26" i="96" s="1"/>
  <c r="AE14" i="96"/>
  <c r="AF14" i="96" s="1"/>
  <c r="AE18" i="96"/>
  <c r="AF18" i="96" s="1"/>
  <c r="AE4" i="95"/>
  <c r="AF4" i="95" s="1"/>
  <c r="AE21" i="95"/>
  <c r="AF21" i="95" s="1"/>
  <c r="AE36" i="95"/>
  <c r="AF36" i="95" s="1"/>
  <c r="AE7" i="95"/>
  <c r="AE8" i="95"/>
  <c r="AF8" i="95" s="1"/>
  <c r="AE19" i="95"/>
  <c r="AF19" i="95" s="1"/>
  <c r="AF11" i="95"/>
  <c r="AE5" i="95"/>
  <c r="AF5" i="95" s="1"/>
  <c r="AE3" i="95"/>
  <c r="AF3" i="95" s="1"/>
  <c r="AE33" i="95"/>
  <c r="AF33" i="95" s="1"/>
  <c r="AE32" i="95"/>
  <c r="AF32" i="95" s="1"/>
  <c r="AE34" i="95"/>
  <c r="AF34" i="95" s="1"/>
  <c r="AE35" i="95"/>
  <c r="AF35" i="95" s="1"/>
  <c r="AE25" i="95"/>
  <c r="AF25" i="95" s="1"/>
  <c r="AE31" i="95"/>
  <c r="AF31" i="95" s="1"/>
  <c r="AE27" i="95"/>
  <c r="AF27" i="95" s="1"/>
  <c r="AE24" i="95"/>
  <c r="AF24" i="95" s="1"/>
  <c r="AE26" i="95"/>
  <c r="AF26" i="95" s="1"/>
  <c r="AE30" i="95"/>
  <c r="AF30" i="95" s="1"/>
  <c r="AE29" i="95"/>
  <c r="AF29" i="95" s="1"/>
  <c r="AE28" i="95"/>
  <c r="AF28" i="95" s="1"/>
  <c r="AE12" i="95"/>
  <c r="AF12" i="95" s="1"/>
  <c r="AE18" i="95"/>
  <c r="AF18" i="95" s="1"/>
  <c r="AE15" i="95"/>
  <c r="AF15" i="95" s="1"/>
  <c r="AE13" i="95"/>
  <c r="AF13" i="95" s="1"/>
  <c r="AE16" i="95"/>
  <c r="AF16" i="95" s="1"/>
  <c r="AE17" i="95"/>
  <c r="AF17" i="95" s="1"/>
  <c r="AE11" i="95"/>
  <c r="AE14" i="95"/>
  <c r="AF14" i="95" s="1"/>
  <c r="AF7" i="95"/>
  <c r="AE9" i="95"/>
  <c r="AF9" i="95" s="1"/>
  <c r="AE20" i="95"/>
  <c r="AF20" i="95" s="1"/>
  <c r="AE10" i="95"/>
  <c r="AF10" i="95" s="1"/>
  <c r="AE23" i="95"/>
  <c r="AF23" i="95" s="1"/>
  <c r="AE22" i="95"/>
  <c r="AF22" i="95" s="1"/>
  <c r="AE6" i="95"/>
  <c r="AF6" i="95" s="1"/>
  <c r="AE9" i="94"/>
  <c r="AF9" i="94" s="1"/>
  <c r="AE5" i="94"/>
  <c r="AF5" i="94" s="1"/>
  <c r="AE33" i="94"/>
  <c r="AF33" i="94" s="1"/>
  <c r="AE35" i="94"/>
  <c r="AF35" i="94" s="1"/>
  <c r="AE36" i="94"/>
  <c r="AF36" i="94" s="1"/>
  <c r="AE34" i="94"/>
  <c r="AF34" i="94" s="1"/>
  <c r="AE23" i="94"/>
  <c r="AF23" i="94" s="1"/>
  <c r="AE14" i="94"/>
  <c r="AF14" i="94" s="1"/>
  <c r="AE11" i="94"/>
  <c r="AF11" i="94" s="1"/>
  <c r="AE18" i="94"/>
  <c r="AF18" i="94" s="1"/>
  <c r="AE16" i="94"/>
  <c r="AE12" i="94"/>
  <c r="AF12" i="94" s="1"/>
  <c r="AE15" i="94"/>
  <c r="AF15" i="94" s="1"/>
  <c r="AE17" i="94"/>
  <c r="AF17" i="94" s="1"/>
  <c r="AE13" i="94"/>
  <c r="AF13" i="94" s="1"/>
  <c r="AE19" i="94"/>
  <c r="AF19" i="94" s="1"/>
  <c r="AE22" i="94"/>
  <c r="AF22" i="94" s="1"/>
  <c r="AE21" i="94"/>
  <c r="AF21" i="94" s="1"/>
  <c r="AE8" i="94"/>
  <c r="AF8" i="94" s="1"/>
  <c r="AE4" i="94"/>
  <c r="AF4" i="94" s="1"/>
  <c r="AE3" i="94"/>
  <c r="AF3" i="94" s="1"/>
  <c r="AE31" i="94"/>
  <c r="AF31" i="94" s="1"/>
  <c r="AE29" i="94"/>
  <c r="AF29" i="94" s="1"/>
  <c r="AE27" i="94"/>
  <c r="AF27" i="94" s="1"/>
  <c r="AE24" i="94"/>
  <c r="AF24" i="94" s="1"/>
  <c r="AE25" i="94"/>
  <c r="AF25" i="94" s="1"/>
  <c r="AE30" i="94"/>
  <c r="AF30" i="94" s="1"/>
  <c r="AE28" i="94"/>
  <c r="AF28" i="94" s="1"/>
  <c r="AE26" i="94"/>
  <c r="AF26" i="94" s="1"/>
  <c r="AE6" i="94"/>
  <c r="AF6" i="94" s="1"/>
  <c r="AE10" i="94"/>
  <c r="AF10" i="94" s="1"/>
  <c r="AE7" i="94"/>
  <c r="AF7" i="94" s="1"/>
  <c r="AE20" i="94"/>
  <c r="AF20" i="94" s="1"/>
  <c r="AE32" i="94"/>
  <c r="AF32" i="94" s="1"/>
  <c r="AF16" i="94"/>
  <c r="AE32" i="93"/>
  <c r="AF32" i="93" s="1"/>
  <c r="AE10" i="93"/>
  <c r="AF10" i="93" s="1"/>
  <c r="AE23" i="93"/>
  <c r="AF23" i="93" s="1"/>
  <c r="AE17" i="93"/>
  <c r="AF17" i="93" s="1"/>
  <c r="AE6" i="93"/>
  <c r="AF6" i="93" s="1"/>
  <c r="AE29" i="93"/>
  <c r="AF29" i="93" s="1"/>
  <c r="AE36" i="93"/>
  <c r="AF36" i="93" s="1"/>
  <c r="AE16" i="93"/>
  <c r="AF16" i="93" s="1"/>
  <c r="AE11" i="93"/>
  <c r="AF11" i="93" s="1"/>
  <c r="AE34" i="93"/>
  <c r="AF34" i="93" s="1"/>
  <c r="AE9" i="93"/>
  <c r="AF9" i="93" s="1"/>
  <c r="AE3" i="93"/>
  <c r="AF3" i="93" s="1"/>
  <c r="AE5" i="93"/>
  <c r="AF5" i="93" s="1"/>
  <c r="AE4" i="93"/>
  <c r="AF4" i="93" s="1"/>
  <c r="AE22" i="93"/>
  <c r="AF22" i="93" s="1"/>
  <c r="AE25" i="93"/>
  <c r="AF25" i="93" s="1"/>
  <c r="AE30" i="93"/>
  <c r="AF30" i="93" s="1"/>
  <c r="AE20" i="93"/>
  <c r="AF20" i="93" s="1"/>
  <c r="AE19" i="93"/>
  <c r="AF19" i="93" s="1"/>
  <c r="AE14" i="93"/>
  <c r="AF14" i="93" s="1"/>
  <c r="AE35" i="93"/>
  <c r="AF35" i="93" s="1"/>
  <c r="AE8" i="93"/>
  <c r="AF8" i="93" s="1"/>
  <c r="AE7" i="93"/>
  <c r="AF7" i="93" s="1"/>
  <c r="AE21" i="93"/>
  <c r="AF21" i="93" s="1"/>
  <c r="AE33" i="93"/>
  <c r="AF33" i="93" s="1"/>
  <c r="AE13" i="93"/>
  <c r="AF13" i="93" s="1"/>
  <c r="AE28" i="93"/>
  <c r="AF28" i="93" s="1"/>
  <c r="AE15" i="93"/>
  <c r="AF15" i="93" s="1"/>
  <c r="AE12" i="93"/>
  <c r="AF12" i="93" s="1"/>
  <c r="AE26" i="93"/>
  <c r="AF26" i="93" s="1"/>
  <c r="AE18" i="93"/>
  <c r="AF18" i="93" s="1"/>
  <c r="AE31" i="93"/>
  <c r="AF31" i="93" s="1"/>
  <c r="AE24" i="93"/>
  <c r="AF24" i="93" s="1"/>
  <c r="AE27" i="93"/>
  <c r="AF27" i="93" s="1"/>
  <c r="AE19" i="92"/>
  <c r="AF19" i="92" s="1"/>
  <c r="AE5" i="92"/>
  <c r="AE6" i="92"/>
  <c r="AE35" i="92"/>
  <c r="AE32" i="92"/>
  <c r="AF32" i="92" s="1"/>
  <c r="AE36" i="92"/>
  <c r="AF36" i="92" s="1"/>
  <c r="AE15" i="92"/>
  <c r="AF15" i="92" s="1"/>
  <c r="AE12" i="92"/>
  <c r="AF12" i="92" s="1"/>
  <c r="AE17" i="92"/>
  <c r="AF17" i="92" s="1"/>
  <c r="AE18" i="92"/>
  <c r="AF18" i="92" s="1"/>
  <c r="AE13" i="92"/>
  <c r="AF13" i="92" s="1"/>
  <c r="AE11" i="92"/>
  <c r="AF11" i="92" s="1"/>
  <c r="AE16" i="92"/>
  <c r="AF16" i="92" s="1"/>
  <c r="AE14" i="92"/>
  <c r="AF14" i="92" s="1"/>
  <c r="AE31" i="92"/>
  <c r="AF31" i="92" s="1"/>
  <c r="AE27" i="92"/>
  <c r="AF27" i="92" s="1"/>
  <c r="AE26" i="92"/>
  <c r="AF26" i="92" s="1"/>
  <c r="AE29" i="92"/>
  <c r="AF29" i="92" s="1"/>
  <c r="AE30" i="92"/>
  <c r="AF30" i="92" s="1"/>
  <c r="AE24" i="92"/>
  <c r="AF24" i="92" s="1"/>
  <c r="AE25" i="92"/>
  <c r="AF25" i="92" s="1"/>
  <c r="AE28" i="92"/>
  <c r="AF28" i="92" s="1"/>
  <c r="AE20" i="92"/>
  <c r="AF20" i="92" s="1"/>
  <c r="AE21" i="92"/>
  <c r="AF21" i="92" s="1"/>
  <c r="AE23" i="92"/>
  <c r="AF23" i="92" s="1"/>
  <c r="AE22" i="92"/>
  <c r="AF22" i="92" s="1"/>
  <c r="AE8" i="92"/>
  <c r="AF8" i="92" s="1"/>
  <c r="AE10" i="92"/>
  <c r="AF10" i="92" s="1"/>
  <c r="AE3" i="92"/>
  <c r="AF3" i="92" s="1"/>
  <c r="AE33" i="92"/>
  <c r="AF33" i="92" s="1"/>
  <c r="AE4" i="92"/>
  <c r="AF4" i="92" s="1"/>
  <c r="AF35" i="92"/>
  <c r="AF5" i="92"/>
  <c r="AF6" i="92"/>
  <c r="AE34" i="92"/>
  <c r="AF34" i="92" s="1"/>
  <c r="AE7" i="92"/>
  <c r="AF7" i="92" s="1"/>
  <c r="AE9" i="92"/>
  <c r="AF9" i="92" s="1"/>
  <c r="AE35" i="91"/>
  <c r="AF35" i="91" s="1"/>
  <c r="AE4" i="91"/>
  <c r="AF4" i="91" s="1"/>
  <c r="AE23" i="91"/>
  <c r="AF23" i="91" s="1"/>
  <c r="AE10" i="91"/>
  <c r="AF10" i="91" s="1"/>
  <c r="AE3" i="91"/>
  <c r="AF3" i="91" s="1"/>
  <c r="AE34" i="91"/>
  <c r="AF34" i="91" s="1"/>
  <c r="AE17" i="91"/>
  <c r="AF17" i="91" s="1"/>
  <c r="AE14" i="91"/>
  <c r="AF14" i="91" s="1"/>
  <c r="AE15" i="91"/>
  <c r="AF15" i="91" s="1"/>
  <c r="AE13" i="91"/>
  <c r="AF13" i="91" s="1"/>
  <c r="AE16" i="91"/>
  <c r="AF16" i="91" s="1"/>
  <c r="AE18" i="91"/>
  <c r="AF18" i="91" s="1"/>
  <c r="AE11" i="91"/>
  <c r="AF11" i="91" s="1"/>
  <c r="AE12" i="91"/>
  <c r="AF12" i="91" s="1"/>
  <c r="AE32" i="91"/>
  <c r="AF32" i="91" s="1"/>
  <c r="AE33" i="91"/>
  <c r="AF33" i="91" s="1"/>
  <c r="AE19" i="91"/>
  <c r="AF19" i="91" s="1"/>
  <c r="AE20" i="91"/>
  <c r="AF20" i="91" s="1"/>
  <c r="AE21" i="91"/>
  <c r="AF21" i="91" s="1"/>
  <c r="AE6" i="91"/>
  <c r="AF6" i="91" s="1"/>
  <c r="AE24" i="91"/>
  <c r="AF24" i="91" s="1"/>
  <c r="AE7" i="91"/>
  <c r="AF7" i="91" s="1"/>
  <c r="AE22" i="91"/>
  <c r="AF22" i="91" s="1"/>
  <c r="AE5" i="91"/>
  <c r="AF5" i="91" s="1"/>
  <c r="AE8" i="91"/>
  <c r="AF8" i="91" s="1"/>
  <c r="AE36" i="91"/>
  <c r="AF36" i="91" s="1"/>
  <c r="AE26" i="91"/>
  <c r="AF26" i="91" s="1"/>
  <c r="AE29" i="91"/>
  <c r="AF29" i="91" s="1"/>
  <c r="AE30" i="91"/>
  <c r="AF30" i="91" s="1"/>
  <c r="AE31" i="91"/>
  <c r="AF31" i="91" s="1"/>
  <c r="AE9" i="91"/>
  <c r="AF9" i="91" s="1"/>
  <c r="AE25" i="91"/>
  <c r="AF25" i="91" s="1"/>
  <c r="AE27" i="91"/>
  <c r="AF27" i="91" s="1"/>
  <c r="AE28" i="91"/>
  <c r="AF28" i="91" s="1"/>
  <c r="AE21" i="90"/>
  <c r="AF21" i="90" s="1"/>
  <c r="AE9" i="90"/>
  <c r="AF9" i="90" s="1"/>
  <c r="AE11" i="90"/>
  <c r="AF11" i="90" s="1"/>
  <c r="AE24" i="90"/>
  <c r="AF24" i="90" s="1"/>
  <c r="AE6" i="90"/>
  <c r="AE8" i="90"/>
  <c r="AF8" i="90" s="1"/>
  <c r="AE36" i="90"/>
  <c r="AF35" i="90"/>
  <c r="AF36" i="90"/>
  <c r="AE10" i="90"/>
  <c r="AF10" i="90" s="1"/>
  <c r="AF6" i="90"/>
  <c r="AE12" i="90"/>
  <c r="AF12" i="90" s="1"/>
  <c r="AE32" i="90"/>
  <c r="AF32" i="90" s="1"/>
  <c r="AE34" i="90"/>
  <c r="AF34" i="90" s="1"/>
  <c r="AE33" i="90"/>
  <c r="AF33" i="90" s="1"/>
  <c r="AE19" i="90"/>
  <c r="AF19" i="90" s="1"/>
  <c r="AE35" i="90"/>
  <c r="AE23" i="90"/>
  <c r="AF23" i="90" s="1"/>
  <c r="AE31" i="90"/>
  <c r="AF31" i="90" s="1"/>
  <c r="AE15" i="90"/>
  <c r="AF15" i="90" s="1"/>
  <c r="AE4" i="90"/>
  <c r="AF4" i="90" s="1"/>
  <c r="AE3" i="90"/>
  <c r="AF3" i="90" s="1"/>
  <c r="AE5" i="90"/>
  <c r="AF5" i="90" s="1"/>
  <c r="AE20" i="90"/>
  <c r="AF20" i="90" s="1"/>
  <c r="AE25" i="90"/>
  <c r="AF25" i="90" s="1"/>
  <c r="AE28" i="90"/>
  <c r="AF28" i="90" s="1"/>
  <c r="AE7" i="90"/>
  <c r="AF7" i="90" s="1"/>
  <c r="AE27" i="90"/>
  <c r="AF27" i="90" s="1"/>
  <c r="AE22" i="90"/>
  <c r="AF22" i="90" s="1"/>
  <c r="AE26" i="90"/>
  <c r="AF26" i="90" s="1"/>
  <c r="AE16" i="90"/>
  <c r="AF16" i="90" s="1"/>
  <c r="AE17" i="90"/>
  <c r="AF17" i="90" s="1"/>
  <c r="AE29" i="90"/>
  <c r="AF29" i="90" s="1"/>
  <c r="AE14" i="90"/>
  <c r="AF14" i="90" s="1"/>
  <c r="AE30" i="90"/>
  <c r="AF30" i="90" s="1"/>
  <c r="AE13" i="90"/>
  <c r="AF13" i="90" s="1"/>
  <c r="AE18" i="90"/>
  <c r="AF18" i="90" s="1"/>
  <c r="AE6" i="89"/>
  <c r="AF6" i="89" s="1"/>
  <c r="AE22" i="89"/>
  <c r="AF22" i="89" s="1"/>
  <c r="AE33" i="89"/>
  <c r="AE27" i="89"/>
  <c r="AE30" i="89"/>
  <c r="AF30" i="89" s="1"/>
  <c r="AE3" i="89"/>
  <c r="AF3" i="89" s="1"/>
  <c r="AE12" i="89"/>
  <c r="AF12" i="89" s="1"/>
  <c r="AE16" i="89"/>
  <c r="AF16" i="89" s="1"/>
  <c r="AE18" i="89"/>
  <c r="AF18" i="89" s="1"/>
  <c r="AE23" i="89"/>
  <c r="AF23" i="89" s="1"/>
  <c r="AE7" i="89"/>
  <c r="AF7" i="89" s="1"/>
  <c r="AE8" i="89"/>
  <c r="AF8" i="89" s="1"/>
  <c r="AE36" i="89"/>
  <c r="AF36" i="89" s="1"/>
  <c r="AE34" i="89"/>
  <c r="AF34" i="89" s="1"/>
  <c r="AE32" i="89"/>
  <c r="AF32" i="89" s="1"/>
  <c r="AE35" i="89"/>
  <c r="AF35" i="89" s="1"/>
  <c r="AE9" i="89"/>
  <c r="AF9" i="89" s="1"/>
  <c r="AE10" i="89"/>
  <c r="AF10" i="89"/>
  <c r="AE20" i="89"/>
  <c r="AF20" i="89" s="1"/>
  <c r="AF33" i="89"/>
  <c r="AE21" i="89"/>
  <c r="AF21" i="89" s="1"/>
  <c r="AE15" i="89"/>
  <c r="AF15" i="89" s="1"/>
  <c r="AE19" i="89"/>
  <c r="AF19" i="89" s="1"/>
  <c r="AE31" i="89"/>
  <c r="AF31" i="89" s="1"/>
  <c r="AE5" i="89"/>
  <c r="AF5" i="89" s="1"/>
  <c r="AE29" i="89"/>
  <c r="AF29" i="89" s="1"/>
  <c r="AE25" i="89"/>
  <c r="AE24" i="89"/>
  <c r="AF24" i="89" s="1"/>
  <c r="AE13" i="89"/>
  <c r="AF13" i="89" s="1"/>
  <c r="AE26" i="89"/>
  <c r="AF26" i="89" s="1"/>
  <c r="AF25" i="89"/>
  <c r="AF27" i="89"/>
  <c r="AE11" i="89"/>
  <c r="AF11" i="89" s="1"/>
  <c r="AE4" i="89"/>
  <c r="AF4" i="89" s="1"/>
  <c r="AE17" i="89"/>
  <c r="AF17" i="89" s="1"/>
  <c r="AE28" i="89"/>
  <c r="AF28" i="89" s="1"/>
  <c r="AE14" i="89"/>
  <c r="AF14" i="89" s="1"/>
  <c r="AE3" i="88"/>
  <c r="AF3" i="88" s="1"/>
  <c r="AE23" i="88"/>
  <c r="AE34" i="88"/>
  <c r="AF34" i="88" s="1"/>
  <c r="AE21" i="88"/>
  <c r="AF21" i="88" s="1"/>
  <c r="AE15" i="88"/>
  <c r="AF15" i="88" s="1"/>
  <c r="AE7" i="88"/>
  <c r="AF7" i="88" s="1"/>
  <c r="AE9" i="88"/>
  <c r="AF9" i="88" s="1"/>
  <c r="AE31" i="88"/>
  <c r="AF31" i="88" s="1"/>
  <c r="AE10" i="88"/>
  <c r="AF10" i="88" s="1"/>
  <c r="AE8" i="88"/>
  <c r="AF8" i="88" s="1"/>
  <c r="AF23" i="88"/>
  <c r="AE35" i="88"/>
  <c r="AF35" i="88" s="1"/>
  <c r="AE36" i="88"/>
  <c r="AF36" i="88" s="1"/>
  <c r="AE22" i="88"/>
  <c r="AF22" i="88" s="1"/>
  <c r="AE20" i="88"/>
  <c r="AF20" i="88" s="1"/>
  <c r="AE12" i="88"/>
  <c r="AF12" i="88" s="1"/>
  <c r="AE32" i="88"/>
  <c r="AF32" i="88" s="1"/>
  <c r="AE33" i="88"/>
  <c r="AF33" i="88" s="1"/>
  <c r="AE17" i="88"/>
  <c r="AF17" i="88" s="1"/>
  <c r="AE11" i="88"/>
  <c r="AF11" i="88" s="1"/>
  <c r="AE13" i="88"/>
  <c r="AF13" i="88" s="1"/>
  <c r="AE14" i="88"/>
  <c r="AF14" i="88" s="1"/>
  <c r="AE24" i="88"/>
  <c r="AF24" i="88" s="1"/>
  <c r="AE6" i="88"/>
  <c r="AF6" i="88" s="1"/>
  <c r="AE28" i="88"/>
  <c r="AF28" i="88" s="1"/>
  <c r="AE25" i="88"/>
  <c r="AF25" i="88" s="1"/>
  <c r="AE5" i="88"/>
  <c r="AF5" i="88" s="1"/>
  <c r="AE27" i="88"/>
  <c r="AF27" i="88" s="1"/>
  <c r="AE16" i="88"/>
  <c r="AF16" i="88" s="1"/>
  <c r="AE19" i="88"/>
  <c r="AF19" i="88" s="1"/>
  <c r="AE30" i="88"/>
  <c r="AF30" i="88" s="1"/>
  <c r="AE26" i="88"/>
  <c r="AF26" i="88" s="1"/>
  <c r="AE4" i="88"/>
  <c r="AF4" i="88" s="1"/>
  <c r="AE29" i="88"/>
  <c r="AF29" i="88" s="1"/>
  <c r="AE18" i="88"/>
  <c r="AF18" i="88" s="1"/>
  <c r="AE23" i="87"/>
  <c r="AF23" i="87" s="1"/>
  <c r="AE33" i="87"/>
  <c r="AF33" i="87" s="1"/>
  <c r="AE9" i="87"/>
  <c r="AE7" i="87"/>
  <c r="AF7" i="87" s="1"/>
  <c r="AE15" i="87"/>
  <c r="AF15" i="87" s="1"/>
  <c r="AE18" i="87"/>
  <c r="AF18" i="87" s="1"/>
  <c r="AE14" i="87"/>
  <c r="AF14" i="87" s="1"/>
  <c r="AE13" i="87"/>
  <c r="AF13" i="87" s="1"/>
  <c r="AE12" i="87"/>
  <c r="AF12" i="87" s="1"/>
  <c r="AE16" i="87"/>
  <c r="AF16" i="87" s="1"/>
  <c r="AE17" i="87"/>
  <c r="AF17" i="87" s="1"/>
  <c r="AE11" i="87"/>
  <c r="AF11" i="87" s="1"/>
  <c r="AE21" i="87"/>
  <c r="AF21" i="87" s="1"/>
  <c r="AE10" i="87"/>
  <c r="AF10" i="87" s="1"/>
  <c r="AE35" i="87"/>
  <c r="AF9" i="87"/>
  <c r="AE34" i="87"/>
  <c r="AF34" i="87" s="1"/>
  <c r="AF35" i="87"/>
  <c r="AE6" i="87"/>
  <c r="AF6" i="87" s="1"/>
  <c r="AE22" i="87"/>
  <c r="AF22" i="87" s="1"/>
  <c r="AE20" i="87"/>
  <c r="AF20" i="87" s="1"/>
  <c r="AE19" i="87"/>
  <c r="AF19" i="87" s="1"/>
  <c r="AE25" i="87"/>
  <c r="AF25" i="87" s="1"/>
  <c r="AE27" i="87"/>
  <c r="AF27" i="87" s="1"/>
  <c r="AE29" i="87"/>
  <c r="AF29" i="87" s="1"/>
  <c r="AE30" i="87"/>
  <c r="AF30" i="87" s="1"/>
  <c r="AE31" i="87"/>
  <c r="AF31" i="87" s="1"/>
  <c r="AE28" i="87"/>
  <c r="AF28" i="87" s="1"/>
  <c r="AE26" i="87"/>
  <c r="AF26" i="87" s="1"/>
  <c r="AE24" i="87"/>
  <c r="AF24" i="87" s="1"/>
  <c r="AE36" i="87"/>
  <c r="AF36" i="87" s="1"/>
  <c r="AE32" i="87"/>
  <c r="AF32" i="87" s="1"/>
  <c r="AE3" i="87"/>
  <c r="AF3" i="87" s="1"/>
  <c r="AE4" i="87"/>
  <c r="AF4" i="87" s="1"/>
  <c r="AE5" i="87"/>
  <c r="AF5" i="87" s="1"/>
  <c r="AE8" i="87"/>
  <c r="AF8" i="87" s="1"/>
  <c r="AE3" i="86"/>
  <c r="AE7" i="86"/>
  <c r="AE23" i="86"/>
  <c r="AF23" i="86" s="1"/>
  <c r="AE33" i="86"/>
  <c r="AF33" i="86" s="1"/>
  <c r="AE11" i="86"/>
  <c r="AF11" i="86" s="1"/>
  <c r="AE4" i="86"/>
  <c r="AF4" i="86" s="1"/>
  <c r="AE35" i="86"/>
  <c r="AF35" i="86" s="1"/>
  <c r="AE9" i="86"/>
  <c r="AF9" i="86" s="1"/>
  <c r="AE8" i="86"/>
  <c r="AF8" i="86" s="1"/>
  <c r="AE10" i="86"/>
  <c r="AF10" i="86" s="1"/>
  <c r="AE6" i="86"/>
  <c r="AF6" i="86"/>
  <c r="AE22" i="86"/>
  <c r="AF22" i="86" s="1"/>
  <c r="AF7" i="86"/>
  <c r="AE19" i="86"/>
  <c r="AF19" i="86" s="1"/>
  <c r="AE20" i="86"/>
  <c r="AF20" i="86" s="1"/>
  <c r="AE16" i="86"/>
  <c r="AF16" i="86" s="1"/>
  <c r="AE12" i="86"/>
  <c r="AF12" i="86" s="1"/>
  <c r="AE13" i="86"/>
  <c r="AF13" i="86" s="1"/>
  <c r="AE17" i="86"/>
  <c r="AF17" i="86" s="1"/>
  <c r="AE14" i="86"/>
  <c r="AF14" i="86" s="1"/>
  <c r="AE15" i="86"/>
  <c r="AF15" i="86" s="1"/>
  <c r="AE28" i="86"/>
  <c r="AF28" i="86" s="1"/>
  <c r="AE31" i="86"/>
  <c r="AF31" i="86" s="1"/>
  <c r="AE29" i="86"/>
  <c r="AF29" i="86" s="1"/>
  <c r="AE26" i="86"/>
  <c r="AF26" i="86" s="1"/>
  <c r="AE27" i="86"/>
  <c r="AF27" i="86" s="1"/>
  <c r="AE21" i="86"/>
  <c r="AF21" i="86"/>
  <c r="AE34" i="86"/>
  <c r="AF34" i="86" s="1"/>
  <c r="AE32" i="86"/>
  <c r="AF32" i="86" s="1"/>
  <c r="AE36" i="86"/>
  <c r="AF36" i="86" s="1"/>
  <c r="AE24" i="86"/>
  <c r="AF24" i="86" s="1"/>
  <c r="AE30" i="86"/>
  <c r="AF30" i="86" s="1"/>
  <c r="AF3" i="86"/>
  <c r="AE18" i="86"/>
  <c r="AF18" i="86" s="1"/>
  <c r="AE25" i="86"/>
  <c r="AF25" i="86" s="1"/>
  <c r="AE5" i="86"/>
  <c r="AF5" i="86" s="1"/>
  <c r="AE36" i="85"/>
  <c r="AF36" i="85" s="1"/>
  <c r="AE3" i="85"/>
  <c r="AF3" i="85" s="1"/>
  <c r="AE9" i="85"/>
  <c r="AE32" i="85"/>
  <c r="AF9" i="85"/>
  <c r="AE22" i="85"/>
  <c r="AE20" i="85"/>
  <c r="AF20" i="85" s="1"/>
  <c r="AE7" i="85"/>
  <c r="AF7" i="85" s="1"/>
  <c r="AF22" i="85"/>
  <c r="AE34" i="85"/>
  <c r="AF34" i="85" s="1"/>
  <c r="AE8" i="85"/>
  <c r="AF8" i="85" s="1"/>
  <c r="AE33" i="85"/>
  <c r="AF33" i="85" s="1"/>
  <c r="AE15" i="85"/>
  <c r="AF15" i="85" s="1"/>
  <c r="AE11" i="85"/>
  <c r="AF11" i="85" s="1"/>
  <c r="AE17" i="85"/>
  <c r="AF17" i="85" s="1"/>
  <c r="AE16" i="85"/>
  <c r="AF16" i="85" s="1"/>
  <c r="AE18" i="85"/>
  <c r="AF18" i="85" s="1"/>
  <c r="AE14" i="85"/>
  <c r="AF14" i="85" s="1"/>
  <c r="AE12" i="85"/>
  <c r="AF12" i="85" s="1"/>
  <c r="AE13" i="85"/>
  <c r="AF13" i="85" s="1"/>
  <c r="AE23" i="85"/>
  <c r="AF23" i="85" s="1"/>
  <c r="AE31" i="85"/>
  <c r="AF31" i="85" s="1"/>
  <c r="AE10" i="85"/>
  <c r="AF10" i="85" s="1"/>
  <c r="AE19" i="85"/>
  <c r="AF19" i="85" s="1"/>
  <c r="AE21" i="85"/>
  <c r="AF21" i="85" s="1"/>
  <c r="AE35" i="85"/>
  <c r="AF35" i="85" s="1"/>
  <c r="AE24" i="85"/>
  <c r="AF24" i="85" s="1"/>
  <c r="AE26" i="85"/>
  <c r="AF26" i="85" s="1"/>
  <c r="AF32" i="85"/>
  <c r="AE28" i="85"/>
  <c r="AF28" i="85" s="1"/>
  <c r="AE6" i="85"/>
  <c r="AF6" i="85" s="1"/>
  <c r="AE4" i="85"/>
  <c r="AF4" i="85" s="1"/>
  <c r="AE30" i="85"/>
  <c r="AF30" i="85" s="1"/>
  <c r="AE25" i="85"/>
  <c r="AF25" i="85" s="1"/>
  <c r="AE27" i="85"/>
  <c r="AF27" i="85" s="1"/>
  <c r="AE29" i="85"/>
  <c r="AF29" i="85" s="1"/>
  <c r="AE5" i="85"/>
  <c r="AF5" i="85" s="1"/>
  <c r="AE5" i="84"/>
  <c r="AF5" i="84" s="1"/>
  <c r="AE9" i="84"/>
  <c r="AF9" i="84" s="1"/>
  <c r="AE36" i="84"/>
  <c r="AF36" i="84" s="1"/>
  <c r="AE3" i="84"/>
  <c r="AF3" i="84" s="1"/>
  <c r="AE35" i="84"/>
  <c r="AE20" i="84"/>
  <c r="AF20" i="84" s="1"/>
  <c r="AE4" i="84"/>
  <c r="AF4" i="84" s="1"/>
  <c r="AE29" i="84"/>
  <c r="AF29" i="84" s="1"/>
  <c r="AE34" i="84"/>
  <c r="AF34" i="84" s="1"/>
  <c r="AE33" i="84"/>
  <c r="AF33" i="84" s="1"/>
  <c r="AE8" i="84"/>
  <c r="AF8" i="84" s="1"/>
  <c r="AE10" i="84"/>
  <c r="AF10" i="84" s="1"/>
  <c r="AE6" i="84"/>
  <c r="AF6" i="84" s="1"/>
  <c r="AE14" i="84"/>
  <c r="AF14" i="84" s="1"/>
  <c r="AE21" i="84"/>
  <c r="AF21" i="84" s="1"/>
  <c r="AE22" i="84"/>
  <c r="AF22" i="84" s="1"/>
  <c r="AE19" i="84"/>
  <c r="AF19" i="84" s="1"/>
  <c r="AE13" i="84"/>
  <c r="AF13" i="84" s="1"/>
  <c r="AE11" i="84"/>
  <c r="AF11" i="84" s="1"/>
  <c r="AE12" i="84"/>
  <c r="AF12" i="84" s="1"/>
  <c r="AE18" i="84"/>
  <c r="AF18" i="84" s="1"/>
  <c r="AE7" i="84"/>
  <c r="AF7" i="84" s="1"/>
  <c r="AE30" i="84"/>
  <c r="AF30" i="84" s="1"/>
  <c r="AE31" i="84"/>
  <c r="AF31" i="84" s="1"/>
  <c r="AE24" i="84"/>
  <c r="AF24" i="84" s="1"/>
  <c r="AE26" i="84"/>
  <c r="AF26" i="84" s="1"/>
  <c r="AE27" i="84"/>
  <c r="AF27" i="84" s="1"/>
  <c r="AF35" i="84"/>
  <c r="AE23" i="84"/>
  <c r="AF23" i="84" s="1"/>
  <c r="AE15" i="84"/>
  <c r="AF15" i="84" s="1"/>
  <c r="AE16" i="84"/>
  <c r="AF16" i="84" s="1"/>
  <c r="AE17" i="84"/>
  <c r="AF17" i="84" s="1"/>
  <c r="AE32" i="84"/>
  <c r="AF32" i="84" s="1"/>
  <c r="AE25" i="84"/>
  <c r="AF25" i="84" s="1"/>
  <c r="AE28" i="84"/>
  <c r="AF28" i="84" s="1"/>
  <c r="AE3" i="83"/>
  <c r="AF3" i="83" s="1"/>
  <c r="AE10" i="83"/>
  <c r="AE32" i="83"/>
  <c r="AE24" i="83"/>
  <c r="AF24" i="83" s="1"/>
  <c r="AE9" i="83"/>
  <c r="AE6" i="83"/>
  <c r="AE23" i="83"/>
  <c r="AF23" i="83" s="1"/>
  <c r="AE5" i="83"/>
  <c r="AF5" i="83" s="1"/>
  <c r="AE34" i="83"/>
  <c r="AF34" i="83" s="1"/>
  <c r="AE28" i="83"/>
  <c r="AF28" i="83" s="1"/>
  <c r="AE27" i="83"/>
  <c r="AF27" i="83" s="1"/>
  <c r="AE26" i="83"/>
  <c r="AF26" i="83" s="1"/>
  <c r="AE30" i="83"/>
  <c r="AF30" i="83" s="1"/>
  <c r="AE19" i="83"/>
  <c r="AF19" i="83" s="1"/>
  <c r="AE20" i="83"/>
  <c r="AF20" i="83" s="1"/>
  <c r="AE8" i="83"/>
  <c r="AF8" i="83" s="1"/>
  <c r="AE22" i="83"/>
  <c r="AF22" i="83" s="1"/>
  <c r="AE35" i="83"/>
  <c r="AF35" i="83" s="1"/>
  <c r="AE15" i="83"/>
  <c r="AF15" i="83" s="1"/>
  <c r="AE18" i="83"/>
  <c r="AF18" i="83" s="1"/>
  <c r="AE13" i="83"/>
  <c r="AF13" i="83" s="1"/>
  <c r="AE17" i="83"/>
  <c r="AF17" i="83" s="1"/>
  <c r="AE12" i="83"/>
  <c r="AF12" i="83" s="1"/>
  <c r="AE11" i="83"/>
  <c r="AF11" i="83" s="1"/>
  <c r="AE14" i="83"/>
  <c r="AF14" i="83" s="1"/>
  <c r="AE16" i="83"/>
  <c r="AF16" i="83" s="1"/>
  <c r="AE4" i="83"/>
  <c r="AF4" i="83" s="1"/>
  <c r="AE33" i="83"/>
  <c r="AF33" i="83" s="1"/>
  <c r="AF32" i="83"/>
  <c r="AE7" i="83"/>
  <c r="AF7" i="83" s="1"/>
  <c r="AF9" i="83"/>
  <c r="AF6" i="83"/>
  <c r="AF10" i="83"/>
  <c r="AE36" i="83"/>
  <c r="AF36" i="83" s="1"/>
  <c r="AE29" i="83"/>
  <c r="AF29" i="83" s="1"/>
  <c r="AE25" i="83"/>
  <c r="AF25" i="83" s="1"/>
  <c r="AE31" i="83"/>
  <c r="AF31" i="83"/>
  <c r="AE21" i="83"/>
  <c r="AF21" i="83" s="1"/>
  <c r="AE9" i="82"/>
  <c r="AE23" i="82"/>
  <c r="AE36" i="82"/>
  <c r="AE25" i="82"/>
  <c r="AF25" i="82" s="1"/>
  <c r="AE34" i="82"/>
  <c r="AE22" i="82"/>
  <c r="AE8" i="82"/>
  <c r="AF8" i="82" s="1"/>
  <c r="AE7" i="82"/>
  <c r="AF7" i="82" s="1"/>
  <c r="AE10" i="82"/>
  <c r="AF10" i="82" s="1"/>
  <c r="AE3" i="82"/>
  <c r="AF3" i="82" s="1"/>
  <c r="AF36" i="82"/>
  <c r="AF32" i="82"/>
  <c r="AE15" i="82"/>
  <c r="AF15" i="82" s="1"/>
  <c r="AE21" i="82"/>
  <c r="AF21" i="82" s="1"/>
  <c r="AE16" i="82"/>
  <c r="AF16" i="82" s="1"/>
  <c r="AE32" i="82"/>
  <c r="AF23" i="82"/>
  <c r="AE35" i="82"/>
  <c r="AF35" i="82" s="1"/>
  <c r="AF34" i="82"/>
  <c r="AE19" i="82"/>
  <c r="AF19" i="82" s="1"/>
  <c r="AE20" i="82"/>
  <c r="AF20" i="82" s="1"/>
  <c r="AF9" i="82"/>
  <c r="AE33" i="82"/>
  <c r="AF33" i="82" s="1"/>
  <c r="AE13" i="82"/>
  <c r="AF13" i="82" s="1"/>
  <c r="AE6" i="82"/>
  <c r="AF6" i="82" s="1"/>
  <c r="AE11" i="82"/>
  <c r="AF11" i="82" s="1"/>
  <c r="AE28" i="82"/>
  <c r="AF28" i="82" s="1"/>
  <c r="AE26" i="82"/>
  <c r="AF26" i="82" s="1"/>
  <c r="AF22" i="82"/>
  <c r="AE29" i="82"/>
  <c r="AF29" i="82" s="1"/>
  <c r="AE27" i="82"/>
  <c r="AF27" i="82" s="1"/>
  <c r="AE24" i="82"/>
  <c r="AF24" i="82" s="1"/>
  <c r="AE14" i="82"/>
  <c r="AF14" i="82" s="1"/>
  <c r="AE30" i="82"/>
  <c r="AF30" i="82" s="1"/>
  <c r="AE18" i="82"/>
  <c r="AF18" i="82" s="1"/>
  <c r="AE31" i="82"/>
  <c r="AF31" i="82" s="1"/>
  <c r="AE5" i="82"/>
  <c r="AF5" i="82" s="1"/>
  <c r="AE4" i="82"/>
  <c r="AF4" i="82" s="1"/>
  <c r="AE17" i="82"/>
  <c r="AF17" i="82" s="1"/>
  <c r="AE12" i="82"/>
  <c r="AF12" i="82" s="1"/>
  <c r="AE22" i="81"/>
  <c r="AF22" i="81" s="1"/>
  <c r="AE25" i="81"/>
  <c r="AF25" i="81" s="1"/>
  <c r="AE26" i="81"/>
  <c r="AF26" i="81" s="1"/>
  <c r="AE5" i="81"/>
  <c r="AE3" i="81"/>
  <c r="AF3" i="81" s="1"/>
  <c r="AE10" i="81"/>
  <c r="AF10" i="81" s="1"/>
  <c r="AE6" i="81"/>
  <c r="AF6" i="81" s="1"/>
  <c r="AE35" i="81"/>
  <c r="AF35" i="81" s="1"/>
  <c r="AF5" i="81"/>
  <c r="AE23" i="81"/>
  <c r="AF23" i="81" s="1"/>
  <c r="AE19" i="81"/>
  <c r="AF19" i="81" s="1"/>
  <c r="AE33" i="81"/>
  <c r="AF33" i="81" s="1"/>
  <c r="AE32" i="81"/>
  <c r="AF32" i="81" s="1"/>
  <c r="AE20" i="81"/>
  <c r="AF20" i="81" s="1"/>
  <c r="AE15" i="81"/>
  <c r="AF15" i="81" s="1"/>
  <c r="AE17" i="81"/>
  <c r="AF17" i="81" s="1"/>
  <c r="AE34" i="81"/>
  <c r="AF34" i="81" s="1"/>
  <c r="AE36" i="81"/>
  <c r="AF36" i="81" s="1"/>
  <c r="AE4" i="81"/>
  <c r="AF4" i="81" s="1"/>
  <c r="AE28" i="81"/>
  <c r="AF28" i="81" s="1"/>
  <c r="AE9" i="81"/>
  <c r="AF9" i="81" s="1"/>
  <c r="AE30" i="81"/>
  <c r="AF30" i="81" s="1"/>
  <c r="AE7" i="81"/>
  <c r="AF7" i="81" s="1"/>
  <c r="AE8" i="81"/>
  <c r="AF8" i="81" s="1"/>
  <c r="AE16" i="81"/>
  <c r="AF16" i="81" s="1"/>
  <c r="AE31" i="81"/>
  <c r="AF31" i="81" s="1"/>
  <c r="AE11" i="81"/>
  <c r="AF11" i="81" s="1"/>
  <c r="AE24" i="81"/>
  <c r="AF24" i="81" s="1"/>
  <c r="AE29" i="81"/>
  <c r="AF29" i="81" s="1"/>
  <c r="AE18" i="81"/>
  <c r="AF18" i="81" s="1"/>
  <c r="AE13" i="81"/>
  <c r="AF13" i="81" s="1"/>
  <c r="AE27" i="81"/>
  <c r="AF27" i="81"/>
  <c r="AE14" i="81"/>
  <c r="AF14" i="81" s="1"/>
  <c r="AE21" i="81"/>
  <c r="AF21" i="81" s="1"/>
  <c r="AE12" i="81"/>
  <c r="AF12" i="81" s="1"/>
  <c r="G50" i="3"/>
  <c r="G49" i="3"/>
  <c r="AE9" i="80"/>
  <c r="AF9" i="80" s="1"/>
  <c r="AE22" i="80"/>
  <c r="AF22" i="80" s="1"/>
  <c r="AE33" i="80"/>
  <c r="AF33" i="80" s="1"/>
  <c r="AE24" i="80"/>
  <c r="AF24" i="80" s="1"/>
  <c r="AE36" i="80"/>
  <c r="AF36" i="80" s="1"/>
  <c r="AE32" i="80"/>
  <c r="AF32" i="80" s="1"/>
  <c r="AE34" i="80"/>
  <c r="AF34" i="80" s="1"/>
  <c r="AE18" i="80"/>
  <c r="AF18" i="80" s="1"/>
  <c r="AE8" i="80"/>
  <c r="AF8" i="80" s="1"/>
  <c r="AE7" i="80"/>
  <c r="AF7" i="80" s="1"/>
  <c r="AE6" i="80"/>
  <c r="AF6" i="80" s="1"/>
  <c r="AE19" i="80"/>
  <c r="AF19" i="80" s="1"/>
  <c r="AE10" i="80"/>
  <c r="AF10" i="80" s="1"/>
  <c r="AE16" i="80"/>
  <c r="AF16" i="80" s="1"/>
  <c r="AE23" i="80"/>
  <c r="AF23" i="80"/>
  <c r="AE20" i="80"/>
  <c r="AF20" i="80" s="1"/>
  <c r="AE28" i="80"/>
  <c r="AF28" i="80" s="1"/>
  <c r="AE31" i="80"/>
  <c r="AF31" i="80" s="1"/>
  <c r="AE29" i="80"/>
  <c r="AF29" i="80" s="1"/>
  <c r="AE30" i="80"/>
  <c r="AF30" i="80" s="1"/>
  <c r="AE21" i="80"/>
  <c r="AF21" i="80" s="1"/>
  <c r="AE26" i="80"/>
  <c r="AF26" i="80" s="1"/>
  <c r="AE4" i="80"/>
  <c r="AF4" i="80" s="1"/>
  <c r="AE3" i="80"/>
  <c r="AF3" i="80" s="1"/>
  <c r="AE5" i="80"/>
  <c r="AF5" i="80" s="1"/>
  <c r="AE25" i="80"/>
  <c r="AF25" i="80" s="1"/>
  <c r="AE27" i="80"/>
  <c r="AF27" i="80" s="1"/>
  <c r="AE12" i="80"/>
  <c r="AF12" i="80" s="1"/>
  <c r="AE35" i="80"/>
  <c r="AF35" i="80" s="1"/>
  <c r="AE15" i="80"/>
  <c r="AF15" i="80" s="1"/>
  <c r="AE13" i="80"/>
  <c r="AF13" i="80" s="1"/>
  <c r="AE11" i="80"/>
  <c r="AF11" i="80" s="1"/>
  <c r="AE17" i="80"/>
  <c r="AF17" i="80" s="1"/>
  <c r="AE14" i="80"/>
  <c r="AF14" i="80" s="1"/>
  <c r="AE19" i="79"/>
  <c r="AF19" i="79" s="1"/>
  <c r="AE34" i="79"/>
  <c r="AF34" i="79" s="1"/>
  <c r="AE8" i="79"/>
  <c r="AE3" i="79"/>
  <c r="AF3" i="79" s="1"/>
  <c r="AE32" i="79"/>
  <c r="AF32" i="79" s="1"/>
  <c r="AE14" i="79"/>
  <c r="AF14" i="79" s="1"/>
  <c r="AE15" i="79"/>
  <c r="AF15" i="79" s="1"/>
  <c r="AE16" i="79"/>
  <c r="AF16" i="79" s="1"/>
  <c r="AE12" i="79"/>
  <c r="AF12" i="79" s="1"/>
  <c r="AE18" i="79"/>
  <c r="AF18" i="79" s="1"/>
  <c r="AE11" i="79"/>
  <c r="AF11" i="79" s="1"/>
  <c r="AE17" i="79"/>
  <c r="AF17" i="79" s="1"/>
  <c r="AE13" i="79"/>
  <c r="AF13" i="79" s="1"/>
  <c r="AE22" i="79"/>
  <c r="AF22" i="79" s="1"/>
  <c r="AE7" i="79"/>
  <c r="AF7" i="79" s="1"/>
  <c r="AE36" i="79"/>
  <c r="AF36" i="79" s="1"/>
  <c r="AE27" i="79"/>
  <c r="AF27" i="79" s="1"/>
  <c r="AE26" i="79"/>
  <c r="AF26" i="79" s="1"/>
  <c r="AE30" i="79"/>
  <c r="AF30" i="79" s="1"/>
  <c r="AE24" i="79"/>
  <c r="AF24" i="79" s="1"/>
  <c r="AE29" i="79"/>
  <c r="AF29" i="79" s="1"/>
  <c r="AE25" i="79"/>
  <c r="AF25" i="79" s="1"/>
  <c r="AE28" i="79"/>
  <c r="AF28" i="79" s="1"/>
  <c r="AE31" i="79"/>
  <c r="AF31" i="79" s="1"/>
  <c r="AE9" i="79"/>
  <c r="AF9" i="79" s="1"/>
  <c r="AE21" i="79"/>
  <c r="AF21" i="79" s="1"/>
  <c r="AE23" i="79"/>
  <c r="AF23" i="79" s="1"/>
  <c r="AE4" i="79"/>
  <c r="AF4" i="79" s="1"/>
  <c r="AF8" i="79"/>
  <c r="AE33" i="79"/>
  <c r="AF33" i="79"/>
  <c r="AE6" i="79"/>
  <c r="AF6" i="79" s="1"/>
  <c r="AE20" i="79"/>
  <c r="AF20" i="79" s="1"/>
  <c r="AE10" i="79"/>
  <c r="AF10" i="79" s="1"/>
  <c r="AE35" i="79"/>
  <c r="AF35" i="79" s="1"/>
  <c r="AE5" i="79"/>
  <c r="AF5" i="79" s="1"/>
  <c r="AE3" i="78"/>
  <c r="AF3" i="78" s="1"/>
  <c r="AE35" i="78"/>
  <c r="AF35" i="78" s="1"/>
  <c r="AE5" i="78"/>
  <c r="AF5" i="78" s="1"/>
  <c r="AE20" i="78"/>
  <c r="AF20" i="78" s="1"/>
  <c r="AE23" i="78"/>
  <c r="AF23" i="78" s="1"/>
  <c r="AE9" i="78"/>
  <c r="AF9" i="78" s="1"/>
  <c r="AE10" i="78"/>
  <c r="AF10" i="78" s="1"/>
  <c r="AE8" i="78"/>
  <c r="AE32" i="78"/>
  <c r="AF32" i="78" s="1"/>
  <c r="AF8" i="78"/>
  <c r="AF7" i="78"/>
  <c r="AE28" i="78"/>
  <c r="AF28" i="78" s="1"/>
  <c r="AE22" i="78"/>
  <c r="AF22" i="78" s="1"/>
  <c r="AE21" i="78"/>
  <c r="AF21" i="78" s="1"/>
  <c r="AE17" i="78"/>
  <c r="AF17" i="78" s="1"/>
  <c r="AE13" i="78"/>
  <c r="AF13" i="78" s="1"/>
  <c r="AE18" i="78"/>
  <c r="AF18" i="78" s="1"/>
  <c r="AE14" i="78"/>
  <c r="AF14" i="78" s="1"/>
  <c r="AE16" i="78"/>
  <c r="AF16" i="78" s="1"/>
  <c r="AE11" i="78"/>
  <c r="AF11" i="78" s="1"/>
  <c r="AE15" i="78"/>
  <c r="AF15" i="78" s="1"/>
  <c r="AE12" i="78"/>
  <c r="AF12" i="78" s="1"/>
  <c r="AE4" i="78"/>
  <c r="AF4" i="78" s="1"/>
  <c r="AE36" i="78"/>
  <c r="AF36" i="78" s="1"/>
  <c r="AE33" i="78"/>
  <c r="AF33" i="78" s="1"/>
  <c r="AE19" i="78"/>
  <c r="AF19" i="78" s="1"/>
  <c r="AE34" i="78"/>
  <c r="AF34" i="78" s="1"/>
  <c r="AE7" i="78"/>
  <c r="AE27" i="78"/>
  <c r="AF27" i="78"/>
  <c r="AE29" i="78"/>
  <c r="AF29" i="78" s="1"/>
  <c r="AE31" i="78"/>
  <c r="AF31" i="78" s="1"/>
  <c r="AE6" i="78"/>
  <c r="AF6" i="78" s="1"/>
  <c r="AE30" i="78"/>
  <c r="AF30" i="78" s="1"/>
  <c r="AE25" i="78"/>
  <c r="AF25" i="78" s="1"/>
  <c r="AE24" i="78"/>
  <c r="AF24" i="78" s="1"/>
  <c r="AE26" i="78"/>
  <c r="AF26" i="78" s="1"/>
  <c r="AE34" i="57"/>
  <c r="AF34" i="57" s="1"/>
  <c r="AE27" i="57"/>
  <c r="AF27" i="57" s="1"/>
  <c r="AE23" i="57"/>
  <c r="AF23" i="57" s="1"/>
  <c r="AE22" i="57"/>
  <c r="AF22" i="57" s="1"/>
  <c r="AE35" i="57"/>
  <c r="AF35" i="57" s="1"/>
  <c r="AE9" i="57"/>
  <c r="AF9" i="57" s="1"/>
  <c r="AE32" i="57"/>
  <c r="AF32" i="57" s="1"/>
  <c r="AE36" i="57"/>
  <c r="AF36" i="57" s="1"/>
  <c r="AE21" i="57"/>
  <c r="AF21" i="57" s="1"/>
  <c r="AE29" i="57"/>
  <c r="AF29" i="57" s="1"/>
  <c r="AE3" i="57"/>
  <c r="AF3" i="57" s="1"/>
  <c r="AE8" i="57"/>
  <c r="AF8" i="57" s="1"/>
  <c r="AE28" i="57"/>
  <c r="AE33" i="57"/>
  <c r="AF33" i="57" s="1"/>
  <c r="AE20" i="57"/>
  <c r="AF20" i="57" s="1"/>
  <c r="AE30" i="57"/>
  <c r="AF30" i="57" s="1"/>
  <c r="AE12" i="57"/>
  <c r="AF12" i="57" s="1"/>
  <c r="AE15" i="57"/>
  <c r="AF15" i="57" s="1"/>
  <c r="AE6" i="57"/>
  <c r="AF6" i="57" s="1"/>
  <c r="AE16" i="57"/>
  <c r="AF16" i="57" s="1"/>
  <c r="AE31" i="57"/>
  <c r="AF31" i="57" s="1"/>
  <c r="AE19" i="57"/>
  <c r="AF19" i="57" s="1"/>
  <c r="AE17" i="57"/>
  <c r="AF17" i="57" s="1"/>
  <c r="AE10" i="57"/>
  <c r="AF10" i="57" s="1"/>
  <c r="AF28" i="57"/>
  <c r="AE5" i="57"/>
  <c r="AF5" i="57" s="1"/>
  <c r="AE18" i="57"/>
  <c r="AF18" i="57" s="1"/>
  <c r="AE26" i="57"/>
  <c r="AF26" i="57" s="1"/>
  <c r="AE24" i="57"/>
  <c r="AF24" i="57" s="1"/>
  <c r="AE25" i="57"/>
  <c r="AF25" i="57" s="1"/>
  <c r="AE4" i="57"/>
  <c r="AF4" i="57" s="1"/>
  <c r="AE7" i="57"/>
  <c r="AF7" i="57" s="1"/>
  <c r="AE11" i="57"/>
  <c r="AF11" i="57" s="1"/>
  <c r="AE13" i="57"/>
  <c r="AF13" i="57" s="1"/>
  <c r="AE14" i="57"/>
  <c r="AF14" i="57" s="1"/>
  <c r="AU51" i="3"/>
  <c r="H51" i="3"/>
  <c r="I51" i="3"/>
  <c r="R51" i="3"/>
  <c r="AE51" i="3"/>
  <c r="X51" i="3"/>
  <c r="AK51" i="3"/>
  <c r="AV51" i="3"/>
  <c r="AD51" i="3"/>
  <c r="AP51" i="3"/>
  <c r="J51" i="3"/>
  <c r="O51" i="3"/>
  <c r="AG51" i="3"/>
  <c r="AJ51" i="3"/>
  <c r="S51" i="3"/>
  <c r="AF51" i="3"/>
  <c r="W51" i="3"/>
  <c r="AA51" i="3"/>
  <c r="P51" i="3"/>
  <c r="L51" i="3"/>
  <c r="T51" i="3"/>
  <c r="Z51" i="3"/>
  <c r="Y51" i="3"/>
  <c r="AT51" i="3"/>
  <c r="AY51" i="3"/>
  <c r="AS51" i="3"/>
  <c r="AH51" i="3"/>
  <c r="AB51" i="3"/>
  <c r="AZ51" i="3"/>
  <c r="N51" i="3"/>
  <c r="V51" i="3"/>
  <c r="M51" i="3"/>
  <c r="BA51" i="3"/>
  <c r="Q51" i="3"/>
  <c r="G51" i="3" l="1"/>
  <c r="B4" i="5"/>
  <c r="B5" i="5" l="1"/>
  <c r="B6" i="5" l="1"/>
  <c r="B7" i="5" l="1"/>
  <c r="I6" i="3"/>
  <c r="J6" i="3" s="1"/>
  <c r="K6" i="3" s="1"/>
  <c r="L6" i="3" s="1"/>
  <c r="M6" i="3" s="1"/>
  <c r="N6" i="3" s="1"/>
  <c r="O6" i="3" s="1"/>
  <c r="P6" i="3" s="1"/>
  <c r="Q6" i="3" s="1"/>
  <c r="R6" i="3" s="1"/>
  <c r="S6" i="3" s="1"/>
  <c r="T6" i="3" s="1"/>
  <c r="U6" i="3" s="1"/>
  <c r="V6" i="3" s="1"/>
  <c r="W6" i="3" s="1"/>
  <c r="X6" i="3" s="1"/>
  <c r="Y6" i="3" s="1"/>
  <c r="Z6" i="3" s="1"/>
  <c r="AA6" i="3" s="1"/>
  <c r="AB6" i="3" s="1"/>
  <c r="AC6" i="3" s="1"/>
  <c r="AD6" i="3" s="1"/>
  <c r="AE6" i="3" s="1"/>
  <c r="AF6" i="3" s="1"/>
  <c r="AG6" i="3" s="1"/>
  <c r="AH6" i="3" s="1"/>
  <c r="AI6" i="3" s="1"/>
  <c r="AJ6" i="3" s="1"/>
  <c r="AK6" i="3" s="1"/>
  <c r="AL6" i="3" s="1"/>
  <c r="AM6" i="3" s="1"/>
  <c r="AN6" i="3" s="1"/>
  <c r="AO6" i="3" s="1"/>
  <c r="AP6" i="3" s="1"/>
  <c r="AQ6" i="3" s="1"/>
  <c r="AR6" i="3" s="1"/>
  <c r="AS6" i="3" s="1"/>
  <c r="AT6" i="3" s="1"/>
  <c r="AU6" i="3" s="1"/>
  <c r="AV6" i="3" s="1"/>
  <c r="AW6" i="3" s="1"/>
  <c r="AX6" i="3" s="1"/>
  <c r="AY6" i="3" s="1"/>
  <c r="AZ6" i="3" s="1"/>
  <c r="BA6" i="3" s="1"/>
  <c r="BB6" i="3" s="1"/>
  <c r="BC6" i="3" s="1"/>
  <c r="BD6" i="3" s="1"/>
  <c r="BE6" i="3" s="1"/>
  <c r="BF6" i="3" s="1"/>
  <c r="BG6" i="3" s="1"/>
  <c r="B8" i="5" l="1"/>
  <c r="E24" i="5"/>
  <c r="G18" i="77"/>
  <c r="B9" i="5" l="1"/>
  <c r="G24" i="5" a="1"/>
  <c r="G24" i="5" s="1"/>
  <c r="I24" i="5" a="1"/>
  <c r="I24" i="5" s="1"/>
  <c r="M24" i="5" l="1"/>
  <c r="K24" i="5"/>
  <c r="B10" i="5"/>
  <c r="N161" i="3"/>
  <c r="B11" i="5" l="1"/>
  <c r="J161" i="3"/>
  <c r="B12" i="5" l="1"/>
  <c r="T161" i="3"/>
  <c r="V161" i="3"/>
  <c r="Z161" i="3"/>
  <c r="S161" i="3"/>
  <c r="O161" i="3"/>
  <c r="X161" i="3"/>
  <c r="AA161" i="3"/>
  <c r="R161" i="3"/>
  <c r="K161" i="3"/>
  <c r="AB161" i="3"/>
  <c r="I161" i="3"/>
  <c r="Q161" i="3"/>
  <c r="B13" i="5" l="1"/>
  <c r="U161" i="3"/>
  <c r="Y161" i="3"/>
  <c r="Y162" i="3"/>
  <c r="P162" i="3"/>
  <c r="P161" i="3"/>
  <c r="AC161" i="3"/>
  <c r="B14" i="5" l="1"/>
  <c r="B15" i="5" l="1"/>
  <c r="J94" i="3"/>
  <c r="AU143" i="3"/>
  <c r="K92" i="3"/>
  <c r="S102" i="3"/>
  <c r="AX13" i="3"/>
  <c r="AT66" i="3"/>
  <c r="AL42" i="3"/>
  <c r="AH45" i="3"/>
  <c r="Y109" i="3"/>
  <c r="BG24" i="3"/>
  <c r="Q77" i="3"/>
  <c r="AF128" i="3"/>
  <c r="AT87" i="3"/>
  <c r="AR99" i="3"/>
  <c r="L109" i="3"/>
  <c r="T130" i="3"/>
  <c r="AX7" i="3"/>
  <c r="X21" i="3"/>
  <c r="AL23" i="3"/>
  <c r="AV92" i="3"/>
  <c r="AA22" i="3"/>
  <c r="I69" i="3"/>
  <c r="V58" i="3"/>
  <c r="H33" i="3"/>
  <c r="H130" i="3"/>
  <c r="BA63" i="3"/>
  <c r="AV44" i="3"/>
  <c r="BD142" i="3"/>
  <c r="K75" i="3"/>
  <c r="Z141" i="3"/>
  <c r="BB13" i="3"/>
  <c r="Y136" i="3"/>
  <c r="BA38" i="3"/>
  <c r="AU127" i="3"/>
  <c r="AB127" i="3"/>
  <c r="BA134" i="3"/>
  <c r="BF43" i="3"/>
  <c r="AU53" i="3"/>
  <c r="AF94" i="3"/>
  <c r="AK26" i="3"/>
  <c r="AC10" i="3"/>
  <c r="AB84" i="3"/>
  <c r="AV12" i="3"/>
  <c r="AZ116" i="3"/>
  <c r="AZ81" i="3"/>
  <c r="AQ124" i="3"/>
  <c r="AF81" i="3"/>
  <c r="S129" i="3"/>
  <c r="AP27" i="3"/>
  <c r="BE143" i="3"/>
  <c r="O72" i="3"/>
  <c r="I118" i="3"/>
  <c r="AW90" i="3"/>
  <c r="AT23" i="3"/>
  <c r="AA85" i="3"/>
  <c r="AT78" i="3"/>
  <c r="U19" i="3"/>
  <c r="I28" i="3"/>
  <c r="T133" i="3"/>
  <c r="AL58" i="3"/>
  <c r="AE44" i="3"/>
  <c r="BD94" i="3"/>
  <c r="S104" i="3"/>
  <c r="BC24" i="3"/>
  <c r="BE69" i="3"/>
  <c r="AC75" i="3"/>
  <c r="AY131" i="3"/>
  <c r="K14" i="3"/>
  <c r="AN35" i="3"/>
  <c r="M59" i="3"/>
  <c r="AM75" i="3"/>
  <c r="BF88" i="3"/>
  <c r="AE23" i="3"/>
  <c r="AB66" i="3"/>
  <c r="BC90" i="3"/>
  <c r="AV54" i="3"/>
  <c r="AV53" i="3"/>
  <c r="K101" i="3"/>
  <c r="AK40" i="3"/>
  <c r="AC133" i="3"/>
  <c r="BF65" i="3"/>
  <c r="V60" i="3"/>
  <c r="AH9" i="3"/>
  <c r="AL19" i="3"/>
  <c r="AL141" i="3"/>
  <c r="AA126" i="3"/>
  <c r="AY20" i="3"/>
  <c r="BC77" i="3"/>
  <c r="AJ44" i="3"/>
  <c r="AQ64" i="3"/>
  <c r="AE134" i="3"/>
  <c r="R65" i="3"/>
  <c r="I46" i="3"/>
  <c r="K107" i="3"/>
  <c r="AG20" i="3"/>
  <c r="BA139" i="3"/>
  <c r="Y71" i="3"/>
  <c r="AH122" i="3"/>
  <c r="X78" i="3"/>
  <c r="BE77" i="3"/>
  <c r="AA52" i="3"/>
  <c r="BE126" i="3"/>
  <c r="AT80" i="3"/>
  <c r="AM122" i="3"/>
  <c r="BD32" i="3"/>
  <c r="AR114" i="3"/>
  <c r="X38" i="3"/>
  <c r="AD60" i="3"/>
  <c r="AR125" i="3"/>
  <c r="BE64" i="3"/>
  <c r="K131" i="3"/>
  <c r="BD70" i="3"/>
  <c r="I94" i="3"/>
  <c r="S13" i="3"/>
  <c r="S127" i="3"/>
  <c r="BB72" i="3"/>
  <c r="AE38" i="3"/>
  <c r="AF95" i="3"/>
  <c r="BD117" i="3"/>
  <c r="AV34" i="3"/>
  <c r="AT137" i="3"/>
  <c r="W98" i="3"/>
  <c r="AT43" i="3"/>
  <c r="BB145" i="3"/>
  <c r="I85" i="3"/>
  <c r="AN25" i="3"/>
  <c r="AE42" i="3"/>
  <c r="AP138" i="3"/>
  <c r="H10" i="3"/>
  <c r="AS101" i="3"/>
  <c r="S80" i="3"/>
  <c r="AT147" i="3"/>
  <c r="Q13" i="3"/>
  <c r="AN89" i="3"/>
  <c r="AH98" i="3"/>
  <c r="BF46" i="3"/>
  <c r="BE83" i="3"/>
  <c r="AL39" i="3"/>
  <c r="BC43" i="3"/>
  <c r="I100" i="3"/>
  <c r="BA96" i="3"/>
  <c r="Q110" i="3"/>
  <c r="AG63" i="3"/>
  <c r="AP71" i="3"/>
  <c r="AP102" i="3"/>
  <c r="X37" i="3"/>
  <c r="AA31" i="3"/>
  <c r="AX103" i="3"/>
  <c r="O132" i="3"/>
  <c r="T44" i="3"/>
  <c r="BA94" i="3"/>
  <c r="W11" i="3"/>
  <c r="AR101" i="3"/>
  <c r="BE11" i="3"/>
  <c r="J74" i="3"/>
  <c r="P76" i="3"/>
  <c r="U132" i="3"/>
  <c r="AO78" i="3"/>
  <c r="AS47" i="3"/>
  <c r="L93" i="3"/>
  <c r="AY55" i="3"/>
  <c r="K41" i="3"/>
  <c r="K11" i="3"/>
  <c r="AD8" i="3"/>
  <c r="W7" i="3"/>
  <c r="AY37" i="3"/>
  <c r="AR115" i="3"/>
  <c r="AK100" i="3"/>
  <c r="AB10" i="3"/>
  <c r="U67" i="3"/>
  <c r="V70" i="3"/>
  <c r="AR75" i="3"/>
  <c r="AD27" i="3"/>
  <c r="V137" i="3"/>
  <c r="AH91" i="3"/>
  <c r="AM56" i="3"/>
  <c r="AY46" i="3"/>
  <c r="AZ62" i="3"/>
  <c r="Q26" i="3"/>
  <c r="BG142" i="3"/>
  <c r="BB137" i="3"/>
  <c r="W122" i="3"/>
  <c r="AY109" i="3"/>
  <c r="Y65" i="3"/>
  <c r="AU75" i="3"/>
  <c r="AD80" i="3"/>
  <c r="AV142" i="3"/>
  <c r="T107" i="3"/>
  <c r="AI10" i="3"/>
  <c r="AQ55" i="3"/>
  <c r="V115" i="3"/>
  <c r="AU63" i="3"/>
  <c r="AF44" i="3"/>
  <c r="Y125" i="3"/>
  <c r="BD109" i="3"/>
  <c r="AH124" i="3"/>
  <c r="AH86" i="3"/>
  <c r="AU113" i="3"/>
  <c r="BA37" i="3"/>
  <c r="AO98" i="3"/>
  <c r="X105" i="3"/>
  <c r="AP29" i="3"/>
  <c r="U120" i="3"/>
  <c r="R64" i="3"/>
  <c r="Y45" i="3"/>
  <c r="K123" i="3"/>
  <c r="AI77" i="3"/>
  <c r="AB131" i="3"/>
  <c r="AD111" i="3"/>
  <c r="AX108" i="3"/>
  <c r="AG116" i="3"/>
  <c r="P57" i="3"/>
  <c r="I137" i="3"/>
  <c r="AM101" i="3"/>
  <c r="O86" i="3"/>
  <c r="AG65" i="3"/>
  <c r="Q131" i="3"/>
  <c r="AI55" i="3"/>
  <c r="J32" i="3"/>
  <c r="AE41" i="3"/>
  <c r="M87" i="3"/>
  <c r="AT39" i="3"/>
  <c r="AZ79" i="3"/>
  <c r="AW116" i="3"/>
  <c r="Q94" i="3"/>
  <c r="BA99" i="3"/>
  <c r="AC102" i="3"/>
  <c r="S59" i="3"/>
  <c r="AP123" i="3"/>
  <c r="S144" i="3"/>
  <c r="P139" i="3"/>
  <c r="AE124" i="3"/>
  <c r="Y69" i="3"/>
  <c r="AH47" i="3"/>
  <c r="R24" i="3"/>
  <c r="R13" i="3"/>
  <c r="T12" i="3"/>
  <c r="BA68" i="3"/>
  <c r="R46" i="3"/>
  <c r="BC66" i="3"/>
  <c r="AH145" i="3"/>
  <c r="AK39" i="3"/>
  <c r="AP130" i="3"/>
  <c r="AU111" i="3"/>
  <c r="V72" i="3"/>
  <c r="T137" i="3"/>
  <c r="K40" i="3"/>
  <c r="AG75" i="3"/>
  <c r="BB12" i="3"/>
  <c r="Y95" i="3"/>
  <c r="L113" i="3"/>
  <c r="AE127" i="3"/>
  <c r="BC45" i="3"/>
  <c r="AV59" i="3"/>
  <c r="Z64" i="3"/>
  <c r="AU14" i="3"/>
  <c r="K142" i="3"/>
  <c r="BG114" i="3"/>
  <c r="AZ136" i="3"/>
  <c r="AY43" i="3"/>
  <c r="AF120" i="3"/>
  <c r="AI69" i="3"/>
  <c r="AZ46" i="3"/>
  <c r="AT31" i="3"/>
  <c r="R100" i="3"/>
  <c r="Q127" i="3"/>
  <c r="AB29" i="3"/>
  <c r="AS32" i="3"/>
  <c r="AG121" i="3"/>
  <c r="BE63" i="3"/>
  <c r="AI33" i="3"/>
  <c r="BC129" i="3"/>
  <c r="V28" i="3"/>
  <c r="AH71" i="3"/>
  <c r="R126" i="3"/>
  <c r="W41" i="3"/>
  <c r="BD46" i="3"/>
  <c r="BE82" i="3"/>
  <c r="W100" i="3"/>
  <c r="BG61" i="3"/>
  <c r="L123" i="3"/>
  <c r="S11" i="3"/>
  <c r="V45" i="3"/>
  <c r="BC76" i="3"/>
  <c r="AF80" i="3"/>
  <c r="AS96" i="3"/>
  <c r="V124" i="3"/>
  <c r="O147" i="3"/>
  <c r="AA104" i="3"/>
  <c r="AJ109" i="3"/>
  <c r="AK116" i="3"/>
  <c r="AE83" i="3"/>
  <c r="AG23" i="3"/>
  <c r="AR104" i="3"/>
  <c r="AK136" i="3"/>
  <c r="BF76" i="3"/>
  <c r="AB39" i="3"/>
  <c r="AN10" i="3"/>
  <c r="AO52" i="3"/>
  <c r="AY7" i="3"/>
  <c r="AQ143" i="3"/>
  <c r="AV116" i="3"/>
  <c r="BF31" i="3"/>
  <c r="AL99" i="3"/>
  <c r="N140" i="3"/>
  <c r="BE92" i="3"/>
  <c r="AJ88" i="3"/>
  <c r="AM55" i="3"/>
  <c r="V12" i="3"/>
  <c r="W90" i="3"/>
  <c r="Q65" i="3"/>
  <c r="T68" i="3"/>
  <c r="AY91" i="3"/>
  <c r="AR110" i="3"/>
  <c r="Y128" i="3"/>
  <c r="U131" i="3"/>
  <c r="AU66" i="3"/>
  <c r="AN11" i="3"/>
  <c r="AC93" i="3"/>
  <c r="AU78" i="3"/>
  <c r="AM136" i="3"/>
  <c r="L25" i="3"/>
  <c r="AX65" i="3"/>
  <c r="AX101" i="3"/>
  <c r="R37" i="3"/>
  <c r="BG98" i="3"/>
  <c r="AL62" i="3"/>
  <c r="Y15" i="3"/>
  <c r="AQ37" i="3"/>
  <c r="BD39" i="3"/>
  <c r="AJ105" i="3"/>
  <c r="H82" i="3"/>
  <c r="AB17" i="3"/>
  <c r="AK86" i="3"/>
  <c r="U33" i="3"/>
  <c r="AY125" i="3"/>
  <c r="BD43" i="3"/>
  <c r="K26" i="3"/>
  <c r="AG78" i="3"/>
  <c r="X32" i="3"/>
  <c r="O145" i="3"/>
  <c r="AO130" i="3"/>
  <c r="M125" i="3"/>
  <c r="AM91" i="3"/>
  <c r="BD66" i="3"/>
  <c r="L94" i="3"/>
  <c r="AN94" i="3"/>
  <c r="AX47" i="3"/>
  <c r="AZ147" i="3"/>
  <c r="AM29" i="3"/>
  <c r="AF13" i="3"/>
  <c r="I115" i="3"/>
  <c r="M52" i="3"/>
  <c r="L147" i="3"/>
  <c r="AU105" i="3"/>
  <c r="AB81" i="3"/>
  <c r="X131" i="3"/>
  <c r="X68" i="3"/>
  <c r="AJ114" i="3"/>
  <c r="AQ60" i="3"/>
  <c r="BA76" i="3"/>
  <c r="AQ29" i="3"/>
  <c r="AC140" i="3"/>
  <c r="O48" i="3"/>
  <c r="L137" i="3"/>
  <c r="AE142" i="3"/>
  <c r="BB43" i="3"/>
  <c r="AC96" i="3"/>
  <c r="AJ93" i="3"/>
  <c r="AP111" i="3"/>
  <c r="Z20" i="3"/>
  <c r="S74" i="3"/>
  <c r="AF101" i="3"/>
  <c r="Q25" i="3"/>
  <c r="I31" i="3"/>
  <c r="BC114" i="3"/>
  <c r="AQ41" i="3"/>
  <c r="BF110" i="3"/>
  <c r="X76" i="3"/>
  <c r="R113" i="3"/>
  <c r="AM126" i="3"/>
  <c r="BG20" i="3"/>
  <c r="AT106" i="3"/>
  <c r="AW123" i="3"/>
  <c r="J81" i="3"/>
  <c r="AB54" i="3"/>
  <c r="Y80" i="3"/>
  <c r="AF126" i="3"/>
  <c r="AP31" i="3"/>
  <c r="AU129" i="3"/>
  <c r="J113" i="3"/>
  <c r="BD81" i="3"/>
  <c r="AQ15" i="3"/>
  <c r="AV104" i="3"/>
  <c r="AO142" i="3"/>
  <c r="Z93" i="3"/>
  <c r="Y34" i="3"/>
  <c r="AG72" i="3"/>
  <c r="AF63" i="3"/>
  <c r="P102" i="3"/>
  <c r="AN14" i="3"/>
  <c r="N54" i="3"/>
  <c r="O107" i="3"/>
  <c r="X63" i="3"/>
  <c r="AK147" i="3"/>
  <c r="AD57" i="3"/>
  <c r="K46" i="3"/>
  <c r="AN32" i="3"/>
  <c r="AD142" i="3"/>
  <c r="AS84" i="3"/>
  <c r="O105" i="3"/>
  <c r="J78" i="3"/>
  <c r="AP113" i="3"/>
  <c r="BF25" i="3"/>
  <c r="AN108" i="3"/>
  <c r="AF55" i="3"/>
  <c r="AJ80" i="3"/>
  <c r="X85" i="3"/>
  <c r="BG22" i="3"/>
  <c r="BA56" i="3"/>
  <c r="AA41" i="3"/>
  <c r="S84" i="3"/>
  <c r="O26" i="3"/>
  <c r="P70" i="3"/>
  <c r="BC13" i="3"/>
  <c r="K109" i="3"/>
  <c r="I58" i="3"/>
  <c r="AN137" i="3"/>
  <c r="AL31" i="3"/>
  <c r="AZ105" i="3"/>
  <c r="AA21" i="3"/>
  <c r="P87" i="3"/>
  <c r="AD108" i="3"/>
  <c r="P71" i="3"/>
  <c r="S70" i="3"/>
  <c r="R102" i="3"/>
  <c r="AD29" i="3"/>
  <c r="AX39" i="3"/>
  <c r="BE106" i="3"/>
  <c r="P29" i="3"/>
  <c r="AM88" i="3"/>
  <c r="AQ98" i="3"/>
  <c r="AJ64" i="3"/>
  <c r="AM87" i="3"/>
  <c r="K114" i="3"/>
  <c r="AY34" i="3"/>
  <c r="AS16" i="3"/>
  <c r="BG118" i="3"/>
  <c r="AH82" i="3"/>
  <c r="P44" i="3"/>
  <c r="Y139" i="3"/>
  <c r="BA89" i="3"/>
  <c r="P128" i="3"/>
  <c r="BE142" i="3"/>
  <c r="N64" i="3"/>
  <c r="P34" i="3"/>
  <c r="BE121" i="3"/>
  <c r="N106" i="3"/>
  <c r="AX147" i="3"/>
  <c r="J10" i="3"/>
  <c r="V19" i="3"/>
  <c r="AE37" i="3"/>
  <c r="T75" i="3"/>
  <c r="BC30" i="3"/>
  <c r="AB126" i="3"/>
  <c r="P73" i="3"/>
  <c r="AX22" i="3"/>
  <c r="J83" i="3"/>
  <c r="S119" i="3"/>
  <c r="X128" i="3"/>
  <c r="AD135" i="3"/>
  <c r="AY139" i="3"/>
  <c r="AI18" i="3"/>
  <c r="BG77" i="3"/>
  <c r="W124" i="3"/>
  <c r="AG38" i="3"/>
  <c r="AC145" i="3"/>
  <c r="P60" i="3"/>
  <c r="AK48" i="3"/>
  <c r="AS80" i="3"/>
  <c r="U86" i="3"/>
  <c r="AD140" i="3"/>
  <c r="AS26" i="3"/>
  <c r="AQ16" i="3"/>
  <c r="BC80" i="3"/>
  <c r="Y23" i="3"/>
  <c r="J126" i="3"/>
  <c r="I43" i="3"/>
  <c r="BG45" i="3"/>
  <c r="AW110" i="3"/>
  <c r="AK61" i="3"/>
  <c r="AB128" i="3"/>
  <c r="AC147" i="3"/>
  <c r="AS30" i="3"/>
  <c r="AV69" i="3"/>
  <c r="T76" i="3"/>
  <c r="R125" i="3"/>
  <c r="AD124" i="3"/>
  <c r="AG15" i="3"/>
  <c r="Y22" i="3"/>
  <c r="AP147" i="3"/>
  <c r="AK72" i="3"/>
  <c r="AA59" i="3"/>
  <c r="I135" i="3"/>
  <c r="BB19" i="3"/>
  <c r="AM76" i="3"/>
  <c r="AS37" i="3"/>
  <c r="M145" i="3"/>
  <c r="AG89" i="3"/>
  <c r="AU100" i="3"/>
  <c r="M118" i="3"/>
  <c r="AI144" i="3"/>
  <c r="R103" i="3"/>
  <c r="AB15" i="3"/>
  <c r="M43" i="3"/>
  <c r="AR38" i="3"/>
  <c r="AT103" i="3"/>
  <c r="AZ141" i="3"/>
  <c r="AN69" i="3"/>
  <c r="H30" i="3"/>
  <c r="O25" i="3"/>
  <c r="AP15" i="3"/>
  <c r="S107" i="3"/>
  <c r="K66" i="3"/>
  <c r="BF111" i="3"/>
  <c r="H26" i="3"/>
  <c r="AD110" i="3"/>
  <c r="AU112" i="3"/>
  <c r="J119" i="3"/>
  <c r="J24" i="3"/>
  <c r="AL142" i="3"/>
  <c r="J98" i="3"/>
  <c r="AG47" i="3"/>
  <c r="AU119" i="3"/>
  <c r="H123" i="3"/>
  <c r="Y108" i="3"/>
  <c r="AG39" i="3"/>
  <c r="AG135" i="3"/>
  <c r="AF46" i="3"/>
  <c r="AV141" i="3"/>
  <c r="AP143" i="3"/>
  <c r="AR138" i="3"/>
  <c r="P63" i="3"/>
  <c r="AV131" i="3"/>
  <c r="AU33" i="3"/>
  <c r="X72" i="3"/>
  <c r="X91" i="3"/>
  <c r="AB124" i="3"/>
  <c r="AT12" i="3"/>
  <c r="AR19" i="3"/>
  <c r="AA121" i="3"/>
  <c r="BB54" i="3"/>
  <c r="AJ97" i="3"/>
  <c r="AU7" i="3"/>
  <c r="BB30" i="3"/>
  <c r="M30" i="3"/>
  <c r="AZ73" i="3"/>
  <c r="AF135" i="3"/>
  <c r="Q105" i="3"/>
  <c r="AL74" i="3"/>
  <c r="AX46" i="3"/>
  <c r="AA63" i="3"/>
  <c r="AH99" i="3"/>
  <c r="J37" i="3"/>
  <c r="P131" i="3"/>
  <c r="BC135" i="3"/>
  <c r="Y63" i="3"/>
  <c r="AU22" i="3"/>
  <c r="BF64" i="3"/>
  <c r="AN140" i="3"/>
  <c r="BF130" i="3"/>
  <c r="AL129" i="3"/>
  <c r="BF131" i="3"/>
  <c r="P91" i="3"/>
  <c r="AD40" i="3"/>
  <c r="AK130" i="3"/>
  <c r="BC65" i="3"/>
  <c r="AP109" i="3"/>
  <c r="H103" i="3"/>
  <c r="AP129" i="3"/>
  <c r="W18" i="3"/>
  <c r="BD83" i="3"/>
  <c r="M143" i="3"/>
  <c r="K147" i="3"/>
  <c r="J135" i="3"/>
  <c r="W59" i="3"/>
  <c r="AT113" i="3"/>
  <c r="AT68" i="3"/>
  <c r="AN143" i="3"/>
  <c r="BB55" i="3"/>
  <c r="AJ17" i="3"/>
  <c r="V64" i="3"/>
  <c r="W23" i="3"/>
  <c r="AE74" i="3"/>
  <c r="AH16" i="3"/>
  <c r="AD34" i="3"/>
  <c r="AW121" i="3"/>
  <c r="Q120" i="3"/>
  <c r="AZ113" i="3"/>
  <c r="BD104" i="3"/>
  <c r="AS29" i="3"/>
  <c r="R17" i="3"/>
  <c r="AX117" i="3"/>
  <c r="BA71" i="3"/>
  <c r="K80" i="3"/>
  <c r="BE16" i="3"/>
  <c r="I87" i="3"/>
  <c r="AM12" i="3"/>
  <c r="AF98" i="3"/>
  <c r="AO133" i="3"/>
  <c r="AV43" i="3"/>
  <c r="AR130" i="3"/>
  <c r="W135" i="3"/>
  <c r="S114" i="3"/>
  <c r="AL80" i="3"/>
  <c r="AZ118" i="3"/>
  <c r="AH104" i="3"/>
  <c r="V104" i="3"/>
  <c r="AI136" i="3"/>
  <c r="AY41" i="3"/>
  <c r="AR47" i="3"/>
  <c r="AH20" i="3"/>
  <c r="AY32" i="3"/>
  <c r="AF25" i="3"/>
  <c r="Y143" i="3"/>
  <c r="AQ142" i="3"/>
  <c r="AC109" i="3"/>
  <c r="J124" i="3"/>
  <c r="P20" i="3"/>
  <c r="V40" i="3"/>
  <c r="Q56" i="3"/>
  <c r="U71" i="3"/>
  <c r="K10" i="3"/>
  <c r="BB35" i="3"/>
  <c r="AM104" i="3"/>
  <c r="AO99" i="3"/>
  <c r="AO30" i="3"/>
  <c r="BE86" i="3"/>
  <c r="K42" i="3"/>
  <c r="BF30" i="3"/>
  <c r="AG104" i="3"/>
  <c r="AL136" i="3"/>
  <c r="AS117" i="3"/>
  <c r="M67" i="3"/>
  <c r="BF53" i="3"/>
  <c r="BB92" i="3"/>
  <c r="J133" i="3"/>
  <c r="P9" i="3"/>
  <c r="AQ35" i="3"/>
  <c r="AC146" i="3"/>
  <c r="AM141" i="3"/>
  <c r="AO115" i="3"/>
  <c r="BG37" i="3"/>
  <c r="AY59" i="3"/>
  <c r="L17" i="3"/>
  <c r="S125" i="3"/>
  <c r="AP46" i="3"/>
  <c r="AE117" i="3"/>
  <c r="AJ14" i="3"/>
  <c r="AO8" i="3"/>
  <c r="AC115" i="3"/>
  <c r="N119" i="3"/>
  <c r="AE116" i="3"/>
  <c r="AA36" i="3"/>
  <c r="BA44" i="3"/>
  <c r="J76" i="3"/>
  <c r="BA115" i="3"/>
  <c r="AN41" i="3"/>
  <c r="AX33" i="3"/>
  <c r="AX143" i="3"/>
  <c r="BF14" i="3"/>
  <c r="AA40" i="3"/>
  <c r="AX132" i="3"/>
  <c r="AA117" i="3"/>
  <c r="U125" i="3"/>
  <c r="BB20" i="3"/>
  <c r="BC59" i="3"/>
  <c r="AJ87" i="3"/>
  <c r="N118" i="3"/>
  <c r="AD125" i="3"/>
  <c r="AH117" i="3"/>
  <c r="O7" i="3"/>
  <c r="BG85" i="3"/>
  <c r="AE22" i="3"/>
  <c r="AG11" i="3"/>
  <c r="AR131" i="3"/>
  <c r="AN77" i="3"/>
  <c r="I147" i="3"/>
  <c r="M139" i="3"/>
  <c r="L131" i="3"/>
  <c r="AO112" i="3"/>
  <c r="AL8" i="3"/>
  <c r="BC105" i="3"/>
  <c r="AS25" i="3"/>
  <c r="H100" i="3"/>
  <c r="AQ34" i="3"/>
  <c r="BD126" i="3"/>
  <c r="AA146" i="3"/>
  <c r="AO76" i="3"/>
  <c r="AO41" i="3"/>
  <c r="H147" i="3"/>
  <c r="AG48" i="3"/>
  <c r="BC140" i="3"/>
  <c r="BB32" i="3"/>
  <c r="AP24" i="3"/>
  <c r="BB108" i="3"/>
  <c r="BC56" i="3"/>
  <c r="AJ21" i="3"/>
  <c r="N80" i="3"/>
  <c r="AK62" i="3"/>
  <c r="AX74" i="3"/>
  <c r="Q85" i="3"/>
  <c r="H136" i="3"/>
  <c r="P105" i="3"/>
  <c r="I107" i="3"/>
  <c r="AV66" i="3"/>
  <c r="Y78" i="3"/>
  <c r="AY95" i="3"/>
  <c r="AD137" i="3"/>
  <c r="Y16" i="3"/>
  <c r="W58" i="3"/>
  <c r="AQ81" i="3"/>
  <c r="AM73" i="3"/>
  <c r="U91" i="3"/>
  <c r="AD10" i="3"/>
  <c r="AY40" i="3"/>
  <c r="V69" i="3"/>
  <c r="BB61" i="3"/>
  <c r="T45" i="3"/>
  <c r="R75" i="3"/>
  <c r="AV103" i="3"/>
  <c r="Z142" i="3"/>
  <c r="AP52" i="3"/>
  <c r="V18" i="3"/>
  <c r="I79" i="3"/>
  <c r="AJ127" i="3"/>
  <c r="AZ76" i="3"/>
  <c r="AJ137" i="3"/>
  <c r="AA27" i="3"/>
  <c r="BC141" i="3"/>
  <c r="AA70" i="3"/>
  <c r="BE109" i="3"/>
  <c r="N62" i="3"/>
  <c r="BB82" i="3"/>
  <c r="I27" i="3"/>
  <c r="Z69" i="3"/>
  <c r="AW89" i="3"/>
  <c r="BC75" i="3"/>
  <c r="M100" i="3"/>
  <c r="W57" i="3"/>
  <c r="Z18" i="3"/>
  <c r="W34" i="3"/>
  <c r="W88" i="3"/>
  <c r="J100" i="3"/>
  <c r="AP95" i="3"/>
  <c r="Y43" i="3"/>
  <c r="AI62" i="3"/>
  <c r="U65" i="3"/>
  <c r="AS98" i="3"/>
  <c r="S100" i="3"/>
  <c r="AW41" i="3"/>
  <c r="H94" i="3"/>
  <c r="Q79" i="3"/>
  <c r="Q104" i="3"/>
  <c r="BA114" i="3"/>
  <c r="AE111" i="3"/>
  <c r="BB141" i="3"/>
  <c r="AK129" i="3"/>
  <c r="P141" i="3"/>
  <c r="AR105" i="3"/>
  <c r="I54" i="3"/>
  <c r="BA18" i="3"/>
  <c r="AL24" i="3"/>
  <c r="BE19" i="3"/>
  <c r="AI80" i="3"/>
  <c r="AT36" i="3"/>
  <c r="AF41" i="3"/>
  <c r="T119" i="3"/>
  <c r="AG87" i="3"/>
  <c r="AE101" i="3"/>
  <c r="Q100" i="3"/>
  <c r="BD98" i="3"/>
  <c r="AR21" i="3"/>
  <c r="AG77" i="3"/>
  <c r="AF105" i="3"/>
  <c r="AO28" i="3"/>
  <c r="O18" i="3"/>
  <c r="AT86" i="3"/>
  <c r="P68" i="3"/>
  <c r="AS114" i="3"/>
  <c r="AW106" i="3"/>
  <c r="Q135" i="3"/>
  <c r="V20" i="3"/>
  <c r="AG60" i="3"/>
  <c r="AY147" i="3"/>
  <c r="AB138" i="3"/>
  <c r="AW57" i="3"/>
  <c r="AW129" i="3"/>
  <c r="AV138" i="3"/>
  <c r="BB102" i="3"/>
  <c r="BG62" i="3"/>
  <c r="BC91" i="3"/>
  <c r="BF120" i="3"/>
  <c r="S71" i="3"/>
  <c r="AE57" i="3"/>
  <c r="AM134" i="3"/>
  <c r="AK42" i="3"/>
  <c r="T101" i="3"/>
  <c r="BF7" i="3"/>
  <c r="AG81" i="3"/>
  <c r="AC9" i="3"/>
  <c r="AQ130" i="3"/>
  <c r="BC83" i="3"/>
  <c r="AS74" i="3"/>
  <c r="Z12" i="3"/>
  <c r="AW102" i="3"/>
  <c r="U70" i="3"/>
  <c r="T72" i="3"/>
  <c r="AK33" i="3"/>
  <c r="V120" i="3"/>
  <c r="AV129" i="3"/>
  <c r="H29" i="3"/>
  <c r="Z30" i="3"/>
  <c r="AC92" i="3"/>
  <c r="L40" i="3"/>
  <c r="AA48" i="3"/>
  <c r="AQ90" i="3"/>
  <c r="T100" i="3"/>
  <c r="P126" i="3"/>
  <c r="AH25" i="3"/>
  <c r="AH32" i="3"/>
  <c r="AG32" i="3"/>
  <c r="BC117" i="3"/>
  <c r="T65" i="3"/>
  <c r="AG26" i="3"/>
  <c r="J55" i="3"/>
  <c r="AT112" i="3"/>
  <c r="AP118" i="3"/>
  <c r="U48" i="3"/>
  <c r="AP18" i="3"/>
  <c r="Z26" i="3"/>
  <c r="BG88" i="3"/>
  <c r="AG139" i="3"/>
  <c r="AE43" i="3"/>
  <c r="AT21" i="3"/>
  <c r="AS82" i="3"/>
  <c r="AS93" i="3"/>
  <c r="L99" i="3"/>
  <c r="V81" i="3"/>
  <c r="Y88" i="3"/>
  <c r="T26" i="3"/>
  <c r="AE90" i="3"/>
  <c r="Q139" i="3"/>
  <c r="BC121" i="3"/>
  <c r="AG107" i="3"/>
  <c r="BC109" i="3"/>
  <c r="AH111" i="3"/>
  <c r="M34" i="3"/>
  <c r="AS124" i="3"/>
  <c r="I29" i="3"/>
  <c r="R33" i="3"/>
  <c r="S143" i="3"/>
  <c r="AD114" i="3"/>
  <c r="AZ126" i="3"/>
  <c r="AQ88" i="3"/>
  <c r="BC19" i="3"/>
  <c r="AL54" i="3"/>
  <c r="BC32" i="3"/>
  <c r="AN66" i="3"/>
  <c r="AJ106" i="3"/>
  <c r="AP141" i="3"/>
  <c r="AP41" i="3"/>
  <c r="U83" i="3"/>
  <c r="AS42" i="3"/>
  <c r="AZ135" i="3"/>
  <c r="AK22" i="3"/>
  <c r="AB61" i="3"/>
  <c r="J120" i="3"/>
  <c r="N25" i="3"/>
  <c r="R23" i="3"/>
  <c r="AM92" i="3"/>
  <c r="AH116" i="3"/>
  <c r="AW52" i="3"/>
  <c r="BA75" i="3"/>
  <c r="AV37" i="3"/>
  <c r="P125" i="3"/>
  <c r="O60" i="3"/>
  <c r="AB139" i="3"/>
  <c r="L32" i="3"/>
  <c r="AQ145" i="3"/>
  <c r="V142" i="3"/>
  <c r="BF106" i="3"/>
  <c r="AI27" i="3"/>
  <c r="BA27" i="3"/>
  <c r="W146" i="3"/>
  <c r="AA142" i="3"/>
  <c r="R41" i="3"/>
  <c r="R14" i="3"/>
  <c r="AD115" i="3"/>
  <c r="K52" i="3"/>
  <c r="AS66" i="3"/>
  <c r="Q66" i="3"/>
  <c r="T78" i="3"/>
  <c r="AE48" i="3"/>
  <c r="AP36" i="3"/>
  <c r="M95" i="3"/>
  <c r="AB28" i="3"/>
  <c r="O101" i="3"/>
  <c r="P129" i="3"/>
  <c r="BF89" i="3"/>
  <c r="J127" i="3"/>
  <c r="AI44" i="3"/>
  <c r="AO16" i="3"/>
  <c r="AM13" i="3"/>
  <c r="X22" i="3"/>
  <c r="AV93" i="3"/>
  <c r="AK9" i="3"/>
  <c r="AL109" i="3"/>
  <c r="BD72" i="3"/>
  <c r="AL10" i="3"/>
  <c r="AB108" i="3"/>
  <c r="AO122" i="3"/>
  <c r="K89" i="3"/>
  <c r="BB83" i="3"/>
  <c r="AA19" i="3"/>
  <c r="AG16" i="3"/>
  <c r="BD131" i="3"/>
  <c r="R76" i="3"/>
  <c r="T22" i="3"/>
  <c r="R89" i="3"/>
  <c r="AF9" i="3"/>
  <c r="X108" i="3"/>
  <c r="AP9" i="3"/>
  <c r="Y115" i="3"/>
  <c r="AP74" i="3"/>
  <c r="AS109" i="3"/>
  <c r="BA53" i="3"/>
  <c r="X144" i="3"/>
  <c r="T136" i="3"/>
  <c r="AL104" i="3"/>
  <c r="AJ126" i="3"/>
  <c r="AO80" i="3"/>
  <c r="K74" i="3"/>
  <c r="AZ77" i="3"/>
  <c r="V7" i="3"/>
  <c r="AF136" i="3"/>
  <c r="M134" i="3"/>
  <c r="AY9" i="3"/>
  <c r="BF122" i="3"/>
  <c r="L106" i="3"/>
  <c r="AJ61" i="3"/>
  <c r="AG54" i="3"/>
  <c r="AI41" i="3"/>
  <c r="BG95" i="3"/>
  <c r="P94" i="3"/>
  <c r="AE75" i="3"/>
  <c r="AW84" i="3"/>
  <c r="AU70" i="3"/>
  <c r="K76" i="3"/>
  <c r="L130" i="3"/>
  <c r="BC11" i="3"/>
  <c r="AT115" i="3"/>
  <c r="M15" i="3"/>
  <c r="Y52" i="3"/>
  <c r="BA122" i="3"/>
  <c r="BC15" i="3"/>
  <c r="AB24" i="3"/>
  <c r="AT132" i="3"/>
  <c r="U118" i="3"/>
  <c r="AO71" i="3"/>
  <c r="AE26" i="3"/>
  <c r="AT123" i="3"/>
  <c r="U115" i="3"/>
  <c r="Q74" i="3"/>
  <c r="AB113" i="3"/>
  <c r="K113" i="3"/>
  <c r="Z7" i="3"/>
  <c r="M37" i="3"/>
  <c r="AX104" i="3"/>
  <c r="AP19" i="3"/>
  <c r="BE66" i="3"/>
  <c r="W48" i="3"/>
  <c r="W138" i="3"/>
  <c r="AK79" i="3"/>
  <c r="AX55" i="3"/>
  <c r="J134" i="3"/>
  <c r="Z8" i="3"/>
  <c r="BE91" i="3"/>
  <c r="AP145" i="3"/>
  <c r="AA9" i="3"/>
  <c r="AR11" i="3"/>
  <c r="AL75" i="3"/>
  <c r="BD102" i="3"/>
  <c r="AL41" i="3"/>
  <c r="I124" i="3"/>
  <c r="K71" i="3"/>
  <c r="U116" i="3"/>
  <c r="BC73" i="3"/>
  <c r="L138" i="3"/>
  <c r="T143" i="3"/>
  <c r="X54" i="3"/>
  <c r="AQ63" i="3"/>
  <c r="AY10" i="3"/>
  <c r="BD147" i="3"/>
  <c r="O59" i="3"/>
  <c r="AQ100" i="3"/>
  <c r="AN97" i="3"/>
  <c r="BB37" i="3"/>
  <c r="AA120" i="3"/>
  <c r="AP30" i="3"/>
  <c r="AC38" i="3"/>
  <c r="AJ140" i="3"/>
  <c r="BE78" i="3"/>
  <c r="AJ58" i="3"/>
  <c r="P121" i="3"/>
  <c r="Q90" i="3"/>
  <c r="Y111" i="3"/>
  <c r="AO146" i="3"/>
  <c r="AC71" i="3"/>
  <c r="H83" i="3"/>
  <c r="X103" i="3"/>
  <c r="AK81" i="3"/>
  <c r="AN139" i="3"/>
  <c r="H43" i="3"/>
  <c r="L101" i="3"/>
  <c r="AH133" i="3"/>
  <c r="AL26" i="3"/>
  <c r="AU45" i="3"/>
  <c r="I72" i="3"/>
  <c r="AM18" i="3"/>
  <c r="P83" i="3"/>
  <c r="AJ69" i="3"/>
  <c r="AX59" i="3"/>
  <c r="AL55" i="3"/>
  <c r="BF87" i="3"/>
  <c r="L38" i="3"/>
  <c r="BE110" i="3"/>
  <c r="L124" i="3"/>
  <c r="AP101" i="3"/>
  <c r="BD90" i="3"/>
  <c r="AM22" i="3"/>
  <c r="O116" i="3"/>
  <c r="I119" i="3"/>
  <c r="AS58" i="3"/>
  <c r="V59" i="3"/>
  <c r="U127" i="3"/>
  <c r="H115" i="3"/>
  <c r="AP16" i="3"/>
  <c r="M22" i="3"/>
  <c r="X125" i="3"/>
  <c r="Q80" i="3"/>
  <c r="AO43" i="3"/>
  <c r="W21" i="3"/>
  <c r="AL35" i="3"/>
  <c r="AF134" i="3"/>
  <c r="AR30" i="3"/>
  <c r="AM116" i="3"/>
  <c r="L66" i="3"/>
  <c r="AI131" i="3"/>
  <c r="BE54" i="3"/>
  <c r="AZ11" i="3"/>
  <c r="AS21" i="3"/>
  <c r="AZ109" i="3"/>
  <c r="AL18" i="3"/>
  <c r="AA127" i="3"/>
  <c r="Q143" i="3"/>
  <c r="AO81" i="3"/>
  <c r="BC115" i="3"/>
  <c r="AA72" i="3"/>
  <c r="AC106" i="3"/>
  <c r="AY129" i="3"/>
  <c r="T144" i="3"/>
  <c r="AB55" i="3"/>
  <c r="AU124" i="3"/>
  <c r="AU133" i="3"/>
  <c r="M128" i="3"/>
  <c r="AV113" i="3"/>
  <c r="J44" i="3"/>
  <c r="AQ118" i="3"/>
  <c r="AG97" i="3"/>
  <c r="BD93" i="3"/>
  <c r="AI143" i="3"/>
  <c r="AA84" i="3"/>
  <c r="AM40" i="3"/>
  <c r="AF89" i="3"/>
  <c r="J64" i="3"/>
  <c r="BE53" i="3"/>
  <c r="W61" i="3"/>
  <c r="S42" i="3"/>
  <c r="I95" i="3"/>
  <c r="AH29" i="3"/>
  <c r="AQ57" i="3"/>
  <c r="AX91" i="3"/>
  <c r="AQ31" i="3"/>
  <c r="R140" i="3"/>
  <c r="AU31" i="3"/>
  <c r="AN127" i="3"/>
  <c r="BE72" i="3"/>
  <c r="AW55" i="3"/>
  <c r="BE68" i="3"/>
  <c r="T48" i="3"/>
  <c r="U82" i="3"/>
  <c r="AE98" i="3"/>
  <c r="AM62" i="3"/>
  <c r="T11" i="3"/>
  <c r="AQ9" i="3"/>
  <c r="AV125" i="3"/>
  <c r="T98" i="3"/>
  <c r="AV11" i="3"/>
  <c r="I39" i="3"/>
  <c r="AB23" i="3"/>
  <c r="AO124" i="3"/>
  <c r="N134" i="3"/>
  <c r="AO15" i="3"/>
  <c r="J112" i="3"/>
  <c r="H138" i="3"/>
  <c r="AY107" i="3"/>
  <c r="BB52" i="3"/>
  <c r="AX70" i="3"/>
  <c r="AT108" i="3"/>
  <c r="V85" i="3"/>
  <c r="Z40" i="3"/>
  <c r="O70" i="3"/>
  <c r="R81" i="3"/>
  <c r="M46" i="3"/>
  <c r="S63" i="3"/>
  <c r="AY25" i="3"/>
  <c r="R88" i="3"/>
  <c r="AJ83" i="3"/>
  <c r="Y57" i="3"/>
  <c r="AS40" i="3"/>
  <c r="BC79" i="3"/>
  <c r="AV27" i="3"/>
  <c r="BB53" i="3"/>
  <c r="J30" i="3"/>
  <c r="Z139" i="3"/>
  <c r="AH72" i="3"/>
  <c r="AR8" i="3"/>
  <c r="T35" i="3"/>
  <c r="AM8" i="3"/>
  <c r="X17" i="3"/>
  <c r="AY92" i="3"/>
  <c r="AD98" i="3"/>
  <c r="AZ59" i="3"/>
  <c r="AO54" i="3"/>
  <c r="R142" i="3"/>
  <c r="Q36" i="3"/>
  <c r="V54" i="3"/>
  <c r="V61" i="3"/>
  <c r="BC147" i="3"/>
  <c r="T69" i="3"/>
  <c r="V130" i="3"/>
  <c r="M126" i="3"/>
  <c r="BA106" i="3"/>
  <c r="H56" i="3"/>
  <c r="BA61" i="3"/>
  <c r="AZ120" i="3"/>
  <c r="P109" i="3"/>
  <c r="Z65" i="3"/>
  <c r="AF43" i="3"/>
  <c r="AN21" i="3"/>
  <c r="X74" i="3"/>
  <c r="AT121" i="3"/>
  <c r="H109" i="3"/>
  <c r="AY87" i="3"/>
  <c r="O65" i="3"/>
  <c r="AJ115" i="3"/>
  <c r="Z57" i="3"/>
  <c r="BC39" i="3"/>
  <c r="AG24" i="3"/>
  <c r="M94" i="3"/>
  <c r="AA143" i="3"/>
  <c r="AN63" i="3"/>
  <c r="O97" i="3"/>
  <c r="U31" i="3"/>
  <c r="AF103" i="3"/>
  <c r="AV81" i="3"/>
  <c r="AR69" i="3"/>
  <c r="AI78" i="3"/>
  <c r="BD121" i="3"/>
  <c r="V78" i="3"/>
  <c r="T71" i="3"/>
  <c r="AN113" i="3"/>
  <c r="R109" i="3"/>
  <c r="AJ92" i="3"/>
  <c r="I99" i="3"/>
  <c r="BA47" i="3"/>
  <c r="AS97" i="3"/>
  <c r="BB62" i="3"/>
  <c r="AH90" i="3"/>
  <c r="K83" i="3"/>
  <c r="J117" i="3"/>
  <c r="M93" i="3"/>
  <c r="AF39" i="3"/>
  <c r="BE99" i="3"/>
  <c r="BF28" i="3"/>
  <c r="W29" i="3"/>
  <c r="AU68" i="3"/>
  <c r="AY135" i="3"/>
  <c r="AD107" i="3"/>
  <c r="M54" i="3"/>
  <c r="V27" i="3"/>
  <c r="AC14" i="3"/>
  <c r="W147" i="3"/>
  <c r="AX38" i="3"/>
  <c r="U47" i="3"/>
  <c r="AX76" i="3"/>
  <c r="AH78" i="3"/>
  <c r="N90" i="3"/>
  <c r="AR43" i="3"/>
  <c r="BA129" i="3"/>
  <c r="AK71" i="3"/>
  <c r="AC116" i="3"/>
  <c r="AB83" i="3"/>
  <c r="AS35" i="3"/>
  <c r="K58" i="3"/>
  <c r="T126" i="3"/>
  <c r="AL91" i="3"/>
  <c r="AW77" i="3"/>
  <c r="BC64" i="3"/>
  <c r="T73" i="3"/>
  <c r="AD26" i="3"/>
  <c r="AW66" i="3"/>
  <c r="AP126" i="3"/>
  <c r="AX111" i="3"/>
  <c r="AW125" i="3"/>
  <c r="AZ129" i="3"/>
  <c r="AH33" i="3"/>
  <c r="BA80" i="3"/>
  <c r="AM95" i="3"/>
  <c r="BG117" i="3"/>
  <c r="K70" i="3"/>
  <c r="AV132" i="3"/>
  <c r="Q76" i="3"/>
  <c r="AI111" i="3"/>
  <c r="AG68" i="3"/>
  <c r="T97" i="3"/>
  <c r="AZ64" i="3"/>
  <c r="Z137" i="3"/>
  <c r="BG54" i="3"/>
  <c r="AF143" i="3"/>
  <c r="Q134" i="3"/>
  <c r="S82" i="3"/>
  <c r="AU120" i="3"/>
  <c r="P143" i="3"/>
  <c r="H36" i="3"/>
  <c r="BD34" i="3"/>
  <c r="AU17" i="3"/>
  <c r="AD141" i="3"/>
  <c r="L81" i="3"/>
  <c r="Z17" i="3"/>
  <c r="O78" i="3"/>
  <c r="AJ117" i="3"/>
  <c r="M7" i="3"/>
  <c r="U40" i="3"/>
  <c r="AW130" i="3"/>
  <c r="AN45" i="3"/>
  <c r="R90" i="3"/>
  <c r="P116" i="3"/>
  <c r="N83" i="3"/>
  <c r="BF123" i="3"/>
  <c r="AF32" i="3"/>
  <c r="U15" i="3"/>
  <c r="BG103" i="3"/>
  <c r="AL16" i="3"/>
  <c r="AW99" i="3"/>
  <c r="AP14" i="3"/>
  <c r="V109" i="3"/>
  <c r="S96" i="3"/>
  <c r="BC28" i="3"/>
  <c r="AX110" i="3"/>
  <c r="Z100" i="3"/>
  <c r="AS22" i="3"/>
  <c r="AQ111" i="3"/>
  <c r="AH114" i="3"/>
  <c r="AM37" i="3"/>
  <c r="M78" i="3"/>
  <c r="R122" i="3"/>
  <c r="AW135" i="3"/>
  <c r="Q15" i="3"/>
  <c r="BC100" i="3"/>
  <c r="Z136" i="3"/>
  <c r="Q97" i="3"/>
  <c r="AX48" i="3"/>
  <c r="AN100" i="3"/>
  <c r="V98" i="3"/>
  <c r="S17" i="3"/>
  <c r="N113" i="3"/>
  <c r="J14" i="3"/>
  <c r="AK27" i="3"/>
  <c r="S137" i="3"/>
  <c r="T54" i="3"/>
  <c r="U8" i="3"/>
  <c r="AT127" i="3"/>
  <c r="BD42" i="3"/>
  <c r="AJ144" i="3"/>
  <c r="AQ91" i="3"/>
  <c r="AV90" i="3"/>
  <c r="AB22" i="3"/>
  <c r="AC74" i="3"/>
  <c r="BA101" i="3"/>
  <c r="BC81" i="3"/>
  <c r="AD11" i="3"/>
  <c r="AQ36" i="3"/>
  <c r="AW39" i="3"/>
  <c r="AF97" i="3"/>
  <c r="W97" i="3"/>
  <c r="BG131" i="3"/>
  <c r="J25" i="3"/>
  <c r="S128" i="3"/>
  <c r="L143" i="3"/>
  <c r="AY35" i="3"/>
  <c r="T63" i="3"/>
  <c r="AT34" i="3"/>
  <c r="O99" i="3"/>
  <c r="AZ32" i="3"/>
  <c r="S108" i="3"/>
  <c r="H72" i="3"/>
  <c r="AA69" i="3"/>
  <c r="AY18" i="3"/>
  <c r="BB79" i="3"/>
  <c r="AK53" i="3"/>
  <c r="AS14" i="3"/>
  <c r="AR13" i="3"/>
  <c r="AP58" i="3"/>
  <c r="BG115" i="3"/>
  <c r="AV63" i="3"/>
  <c r="H39" i="3"/>
  <c r="Y70" i="3"/>
  <c r="W119" i="3"/>
  <c r="AS81" i="3"/>
  <c r="AS116" i="3"/>
  <c r="BA130" i="3"/>
  <c r="AX42" i="3"/>
  <c r="AU76" i="3"/>
  <c r="W117" i="3"/>
  <c r="AP64" i="3"/>
  <c r="BB133" i="3"/>
  <c r="AF58" i="3"/>
  <c r="AZ61" i="3"/>
  <c r="AU44" i="3"/>
  <c r="AM123" i="3"/>
  <c r="Z32" i="3"/>
  <c r="AR126" i="3"/>
  <c r="Q46" i="3"/>
  <c r="AH67" i="3"/>
  <c r="Y130" i="3"/>
  <c r="K87" i="3"/>
  <c r="W96" i="3"/>
  <c r="AB93" i="3"/>
  <c r="H80" i="3"/>
  <c r="AA26" i="3"/>
  <c r="W140" i="3"/>
  <c r="R59" i="3"/>
  <c r="S87" i="3"/>
  <c r="BB44" i="3"/>
  <c r="AO32" i="3"/>
  <c r="L139" i="3"/>
  <c r="AA80" i="3"/>
  <c r="AY113" i="3"/>
  <c r="BA105" i="3"/>
  <c r="J82" i="3"/>
  <c r="V16" i="3"/>
  <c r="V131" i="3"/>
  <c r="S146" i="3"/>
  <c r="Y60" i="3"/>
  <c r="AG141" i="3"/>
  <c r="AX66" i="3"/>
  <c r="AZ25" i="3"/>
  <c r="AV18" i="3"/>
  <c r="AP108" i="3"/>
  <c r="AZ85" i="3"/>
  <c r="S94" i="3"/>
  <c r="L84" i="3"/>
  <c r="AF107" i="3"/>
  <c r="J132" i="3"/>
  <c r="BB95" i="3"/>
  <c r="BB42" i="3"/>
  <c r="AW91" i="3"/>
  <c r="BA144" i="3"/>
  <c r="AI83" i="3"/>
  <c r="BF80" i="3"/>
  <c r="AJ135" i="3"/>
  <c r="AZ9" i="3"/>
  <c r="AI67" i="3"/>
  <c r="O67" i="3"/>
  <c r="Q22" i="3"/>
  <c r="AH22" i="3"/>
  <c r="K91" i="3"/>
  <c r="I143" i="3"/>
  <c r="W134" i="3"/>
  <c r="Z72" i="3"/>
  <c r="AJ42" i="3"/>
  <c r="AW17" i="3"/>
  <c r="AL48" i="3"/>
  <c r="AU35" i="3"/>
  <c r="AR46" i="3"/>
  <c r="I89" i="3"/>
  <c r="AU101" i="3"/>
  <c r="AL9" i="3"/>
  <c r="AX54" i="3"/>
  <c r="AZ55" i="3"/>
  <c r="Z101" i="3"/>
  <c r="AJ27" i="3"/>
  <c r="Q84" i="3"/>
  <c r="AL33" i="3"/>
  <c r="AX34" i="3"/>
  <c r="AO128" i="3"/>
  <c r="AX12" i="3"/>
  <c r="X46" i="3"/>
  <c r="AL30" i="3"/>
  <c r="Q60" i="3"/>
  <c r="Y92" i="3"/>
  <c r="M138" i="3"/>
  <c r="AI57" i="3"/>
  <c r="AL64" i="3"/>
  <c r="I26" i="3"/>
  <c r="Z31" i="3"/>
  <c r="X116" i="3"/>
  <c r="AA137" i="3"/>
  <c r="BD87" i="3"/>
  <c r="AU55" i="3"/>
  <c r="AD64" i="3"/>
  <c r="L107" i="3"/>
  <c r="AI68" i="3"/>
  <c r="J13" i="3"/>
  <c r="Z55" i="3"/>
  <c r="AH121" i="3"/>
  <c r="AQ26" i="3"/>
  <c r="AK34" i="3"/>
  <c r="O9" i="3"/>
  <c r="AR48" i="3"/>
  <c r="AV96" i="3"/>
  <c r="W108" i="3"/>
  <c r="AV62" i="3"/>
  <c r="AN75" i="3"/>
  <c r="AU103" i="3"/>
  <c r="BC130" i="3"/>
  <c r="AK138" i="3"/>
  <c r="U87" i="3"/>
  <c r="U29" i="3"/>
  <c r="AC32" i="3"/>
  <c r="AL37" i="3"/>
  <c r="Q123" i="3"/>
  <c r="Z133" i="3"/>
  <c r="K125" i="3"/>
  <c r="O43" i="3"/>
  <c r="BG89" i="3"/>
  <c r="BA118" i="3"/>
  <c r="S123" i="3"/>
  <c r="R107" i="3"/>
  <c r="AN119" i="3"/>
  <c r="AN12" i="3"/>
  <c r="BG87" i="3"/>
  <c r="BG48" i="3"/>
  <c r="AZ95" i="3"/>
  <c r="AL147" i="3"/>
  <c r="Z36" i="3"/>
  <c r="M83" i="3"/>
  <c r="AD17" i="3"/>
  <c r="AV91" i="3"/>
  <c r="Z9" i="3"/>
  <c r="AO88" i="3"/>
  <c r="AX138" i="3"/>
  <c r="BF127" i="3"/>
  <c r="T89" i="3"/>
  <c r="U11" i="3"/>
  <c r="AC11" i="3"/>
  <c r="AL44" i="3"/>
  <c r="AB41" i="3"/>
  <c r="AR82" i="3"/>
  <c r="L9" i="3"/>
  <c r="BD84" i="3"/>
  <c r="P117" i="3"/>
  <c r="AV13" i="3"/>
  <c r="O62" i="3"/>
  <c r="AH46" i="3"/>
  <c r="AD68" i="3"/>
  <c r="BB7" i="3"/>
  <c r="AY145" i="3"/>
  <c r="AU40" i="3"/>
  <c r="N8" i="3"/>
  <c r="BC53" i="3"/>
  <c r="BC103" i="3"/>
  <c r="AW105" i="3"/>
  <c r="AW56" i="3"/>
  <c r="J60" i="3"/>
  <c r="J111" i="3"/>
  <c r="AJ19" i="3"/>
  <c r="BE85" i="3"/>
  <c r="Q95" i="3"/>
  <c r="AI34" i="3"/>
  <c r="AZ83" i="3"/>
  <c r="AQ53" i="3"/>
  <c r="AQ18" i="3"/>
  <c r="AC86" i="3"/>
  <c r="BC37" i="3"/>
  <c r="K64" i="3"/>
  <c r="AG110" i="3"/>
  <c r="T20" i="3"/>
  <c r="N56" i="3"/>
  <c r="AB100" i="3"/>
  <c r="K17" i="3"/>
  <c r="AE12" i="3"/>
  <c r="AG83" i="3"/>
  <c r="BG101" i="3"/>
  <c r="BG143" i="3"/>
  <c r="N44" i="3"/>
  <c r="L134" i="3"/>
  <c r="AQ68" i="3"/>
  <c r="I98" i="3"/>
  <c r="AX140" i="3"/>
  <c r="AZ78" i="3"/>
  <c r="N47" i="3"/>
  <c r="AP142" i="3"/>
  <c r="U112" i="3"/>
  <c r="BE58" i="3"/>
  <c r="AD44" i="3"/>
  <c r="AN80" i="3"/>
  <c r="M130" i="3"/>
  <c r="AJ129" i="3"/>
  <c r="S37" i="3"/>
  <c r="AW138" i="3"/>
  <c r="AY90" i="3"/>
  <c r="AM17" i="3"/>
  <c r="V136" i="3"/>
  <c r="I11" i="3"/>
  <c r="AY8" i="3"/>
  <c r="BA46" i="3"/>
  <c r="AY138" i="3"/>
  <c r="Z135" i="3"/>
  <c r="AN102" i="3"/>
  <c r="O127" i="3"/>
  <c r="O11" i="3"/>
  <c r="Z92" i="3"/>
  <c r="R36" i="3"/>
  <c r="N7" i="3"/>
  <c r="M121" i="3"/>
  <c r="I38" i="3"/>
  <c r="AK37" i="3"/>
  <c r="BE90" i="3"/>
  <c r="AL34" i="3"/>
  <c r="AN46" i="3"/>
  <c r="V10" i="3"/>
  <c r="L27" i="3"/>
  <c r="BD92" i="3"/>
  <c r="AD109" i="3"/>
  <c r="BD127" i="3"/>
  <c r="W31" i="3"/>
  <c r="AD16" i="3"/>
  <c r="L118" i="3"/>
  <c r="AF35" i="3"/>
  <c r="N57" i="3"/>
  <c r="AE129" i="3"/>
  <c r="AJ147" i="3"/>
  <c r="AM99" i="3"/>
  <c r="I123" i="3"/>
  <c r="U57" i="3"/>
  <c r="AU8" i="3"/>
  <c r="AK127" i="3"/>
  <c r="AW92" i="3"/>
  <c r="I80" i="3"/>
  <c r="H34" i="3"/>
  <c r="Q107" i="3"/>
  <c r="AJ121" i="3"/>
  <c r="L33" i="3"/>
  <c r="AN17" i="3"/>
  <c r="AD41" i="3"/>
  <c r="AI122" i="3"/>
  <c r="AD7" i="3"/>
  <c r="AF119" i="3"/>
  <c r="AZ39" i="3"/>
  <c r="R87" i="3"/>
  <c r="AB62" i="3"/>
  <c r="Y25" i="3"/>
  <c r="AT125" i="3"/>
  <c r="V145" i="3"/>
  <c r="AQ129" i="3"/>
  <c r="P79" i="3"/>
  <c r="T14" i="3"/>
  <c r="AD97" i="3"/>
  <c r="BF81" i="3"/>
  <c r="AO79" i="3"/>
  <c r="N18" i="3"/>
  <c r="T145" i="3"/>
  <c r="O63" i="3"/>
  <c r="AS104" i="3"/>
  <c r="Z15" i="3"/>
  <c r="BG111" i="3"/>
  <c r="AS61" i="3"/>
  <c r="AS99" i="3"/>
  <c r="AN95" i="3"/>
  <c r="AM137" i="3"/>
  <c r="AK98" i="3"/>
  <c r="I104" i="3"/>
  <c r="AZ41" i="3"/>
  <c r="L77" i="3"/>
  <c r="R71" i="3"/>
  <c r="H139" i="3"/>
  <c r="AO127" i="3"/>
  <c r="AD48" i="3"/>
  <c r="M77" i="3"/>
  <c r="AW12" i="3"/>
  <c r="BF37" i="3"/>
  <c r="O110" i="3"/>
  <c r="AZ29" i="3"/>
  <c r="W143" i="3"/>
  <c r="X34" i="3"/>
  <c r="AL38" i="3"/>
  <c r="BB129" i="3"/>
  <c r="AI128" i="3"/>
  <c r="BA45" i="3"/>
  <c r="BD133" i="3"/>
  <c r="AC67" i="3"/>
  <c r="I78" i="3"/>
  <c r="BD112" i="3"/>
  <c r="AK19" i="3"/>
  <c r="Q47" i="3"/>
  <c r="AG73" i="3"/>
  <c r="Q96" i="3"/>
  <c r="AR35" i="3"/>
  <c r="BB67" i="3"/>
  <c r="K77" i="3"/>
  <c r="U13" i="3"/>
  <c r="P133" i="3"/>
  <c r="BF58" i="3"/>
  <c r="S93" i="3"/>
  <c r="O84" i="3"/>
  <c r="AE145" i="3"/>
  <c r="S19" i="3"/>
  <c r="I109" i="3"/>
  <c r="AS123" i="3"/>
  <c r="BD139" i="3"/>
  <c r="AB140" i="3"/>
  <c r="W63" i="3"/>
  <c r="Z88" i="3"/>
  <c r="AD95" i="3"/>
  <c r="AV68" i="3"/>
  <c r="W127" i="3"/>
  <c r="AU41" i="3"/>
  <c r="AV119" i="3"/>
  <c r="AV137" i="3"/>
  <c r="BC144" i="3"/>
  <c r="AC127" i="3"/>
  <c r="I32" i="3"/>
  <c r="AC55" i="3"/>
  <c r="AU132" i="3"/>
  <c r="AG70" i="3"/>
  <c r="V14" i="3"/>
  <c r="AO143" i="3"/>
  <c r="I22" i="3"/>
  <c r="R78" i="3"/>
  <c r="AL95" i="3"/>
  <c r="O8" i="3"/>
  <c r="AZ60" i="3"/>
  <c r="AM103" i="3"/>
  <c r="AP87" i="3"/>
  <c r="AT144" i="3"/>
  <c r="AF132" i="3"/>
  <c r="BA7" i="3"/>
  <c r="Q87" i="3"/>
  <c r="AR29" i="3"/>
  <c r="AU59" i="3"/>
  <c r="AS72" i="3"/>
  <c r="P77" i="3"/>
  <c r="BD125" i="3"/>
  <c r="AI58" i="3"/>
  <c r="S124" i="3"/>
  <c r="X42" i="3"/>
  <c r="AY123" i="3"/>
  <c r="AN79" i="3"/>
  <c r="BB86" i="3"/>
  <c r="Q119" i="3"/>
  <c r="T108" i="3"/>
  <c r="Z66" i="3"/>
  <c r="AB67" i="3"/>
  <c r="O46" i="3"/>
  <c r="AP83" i="3"/>
  <c r="Z115" i="3"/>
  <c r="BG121" i="3"/>
  <c r="S48" i="3"/>
  <c r="I56" i="3"/>
  <c r="I130" i="3"/>
  <c r="AS41" i="3"/>
  <c r="T46" i="3"/>
  <c r="AL79" i="3"/>
  <c r="L110" i="3"/>
  <c r="AG145" i="3"/>
  <c r="Z117" i="3"/>
  <c r="AY12" i="3"/>
  <c r="BG104" i="3"/>
  <c r="AH144" i="3"/>
  <c r="J12" i="3"/>
  <c r="Q108" i="3"/>
  <c r="N129" i="3"/>
  <c r="AN114" i="3"/>
  <c r="AS15" i="3"/>
  <c r="AR100" i="3"/>
  <c r="AB114" i="3"/>
  <c r="BB31" i="3"/>
  <c r="K111" i="3"/>
  <c r="AZ74" i="3"/>
  <c r="K53" i="3"/>
  <c r="AY26" i="3"/>
  <c r="T85" i="3"/>
  <c r="AI137" i="3"/>
  <c r="AN48" i="3"/>
  <c r="H53" i="3"/>
  <c r="BB15" i="3"/>
  <c r="AM130" i="3"/>
  <c r="L59" i="3"/>
  <c r="T28" i="3"/>
  <c r="AA79" i="3"/>
  <c r="AE115" i="3"/>
  <c r="O39" i="3"/>
  <c r="I110" i="3"/>
  <c r="P95" i="3"/>
  <c r="AQ71" i="3"/>
  <c r="AJ48" i="3"/>
  <c r="AL85" i="3"/>
  <c r="AK76" i="3"/>
  <c r="AG130" i="3"/>
  <c r="K104" i="3"/>
  <c r="N48" i="3"/>
  <c r="AJ120" i="3"/>
  <c r="AQ11" i="3"/>
  <c r="R35" i="3"/>
  <c r="AD20" i="3"/>
  <c r="BD26" i="3"/>
  <c r="AF12" i="3"/>
  <c r="Q18" i="3"/>
  <c r="AY144" i="3"/>
  <c r="AK12" i="3"/>
  <c r="AC22" i="3"/>
  <c r="X15" i="3"/>
  <c r="AC80" i="3"/>
  <c r="AM61" i="3"/>
  <c r="AJ108" i="3"/>
  <c r="AR53" i="3"/>
  <c r="BD73" i="3"/>
  <c r="AP106" i="3"/>
  <c r="L68" i="3"/>
  <c r="BE7" i="3"/>
  <c r="L34" i="3"/>
  <c r="R44" i="3"/>
  <c r="U9" i="3"/>
  <c r="O55" i="3"/>
  <c r="V140" i="3"/>
  <c r="AE140" i="3"/>
  <c r="O106" i="3"/>
  <c r="AL63" i="3"/>
  <c r="BB106" i="3"/>
  <c r="P130" i="3"/>
  <c r="AK122" i="3"/>
  <c r="AA92" i="3"/>
  <c r="H22" i="3"/>
  <c r="O52" i="3"/>
  <c r="N107" i="3"/>
  <c r="BC47" i="3"/>
  <c r="BB97" i="3"/>
  <c r="T52" i="3"/>
  <c r="AY116" i="3"/>
  <c r="AK101" i="3"/>
  <c r="AF21" i="3"/>
  <c r="Y135" i="3"/>
  <c r="AG12" i="3"/>
  <c r="AP127" i="3"/>
  <c r="AW98" i="3"/>
  <c r="K8" i="3"/>
  <c r="M55" i="3"/>
  <c r="AZ71" i="3"/>
  <c r="AM132" i="3"/>
  <c r="AG37" i="3"/>
  <c r="BC122" i="3"/>
  <c r="BE52" i="3"/>
  <c r="R20" i="3"/>
  <c r="AJ35" i="3"/>
  <c r="K81" i="3"/>
  <c r="AO31" i="3"/>
  <c r="AU71" i="3"/>
  <c r="J138" i="3"/>
  <c r="L132" i="3"/>
  <c r="AG91" i="3"/>
  <c r="BA70" i="3"/>
  <c r="BC62" i="3"/>
  <c r="J137" i="3"/>
  <c r="I20" i="3"/>
  <c r="AZ43" i="3"/>
  <c r="AP134" i="3"/>
  <c r="AU145" i="3"/>
  <c r="AH14" i="3"/>
  <c r="AZ97" i="3"/>
  <c r="AZ66" i="3"/>
  <c r="AX115" i="3"/>
  <c r="Y106" i="3"/>
  <c r="BC70" i="3"/>
  <c r="AF27" i="3"/>
  <c r="AP22" i="3"/>
  <c r="O79" i="3"/>
  <c r="BE94" i="3"/>
  <c r="BB98" i="3"/>
  <c r="AQ123" i="3"/>
  <c r="P78" i="3"/>
  <c r="AA38" i="3"/>
  <c r="BC58" i="3"/>
  <c r="T128" i="3"/>
  <c r="AR20" i="3"/>
  <c r="AH129" i="3"/>
  <c r="L23" i="3"/>
  <c r="BF57" i="3"/>
  <c r="AR121" i="3"/>
  <c r="BF84" i="3"/>
  <c r="AO89" i="3"/>
  <c r="AA53" i="3"/>
  <c r="R106" i="3"/>
  <c r="AW143" i="3"/>
  <c r="AD28" i="3"/>
  <c r="BD45" i="3"/>
  <c r="AC100" i="3"/>
  <c r="AS69" i="3"/>
  <c r="AF84" i="3"/>
  <c r="AI121" i="3"/>
  <c r="W30" i="3"/>
  <c r="I60" i="3"/>
  <c r="P40" i="3"/>
  <c r="AF57" i="3"/>
  <c r="AO126" i="3"/>
  <c r="BF63" i="3"/>
  <c r="AC44" i="3"/>
  <c r="BC44" i="3"/>
  <c r="AV139" i="3"/>
  <c r="AO107" i="3"/>
  <c r="AP92" i="3"/>
  <c r="J15" i="3"/>
  <c r="Q98" i="3"/>
  <c r="AY140" i="3"/>
  <c r="T57" i="3"/>
  <c r="N52" i="3"/>
  <c r="BE127" i="3"/>
  <c r="Q121" i="3"/>
  <c r="X8" i="3"/>
  <c r="BG66" i="3"/>
  <c r="AB123" i="3"/>
  <c r="AT53" i="3"/>
  <c r="S54" i="3"/>
  <c r="BA143" i="3"/>
  <c r="N79" i="3"/>
  <c r="AX11" i="3"/>
  <c r="AL110" i="3"/>
  <c r="AH42" i="3"/>
  <c r="BA33" i="3"/>
  <c r="H97" i="3"/>
  <c r="I106" i="3"/>
  <c r="AC47" i="3"/>
  <c r="V48" i="3"/>
  <c r="AV99" i="3"/>
  <c r="N40" i="3"/>
  <c r="K129" i="3"/>
  <c r="AC88" i="3"/>
  <c r="BC38" i="3"/>
  <c r="Q117" i="3"/>
  <c r="AS57" i="3"/>
  <c r="Q146" i="3"/>
  <c r="O75" i="3"/>
  <c r="AD23" i="3"/>
  <c r="AC45" i="3"/>
  <c r="X136" i="3"/>
  <c r="T146" i="3"/>
  <c r="U22" i="3"/>
  <c r="AH147" i="3"/>
  <c r="BB60" i="3"/>
  <c r="AA100" i="3"/>
  <c r="AB73" i="3"/>
  <c r="M79" i="3"/>
  <c r="AQ43" i="3"/>
  <c r="H79" i="3"/>
  <c r="R124" i="3"/>
  <c r="R123" i="3"/>
  <c r="M19" i="3"/>
  <c r="AI91" i="3"/>
  <c r="AN58" i="3"/>
  <c r="J109" i="3"/>
  <c r="AD46" i="3"/>
  <c r="AS115" i="3"/>
  <c r="I111" i="3"/>
  <c r="AP135" i="3"/>
  <c r="I8" i="3"/>
  <c r="M38" i="3"/>
  <c r="AB147" i="3"/>
  <c r="BE138" i="3"/>
  <c r="AJ66" i="3"/>
  <c r="AX136" i="3"/>
  <c r="AN7" i="3"/>
  <c r="S33" i="3"/>
  <c r="M136" i="3"/>
  <c r="AX120" i="3"/>
  <c r="V141" i="3"/>
  <c r="AB86" i="3"/>
  <c r="I67" i="3"/>
  <c r="AD42" i="3"/>
  <c r="X64" i="3"/>
  <c r="AO44" i="3"/>
  <c r="M131" i="3"/>
  <c r="BD48" i="3"/>
  <c r="M74" i="3"/>
  <c r="AR89" i="3"/>
  <c r="AI146" i="3"/>
  <c r="T39" i="3"/>
  <c r="AV20" i="3"/>
  <c r="BE98" i="3"/>
  <c r="K102" i="3"/>
  <c r="AH85" i="3"/>
  <c r="BD64" i="3"/>
  <c r="R72" i="3"/>
  <c r="P26" i="3"/>
  <c r="T34" i="3"/>
  <c r="Y29" i="3"/>
  <c r="P97" i="3"/>
  <c r="P10" i="3"/>
  <c r="H140" i="3"/>
  <c r="AM85" i="3"/>
  <c r="AT30" i="3"/>
  <c r="AM112" i="3"/>
  <c r="AL128" i="3"/>
  <c r="BA87" i="3"/>
  <c r="M146" i="3"/>
  <c r="I61" i="3"/>
  <c r="R82" i="3"/>
  <c r="AN42" i="3"/>
  <c r="AD65" i="3"/>
  <c r="N46" i="3"/>
  <c r="BB81" i="3"/>
  <c r="I91" i="3"/>
  <c r="AZ134" i="3"/>
  <c r="AF7" i="3"/>
  <c r="BC67" i="3"/>
  <c r="AS88" i="3"/>
  <c r="Q73" i="3"/>
  <c r="Y53" i="3"/>
  <c r="AL61" i="3"/>
  <c r="BA107" i="3"/>
  <c r="AD104" i="3"/>
  <c r="S132" i="3"/>
  <c r="Q113" i="3"/>
  <c r="L105" i="3"/>
  <c r="K146" i="3"/>
  <c r="M88" i="3"/>
  <c r="AU72" i="3"/>
  <c r="AK44" i="3"/>
  <c r="AF145" i="3"/>
  <c r="W15" i="3"/>
  <c r="P86" i="3"/>
  <c r="W43" i="3"/>
  <c r="BF143" i="3"/>
  <c r="BF44" i="3"/>
  <c r="AU19" i="3"/>
  <c r="AH15" i="3"/>
  <c r="AT109" i="3"/>
  <c r="N73" i="3"/>
  <c r="BF62" i="3"/>
  <c r="AW36" i="3"/>
  <c r="AE109" i="3"/>
  <c r="AK32" i="3"/>
  <c r="Y89" i="3"/>
  <c r="AC119" i="3"/>
  <c r="AW80" i="3"/>
  <c r="S133" i="3"/>
  <c r="P98" i="3"/>
  <c r="V79" i="3"/>
  <c r="AQ42" i="3"/>
  <c r="AT57" i="3"/>
  <c r="U135" i="3"/>
  <c r="H129" i="3"/>
  <c r="AL145" i="3"/>
  <c r="H81" i="3"/>
  <c r="BD69" i="3"/>
  <c r="BE137" i="3"/>
  <c r="AB59" i="3"/>
  <c r="BB116" i="3"/>
  <c r="AU47" i="3"/>
  <c r="J63" i="3"/>
  <c r="AH88" i="3"/>
  <c r="AN73" i="3"/>
  <c r="N72" i="3"/>
  <c r="N131" i="3"/>
  <c r="BA82" i="3"/>
  <c r="AL122" i="3"/>
  <c r="R27" i="3"/>
  <c r="Y42" i="3"/>
  <c r="AC108" i="3"/>
  <c r="AQ78" i="3"/>
  <c r="AH81" i="3"/>
  <c r="AJ33" i="3"/>
  <c r="BE15" i="3"/>
  <c r="AZ38" i="3"/>
  <c r="BC31" i="3"/>
  <c r="AD32" i="3"/>
  <c r="AS56" i="3"/>
  <c r="N21" i="3"/>
  <c r="AN124" i="3"/>
  <c r="R145" i="3"/>
  <c r="BE12" i="3"/>
  <c r="AJ98" i="3"/>
  <c r="Y85" i="3"/>
  <c r="N42" i="3"/>
  <c r="AU131" i="3"/>
  <c r="K140" i="3"/>
  <c r="BA124" i="3"/>
  <c r="H86" i="3"/>
  <c r="S66" i="3"/>
  <c r="AT58" i="3"/>
  <c r="AT15" i="3"/>
  <c r="AD78" i="3"/>
  <c r="BB109" i="3"/>
  <c r="S134" i="3"/>
  <c r="O14" i="3"/>
  <c r="AW117" i="3"/>
  <c r="AF117" i="3"/>
  <c r="AX129" i="3"/>
  <c r="AU88" i="3"/>
  <c r="AO64" i="3"/>
  <c r="AU137" i="3"/>
  <c r="AA116" i="3"/>
  <c r="AH131" i="3"/>
  <c r="AE25" i="3"/>
  <c r="S61" i="3"/>
  <c r="X45" i="3"/>
  <c r="AF47" i="3"/>
  <c r="H45" i="3"/>
  <c r="BD55" i="3"/>
  <c r="BD128" i="3"/>
  <c r="AX105" i="3"/>
  <c r="N16" i="3"/>
  <c r="S34" i="3"/>
  <c r="BB84" i="3"/>
  <c r="BD27" i="3"/>
  <c r="X142" i="3"/>
  <c r="BE33" i="3"/>
  <c r="Z103" i="3"/>
  <c r="R10" i="3"/>
  <c r="AE82" i="3"/>
  <c r="AI8" i="3"/>
  <c r="AP121" i="3"/>
  <c r="AZ36" i="3"/>
  <c r="AB104" i="3"/>
  <c r="AB76" i="3"/>
  <c r="BE111" i="3"/>
  <c r="X36" i="3"/>
  <c r="P119" i="3"/>
  <c r="BF32" i="3"/>
  <c r="U122" i="3"/>
  <c r="BB39" i="3"/>
  <c r="AW68" i="3"/>
  <c r="I88" i="3"/>
  <c r="J139" i="3"/>
  <c r="AU102" i="3"/>
  <c r="L88" i="3"/>
  <c r="R77" i="3"/>
  <c r="AY137" i="3"/>
  <c r="AO109" i="3"/>
  <c r="X111" i="3"/>
  <c r="K145" i="3"/>
  <c r="Y10" i="3"/>
  <c r="AN129" i="3"/>
  <c r="AS20" i="3"/>
  <c r="AZ107" i="3"/>
  <c r="R147" i="3"/>
  <c r="AA46" i="3"/>
  <c r="AB89" i="3"/>
  <c r="X141" i="3"/>
  <c r="W93" i="3"/>
  <c r="AE133" i="3"/>
  <c r="AF123" i="3"/>
  <c r="W35" i="3"/>
  <c r="M75" i="3"/>
  <c r="AL105" i="3"/>
  <c r="U45" i="3"/>
  <c r="Y132" i="3"/>
  <c r="AR111" i="3"/>
  <c r="H38" i="3"/>
  <c r="AC76" i="3"/>
  <c r="AT142" i="3"/>
  <c r="W129" i="3"/>
  <c r="W28" i="3"/>
  <c r="L52" i="3"/>
  <c r="T110" i="3"/>
  <c r="AC46" i="3"/>
  <c r="R85" i="3"/>
  <c r="AG17" i="3"/>
  <c r="X110" i="3"/>
  <c r="Q122" i="3"/>
  <c r="L111" i="3"/>
  <c r="BE32" i="3"/>
  <c r="T23" i="3"/>
  <c r="T21" i="3"/>
  <c r="AL126" i="3"/>
  <c r="BC74" i="3"/>
  <c r="AI56" i="3"/>
  <c r="AC40" i="3"/>
  <c r="BC145" i="3"/>
  <c r="AZ16" i="3"/>
  <c r="AK95" i="3"/>
  <c r="AT25" i="3"/>
  <c r="BF124" i="3"/>
  <c r="AF121" i="3"/>
  <c r="AL15" i="3"/>
  <c r="O24" i="3"/>
  <c r="AS121" i="3"/>
  <c r="V38" i="3"/>
  <c r="BC41" i="3"/>
  <c r="Y124" i="3"/>
  <c r="AC70" i="3"/>
  <c r="AX123" i="3"/>
  <c r="AO69" i="3"/>
  <c r="BD40" i="3"/>
  <c r="AN87" i="3"/>
  <c r="AB85" i="3"/>
  <c r="AR39" i="3"/>
  <c r="W54" i="3"/>
  <c r="U97" i="3"/>
  <c r="AL146" i="3"/>
  <c r="Y120" i="3"/>
  <c r="AO121" i="3"/>
  <c r="N37" i="3"/>
  <c r="J143" i="3"/>
  <c r="S55" i="3"/>
  <c r="T56" i="3"/>
  <c r="H127" i="3"/>
  <c r="AJ128" i="3"/>
  <c r="W9" i="3"/>
  <c r="AY27" i="3"/>
  <c r="AO59" i="3"/>
  <c r="AJ112" i="3"/>
  <c r="BB29" i="3"/>
  <c r="AI147" i="3"/>
  <c r="AY53" i="3"/>
  <c r="Q133" i="3"/>
  <c r="AU79" i="3"/>
  <c r="BB14" i="3"/>
  <c r="AY66" i="3"/>
  <c r="AL53" i="3"/>
  <c r="Y142" i="3"/>
  <c r="AK52" i="3"/>
  <c r="AR133" i="3"/>
  <c r="V121" i="3"/>
  <c r="BG19" i="3"/>
  <c r="AG123" i="3"/>
  <c r="AJ23" i="3"/>
  <c r="M21" i="3"/>
  <c r="V147" i="3"/>
  <c r="AY28" i="3"/>
  <c r="J34" i="3"/>
  <c r="AU83" i="3"/>
  <c r="AO135" i="3"/>
  <c r="AW113" i="3"/>
  <c r="BE34" i="3"/>
  <c r="AB95" i="3"/>
  <c r="AE100" i="3"/>
  <c r="M133" i="3"/>
  <c r="BF47" i="3"/>
  <c r="AA68" i="3"/>
  <c r="BC7" i="3"/>
  <c r="AI101" i="3"/>
  <c r="AC101" i="3"/>
  <c r="AE15" i="3"/>
  <c r="Z85" i="3"/>
  <c r="AW19" i="3"/>
  <c r="AM14" i="3"/>
  <c r="AD127" i="3"/>
  <c r="AR22" i="3"/>
  <c r="N120" i="3"/>
  <c r="AB64" i="3"/>
  <c r="AX16" i="3"/>
  <c r="AV127" i="3"/>
  <c r="AT98" i="3"/>
  <c r="AW67" i="3"/>
  <c r="Z28" i="3"/>
  <c r="AA75" i="3"/>
  <c r="AP137" i="3"/>
  <c r="AQ20" i="3"/>
  <c r="AK135" i="3"/>
  <c r="Z75" i="3"/>
  <c r="AK55" i="3"/>
  <c r="U109" i="3"/>
  <c r="J58" i="3"/>
  <c r="AL98" i="3"/>
  <c r="BD122" i="3"/>
  <c r="P142" i="3"/>
  <c r="AL56" i="3"/>
  <c r="W91" i="3"/>
  <c r="AC137" i="3"/>
  <c r="AB134" i="3"/>
  <c r="K118" i="3"/>
  <c r="J122" i="3"/>
  <c r="BD56" i="3"/>
  <c r="AE89" i="3"/>
  <c r="AN61" i="3"/>
  <c r="AN24" i="3"/>
  <c r="AU91" i="3"/>
  <c r="P89" i="3"/>
  <c r="AM33" i="3"/>
  <c r="AI11" i="3"/>
  <c r="X117" i="3"/>
  <c r="AI70" i="3"/>
  <c r="L102" i="3"/>
  <c r="AZ23" i="3"/>
  <c r="N110" i="3"/>
  <c r="N15" i="3"/>
  <c r="L78" i="3"/>
  <c r="AM66" i="3"/>
  <c r="AB103" i="3"/>
  <c r="N141" i="3"/>
  <c r="Z84" i="3"/>
  <c r="AK24" i="3"/>
  <c r="AE60" i="3"/>
  <c r="J104" i="3"/>
  <c r="AH80" i="3"/>
  <c r="BC22" i="3"/>
  <c r="BE139" i="3"/>
  <c r="BD120" i="3"/>
  <c r="AM119" i="3"/>
  <c r="AT129" i="3"/>
  <c r="W20" i="3"/>
  <c r="Y118" i="3"/>
  <c r="AW10" i="3"/>
  <c r="W75" i="3"/>
  <c r="U32" i="3"/>
  <c r="AC39" i="3"/>
  <c r="BB120" i="3"/>
  <c r="AU62" i="3"/>
  <c r="V82" i="3"/>
  <c r="AD121" i="3"/>
  <c r="AI96" i="3"/>
  <c r="M57" i="3"/>
  <c r="AJ55" i="3"/>
  <c r="AR118" i="3"/>
  <c r="H126" i="3"/>
  <c r="AZ112" i="3"/>
  <c r="AC72" i="3"/>
  <c r="AO91" i="3"/>
  <c r="K22" i="3"/>
  <c r="BB10" i="3"/>
  <c r="Z71" i="3"/>
  <c r="BD9" i="3"/>
  <c r="AM100" i="3"/>
  <c r="AV97" i="3"/>
  <c r="BG105" i="3"/>
  <c r="AW28" i="3"/>
  <c r="H132" i="3"/>
  <c r="R52" i="3"/>
  <c r="AD53" i="3"/>
  <c r="X138" i="3"/>
  <c r="N142" i="3"/>
  <c r="BC26" i="3"/>
  <c r="M29" i="3"/>
  <c r="AB7" i="3"/>
  <c r="AR137" i="3"/>
  <c r="U80" i="3"/>
  <c r="J35" i="3"/>
  <c r="AC61" i="3"/>
  <c r="N92" i="3"/>
  <c r="AC17" i="3"/>
  <c r="AC60" i="3"/>
  <c r="AU77" i="3"/>
  <c r="AC23" i="3"/>
  <c r="L22" i="3"/>
  <c r="K115" i="3"/>
  <c r="AL123" i="3"/>
  <c r="J17" i="3"/>
  <c r="BG147" i="3"/>
  <c r="AE68" i="3"/>
  <c r="U37" i="3"/>
  <c r="AD61" i="3"/>
  <c r="Z94" i="3"/>
  <c r="BB34" i="3"/>
  <c r="AM79" i="3"/>
  <c r="X112" i="3"/>
  <c r="AI89" i="3"/>
  <c r="I139" i="3"/>
  <c r="AY111" i="3"/>
  <c r="AB94" i="3"/>
  <c r="BE14" i="3"/>
  <c r="M53" i="3"/>
  <c r="AH12" i="3"/>
  <c r="AK82" i="3"/>
  <c r="AJ107" i="3"/>
  <c r="AD143" i="3"/>
  <c r="AN47" i="3"/>
  <c r="AV144" i="3"/>
  <c r="AB144" i="3"/>
  <c r="BD20" i="3"/>
  <c r="AF87" i="3"/>
  <c r="AR26" i="3"/>
  <c r="AZ114" i="3"/>
  <c r="AV106" i="3"/>
  <c r="O32" i="3"/>
  <c r="AW20" i="3"/>
  <c r="U106" i="3"/>
  <c r="N101" i="3"/>
  <c r="U73" i="3"/>
  <c r="AG131" i="3"/>
  <c r="AE132" i="3"/>
  <c r="AT38" i="3"/>
  <c r="Z53" i="3"/>
  <c r="AR90" i="3"/>
  <c r="Y86" i="3"/>
  <c r="W106" i="3"/>
  <c r="BA79" i="3"/>
  <c r="BA141" i="3"/>
  <c r="AN118" i="3"/>
  <c r="AQ93" i="3"/>
  <c r="BC104" i="3"/>
  <c r="L96" i="3"/>
  <c r="AE19" i="3"/>
  <c r="AN116" i="3"/>
  <c r="AD63" i="3"/>
  <c r="W64" i="3"/>
  <c r="AZ145" i="3"/>
  <c r="BE35" i="3"/>
  <c r="Z89" i="3"/>
  <c r="BA43" i="3"/>
  <c r="AX133" i="3"/>
  <c r="AW47" i="3"/>
  <c r="AQ92" i="3"/>
  <c r="BF70" i="3"/>
  <c r="R56" i="3"/>
  <c r="AC104" i="3"/>
  <c r="BB21" i="3"/>
  <c r="V126" i="3"/>
  <c r="J53" i="3"/>
  <c r="J102" i="3"/>
  <c r="AB143" i="3"/>
  <c r="BB140" i="3"/>
  <c r="AS146" i="3"/>
  <c r="AI102" i="3"/>
  <c r="AO47" i="3"/>
  <c r="Q7" i="3"/>
  <c r="AF11" i="3"/>
  <c r="AI86" i="3"/>
  <c r="X135" i="3"/>
  <c r="BF132" i="3"/>
  <c r="AG74" i="3"/>
  <c r="AL120" i="3"/>
  <c r="AS64" i="3"/>
  <c r="AN64" i="3"/>
  <c r="Q41" i="3"/>
  <c r="AT111" i="3"/>
  <c r="N94" i="3"/>
  <c r="AR116" i="3"/>
  <c r="L125" i="3"/>
  <c r="AP119" i="3"/>
  <c r="BE62" i="3"/>
  <c r="AG99" i="3"/>
  <c r="AQ141" i="3"/>
  <c r="AB125" i="3"/>
  <c r="AA132" i="3"/>
  <c r="AV70" i="3"/>
  <c r="AS83" i="3"/>
  <c r="AI42" i="3"/>
  <c r="U30" i="3"/>
  <c r="BF129" i="3"/>
  <c r="P138" i="3"/>
  <c r="M40" i="3"/>
  <c r="N78" i="3"/>
  <c r="AJ123" i="3"/>
  <c r="AG46" i="3"/>
  <c r="U81" i="3"/>
  <c r="AD102" i="3"/>
  <c r="L55" i="3"/>
  <c r="AO147" i="3"/>
  <c r="P33" i="3"/>
  <c r="AZ104" i="3"/>
  <c r="AG42" i="3"/>
  <c r="N105" i="3"/>
  <c r="BC126" i="3"/>
  <c r="BC142" i="3"/>
  <c r="AV46" i="3"/>
  <c r="AB135" i="3"/>
  <c r="Q29" i="3"/>
  <c r="AC107" i="3"/>
  <c r="AF122" i="3"/>
  <c r="AU65" i="3"/>
  <c r="AW23" i="3"/>
  <c r="V76" i="3"/>
  <c r="U114" i="3"/>
  <c r="H91" i="3"/>
  <c r="AJ41" i="3"/>
  <c r="AO22" i="3"/>
  <c r="N112" i="3"/>
  <c r="U62" i="3"/>
  <c r="AM78" i="3"/>
  <c r="I33" i="3"/>
  <c r="BB68" i="3"/>
  <c r="AA86" i="3"/>
  <c r="H113" i="3"/>
  <c r="W94" i="3"/>
  <c r="AG44" i="3"/>
  <c r="Y44" i="3"/>
  <c r="Z58" i="3"/>
  <c r="M141" i="3"/>
  <c r="BB18" i="3"/>
  <c r="AT63" i="3"/>
  <c r="BG33" i="3"/>
  <c r="AX87" i="3"/>
  <c r="AM143" i="3"/>
  <c r="BE113" i="3"/>
  <c r="N104" i="3"/>
  <c r="AN111" i="3"/>
  <c r="T105" i="3"/>
  <c r="AM113" i="3"/>
  <c r="AK105" i="3"/>
  <c r="AH137" i="3"/>
  <c r="W74" i="3"/>
  <c r="BC119" i="3"/>
  <c r="P24" i="3"/>
  <c r="R134" i="3"/>
  <c r="AS142" i="3"/>
  <c r="M119" i="3"/>
  <c r="BG141" i="3"/>
  <c r="AN92" i="3"/>
  <c r="AA139" i="3"/>
  <c r="AL32" i="3"/>
  <c r="R54" i="3"/>
  <c r="BG75" i="3"/>
  <c r="AU128" i="3"/>
  <c r="AS39" i="3"/>
  <c r="AF86" i="3"/>
  <c r="AX85" i="3"/>
  <c r="AY122" i="3"/>
  <c r="Q92" i="3"/>
  <c r="Y41" i="3"/>
  <c r="BB125" i="3"/>
  <c r="AZ91" i="3"/>
  <c r="S76" i="3"/>
  <c r="AP65" i="3"/>
  <c r="AB53" i="3"/>
  <c r="AA67" i="3"/>
  <c r="AS136" i="3"/>
  <c r="AH138" i="3"/>
  <c r="Z39" i="3"/>
  <c r="AU80" i="3"/>
  <c r="O20" i="3"/>
  <c r="AF56" i="3"/>
  <c r="BG21" i="3"/>
  <c r="AD119" i="3"/>
  <c r="M24" i="3"/>
  <c r="AB35" i="3"/>
  <c r="BD21" i="3"/>
  <c r="U108" i="3"/>
  <c r="BD10" i="3"/>
  <c r="AF109" i="3"/>
  <c r="X80" i="3"/>
  <c r="I142" i="3"/>
  <c r="AS125" i="3"/>
  <c r="L89" i="3"/>
  <c r="O88" i="3"/>
  <c r="AF61" i="3"/>
  <c r="AI120" i="3"/>
  <c r="AT67" i="3"/>
  <c r="Z83" i="3"/>
  <c r="U17" i="3"/>
  <c r="AO141" i="3"/>
  <c r="AE39" i="3"/>
  <c r="P23" i="3"/>
  <c r="I86" i="3"/>
  <c r="BD41" i="3"/>
  <c r="U137" i="3"/>
  <c r="AL28" i="3"/>
  <c r="BC48" i="3"/>
  <c r="AH53" i="3"/>
  <c r="BE43" i="3"/>
  <c r="H141" i="3"/>
  <c r="BF98" i="3"/>
  <c r="BF23" i="3"/>
  <c r="BB9" i="3"/>
  <c r="AD70" i="3"/>
  <c r="AC65" i="3"/>
  <c r="AP57" i="3"/>
  <c r="BF33" i="3"/>
  <c r="AE107" i="3"/>
  <c r="P56" i="3"/>
  <c r="H42" i="3"/>
  <c r="AG115" i="3"/>
  <c r="Z98" i="3"/>
  <c r="AG35" i="3"/>
  <c r="AR141" i="3"/>
  <c r="BG146" i="3"/>
  <c r="AH65" i="3"/>
  <c r="L57" i="3"/>
  <c r="AT101" i="3"/>
  <c r="BA81" i="3"/>
  <c r="AB133" i="3"/>
  <c r="T58" i="3"/>
  <c r="Z54" i="3"/>
  <c r="AD74" i="3"/>
  <c r="BB57" i="3"/>
  <c r="R7" i="3"/>
  <c r="AF115" i="3"/>
  <c r="Z81" i="3"/>
  <c r="Z97" i="3"/>
  <c r="K106" i="3"/>
  <c r="AU10" i="3"/>
  <c r="V110" i="3"/>
  <c r="K56" i="3"/>
  <c r="AG125" i="3"/>
  <c r="AY78" i="3"/>
  <c r="X39" i="3"/>
  <c r="AF17" i="3"/>
  <c r="AW96" i="3"/>
  <c r="AP62" i="3"/>
  <c r="AA134" i="3"/>
  <c r="AK146" i="3"/>
  <c r="AD123" i="3"/>
  <c r="AT48" i="3"/>
  <c r="AN146" i="3"/>
  <c r="H64" i="3"/>
  <c r="AS63" i="3"/>
  <c r="AI21" i="3"/>
  <c r="W130" i="3"/>
  <c r="AY54" i="3"/>
  <c r="BB103" i="3"/>
  <c r="AY106" i="3"/>
  <c r="Y137" i="3"/>
  <c r="H144" i="3"/>
  <c r="AE20" i="3"/>
  <c r="H12" i="3"/>
  <c r="AJ142" i="3"/>
  <c r="AB26" i="3"/>
  <c r="AQ77" i="3"/>
  <c r="L8" i="3"/>
  <c r="AP35" i="3"/>
  <c r="BA58" i="3"/>
  <c r="N14" i="3"/>
  <c r="AC27" i="3"/>
  <c r="AI65" i="3"/>
  <c r="BD141" i="3"/>
  <c r="AS11" i="3"/>
  <c r="AQ112" i="3"/>
  <c r="Y35" i="3"/>
  <c r="H62" i="3"/>
  <c r="W40" i="3"/>
  <c r="I40" i="3"/>
  <c r="AI135" i="3"/>
  <c r="BA142" i="3"/>
  <c r="AE53" i="3"/>
  <c r="BB66" i="3"/>
  <c r="AH113" i="3"/>
  <c r="Z108" i="3"/>
  <c r="AW42" i="3"/>
  <c r="AS111" i="3"/>
  <c r="AF29" i="3"/>
  <c r="T43" i="3"/>
  <c r="BD67" i="3"/>
  <c r="V37" i="3"/>
  <c r="AI109" i="3"/>
  <c r="AM23" i="3"/>
  <c r="K57" i="3"/>
  <c r="AT134" i="3"/>
  <c r="BC33" i="3"/>
  <c r="AH123" i="3"/>
  <c r="O124" i="3"/>
  <c r="AY128" i="3"/>
  <c r="AV76" i="3"/>
  <c r="AK43" i="3"/>
  <c r="Z79" i="3"/>
  <c r="AO27" i="3"/>
  <c r="AZ27" i="3"/>
  <c r="AO56" i="3"/>
  <c r="AB102" i="3"/>
  <c r="AN65" i="3"/>
  <c r="AA95" i="3"/>
  <c r="BF101" i="3"/>
  <c r="U136" i="3"/>
  <c r="O61" i="3"/>
  <c r="S81" i="3"/>
  <c r="Z116" i="3"/>
  <c r="Q34" i="3"/>
  <c r="H116" i="3"/>
  <c r="AQ139" i="3"/>
  <c r="BF78" i="3"/>
  <c r="AM36" i="3"/>
  <c r="BC136" i="3"/>
  <c r="H142" i="3"/>
  <c r="BC23" i="3"/>
  <c r="I75" i="3"/>
  <c r="X19" i="3"/>
  <c r="AZ24" i="3"/>
  <c r="AR27" i="3"/>
  <c r="BB58" i="3"/>
  <c r="AN86" i="3"/>
  <c r="U104" i="3"/>
  <c r="AH143" i="3"/>
  <c r="W67" i="3"/>
  <c r="AE36" i="3"/>
  <c r="AN90" i="3"/>
  <c r="BF116" i="3"/>
  <c r="BE100" i="3"/>
  <c r="AG10" i="3"/>
  <c r="AY141" i="3"/>
  <c r="Q145" i="3"/>
  <c r="H78" i="3"/>
  <c r="V53" i="3"/>
  <c r="AI25" i="3"/>
  <c r="Y75" i="3"/>
  <c r="AD82" i="3"/>
  <c r="AB65" i="3"/>
  <c r="BB139" i="3"/>
  <c r="AS75" i="3"/>
  <c r="L43" i="3"/>
  <c r="AA91" i="3"/>
  <c r="L104" i="3"/>
  <c r="AU39" i="3"/>
  <c r="J129" i="3"/>
  <c r="Z37" i="3"/>
  <c r="R12" i="3"/>
  <c r="AT145" i="3"/>
  <c r="H117" i="3"/>
  <c r="AK132" i="3"/>
  <c r="P114" i="3"/>
  <c r="M99" i="3"/>
  <c r="AW64" i="3"/>
  <c r="J38" i="3"/>
  <c r="S72" i="3"/>
  <c r="H96" i="3"/>
  <c r="AI20" i="3"/>
  <c r="AW13" i="3"/>
  <c r="I12" i="3"/>
  <c r="AU98" i="3"/>
  <c r="AS23" i="3"/>
  <c r="S88" i="3"/>
  <c r="K34" i="3"/>
  <c r="I41" i="3"/>
  <c r="AS18" i="3"/>
  <c r="T83" i="3"/>
  <c r="I105" i="3"/>
  <c r="AZ122" i="3"/>
  <c r="AH134" i="3"/>
  <c r="AE108" i="3"/>
  <c r="Y117" i="3"/>
  <c r="BC40" i="3"/>
  <c r="AA123" i="3"/>
  <c r="Q103" i="3"/>
  <c r="J142" i="3"/>
  <c r="O45" i="3"/>
  <c r="BE79" i="3"/>
  <c r="AY80" i="3"/>
  <c r="AA78" i="3"/>
  <c r="BF100" i="3"/>
  <c r="V94" i="3"/>
  <c r="AJ40" i="3"/>
  <c r="S105" i="3"/>
  <c r="AD75" i="3"/>
  <c r="T27" i="3"/>
  <c r="AX32" i="3"/>
  <c r="AT70" i="3"/>
  <c r="X62" i="3"/>
  <c r="AE28" i="3"/>
  <c r="Y110" i="3"/>
  <c r="BA21" i="3"/>
  <c r="AT47" i="3"/>
  <c r="BG112" i="3"/>
  <c r="Y129" i="3"/>
  <c r="O91" i="3"/>
  <c r="AA45" i="3"/>
  <c r="AO58" i="3"/>
  <c r="AJ57" i="3"/>
  <c r="AK21" i="3"/>
  <c r="AD116" i="3"/>
  <c r="L31" i="3"/>
  <c r="AJ86" i="3"/>
  <c r="AN27" i="3"/>
  <c r="BD58" i="3"/>
  <c r="AB34" i="3"/>
  <c r="BA28" i="3"/>
  <c r="AC117" i="3"/>
  <c r="AU61" i="3"/>
  <c r="Y8" i="3"/>
  <c r="AK7" i="3"/>
  <c r="BF55" i="3"/>
  <c r="AT35" i="3"/>
  <c r="AC110" i="3"/>
  <c r="AM120" i="3"/>
  <c r="AR66" i="3"/>
  <c r="AO75" i="3"/>
  <c r="AH13" i="3"/>
  <c r="AS95" i="3"/>
  <c r="Q44" i="3"/>
  <c r="S101" i="3"/>
  <c r="AA128" i="3"/>
  <c r="N9" i="3"/>
  <c r="AS113" i="3"/>
  <c r="BA136" i="3"/>
  <c r="AH74" i="3"/>
  <c r="AA25" i="3"/>
  <c r="AJ73" i="3"/>
  <c r="AW60" i="3"/>
  <c r="BB85" i="3"/>
  <c r="AW34" i="3"/>
  <c r="AK93" i="3"/>
  <c r="N45" i="3"/>
  <c r="X14" i="3"/>
  <c r="AA13" i="3"/>
  <c r="AJ37" i="3"/>
  <c r="R83" i="3"/>
  <c r="AA47" i="3"/>
  <c r="AS27" i="3"/>
  <c r="P61" i="3"/>
  <c r="L26" i="3"/>
  <c r="T86" i="3"/>
  <c r="AQ25" i="3"/>
  <c r="K85" i="3"/>
  <c r="AS94" i="3"/>
  <c r="AI9" i="3"/>
  <c r="S56" i="3"/>
  <c r="T17" i="3"/>
  <c r="AC57" i="3"/>
  <c r="T10" i="3"/>
  <c r="O113" i="3"/>
  <c r="AK115" i="3"/>
  <c r="V30" i="3"/>
  <c r="I120" i="3"/>
  <c r="BA91" i="3"/>
  <c r="M91" i="3"/>
  <c r="BA103" i="3"/>
  <c r="X123" i="3"/>
  <c r="AW95" i="3"/>
  <c r="AT88" i="3"/>
  <c r="AA81" i="3"/>
  <c r="AG33" i="3"/>
  <c r="BG81" i="3"/>
  <c r="AP67" i="3"/>
  <c r="AS100" i="3"/>
  <c r="BG57" i="3"/>
  <c r="U64" i="3"/>
  <c r="H8" i="3"/>
  <c r="I144" i="3"/>
  <c r="BE70" i="3"/>
  <c r="AE45" i="3"/>
  <c r="BC124" i="3"/>
  <c r="K79" i="3"/>
  <c r="AP76" i="3"/>
  <c r="BB73" i="3"/>
  <c r="AM59" i="3"/>
  <c r="BB113" i="3"/>
  <c r="BE131" i="3"/>
  <c r="O95" i="3"/>
  <c r="AG109" i="3"/>
  <c r="O135" i="3"/>
  <c r="L46" i="3"/>
  <c r="AZ117" i="3"/>
  <c r="AX57" i="3"/>
  <c r="I129" i="3"/>
  <c r="Y107" i="3"/>
  <c r="AU139" i="3"/>
  <c r="AF142" i="3"/>
  <c r="AI53" i="3"/>
  <c r="Q28" i="3"/>
  <c r="AU26" i="3"/>
  <c r="Q57" i="3"/>
  <c r="BE29" i="3"/>
  <c r="AI124" i="3"/>
  <c r="BD15" i="3"/>
  <c r="AI112" i="3"/>
  <c r="T147" i="3"/>
  <c r="N139" i="3"/>
  <c r="BB88" i="3"/>
  <c r="M86" i="3"/>
  <c r="R118" i="3"/>
  <c r="U129" i="3"/>
  <c r="AU106" i="3"/>
  <c r="AF16" i="3"/>
  <c r="Z14" i="3"/>
  <c r="AQ97" i="3"/>
  <c r="AZ132" i="3"/>
  <c r="P120" i="3"/>
  <c r="AI104" i="3"/>
  <c r="K94" i="3"/>
  <c r="AX137" i="3"/>
  <c r="AA12" i="3"/>
  <c r="Q32" i="3"/>
  <c r="V52" i="3"/>
  <c r="AR56" i="3"/>
  <c r="AS7" i="3"/>
  <c r="AW86" i="3"/>
  <c r="U124" i="3"/>
  <c r="U74" i="3"/>
  <c r="X137" i="3"/>
  <c r="BB124" i="3"/>
  <c r="V91" i="3"/>
  <c r="U90" i="3"/>
  <c r="R86" i="3"/>
  <c r="BD71" i="3"/>
  <c r="AV10" i="3"/>
  <c r="AV136" i="3"/>
  <c r="V144" i="3"/>
  <c r="L146" i="3"/>
  <c r="S115" i="3"/>
  <c r="AC94" i="3"/>
  <c r="BA131" i="3"/>
  <c r="AW37" i="3"/>
  <c r="R141" i="3"/>
  <c r="BB24" i="3"/>
  <c r="K144" i="3"/>
  <c r="AS110" i="3"/>
  <c r="L144" i="3"/>
  <c r="AG52" i="3"/>
  <c r="BB89" i="3"/>
  <c r="BD47" i="3"/>
  <c r="AM93" i="3"/>
  <c r="BE135" i="3"/>
  <c r="AH59" i="3"/>
  <c r="AZ13" i="3"/>
  <c r="BG119" i="3"/>
  <c r="BC68" i="3"/>
  <c r="AK126" i="3"/>
  <c r="H35" i="3"/>
  <c r="L42" i="3"/>
  <c r="BG139" i="3"/>
  <c r="BF115" i="3"/>
  <c r="M42" i="3"/>
  <c r="U53" i="3"/>
  <c r="AR25" i="3"/>
  <c r="BE44" i="3"/>
  <c r="I48" i="3"/>
  <c r="T102" i="3"/>
  <c r="AE114" i="3"/>
  <c r="K20" i="3"/>
  <c r="T116" i="3"/>
  <c r="BA12" i="3"/>
  <c r="AU94" i="3"/>
  <c r="AD22" i="3"/>
  <c r="S69" i="3"/>
  <c r="AN20" i="3"/>
  <c r="AJ96" i="3"/>
  <c r="V127" i="3"/>
  <c r="AW29" i="3"/>
  <c r="L11" i="3"/>
  <c r="O27" i="3"/>
  <c r="Q40" i="3"/>
  <c r="AJ67" i="3"/>
  <c r="AW101" i="3"/>
  <c r="H28" i="3"/>
  <c r="AC7" i="3"/>
  <c r="X60" i="3"/>
  <c r="Q99" i="3"/>
  <c r="AQ135" i="3"/>
  <c r="AW103" i="3"/>
  <c r="R16" i="3"/>
  <c r="BB27" i="3"/>
  <c r="AS60" i="3"/>
  <c r="O108" i="3"/>
  <c r="AX102" i="3"/>
  <c r="AY86" i="3"/>
  <c r="AT62" i="3"/>
  <c r="R95" i="3"/>
  <c r="BF24" i="3"/>
  <c r="AJ43" i="3"/>
  <c r="H102" i="3"/>
  <c r="Y104" i="3"/>
  <c r="AR16" i="3"/>
  <c r="O83" i="3"/>
  <c r="AG103" i="3"/>
  <c r="Z146" i="3"/>
  <c r="Y17" i="3"/>
  <c r="AW31" i="3"/>
  <c r="AZ35" i="3"/>
  <c r="V113" i="3"/>
  <c r="AI107" i="3"/>
  <c r="AC52" i="3"/>
  <c r="AT45" i="3"/>
  <c r="S28" i="3"/>
  <c r="H37" i="3"/>
  <c r="AE64" i="3"/>
  <c r="AY63" i="3"/>
  <c r="J27" i="3"/>
  <c r="AO68" i="3"/>
  <c r="AN13" i="3"/>
  <c r="AW15" i="3"/>
  <c r="AC36" i="3"/>
  <c r="AA136" i="3"/>
  <c r="N91" i="3"/>
  <c r="AB121" i="3"/>
  <c r="U56" i="3"/>
  <c r="AP78" i="3"/>
  <c r="AR32" i="3"/>
  <c r="AW24" i="3"/>
  <c r="I63" i="3"/>
  <c r="P13" i="3"/>
  <c r="AL59" i="3"/>
  <c r="AT17" i="3"/>
  <c r="R32" i="3"/>
  <c r="AO92" i="3"/>
  <c r="J28" i="3"/>
  <c r="R62" i="3"/>
  <c r="L126" i="3"/>
  <c r="AT74" i="3"/>
  <c r="U119" i="3"/>
  <c r="AZ146" i="3"/>
  <c r="I35" i="3"/>
  <c r="BC88" i="3"/>
  <c r="AN134" i="3"/>
  <c r="X134" i="3"/>
  <c r="BA24" i="3"/>
  <c r="K117" i="3"/>
  <c r="R39" i="3"/>
  <c r="AP59" i="3"/>
  <c r="AR87" i="3"/>
  <c r="AV7" i="3"/>
  <c r="AV89" i="3"/>
  <c r="AB96" i="3"/>
  <c r="U84" i="3"/>
  <c r="R48" i="3"/>
  <c r="AB117" i="3"/>
  <c r="AP91" i="3"/>
  <c r="AP80" i="3"/>
  <c r="P67" i="3"/>
  <c r="AM46" i="3"/>
  <c r="AZ22" i="3"/>
  <c r="AG98" i="3"/>
  <c r="AW146" i="3"/>
  <c r="AD83" i="3"/>
  <c r="AJ28" i="3"/>
  <c r="AD136" i="3"/>
  <c r="BD140" i="3"/>
  <c r="AX15" i="3"/>
  <c r="AO117" i="3"/>
  <c r="AT119" i="3"/>
  <c r="BG70" i="3"/>
  <c r="S38" i="3"/>
  <c r="AJ70" i="3"/>
  <c r="BE124" i="3"/>
  <c r="AN133" i="3"/>
  <c r="J40" i="3"/>
  <c r="BE24" i="3"/>
  <c r="AN82" i="3"/>
  <c r="AJ138" i="3"/>
  <c r="AW35" i="3"/>
  <c r="AO62" i="3"/>
  <c r="AQ80" i="3"/>
  <c r="H76" i="3"/>
  <c r="BA11" i="3"/>
  <c r="AR117" i="3"/>
  <c r="K108" i="3"/>
  <c r="AA124" i="3"/>
  <c r="V119" i="3"/>
  <c r="X41" i="3"/>
  <c r="AR108" i="3"/>
  <c r="J116" i="3"/>
  <c r="AM57" i="3"/>
  <c r="AU122" i="3"/>
  <c r="AF85" i="3"/>
  <c r="AW126" i="3"/>
  <c r="Y94" i="3"/>
  <c r="J84" i="3"/>
  <c r="BD111" i="3"/>
  <c r="AL89" i="3"/>
  <c r="AW128" i="3"/>
  <c r="L141" i="3"/>
  <c r="AD38" i="3"/>
  <c r="J97" i="3"/>
  <c r="T25" i="3"/>
  <c r="BE116" i="3"/>
  <c r="I17" i="3"/>
  <c r="N135" i="3"/>
  <c r="T127" i="3"/>
  <c r="AP26" i="3"/>
  <c r="N117" i="3"/>
  <c r="AI106" i="3"/>
  <c r="H66" i="3"/>
  <c r="AB70" i="3"/>
  <c r="AC132" i="3"/>
  <c r="BD137" i="3"/>
  <c r="I64" i="3"/>
  <c r="BB118" i="3"/>
  <c r="J59" i="3"/>
  <c r="AQ30" i="3"/>
  <c r="N10" i="3"/>
  <c r="AB116" i="3"/>
  <c r="K30" i="3"/>
  <c r="AZ115" i="3"/>
  <c r="AT104" i="3"/>
  <c r="AR85" i="3"/>
  <c r="AR59" i="3"/>
  <c r="X40" i="3"/>
  <c r="AG144" i="3"/>
  <c r="AY110" i="3"/>
  <c r="P137" i="3"/>
  <c r="AX125" i="3"/>
  <c r="T30" i="3"/>
  <c r="AX17" i="3"/>
  <c r="AG100" i="3"/>
  <c r="AT116" i="3"/>
  <c r="T142" i="3"/>
  <c r="J23" i="3"/>
  <c r="AQ110" i="3"/>
  <c r="V135" i="3"/>
  <c r="AT90" i="3"/>
  <c r="S29" i="3"/>
  <c r="AK38" i="3"/>
  <c r="AB105" i="3"/>
  <c r="Y146" i="3"/>
  <c r="BE46" i="3"/>
  <c r="AJ31" i="3"/>
  <c r="J80" i="3"/>
  <c r="BD19" i="3"/>
  <c r="AN141" i="3"/>
  <c r="X115" i="3"/>
  <c r="AO57" i="3"/>
  <c r="BE105" i="3"/>
  <c r="P84" i="3"/>
  <c r="AM133" i="3"/>
  <c r="AP112" i="3"/>
  <c r="O138" i="3"/>
  <c r="AV88" i="3"/>
  <c r="AY68" i="3"/>
  <c r="AM94" i="3"/>
  <c r="L112" i="3"/>
  <c r="AG8" i="3"/>
  <c r="AX144" i="3"/>
  <c r="AO83" i="3"/>
  <c r="AV26" i="3"/>
  <c r="O143" i="3"/>
  <c r="AO42" i="3"/>
  <c r="AB18" i="3"/>
  <c r="L76" i="3"/>
  <c r="AQ12" i="3"/>
  <c r="X118" i="3"/>
  <c r="AD55" i="3"/>
  <c r="T9" i="3"/>
  <c r="AT100" i="3"/>
  <c r="AH34" i="3"/>
  <c r="V71" i="3"/>
  <c r="Y126" i="3"/>
  <c r="AO70" i="3"/>
  <c r="AQ10" i="3"/>
  <c r="K16" i="3"/>
  <c r="AQ23" i="3"/>
  <c r="AP28" i="3"/>
  <c r="J71" i="3"/>
  <c r="K72" i="3"/>
  <c r="Q19" i="3"/>
  <c r="BA145" i="3"/>
  <c r="BD114" i="3"/>
  <c r="AO45" i="3"/>
  <c r="K143" i="3"/>
  <c r="AP116" i="3"/>
  <c r="R105" i="3"/>
  <c r="Q72" i="3"/>
  <c r="W126" i="3"/>
  <c r="Q114" i="3"/>
  <c r="X130" i="3"/>
  <c r="W133" i="3"/>
  <c r="T141" i="3"/>
  <c r="Y27" i="3"/>
  <c r="BA69" i="3"/>
  <c r="AU108" i="3"/>
  <c r="AQ74" i="3"/>
  <c r="AR127" i="3"/>
  <c r="Z106" i="3"/>
  <c r="Z86" i="3"/>
  <c r="N11" i="3"/>
  <c r="AB120" i="3"/>
  <c r="BC137" i="3"/>
  <c r="I121" i="3"/>
  <c r="AC91" i="3"/>
  <c r="H65" i="3"/>
  <c r="AD90" i="3"/>
  <c r="U93" i="3"/>
  <c r="BF85" i="3"/>
  <c r="AE138" i="3"/>
  <c r="L19" i="3"/>
  <c r="BG80" i="3"/>
  <c r="AT139" i="3"/>
  <c r="T80" i="3"/>
  <c r="T24" i="3"/>
  <c r="AM35" i="3"/>
  <c r="AP124" i="3"/>
  <c r="P113" i="3"/>
  <c r="AM90" i="3"/>
  <c r="BD116" i="3"/>
  <c r="N98" i="3"/>
  <c r="BB77" i="3"/>
  <c r="AY114" i="3"/>
  <c r="AC16" i="3"/>
  <c r="AL106" i="3"/>
  <c r="AV38" i="3"/>
  <c r="Y116" i="3"/>
  <c r="BG44" i="3"/>
  <c r="AM114" i="3"/>
  <c r="BA26" i="3"/>
  <c r="AT18" i="3"/>
  <c r="BE84" i="3"/>
  <c r="AX30" i="3"/>
  <c r="AF31" i="3"/>
  <c r="BB143" i="3"/>
  <c r="X83" i="3"/>
  <c r="BG120" i="3"/>
  <c r="AA56" i="3"/>
  <c r="Y122" i="3"/>
  <c r="AV21" i="3"/>
  <c r="Z129" i="3"/>
  <c r="R92" i="3"/>
  <c r="AV95" i="3"/>
  <c r="I92" i="3"/>
  <c r="AH135" i="3"/>
  <c r="L35" i="3"/>
  <c r="AP39" i="3"/>
  <c r="AQ84" i="3"/>
  <c r="AG117" i="3"/>
  <c r="BF108" i="3"/>
  <c r="AN138" i="3"/>
  <c r="AX61" i="3"/>
  <c r="K28" i="3"/>
  <c r="K116" i="3"/>
  <c r="AQ89" i="3"/>
  <c r="BA15" i="3"/>
  <c r="Q88" i="3"/>
  <c r="AG119" i="3"/>
  <c r="AB99" i="3"/>
  <c r="K90" i="3"/>
  <c r="BC21" i="3"/>
  <c r="Y131" i="3"/>
  <c r="AO37" i="3"/>
  <c r="N70" i="3"/>
  <c r="Q102" i="3"/>
  <c r="Y48" i="3"/>
  <c r="W121" i="3"/>
  <c r="J46" i="3"/>
  <c r="AH94" i="3"/>
  <c r="W65" i="3"/>
  <c r="T115" i="3"/>
  <c r="AA34" i="3"/>
  <c r="BD97" i="3"/>
  <c r="AH115" i="3"/>
  <c r="M8" i="3"/>
  <c r="I52" i="3"/>
  <c r="S79" i="3"/>
  <c r="H119" i="3"/>
  <c r="AA82" i="3"/>
  <c r="BA62" i="3"/>
  <c r="L36" i="3"/>
  <c r="AC73" i="3"/>
  <c r="AB90" i="3"/>
  <c r="AM124" i="3"/>
  <c r="AR143" i="3"/>
  <c r="AQ54" i="3"/>
  <c r="AM98" i="3"/>
  <c r="AD87" i="3"/>
  <c r="AP8" i="3"/>
  <c r="U141" i="3"/>
  <c r="BA74" i="3"/>
  <c r="L87" i="3"/>
  <c r="Z47" i="3"/>
  <c r="AX93" i="3"/>
  <c r="Z52" i="3"/>
  <c r="BF41" i="3"/>
  <c r="AY93" i="3"/>
  <c r="AC24" i="3"/>
  <c r="BE17" i="3"/>
  <c r="BA137" i="3"/>
  <c r="V42" i="3"/>
  <c r="AT28" i="3"/>
  <c r="AD94" i="3"/>
  <c r="BG100" i="3"/>
  <c r="AQ66" i="3"/>
  <c r="L83" i="3"/>
  <c r="R138" i="3"/>
  <c r="AD126" i="3"/>
  <c r="AI60" i="3"/>
  <c r="AX116" i="3"/>
  <c r="AX8" i="3"/>
  <c r="AQ32" i="3"/>
  <c r="AO19" i="3"/>
  <c r="AE62" i="3"/>
  <c r="V15" i="3"/>
  <c r="AI98" i="3"/>
  <c r="Y96" i="3"/>
  <c r="Y56" i="3"/>
  <c r="AN28" i="3"/>
  <c r="O35" i="3"/>
  <c r="S39" i="3"/>
  <c r="AS140" i="3"/>
  <c r="AF38" i="3"/>
  <c r="AM67" i="3"/>
  <c r="BF134" i="3"/>
  <c r="S31" i="3"/>
  <c r="AP128" i="3"/>
  <c r="O40" i="3"/>
  <c r="AU147" i="3"/>
  <c r="AS90" i="3"/>
  <c r="R137" i="3"/>
  <c r="AX41" i="3"/>
  <c r="R136" i="3"/>
  <c r="AK133" i="3"/>
  <c r="BG140" i="3"/>
  <c r="AJ125" i="3"/>
  <c r="AC13" i="3"/>
  <c r="BB90" i="3"/>
  <c r="AS89" i="3"/>
  <c r="BD33" i="3"/>
  <c r="Z111" i="3"/>
  <c r="BD105" i="3"/>
  <c r="U55" i="3"/>
  <c r="V73" i="3"/>
  <c r="AJ52" i="3"/>
  <c r="AA65" i="3"/>
  <c r="AB106" i="3"/>
  <c r="AE97" i="3"/>
  <c r="AC84" i="3"/>
  <c r="AM74" i="3"/>
  <c r="BC127" i="3"/>
  <c r="AT10" i="3"/>
  <c r="AT44" i="3"/>
  <c r="X43" i="3"/>
  <c r="AN144" i="3"/>
  <c r="BD74" i="3"/>
  <c r="AO101" i="3"/>
  <c r="BE125" i="3"/>
  <c r="BG137" i="3"/>
  <c r="AV145" i="3"/>
  <c r="K54" i="3"/>
  <c r="AW124" i="3"/>
  <c r="AL84" i="3"/>
  <c r="O37" i="3"/>
  <c r="AJ71" i="3"/>
  <c r="P41" i="3"/>
  <c r="N125" i="3"/>
  <c r="AX96" i="3"/>
  <c r="H24" i="3"/>
  <c r="U27" i="3"/>
  <c r="AH52" i="3"/>
  <c r="W114" i="3"/>
  <c r="BE146" i="3"/>
  <c r="BA135" i="3"/>
  <c r="AY85" i="3"/>
  <c r="N13" i="3"/>
  <c r="AR65" i="3"/>
  <c r="AM38" i="3"/>
  <c r="AL73" i="3"/>
  <c r="BC34" i="3"/>
  <c r="AL83" i="3"/>
  <c r="AV114" i="3"/>
  <c r="BE93" i="3"/>
  <c r="V101" i="3"/>
  <c r="AY136" i="3"/>
  <c r="AB57" i="3"/>
  <c r="BB146" i="3"/>
  <c r="U59" i="3"/>
  <c r="AO96" i="3"/>
  <c r="U144" i="3"/>
  <c r="AU25" i="3"/>
  <c r="AJ136" i="3"/>
  <c r="AS135" i="3"/>
  <c r="AJ39" i="3"/>
  <c r="S53" i="3"/>
  <c r="BG39" i="3"/>
  <c r="AP122" i="3"/>
  <c r="AI145" i="3"/>
  <c r="AD66" i="3"/>
  <c r="AG124" i="3"/>
  <c r="AN131" i="3"/>
  <c r="Y18" i="3"/>
  <c r="AR98" i="3"/>
  <c r="R128" i="3"/>
  <c r="X101" i="3"/>
  <c r="X65" i="3"/>
  <c r="M103" i="3"/>
  <c r="BE20" i="3"/>
  <c r="Z70" i="3"/>
  <c r="AC78" i="3"/>
  <c r="J85" i="3"/>
  <c r="X92" i="3"/>
  <c r="BB115" i="3"/>
  <c r="L12" i="3"/>
  <c r="AP82" i="3"/>
  <c r="AM58" i="3"/>
  <c r="J68" i="3"/>
  <c r="AG29" i="3"/>
  <c r="X69" i="3"/>
  <c r="L71" i="3"/>
  <c r="AO100" i="3"/>
  <c r="BE28" i="3"/>
  <c r="T125" i="3"/>
  <c r="K127" i="3"/>
  <c r="H58" i="3"/>
  <c r="AB19" i="3"/>
  <c r="N123" i="3"/>
  <c r="AC95" i="3"/>
  <c r="I145" i="3"/>
  <c r="V111" i="3"/>
  <c r="AL140" i="3"/>
  <c r="W115" i="3"/>
  <c r="H52" i="3"/>
  <c r="K69" i="3"/>
  <c r="AK65" i="3"/>
  <c r="AF77" i="3"/>
  <c r="AY57" i="3"/>
  <c r="BF119" i="3"/>
  <c r="V31" i="3"/>
  <c r="AV33" i="3"/>
  <c r="S110" i="3"/>
  <c r="X139" i="3"/>
  <c r="AK15" i="3"/>
  <c r="X94" i="3"/>
  <c r="AK28" i="3"/>
  <c r="AV115" i="3"/>
  <c r="K98" i="3"/>
  <c r="AS13" i="3"/>
  <c r="BG12" i="3"/>
  <c r="AB110" i="3"/>
  <c r="H124" i="3"/>
  <c r="X104" i="3"/>
  <c r="AX126" i="3"/>
  <c r="AJ26" i="3"/>
  <c r="AD76" i="3"/>
  <c r="AL131" i="3"/>
  <c r="BD25" i="3"/>
  <c r="AP114" i="3"/>
  <c r="AO86" i="3"/>
  <c r="BA121" i="3"/>
  <c r="AY117" i="3"/>
  <c r="M39" i="3"/>
  <c r="P80" i="3"/>
  <c r="AN122" i="3"/>
  <c r="V36" i="3"/>
  <c r="AR83" i="3"/>
  <c r="AT20" i="3"/>
  <c r="AE58" i="3"/>
  <c r="BC20" i="3"/>
  <c r="AX107" i="3"/>
  <c r="T84" i="3"/>
  <c r="AB30" i="3"/>
  <c r="AH77" i="3"/>
  <c r="AB46" i="3"/>
  <c r="BB74" i="3"/>
  <c r="AF82" i="3"/>
  <c r="T42" i="3"/>
  <c r="AN103" i="3"/>
  <c r="X13" i="3"/>
  <c r="N96" i="3"/>
  <c r="AC105" i="3"/>
  <c r="AV48" i="3"/>
  <c r="AS36" i="3"/>
  <c r="Z91" i="3"/>
  <c r="AA108" i="3"/>
  <c r="AW107" i="3"/>
  <c r="J131" i="3"/>
  <c r="Z21" i="3"/>
  <c r="AP42" i="3"/>
  <c r="AV25" i="3"/>
  <c r="K110" i="3"/>
  <c r="BB111" i="3"/>
  <c r="Y40" i="3"/>
  <c r="AF91" i="3"/>
  <c r="AG95" i="3"/>
  <c r="AL78" i="3"/>
  <c r="AR34" i="3"/>
  <c r="AH19" i="3"/>
  <c r="AU23" i="3"/>
  <c r="AR78" i="3"/>
  <c r="Q12" i="3"/>
  <c r="AM25" i="3"/>
  <c r="X132" i="3"/>
  <c r="AR71" i="3"/>
  <c r="AO77" i="3"/>
  <c r="AV78" i="3"/>
  <c r="AX29" i="3"/>
  <c r="AJ131" i="3"/>
  <c r="AR92" i="3"/>
  <c r="N34" i="3"/>
  <c r="J57" i="3"/>
  <c r="L7" i="3"/>
  <c r="R114" i="3"/>
  <c r="AH11" i="3"/>
  <c r="AI133" i="3"/>
  <c r="AU96" i="3"/>
  <c r="AR45" i="3"/>
  <c r="AX62" i="3"/>
  <c r="AC42" i="3"/>
  <c r="S46" i="3"/>
  <c r="R93" i="3"/>
  <c r="W118" i="3"/>
  <c r="AH89" i="3"/>
  <c r="T16" i="3"/>
  <c r="AB32" i="3"/>
  <c r="AT102" i="3"/>
  <c r="BF73" i="3"/>
  <c r="AR86" i="3"/>
  <c r="M123" i="3"/>
  <c r="AC12" i="3"/>
  <c r="AW119" i="3"/>
  <c r="AV64" i="3"/>
  <c r="N143" i="3"/>
  <c r="AF28" i="3"/>
  <c r="P111" i="3"/>
  <c r="AK69" i="3"/>
  <c r="N30" i="3"/>
  <c r="X100" i="3"/>
  <c r="AZ93" i="3"/>
  <c r="AP84" i="3"/>
  <c r="BG8" i="3"/>
  <c r="Z67" i="3"/>
  <c r="X58" i="3"/>
  <c r="BG96" i="3"/>
  <c r="V132" i="3"/>
  <c r="AO111" i="3"/>
  <c r="AT130" i="3"/>
  <c r="Q23" i="3"/>
  <c r="BB65" i="3"/>
  <c r="AM146" i="3"/>
  <c r="J18" i="3"/>
  <c r="BE81" i="3"/>
  <c r="BG82" i="3"/>
  <c r="AY119" i="3"/>
  <c r="R21" i="3"/>
  <c r="AJ132" i="3"/>
  <c r="L72" i="3"/>
  <c r="AI38" i="3"/>
  <c r="X18" i="3"/>
  <c r="T92" i="3"/>
  <c r="J41" i="3"/>
  <c r="BG69" i="3"/>
  <c r="AJ30" i="3"/>
  <c r="I101" i="3"/>
  <c r="Z63" i="3"/>
  <c r="AJ146" i="3"/>
  <c r="R19" i="3"/>
  <c r="AL134" i="3"/>
  <c r="AY76" i="3"/>
  <c r="H114" i="3"/>
  <c r="AT16" i="3"/>
  <c r="AP10" i="3"/>
  <c r="W77" i="3"/>
  <c r="P108" i="3"/>
  <c r="W44" i="3"/>
  <c r="BB26" i="3"/>
  <c r="AX19" i="3"/>
  <c r="O103" i="3"/>
  <c r="V95" i="3"/>
  <c r="AZ139" i="3"/>
  <c r="AU43" i="3"/>
  <c r="AF133" i="3"/>
  <c r="AZ57" i="3"/>
  <c r="M129" i="3"/>
  <c r="AP44" i="3"/>
  <c r="AS106" i="3"/>
  <c r="AU125" i="3"/>
  <c r="AK85" i="3"/>
  <c r="BC25" i="3"/>
  <c r="AA57" i="3"/>
  <c r="M69" i="3"/>
  <c r="W125" i="3"/>
  <c r="AH139" i="3"/>
  <c r="L79" i="3"/>
  <c r="AT97" i="3"/>
  <c r="BG42" i="3"/>
  <c r="U58" i="3"/>
  <c r="L92" i="3"/>
  <c r="AQ138" i="3"/>
  <c r="O82" i="3"/>
  <c r="AZ37" i="3"/>
  <c r="AF37" i="3"/>
  <c r="I42" i="3"/>
  <c r="X7" i="3"/>
  <c r="W87" i="3"/>
  <c r="AQ99" i="3"/>
  <c r="S20" i="3"/>
  <c r="AN59" i="3"/>
  <c r="AJ122" i="3"/>
  <c r="AR109" i="3"/>
  <c r="AN43" i="3"/>
  <c r="AX97" i="3"/>
  <c r="X20" i="3"/>
  <c r="S122" i="3"/>
  <c r="AX121" i="3"/>
  <c r="AV42" i="3"/>
  <c r="W52" i="3"/>
  <c r="AN115" i="3"/>
  <c r="AN128" i="3"/>
  <c r="AZ56" i="3"/>
  <c r="L69" i="3"/>
  <c r="O85" i="3"/>
  <c r="AI134" i="3"/>
  <c r="Z33" i="3"/>
  <c r="Q83" i="3"/>
  <c r="AE17" i="3"/>
  <c r="U69" i="3"/>
  <c r="BA112" i="3"/>
  <c r="K137" i="3"/>
  <c r="AA110" i="3"/>
  <c r="I16" i="3"/>
  <c r="Z48" i="3"/>
  <c r="AW134" i="3"/>
  <c r="AL11" i="3"/>
  <c r="AU87" i="3"/>
  <c r="X146" i="3"/>
  <c r="AB91" i="3"/>
  <c r="BA8" i="3"/>
  <c r="AH120" i="3"/>
  <c r="AY19" i="3"/>
  <c r="AL133" i="3"/>
  <c r="P11" i="3"/>
  <c r="AJ53" i="3"/>
  <c r="AB112" i="3"/>
  <c r="AQ33" i="3"/>
  <c r="BF86" i="3"/>
  <c r="AQ108" i="3"/>
  <c r="AO95" i="3"/>
  <c r="AO106" i="3"/>
  <c r="J39" i="3"/>
  <c r="AZ110" i="3"/>
  <c r="AM70" i="3"/>
  <c r="AB56" i="3"/>
  <c r="AK45" i="3"/>
  <c r="AE71" i="3"/>
  <c r="AI85" i="3"/>
  <c r="BG78" i="3"/>
  <c r="AS103" i="3"/>
  <c r="U66" i="3"/>
  <c r="BE21" i="3"/>
  <c r="AM102" i="3"/>
  <c r="AN81" i="3"/>
  <c r="AI87" i="3"/>
  <c r="K37" i="3"/>
  <c r="AR94" i="3"/>
  <c r="AF52" i="3"/>
  <c r="Z147" i="3"/>
  <c r="AM20" i="3"/>
  <c r="Q78" i="3"/>
  <c r="AS127" i="3"/>
  <c r="T95" i="3"/>
  <c r="W25" i="3"/>
  <c r="AZ130" i="3"/>
  <c r="AR119" i="3"/>
  <c r="X59" i="3"/>
  <c r="AR77" i="3"/>
  <c r="AY44" i="3"/>
  <c r="AA61" i="3"/>
  <c r="BE18" i="3"/>
  <c r="BF93" i="3"/>
  <c r="AB14" i="3"/>
  <c r="R97" i="3"/>
  <c r="X106" i="3"/>
  <c r="M28" i="3"/>
  <c r="AD37" i="3"/>
  <c r="Q68" i="3"/>
  <c r="AJ95" i="3"/>
  <c r="AK84" i="3"/>
  <c r="X120" i="3"/>
  <c r="AV133" i="3"/>
  <c r="U145" i="3"/>
  <c r="AN132" i="3"/>
  <c r="I93" i="3"/>
  <c r="AN15" i="3"/>
  <c r="Q21" i="3"/>
  <c r="K128" i="3"/>
  <c r="T139" i="3"/>
  <c r="W68" i="3"/>
  <c r="AQ95" i="3"/>
  <c r="BD16" i="3"/>
  <c r="AY29" i="3"/>
  <c r="K38" i="3"/>
  <c r="M89" i="3"/>
  <c r="Q128" i="3"/>
  <c r="AI23" i="3"/>
  <c r="N22" i="3"/>
  <c r="BB131" i="3"/>
  <c r="U85" i="3"/>
  <c r="AO93" i="3"/>
  <c r="H41" i="3"/>
  <c r="AG142" i="3"/>
  <c r="AH55" i="3"/>
  <c r="AH43" i="3"/>
  <c r="AT140" i="3"/>
  <c r="BC14" i="3"/>
  <c r="AM7" i="3"/>
  <c r="S111" i="3"/>
  <c r="V108" i="3"/>
  <c r="AA39" i="3"/>
  <c r="N130" i="3"/>
  <c r="H71" i="3"/>
  <c r="BG135" i="3"/>
  <c r="AH69" i="3"/>
  <c r="Q82" i="3"/>
  <c r="L90" i="3"/>
  <c r="BE123" i="3"/>
  <c r="O141" i="3"/>
  <c r="H95" i="3"/>
  <c r="U140" i="3"/>
  <c r="O23" i="3"/>
  <c r="AQ44" i="3"/>
  <c r="AJ62" i="3"/>
  <c r="AK89" i="3"/>
  <c r="AP98" i="3"/>
  <c r="L44" i="3"/>
  <c r="X73" i="3"/>
  <c r="AZ138" i="3"/>
  <c r="AG34" i="3"/>
  <c r="BF18" i="3"/>
  <c r="AN55" i="3"/>
  <c r="BA123" i="3"/>
  <c r="BF146" i="3"/>
  <c r="AJ10" i="3"/>
  <c r="AJ72" i="3"/>
  <c r="AG82" i="3"/>
  <c r="X56" i="3"/>
  <c r="BB56" i="3"/>
  <c r="P103" i="3"/>
  <c r="AP34" i="3"/>
  <c r="Q63" i="3"/>
  <c r="AP66" i="3"/>
  <c r="AP89" i="3"/>
  <c r="V133" i="3"/>
  <c r="AW16" i="3"/>
  <c r="M101" i="3"/>
  <c r="M33" i="3"/>
  <c r="N68" i="3"/>
  <c r="AA43" i="3"/>
  <c r="AB141" i="3"/>
  <c r="AJ118" i="3"/>
  <c r="BD37" i="3"/>
  <c r="AA58" i="3"/>
  <c r="L65" i="3"/>
  <c r="AN39" i="3"/>
  <c r="BF10" i="3"/>
  <c r="P22" i="3"/>
  <c r="AC85" i="3"/>
  <c r="J95" i="3"/>
  <c r="AD15" i="3"/>
  <c r="Q101" i="3"/>
  <c r="AK35" i="3"/>
  <c r="AK66" i="3"/>
  <c r="O93" i="3"/>
  <c r="AT76" i="3"/>
  <c r="AI45" i="3"/>
  <c r="AV147" i="3"/>
  <c r="P46" i="3"/>
  <c r="AC113" i="3"/>
  <c r="AT126" i="3"/>
  <c r="AN62" i="3"/>
  <c r="BD134" i="3"/>
  <c r="BA29" i="3"/>
  <c r="AU30" i="3"/>
  <c r="J110" i="3"/>
  <c r="AS33" i="3"/>
  <c r="AO7" i="3"/>
  <c r="Y103" i="3"/>
  <c r="AN123" i="3"/>
  <c r="AJ78" i="3"/>
  <c r="BE25" i="3"/>
  <c r="AF141" i="3"/>
  <c r="J48" i="3"/>
  <c r="V75" i="3"/>
  <c r="AT83" i="3"/>
  <c r="AM82" i="3"/>
  <c r="AL127" i="3"/>
  <c r="AK91" i="3"/>
  <c r="AK134" i="3"/>
  <c r="V138" i="3"/>
  <c r="AW133" i="3"/>
  <c r="AN26" i="3"/>
  <c r="AZ19" i="3"/>
  <c r="BG29" i="3"/>
  <c r="V25" i="3"/>
  <c r="R58" i="3"/>
  <c r="AS107" i="3"/>
  <c r="J136" i="3"/>
  <c r="BD59" i="3"/>
  <c r="U72" i="3"/>
  <c r="I76" i="3"/>
  <c r="AD117" i="3"/>
  <c r="I136" i="3"/>
  <c r="Z41" i="3"/>
  <c r="AK137" i="3"/>
  <c r="AZ7" i="3"/>
  <c r="AU117" i="3"/>
  <c r="AE35" i="3"/>
  <c r="AM84" i="3"/>
  <c r="O90" i="3"/>
  <c r="X57" i="3"/>
  <c r="AP100" i="3"/>
  <c r="AX84" i="3"/>
  <c r="V65" i="3"/>
  <c r="H75" i="3"/>
  <c r="J128" i="3"/>
  <c r="AP77" i="3"/>
  <c r="M140" i="3"/>
  <c r="AR112" i="3"/>
  <c r="AK125" i="3"/>
  <c r="AP7" i="3"/>
  <c r="AE105" i="3"/>
  <c r="Z96" i="3"/>
  <c r="AD92" i="3"/>
  <c r="AB16" i="3"/>
  <c r="AK111" i="3"/>
  <c r="L82" i="3"/>
  <c r="N23" i="3"/>
  <c r="P35" i="3"/>
  <c r="AE73" i="3"/>
  <c r="Q67" i="3"/>
  <c r="O13" i="3"/>
  <c r="AT71" i="3"/>
  <c r="BA132" i="3"/>
  <c r="AM83" i="3"/>
  <c r="Y54" i="3"/>
  <c r="AC28" i="3"/>
  <c r="AD30" i="3"/>
  <c r="AU82" i="3"/>
  <c r="X26" i="3"/>
  <c r="AW48" i="3"/>
  <c r="AA141" i="3"/>
  <c r="AW93" i="3"/>
  <c r="AT75" i="3"/>
  <c r="AZ52" i="3"/>
  <c r="N115" i="3"/>
  <c r="BB47" i="3"/>
  <c r="N65" i="3"/>
  <c r="P110" i="3"/>
  <c r="BC118" i="3"/>
  <c r="Z44" i="3"/>
  <c r="AY133" i="3"/>
  <c r="L95" i="3"/>
  <c r="AX139" i="3"/>
  <c r="Z124" i="3"/>
  <c r="W116" i="3"/>
  <c r="BC52" i="3"/>
  <c r="AO36" i="3"/>
  <c r="AZ92" i="3"/>
  <c r="T106" i="3"/>
  <c r="P47" i="3"/>
  <c r="I74" i="3"/>
  <c r="I55" i="3"/>
  <c r="R120" i="3"/>
  <c r="AH84" i="3"/>
  <c r="AD33" i="3"/>
  <c r="AE47" i="3"/>
  <c r="V139" i="3"/>
  <c r="AS19" i="3"/>
  <c r="AZ80" i="3"/>
  <c r="AK23" i="3"/>
  <c r="AI39" i="3"/>
  <c r="Y91" i="3"/>
  <c r="BA67" i="3"/>
  <c r="AB88" i="3"/>
  <c r="AU97" i="3"/>
  <c r="P42" i="3"/>
  <c r="Q91" i="3"/>
  <c r="AA115" i="3"/>
  <c r="AD129" i="3"/>
  <c r="Q42" i="3"/>
  <c r="AD19" i="3"/>
  <c r="N84" i="3"/>
  <c r="BG36" i="3"/>
  <c r="P106" i="3"/>
  <c r="AI116" i="3"/>
  <c r="W141" i="3"/>
  <c r="AX88" i="3"/>
  <c r="T15" i="3"/>
  <c r="AK99" i="3"/>
  <c r="Z144" i="3"/>
  <c r="AK113" i="3"/>
  <c r="AV85" i="3"/>
  <c r="L86" i="3"/>
  <c r="Z19" i="3"/>
  <c r="J16" i="3"/>
  <c r="R135" i="3"/>
  <c r="AF22" i="3"/>
  <c r="W37" i="3"/>
  <c r="AM128" i="3"/>
  <c r="AY132" i="3"/>
  <c r="P62" i="3"/>
  <c r="S103" i="3"/>
  <c r="AU48" i="3"/>
  <c r="AC121" i="3"/>
  <c r="AK77" i="3"/>
  <c r="AR57" i="3"/>
  <c r="AL111" i="3"/>
  <c r="AD93" i="3"/>
  <c r="R57" i="3"/>
  <c r="AM11" i="3"/>
  <c r="BG99" i="3"/>
  <c r="BE31" i="3"/>
  <c r="I70" i="3"/>
  <c r="AH44" i="3"/>
  <c r="AW140" i="3"/>
  <c r="AN135" i="3"/>
  <c r="Y7" i="3"/>
  <c r="AY38" i="3"/>
  <c r="M111" i="3"/>
  <c r="I30" i="3"/>
  <c r="AU29" i="3"/>
  <c r="AH87" i="3"/>
  <c r="T113" i="3"/>
  <c r="O139" i="3"/>
  <c r="W8" i="3"/>
  <c r="AN104" i="3"/>
  <c r="U35" i="3"/>
  <c r="AD59" i="3"/>
  <c r="BF38" i="3"/>
  <c r="BD123" i="3"/>
  <c r="BF36" i="3"/>
  <c r="BG7" i="3"/>
  <c r="AI113" i="3"/>
  <c r="BC29" i="3"/>
  <c r="U38" i="3"/>
  <c r="AE118" i="3"/>
  <c r="AD133" i="3"/>
  <c r="AL118" i="3"/>
  <c r="S14" i="3"/>
  <c r="K86" i="3"/>
  <c r="AU27" i="3"/>
  <c r="M109" i="3"/>
  <c r="Q115" i="3"/>
  <c r="AY67" i="3"/>
  <c r="AN30" i="3"/>
  <c r="AN147" i="3"/>
  <c r="H104" i="3"/>
  <c r="AQ82" i="3"/>
  <c r="AF40" i="3"/>
  <c r="AI52" i="3"/>
  <c r="AH54" i="3"/>
  <c r="AK108" i="3"/>
  <c r="AW114" i="3"/>
  <c r="X81" i="3"/>
  <c r="AW63" i="3"/>
  <c r="AQ102" i="3"/>
  <c r="AU60" i="3"/>
  <c r="AL119" i="3"/>
  <c r="T122" i="3"/>
  <c r="AD120" i="3"/>
  <c r="N59" i="3"/>
  <c r="AZ131" i="3"/>
  <c r="AC142" i="3"/>
  <c r="W22" i="3"/>
  <c r="AU64" i="3"/>
  <c r="AC114" i="3"/>
  <c r="AJ119" i="3"/>
  <c r="Y19" i="3"/>
  <c r="AG14" i="3"/>
  <c r="L98" i="3"/>
  <c r="AM142" i="3"/>
  <c r="BE60" i="3"/>
  <c r="AT84" i="3"/>
  <c r="AQ114" i="3"/>
  <c r="AI99" i="3"/>
  <c r="N12" i="3"/>
  <c r="W86" i="3"/>
  <c r="AK14" i="3"/>
  <c r="AK109" i="3"/>
  <c r="AZ102" i="3"/>
  <c r="S109" i="3"/>
  <c r="AR40" i="3"/>
  <c r="AO120" i="3"/>
  <c r="BF40" i="3"/>
  <c r="AC26" i="3"/>
  <c r="AC129" i="3"/>
  <c r="AW144" i="3"/>
  <c r="S138" i="3"/>
  <c r="U99" i="3"/>
  <c r="AO40" i="3"/>
  <c r="V90" i="3"/>
  <c r="X9" i="3"/>
  <c r="AS77" i="3"/>
  <c r="U113" i="3"/>
  <c r="BB134" i="3"/>
  <c r="M71" i="3"/>
  <c r="AW83" i="3"/>
  <c r="AM111" i="3"/>
  <c r="L73" i="3"/>
  <c r="AN136" i="3"/>
  <c r="AO87" i="3"/>
  <c r="BG68" i="3"/>
  <c r="Q147" i="3"/>
  <c r="BA120" i="3"/>
  <c r="AB58" i="3"/>
  <c r="O92" i="3"/>
  <c r="AQ85" i="3"/>
  <c r="U133" i="3"/>
  <c r="AZ101" i="3"/>
  <c r="AP69" i="3"/>
  <c r="N36" i="3"/>
  <c r="AE93" i="3"/>
  <c r="AY58" i="3"/>
  <c r="N38" i="3"/>
  <c r="Y79" i="3"/>
  <c r="AF88" i="3"/>
  <c r="AX94" i="3"/>
  <c r="BB126" i="3"/>
  <c r="I113" i="3"/>
  <c r="AI16" i="3"/>
  <c r="AR113" i="3"/>
  <c r="BF77" i="3"/>
  <c r="R127" i="3"/>
  <c r="AB97" i="3"/>
  <c r="AP61" i="3"/>
  <c r="AJ79" i="3"/>
  <c r="AK90" i="3"/>
  <c r="AC138" i="3"/>
  <c r="AD147" i="3"/>
  <c r="T138" i="3"/>
  <c r="AY56" i="3"/>
  <c r="AK63" i="3"/>
  <c r="T60" i="3"/>
  <c r="AT42" i="3"/>
  <c r="AP125" i="3"/>
  <c r="BB132" i="3"/>
  <c r="BG17" i="3"/>
  <c r="AU134" i="3"/>
  <c r="Y105" i="3"/>
  <c r="AY89" i="3"/>
  <c r="BD144" i="3"/>
  <c r="N66" i="3"/>
  <c r="W102" i="3"/>
  <c r="AU73" i="3"/>
  <c r="BA57" i="3"/>
  <c r="AF26" i="3"/>
  <c r="K133" i="3"/>
  <c r="W144" i="3"/>
  <c r="AU20" i="3"/>
  <c r="AD122" i="3"/>
  <c r="AR64" i="3"/>
  <c r="AE143" i="3"/>
  <c r="X67" i="3"/>
  <c r="AI97" i="3"/>
  <c r="AY74" i="3"/>
  <c r="AB129" i="3"/>
  <c r="J107" i="3"/>
  <c r="BF9" i="3"/>
  <c r="AL47" i="3"/>
  <c r="BF79" i="3"/>
  <c r="Y12" i="3"/>
  <c r="S64" i="3"/>
  <c r="BE39" i="3"/>
  <c r="BD22" i="3"/>
  <c r="AX24" i="3"/>
  <c r="H118" i="3"/>
  <c r="R69" i="3"/>
  <c r="AO104" i="3"/>
  <c r="Q130" i="3"/>
  <c r="BD106" i="3"/>
  <c r="AB69" i="3"/>
  <c r="R146" i="3"/>
  <c r="L64" i="3"/>
  <c r="K62" i="3"/>
  <c r="N144" i="3"/>
  <c r="AN70" i="3"/>
  <c r="BB121" i="3"/>
  <c r="P100" i="3"/>
  <c r="L41" i="3"/>
  <c r="BE74" i="3"/>
  <c r="W62" i="3"/>
  <c r="AN29" i="3"/>
  <c r="AU142" i="3"/>
  <c r="BA138" i="3"/>
  <c r="BC57" i="3"/>
  <c r="R91" i="3"/>
  <c r="H19" i="3"/>
  <c r="AG28" i="3"/>
  <c r="AL66" i="3"/>
  <c r="V57" i="3"/>
  <c r="M81" i="3"/>
  <c r="M9" i="3"/>
  <c r="M96" i="3"/>
  <c r="S22" i="3"/>
  <c r="AN8" i="3"/>
  <c r="X86" i="3"/>
  <c r="BF109" i="3"/>
  <c r="BG93" i="3"/>
  <c r="N97" i="3"/>
  <c r="R67" i="3"/>
  <c r="BF96" i="3"/>
  <c r="AP47" i="3"/>
  <c r="N67" i="3"/>
  <c r="AY39" i="3"/>
  <c r="Q142" i="3"/>
  <c r="BG90" i="3"/>
  <c r="AS138" i="3"/>
  <c r="I117" i="3"/>
  <c r="Q141" i="3"/>
  <c r="R131" i="3"/>
  <c r="AK142" i="3"/>
  <c r="I102" i="3"/>
  <c r="X24" i="3"/>
  <c r="AQ13" i="3"/>
  <c r="AS132" i="3"/>
  <c r="AR135" i="3"/>
  <c r="O140" i="3"/>
  <c r="AR124" i="3"/>
  <c r="AT135" i="3"/>
  <c r="AF67" i="3"/>
  <c r="AQ109" i="3"/>
  <c r="Z140" i="3"/>
  <c r="U130" i="3"/>
  <c r="AX43" i="3"/>
  <c r="AR14" i="3"/>
  <c r="AV146" i="3"/>
  <c r="P134" i="3"/>
  <c r="AM139" i="3"/>
  <c r="AQ70" i="3"/>
  <c r="P72" i="3"/>
  <c r="AW71" i="3"/>
  <c r="AC20" i="3"/>
  <c r="AR7" i="3"/>
  <c r="H98" i="3"/>
  <c r="X25" i="3"/>
  <c r="BC85" i="3"/>
  <c r="T90" i="3"/>
  <c r="AA33" i="3"/>
  <c r="AF124" i="3"/>
  <c r="AV52" i="3"/>
  <c r="S68" i="3"/>
  <c r="I9" i="3"/>
  <c r="AS53" i="3"/>
  <c r="AJ24" i="3"/>
  <c r="AL94" i="3"/>
  <c r="I103" i="3"/>
  <c r="J86" i="3"/>
  <c r="AF138" i="3"/>
  <c r="AH28" i="3"/>
  <c r="AM131" i="3"/>
  <c r="BE76" i="3"/>
  <c r="AW78" i="3"/>
  <c r="O96" i="3"/>
  <c r="AU11" i="3"/>
  <c r="AN91" i="3"/>
  <c r="AZ10" i="3"/>
  <c r="AK41" i="3"/>
  <c r="AS147" i="3"/>
  <c r="AW38" i="3"/>
  <c r="BC120" i="3"/>
  <c r="X10" i="3"/>
  <c r="BD89" i="3"/>
  <c r="X71" i="3"/>
  <c r="BD103" i="3"/>
  <c r="AJ65" i="3"/>
  <c r="N147" i="3"/>
  <c r="BE36" i="3"/>
  <c r="U110" i="3"/>
  <c r="AS67" i="3"/>
  <c r="I116" i="3"/>
  <c r="AG96" i="3"/>
  <c r="BA16" i="3"/>
  <c r="AJ82" i="3"/>
  <c r="AV72" i="3"/>
  <c r="BC139" i="3"/>
  <c r="K23" i="3"/>
  <c r="AK141" i="3"/>
  <c r="AW65" i="3"/>
  <c r="R25" i="3"/>
  <c r="S113" i="3"/>
  <c r="J73" i="3"/>
  <c r="BC84" i="3"/>
  <c r="AQ137" i="3"/>
  <c r="BF26" i="3"/>
  <c r="AF104" i="3"/>
  <c r="AU92" i="3"/>
  <c r="P48" i="3"/>
  <c r="AX131" i="3"/>
  <c r="AR41" i="3"/>
  <c r="BF142" i="3"/>
  <c r="AU52" i="3"/>
  <c r="AE33" i="3"/>
  <c r="BA78" i="3"/>
  <c r="AF65" i="3"/>
  <c r="AH56" i="3"/>
  <c r="BG128" i="3"/>
  <c r="AE10" i="3"/>
  <c r="Q39" i="3"/>
  <c r="BD76" i="3"/>
  <c r="AJ47" i="3"/>
  <c r="AX78" i="3"/>
  <c r="U134" i="3"/>
  <c r="AJ81" i="3"/>
  <c r="Y119" i="3"/>
  <c r="AP32" i="3"/>
  <c r="V114" i="3"/>
  <c r="W142" i="3"/>
  <c r="BA111" i="3"/>
  <c r="AF108" i="3"/>
  <c r="AP33" i="3"/>
  <c r="AR147" i="3"/>
  <c r="BE56" i="3"/>
  <c r="AP63" i="3"/>
  <c r="BD36" i="3"/>
  <c r="U36" i="3"/>
  <c r="BF56" i="3"/>
  <c r="AX142" i="3"/>
  <c r="AU99" i="3"/>
  <c r="AE9" i="3"/>
  <c r="AF125" i="3"/>
  <c r="BA54" i="3"/>
  <c r="V96" i="3"/>
  <c r="N75" i="3"/>
  <c r="AL67" i="3"/>
  <c r="V123" i="3"/>
  <c r="AN121" i="3"/>
  <c r="U25" i="3"/>
  <c r="AC90" i="3"/>
  <c r="H74" i="3"/>
  <c r="AX23" i="3"/>
  <c r="H107" i="3"/>
  <c r="AF93" i="3"/>
  <c r="I62" i="3"/>
  <c r="AP23" i="3"/>
  <c r="P115" i="3"/>
  <c r="AN109" i="3"/>
  <c r="AQ56" i="3"/>
  <c r="AY98" i="3"/>
  <c r="AR144" i="3"/>
  <c r="J89" i="3"/>
  <c r="BD63" i="3"/>
  <c r="AJ116" i="3"/>
  <c r="AP68" i="3"/>
  <c r="N43" i="3"/>
  <c r="AI75" i="3"/>
  <c r="AE85" i="3"/>
  <c r="Q53" i="3"/>
  <c r="Z120" i="3"/>
  <c r="AR84" i="3"/>
  <c r="N24" i="3"/>
  <c r="H101" i="3"/>
  <c r="AZ48" i="3"/>
  <c r="Z131" i="3"/>
  <c r="AV23" i="3"/>
  <c r="BF20" i="3"/>
  <c r="AL101" i="3"/>
  <c r="BE141" i="3"/>
  <c r="U96" i="3"/>
  <c r="R18" i="3"/>
  <c r="AS8" i="3"/>
  <c r="AU81" i="3"/>
  <c r="O21" i="3"/>
  <c r="W132" i="3"/>
  <c r="AF18" i="3"/>
  <c r="AG106" i="3"/>
  <c r="AQ94" i="3"/>
  <c r="AK46" i="3"/>
  <c r="AQ69" i="3"/>
  <c r="S98" i="3"/>
  <c r="AL144" i="3"/>
  <c r="M72" i="3"/>
  <c r="I47" i="3"/>
  <c r="AQ140" i="3"/>
  <c r="AW30" i="3"/>
  <c r="BD86" i="3"/>
  <c r="BF139" i="3"/>
  <c r="L39" i="3"/>
  <c r="AY22" i="3"/>
  <c r="BD75" i="3"/>
  <c r="W113" i="3"/>
  <c r="AJ139" i="3"/>
  <c r="T37" i="3"/>
  <c r="N69" i="3"/>
  <c r="BD124" i="3"/>
  <c r="P52" i="3"/>
  <c r="W139" i="3"/>
  <c r="AG22" i="3"/>
  <c r="AH141" i="3"/>
  <c r="O109" i="3"/>
  <c r="AC15" i="3"/>
  <c r="M147" i="3"/>
  <c r="P16" i="3"/>
  <c r="AS62" i="3"/>
  <c r="BF137" i="3"/>
  <c r="AJ145" i="3"/>
  <c r="W99" i="3"/>
  <c r="AC63" i="3"/>
  <c r="AR97" i="3"/>
  <c r="Y24" i="3"/>
  <c r="R66" i="3"/>
  <c r="BG72" i="3"/>
  <c r="Z43" i="3"/>
  <c r="I125" i="3"/>
  <c r="AT32" i="3"/>
  <c r="BF103" i="3"/>
  <c r="X23" i="3"/>
  <c r="AB63" i="3"/>
  <c r="J70" i="3"/>
  <c r="L129" i="3"/>
  <c r="M14" i="3"/>
  <c r="BE102" i="3"/>
  <c r="AG27" i="3"/>
  <c r="AH126" i="3"/>
  <c r="N32" i="3"/>
  <c r="AS45" i="3"/>
  <c r="AR12" i="3"/>
  <c r="Y127" i="3"/>
  <c r="AA111" i="3"/>
  <c r="AQ83" i="3"/>
  <c r="AF45" i="3"/>
  <c r="U126" i="3"/>
  <c r="AE69" i="3"/>
  <c r="BB59" i="3"/>
  <c r="Y74" i="3"/>
  <c r="V74" i="3"/>
  <c r="AS70" i="3"/>
  <c r="M97" i="3"/>
  <c r="M137" i="3"/>
  <c r="AP146" i="3"/>
  <c r="AI37" i="3"/>
  <c r="BC143" i="3"/>
  <c r="AW54" i="3"/>
  <c r="AA29" i="3"/>
  <c r="BE88" i="3"/>
  <c r="AK114" i="3"/>
  <c r="BE48" i="3"/>
  <c r="AB75" i="3"/>
  <c r="Z45" i="3"/>
  <c r="X96" i="3"/>
  <c r="V129" i="3"/>
  <c r="Y66" i="3"/>
  <c r="AL103" i="3"/>
  <c r="BE95" i="3"/>
  <c r="L135" i="3"/>
  <c r="W104" i="3"/>
  <c r="V86" i="3"/>
  <c r="AN40" i="3"/>
  <c r="AY36" i="3"/>
  <c r="O31" i="3"/>
  <c r="AZ28" i="3"/>
  <c r="AP103" i="3"/>
  <c r="M108" i="3"/>
  <c r="AY48" i="3"/>
  <c r="AM53" i="3"/>
  <c r="AO132" i="3"/>
  <c r="BA93" i="3"/>
  <c r="AC68" i="3"/>
  <c r="V107" i="3"/>
  <c r="AT11" i="3"/>
  <c r="AZ96" i="3"/>
  <c r="H47" i="3"/>
  <c r="L75" i="3"/>
  <c r="AE70" i="3"/>
  <c r="BC35" i="3"/>
  <c r="AM127" i="3"/>
  <c r="W111" i="3"/>
  <c r="P85" i="3"/>
  <c r="AF144" i="3"/>
  <c r="J22" i="3"/>
  <c r="AI26" i="3"/>
  <c r="AE128" i="3"/>
  <c r="AA119" i="3"/>
  <c r="AY112" i="3"/>
  <c r="BC17" i="3"/>
  <c r="X47" i="3"/>
  <c r="AZ94" i="3"/>
  <c r="AU118" i="3"/>
  <c r="T33" i="3"/>
  <c r="AL17" i="3"/>
  <c r="T74" i="3"/>
  <c r="AV19" i="3"/>
  <c r="AS52" i="3"/>
  <c r="S142" i="3"/>
  <c r="M106" i="3"/>
  <c r="T131" i="3"/>
  <c r="AQ67" i="3"/>
  <c r="AI79" i="3"/>
  <c r="I82" i="3"/>
  <c r="P54" i="3"/>
  <c r="AQ126" i="3"/>
  <c r="AJ8" i="3"/>
  <c r="AH125" i="3"/>
  <c r="AH48" i="3"/>
  <c r="AF42" i="3"/>
  <c r="AM129" i="3"/>
  <c r="AM135" i="3"/>
  <c r="AK73" i="3"/>
  <c r="H125" i="3"/>
  <c r="BD61" i="3"/>
  <c r="AD96" i="3"/>
  <c r="AN31" i="3"/>
  <c r="X16" i="3"/>
  <c r="AL114" i="3"/>
  <c r="O15" i="3"/>
  <c r="O74" i="3"/>
  <c r="BC108" i="3"/>
  <c r="BD38" i="3"/>
  <c r="AR61" i="3"/>
  <c r="M27" i="3"/>
  <c r="V55" i="3"/>
  <c r="Y14" i="3"/>
  <c r="AF83" i="3"/>
  <c r="AX58" i="3"/>
  <c r="AI123" i="3"/>
  <c r="AX128" i="3"/>
  <c r="Q75" i="3"/>
  <c r="J36" i="3"/>
  <c r="V134" i="3"/>
  <c r="AN36" i="3"/>
  <c r="AH39" i="3"/>
  <c r="Q17" i="3"/>
  <c r="AX127" i="3"/>
  <c r="AL90" i="3"/>
  <c r="Z78" i="3"/>
  <c r="AV110" i="3"/>
  <c r="AF34" i="3"/>
  <c r="AK112" i="3"/>
  <c r="AF71" i="3"/>
  <c r="AD138" i="3"/>
  <c r="J61" i="3"/>
  <c r="Z110" i="3"/>
  <c r="U52" i="3"/>
  <c r="AS129" i="3"/>
  <c r="AP75" i="3"/>
  <c r="AH110" i="3"/>
  <c r="S27" i="3"/>
  <c r="AC83" i="3"/>
  <c r="AJ29" i="3"/>
  <c r="N133" i="3"/>
  <c r="T123" i="3"/>
  <c r="H25" i="3"/>
  <c r="BG67" i="3"/>
  <c r="AE144" i="3"/>
  <c r="AS105" i="3"/>
  <c r="K29" i="3"/>
  <c r="L122" i="3"/>
  <c r="AT85" i="3"/>
  <c r="BF147" i="3"/>
  <c r="AB43" i="3"/>
  <c r="AF111" i="3"/>
  <c r="H68" i="3"/>
  <c r="BG113" i="3"/>
  <c r="K45" i="3"/>
  <c r="BA88" i="3"/>
  <c r="AN71" i="3"/>
  <c r="J69" i="3"/>
  <c r="BA55" i="3"/>
  <c r="AT13" i="3"/>
  <c r="S118" i="3"/>
  <c r="AX98" i="3"/>
  <c r="BA10" i="3"/>
  <c r="BG134" i="3"/>
  <c r="H85" i="3"/>
  <c r="AK117" i="3"/>
  <c r="L53" i="3"/>
  <c r="AG18" i="3"/>
  <c r="AU36" i="3"/>
  <c r="L108" i="3"/>
  <c r="I114" i="3"/>
  <c r="AH95" i="3"/>
  <c r="AE78" i="3"/>
  <c r="O104" i="3"/>
  <c r="AL27" i="3"/>
  <c r="AH27" i="3"/>
  <c r="AF129" i="3"/>
  <c r="P65" i="3"/>
  <c r="Q35" i="3"/>
  <c r="W32" i="3"/>
  <c r="AW25" i="3"/>
  <c r="AX28" i="3"/>
  <c r="AQ120" i="3"/>
  <c r="U105" i="3"/>
  <c r="I57" i="3"/>
  <c r="AB36" i="3"/>
  <c r="AW59" i="3"/>
  <c r="AE135" i="3"/>
  <c r="J123" i="3"/>
  <c r="AQ61" i="3"/>
  <c r="AK107" i="3"/>
  <c r="AM39" i="3"/>
  <c r="AS46" i="3"/>
  <c r="AD132" i="3"/>
  <c r="AZ119" i="3"/>
  <c r="Q58" i="3"/>
  <c r="AR140" i="3"/>
  <c r="BD53" i="3"/>
  <c r="BC132" i="3"/>
  <c r="M41" i="3"/>
  <c r="H108" i="3"/>
  <c r="Q81" i="3"/>
  <c r="K47" i="3"/>
  <c r="AT26" i="3"/>
  <c r="BF27" i="3"/>
  <c r="X61" i="3"/>
  <c r="V118" i="3"/>
  <c r="S40" i="3"/>
  <c r="H54" i="3"/>
  <c r="AK56" i="3"/>
  <c r="P82" i="3"/>
  <c r="Q125" i="3"/>
  <c r="X70" i="3"/>
  <c r="N77" i="3"/>
  <c r="AL20" i="3"/>
  <c r="BD28" i="3"/>
  <c r="J7" i="3"/>
  <c r="AJ103" i="3"/>
  <c r="AL14" i="3"/>
  <c r="AA20" i="3"/>
  <c r="AZ72" i="3"/>
  <c r="BC89" i="3"/>
  <c r="W112" i="3"/>
  <c r="AQ96" i="3"/>
  <c r="N81" i="3"/>
  <c r="P145" i="3"/>
  <c r="AE94" i="3"/>
  <c r="M58" i="3"/>
  <c r="AD58" i="3"/>
  <c r="AH18" i="3"/>
  <c r="S145" i="3"/>
  <c r="AY81" i="3"/>
  <c r="S57" i="3"/>
  <c r="Y87" i="3"/>
  <c r="AK60" i="3"/>
  <c r="V89" i="3"/>
  <c r="AO11" i="3"/>
  <c r="O134" i="3"/>
  <c r="AP96" i="3"/>
  <c r="AB48" i="3"/>
  <c r="T81" i="3"/>
  <c r="L56" i="3"/>
  <c r="O87" i="3"/>
  <c r="AW69" i="3"/>
  <c r="AQ125" i="3"/>
  <c r="BA83" i="3"/>
  <c r="Q138" i="3"/>
  <c r="J62" i="3"/>
  <c r="AE40" i="3"/>
  <c r="P92" i="3"/>
  <c r="BA65" i="3"/>
  <c r="BG10" i="3"/>
  <c r="AO46" i="3"/>
  <c r="AR139" i="3"/>
  <c r="AO138" i="3"/>
  <c r="AY146" i="3"/>
  <c r="AC124" i="3"/>
  <c r="AY79" i="3"/>
  <c r="AV35" i="3"/>
  <c r="AD24" i="3"/>
  <c r="AB9" i="3"/>
  <c r="AH58" i="3"/>
  <c r="P38" i="3"/>
  <c r="AH57" i="3"/>
  <c r="AL86" i="3"/>
  <c r="BF61" i="3"/>
  <c r="V99" i="3"/>
  <c r="AC18" i="3"/>
  <c r="P7" i="3"/>
  <c r="I18" i="3"/>
  <c r="L119" i="3"/>
  <c r="BG40" i="3"/>
  <c r="U26" i="3"/>
  <c r="BE22" i="3"/>
  <c r="AS139" i="3"/>
  <c r="V23" i="3"/>
  <c r="U121" i="3"/>
  <c r="AT136" i="3"/>
  <c r="AE104" i="3"/>
  <c r="M122" i="3"/>
  <c r="K130" i="3"/>
  <c r="BD82" i="3"/>
  <c r="U18" i="3"/>
  <c r="AK140" i="3"/>
  <c r="AK102" i="3"/>
  <c r="BG27" i="3"/>
  <c r="AQ73" i="3"/>
  <c r="BF68" i="3"/>
  <c r="R104" i="3"/>
  <c r="L47" i="3"/>
  <c r="AA89" i="3"/>
  <c r="U12" i="3"/>
  <c r="M127" i="3"/>
  <c r="M110" i="3"/>
  <c r="AJ100" i="3"/>
  <c r="BE59" i="3"/>
  <c r="Q48" i="3"/>
  <c r="V46" i="3"/>
  <c r="O121" i="3"/>
  <c r="BF104" i="3"/>
  <c r="AL68" i="3"/>
  <c r="AR120" i="3"/>
  <c r="Z82" i="3"/>
  <c r="AC81" i="3"/>
  <c r="AV41" i="3"/>
  <c r="AE11" i="3"/>
  <c r="L48" i="3"/>
  <c r="AT133" i="3"/>
  <c r="AI76" i="3"/>
  <c r="AG71" i="3"/>
  <c r="I53" i="3"/>
  <c r="AC19" i="3"/>
  <c r="AB92" i="3"/>
  <c r="AK123" i="3"/>
  <c r="AZ140" i="3"/>
  <c r="M107" i="3"/>
  <c r="X109" i="3"/>
  <c r="L61" i="3"/>
  <c r="AI17" i="3"/>
  <c r="AF92" i="3"/>
  <c r="W105" i="3"/>
  <c r="W55" i="3"/>
  <c r="AK128" i="3"/>
  <c r="AO9" i="3"/>
  <c r="AK110" i="3"/>
  <c r="AP12" i="3"/>
  <c r="AD105" i="3"/>
  <c r="AT56" i="3"/>
  <c r="BD31" i="3"/>
  <c r="BF52" i="3"/>
  <c r="AP136" i="3"/>
  <c r="N28" i="3"/>
  <c r="AR96" i="3"/>
  <c r="N95" i="3"/>
  <c r="Y33" i="3"/>
  <c r="AE59" i="3"/>
  <c r="O136" i="3"/>
  <c r="N126" i="3"/>
  <c r="AR103" i="3"/>
  <c r="AA35" i="3"/>
  <c r="AX119" i="3"/>
  <c r="AT52" i="3"/>
  <c r="BE119" i="3"/>
  <c r="BG34" i="3"/>
  <c r="AM64" i="3"/>
  <c r="AK30" i="3"/>
  <c r="AI19" i="3"/>
  <c r="BB46" i="3"/>
  <c r="AM145" i="3"/>
  <c r="AB137" i="3"/>
  <c r="AB27" i="3"/>
  <c r="AM47" i="3"/>
  <c r="AJ45" i="3"/>
  <c r="AP72" i="3"/>
  <c r="BC9" i="3"/>
  <c r="AL138" i="3"/>
  <c r="N82" i="3"/>
  <c r="AY94" i="3"/>
  <c r="U88" i="3"/>
  <c r="M64" i="3"/>
  <c r="AZ20" i="3"/>
  <c r="AM10" i="3"/>
  <c r="AD81" i="3"/>
  <c r="BG9" i="3"/>
  <c r="X119" i="3"/>
  <c r="AY17" i="3"/>
  <c r="BG47" i="3"/>
  <c r="AU90" i="3"/>
  <c r="Y144" i="3"/>
  <c r="S126" i="3"/>
  <c r="T109" i="3"/>
  <c r="AH97" i="3"/>
  <c r="BA85" i="3"/>
  <c r="H131" i="3"/>
  <c r="AO18" i="3"/>
  <c r="Y64" i="3"/>
  <c r="AX21" i="3"/>
  <c r="AW142" i="3"/>
  <c r="BE140" i="3"/>
  <c r="BC86" i="3"/>
  <c r="O94" i="3"/>
  <c r="AK143" i="3"/>
  <c r="W14" i="3"/>
  <c r="AH7" i="3"/>
  <c r="AG101" i="3"/>
  <c r="AU95" i="3"/>
  <c r="AS38" i="3"/>
  <c r="BE45" i="3"/>
  <c r="AY77" i="3"/>
  <c r="U92" i="3"/>
  <c r="AF30" i="3"/>
  <c r="BC10" i="3"/>
  <c r="BG52" i="3"/>
  <c r="BD68" i="3"/>
  <c r="BA113" i="3"/>
  <c r="AL112" i="3"/>
  <c r="O130" i="3"/>
  <c r="I23" i="3"/>
  <c r="BE75" i="3"/>
  <c r="AF110" i="3"/>
  <c r="AN110" i="3"/>
  <c r="Q30" i="3"/>
  <c r="AK31" i="3"/>
  <c r="Q126" i="3"/>
  <c r="BG124" i="3"/>
  <c r="J114" i="3"/>
  <c r="AA113" i="3"/>
  <c r="W85" i="3"/>
  <c r="AK83" i="3"/>
  <c r="AX10" i="3"/>
  <c r="AN76" i="3"/>
  <c r="X127" i="3"/>
  <c r="BF75" i="3"/>
  <c r="AF127" i="3"/>
  <c r="O112" i="3"/>
  <c r="AV80" i="3"/>
  <c r="N35" i="3"/>
  <c r="N39" i="3"/>
  <c r="AE32" i="3"/>
  <c r="AT14" i="3"/>
  <c r="X82" i="3"/>
  <c r="AJ110" i="3"/>
  <c r="AJ63" i="3"/>
  <c r="AV16" i="3"/>
  <c r="BC123" i="3"/>
  <c r="AL135" i="3"/>
  <c r="K31" i="3"/>
  <c r="AT19" i="3"/>
  <c r="AG76" i="3"/>
  <c r="BB144" i="3"/>
  <c r="AI35" i="3"/>
  <c r="AK18" i="3"/>
  <c r="AN117" i="3"/>
  <c r="M80" i="3"/>
  <c r="Q52" i="3"/>
  <c r="BC72" i="3"/>
  <c r="S9" i="3"/>
  <c r="AQ128" i="3"/>
  <c r="AR76" i="3"/>
  <c r="N108" i="3"/>
  <c r="T70" i="3"/>
  <c r="L80" i="3"/>
  <c r="AW53" i="3"/>
  <c r="BD11" i="3"/>
  <c r="AA112" i="3"/>
  <c r="P101" i="3"/>
  <c r="AP20" i="3"/>
  <c r="U16" i="3"/>
  <c r="N55" i="3"/>
  <c r="AP144" i="3"/>
  <c r="K9" i="3"/>
  <c r="W53" i="3"/>
  <c r="AB20" i="3"/>
  <c r="BE133" i="3"/>
  <c r="AF10" i="3"/>
  <c r="W38" i="3"/>
  <c r="AR142" i="3"/>
  <c r="AL125" i="3"/>
  <c r="BF12" i="3"/>
  <c r="W56" i="3"/>
  <c r="AP115" i="3"/>
  <c r="W83" i="3"/>
  <c r="AT110" i="3"/>
  <c r="AJ15" i="3"/>
  <c r="AJ102" i="3"/>
  <c r="O17" i="3"/>
  <c r="AO140" i="3"/>
  <c r="BF74" i="3"/>
  <c r="AG129" i="3"/>
  <c r="P88" i="3"/>
  <c r="K18" i="3"/>
  <c r="AD69" i="3"/>
  <c r="X52" i="3"/>
  <c r="O133" i="3"/>
  <c r="AH118" i="3"/>
  <c r="AN56" i="3"/>
  <c r="AH112" i="3"/>
  <c r="AR36" i="3"/>
  <c r="BE89" i="3"/>
  <c r="AH127" i="3"/>
  <c r="H88" i="3"/>
  <c r="N124" i="3"/>
  <c r="AZ34" i="3"/>
  <c r="K135" i="3"/>
  <c r="AT72" i="3"/>
  <c r="O89" i="3"/>
  <c r="BD146" i="3"/>
  <c r="AA96" i="3"/>
  <c r="AR106" i="3"/>
  <c r="AW8" i="3"/>
  <c r="Z42" i="3"/>
  <c r="AA103" i="3"/>
  <c r="H135" i="3"/>
  <c r="AE136" i="3"/>
  <c r="BB33" i="3"/>
  <c r="AB72" i="3"/>
  <c r="AI84" i="3"/>
  <c r="BF138" i="3"/>
  <c r="AY100" i="3"/>
  <c r="AJ111" i="3"/>
  <c r="AV121" i="3"/>
  <c r="AZ137" i="3"/>
  <c r="AR23" i="3"/>
  <c r="S62" i="3"/>
  <c r="AC82" i="3"/>
  <c r="W45" i="3"/>
  <c r="AS143" i="3"/>
  <c r="BB147" i="3"/>
  <c r="X113" i="3"/>
  <c r="Q136" i="3"/>
  <c r="L120" i="3"/>
  <c r="AI71" i="3"/>
  <c r="O22" i="3"/>
  <c r="Q112" i="3"/>
  <c r="AL139" i="3"/>
  <c r="I81" i="3"/>
  <c r="AY60" i="3"/>
  <c r="BA125" i="3"/>
  <c r="K141" i="3"/>
  <c r="AH24" i="3"/>
  <c r="AT55" i="3"/>
  <c r="L63" i="3"/>
  <c r="H32" i="3"/>
  <c r="AQ116" i="3"/>
  <c r="AR72" i="3"/>
  <c r="S139" i="3"/>
  <c r="AO125" i="3"/>
  <c r="AU136" i="3"/>
  <c r="AZ133" i="3"/>
  <c r="AJ84" i="3"/>
  <c r="BA41" i="3"/>
  <c r="S116" i="3"/>
  <c r="AO33" i="3"/>
  <c r="N114" i="3"/>
  <c r="BE103" i="3"/>
  <c r="M17" i="3"/>
  <c r="V62" i="3"/>
  <c r="M90" i="3"/>
  <c r="AT95" i="3"/>
  <c r="BB22" i="3"/>
  <c r="Y114" i="3"/>
  <c r="AQ119" i="3"/>
  <c r="AH83" i="3"/>
  <c r="AQ48" i="3"/>
  <c r="AP25" i="3"/>
  <c r="AV87" i="3"/>
  <c r="W70" i="3"/>
  <c r="AE65" i="3"/>
  <c r="J99" i="3"/>
  <c r="AK118" i="3"/>
  <c r="H120" i="3"/>
  <c r="M26" i="3"/>
  <c r="AW21" i="3"/>
  <c r="AI61" i="3"/>
  <c r="M144" i="3"/>
  <c r="AV22" i="3"/>
  <c r="BF113" i="3"/>
  <c r="AI66" i="3"/>
  <c r="AF33" i="3"/>
  <c r="P15" i="3"/>
  <c r="O80" i="3"/>
  <c r="AY101" i="3"/>
  <c r="Z76" i="3"/>
  <c r="AS87" i="3"/>
  <c r="AM52" i="3"/>
  <c r="AT143" i="3"/>
  <c r="AF24" i="3"/>
  <c r="AW7" i="3"/>
  <c r="BA86" i="3"/>
  <c r="AY83" i="3"/>
  <c r="AQ134" i="3"/>
  <c r="R8" i="3"/>
  <c r="AE18" i="3"/>
  <c r="Q14" i="3"/>
  <c r="AP131" i="3"/>
  <c r="V92" i="3"/>
  <c r="I140" i="3"/>
  <c r="V35" i="3"/>
  <c r="AH103" i="3"/>
  <c r="AY103" i="3"/>
  <c r="AK121" i="3"/>
  <c r="O19" i="3"/>
  <c r="T19" i="3"/>
  <c r="AM27" i="3"/>
  <c r="W60" i="3"/>
  <c r="AW137" i="3"/>
  <c r="H105" i="3"/>
  <c r="H7" i="3"/>
  <c r="AN33" i="3"/>
  <c r="BD60" i="3"/>
  <c r="AG61" i="3"/>
  <c r="I112" i="3"/>
  <c r="BB96" i="3"/>
  <c r="K134" i="3"/>
  <c r="I59" i="3"/>
  <c r="BD132" i="3"/>
  <c r="AF130" i="3"/>
  <c r="AH31" i="3"/>
  <c r="Q20" i="3"/>
  <c r="BC42" i="3"/>
  <c r="AJ54" i="3"/>
  <c r="AX69" i="3"/>
  <c r="P144" i="3"/>
  <c r="AB130" i="3"/>
  <c r="AX86" i="3"/>
  <c r="BG79" i="3"/>
  <c r="I65" i="3"/>
  <c r="J52" i="3"/>
  <c r="W101" i="3"/>
  <c r="AG94" i="3"/>
  <c r="K138" i="3"/>
  <c r="AH136" i="3"/>
  <c r="AI94" i="3"/>
  <c r="X107" i="3"/>
  <c r="AD9" i="3"/>
  <c r="Z22" i="3"/>
  <c r="N27" i="3"/>
  <c r="AC31" i="3"/>
  <c r="AH63" i="3"/>
  <c r="AI125" i="3"/>
  <c r="AO24" i="3"/>
  <c r="AB145" i="3"/>
  <c r="AK96" i="3"/>
  <c r="I132" i="3"/>
  <c r="L62" i="3"/>
  <c r="AV71" i="3"/>
  <c r="AX130" i="3"/>
  <c r="AE29" i="3"/>
  <c r="AE77" i="3"/>
  <c r="BB104" i="3"/>
  <c r="H20" i="3"/>
  <c r="BE42" i="3"/>
  <c r="AC53" i="3"/>
  <c r="AS141" i="3"/>
  <c r="AD71" i="3"/>
  <c r="AJ7" i="3"/>
  <c r="AG88" i="3"/>
  <c r="BA60" i="3"/>
  <c r="AV75" i="3"/>
  <c r="AT46" i="3"/>
  <c r="AC59" i="3"/>
  <c r="BE80" i="3"/>
  <c r="R116" i="3"/>
  <c r="AQ117" i="3"/>
  <c r="AE126" i="3"/>
  <c r="BC133" i="3"/>
  <c r="V21" i="3"/>
  <c r="AK74" i="3"/>
  <c r="AL40" i="3"/>
  <c r="AC143" i="3"/>
  <c r="U142" i="3"/>
  <c r="AB142" i="3"/>
  <c r="K32" i="3"/>
  <c r="AI59" i="3"/>
  <c r="AC128" i="3"/>
  <c r="BD100" i="3"/>
  <c r="AT96" i="3"/>
  <c r="M104" i="3"/>
  <c r="AA93" i="3"/>
  <c r="R111" i="3"/>
  <c r="AP97" i="3"/>
  <c r="BF45" i="3"/>
  <c r="I34" i="3"/>
  <c r="AQ22" i="3"/>
  <c r="AG137" i="3"/>
  <c r="AU141" i="3"/>
  <c r="Z25" i="3"/>
  <c r="S43" i="3"/>
  <c r="V87" i="3"/>
  <c r="X48" i="3"/>
  <c r="BG127" i="3"/>
  <c r="AN68" i="3"/>
  <c r="BG145" i="3"/>
  <c r="U138" i="3"/>
  <c r="AV55" i="3"/>
  <c r="AW118" i="3"/>
  <c r="AP54" i="3"/>
  <c r="R110" i="3"/>
  <c r="BE104" i="3"/>
  <c r="AO20" i="3"/>
  <c r="L18" i="3"/>
  <c r="AA32" i="3"/>
  <c r="O68" i="3"/>
  <c r="AF99" i="3"/>
  <c r="L13" i="3"/>
  <c r="AE81" i="3"/>
  <c r="AY96" i="3"/>
  <c r="AS24" i="3"/>
  <c r="AM9" i="3"/>
  <c r="AG64" i="3"/>
  <c r="Y61" i="3"/>
  <c r="AU89" i="3"/>
  <c r="U95" i="3"/>
  <c r="AI82" i="3"/>
  <c r="AP104" i="3"/>
  <c r="AR62" i="3"/>
  <c r="AI48" i="3"/>
  <c r="AF20" i="3"/>
  <c r="M113" i="3"/>
  <c r="AA106" i="3"/>
  <c r="AQ52" i="3"/>
  <c r="AX26" i="3"/>
  <c r="BA66" i="3"/>
  <c r="AO23" i="3"/>
  <c r="AF90" i="3"/>
  <c r="Z77" i="3"/>
  <c r="S15" i="3"/>
  <c r="AP117" i="3"/>
  <c r="AY14" i="3"/>
  <c r="BG107" i="3"/>
  <c r="AO123" i="3"/>
  <c r="J108" i="3"/>
  <c r="X35" i="3"/>
  <c r="Z60" i="3"/>
  <c r="AJ60" i="3"/>
  <c r="AZ143" i="3"/>
  <c r="AK97" i="3"/>
  <c r="BC93" i="3"/>
  <c r="AS68" i="3"/>
  <c r="AI12" i="3"/>
  <c r="BB63" i="3"/>
  <c r="AU93" i="3"/>
  <c r="L74" i="3"/>
  <c r="O123" i="3"/>
  <c r="AS43" i="3"/>
  <c r="AJ16" i="3"/>
  <c r="W136" i="3"/>
  <c r="V103" i="3"/>
  <c r="Q106" i="3"/>
  <c r="Q124" i="3"/>
  <c r="BE38" i="3"/>
  <c r="AQ133" i="3"/>
  <c r="S85" i="3"/>
  <c r="AQ132" i="3"/>
  <c r="N61" i="3"/>
  <c r="AT105" i="3"/>
  <c r="H21" i="3"/>
  <c r="AW132" i="3"/>
  <c r="BD7" i="3"/>
  <c r="AA145" i="3"/>
  <c r="AY126" i="3"/>
  <c r="K122" i="3"/>
  <c r="AT118" i="3"/>
  <c r="AD47" i="3"/>
  <c r="AF62" i="3"/>
  <c r="AT73" i="3"/>
  <c r="AF23" i="3"/>
  <c r="BD138" i="3"/>
  <c r="T59" i="3"/>
  <c r="R96" i="3"/>
  <c r="AK67" i="3"/>
  <c r="R112" i="3"/>
  <c r="V8" i="3"/>
  <c r="O58" i="3"/>
  <c r="AE21" i="3"/>
  <c r="AY69" i="3"/>
  <c r="AA15" i="3"/>
  <c r="AT91" i="3"/>
  <c r="BB136" i="3"/>
  <c r="J105" i="3"/>
  <c r="AW62" i="3"/>
  <c r="W19" i="3"/>
  <c r="I84" i="3"/>
  <c r="AC54" i="3"/>
  <c r="BD23" i="3"/>
  <c r="J79" i="3"/>
  <c r="AF131" i="3"/>
  <c r="AA66" i="3"/>
  <c r="BF105" i="3"/>
  <c r="Z130" i="3"/>
  <c r="AB8" i="3"/>
  <c r="BC112" i="3"/>
  <c r="AX106" i="3"/>
  <c r="AA98" i="3"/>
  <c r="AB77" i="3"/>
  <c r="AZ88" i="3"/>
  <c r="AO118" i="3"/>
  <c r="AV77" i="3"/>
  <c r="BG32" i="3"/>
  <c r="AG143" i="3"/>
  <c r="R115" i="3"/>
  <c r="X12" i="3"/>
  <c r="Q71" i="3"/>
  <c r="AD100" i="3"/>
  <c r="AV122" i="3"/>
  <c r="AK92" i="3"/>
  <c r="AS54" i="3"/>
  <c r="AT82" i="3"/>
  <c r="M35" i="3"/>
  <c r="AL107" i="3"/>
  <c r="N102" i="3"/>
  <c r="R34" i="3"/>
  <c r="AE103" i="3"/>
  <c r="AV30" i="3"/>
  <c r="AC48" i="3"/>
  <c r="X95" i="3"/>
  <c r="J47" i="3"/>
  <c r="BF34" i="3"/>
  <c r="S23" i="3"/>
  <c r="X114" i="3"/>
  <c r="BC61" i="3"/>
  <c r="Y13" i="3"/>
  <c r="AO119" i="3"/>
  <c r="BA100" i="3"/>
  <c r="V80" i="3"/>
  <c r="AT61" i="3"/>
  <c r="BC18" i="3"/>
  <c r="AS79" i="3"/>
  <c r="R74" i="3"/>
  <c r="BF102" i="3"/>
  <c r="AT65" i="3"/>
  <c r="BA73" i="3"/>
  <c r="Z23" i="3"/>
  <c r="L136" i="3"/>
  <c r="X28" i="3"/>
  <c r="AN38" i="3"/>
  <c r="AZ65" i="3"/>
  <c r="AN125" i="3"/>
  <c r="O36" i="3"/>
  <c r="AU135" i="3"/>
  <c r="V34" i="3"/>
  <c r="AJ141" i="3"/>
  <c r="P122" i="3"/>
  <c r="V84" i="3"/>
  <c r="T91" i="3"/>
  <c r="AT69" i="3"/>
  <c r="Y39" i="3"/>
  <c r="AI63" i="3"/>
  <c r="AS76" i="3"/>
  <c r="U68" i="3"/>
  <c r="AJ104" i="3"/>
  <c r="L37" i="3"/>
  <c r="X44" i="3"/>
  <c r="AZ12" i="3"/>
  <c r="AB33" i="3"/>
  <c r="AV86" i="3"/>
  <c r="V93" i="3"/>
  <c r="AH60" i="3"/>
  <c r="AX56" i="3"/>
  <c r="BG16" i="3"/>
  <c r="AQ101" i="3"/>
  <c r="BG102" i="3"/>
  <c r="BC71" i="3"/>
  <c r="M60" i="3"/>
  <c r="AR146" i="3"/>
  <c r="W26" i="3"/>
  <c r="AL77" i="3"/>
  <c r="AL87" i="3"/>
  <c r="AU32" i="3"/>
  <c r="AA130" i="3"/>
  <c r="U39" i="3"/>
  <c r="T117" i="3"/>
  <c r="AD103" i="3"/>
  <c r="J96" i="3"/>
  <c r="AV83" i="3"/>
  <c r="AV84" i="3"/>
  <c r="BA32" i="3"/>
  <c r="AY33" i="3"/>
  <c r="W81" i="3"/>
  <c r="L60" i="3"/>
  <c r="AX124" i="3"/>
  <c r="AV14" i="3"/>
  <c r="AT114" i="3"/>
  <c r="AG102" i="3"/>
  <c r="AJ94" i="3"/>
  <c r="AB68" i="3"/>
  <c r="T118" i="3"/>
  <c r="X122" i="3"/>
  <c r="AJ133" i="3"/>
  <c r="M31" i="3"/>
  <c r="AX83" i="3"/>
  <c r="AB87" i="3"/>
  <c r="AY65" i="3"/>
  <c r="AA105" i="3"/>
  <c r="AM105" i="3"/>
  <c r="AI118" i="3"/>
  <c r="AM109" i="3"/>
  <c r="L114" i="3"/>
  <c r="BD13" i="3"/>
  <c r="U60" i="3"/>
  <c r="BA19" i="3"/>
  <c r="U107" i="3"/>
  <c r="N127" i="3"/>
  <c r="AM97" i="3"/>
  <c r="O131" i="3"/>
  <c r="AE86" i="3"/>
  <c r="AT122" i="3"/>
  <c r="AN37" i="3"/>
  <c r="AF140" i="3"/>
  <c r="Q132" i="3"/>
  <c r="BF29" i="3"/>
  <c r="N100" i="3"/>
  <c r="AZ121" i="3"/>
  <c r="AG43" i="3"/>
  <c r="V105" i="3"/>
  <c r="AX82" i="3"/>
  <c r="BE37" i="3"/>
  <c r="AO38" i="3"/>
  <c r="AU138" i="3"/>
  <c r="AD91" i="3"/>
  <c r="AG21" i="3"/>
  <c r="AM118" i="3"/>
  <c r="AE7" i="3"/>
  <c r="AH40" i="3"/>
  <c r="AJ143" i="3"/>
  <c r="BG59" i="3"/>
  <c r="S112" i="3"/>
  <c r="AA17" i="3"/>
  <c r="Y31" i="3"/>
  <c r="AB98" i="3"/>
  <c r="AX25" i="3"/>
  <c r="AM19" i="3"/>
  <c r="K19" i="3"/>
  <c r="AE87" i="3"/>
  <c r="Y77" i="3"/>
  <c r="AJ76" i="3"/>
  <c r="AK68" i="3"/>
  <c r="R73" i="3"/>
  <c r="AV124" i="3"/>
  <c r="AW75" i="3"/>
  <c r="K124" i="3"/>
  <c r="Z24" i="3"/>
  <c r="H122" i="3"/>
  <c r="AZ128" i="3"/>
  <c r="AI92" i="3"/>
  <c r="I128" i="3"/>
  <c r="AS17" i="3"/>
  <c r="AA24" i="3"/>
  <c r="AS12" i="3"/>
  <c r="T120" i="3"/>
  <c r="AF53" i="3"/>
  <c r="J45" i="3"/>
  <c r="AG111" i="3"/>
  <c r="AW94" i="3"/>
  <c r="AT146" i="3"/>
  <c r="AX112" i="3"/>
  <c r="AT37" i="3"/>
  <c r="M84" i="3"/>
  <c r="AO60" i="3"/>
  <c r="AD56" i="3"/>
  <c r="AQ17" i="3"/>
  <c r="AQ121" i="3"/>
  <c r="V43" i="3"/>
  <c r="AJ90" i="3"/>
  <c r="J90" i="3"/>
  <c r="P45" i="3"/>
  <c r="O115" i="3"/>
  <c r="AN67" i="3"/>
  <c r="K67" i="3"/>
  <c r="BG13" i="3"/>
  <c r="AS78" i="3"/>
  <c r="AS34" i="3"/>
  <c r="K82" i="3"/>
  <c r="BE30" i="3"/>
  <c r="AH101" i="3"/>
  <c r="K43" i="3"/>
  <c r="BF60" i="3"/>
  <c r="AZ26" i="3"/>
  <c r="U146" i="3"/>
  <c r="M73" i="3"/>
  <c r="AY97" i="3"/>
  <c r="AC37" i="3"/>
  <c r="BF121" i="3"/>
  <c r="AE130" i="3"/>
  <c r="X147" i="3"/>
  <c r="L145" i="3"/>
  <c r="AB40" i="3"/>
  <c r="M70" i="3"/>
  <c r="K121" i="3"/>
  <c r="AT89" i="3"/>
  <c r="AL43" i="3"/>
  <c r="AK8" i="3"/>
  <c r="P58" i="3"/>
  <c r="L133" i="3"/>
  <c r="BD77" i="3"/>
  <c r="BG35" i="3"/>
  <c r="AI30" i="3"/>
  <c r="S120" i="3"/>
  <c r="U128" i="3"/>
  <c r="K100" i="3"/>
  <c r="L85" i="3"/>
  <c r="S60" i="3"/>
  <c r="AF112" i="3"/>
  <c r="L30" i="3"/>
  <c r="N63" i="3"/>
  <c r="AM86" i="3"/>
  <c r="M135" i="3"/>
  <c r="BG122" i="3"/>
  <c r="BE67" i="3"/>
  <c r="O54" i="3"/>
  <c r="AR15" i="3"/>
  <c r="AI139" i="3"/>
  <c r="AB37" i="3"/>
  <c r="BF133" i="3"/>
  <c r="AP73" i="3"/>
  <c r="AP55" i="3"/>
  <c r="AL97" i="3"/>
  <c r="AW127" i="3"/>
  <c r="AP38" i="3"/>
  <c r="K112" i="3"/>
  <c r="I14" i="3"/>
  <c r="AR52" i="3"/>
  <c r="AL116" i="3"/>
  <c r="Y83" i="3"/>
  <c r="X98" i="3"/>
  <c r="M66" i="3"/>
  <c r="BG53" i="3"/>
  <c r="BC54" i="3"/>
  <c r="X84" i="3"/>
  <c r="W131" i="3"/>
  <c r="AP133" i="3"/>
  <c r="AC29" i="3"/>
  <c r="AC123" i="3"/>
  <c r="R119" i="3"/>
  <c r="AG57" i="3"/>
  <c r="AU130" i="3"/>
  <c r="AV126" i="3"/>
  <c r="Z118" i="3"/>
  <c r="AU115" i="3"/>
  <c r="AM117" i="3"/>
  <c r="AB21" i="3"/>
  <c r="AS112" i="3"/>
  <c r="AI95" i="3"/>
  <c r="N19" i="3"/>
  <c r="AW81" i="3"/>
  <c r="AW18" i="3"/>
  <c r="R132" i="3"/>
  <c r="H40" i="3"/>
  <c r="AG67" i="3"/>
  <c r="AN142" i="3"/>
  <c r="BC99" i="3"/>
  <c r="BF112" i="3"/>
  <c r="AO131" i="3"/>
  <c r="AR129" i="3"/>
  <c r="K68" i="3"/>
  <c r="K120" i="3"/>
  <c r="K136" i="3"/>
  <c r="AA140" i="3"/>
  <c r="AC103" i="3"/>
  <c r="AC25" i="3"/>
  <c r="L24" i="3"/>
  <c r="BA126" i="3"/>
  <c r="AH93" i="3"/>
  <c r="AT41" i="3"/>
  <c r="AH61" i="3"/>
  <c r="AM96" i="3"/>
  <c r="AK59" i="3"/>
  <c r="V22" i="3"/>
  <c r="H77" i="3"/>
  <c r="AZ103" i="3"/>
  <c r="AY130" i="3"/>
  <c r="AA60" i="3"/>
  <c r="Y147" i="3"/>
  <c r="J141" i="3"/>
  <c r="AS122" i="3"/>
  <c r="R45" i="3"/>
  <c r="AA87" i="3"/>
  <c r="AN130" i="3"/>
  <c r="AM42" i="3"/>
  <c r="AQ38" i="3"/>
  <c r="P118" i="3"/>
  <c r="AV120" i="3"/>
  <c r="BD62" i="3"/>
  <c r="R79" i="3"/>
  <c r="AX18" i="3"/>
  <c r="R22" i="3"/>
  <c r="U75" i="3"/>
  <c r="BF114" i="3"/>
  <c r="AE72" i="3"/>
  <c r="AI129" i="3"/>
  <c r="AR91" i="3"/>
  <c r="AG31" i="3"/>
  <c r="AJ99" i="3"/>
  <c r="AX37" i="3"/>
  <c r="V9" i="3"/>
  <c r="BE145" i="3"/>
  <c r="BG28" i="3"/>
  <c r="S24" i="3"/>
  <c r="AB25" i="3"/>
  <c r="BG71" i="3"/>
  <c r="O10" i="3"/>
  <c r="Y38" i="3"/>
  <c r="AL21" i="3"/>
  <c r="AY121" i="3"/>
  <c r="AO39" i="3"/>
  <c r="L58" i="3"/>
  <c r="M132" i="3"/>
  <c r="AI81" i="3"/>
  <c r="Y81" i="3"/>
  <c r="BF72" i="3"/>
  <c r="AC99" i="3"/>
  <c r="AE63" i="3"/>
  <c r="BF136" i="3"/>
  <c r="AO144" i="3"/>
  <c r="AV82" i="3"/>
  <c r="AM45" i="3"/>
  <c r="AV40" i="3"/>
  <c r="AU116" i="3"/>
  <c r="I83" i="3"/>
  <c r="AM24" i="3"/>
  <c r="AW76" i="3"/>
  <c r="S99" i="3"/>
  <c r="AH35" i="3"/>
  <c r="T61" i="3"/>
  <c r="M12" i="3"/>
  <c r="BB87" i="3"/>
  <c r="AE8" i="3"/>
  <c r="U147" i="3"/>
  <c r="BB64" i="3"/>
  <c r="BC131" i="3"/>
  <c r="AW11" i="3"/>
  <c r="K24" i="3"/>
  <c r="BD119" i="3"/>
  <c r="R121" i="3"/>
  <c r="AF100" i="3"/>
  <c r="AO12" i="3"/>
  <c r="AE110" i="3"/>
  <c r="AD31" i="3"/>
  <c r="U98" i="3"/>
  <c r="T47" i="3"/>
  <c r="BE115" i="3"/>
  <c r="AO113" i="3"/>
  <c r="N53" i="3"/>
  <c r="AA147" i="3"/>
  <c r="AY99" i="3"/>
  <c r="AI24" i="3"/>
  <c r="AE112" i="3"/>
  <c r="P132" i="3"/>
  <c r="AF36" i="3"/>
  <c r="K36" i="3"/>
  <c r="AO17" i="3"/>
  <c r="AX72" i="3"/>
  <c r="AQ106" i="3"/>
  <c r="AN52" i="3"/>
  <c r="M44" i="3"/>
  <c r="BB75" i="3"/>
  <c r="Z29" i="3"/>
  <c r="BE132" i="3"/>
  <c r="Z138" i="3"/>
  <c r="AU109" i="3"/>
  <c r="Q55" i="3"/>
  <c r="K15" i="3"/>
  <c r="T112" i="3"/>
  <c r="AU15" i="3"/>
  <c r="AK78" i="3"/>
  <c r="X145" i="3"/>
  <c r="AZ21" i="3"/>
  <c r="AK70" i="3"/>
  <c r="I126" i="3"/>
  <c r="Z125" i="3"/>
  <c r="AK57" i="3"/>
  <c r="W145" i="3"/>
  <c r="AZ86" i="3"/>
  <c r="AL70" i="3"/>
  <c r="AE34" i="3"/>
  <c r="AJ20" i="3"/>
  <c r="AU9" i="3"/>
  <c r="AO74" i="3"/>
  <c r="AQ58" i="3"/>
  <c r="O29" i="3"/>
  <c r="AY124" i="3"/>
  <c r="AK16" i="3"/>
  <c r="Z119" i="3"/>
  <c r="AJ36" i="3"/>
  <c r="AV15" i="3"/>
  <c r="BC98" i="3"/>
  <c r="AQ127" i="3"/>
  <c r="AA7" i="3"/>
  <c r="AA144" i="3"/>
  <c r="AA125" i="3"/>
  <c r="AO35" i="3"/>
  <c r="Z102" i="3"/>
  <c r="BF67" i="3"/>
  <c r="BG41" i="3"/>
  <c r="T134" i="3"/>
  <c r="BG56" i="3"/>
  <c r="AA133" i="3"/>
  <c r="AW27" i="3"/>
  <c r="M62" i="3"/>
  <c r="V117" i="3"/>
  <c r="M120" i="3"/>
  <c r="AA138" i="3"/>
  <c r="X90" i="3"/>
  <c r="AR28" i="3"/>
  <c r="M47" i="3"/>
  <c r="M116" i="3"/>
  <c r="BC96" i="3"/>
  <c r="AJ32" i="3"/>
  <c r="AQ146" i="3"/>
  <c r="AF96" i="3"/>
  <c r="T103" i="3"/>
  <c r="S73" i="3"/>
  <c r="W137" i="3"/>
  <c r="Z35" i="3"/>
  <c r="R61" i="3"/>
  <c r="AW72" i="3"/>
  <c r="L140" i="3"/>
  <c r="R139" i="3"/>
  <c r="BB114" i="3"/>
  <c r="AB82" i="3"/>
  <c r="L121" i="3"/>
  <c r="AT131" i="3"/>
  <c r="O118" i="3"/>
  <c r="BE120" i="3"/>
  <c r="S90" i="3"/>
  <c r="AY52" i="3"/>
  <c r="S21" i="3"/>
  <c r="U139" i="3"/>
  <c r="I7" i="3"/>
  <c r="J101" i="3"/>
  <c r="AW122" i="3"/>
  <c r="BG138" i="3"/>
  <c r="AT81" i="3"/>
  <c r="AZ40" i="3"/>
  <c r="AG58" i="3"/>
  <c r="Q37" i="3"/>
  <c r="AP21" i="3"/>
  <c r="L14" i="3"/>
  <c r="AA101" i="3"/>
  <c r="AD118" i="3"/>
  <c r="AC97" i="3"/>
  <c r="AY45" i="3"/>
  <c r="AE113" i="3"/>
  <c r="AG120" i="3"/>
  <c r="AH62" i="3"/>
  <c r="AK47" i="3"/>
  <c r="AG36" i="3"/>
  <c r="AR107" i="3"/>
  <c r="U117" i="3"/>
  <c r="AC35" i="3"/>
  <c r="AU58" i="3"/>
  <c r="BA48" i="3"/>
  <c r="Z132" i="3"/>
  <c r="M48" i="3"/>
  <c r="Y97" i="3"/>
  <c r="AD89" i="3"/>
  <c r="AJ56" i="3"/>
  <c r="AU57" i="3"/>
  <c r="AH128" i="3"/>
  <c r="AJ13" i="3"/>
  <c r="AB132" i="3"/>
  <c r="H16" i="3"/>
  <c r="W12" i="3"/>
  <c r="Y134" i="3"/>
  <c r="S91" i="3"/>
  <c r="AA122" i="3"/>
  <c r="AQ131" i="3"/>
  <c r="Z46" i="3"/>
  <c r="AR37" i="3"/>
  <c r="P19" i="3"/>
  <c r="AC131" i="3"/>
  <c r="BA117" i="3"/>
  <c r="AR31" i="3"/>
  <c r="AS137" i="3"/>
  <c r="AZ54" i="3"/>
  <c r="AB109" i="3"/>
  <c r="M115" i="3"/>
  <c r="BC111" i="3"/>
  <c r="V125" i="3"/>
  <c r="BG73" i="3"/>
  <c r="AA54" i="3"/>
  <c r="AV67" i="3"/>
  <c r="AM16" i="3"/>
  <c r="AQ28" i="3"/>
  <c r="BC134" i="3"/>
  <c r="U23" i="3"/>
  <c r="AV39" i="3"/>
  <c r="AI141" i="3"/>
  <c r="AM72" i="3"/>
  <c r="I71" i="3"/>
  <c r="AN74" i="3"/>
  <c r="AN60" i="3"/>
  <c r="AV65" i="3"/>
  <c r="AZ33" i="3"/>
  <c r="AP17" i="3"/>
  <c r="BC94" i="3"/>
  <c r="AC120" i="3"/>
  <c r="X88" i="3"/>
  <c r="AX145" i="3"/>
  <c r="T40" i="3"/>
  <c r="AG146" i="3"/>
  <c r="U43" i="3"/>
  <c r="V100" i="3"/>
  <c r="AN145" i="3"/>
  <c r="AU114" i="3"/>
  <c r="BA30" i="3"/>
  <c r="BB38" i="3"/>
  <c r="AS131" i="3"/>
  <c r="BD54" i="3"/>
  <c r="AF59" i="3"/>
  <c r="P59" i="3"/>
  <c r="BF21" i="3"/>
  <c r="H9" i="3"/>
  <c r="AR132" i="3"/>
  <c r="O128" i="3"/>
  <c r="I10" i="3"/>
  <c r="W24" i="3"/>
  <c r="AN34" i="3"/>
  <c r="S89" i="3"/>
  <c r="AI31" i="3"/>
  <c r="AU16" i="3"/>
  <c r="O41" i="3"/>
  <c r="Y100" i="3"/>
  <c r="AC58" i="3"/>
  <c r="N29" i="3"/>
  <c r="X27" i="3"/>
  <c r="W107" i="3"/>
  <c r="AE84" i="3"/>
  <c r="AS102" i="3"/>
  <c r="Q16" i="3"/>
  <c r="AF75" i="3"/>
  <c r="AE66" i="3"/>
  <c r="AL12" i="3"/>
  <c r="K61" i="3"/>
  <c r="AC87" i="3"/>
  <c r="P135" i="3"/>
  <c r="AV56" i="3"/>
  <c r="U46" i="3"/>
  <c r="AY16" i="3"/>
  <c r="T8" i="3"/>
  <c r="I36" i="3"/>
  <c r="S136" i="3"/>
  <c r="BB117" i="3"/>
  <c r="P74" i="3"/>
  <c r="AE121" i="3"/>
  <c r="BG144" i="3"/>
  <c r="Z74" i="3"/>
  <c r="BA119" i="3"/>
  <c r="AZ15" i="3"/>
  <c r="T53" i="3"/>
  <c r="AW40" i="3"/>
  <c r="Q111" i="3"/>
  <c r="AE95" i="3"/>
  <c r="AS31" i="3"/>
  <c r="Z80" i="3"/>
  <c r="BB94" i="3"/>
  <c r="AU104" i="3"/>
  <c r="AA102" i="3"/>
  <c r="Y59" i="3"/>
  <c r="AC134" i="3"/>
  <c r="AN107" i="3"/>
  <c r="BD35" i="3"/>
  <c r="AW9" i="3"/>
  <c r="AF79" i="3"/>
  <c r="AU146" i="3"/>
  <c r="BG55" i="3"/>
  <c r="N60" i="3"/>
  <c r="AB31" i="3"/>
  <c r="AJ101" i="3"/>
  <c r="H121" i="3"/>
  <c r="AH132" i="3"/>
  <c r="N137" i="3"/>
  <c r="AV143" i="3"/>
  <c r="BF48" i="3"/>
  <c r="AE13" i="3"/>
  <c r="R26" i="3"/>
  <c r="O114" i="3"/>
  <c r="AR24" i="3"/>
  <c r="BD57" i="3"/>
  <c r="AG62" i="3"/>
  <c r="AD86" i="3"/>
  <c r="K33" i="3"/>
  <c r="T87" i="3"/>
  <c r="AD67" i="3"/>
  <c r="AE131" i="3"/>
  <c r="AQ47" i="3"/>
  <c r="H111" i="3"/>
  <c r="H128" i="3"/>
  <c r="BF22" i="3"/>
  <c r="BF92" i="3"/>
  <c r="AR67" i="3"/>
  <c r="AA71" i="3"/>
  <c r="Y101" i="3"/>
  <c r="AF116" i="3"/>
  <c r="K132" i="3"/>
  <c r="Q86" i="3"/>
  <c r="P75" i="3"/>
  <c r="I66" i="3"/>
  <c r="AH41" i="3"/>
  <c r="S36" i="3"/>
  <c r="L67" i="3"/>
  <c r="AH130" i="3"/>
  <c r="AA99" i="3"/>
  <c r="I127" i="3"/>
  <c r="O125" i="3"/>
  <c r="M63" i="3"/>
  <c r="AV60" i="3"/>
  <c r="AY30" i="3"/>
  <c r="AT64" i="3"/>
  <c r="AJ18" i="3"/>
  <c r="M142" i="3"/>
  <c r="AN106" i="3"/>
  <c r="T96" i="3"/>
  <c r="AO67" i="3"/>
  <c r="O129" i="3"/>
  <c r="K99" i="3"/>
  <c r="BE9" i="3"/>
  <c r="H146" i="3"/>
  <c r="T132" i="3"/>
  <c r="H61" i="3"/>
  <c r="AA107" i="3"/>
  <c r="AW145" i="3"/>
  <c r="AG66" i="3"/>
  <c r="AI14" i="3"/>
  <c r="BF71" i="3"/>
  <c r="V29" i="3"/>
  <c r="H27" i="3"/>
  <c r="AK94" i="3"/>
  <c r="Z10" i="3"/>
  <c r="R9" i="3"/>
  <c r="BB70" i="3"/>
  <c r="X133" i="3"/>
  <c r="AD21" i="3"/>
  <c r="AV31" i="3"/>
  <c r="BD107" i="3"/>
  <c r="BA147" i="3"/>
  <c r="O111" i="3"/>
  <c r="AZ58" i="3"/>
  <c r="AJ11" i="3"/>
  <c r="T140" i="3"/>
  <c r="AM77" i="3"/>
  <c r="R31" i="3"/>
  <c r="AB13" i="3"/>
  <c r="R38" i="3"/>
  <c r="AZ53" i="3"/>
  <c r="AL76" i="3"/>
  <c r="AT33" i="3"/>
  <c r="AF14" i="3"/>
  <c r="AL143" i="3"/>
  <c r="Z56" i="3"/>
  <c r="AH109" i="3"/>
  <c r="W69" i="3"/>
  <c r="AI93" i="3"/>
  <c r="AJ68" i="3"/>
  <c r="AB111" i="3"/>
  <c r="AI13" i="3"/>
  <c r="R99" i="3"/>
  <c r="BE147" i="3"/>
  <c r="BF15" i="3"/>
  <c r="AV107" i="3"/>
  <c r="AY31" i="3"/>
  <c r="AX99" i="3"/>
  <c r="AA74" i="3"/>
  <c r="I146" i="3"/>
  <c r="W46" i="3"/>
  <c r="AM125" i="3"/>
  <c r="Z38" i="3"/>
  <c r="AK120" i="3"/>
  <c r="AZ111" i="3"/>
  <c r="L116" i="3"/>
  <c r="AI138" i="3"/>
  <c r="S121" i="3"/>
  <c r="AR60" i="3"/>
  <c r="AM80" i="3"/>
  <c r="AL45" i="3"/>
  <c r="AU21" i="3"/>
  <c r="AV79" i="3"/>
  <c r="AA23" i="3"/>
  <c r="Z128" i="3"/>
  <c r="AI132" i="3"/>
  <c r="BC116" i="3"/>
  <c r="AA44" i="3"/>
  <c r="AQ115" i="3"/>
  <c r="AF78" i="3"/>
  <c r="AH70" i="3"/>
  <c r="BE73" i="3"/>
  <c r="V143" i="3"/>
  <c r="AO72" i="3"/>
  <c r="AT117" i="3"/>
  <c r="AY23" i="3"/>
  <c r="AA10" i="3"/>
  <c r="X97" i="3"/>
  <c r="AW73" i="3"/>
  <c r="AF66" i="3"/>
  <c r="BB48" i="3"/>
  <c r="AR58" i="3"/>
  <c r="AV94" i="3"/>
  <c r="N111" i="3"/>
  <c r="J75" i="3"/>
  <c r="AU54" i="3"/>
  <c r="AF69" i="3"/>
  <c r="BE134" i="3"/>
  <c r="AR44" i="3"/>
  <c r="AV57" i="3"/>
  <c r="BB110" i="3"/>
  <c r="Y123" i="3"/>
  <c r="AZ8" i="3"/>
  <c r="O120" i="3"/>
  <c r="T55" i="3"/>
  <c r="AL102" i="3"/>
  <c r="S130" i="3"/>
  <c r="AS108" i="3"/>
  <c r="S35" i="3"/>
  <c r="AD131" i="3"/>
  <c r="BD14" i="3"/>
  <c r="AK17" i="3"/>
  <c r="M98" i="3"/>
  <c r="X126" i="3"/>
  <c r="N17" i="3"/>
  <c r="AW22" i="3"/>
  <c r="L20" i="3"/>
  <c r="AH107" i="3"/>
  <c r="AH108" i="3"/>
  <c r="H18" i="3"/>
  <c r="AG69" i="3"/>
  <c r="BG129" i="3"/>
  <c r="V56" i="3"/>
  <c r="BG26" i="3"/>
  <c r="X124" i="3"/>
  <c r="AX27" i="3"/>
  <c r="AP79" i="3"/>
  <c r="S92" i="3"/>
  <c r="K13" i="3"/>
  <c r="O137" i="3"/>
  <c r="AI114" i="3"/>
  <c r="AP132" i="3"/>
  <c r="AZ106" i="3"/>
  <c r="BC125" i="3"/>
  <c r="BF97" i="3"/>
  <c r="L100" i="3"/>
  <c r="BE122" i="3"/>
  <c r="BC128" i="3"/>
  <c r="AC79" i="3"/>
  <c r="X99" i="3"/>
  <c r="AU126" i="3"/>
  <c r="AY108" i="3"/>
  <c r="AX52" i="3"/>
  <c r="BB101" i="3"/>
  <c r="BF8" i="3"/>
  <c r="AL69" i="3"/>
  <c r="P99" i="3"/>
  <c r="J33" i="3"/>
  <c r="S83" i="3"/>
  <c r="BE8" i="3"/>
  <c r="AY75" i="3"/>
  <c r="P31" i="3"/>
  <c r="J115" i="3"/>
  <c r="BB142" i="3"/>
  <c r="AU110" i="3"/>
  <c r="BG125" i="3"/>
  <c r="AC69" i="3"/>
  <c r="AL124" i="3"/>
  <c r="AO61" i="3"/>
  <c r="W84" i="3"/>
  <c r="AV109" i="3"/>
  <c r="Y47" i="3"/>
  <c r="U102" i="3"/>
  <c r="AZ82" i="3"/>
  <c r="AE125" i="3"/>
  <c r="AQ147" i="3"/>
  <c r="R29" i="3"/>
  <c r="Q59" i="3"/>
  <c r="AQ14" i="3"/>
  <c r="BB122" i="3"/>
  <c r="BD101" i="3"/>
  <c r="AE147" i="3"/>
  <c r="AC111" i="3"/>
  <c r="Y140" i="3"/>
  <c r="AB42" i="3"/>
  <c r="AM140" i="3"/>
  <c r="AF64" i="3"/>
  <c r="AT79" i="3"/>
  <c r="AD88" i="3"/>
  <c r="AH10" i="3"/>
  <c r="J93" i="3"/>
  <c r="BB105" i="3"/>
  <c r="P69" i="3"/>
  <c r="I138" i="3"/>
  <c r="BD30" i="3"/>
  <c r="H46" i="3"/>
  <c r="AW61" i="3"/>
  <c r="BG15" i="3"/>
  <c r="BA140" i="3"/>
  <c r="AK29" i="3"/>
  <c r="U61" i="3"/>
  <c r="AQ72" i="3"/>
  <c r="AO21" i="3"/>
  <c r="AG136" i="3"/>
  <c r="O117" i="3"/>
  <c r="AO85" i="3"/>
  <c r="AR134" i="3"/>
  <c r="AM107" i="3"/>
  <c r="AD35" i="3"/>
  <c r="R143" i="3"/>
  <c r="Z112" i="3"/>
  <c r="P36" i="3"/>
  <c r="BG30" i="3"/>
  <c r="BB23" i="3"/>
  <c r="AL115" i="3"/>
  <c r="AD130" i="3"/>
  <c r="R144" i="3"/>
  <c r="AO97" i="3"/>
  <c r="AU42" i="3"/>
  <c r="AH79" i="3"/>
  <c r="U34" i="3"/>
  <c r="AJ59" i="3"/>
  <c r="AW112" i="3"/>
  <c r="AJ34" i="3"/>
  <c r="AU85" i="3"/>
  <c r="AR80" i="3"/>
  <c r="AO116" i="3"/>
  <c r="AR10" i="3"/>
  <c r="AF137" i="3"/>
  <c r="Q118" i="3"/>
  <c r="R43" i="3"/>
  <c r="AB78" i="3"/>
  <c r="AY15" i="3"/>
  <c r="AG134" i="3"/>
  <c r="AE137" i="3"/>
  <c r="AY127" i="3"/>
  <c r="J140" i="3"/>
  <c r="AW147" i="3"/>
  <c r="BA52" i="3"/>
  <c r="AS120" i="3"/>
  <c r="AH102" i="3"/>
  <c r="T104" i="3"/>
  <c r="BG86" i="3"/>
  <c r="J8" i="3"/>
  <c r="AZ42" i="3"/>
  <c r="W123" i="3"/>
  <c r="AI103" i="3"/>
  <c r="BC55" i="3"/>
  <c r="BC87" i="3"/>
  <c r="AX75" i="3"/>
  <c r="BF144" i="3"/>
  <c r="BA39" i="3"/>
  <c r="AK36" i="3"/>
  <c r="BD96" i="3"/>
  <c r="K84" i="3"/>
  <c r="S67" i="3"/>
  <c r="AQ21" i="3"/>
  <c r="M112" i="3"/>
  <c r="AM68" i="3"/>
  <c r="U10" i="3"/>
  <c r="W89" i="3"/>
  <c r="AL100" i="3"/>
  <c r="AI100" i="3"/>
  <c r="BF13" i="3"/>
  <c r="V63" i="3"/>
  <c r="AX71" i="3"/>
  <c r="Q27" i="3"/>
  <c r="AG132" i="3"/>
  <c r="R94" i="3"/>
  <c r="AP60" i="3"/>
  <c r="U94" i="3"/>
  <c r="BD95" i="3"/>
  <c r="AD18" i="3"/>
  <c r="H93" i="3"/>
  <c r="X11" i="3"/>
  <c r="AM31" i="3"/>
  <c r="AK20" i="3"/>
  <c r="AA42" i="3"/>
  <c r="T94" i="3"/>
  <c r="AR73" i="3"/>
  <c r="AM32" i="3"/>
  <c r="AO48" i="3"/>
  <c r="AJ38" i="3"/>
  <c r="AL96" i="3"/>
  <c r="T79" i="3"/>
  <c r="AS130" i="3"/>
  <c r="W110" i="3"/>
  <c r="AV45" i="3"/>
  <c r="AT128" i="3"/>
  <c r="AQ144" i="3"/>
  <c r="AR79" i="3"/>
  <c r="R130" i="3"/>
  <c r="BG106" i="3"/>
  <c r="AC144" i="3"/>
  <c r="BE101" i="3"/>
  <c r="AW26" i="3"/>
  <c r="AO136" i="3"/>
  <c r="Q109" i="3"/>
  <c r="AP90" i="3"/>
  <c r="AS73" i="3"/>
  <c r="AR9" i="3"/>
  <c r="P93" i="3"/>
  <c r="AN105" i="3"/>
  <c r="AH66" i="3"/>
  <c r="AE102" i="3"/>
  <c r="AP56" i="3"/>
  <c r="AQ39" i="3"/>
  <c r="AS55" i="3"/>
  <c r="AU67" i="3"/>
  <c r="K97" i="3"/>
  <c r="AN44" i="3"/>
  <c r="AG114" i="3"/>
  <c r="V32" i="3"/>
  <c r="J56" i="3"/>
  <c r="BG14" i="3"/>
  <c r="AA64" i="3"/>
  <c r="AV24" i="3"/>
  <c r="Z123" i="3"/>
  <c r="AW88" i="3"/>
  <c r="H48" i="3"/>
  <c r="AF74" i="3"/>
  <c r="BG23" i="3"/>
  <c r="AR18" i="3"/>
  <c r="K44" i="3"/>
  <c r="AY13" i="3"/>
  <c r="BG38" i="3"/>
  <c r="AY11" i="3"/>
  <c r="AJ89" i="3"/>
  <c r="Q61" i="3"/>
  <c r="AQ76" i="3"/>
  <c r="J42" i="3"/>
  <c r="S32" i="3"/>
  <c r="AA11" i="3"/>
  <c r="AM54" i="3"/>
  <c r="AT8" i="3"/>
  <c r="AD146" i="3"/>
  <c r="S141" i="3"/>
  <c r="AA8" i="3"/>
  <c r="BB93" i="3"/>
  <c r="AH23" i="3"/>
  <c r="AM48" i="3"/>
  <c r="P43" i="3"/>
  <c r="BA128" i="3"/>
  <c r="AE122" i="3"/>
  <c r="BG46" i="3"/>
  <c r="AG7" i="3"/>
  <c r="AK139" i="3"/>
  <c r="L128" i="3"/>
  <c r="T111" i="3"/>
  <c r="AW79" i="3"/>
  <c r="AB136" i="3"/>
  <c r="AV128" i="3"/>
  <c r="I97" i="3"/>
  <c r="AD85" i="3"/>
  <c r="M23" i="3"/>
  <c r="H11" i="3"/>
  <c r="Z109" i="3"/>
  <c r="AH64" i="3"/>
  <c r="AJ75" i="3"/>
  <c r="AP13" i="3"/>
  <c r="AF147" i="3"/>
  <c r="BF140" i="3"/>
  <c r="AH68" i="3"/>
  <c r="M10" i="3"/>
  <c r="AI29" i="3"/>
  <c r="K88" i="3"/>
  <c r="BF99" i="3"/>
  <c r="N138" i="3"/>
  <c r="I122" i="3"/>
  <c r="S18" i="3"/>
  <c r="AG85" i="3"/>
  <c r="AQ24" i="3"/>
  <c r="AI73" i="3"/>
  <c r="P66" i="3"/>
  <c r="AB101" i="3"/>
  <c r="AJ12" i="3"/>
  <c r="S86" i="3"/>
  <c r="AI117" i="3"/>
  <c r="AP93" i="3"/>
  <c r="J88" i="3"/>
  <c r="BG43" i="3"/>
  <c r="AD101" i="3"/>
  <c r="BA36" i="3"/>
  <c r="AG122" i="3"/>
  <c r="AZ90" i="3"/>
  <c r="J9" i="3"/>
  <c r="AC141" i="3"/>
  <c r="AH38" i="3"/>
  <c r="AS10" i="3"/>
  <c r="R53" i="3"/>
  <c r="O126" i="3"/>
  <c r="AP11" i="3"/>
  <c r="AX81" i="3"/>
  <c r="J43" i="3"/>
  <c r="AB146" i="3"/>
  <c r="M13" i="3"/>
  <c r="BD85" i="3"/>
  <c r="K126" i="3"/>
  <c r="M92" i="3"/>
  <c r="AU140" i="3"/>
  <c r="AJ91" i="3"/>
  <c r="R133" i="3"/>
  <c r="BE41" i="3"/>
  <c r="AX40" i="3"/>
  <c r="BB138" i="3"/>
  <c r="AG140" i="3"/>
  <c r="AM60" i="3"/>
  <c r="AM44" i="3"/>
  <c r="AZ124" i="3"/>
  <c r="AQ103" i="3"/>
  <c r="AO129" i="3"/>
  <c r="AZ98" i="3"/>
  <c r="AG84" i="3"/>
  <c r="AB79" i="3"/>
  <c r="AV105" i="3"/>
  <c r="BA98" i="3"/>
  <c r="AT93" i="3"/>
  <c r="AY47" i="3"/>
  <c r="O119" i="3"/>
  <c r="R84" i="3"/>
  <c r="AE92" i="3"/>
  <c r="M85" i="3"/>
  <c r="AX77" i="3"/>
  <c r="BA9" i="3"/>
  <c r="AD144" i="3"/>
  <c r="AQ46" i="3"/>
  <c r="X143" i="3"/>
  <c r="AY72" i="3"/>
  <c r="BF35" i="3"/>
  <c r="AQ19" i="3"/>
  <c r="AN78" i="3"/>
  <c r="AZ75" i="3"/>
  <c r="P27" i="3"/>
  <c r="AE80" i="3"/>
  <c r="AZ68" i="3"/>
  <c r="AL108" i="3"/>
  <c r="AE106" i="3"/>
  <c r="O34" i="3"/>
  <c r="N71" i="3"/>
  <c r="AB122" i="3"/>
  <c r="AG56" i="3"/>
  <c r="V146" i="3"/>
  <c r="O73" i="3"/>
  <c r="Y37" i="3"/>
  <c r="Q24" i="3"/>
  <c r="Y62" i="3"/>
  <c r="AV101" i="3"/>
  <c r="W27" i="3"/>
  <c r="AR63" i="3"/>
  <c r="AS134" i="3"/>
  <c r="L54" i="3"/>
  <c r="Q137" i="3"/>
  <c r="AI108" i="3"/>
  <c r="AK54" i="3"/>
  <c r="L10" i="3"/>
  <c r="Z16" i="3"/>
  <c r="R28" i="3"/>
  <c r="AY70" i="3"/>
  <c r="AP40" i="3"/>
  <c r="H73" i="3"/>
  <c r="BG123" i="3"/>
  <c r="Z107" i="3"/>
  <c r="AZ108" i="3"/>
  <c r="AI105" i="3"/>
  <c r="AG90" i="3"/>
  <c r="AX109" i="3"/>
  <c r="AD39" i="3"/>
  <c r="AL113" i="3"/>
  <c r="K55" i="3"/>
  <c r="BD91" i="3"/>
  <c r="AT7" i="3"/>
  <c r="AZ18" i="3"/>
  <c r="AX79" i="3"/>
  <c r="AQ62" i="3"/>
  <c r="X79" i="3"/>
  <c r="H137" i="3"/>
  <c r="AX64" i="3"/>
  <c r="BD135" i="3"/>
  <c r="P81" i="3"/>
  <c r="X53" i="3"/>
  <c r="AR122" i="3"/>
  <c r="AS86" i="3"/>
  <c r="AL130" i="3"/>
  <c r="S77" i="3"/>
  <c r="AM43" i="3"/>
  <c r="U76" i="3"/>
  <c r="AG55" i="3"/>
  <c r="AY62" i="3"/>
  <c r="AV9" i="3"/>
  <c r="AK64" i="3"/>
  <c r="AY142" i="3"/>
  <c r="AU37" i="3"/>
  <c r="AG80" i="3"/>
  <c r="BA104" i="3"/>
  <c r="X121" i="3"/>
  <c r="V26" i="3"/>
  <c r="J65" i="3"/>
  <c r="BB80" i="3"/>
  <c r="Q10" i="3"/>
  <c r="BD78" i="3"/>
  <c r="AZ30" i="3"/>
  <c r="AW115" i="3"/>
  <c r="BA25" i="3"/>
  <c r="J31" i="3"/>
  <c r="BD130" i="3"/>
  <c r="AT54" i="3"/>
  <c r="AA16" i="3"/>
  <c r="BA20" i="3"/>
  <c r="BD113" i="3"/>
  <c r="AV111" i="3"/>
  <c r="BC97" i="3"/>
  <c r="AA37" i="3"/>
  <c r="BF54" i="3"/>
  <c r="AB38" i="3"/>
  <c r="AS145" i="3"/>
  <c r="R129" i="3"/>
  <c r="BD136" i="3"/>
  <c r="AE141" i="3"/>
  <c r="AI140" i="3"/>
  <c r="BE27" i="3"/>
  <c r="AY118" i="3"/>
  <c r="R63" i="3"/>
  <c r="AO110" i="3"/>
  <c r="AI110" i="3"/>
  <c r="O33" i="3"/>
  <c r="N88" i="3"/>
  <c r="AG127" i="3"/>
  <c r="Q43" i="3"/>
  <c r="AX36" i="3"/>
  <c r="AE67" i="3"/>
  <c r="AL81" i="3"/>
  <c r="AV29" i="3"/>
  <c r="R47" i="3"/>
  <c r="I73" i="3"/>
  <c r="AJ124" i="3"/>
  <c r="BE55" i="3"/>
  <c r="AB60" i="3"/>
  <c r="P123" i="3"/>
  <c r="AZ70" i="3"/>
  <c r="AO84" i="3"/>
  <c r="AL93" i="3"/>
  <c r="M45" i="3"/>
  <c r="H57" i="3"/>
  <c r="BC60" i="3"/>
  <c r="AQ122" i="3"/>
  <c r="BD99" i="3"/>
  <c r="BD18" i="3"/>
  <c r="AV130" i="3"/>
  <c r="L97" i="3"/>
  <c r="AE24" i="3"/>
  <c r="AD62" i="3"/>
  <c r="N26" i="3"/>
  <c r="S41" i="3"/>
  <c r="Z59" i="3"/>
  <c r="AC64" i="3"/>
  <c r="I37" i="3"/>
  <c r="BE136" i="3"/>
  <c r="BA109" i="3"/>
  <c r="BC113" i="3"/>
  <c r="AS48" i="3"/>
  <c r="W92" i="3"/>
  <c r="J66" i="3"/>
  <c r="AQ59" i="3"/>
  <c r="BD8" i="3"/>
  <c r="W10" i="3"/>
  <c r="AM34" i="3"/>
  <c r="BF39" i="3"/>
  <c r="W79" i="3"/>
  <c r="BA35" i="3"/>
  <c r="J77" i="3"/>
  <c r="J146" i="3"/>
  <c r="AE61" i="3"/>
  <c r="AR54" i="3"/>
  <c r="V66" i="3"/>
  <c r="U111" i="3"/>
  <c r="BE118" i="3"/>
  <c r="K105" i="3"/>
  <c r="H63" i="3"/>
  <c r="J145" i="3"/>
  <c r="O100" i="3"/>
  <c r="W47" i="3"/>
  <c r="AA114" i="3"/>
  <c r="S78" i="3"/>
  <c r="AA129" i="3"/>
  <c r="V67" i="3"/>
  <c r="Z145" i="3"/>
  <c r="AM89" i="3"/>
  <c r="BB135" i="3"/>
  <c r="BA72" i="3"/>
  <c r="AX35" i="3"/>
  <c r="AE123" i="3"/>
  <c r="U24" i="3"/>
  <c r="BF145" i="3"/>
  <c r="M102" i="3"/>
  <c r="AY64" i="3"/>
  <c r="U28" i="3"/>
  <c r="U78" i="3"/>
  <c r="O47" i="3"/>
  <c r="H17" i="3"/>
  <c r="AT22" i="3"/>
  <c r="AV28" i="3"/>
  <c r="BG130" i="3"/>
  <c r="AI126" i="3"/>
  <c r="AP88" i="3"/>
  <c r="N20" i="3"/>
  <c r="AC98" i="3"/>
  <c r="I44" i="3"/>
  <c r="AV112" i="3"/>
  <c r="AK144" i="3"/>
  <c r="AW104" i="3"/>
  <c r="AZ67" i="3"/>
  <c r="AK11" i="3"/>
  <c r="S106" i="3"/>
  <c r="N85" i="3"/>
  <c r="BA95" i="3"/>
  <c r="L142" i="3"/>
  <c r="J130" i="3"/>
  <c r="X55" i="3"/>
  <c r="Z121" i="3"/>
  <c r="AW33" i="3"/>
  <c r="R80" i="3"/>
  <c r="J21" i="3"/>
  <c r="AN22" i="3"/>
  <c r="T31" i="3"/>
  <c r="AL22" i="3"/>
  <c r="AU144" i="3"/>
  <c r="AA118" i="3"/>
  <c r="AD43" i="3"/>
  <c r="W16" i="3"/>
  <c r="T93" i="3"/>
  <c r="AF113" i="3"/>
  <c r="AO13" i="3"/>
  <c r="I134" i="3"/>
  <c r="P90" i="3"/>
  <c r="AF15" i="3"/>
  <c r="AW87" i="3"/>
  <c r="BC92" i="3"/>
  <c r="AP94" i="3"/>
  <c r="AJ22" i="3"/>
  <c r="S44" i="3"/>
  <c r="AN84" i="3"/>
  <c r="AU56" i="3"/>
  <c r="BF90" i="3"/>
  <c r="AP53" i="3"/>
  <c r="AE146" i="3"/>
  <c r="BA84" i="3"/>
  <c r="AW109" i="3"/>
  <c r="AC21" i="3"/>
  <c r="Y68" i="3"/>
  <c r="H87" i="3"/>
  <c r="AN9" i="3"/>
  <c r="AA90" i="3"/>
  <c r="BC8" i="3"/>
  <c r="BE61" i="3"/>
  <c r="Y36" i="3"/>
  <c r="AK119" i="3"/>
  <c r="O42" i="3"/>
  <c r="H92" i="3"/>
  <c r="AC139" i="3"/>
  <c r="BA92" i="3"/>
  <c r="AA30" i="3"/>
  <c r="AG41" i="3"/>
  <c r="H23" i="3"/>
  <c r="L127" i="3"/>
  <c r="Z105" i="3"/>
  <c r="L29" i="3"/>
  <c r="AC43" i="3"/>
  <c r="BF94" i="3"/>
  <c r="AF76" i="3"/>
  <c r="BB8" i="3"/>
  <c r="BA23" i="3"/>
  <c r="AV73" i="3"/>
  <c r="AM15" i="3"/>
  <c r="AA73" i="3"/>
  <c r="BB40" i="3"/>
  <c r="BB119" i="3"/>
  <c r="BB45" i="3"/>
  <c r="AC125" i="3"/>
  <c r="AO14" i="3"/>
  <c r="AF114" i="3"/>
  <c r="BA64" i="3"/>
  <c r="Z13" i="3"/>
  <c r="I77" i="3"/>
  <c r="AN112" i="3"/>
  <c r="BE130" i="3"/>
  <c r="K96" i="3"/>
  <c r="AZ47" i="3"/>
  <c r="AI28" i="3"/>
  <c r="AC41" i="3"/>
  <c r="N122" i="3"/>
  <c r="Y9" i="3"/>
  <c r="AZ45" i="3"/>
  <c r="Y30" i="3"/>
  <c r="X29" i="3"/>
  <c r="AT92" i="3"/>
  <c r="J11" i="3"/>
  <c r="BE10" i="3"/>
  <c r="K93" i="3"/>
  <c r="BG63" i="3"/>
  <c r="AX141" i="3"/>
  <c r="AF146" i="3"/>
  <c r="AP120" i="3"/>
  <c r="BC102" i="3"/>
  <c r="AQ75" i="3"/>
  <c r="P32" i="3"/>
  <c r="Z95" i="3"/>
  <c r="AP105" i="3"/>
  <c r="J103" i="3"/>
  <c r="AL88" i="3"/>
  <c r="M61" i="3"/>
  <c r="AB44" i="3"/>
  <c r="AW131" i="3"/>
  <c r="H15" i="3"/>
  <c r="AW97" i="3"/>
  <c r="X77" i="3"/>
  <c r="BG74" i="3"/>
  <c r="AS118" i="3"/>
  <c r="I25" i="3"/>
  <c r="BF42" i="3"/>
  <c r="AF139" i="3"/>
  <c r="AL13" i="3"/>
  <c r="P107" i="3"/>
  <c r="P17" i="3"/>
  <c r="AR33" i="3"/>
  <c r="AU121" i="3"/>
  <c r="AG45" i="3"/>
  <c r="AH106" i="3"/>
  <c r="AL29" i="3"/>
  <c r="AR145" i="3"/>
  <c r="AE119" i="3"/>
  <c r="AV100" i="3"/>
  <c r="O44" i="3"/>
  <c r="M114" i="3"/>
  <c r="V47" i="3"/>
  <c r="AC77" i="3"/>
  <c r="AV102" i="3"/>
  <c r="BD110" i="3"/>
  <c r="AK13" i="3"/>
  <c r="N87" i="3"/>
  <c r="S65" i="3"/>
  <c r="H55" i="3"/>
  <c r="Z62" i="3"/>
  <c r="AS128" i="3"/>
  <c r="T41" i="3"/>
  <c r="T82" i="3"/>
  <c r="AC136" i="3"/>
  <c r="BD88" i="3"/>
  <c r="AH96" i="3"/>
  <c r="U77" i="3"/>
  <c r="AI127" i="3"/>
  <c r="Y99" i="3"/>
  <c r="AE30" i="3"/>
  <c r="L28" i="3"/>
  <c r="X93" i="3"/>
  <c r="AL92" i="3"/>
  <c r="AM26" i="3"/>
  <c r="AD84" i="3"/>
  <c r="V116" i="3"/>
  <c r="T7" i="3"/>
  <c r="BE144" i="3"/>
  <c r="U7" i="3"/>
  <c r="BA102" i="3"/>
  <c r="V106" i="3"/>
  <c r="L45" i="3"/>
  <c r="AR81" i="3"/>
  <c r="AN85" i="3"/>
  <c r="AW100" i="3"/>
  <c r="AK88" i="3"/>
  <c r="K12" i="3"/>
  <c r="H112" i="3"/>
  <c r="AM28" i="3"/>
  <c r="AI130" i="3"/>
  <c r="AN101" i="3"/>
  <c r="L103" i="3"/>
  <c r="AC33" i="3"/>
  <c r="AY88" i="3"/>
  <c r="O16" i="3"/>
  <c r="AM30" i="3"/>
  <c r="S135" i="3"/>
  <c r="Y11" i="3"/>
  <c r="AG105" i="3"/>
  <c r="S45" i="3"/>
  <c r="AN16" i="3"/>
  <c r="AO55" i="3"/>
  <c r="BF118" i="3"/>
  <c r="AH30" i="3"/>
  <c r="H69" i="3"/>
  <c r="Z122" i="3"/>
  <c r="H14" i="3"/>
  <c r="V88" i="3"/>
  <c r="AZ89" i="3"/>
  <c r="AT60" i="3"/>
  <c r="BF83" i="3"/>
  <c r="BF11" i="3"/>
  <c r="J26" i="3"/>
  <c r="AO139" i="3"/>
  <c r="AU12" i="3"/>
  <c r="I24" i="3"/>
  <c r="BG94" i="3"/>
  <c r="H13" i="3"/>
  <c r="P140" i="3"/>
  <c r="J54" i="3"/>
  <c r="BF91" i="3"/>
  <c r="P146" i="3"/>
  <c r="AD112" i="3"/>
  <c r="AE55" i="3"/>
  <c r="AY120" i="3"/>
  <c r="AD45" i="3"/>
  <c r="BA14" i="3"/>
  <c r="N99" i="3"/>
  <c r="AV17" i="3"/>
  <c r="AR70" i="3"/>
  <c r="W71" i="3"/>
  <c r="BB16" i="3"/>
  <c r="Y58" i="3"/>
  <c r="N86" i="3"/>
  <c r="AG112" i="3"/>
  <c r="AB52" i="3"/>
  <c r="BF19" i="3"/>
  <c r="U79" i="3"/>
  <c r="BD118" i="3"/>
  <c r="BD80" i="3"/>
  <c r="N128" i="3"/>
  <c r="T114" i="3"/>
  <c r="AW45" i="3"/>
  <c r="BE87" i="3"/>
  <c r="AO102" i="3"/>
  <c r="BC82" i="3"/>
  <c r="AU13" i="3"/>
  <c r="P37" i="3"/>
  <c r="AC118" i="3"/>
  <c r="AD99" i="3"/>
  <c r="AD134" i="3"/>
  <c r="N33" i="3"/>
  <c r="BC146" i="3"/>
  <c r="AX63" i="3"/>
  <c r="AX114" i="3"/>
  <c r="BA42" i="3"/>
  <c r="AU34" i="3"/>
  <c r="AQ7" i="3"/>
  <c r="AI46" i="3"/>
  <c r="AE54" i="3"/>
  <c r="H90" i="3"/>
  <c r="AJ77" i="3"/>
  <c r="P14" i="3"/>
  <c r="K60" i="3"/>
  <c r="U101" i="3"/>
  <c r="X87" i="3"/>
  <c r="BD24" i="3"/>
  <c r="AO114" i="3"/>
  <c r="BE23" i="3"/>
  <c r="AR128" i="3"/>
  <c r="AA14" i="3"/>
  <c r="T135" i="3"/>
  <c r="H84" i="3"/>
  <c r="AJ9" i="3"/>
  <c r="W39" i="3"/>
  <c r="O66" i="3"/>
  <c r="AE46" i="3"/>
  <c r="R68" i="3"/>
  <c r="Y90" i="3"/>
  <c r="T99" i="3"/>
  <c r="AK58" i="3"/>
  <c r="Z61" i="3"/>
  <c r="AG25" i="3"/>
  <c r="BC138" i="3"/>
  <c r="AD145" i="3"/>
  <c r="AQ136" i="3"/>
  <c r="AA97" i="3"/>
  <c r="H143" i="3"/>
  <c r="U21" i="3"/>
  <c r="Y82" i="3"/>
  <c r="AR55" i="3"/>
  <c r="AB115" i="3"/>
  <c r="S47" i="3"/>
  <c r="U103" i="3"/>
  <c r="AB47" i="3"/>
  <c r="N121" i="3"/>
  <c r="AO73" i="3"/>
  <c r="AM21" i="3"/>
  <c r="Y28" i="3"/>
  <c r="O102" i="3"/>
  <c r="AZ87" i="3"/>
  <c r="X66" i="3"/>
  <c r="AQ65" i="3"/>
  <c r="AD72" i="3"/>
  <c r="U100" i="3"/>
  <c r="Y121" i="3"/>
  <c r="AS9" i="3"/>
  <c r="L21" i="3"/>
  <c r="W17" i="3"/>
  <c r="BE129" i="3"/>
  <c r="S25" i="3"/>
  <c r="P147" i="3"/>
  <c r="I108" i="3"/>
  <c r="AG138" i="3"/>
  <c r="BA133" i="3"/>
  <c r="M124" i="3"/>
  <c r="AX45" i="3"/>
  <c r="AG93" i="3"/>
  <c r="AE52" i="3"/>
  <c r="N58" i="3"/>
  <c r="P96" i="3"/>
  <c r="U20" i="3"/>
  <c r="AU18" i="3"/>
  <c r="AO29" i="3"/>
  <c r="BD29" i="3"/>
  <c r="V97" i="3"/>
  <c r="AN54" i="3"/>
  <c r="S75" i="3"/>
  <c r="AG19" i="3"/>
  <c r="X140" i="3"/>
  <c r="AD14" i="3"/>
  <c r="W95" i="3"/>
  <c r="N89" i="3"/>
  <c r="V41" i="3"/>
  <c r="AC89" i="3"/>
  <c r="Q93" i="3"/>
  <c r="AV118" i="3"/>
  <c r="N41" i="3"/>
  <c r="BE114" i="3"/>
  <c r="AS133" i="3"/>
  <c r="AF70" i="3"/>
  <c r="R15" i="3"/>
  <c r="W72" i="3"/>
  <c r="J67" i="3"/>
  <c r="AS71" i="3"/>
  <c r="Q64" i="3"/>
  <c r="AI22" i="3"/>
  <c r="Q144" i="3"/>
  <c r="AI40" i="3"/>
  <c r="BB91" i="3"/>
  <c r="W82" i="3"/>
  <c r="H133" i="3"/>
  <c r="AO108" i="3"/>
  <c r="N109" i="3"/>
  <c r="W109" i="3"/>
  <c r="AG118" i="3"/>
  <c r="P21" i="3"/>
  <c r="W33" i="3"/>
  <c r="AK145" i="3"/>
  <c r="AJ46" i="3"/>
  <c r="AP48" i="3"/>
  <c r="BE108" i="3"/>
  <c r="U14" i="3"/>
  <c r="BF125" i="3"/>
  <c r="BC106" i="3"/>
  <c r="W73" i="3"/>
  <c r="BG108" i="3"/>
  <c r="AF73" i="3"/>
  <c r="BG58" i="3"/>
  <c r="K25" i="3"/>
  <c r="S26" i="3"/>
  <c r="Q38" i="3"/>
  <c r="AZ125" i="3"/>
  <c r="AF68" i="3"/>
  <c r="AW108" i="3"/>
  <c r="AV108" i="3"/>
  <c r="AH140" i="3"/>
  <c r="AC122" i="3"/>
  <c r="V13" i="3"/>
  <c r="BE13" i="3"/>
  <c r="Z114" i="3"/>
  <c r="BF66" i="3"/>
  <c r="AO145" i="3"/>
  <c r="AM108" i="3"/>
  <c r="J118" i="3"/>
  <c r="AA77" i="3"/>
  <c r="BB69" i="3"/>
  <c r="AJ130" i="3"/>
  <c r="BB17" i="3"/>
  <c r="AV98" i="3"/>
  <c r="O144" i="3"/>
  <c r="M105" i="3"/>
  <c r="BC16" i="3"/>
  <c r="J87" i="3"/>
  <c r="AW14" i="3"/>
  <c r="AO26" i="3"/>
  <c r="AU84" i="3"/>
  <c r="AO90" i="3"/>
  <c r="AM65" i="3"/>
  <c r="Y26" i="3"/>
  <c r="K63" i="3"/>
  <c r="T67" i="3"/>
  <c r="AO53" i="3"/>
  <c r="AL121" i="3"/>
  <c r="O142" i="3"/>
  <c r="H31" i="3"/>
  <c r="Z11" i="3"/>
  <c r="AW85" i="3"/>
  <c r="AI7" i="3"/>
  <c r="AJ134" i="3"/>
  <c r="AW32" i="3"/>
  <c r="BB78" i="3"/>
  <c r="AY143" i="3"/>
  <c r="S140" i="3"/>
  <c r="BF107" i="3"/>
  <c r="AX134" i="3"/>
  <c r="BA77" i="3"/>
  <c r="Z90" i="3"/>
  <c r="AP99" i="3"/>
  <c r="M56" i="3"/>
  <c r="V102" i="3"/>
  <c r="P8" i="3"/>
  <c r="R98" i="3"/>
  <c r="H110" i="3"/>
  <c r="AO134" i="3"/>
  <c r="AY84" i="3"/>
  <c r="AR68" i="3"/>
  <c r="BE57" i="3"/>
  <c r="AW139" i="3"/>
  <c r="Z73" i="3"/>
  <c r="Y141" i="3"/>
  <c r="AI64" i="3"/>
  <c r="AK80" i="3"/>
  <c r="AN18" i="3"/>
  <c r="O30" i="3"/>
  <c r="AV58" i="3"/>
  <c r="AD73" i="3"/>
  <c r="W103" i="3"/>
  <c r="Y98" i="3"/>
  <c r="K103" i="3"/>
  <c r="AQ40" i="3"/>
  <c r="L15" i="3"/>
  <c r="Q62" i="3"/>
  <c r="AL137" i="3"/>
  <c r="T124" i="3"/>
  <c r="AF54" i="3"/>
  <c r="AX95" i="3"/>
  <c r="AE139" i="3"/>
  <c r="AR136" i="3"/>
  <c r="AR95" i="3"/>
  <c r="BG109" i="3"/>
  <c r="AI32" i="3"/>
  <c r="T62" i="3"/>
  <c r="W120" i="3"/>
  <c r="BB127" i="3"/>
  <c r="AY115" i="3"/>
  <c r="BF59" i="3"/>
  <c r="AJ25" i="3"/>
  <c r="BG97" i="3"/>
  <c r="AZ84" i="3"/>
  <c r="J147" i="3"/>
  <c r="AV117" i="3"/>
  <c r="AL72" i="3"/>
  <c r="AH73" i="3"/>
  <c r="Y67" i="3"/>
  <c r="Y133" i="3"/>
  <c r="J91" i="3"/>
  <c r="BF82" i="3"/>
  <c r="P12" i="3"/>
  <c r="Z87" i="3"/>
  <c r="Y55" i="3"/>
  <c r="AV74" i="3"/>
  <c r="AS44" i="3"/>
  <c r="Y72" i="3"/>
  <c r="AE96" i="3"/>
  <c r="M18" i="3"/>
  <c r="AI90" i="3"/>
  <c r="AU86" i="3"/>
  <c r="BD145" i="3"/>
  <c r="AY102" i="3"/>
  <c r="V83" i="3"/>
  <c r="BG60" i="3"/>
  <c r="N103" i="3"/>
  <c r="BC36" i="3"/>
  <c r="K65" i="3"/>
  <c r="P18" i="3"/>
  <c r="BD115" i="3"/>
  <c r="O38" i="3"/>
  <c r="AW141" i="3"/>
  <c r="AF60" i="3"/>
  <c r="X129" i="3"/>
  <c r="AN19" i="3"/>
  <c r="BE128" i="3"/>
  <c r="X33" i="3"/>
  <c r="O76" i="3"/>
  <c r="J144" i="3"/>
  <c r="AT27" i="3"/>
  <c r="BC107" i="3"/>
  <c r="Y32" i="3"/>
  <c r="T64" i="3"/>
  <c r="Y93" i="3"/>
  <c r="AX73" i="3"/>
  <c r="AO103" i="3"/>
  <c r="AP45" i="3"/>
  <c r="AO66" i="3"/>
  <c r="AO10" i="3"/>
  <c r="H89" i="3"/>
  <c r="BG18" i="3"/>
  <c r="AZ63" i="3"/>
  <c r="BD12" i="3"/>
  <c r="K119" i="3"/>
  <c r="S10" i="3"/>
  <c r="T77" i="3"/>
  <c r="AE31" i="3"/>
  <c r="AI74" i="3"/>
  <c r="BA110" i="3"/>
  <c r="AL46" i="3"/>
  <c r="AY105" i="3"/>
  <c r="AY73" i="3"/>
  <c r="AM138" i="3"/>
  <c r="Z134" i="3"/>
  <c r="P25" i="3"/>
  <c r="AY61" i="3"/>
  <c r="T18" i="3"/>
  <c r="M20" i="3"/>
  <c r="R117" i="3"/>
  <c r="BB128" i="3"/>
  <c r="K59" i="3"/>
  <c r="W128" i="3"/>
  <c r="AV134" i="3"/>
  <c r="AW74" i="3"/>
  <c r="AV36" i="3"/>
  <c r="O71" i="3"/>
  <c r="AO65" i="3"/>
  <c r="BD52" i="3"/>
  <c r="U42" i="3"/>
  <c r="AJ74" i="3"/>
  <c r="AT141" i="3"/>
  <c r="AN96" i="3"/>
  <c r="P30" i="3"/>
  <c r="S58" i="3"/>
  <c r="AN98" i="3"/>
  <c r="AM69" i="3"/>
  <c r="V112" i="3"/>
  <c r="AY82" i="3"/>
  <c r="Z27" i="3"/>
  <c r="AB118" i="3"/>
  <c r="Q31" i="3"/>
  <c r="H134" i="3"/>
  <c r="AH100" i="3"/>
  <c r="AM71" i="3"/>
  <c r="I19" i="3"/>
  <c r="AA131" i="3"/>
  <c r="Y21" i="3"/>
  <c r="J29" i="3"/>
  <c r="BF16" i="3"/>
  <c r="AU24" i="3"/>
  <c r="X31" i="3"/>
  <c r="N74" i="3"/>
  <c r="AL25" i="3"/>
  <c r="AC34" i="3"/>
  <c r="V39" i="3"/>
  <c r="AG79" i="3"/>
  <c r="BF126" i="3"/>
  <c r="O69" i="3"/>
  <c r="BD17" i="3"/>
  <c r="S52" i="3"/>
  <c r="BA34" i="3"/>
  <c r="AZ17" i="3"/>
  <c r="AH21" i="3"/>
  <c r="AC8" i="3"/>
  <c r="AI115" i="3"/>
  <c r="AI88" i="3"/>
  <c r="M65" i="3"/>
  <c r="BB112" i="3"/>
  <c r="BB11" i="3"/>
  <c r="S7" i="3"/>
  <c r="AV47" i="3"/>
  <c r="AK25" i="3"/>
  <c r="AX44" i="3"/>
  <c r="AF106" i="3"/>
  <c r="AH17" i="3"/>
  <c r="AO63" i="3"/>
  <c r="AN93" i="3"/>
  <c r="V77" i="3"/>
  <c r="BC101" i="3"/>
  <c r="AQ107" i="3"/>
  <c r="P55" i="3"/>
  <c r="AM147" i="3"/>
  <c r="U89" i="3"/>
  <c r="U63" i="3"/>
  <c r="AO137" i="3"/>
  <c r="AX118" i="3"/>
  <c r="Y138" i="3"/>
  <c r="AJ113" i="3"/>
  <c r="P124" i="3"/>
  <c r="BF17" i="3"/>
  <c r="O98" i="3"/>
  <c r="BF117" i="3"/>
  <c r="J20" i="3"/>
  <c r="V128" i="3"/>
  <c r="K78" i="3"/>
  <c r="AC56" i="3"/>
  <c r="O64" i="3"/>
  <c r="J121" i="3"/>
  <c r="V11" i="3"/>
  <c r="R42" i="3"/>
  <c r="BA40" i="3"/>
  <c r="O28" i="3"/>
  <c r="BB28" i="3"/>
  <c r="AU107" i="3"/>
  <c r="BB76" i="3"/>
  <c r="AO105" i="3"/>
  <c r="AG86" i="3"/>
  <c r="BF128" i="3"/>
  <c r="N145" i="3"/>
  <c r="AE99" i="3"/>
  <c r="Q54" i="3"/>
  <c r="BE97" i="3"/>
  <c r="AA94" i="3"/>
  <c r="AX20" i="3"/>
  <c r="M68" i="3"/>
  <c r="Q129" i="3"/>
  <c r="AT40" i="3"/>
  <c r="AR88" i="3"/>
  <c r="AY104" i="3"/>
  <c r="AN83" i="3"/>
  <c r="AM110" i="3"/>
  <c r="AR123" i="3"/>
  <c r="AH8" i="3"/>
  <c r="R40" i="3"/>
  <c r="AI43" i="3"/>
  <c r="AT9" i="3"/>
  <c r="N146" i="3"/>
  <c r="O122" i="3"/>
  <c r="AG128" i="3"/>
  <c r="AV135" i="3"/>
  <c r="AL57" i="3"/>
  <c r="AP81" i="3"/>
  <c r="R70" i="3"/>
  <c r="K39" i="3"/>
  <c r="AQ87" i="3"/>
  <c r="O77" i="3"/>
  <c r="P112" i="3"/>
  <c r="M82" i="3"/>
  <c r="I131" i="3"/>
  <c r="BC46" i="3"/>
  <c r="W36" i="3"/>
  <c r="W76" i="3"/>
  <c r="Z68" i="3"/>
  <c r="AS144" i="3"/>
  <c r="X89" i="3"/>
  <c r="AX53" i="3"/>
  <c r="Q70" i="3"/>
  <c r="AW136" i="3"/>
  <c r="AQ105" i="3"/>
  <c r="BB71" i="3"/>
  <c r="AP110" i="3"/>
  <c r="P53" i="3"/>
  <c r="AD13" i="3"/>
  <c r="AP70" i="3"/>
  <c r="AQ8" i="3"/>
  <c r="AG30" i="3"/>
  <c r="AM81" i="3"/>
  <c r="AX90" i="3"/>
  <c r="AJ85" i="3"/>
  <c r="AV140" i="3"/>
  <c r="AW111" i="3"/>
  <c r="N132" i="3"/>
  <c r="BE47" i="3"/>
  <c r="AC62" i="3"/>
  <c r="S95" i="3"/>
  <c r="O56" i="3"/>
  <c r="U54" i="3"/>
  <c r="BE96" i="3"/>
  <c r="AQ104" i="3"/>
  <c r="AY42" i="3"/>
  <c r="AC66" i="3"/>
  <c r="BA59" i="3"/>
  <c r="BG25" i="3"/>
  <c r="BE107" i="3"/>
  <c r="N76" i="3"/>
  <c r="AE27" i="3"/>
  <c r="BB25" i="3"/>
  <c r="N136" i="3"/>
  <c r="AK106" i="3"/>
  <c r="AH105" i="3"/>
  <c r="BD44" i="3"/>
  <c r="K27" i="3"/>
  <c r="BE117" i="3"/>
  <c r="BA108" i="3"/>
  <c r="AU74" i="3"/>
  <c r="AC112" i="3"/>
  <c r="AO34" i="3"/>
  <c r="R55" i="3"/>
  <c r="AP85" i="3"/>
  <c r="AE76" i="3"/>
  <c r="AP140" i="3"/>
  <c r="N116" i="3"/>
  <c r="AT120" i="3"/>
  <c r="AR74" i="3"/>
  <c r="AI47" i="3"/>
  <c r="BE112" i="3"/>
  <c r="O53" i="3"/>
  <c r="Y112" i="3"/>
  <c r="AB107" i="3"/>
  <c r="AV8" i="3"/>
  <c r="R60" i="3"/>
  <c r="R30" i="3"/>
  <c r="Q89" i="3"/>
  <c r="L70" i="3"/>
  <c r="BE65" i="3"/>
  <c r="AI142" i="3"/>
  <c r="AN72" i="3"/>
  <c r="X30" i="3"/>
  <c r="AE88" i="3"/>
  <c r="M16" i="3"/>
  <c r="BF69" i="3"/>
  <c r="AH36" i="3"/>
  <c r="AS119" i="3"/>
  <c r="AH26" i="3"/>
  <c r="BA17" i="3"/>
  <c r="AV61" i="3"/>
  <c r="Y73" i="3"/>
  <c r="AX9" i="3"/>
  <c r="BG136" i="3"/>
  <c r="AD79" i="3"/>
  <c r="BD65" i="3"/>
  <c r="Q45" i="3"/>
  <c r="BB99" i="3"/>
  <c r="H59" i="3"/>
  <c r="V68" i="3"/>
  <c r="AT94" i="3"/>
  <c r="AE91" i="3"/>
  <c r="AI36" i="3"/>
  <c r="AV123" i="3"/>
  <c r="U143" i="3"/>
  <c r="AH75" i="3"/>
  <c r="BG11" i="3"/>
  <c r="AK104" i="3"/>
  <c r="X75" i="3"/>
  <c r="Z104" i="3"/>
  <c r="AW44" i="3"/>
  <c r="AR93" i="3"/>
  <c r="AZ44" i="3"/>
  <c r="Z143" i="3"/>
  <c r="W42" i="3"/>
  <c r="P136" i="3"/>
  <c r="AH119" i="3"/>
  <c r="AS92" i="3"/>
  <c r="AB71" i="3"/>
  <c r="AD25" i="3"/>
  <c r="AD139" i="3"/>
  <c r="Z127" i="3"/>
  <c r="AG13" i="3"/>
  <c r="BB36" i="3"/>
  <c r="J125" i="3"/>
  <c r="AX80" i="3"/>
  <c r="T32" i="3"/>
  <c r="AW43" i="3"/>
  <c r="AU123" i="3"/>
  <c r="BG84" i="3"/>
  <c r="AB119" i="3"/>
  <c r="AG108" i="3"/>
  <c r="AH37" i="3"/>
  <c r="AX100" i="3"/>
  <c r="BA31" i="3"/>
  <c r="Q69" i="3"/>
  <c r="Q33" i="3"/>
  <c r="T88" i="3"/>
  <c r="AT77" i="3"/>
  <c r="V17" i="3"/>
  <c r="S30" i="3"/>
  <c r="BA13" i="3"/>
  <c r="S12" i="3"/>
  <c r="T121" i="3"/>
  <c r="P28" i="3"/>
  <c r="AG126" i="3"/>
  <c r="AU46" i="3"/>
  <c r="AX122" i="3"/>
  <c r="AE120" i="3"/>
  <c r="P127" i="3"/>
  <c r="W80" i="3"/>
  <c r="Z34" i="3"/>
  <c r="AX113" i="3"/>
  <c r="BG64" i="3"/>
  <c r="AW46" i="3"/>
  <c r="AS91" i="3"/>
  <c r="AQ79" i="3"/>
  <c r="T36" i="3"/>
  <c r="V122" i="3"/>
  <c r="AM106" i="3"/>
  <c r="W13" i="3"/>
  <c r="W66" i="3"/>
  <c r="R11" i="3"/>
  <c r="AX31" i="3"/>
  <c r="AM121" i="3"/>
  <c r="Y113" i="3"/>
  <c r="AI54" i="3"/>
  <c r="AT99" i="3"/>
  <c r="R101" i="3"/>
  <c r="BG133" i="3"/>
  <c r="AH146" i="3"/>
  <c r="AQ113" i="3"/>
  <c r="AN88" i="3"/>
  <c r="BC78" i="3"/>
  <c r="AL36" i="3"/>
  <c r="W78" i="3"/>
  <c r="AS28" i="3"/>
  <c r="BB41" i="3"/>
  <c r="AX92" i="3"/>
  <c r="BD108" i="3"/>
  <c r="O146" i="3"/>
  <c r="L117" i="3"/>
  <c r="AZ123" i="3"/>
  <c r="K48" i="3"/>
  <c r="BG76" i="3"/>
  <c r="BG132" i="3"/>
  <c r="AF48" i="3"/>
  <c r="AA76" i="3"/>
  <c r="BF135" i="3"/>
  <c r="BC110" i="3"/>
  <c r="BG65" i="3"/>
  <c r="AA135" i="3"/>
  <c r="AB74" i="3"/>
  <c r="AO94" i="3"/>
  <c r="AX67" i="3"/>
  <c r="M36" i="3"/>
  <c r="BA97" i="3"/>
  <c r="AL82" i="3"/>
  <c r="AK10" i="3"/>
  <c r="V33" i="3"/>
  <c r="Y46" i="3"/>
  <c r="AC130" i="3"/>
  <c r="AL7" i="3"/>
  <c r="AG92" i="3"/>
  <c r="AO82" i="3"/>
  <c r="AZ127" i="3"/>
  <c r="H67" i="3"/>
  <c r="I68" i="3"/>
  <c r="I15" i="3"/>
  <c r="H99" i="3"/>
  <c r="AX60" i="3"/>
  <c r="I45" i="3"/>
  <c r="BB123" i="3"/>
  <c r="BC69" i="3"/>
  <c r="AM144" i="3"/>
  <c r="U44" i="3"/>
  <c r="T38" i="3"/>
  <c r="AN120" i="3"/>
  <c r="R108" i="3"/>
  <c r="AZ99" i="3"/>
  <c r="BA116" i="3"/>
  <c r="AU28" i="3"/>
  <c r="I21" i="3"/>
  <c r="AD54" i="3"/>
  <c r="J106" i="3"/>
  <c r="AU38" i="3"/>
  <c r="T13" i="3"/>
  <c r="I96" i="3"/>
  <c r="AG147" i="3"/>
  <c r="Y76" i="3"/>
  <c r="AZ31" i="3"/>
  <c r="AW70" i="3"/>
  <c r="BB130" i="3"/>
  <c r="Z126" i="3"/>
  <c r="AG40" i="3"/>
  <c r="AC135" i="3"/>
  <c r="AR42" i="3"/>
  <c r="O12" i="3"/>
  <c r="AU69" i="3"/>
  <c r="AS126" i="3"/>
  <c r="BE40" i="3"/>
  <c r="AP86" i="3"/>
  <c r="AZ69" i="3"/>
  <c r="P64" i="3"/>
  <c r="AM41" i="3"/>
  <c r="M76" i="3"/>
  <c r="N93" i="3"/>
  <c r="S131" i="3"/>
  <c r="AL71" i="3"/>
  <c r="BA22" i="3"/>
  <c r="AF118" i="3"/>
  <c r="BG91" i="3"/>
  <c r="AF8" i="3"/>
  <c r="AN57" i="3"/>
  <c r="BD129" i="3"/>
  <c r="AA83" i="3"/>
  <c r="AZ144" i="3"/>
  <c r="BG92" i="3"/>
  <c r="AI72" i="3"/>
  <c r="AT124" i="3"/>
  <c r="AF102" i="3"/>
  <c r="T29" i="3"/>
  <c r="AV32" i="3"/>
  <c r="AT107" i="3"/>
  <c r="AX146" i="3"/>
  <c r="P104" i="3"/>
  <c r="AY24" i="3"/>
  <c r="AI15" i="3"/>
  <c r="AZ100" i="3"/>
  <c r="M117" i="3"/>
  <c r="AT138" i="3"/>
  <c r="U41" i="3"/>
  <c r="AQ45" i="3"/>
  <c r="L115" i="3"/>
  <c r="BC63" i="3"/>
  <c r="M11" i="3"/>
  <c r="AH142" i="3"/>
  <c r="AH76" i="3"/>
  <c r="AQ86" i="3"/>
  <c r="BG126" i="3"/>
  <c r="AG113" i="3"/>
  <c r="AS59" i="3"/>
  <c r="AA28" i="3"/>
  <c r="S8" i="3"/>
  <c r="AF19" i="3"/>
  <c r="BA127" i="3"/>
  <c r="AW58" i="3"/>
  <c r="AD77" i="3"/>
  <c r="T129" i="3"/>
  <c r="BE26" i="3"/>
  <c r="AE56" i="3"/>
  <c r="K7" i="3"/>
  <c r="L16" i="3"/>
  <c r="K21" i="3"/>
  <c r="AT59" i="3"/>
  <c r="AD106" i="3"/>
  <c r="AN99" i="3"/>
  <c r="H60" i="3"/>
  <c r="J92" i="3"/>
  <c r="AK75" i="3"/>
  <c r="BF141" i="3"/>
  <c r="AW120" i="3"/>
  <c r="J19" i="3"/>
  <c r="O81" i="3"/>
  <c r="AX14" i="3"/>
  <c r="AL117" i="3"/>
  <c r="I13" i="3"/>
  <c r="Z113" i="3"/>
  <c r="AA109" i="3"/>
  <c r="N31" i="3"/>
  <c r="AD52" i="3"/>
  <c r="AA88" i="3"/>
  <c r="K139" i="3"/>
  <c r="BA146" i="3"/>
  <c r="S147" i="3"/>
  <c r="AL52" i="3"/>
  <c r="AY71" i="3"/>
  <c r="AT29" i="3"/>
  <c r="AF72" i="3"/>
  <c r="BB107" i="3"/>
  <c r="BG116" i="3"/>
  <c r="AK87" i="3"/>
  <c r="AX135" i="3"/>
  <c r="K73" i="3"/>
  <c r="AR17" i="3"/>
  <c r="BA90" i="3"/>
  <c r="I90" i="3"/>
  <c r="AI119" i="3"/>
  <c r="AP107" i="3"/>
  <c r="M32" i="3"/>
  <c r="I133" i="3"/>
  <c r="AH92" i="3"/>
  <c r="BC27" i="3"/>
  <c r="H44" i="3"/>
  <c r="AQ27" i="3"/>
  <c r="AA55" i="3"/>
  <c r="Q11" i="3"/>
  <c r="Q9" i="3"/>
  <c r="AA18" i="3"/>
  <c r="AG53" i="3"/>
  <c r="AX89" i="3"/>
  <c r="K35" i="3"/>
  <c r="Q116" i="3"/>
  <c r="M25" i="3"/>
  <c r="AN23" i="3"/>
  <c r="AW82" i="3"/>
  <c r="AD12" i="3"/>
  <c r="Y145" i="3"/>
  <c r="AG9" i="3"/>
  <c r="BC12" i="3"/>
  <c r="I141" i="3"/>
  <c r="S117" i="3"/>
  <c r="AM115" i="3"/>
  <c r="Y102" i="3"/>
  <c r="BD79" i="3"/>
  <c r="AM63" i="3"/>
  <c r="AZ142" i="3"/>
  <c r="AT24" i="3"/>
  <c r="BF95" i="3"/>
  <c r="AB45" i="3"/>
  <c r="AO25" i="3"/>
  <c r="AD128" i="3"/>
  <c r="AY134" i="3"/>
  <c r="AE16" i="3"/>
  <c r="AK131" i="3"/>
  <c r="V24" i="3"/>
  <c r="Y84" i="3"/>
  <c r="BC95" i="3"/>
  <c r="AL60" i="3"/>
  <c r="AZ14" i="3"/>
  <c r="AB80" i="3"/>
  <c r="AB11" i="3"/>
  <c r="Q140" i="3"/>
  <c r="K95" i="3"/>
  <c r="S97" i="3"/>
  <c r="BB100" i="3"/>
  <c r="AG59" i="3"/>
  <c r="AC126" i="3"/>
  <c r="AY21" i="3"/>
  <c r="L91" i="3"/>
  <c r="AS65" i="3"/>
  <c r="AK124" i="3"/>
  <c r="BE71" i="3"/>
  <c r="X102" i="3"/>
  <c r="H70" i="3"/>
  <c r="AC30" i="3"/>
  <c r="Q8" i="3"/>
  <c r="AS85" i="3"/>
  <c r="P39" i="3"/>
  <c r="T66" i="3"/>
  <c r="AX68" i="3"/>
  <c r="U123" i="3"/>
  <c r="AN53" i="3"/>
  <c r="AP37" i="3"/>
  <c r="AK103" i="3"/>
  <c r="AD113" i="3"/>
  <c r="AL132" i="3"/>
  <c r="AB12" i="3"/>
  <c r="AE79" i="3"/>
  <c r="AE14" i="3"/>
  <c r="V44" i="3"/>
  <c r="AD36" i="3"/>
  <c r="H106" i="3"/>
  <c r="BG31" i="3"/>
  <c r="BG110" i="3"/>
  <c r="S16" i="3"/>
  <c r="AN126" i="3"/>
  <c r="H145" i="3"/>
  <c r="BD143" i="3"/>
  <c r="AP43" i="3"/>
  <c r="AA62" i="3"/>
  <c r="Y20" i="3"/>
  <c r="AG133" i="3"/>
  <c r="AR102" i="3"/>
  <c r="BG83" i="3"/>
  <c r="J72" i="3"/>
  <c r="Z99" i="3"/>
  <c r="O57" i="3"/>
  <c r="AP139" i="3"/>
  <c r="AL65" i="3"/>
  <c r="G145" i="3" l="1"/>
  <c r="G106" i="3"/>
  <c r="E12" i="5" s="1"/>
  <c r="G70" i="3"/>
  <c r="G44" i="3"/>
  <c r="G16" i="5" s="1" a="1"/>
  <c r="G16" i="5" s="1"/>
  <c r="G60" i="3"/>
  <c r="I28" i="5" s="1" a="1"/>
  <c r="I28" i="5" s="1"/>
  <c r="K151" i="3"/>
  <c r="K150" i="3" s="1"/>
  <c r="G99" i="3"/>
  <c r="I6" i="5" s="1" a="1"/>
  <c r="I6" i="5" s="1"/>
  <c r="G67" i="3"/>
  <c r="AL160" i="3"/>
  <c r="AL161" i="3" s="1"/>
  <c r="AL151" i="3"/>
  <c r="AL150" i="3" s="1"/>
  <c r="G59" i="3"/>
  <c r="G28" i="5" s="1" a="1"/>
  <c r="G28" i="5" s="1"/>
  <c r="S151" i="3"/>
  <c r="S150" i="3" s="1"/>
  <c r="G134" i="3"/>
  <c r="G13" i="5" s="1" a="1"/>
  <c r="G13" i="5" s="1"/>
  <c r="G89" i="3"/>
  <c r="G110" i="3"/>
  <c r="G17" i="5" s="1" a="1"/>
  <c r="G17" i="5" s="1"/>
  <c r="AI160" i="3"/>
  <c r="AI161" i="3" s="1"/>
  <c r="AI151" i="3"/>
  <c r="AI150" i="3" s="1"/>
  <c r="G31" i="3"/>
  <c r="G133" i="3"/>
  <c r="E13" i="5" s="1"/>
  <c r="G143" i="3"/>
  <c r="G84" i="3"/>
  <c r="I35" i="5" s="1" a="1"/>
  <c r="I35" i="5" s="1"/>
  <c r="G90" i="3"/>
  <c r="AQ160" i="3"/>
  <c r="AQ161" i="3" s="1"/>
  <c r="AQ151" i="3"/>
  <c r="AQ150" i="3" s="1"/>
  <c r="G13" i="3"/>
  <c r="G14" i="3"/>
  <c r="G69" i="3"/>
  <c r="G112" i="3"/>
  <c r="E20" i="5" s="1"/>
  <c r="U151" i="3"/>
  <c r="U150" i="3" s="1"/>
  <c r="T151" i="3"/>
  <c r="T150" i="3" s="1"/>
  <c r="G55" i="3"/>
  <c r="E25" i="5" s="1"/>
  <c r="G15" i="3"/>
  <c r="G23" i="3"/>
  <c r="G9" i="5" s="1" a="1"/>
  <c r="G9" i="5" s="1"/>
  <c r="G92" i="3"/>
  <c r="G87" i="3"/>
  <c r="I36" i="5" s="1" a="1"/>
  <c r="I36" i="5" s="1"/>
  <c r="G17" i="3"/>
  <c r="G63" i="3"/>
  <c r="I29" i="5" s="1" a="1"/>
  <c r="I29" i="5" s="1"/>
  <c r="G57" i="3"/>
  <c r="I25" i="5" s="1" a="1"/>
  <c r="I25" i="5" s="1"/>
  <c r="G137" i="3"/>
  <c r="G19" i="5" s="1" a="1"/>
  <c r="G19" i="5" s="1"/>
  <c r="AT151" i="3"/>
  <c r="AT150" i="3" s="1"/>
  <c r="AT160" i="3"/>
  <c r="AT161" i="3" s="1"/>
  <c r="G73" i="3"/>
  <c r="E10" i="5" s="1"/>
  <c r="G11" i="3"/>
  <c r="AG151" i="3"/>
  <c r="AG150" i="3" s="1"/>
  <c r="AG160" i="3"/>
  <c r="AG161" i="3" s="1"/>
  <c r="G48" i="3"/>
  <c r="I23" i="5" s="1" a="1"/>
  <c r="I23" i="5" s="1"/>
  <c r="G93" i="3"/>
  <c r="G46" i="3"/>
  <c r="G21" i="77" s="1"/>
  <c r="G18" i="3"/>
  <c r="G27" i="3"/>
  <c r="I21" i="5" s="1" a="1"/>
  <c r="I21" i="5" s="1"/>
  <c r="G61" i="3"/>
  <c r="G15" i="77" s="1"/>
  <c r="G146" i="3"/>
  <c r="G128" i="3"/>
  <c r="G111" i="3"/>
  <c r="I17" i="5" s="1" a="1"/>
  <c r="I17" i="5" s="1"/>
  <c r="G121" i="3"/>
  <c r="G22" i="77" s="1"/>
  <c r="G9" i="3"/>
  <c r="I7" i="5" s="1" a="1"/>
  <c r="I7" i="5" s="1"/>
  <c r="G16" i="3"/>
  <c r="I151" i="3"/>
  <c r="I150" i="3" s="1"/>
  <c r="AA151" i="3"/>
  <c r="AA150" i="3" s="1"/>
  <c r="G77" i="3"/>
  <c r="G15" i="5" s="1" a="1"/>
  <c r="G15" i="5" s="1"/>
  <c r="G40" i="3"/>
  <c r="G14" i="77" s="1"/>
  <c r="G122" i="3"/>
  <c r="G32" i="5" s="1" a="1"/>
  <c r="G32" i="5" s="1"/>
  <c r="AE151" i="3"/>
  <c r="AE150" i="3" s="1"/>
  <c r="AE160" i="3"/>
  <c r="AE161" i="3" s="1"/>
  <c r="BD160" i="3"/>
  <c r="BD161" i="3" s="1"/>
  <c r="BD151" i="3"/>
  <c r="BD150" i="3" s="1"/>
  <c r="G21" i="3"/>
  <c r="I3" i="5" s="1" a="1"/>
  <c r="I3" i="5" s="1"/>
  <c r="AJ160" i="3"/>
  <c r="AJ161" i="3" s="1"/>
  <c r="AJ151" i="3"/>
  <c r="AJ150" i="3" s="1"/>
  <c r="G20" i="3"/>
  <c r="G3" i="5" s="1" a="1"/>
  <c r="G3" i="5" s="1"/>
  <c r="H160" i="3"/>
  <c r="H161" i="3" s="1"/>
  <c r="G7" i="3"/>
  <c r="G35" i="77" s="1"/>
  <c r="H151" i="3"/>
  <c r="H150" i="3" s="1"/>
  <c r="G105" i="3"/>
  <c r="I11" i="5" s="1" a="1"/>
  <c r="I11" i="5" s="1"/>
  <c r="AW151" i="3"/>
  <c r="AW150" i="3" s="1"/>
  <c r="AW160" i="3"/>
  <c r="AW161" i="3" s="1"/>
  <c r="G120" i="3"/>
  <c r="I27" i="5" s="1" a="1"/>
  <c r="I27" i="5" s="1"/>
  <c r="G32" i="3"/>
  <c r="G135" i="3"/>
  <c r="I13" i="5" s="1" a="1"/>
  <c r="I13" i="5" s="1"/>
  <c r="G88" i="3"/>
  <c r="AH151" i="3"/>
  <c r="AH150" i="3" s="1"/>
  <c r="AH160" i="3"/>
  <c r="AH161" i="3" s="1"/>
  <c r="G131" i="3"/>
  <c r="G5" i="5" s="1" a="1"/>
  <c r="G5" i="5" s="1"/>
  <c r="P151" i="3"/>
  <c r="P150" i="3" s="1"/>
  <c r="J151" i="3"/>
  <c r="J150" i="3" s="1"/>
  <c r="G54" i="3"/>
  <c r="I26" i="5" s="1" a="1"/>
  <c r="I26" i="5" s="1"/>
  <c r="G108" i="3"/>
  <c r="I12" i="5" s="1" a="1"/>
  <c r="I12" i="5" s="1"/>
  <c r="G85" i="3"/>
  <c r="E36" i="5" s="1"/>
  <c r="G68" i="3"/>
  <c r="G25" i="3"/>
  <c r="G24" i="77" s="1"/>
  <c r="G125" i="3"/>
  <c r="G34" i="5" s="1" a="1"/>
  <c r="G34" i="5" s="1"/>
  <c r="G47" i="3"/>
  <c r="G23" i="5" s="1" a="1"/>
  <c r="G23" i="5" s="1"/>
  <c r="G101" i="3"/>
  <c r="G8" i="5" s="1" a="1"/>
  <c r="G8" i="5" s="1"/>
  <c r="G107" i="3"/>
  <c r="G12" i="5" s="1" a="1"/>
  <c r="G12" i="5" s="1"/>
  <c r="G74" i="3"/>
  <c r="G10" i="5" s="1" a="1"/>
  <c r="G10" i="5" s="1"/>
  <c r="G98" i="3"/>
  <c r="G6" i="5" s="1" a="1"/>
  <c r="G6" i="5" s="1"/>
  <c r="AR160" i="3"/>
  <c r="AR161" i="3" s="1"/>
  <c r="AR151" i="3"/>
  <c r="AR150" i="3" s="1"/>
  <c r="G19" i="3"/>
  <c r="E3" i="5" s="1"/>
  <c r="G118" i="3"/>
  <c r="E27" i="5" s="1"/>
  <c r="G104" i="3"/>
  <c r="G11" i="5" s="1" a="1"/>
  <c r="G11" i="5" s="1"/>
  <c r="BG151" i="3"/>
  <c r="BG150" i="3" s="1"/>
  <c r="BG160" i="3"/>
  <c r="BG161" i="3" s="1"/>
  <c r="Y151" i="3"/>
  <c r="Y150" i="3" s="1"/>
  <c r="AP160" i="3"/>
  <c r="AP161" i="3" s="1"/>
  <c r="AP151" i="3"/>
  <c r="AP150" i="3" s="1"/>
  <c r="G75" i="3"/>
  <c r="I10" i="5" s="1" a="1"/>
  <c r="I10" i="5" s="1"/>
  <c r="AZ160" i="3"/>
  <c r="AZ161" i="3" s="1"/>
  <c r="AZ151" i="3"/>
  <c r="AZ150" i="3" s="1"/>
  <c r="AO160" i="3"/>
  <c r="AO161" i="3" s="1"/>
  <c r="AO151" i="3"/>
  <c r="AO150" i="3" s="1"/>
  <c r="G95" i="3"/>
  <c r="G4" i="5" s="1" a="1"/>
  <c r="G4" i="5" s="1"/>
  <c r="G71" i="3"/>
  <c r="AM151" i="3"/>
  <c r="AM150" i="3" s="1"/>
  <c r="AM160" i="3"/>
  <c r="AM161" i="3" s="1"/>
  <c r="G41" i="3"/>
  <c r="G14" i="5" s="1" a="1"/>
  <c r="G14" i="5" s="1"/>
  <c r="X151" i="3"/>
  <c r="X150" i="3" s="1"/>
  <c r="G114" i="3"/>
  <c r="I20" i="5" s="1" a="1"/>
  <c r="I20" i="5" s="1"/>
  <c r="L151" i="3"/>
  <c r="L150" i="3" s="1"/>
  <c r="L160" i="3"/>
  <c r="L161" i="3" s="1"/>
  <c r="G124" i="3"/>
  <c r="E34" i="5" s="1"/>
  <c r="G52" i="3"/>
  <c r="G9" i="77" s="1"/>
  <c r="G58" i="3"/>
  <c r="E28" i="5" s="1"/>
  <c r="G24" i="3"/>
  <c r="I9" i="5" s="1" a="1"/>
  <c r="I9" i="5" s="1"/>
  <c r="G119" i="3"/>
  <c r="G27" i="5" s="1" a="1"/>
  <c r="G27" i="5" s="1"/>
  <c r="G65" i="3"/>
  <c r="G30" i="5" s="1" a="1"/>
  <c r="G30" i="5" s="1"/>
  <c r="G66" i="3"/>
  <c r="I30" i="5" s="1" a="1"/>
  <c r="I30" i="5" s="1"/>
  <c r="G76" i="3"/>
  <c r="E15" i="5" s="1"/>
  <c r="AV160" i="3"/>
  <c r="AV161" i="3" s="1"/>
  <c r="AV151" i="3"/>
  <c r="AV150" i="3" s="1"/>
  <c r="G37" i="3"/>
  <c r="G102" i="3"/>
  <c r="I8" i="5" s="1" a="1"/>
  <c r="I8" i="5" s="1"/>
  <c r="AC151" i="3"/>
  <c r="AC150" i="3" s="1"/>
  <c r="G28" i="3"/>
  <c r="E33" i="5" s="1"/>
  <c r="G35" i="3"/>
  <c r="AS160" i="3"/>
  <c r="AS161" i="3" s="1"/>
  <c r="AS151" i="3"/>
  <c r="AS150" i="3" s="1"/>
  <c r="G8" i="3"/>
  <c r="G7" i="5" s="1" a="1"/>
  <c r="G7" i="5" s="1"/>
  <c r="AK160" i="3"/>
  <c r="AK161" i="3" s="1"/>
  <c r="AK151" i="3"/>
  <c r="AK150" i="3" s="1"/>
  <c r="G96" i="3"/>
  <c r="I4" i="5" s="1" a="1"/>
  <c r="I4" i="5" s="1"/>
  <c r="G117" i="3"/>
  <c r="I22" i="5" s="1" a="1"/>
  <c r="I22" i="5" s="1"/>
  <c r="G78" i="3"/>
  <c r="I15" i="5" s="1" a="1"/>
  <c r="I15" i="5" s="1"/>
  <c r="G142" i="3"/>
  <c r="G116" i="3"/>
  <c r="G22" i="5" s="1" a="1"/>
  <c r="G22" i="5" s="1"/>
  <c r="G62" i="3"/>
  <c r="G29" i="5" s="1" a="1"/>
  <c r="G29" i="5" s="1"/>
  <c r="G12" i="3"/>
  <c r="G144" i="3"/>
  <c r="G64" i="3"/>
  <c r="G28" i="77" s="1"/>
  <c r="R151" i="3"/>
  <c r="R150" i="3" s="1"/>
  <c r="G42" i="3"/>
  <c r="I14" i="5" s="1" a="1"/>
  <c r="I14" i="5" s="1"/>
  <c r="G141" i="3"/>
  <c r="G113" i="3"/>
  <c r="G20" i="5" s="1" a="1"/>
  <c r="G20" i="5" s="1"/>
  <c r="G91" i="3"/>
  <c r="Q151" i="3"/>
  <c r="Q150" i="3" s="1"/>
  <c r="AB151" i="3"/>
  <c r="AB150" i="3" s="1"/>
  <c r="G132" i="3"/>
  <c r="I5" i="5" s="1" a="1"/>
  <c r="I5" i="5" s="1"/>
  <c r="G126" i="3"/>
  <c r="I34" i="5" s="1" a="1"/>
  <c r="I34" i="5" s="1"/>
  <c r="BC160" i="3"/>
  <c r="BC161" i="3" s="1"/>
  <c r="BC151" i="3"/>
  <c r="BC150" i="3" s="1"/>
  <c r="G127" i="3"/>
  <c r="G38" i="3"/>
  <c r="G45" i="3"/>
  <c r="I16" i="5" s="1" a="1"/>
  <c r="I16" i="5" s="1"/>
  <c r="G86" i="3"/>
  <c r="G36" i="5" s="1" a="1"/>
  <c r="G36" i="5" s="1"/>
  <c r="G81" i="3"/>
  <c r="I18" i="5" s="1" a="1"/>
  <c r="I18" i="5" s="1"/>
  <c r="G129" i="3"/>
  <c r="AF151" i="3"/>
  <c r="AF150" i="3" s="1"/>
  <c r="AF160" i="3"/>
  <c r="AF161" i="3" s="1"/>
  <c r="G140" i="3"/>
  <c r="AN151" i="3"/>
  <c r="AN150" i="3" s="1"/>
  <c r="AN160" i="3"/>
  <c r="AN161" i="3" s="1"/>
  <c r="G79" i="3"/>
  <c r="E18" i="5" s="1"/>
  <c r="G97" i="3"/>
  <c r="E6" i="5" s="1"/>
  <c r="G22" i="3"/>
  <c r="E9" i="5" s="1"/>
  <c r="BE160" i="3"/>
  <c r="BE161" i="3" s="1"/>
  <c r="BE151" i="3"/>
  <c r="BE150" i="3" s="1"/>
  <c r="G53" i="3"/>
  <c r="G26" i="5" s="1" a="1"/>
  <c r="G26" i="5" s="1"/>
  <c r="BA151" i="3"/>
  <c r="BA150" i="3" s="1"/>
  <c r="BA160" i="3"/>
  <c r="BA161" i="3" s="1"/>
  <c r="G139" i="3"/>
  <c r="AD160" i="3"/>
  <c r="AD161" i="3" s="1"/>
  <c r="AD151" i="3"/>
  <c r="AD150" i="3" s="1"/>
  <c r="G34" i="3"/>
  <c r="N151" i="3"/>
  <c r="N150" i="3" s="1"/>
  <c r="BB160" i="3"/>
  <c r="BB161" i="3" s="1"/>
  <c r="BB151" i="3"/>
  <c r="BB150" i="3" s="1"/>
  <c r="G80" i="3"/>
  <c r="G18" i="5" s="1" a="1"/>
  <c r="G18" i="5" s="1"/>
  <c r="G39" i="3"/>
  <c r="G72" i="3"/>
  <c r="M151" i="3"/>
  <c r="M150" i="3" s="1"/>
  <c r="M160" i="3"/>
  <c r="M161" i="3" s="1"/>
  <c r="G36" i="3"/>
  <c r="G109" i="3"/>
  <c r="E17" i="5" s="1"/>
  <c r="G56" i="3"/>
  <c r="G25" i="5" s="1" a="1"/>
  <c r="G25" i="5" s="1"/>
  <c r="G138" i="3"/>
  <c r="I19" i="5" s="1" a="1"/>
  <c r="I19" i="5" s="1"/>
  <c r="G115" i="3"/>
  <c r="G11" i="77" s="1"/>
  <c r="G43" i="3"/>
  <c r="E16" i="5" s="1"/>
  <c r="G83" i="3"/>
  <c r="G35" i="5" s="1" a="1"/>
  <c r="G35" i="5" s="1"/>
  <c r="Z151" i="3"/>
  <c r="Z150" i="3" s="1"/>
  <c r="V151" i="3"/>
  <c r="V150" i="3" s="1"/>
  <c r="G29" i="3"/>
  <c r="G33" i="5" s="1" a="1"/>
  <c r="G33" i="5" s="1"/>
  <c r="BF151" i="3"/>
  <c r="BF150" i="3" s="1"/>
  <c r="BF160" i="3"/>
  <c r="BF161" i="3" s="1"/>
  <c r="G94" i="3"/>
  <c r="G12" i="77" s="1"/>
  <c r="G136" i="3"/>
  <c r="G32" i="77" s="1"/>
  <c r="G147" i="3"/>
  <c r="G100" i="3"/>
  <c r="E8" i="5" s="1"/>
  <c r="O151" i="3"/>
  <c r="O150" i="3" s="1"/>
  <c r="G103" i="3"/>
  <c r="E11" i="5" s="1"/>
  <c r="AU151" i="3"/>
  <c r="AU150" i="3" s="1"/>
  <c r="AU160" i="3"/>
  <c r="G123" i="3"/>
  <c r="I32" i="5" s="1" a="1"/>
  <c r="I32" i="5" s="1"/>
  <c r="G26" i="3"/>
  <c r="G21" i="5" s="1" a="1"/>
  <c r="G21" i="5" s="1"/>
  <c r="G30" i="3"/>
  <c r="I33" i="5" s="1" a="1"/>
  <c r="I33" i="5" s="1"/>
  <c r="G82" i="3"/>
  <c r="G31" i="77" s="1"/>
  <c r="AY151" i="3"/>
  <c r="AY150" i="3" s="1"/>
  <c r="AY160" i="3"/>
  <c r="AY161" i="3" s="1"/>
  <c r="W151" i="3"/>
  <c r="W150" i="3" s="1"/>
  <c r="W160" i="3"/>
  <c r="W161" i="3" s="1"/>
  <c r="G10" i="3"/>
  <c r="E31" i="5" s="1"/>
  <c r="G130" i="3"/>
  <c r="G6" i="77" s="1"/>
  <c r="G33" i="3"/>
  <c r="AX151" i="3"/>
  <c r="AX150" i="3" s="1"/>
  <c r="AX160" i="3"/>
  <c r="AX161" i="3" s="1"/>
  <c r="B16" i="5"/>
  <c r="E14" i="5" l="1"/>
  <c r="K14" i="5" s="1"/>
  <c r="G5" i="77"/>
  <c r="G30" i="77"/>
  <c r="E19" i="5"/>
  <c r="K19" i="5" s="1"/>
  <c r="E26" i="5"/>
  <c r="K26" i="5" s="1"/>
  <c r="G34" i="77"/>
  <c r="G33" i="77"/>
  <c r="G29" i="77"/>
  <c r="E29" i="5"/>
  <c r="M29" i="5" s="1"/>
  <c r="H162" i="3"/>
  <c r="AQ152" i="3"/>
  <c r="P11" i="5" s="1"/>
  <c r="U162" i="3"/>
  <c r="E35" i="5"/>
  <c r="M35" i="5" s="1"/>
  <c r="E23" i="5"/>
  <c r="K23" i="5" s="1"/>
  <c r="G10" i="77"/>
  <c r="G26" i="77"/>
  <c r="G3" i="77"/>
  <c r="G13" i="77"/>
  <c r="L162" i="3"/>
  <c r="E7" i="5"/>
  <c r="K7" i="5" s="1"/>
  <c r="L152" i="3"/>
  <c r="P4" i="5" s="1"/>
  <c r="H152" i="3"/>
  <c r="P3" i="5" s="1"/>
  <c r="E32" i="5"/>
  <c r="M32" i="5" s="1"/>
  <c r="G8" i="77"/>
  <c r="G16" i="77"/>
  <c r="AY152" i="3"/>
  <c r="P13" i="5" s="1"/>
  <c r="G19" i="77"/>
  <c r="G36" i="77"/>
  <c r="AU162" i="3"/>
  <c r="G7" i="77"/>
  <c r="P152" i="3"/>
  <c r="P163" i="3" s="1"/>
  <c r="Q5" i="5" s="1"/>
  <c r="U152" i="3"/>
  <c r="P6" i="5" s="1"/>
  <c r="G25" i="77"/>
  <c r="AH152" i="3"/>
  <c r="P9" i="5" s="1"/>
  <c r="AL152" i="3"/>
  <c r="P10" i="5" s="1"/>
  <c r="G20" i="77"/>
  <c r="G23" i="77"/>
  <c r="Y152" i="3"/>
  <c r="Y163" i="3" s="1"/>
  <c r="Q7" i="5" s="1"/>
  <c r="BD152" i="3"/>
  <c r="P14" i="5" s="1"/>
  <c r="AU152" i="3"/>
  <c r="P12" i="5" s="1"/>
  <c r="AY162" i="3"/>
  <c r="G27" i="77"/>
  <c r="E4" i="5"/>
  <c r="M4" i="5" s="1"/>
  <c r="AQ162" i="3"/>
  <c r="G4" i="77"/>
  <c r="AC152" i="3"/>
  <c r="P8" i="5" s="1"/>
  <c r="C150" i="3"/>
  <c r="K22" i="77" s="1"/>
  <c r="BH160" i="3"/>
  <c r="BD162" i="3"/>
  <c r="E5" i="5"/>
  <c r="M5" i="5" s="1"/>
  <c r="E30" i="5"/>
  <c r="M30" i="5" s="1"/>
  <c r="G17" i="77"/>
  <c r="AU161" i="3"/>
  <c r="AL162" i="3"/>
  <c r="AH162" i="3"/>
  <c r="E22" i="5"/>
  <c r="K22" i="5" s="1"/>
  <c r="AC162" i="3"/>
  <c r="E21" i="5"/>
  <c r="K21" i="5" s="1"/>
  <c r="B17" i="5"/>
  <c r="I31" i="5" a="1"/>
  <c r="I31" i="5" s="1"/>
  <c r="G31" i="5" a="1"/>
  <c r="G31" i="5" s="1"/>
  <c r="K11" i="5"/>
  <c r="M11" i="5"/>
  <c r="M27" i="5"/>
  <c r="K27" i="5"/>
  <c r="K34" i="5"/>
  <c r="M34" i="5"/>
  <c r="M15" i="5"/>
  <c r="K15" i="5"/>
  <c r="K8" i="5"/>
  <c r="M8" i="5"/>
  <c r="K17" i="5"/>
  <c r="M17" i="5"/>
  <c r="K16" i="5"/>
  <c r="M16" i="5"/>
  <c r="K9" i="5"/>
  <c r="M9" i="5"/>
  <c r="M6" i="5"/>
  <c r="K6" i="5"/>
  <c r="M20" i="5"/>
  <c r="K20" i="5"/>
  <c r="M3" i="5"/>
  <c r="K3" i="5"/>
  <c r="K36" i="5"/>
  <c r="M36" i="5"/>
  <c r="K33" i="5"/>
  <c r="M33" i="5"/>
  <c r="M18" i="5"/>
  <c r="K18" i="5"/>
  <c r="M25" i="5"/>
  <c r="K25" i="5"/>
  <c r="K12" i="5"/>
  <c r="M12" i="5"/>
  <c r="M28" i="5"/>
  <c r="K28" i="5"/>
  <c r="M10" i="5"/>
  <c r="K10" i="5"/>
  <c r="K13" i="5"/>
  <c r="M13" i="5"/>
  <c r="M14" i="5" l="1"/>
  <c r="M19" i="5"/>
  <c r="K29" i="5"/>
  <c r="M26" i="5"/>
  <c r="AQ163" i="3"/>
  <c r="Q11" i="5" s="1"/>
  <c r="K35" i="77"/>
  <c r="M23" i="5"/>
  <c r="K35" i="5"/>
  <c r="K36" i="77"/>
  <c r="K32" i="77"/>
  <c r="H163" i="3"/>
  <c r="Q3" i="5" s="1"/>
  <c r="M21" i="5"/>
  <c r="I5" i="77"/>
  <c r="I15" i="77"/>
  <c r="I9" i="77"/>
  <c r="I31" i="77"/>
  <c r="BI160" i="3"/>
  <c r="Q15" i="5" s="1"/>
  <c r="K9" i="77"/>
  <c r="I30" i="77"/>
  <c r="K23" i="77"/>
  <c r="P5" i="5"/>
  <c r="K24" i="77"/>
  <c r="I6" i="77"/>
  <c r="I29" i="77"/>
  <c r="I25" i="77"/>
  <c r="K34" i="77"/>
  <c r="K29" i="77"/>
  <c r="I4" i="77"/>
  <c r="K20" i="77"/>
  <c r="K26" i="77"/>
  <c r="K12" i="77"/>
  <c r="I34" i="77"/>
  <c r="K5" i="77"/>
  <c r="L163" i="3"/>
  <c r="Q4" i="5" s="1"/>
  <c r="K32" i="5"/>
  <c r="I17" i="77"/>
  <c r="I27" i="77"/>
  <c r="I7" i="77"/>
  <c r="K33" i="77"/>
  <c r="K4" i="77"/>
  <c r="K18" i="77"/>
  <c r="I13" i="77"/>
  <c r="I24" i="77"/>
  <c r="K3" i="77"/>
  <c r="I20" i="77"/>
  <c r="I8" i="77"/>
  <c r="AH163" i="3"/>
  <c r="Q9" i="5" s="1"/>
  <c r="I33" i="77"/>
  <c r="I12" i="77"/>
  <c r="K17" i="77"/>
  <c r="AL163" i="3"/>
  <c r="Q10" i="5" s="1"/>
  <c r="K19" i="77"/>
  <c r="K15" i="77"/>
  <c r="K11" i="77"/>
  <c r="K6" i="77"/>
  <c r="K21" i="77"/>
  <c r="I3" i="77"/>
  <c r="I14" i="77"/>
  <c r="I10" i="77"/>
  <c r="K10" i="77"/>
  <c r="K14" i="77"/>
  <c r="K13" i="77"/>
  <c r="AY163" i="3"/>
  <c r="Q13" i="5" s="1"/>
  <c r="I23" i="77"/>
  <c r="I36" i="77"/>
  <c r="AU163" i="3"/>
  <c r="Q12" i="5" s="1"/>
  <c r="I35" i="77"/>
  <c r="M7" i="5"/>
  <c r="K7" i="77"/>
  <c r="E41" i="5"/>
  <c r="E2" i="5" s="1"/>
  <c r="I19" i="77"/>
  <c r="I28" i="77"/>
  <c r="I21" i="77"/>
  <c r="BH161" i="3"/>
  <c r="K25" i="77"/>
  <c r="I32" i="77"/>
  <c r="I18" i="77"/>
  <c r="K8" i="77"/>
  <c r="K30" i="77"/>
  <c r="U163" i="3"/>
  <c r="Q6" i="5" s="1"/>
  <c r="K30" i="5"/>
  <c r="K5" i="5"/>
  <c r="K31" i="77"/>
  <c r="I22" i="77"/>
  <c r="I26" i="77"/>
  <c r="K16" i="77"/>
  <c r="D1" i="77"/>
  <c r="AC163" i="3"/>
  <c r="Q8" i="5" s="1"/>
  <c r="K27" i="77"/>
  <c r="I16" i="77"/>
  <c r="I11" i="77"/>
  <c r="K28" i="77"/>
  <c r="K4" i="5"/>
  <c r="M22" i="5"/>
  <c r="BD163" i="3"/>
  <c r="Q14" i="5" s="1"/>
  <c r="P7" i="5"/>
  <c r="M31" i="5"/>
  <c r="K31" i="5"/>
  <c r="B18" i="5"/>
  <c r="P15" i="5" l="1"/>
  <c r="B19" i="5"/>
  <c r="B20" i="5" l="1"/>
  <c r="B21" i="5" l="1"/>
  <c r="B22" i="5" l="1"/>
  <c r="B23" i="5" l="1"/>
  <c r="B24" i="5" l="1"/>
  <c r="B25" i="5" l="1"/>
  <c r="B26" i="5" l="1"/>
  <c r="B27" i="5" l="1"/>
  <c r="B28" i="5" l="1"/>
  <c r="B29" i="5" l="1"/>
  <c r="B30" i="5" l="1"/>
  <c r="B31" i="5" l="1"/>
  <c r="B32" i="5" l="1"/>
  <c r="B33" i="5" l="1"/>
  <c r="B34" i="5" l="1"/>
  <c r="B35" i="5" l="1"/>
  <c r="B36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Hugo</author>
  </authors>
  <commentList>
    <comment ref="BH160" authorId="0" shapeId="0" xr:uid="{BC2B2AD2-37BB-4E53-920F-CF64A529B066}">
      <text>
        <r>
          <rPr>
            <b/>
            <sz val="9"/>
            <color indexed="81"/>
            <rFont val="Segoe UI"/>
            <family val="2"/>
          </rPr>
          <t>Hugo:</t>
        </r>
        <r>
          <rPr>
            <sz val="9"/>
            <color indexed="81"/>
            <rFont val="Segoe UI"/>
            <family val="2"/>
          </rPr>
          <t xml:space="preserve">
Número de peladeiros somandos por domingo</t>
        </r>
      </text>
    </comment>
    <comment ref="BI160" authorId="0" shapeId="0" xr:uid="{F529C605-0AEA-4781-BDC2-985DB4743335}">
      <text>
        <r>
          <rPr>
            <b/>
            <sz val="9"/>
            <color indexed="81"/>
            <rFont val="Segoe UI"/>
            <family val="2"/>
          </rPr>
          <t>Hugo:</t>
        </r>
        <r>
          <rPr>
            <sz val="9"/>
            <color indexed="81"/>
            <rFont val="Segoe UI"/>
            <family val="2"/>
          </rPr>
          <t xml:space="preserve">
Percentual de presença dos peladeiros</t>
        </r>
      </text>
    </comment>
    <comment ref="BH161" authorId="0" shapeId="0" xr:uid="{C516BA76-15FC-4519-AB77-B3261C7AF04B}">
      <text>
        <r>
          <rPr>
            <b/>
            <sz val="9"/>
            <color indexed="81"/>
            <rFont val="Segoe UI"/>
            <family val="2"/>
          </rPr>
          <t>Hugo:</t>
        </r>
        <r>
          <rPr>
            <sz val="9"/>
            <color indexed="81"/>
            <rFont val="Segoe UI"/>
            <family val="2"/>
          </rPr>
          <t xml:space="preserve">
Média de peladeiros por domingo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<sst xmlns="http://schemas.openxmlformats.org/spreadsheetml/2006/main" count="17814" uniqueCount="290">
  <si>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</si>
  <si>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</si>
  <si>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</si>
  <si>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</si>
  <si>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</si>
  <si>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</si>
  <si>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</si>
  <si>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</si>
  <si>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</si>
  <si>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</si>
  <si>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</si>
  <si>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</si>
  <si>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Heraldo</t>
  </si>
  <si>
    <t>Hugo</t>
  </si>
  <si>
    <t>Juba</t>
  </si>
  <si>
    <t>Guilherme</t>
  </si>
  <si>
    <t>A</t>
  </si>
  <si>
    <t>Assiduidade</t>
  </si>
  <si>
    <t>G</t>
  </si>
  <si>
    <t>Gols</t>
  </si>
  <si>
    <t>P</t>
  </si>
  <si>
    <t>Pontos</t>
  </si>
  <si>
    <t>TOTAL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</si>
  <si>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</si>
  <si>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</si>
  <si>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</si>
  <si>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</si>
  <si>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</si>
  <si>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</si>
  <si>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</si>
  <si>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</si>
  <si>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</si>
  <si>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</si>
  <si>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</si>
  <si>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</si>
  <si>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</si>
  <si>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</si>
  <si>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</si>
  <si>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</si>
  <si>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</si>
  <si>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</si>
  <si>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</si>
  <si>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</si>
  <si>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</si>
  <si>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</si>
  <si>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</si>
  <si>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</si>
  <si>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</si>
  <si>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</si>
  <si>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</si>
  <si>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</si>
  <si>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</si>
  <si>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</si>
  <si>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</si>
  <si>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</si>
  <si>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</si>
  <si>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</si>
  <si>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</si>
  <si>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</si>
  <si>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</si>
  <si>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</si>
  <si>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</si>
  <si>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</si>
  <si>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</si>
  <si>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</si>
  <si>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</si>
  <si>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</si>
  <si>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</si>
  <si>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</si>
  <si>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</si>
  <si>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</si>
  <si>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</si>
  <si>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</si>
  <si>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</si>
  <si>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</si>
  <si>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#</t>
  </si>
  <si>
    <t>Nome</t>
  </si>
  <si>
    <t>Fabio</t>
  </si>
  <si>
    <t>Z</t>
  </si>
  <si>
    <t>LD</t>
  </si>
  <si>
    <t>LE</t>
  </si>
  <si>
    <t>Joao</t>
  </si>
  <si>
    <t>Leo</t>
  </si>
  <si>
    <t>V</t>
  </si>
  <si>
    <t>Andre</t>
  </si>
  <si>
    <t>Fumagalli</t>
  </si>
  <si>
    <t>M</t>
  </si>
  <si>
    <t>Junior</t>
  </si>
  <si>
    <t>J</t>
  </si>
  <si>
    <t>GA</t>
  </si>
  <si>
    <t>GC</t>
  </si>
  <si>
    <t>E</t>
  </si>
  <si>
    <t>D</t>
  </si>
  <si>
    <t>Jogo1</t>
  </si>
  <si>
    <t>x</t>
  </si>
  <si>
    <t>S</t>
  </si>
  <si>
    <t>Jogo2</t>
  </si>
  <si>
    <t>Jogo3</t>
  </si>
  <si>
    <t>Jogo4</t>
  </si>
  <si>
    <t>Jogo5</t>
  </si>
  <si>
    <t>Jogo6</t>
  </si>
  <si>
    <t>Jogo7</t>
  </si>
  <si>
    <t>Jogo8</t>
  </si>
  <si>
    <t>Jogo9</t>
  </si>
  <si>
    <t>Jogo10</t>
  </si>
  <si>
    <t>Gols/Jogo</t>
  </si>
  <si>
    <t>Pontos/Jogo</t>
  </si>
  <si>
    <t>Email:</t>
  </si>
  <si>
    <t>lppelada@gmail.com</t>
  </si>
  <si>
    <t>lpp@1995</t>
  </si>
  <si>
    <t>Rank</t>
  </si>
  <si>
    <t>Extra</t>
  </si>
  <si>
    <t>Kike</t>
  </si>
  <si>
    <t>Willian</t>
  </si>
  <si>
    <t>Leandro</t>
  </si>
  <si>
    <t>Wagner</t>
  </si>
  <si>
    <t>Felipo</t>
  </si>
  <si>
    <t>John</t>
  </si>
  <si>
    <t>Maicon</t>
  </si>
  <si>
    <t>Kandido</t>
  </si>
  <si>
    <t>Filipi</t>
  </si>
  <si>
    <t>LD/LE</t>
  </si>
  <si>
    <t>%</t>
  </si>
  <si>
    <t>GF</t>
  </si>
  <si>
    <t>GS</t>
  </si>
  <si>
    <t>GS/J</t>
  </si>
  <si>
    <t>GF/J</t>
  </si>
  <si>
    <t>PT</t>
  </si>
  <si>
    <t>Total de Jogos:</t>
  </si>
  <si>
    <t>Percentual mínimo:</t>
  </si>
  <si>
    <t>Jogos</t>
  </si>
  <si>
    <t>Gols Feitos</t>
  </si>
  <si>
    <t>Gols Sofridos</t>
  </si>
  <si>
    <t>Vitória</t>
  </si>
  <si>
    <t>Empate</t>
  </si>
  <si>
    <t>Derrota</t>
  </si>
  <si>
    <t>Pontos Totais</t>
  </si>
  <si>
    <t>Gols feitos por jogo</t>
  </si>
  <si>
    <t>Gols sofridos por jogo</t>
  </si>
  <si>
    <t>Ponto Extra pela média</t>
  </si>
  <si>
    <t>Aproveit.</t>
  </si>
  <si>
    <t>Gols feitos</t>
  </si>
  <si>
    <t>Fernando</t>
  </si>
  <si>
    <t>Bigode</t>
  </si>
  <si>
    <t>Rafa Silva</t>
  </si>
  <si>
    <t>Rafael Duarte</t>
  </si>
  <si>
    <t>Heraldo Jr</t>
  </si>
  <si>
    <t>Lazzari</t>
  </si>
  <si>
    <t>Comeli</t>
  </si>
  <si>
    <t>M/V</t>
  </si>
  <si>
    <t>Z/V</t>
  </si>
  <si>
    <t>V/M</t>
  </si>
  <si>
    <t>M/LE</t>
  </si>
  <si>
    <t>Z/LE</t>
  </si>
  <si>
    <t>LD/M</t>
  </si>
  <si>
    <t>M/A</t>
  </si>
  <si>
    <t>A/M</t>
  </si>
  <si>
    <t>V/Z</t>
  </si>
  <si>
    <t>V/LD</t>
  </si>
  <si>
    <t>LE/Z</t>
  </si>
  <si>
    <t>M/LD</t>
  </si>
  <si>
    <t>Z/LD</t>
  </si>
  <si>
    <t>LE/V</t>
  </si>
  <si>
    <t>LD/Z</t>
  </si>
  <si>
    <t>Ralph</t>
  </si>
  <si>
    <t>Seleção</t>
  </si>
  <si>
    <t>Seleção/Domingo</t>
  </si>
  <si>
    <t>Seleção/Total</t>
  </si>
  <si>
    <t>Total de Jogos</t>
  </si>
  <si>
    <t>Robinho</t>
  </si>
  <si>
    <t>% Presença</t>
  </si>
  <si>
    <t>LE/G</t>
  </si>
  <si>
    <t>Fabinho</t>
  </si>
  <si>
    <t>Luiz</t>
  </si>
  <si>
    <t>Marcelo</t>
  </si>
  <si>
    <t>Gabriel</t>
  </si>
  <si>
    <t>L</t>
  </si>
  <si>
    <t>Férias</t>
  </si>
  <si>
    <t>Cálculo de quantidade de jogos</t>
  </si>
  <si>
    <t>Cálculo de presença</t>
  </si>
  <si>
    <t>Jogos por mês</t>
  </si>
  <si>
    <t>Mês</t>
  </si>
  <si>
    <t>Total</t>
  </si>
  <si>
    <t>Presença/dom</t>
  </si>
  <si>
    <t>%/dom</t>
  </si>
  <si>
    <t>Presença/ mês</t>
  </si>
  <si>
    <t>%/mês</t>
  </si>
  <si>
    <t>Total Peladeiros</t>
  </si>
  <si>
    <t>Goleiro</t>
  </si>
  <si>
    <t>Zagueiro</t>
  </si>
  <si>
    <t>Volante</t>
  </si>
  <si>
    <t>Lateral 1</t>
  </si>
  <si>
    <t>Lateral 2</t>
  </si>
  <si>
    <t>Atacante</t>
  </si>
  <si>
    <t>Meio Campo 1</t>
  </si>
  <si>
    <t>Meio Campo 2</t>
  </si>
  <si>
    <t>Média Presença</t>
  </si>
  <si>
    <t>Luiz Fernando</t>
  </si>
  <si>
    <t>Branco</t>
  </si>
  <si>
    <t>Preto</t>
  </si>
  <si>
    <t>João</t>
  </si>
  <si>
    <t>Heraldo Jr.</t>
  </si>
  <si>
    <t>Fábio</t>
  </si>
  <si>
    <t>Júnior</t>
  </si>
  <si>
    <t>Convidados</t>
  </si>
  <si>
    <t>Jean</t>
  </si>
  <si>
    <t>Jair (Conv)</t>
  </si>
  <si>
    <t>Paulo (Conv)</t>
  </si>
  <si>
    <t>Everton (Conv)</t>
  </si>
  <si>
    <t>Joao (Conv)</t>
  </si>
  <si>
    <t>Rafael Silva</t>
  </si>
  <si>
    <t>Fabinho / Fumagalli</t>
  </si>
  <si>
    <t>Chuva</t>
  </si>
  <si>
    <t>Lucas</t>
  </si>
  <si>
    <t>Danilo (Conv)</t>
  </si>
  <si>
    <t>Brtanco</t>
  </si>
  <si>
    <t>André</t>
  </si>
  <si>
    <t>Léo</t>
  </si>
  <si>
    <t>Lucas (Conv)</t>
  </si>
  <si>
    <t>G. de Paula (Conv)</t>
  </si>
  <si>
    <t>Negrinho (Conv)</t>
  </si>
  <si>
    <t>Hugo / Fernando</t>
  </si>
  <si>
    <t>Rodrigo (Conv)</t>
  </si>
  <si>
    <t>Marcos (Conv)</t>
  </si>
  <si>
    <t>Bigode / Wagner</t>
  </si>
  <si>
    <t>Hedllyn</t>
  </si>
  <si>
    <t>Bigode / Robinho</t>
  </si>
  <si>
    <t>Cristiano (Conv)</t>
  </si>
  <si>
    <t>Páscoa  Quorum</t>
  </si>
  <si>
    <t>Leonardo</t>
  </si>
  <si>
    <t>Kaiky (Conv)</t>
  </si>
  <si>
    <t>Léo Vascão</t>
  </si>
  <si>
    <t>Juliano (Conv)</t>
  </si>
  <si>
    <t>Bruno (Conv)</t>
  </si>
  <si>
    <t>Diogo (Conv)</t>
  </si>
  <si>
    <t>Xinho (Conv)</t>
  </si>
  <si>
    <t>Colome</t>
  </si>
  <si>
    <t>Colomé</t>
  </si>
  <si>
    <t>Kandido / Marcelo</t>
  </si>
  <si>
    <t>Lazzari / Gabriel</t>
  </si>
  <si>
    <t>Leandro / Luiz</t>
  </si>
  <si>
    <t>Rafa Silva / Luiz</t>
  </si>
  <si>
    <t>Neto</t>
  </si>
  <si>
    <t>Luiz (Conv)</t>
  </si>
  <si>
    <t>John / Robinho</t>
  </si>
  <si>
    <t>Jesse (Conv)</t>
  </si>
  <si>
    <t>De Paula (Conv)</t>
  </si>
  <si>
    <t>Xinho</t>
  </si>
  <si>
    <t>Kandido (Conv)</t>
  </si>
  <si>
    <t>Eduardo (Conv)</t>
  </si>
  <si>
    <t>Heraldo Jr./Juba</t>
  </si>
  <si>
    <t>Rafael (Conv)</t>
  </si>
  <si>
    <t>Andre (Conv)</t>
  </si>
  <si>
    <t>Ralph / Jean</t>
  </si>
  <si>
    <t>Hugo / André</t>
  </si>
  <si>
    <t>Luiz / Heraldo Jr</t>
  </si>
  <si>
    <t>R. Duarte / Luiz F.</t>
  </si>
  <si>
    <t>Xinho / Robinho</t>
  </si>
  <si>
    <t>Leandro/Fabinho</t>
  </si>
  <si>
    <t>Marcelo/Lazzari</t>
  </si>
  <si>
    <t>Dia pais Quorum</t>
  </si>
  <si>
    <t>Jean / Heraldo</t>
  </si>
  <si>
    <t>Lazzari / Xinho</t>
  </si>
  <si>
    <t>Henrique (Conv)</t>
  </si>
  <si>
    <t>Heraldinho</t>
  </si>
  <si>
    <t>Juba / Xinho</t>
  </si>
  <si>
    <t>Lazzari / Bigode</t>
  </si>
  <si>
    <t>Marcelo / Guilherme</t>
  </si>
  <si>
    <t>Btanco</t>
  </si>
  <si>
    <t>Sidnei (Conv)</t>
  </si>
  <si>
    <t>Fabio (Conv)</t>
  </si>
  <si>
    <t>Pedro (Conv)</t>
  </si>
  <si>
    <t>Renato (Conv)</t>
  </si>
  <si>
    <t>Artur (Conv)</t>
  </si>
  <si>
    <t>Renan (Conv)</t>
  </si>
  <si>
    <t>Guilherme (Conv)</t>
  </si>
  <si>
    <t>Hugo / Léo</t>
  </si>
  <si>
    <t>Marcelo /Fabinho</t>
  </si>
  <si>
    <t>Comeli / Robinho</t>
  </si>
  <si>
    <t>Mateus (Conv)</t>
  </si>
  <si>
    <t>Davison</t>
  </si>
  <si>
    <t>Rodrigão (Conv)</t>
  </si>
  <si>
    <t>Nino (Conv)</t>
  </si>
  <si>
    <t>Rodrigao (Conv)</t>
  </si>
  <si>
    <t>Mateus</t>
  </si>
  <si>
    <t>Rodrigo</t>
  </si>
  <si>
    <t>Luis (Conv)</t>
  </si>
  <si>
    <t>Rafa Silva / Luiz F.</t>
  </si>
  <si>
    <t>Kandido/Bigode</t>
  </si>
  <si>
    <t>Sem Quorum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</si>
</sst>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6]d\-mmm"/>
    <numFmt numFmtId="165" formatCode="0.0%"/>
  </numFmts>
  <fonts count="2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u/>
      <sz val="11"/>
      <color rgb="FF0563C1"/>
      <name val="Calibri"/>
      <family val="2"/>
    </font>
    <font>
      <b/>
      <sz val="18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9"/>
      <color rgb="FFFFFFFF"/>
      <name val="Calibri"/>
      <family val="2"/>
    </font>
    <font>
      <b/>
      <sz val="14"/>
      <color theme="0"/>
      <name val="Calibri"/>
      <family val="2"/>
    </font>
    <font>
      <b/>
      <sz val="10"/>
      <color rgb="FFFFFFFF"/>
      <name val="Calibri"/>
      <family val="2"/>
    </font>
    <font>
      <b/>
      <sz val="12"/>
      <color rgb="FFFFFFFF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color theme="0"/>
      <name val="Calibri"/>
      <family val="2"/>
    </font>
    <font>
      <sz val="12"/>
      <color rgb="FF000000"/>
      <name val="Calibri"/>
      <family val="2"/>
    </font>
    <font>
      <sz val="8"/>
      <name val="Calibri"/>
      <family val="2"/>
    </font>
    <font>
      <b/>
      <sz val="16"/>
      <color theme="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3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000000"/>
        <bgColor rgb="FF000000"/>
      </patternFill>
    </fill>
    <fill>
      <patternFill patternType="solid">
        <fgColor rgb="FF385623"/>
        <bgColor rgb="FF385623"/>
      </patternFill>
    </fill>
    <fill>
      <patternFill patternType="solid">
        <fgColor rgb="FF3A3838"/>
        <bgColor rgb="FF3A3838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F2F2F2"/>
        <bgColor rgb="FFF2F2F2"/>
      </patternFill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  <fill>
      <patternFill patternType="solid">
        <fgColor rgb="FFA5A5A5"/>
        <bgColor rgb="FFA5A5A5"/>
      </patternFill>
    </fill>
    <fill>
      <patternFill patternType="solid">
        <fgColor rgb="FF002060"/>
        <bgColor rgb="FF00206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002060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rgb="FF385623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499984740745262"/>
        <bgColor rgb="FF385623"/>
      </patternFill>
    </fill>
    <fill>
      <patternFill patternType="solid">
        <fgColor rgb="FFFF0000"/>
        <bgColor rgb="FFE2EFD9"/>
      </patternFill>
    </fill>
    <fill>
      <patternFill patternType="solid">
        <fgColor rgb="FFFFFF00"/>
        <bgColor indexed="64"/>
      </patternFill>
    </fill>
    <fill>
      <patternFill patternType="solid">
        <fgColor rgb="FFEE0000"/>
        <bgColor rgb="FFE2EFD9"/>
      </patternFill>
    </fill>
  </fills>
  <borders count="1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double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double">
        <color rgb="FF000000"/>
      </right>
      <top style="thick">
        <color rgb="FF000000"/>
      </top>
      <bottom/>
      <diagonal/>
    </border>
    <border>
      <left style="double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ck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454">
    <xf numFmtId="0" fontId="0" fillId="0" borderId="0" xfId="0"/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7" fillId="9" borderId="13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7" fillId="9" borderId="14" xfId="0" applyFont="1" applyFill="1" applyBorder="1" applyAlignment="1">
      <alignment horizontal="center"/>
    </xf>
    <xf numFmtId="0" fontId="7" fillId="9" borderId="15" xfId="0" applyFont="1" applyFill="1" applyBorder="1" applyAlignment="1">
      <alignment horizontal="center"/>
    </xf>
    <xf numFmtId="0" fontId="0" fillId="3" borderId="23" xfId="0" applyFill="1" applyBorder="1" applyAlignment="1">
      <alignment horizontal="center" vertical="center"/>
    </xf>
    <xf numFmtId="0" fontId="0" fillId="11" borderId="27" xfId="0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12" borderId="31" xfId="0" applyFill="1" applyBorder="1" applyAlignment="1">
      <alignment horizontal="center" vertical="center"/>
    </xf>
    <xf numFmtId="0" fontId="0" fillId="12" borderId="3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13" borderId="35" xfId="0" applyFill="1" applyBorder="1" applyAlignment="1">
      <alignment horizontal="center" vertical="center"/>
    </xf>
    <xf numFmtId="0" fontId="0" fillId="13" borderId="36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11" borderId="38" xfId="0" applyFill="1" applyBorder="1" applyAlignment="1">
      <alignment horizontal="center" vertical="center"/>
    </xf>
    <xf numFmtId="0" fontId="0" fillId="11" borderId="39" xfId="0" applyFill="1" applyBorder="1" applyAlignment="1">
      <alignment horizontal="center" vertical="center"/>
    </xf>
    <xf numFmtId="0" fontId="0" fillId="11" borderId="40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13" borderId="44" xfId="0" applyFill="1" applyBorder="1" applyAlignment="1">
      <alignment horizontal="center" vertical="center"/>
    </xf>
    <xf numFmtId="0" fontId="0" fillId="13" borderId="45" xfId="0" applyFill="1" applyBorder="1" applyAlignment="1">
      <alignment horizontal="center" vertical="center"/>
    </xf>
    <xf numFmtId="0" fontId="0" fillId="13" borderId="31" xfId="0" applyFill="1" applyBorder="1" applyAlignment="1">
      <alignment horizontal="center" vertical="center"/>
    </xf>
    <xf numFmtId="0" fontId="0" fillId="13" borderId="32" xfId="0" applyFill="1" applyBorder="1" applyAlignment="1">
      <alignment horizontal="center" vertical="center"/>
    </xf>
    <xf numFmtId="0" fontId="0" fillId="11" borderId="31" xfId="0" applyFill="1" applyBorder="1" applyAlignment="1">
      <alignment horizontal="center" vertical="center"/>
    </xf>
    <xf numFmtId="0" fontId="0" fillId="11" borderId="32" xfId="0" applyFill="1" applyBorder="1" applyAlignment="1">
      <alignment horizontal="center" vertical="center"/>
    </xf>
    <xf numFmtId="0" fontId="0" fillId="14" borderId="2" xfId="0" applyFill="1" applyBorder="1"/>
    <xf numFmtId="0" fontId="1" fillId="14" borderId="2" xfId="0" applyFont="1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6" fillId="7" borderId="46" xfId="0" applyFont="1" applyFill="1" applyBorder="1" applyAlignment="1">
      <alignment vertical="center"/>
    </xf>
    <xf numFmtId="0" fontId="8" fillId="7" borderId="47" xfId="0" applyFont="1" applyFill="1" applyBorder="1" applyAlignment="1">
      <alignment horizontal="center" vertical="center"/>
    </xf>
    <xf numFmtId="0" fontId="6" fillId="7" borderId="47" xfId="0" applyFont="1" applyFill="1" applyBorder="1" applyAlignment="1">
      <alignment vertical="center"/>
    </xf>
    <xf numFmtId="0" fontId="6" fillId="7" borderId="47" xfId="0" applyFont="1" applyFill="1" applyBorder="1" applyAlignment="1">
      <alignment horizontal="center" vertical="center"/>
    </xf>
    <xf numFmtId="0" fontId="8" fillId="7" borderId="48" xfId="0" applyFont="1" applyFill="1" applyBorder="1" applyAlignment="1">
      <alignment horizontal="center" vertical="center"/>
    </xf>
    <xf numFmtId="0" fontId="7" fillId="9" borderId="46" xfId="0" applyFont="1" applyFill="1" applyBorder="1"/>
    <xf numFmtId="0" fontId="2" fillId="9" borderId="47" xfId="0" applyFont="1" applyFill="1" applyBorder="1" applyAlignment="1">
      <alignment horizontal="center"/>
    </xf>
    <xf numFmtId="0" fontId="7" fillId="9" borderId="47" xfId="0" applyFont="1" applyFill="1" applyBorder="1"/>
    <xf numFmtId="0" fontId="7" fillId="9" borderId="47" xfId="0" applyFont="1" applyFill="1" applyBorder="1" applyAlignment="1">
      <alignment horizontal="center"/>
    </xf>
    <xf numFmtId="0" fontId="2" fillId="9" borderId="48" xfId="0" applyFont="1" applyFill="1" applyBorder="1" applyAlignment="1">
      <alignment horizontal="center"/>
    </xf>
    <xf numFmtId="0" fontId="6" fillId="15" borderId="50" xfId="0" applyFont="1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" fontId="8" fillId="15" borderId="52" xfId="0" applyNumberFormat="1" applyFont="1" applyFill="1" applyBorder="1" applyAlignment="1">
      <alignment horizontal="center" vertical="center"/>
    </xf>
    <xf numFmtId="0" fontId="8" fillId="15" borderId="52" xfId="0" applyFont="1" applyFill="1" applyBorder="1" applyAlignment="1">
      <alignment horizontal="center" vertical="center"/>
    </xf>
    <xf numFmtId="1" fontId="8" fillId="15" borderId="46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6" fillId="15" borderId="53" xfId="0" applyFont="1" applyFill="1" applyBorder="1" applyAlignment="1">
      <alignment horizontal="center" vertical="center"/>
    </xf>
    <xf numFmtId="0" fontId="0" fillId="14" borderId="53" xfId="0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6" fillId="15" borderId="57" xfId="0" applyFont="1" applyFill="1" applyBorder="1" applyAlignment="1">
      <alignment horizontal="center" vertical="center"/>
    </xf>
    <xf numFmtId="0" fontId="7" fillId="14" borderId="50" xfId="0" applyFont="1" applyFill="1" applyBorder="1" applyAlignment="1">
      <alignment horizontal="center" vertical="center"/>
    </xf>
    <xf numFmtId="0" fontId="0" fillId="17" borderId="53" xfId="0" applyFill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7" fillId="14" borderId="57" xfId="0" applyFont="1" applyFill="1" applyBorder="1" applyAlignment="1">
      <alignment horizontal="center" vertical="center"/>
    </xf>
    <xf numFmtId="0" fontId="0" fillId="17" borderId="57" xfId="0" applyFill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" fontId="0" fillId="0" borderId="58" xfId="0" applyNumberFormat="1" applyBorder="1" applyAlignment="1">
      <alignment horizontal="center" vertical="center"/>
    </xf>
    <xf numFmtId="0" fontId="0" fillId="16" borderId="59" xfId="0" applyFill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0" fontId="1" fillId="0" borderId="0" xfId="0" applyFont="1"/>
    <xf numFmtId="0" fontId="0" fillId="3" borderId="33" xfId="0" applyFill="1" applyBorder="1" applyAlignment="1">
      <alignment horizontal="center" vertical="center"/>
    </xf>
    <xf numFmtId="0" fontId="0" fillId="11" borderId="62" xfId="0" applyFill="1" applyBorder="1" applyAlignment="1">
      <alignment horizontal="center" vertical="center"/>
    </xf>
    <xf numFmtId="0" fontId="0" fillId="12" borderId="62" xfId="0" applyFill="1" applyBorder="1" applyAlignment="1">
      <alignment horizontal="center" vertical="center"/>
    </xf>
    <xf numFmtId="0" fontId="0" fillId="13" borderId="55" xfId="0" applyFill="1" applyBorder="1" applyAlignment="1">
      <alignment horizontal="center" vertical="center"/>
    </xf>
    <xf numFmtId="0" fontId="10" fillId="2" borderId="2" xfId="0" applyFont="1" applyFill="1" applyBorder="1"/>
    <xf numFmtId="0" fontId="10" fillId="0" borderId="0" xfId="0" applyFont="1"/>
    <xf numFmtId="0" fontId="12" fillId="19" borderId="0" xfId="0" applyFont="1" applyFill="1"/>
    <xf numFmtId="0" fontId="0" fillId="20" borderId="2" xfId="0" applyFill="1" applyBorder="1"/>
    <xf numFmtId="0" fontId="0" fillId="11" borderId="61" xfId="0" applyFill="1" applyBorder="1" applyAlignment="1">
      <alignment horizontal="center" vertical="center"/>
    </xf>
    <xf numFmtId="0" fontId="0" fillId="13" borderId="62" xfId="0" applyFill="1" applyBorder="1" applyAlignment="1">
      <alignment horizontal="center" vertical="center"/>
    </xf>
    <xf numFmtId="0" fontId="0" fillId="13" borderId="63" xfId="0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0" fontId="13" fillId="2" borderId="2" xfId="0" applyFont="1" applyFill="1" applyBorder="1"/>
    <xf numFmtId="0" fontId="13" fillId="0" borderId="0" xfId="0" applyFont="1"/>
    <xf numFmtId="0" fontId="0" fillId="23" borderId="0" xfId="0" applyFill="1"/>
    <xf numFmtId="0" fontId="0" fillId="23" borderId="2" xfId="0" applyFill="1" applyBorder="1"/>
    <xf numFmtId="0" fontId="1" fillId="8" borderId="65" xfId="0" applyFont="1" applyFill="1" applyBorder="1" applyAlignment="1">
      <alignment horizontal="center"/>
    </xf>
    <xf numFmtId="0" fontId="1" fillId="8" borderId="66" xfId="0" applyFont="1" applyFill="1" applyBorder="1" applyAlignment="1">
      <alignment horizontal="center"/>
    </xf>
    <xf numFmtId="0" fontId="1" fillId="8" borderId="67" xfId="0" applyFont="1" applyFill="1" applyBorder="1" applyAlignment="1">
      <alignment horizontal="center"/>
    </xf>
    <xf numFmtId="0" fontId="1" fillId="8" borderId="68" xfId="0" applyFont="1" applyFill="1" applyBorder="1" applyAlignment="1">
      <alignment horizontal="center"/>
    </xf>
    <xf numFmtId="164" fontId="1" fillId="10" borderId="38" xfId="0" applyNumberFormat="1" applyFont="1" applyFill="1" applyBorder="1" applyAlignment="1">
      <alignment horizontal="center" textRotation="90"/>
    </xf>
    <xf numFmtId="164" fontId="1" fillId="10" borderId="39" xfId="0" applyNumberFormat="1" applyFont="1" applyFill="1" applyBorder="1" applyAlignment="1">
      <alignment horizontal="center" textRotation="90"/>
    </xf>
    <xf numFmtId="164" fontId="1" fillId="10" borderId="40" xfId="0" applyNumberFormat="1" applyFont="1" applyFill="1" applyBorder="1" applyAlignment="1">
      <alignment horizontal="center" textRotation="90"/>
    </xf>
    <xf numFmtId="0" fontId="14" fillId="8" borderId="66" xfId="0" applyFont="1" applyFill="1" applyBorder="1" applyAlignment="1">
      <alignment horizontal="center"/>
    </xf>
    <xf numFmtId="0" fontId="11" fillId="8" borderId="65" xfId="0" applyFont="1" applyFill="1" applyBorder="1" applyAlignment="1">
      <alignment horizontal="center"/>
    </xf>
    <xf numFmtId="0" fontId="11" fillId="8" borderId="66" xfId="0" applyFont="1" applyFill="1" applyBorder="1" applyAlignment="1">
      <alignment horizontal="center"/>
    </xf>
    <xf numFmtId="0" fontId="0" fillId="20" borderId="0" xfId="0" applyFill="1"/>
    <xf numFmtId="0" fontId="13" fillId="11" borderId="38" xfId="0" applyFont="1" applyFill="1" applyBorder="1" applyAlignment="1">
      <alignment horizontal="center" vertical="center"/>
    </xf>
    <xf numFmtId="0" fontId="13" fillId="11" borderId="39" xfId="0" applyFont="1" applyFill="1" applyBorder="1" applyAlignment="1">
      <alignment horizontal="center" vertical="center"/>
    </xf>
    <xf numFmtId="0" fontId="13" fillId="11" borderId="40" xfId="0" applyFont="1" applyFill="1" applyBorder="1" applyAlignment="1">
      <alignment horizontal="center" vertical="center"/>
    </xf>
    <xf numFmtId="0" fontId="13" fillId="12" borderId="62" xfId="0" applyFont="1" applyFill="1" applyBorder="1" applyAlignment="1">
      <alignment horizontal="center" vertical="center"/>
    </xf>
    <xf numFmtId="0" fontId="13" fillId="12" borderId="31" xfId="0" applyFont="1" applyFill="1" applyBorder="1" applyAlignment="1">
      <alignment horizontal="center" vertical="center"/>
    </xf>
    <xf numFmtId="0" fontId="13" fillId="12" borderId="32" xfId="0" applyFont="1" applyFill="1" applyBorder="1" applyAlignment="1">
      <alignment horizontal="center" vertical="center"/>
    </xf>
    <xf numFmtId="0" fontId="13" fillId="13" borderId="55" xfId="0" applyFont="1" applyFill="1" applyBorder="1" applyAlignment="1">
      <alignment horizontal="center" vertical="center"/>
    </xf>
    <xf numFmtId="0" fontId="13" fillId="13" borderId="35" xfId="0" applyFont="1" applyFill="1" applyBorder="1" applyAlignment="1">
      <alignment horizontal="center" vertical="center"/>
    </xf>
    <xf numFmtId="0" fontId="13" fillId="13" borderId="36" xfId="0" applyFont="1" applyFill="1" applyBorder="1" applyAlignment="1">
      <alignment horizontal="center" vertical="center"/>
    </xf>
    <xf numFmtId="0" fontId="13" fillId="11" borderId="32" xfId="0" applyFont="1" applyFill="1" applyBorder="1" applyAlignment="1">
      <alignment horizontal="center" vertical="center"/>
    </xf>
    <xf numFmtId="0" fontId="13" fillId="11" borderId="62" xfId="0" applyFont="1" applyFill="1" applyBorder="1" applyAlignment="1">
      <alignment horizontal="center" vertical="center"/>
    </xf>
    <xf numFmtId="0" fontId="13" fillId="11" borderId="31" xfId="0" applyFont="1" applyFill="1" applyBorder="1" applyAlignment="1">
      <alignment horizontal="center" vertical="center"/>
    </xf>
    <xf numFmtId="0" fontId="13" fillId="13" borderId="45" xfId="0" applyFont="1" applyFill="1" applyBorder="1" applyAlignment="1">
      <alignment horizontal="center" vertical="center"/>
    </xf>
    <xf numFmtId="0" fontId="13" fillId="13" borderId="63" xfId="0" applyFont="1" applyFill="1" applyBorder="1" applyAlignment="1">
      <alignment horizontal="center" vertical="center"/>
    </xf>
    <xf numFmtId="0" fontId="13" fillId="13" borderId="44" xfId="0" applyFont="1" applyFill="1" applyBorder="1" applyAlignment="1">
      <alignment horizontal="center" vertical="center"/>
    </xf>
    <xf numFmtId="0" fontId="15" fillId="0" borderId="0" xfId="1"/>
    <xf numFmtId="0" fontId="0" fillId="0" borderId="69" xfId="0" applyBorder="1" applyAlignment="1">
      <alignment horizontal="center"/>
    </xf>
    <xf numFmtId="0" fontId="9" fillId="0" borderId="2" xfId="0" quotePrefix="1" applyFont="1" applyBorder="1" applyAlignment="1">
      <alignment horizontal="center" vertical="center"/>
    </xf>
    <xf numFmtId="0" fontId="0" fillId="0" borderId="70" xfId="0" applyBorder="1" applyAlignment="1">
      <alignment horizontal="center"/>
    </xf>
    <xf numFmtId="0" fontId="6" fillId="7" borderId="71" xfId="0" applyFont="1" applyFill="1" applyBorder="1" applyAlignment="1">
      <alignment horizontal="center"/>
    </xf>
    <xf numFmtId="0" fontId="0" fillId="20" borderId="0" xfId="0" applyFill="1" applyAlignment="1">
      <alignment horizontal="center"/>
    </xf>
    <xf numFmtId="0" fontId="1" fillId="20" borderId="0" xfId="0" applyFont="1" applyFill="1" applyAlignment="1">
      <alignment horizontal="center"/>
    </xf>
    <xf numFmtId="0" fontId="0" fillId="5" borderId="37" xfId="0" applyFill="1" applyBorder="1" applyAlignment="1">
      <alignment horizontal="center" vertical="center"/>
    </xf>
    <xf numFmtId="0" fontId="1" fillId="8" borderId="73" xfId="0" applyFont="1" applyFill="1" applyBorder="1" applyAlignment="1">
      <alignment horizontal="center"/>
    </xf>
    <xf numFmtId="0" fontId="9" fillId="0" borderId="72" xfId="0" quotePrefix="1" applyFont="1" applyBorder="1" applyAlignment="1">
      <alignment horizontal="center" vertical="center"/>
    </xf>
    <xf numFmtId="0" fontId="14" fillId="8" borderId="65" xfId="0" applyFont="1" applyFill="1" applyBorder="1" applyAlignment="1">
      <alignment horizontal="center"/>
    </xf>
    <xf numFmtId="0" fontId="13" fillId="5" borderId="13" xfId="0" applyFont="1" applyFill="1" applyBorder="1" applyAlignment="1">
      <alignment horizontal="center" vertical="center"/>
    </xf>
    <xf numFmtId="0" fontId="6" fillId="7" borderId="74" xfId="0" applyFont="1" applyFill="1" applyBorder="1" applyAlignment="1">
      <alignment horizontal="center"/>
    </xf>
    <xf numFmtId="0" fontId="6" fillId="7" borderId="75" xfId="0" applyFont="1" applyFill="1" applyBorder="1" applyAlignment="1">
      <alignment horizontal="center"/>
    </xf>
    <xf numFmtId="0" fontId="6" fillId="7" borderId="76" xfId="0" applyFont="1" applyFill="1" applyBorder="1" applyAlignment="1">
      <alignment horizontal="center"/>
    </xf>
    <xf numFmtId="0" fontId="13" fillId="11" borderId="77" xfId="0" applyFont="1" applyFill="1" applyBorder="1" applyAlignment="1">
      <alignment horizontal="center" vertical="center"/>
    </xf>
    <xf numFmtId="0" fontId="13" fillId="12" borderId="77" xfId="0" applyFont="1" applyFill="1" applyBorder="1" applyAlignment="1">
      <alignment horizontal="center" vertical="center"/>
    </xf>
    <xf numFmtId="0" fontId="13" fillId="11" borderId="78" xfId="0" applyFont="1" applyFill="1" applyBorder="1" applyAlignment="1">
      <alignment horizontal="center" vertical="center"/>
    </xf>
    <xf numFmtId="0" fontId="13" fillId="13" borderId="79" xfId="0" applyFont="1" applyFill="1" applyBorder="1" applyAlignment="1">
      <alignment horizontal="center" vertical="center"/>
    </xf>
    <xf numFmtId="0" fontId="13" fillId="13" borderId="80" xfId="0" applyFont="1" applyFill="1" applyBorder="1" applyAlignment="1">
      <alignment horizontal="center" vertical="center"/>
    </xf>
    <xf numFmtId="0" fontId="0" fillId="11" borderId="81" xfId="0" applyFill="1" applyBorder="1" applyAlignment="1">
      <alignment horizontal="center" vertical="center"/>
    </xf>
    <xf numFmtId="0" fontId="0" fillId="12" borderId="77" xfId="0" applyFill="1" applyBorder="1" applyAlignment="1">
      <alignment horizontal="center" vertical="center"/>
    </xf>
    <xf numFmtId="0" fontId="0" fillId="13" borderId="79" xfId="0" applyFill="1" applyBorder="1" applyAlignment="1">
      <alignment horizontal="center" vertical="center"/>
    </xf>
    <xf numFmtId="0" fontId="0" fillId="11" borderId="78" xfId="0" applyFill="1" applyBorder="1" applyAlignment="1">
      <alignment horizontal="center" vertical="center"/>
    </xf>
    <xf numFmtId="0" fontId="0" fillId="11" borderId="77" xfId="0" applyFill="1" applyBorder="1" applyAlignment="1">
      <alignment horizontal="center" vertical="center"/>
    </xf>
    <xf numFmtId="0" fontId="0" fillId="13" borderId="80" xfId="0" applyFill="1" applyBorder="1" applyAlignment="1">
      <alignment horizontal="center" vertical="center"/>
    </xf>
    <xf numFmtId="0" fontId="0" fillId="13" borderId="77" xfId="0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56" xfId="0" applyFont="1" applyFill="1" applyBorder="1" applyAlignment="1">
      <alignment horizontal="center" vertical="center"/>
    </xf>
    <xf numFmtId="0" fontId="1" fillId="5" borderId="43" xfId="0" applyFont="1" applyFill="1" applyBorder="1" applyAlignment="1">
      <alignment horizontal="center" vertical="center"/>
    </xf>
    <xf numFmtId="0" fontId="1" fillId="5" borderId="54" xfId="0" applyFont="1" applyFill="1" applyBorder="1" applyAlignment="1">
      <alignment horizontal="center" vertical="center"/>
    </xf>
    <xf numFmtId="0" fontId="14" fillId="4" borderId="30" xfId="0" applyFont="1" applyFill="1" applyBorder="1" applyAlignment="1">
      <alignment horizontal="center" vertical="center"/>
    </xf>
    <xf numFmtId="0" fontId="14" fillId="5" borderId="30" xfId="0" applyFont="1" applyFill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14" borderId="53" xfId="0" applyFont="1" applyFill="1" applyBorder="1" applyAlignment="1">
      <alignment horizontal="center" vertical="center"/>
    </xf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86" xfId="0" applyBorder="1" applyAlignment="1">
      <alignment horizontal="center"/>
    </xf>
    <xf numFmtId="0" fontId="0" fillId="0" borderId="87" xfId="0" applyBorder="1" applyAlignment="1">
      <alignment horizontal="center"/>
    </xf>
    <xf numFmtId="0" fontId="0" fillId="0" borderId="88" xfId="0" applyBorder="1" applyAlignment="1">
      <alignment horizontal="center"/>
    </xf>
    <xf numFmtId="0" fontId="0" fillId="0" borderId="89" xfId="0" applyBorder="1" applyAlignment="1">
      <alignment horizontal="center"/>
    </xf>
    <xf numFmtId="0" fontId="6" fillId="7" borderId="82" xfId="0" applyFont="1" applyFill="1" applyBorder="1" applyAlignment="1">
      <alignment horizontal="center"/>
    </xf>
    <xf numFmtId="0" fontId="0" fillId="0" borderId="90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93" xfId="0" applyBorder="1" applyAlignment="1">
      <alignment horizontal="center"/>
    </xf>
    <xf numFmtId="2" fontId="1" fillId="0" borderId="93" xfId="0" applyNumberFormat="1" applyFont="1" applyBorder="1" applyAlignment="1">
      <alignment horizontal="center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/>
    </xf>
    <xf numFmtId="2" fontId="1" fillId="0" borderId="96" xfId="0" applyNumberFormat="1" applyFont="1" applyBorder="1" applyAlignment="1">
      <alignment horizontal="center"/>
    </xf>
    <xf numFmtId="0" fontId="0" fillId="0" borderId="98" xfId="0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9" fillId="0" borderId="100" xfId="0" applyFont="1" applyBorder="1" applyAlignment="1">
      <alignment horizontal="center" vertical="center"/>
    </xf>
    <xf numFmtId="0" fontId="0" fillId="0" borderId="100" xfId="0" applyBorder="1" applyAlignment="1">
      <alignment horizontal="center"/>
    </xf>
    <xf numFmtId="0" fontId="0" fillId="0" borderId="90" xfId="0" applyBorder="1" applyAlignment="1">
      <alignment horizontal="center"/>
    </xf>
    <xf numFmtId="0" fontId="0" fillId="0" borderId="91" xfId="0" applyBorder="1" applyAlignment="1">
      <alignment horizontal="center"/>
    </xf>
    <xf numFmtId="0" fontId="0" fillId="0" borderId="92" xfId="0" applyBorder="1" applyAlignment="1">
      <alignment horizontal="center"/>
    </xf>
    <xf numFmtId="0" fontId="0" fillId="0" borderId="94" xfId="0" applyBorder="1" applyAlignment="1">
      <alignment horizontal="center"/>
    </xf>
    <xf numFmtId="0" fontId="0" fillId="0" borderId="97" xfId="0" applyBorder="1" applyAlignment="1">
      <alignment horizontal="center"/>
    </xf>
    <xf numFmtId="0" fontId="0" fillId="0" borderId="102" xfId="0" applyBorder="1" applyAlignment="1">
      <alignment horizontal="center"/>
    </xf>
    <xf numFmtId="0" fontId="0" fillId="0" borderId="103" xfId="0" applyBorder="1" applyAlignment="1">
      <alignment horizontal="center"/>
    </xf>
    <xf numFmtId="0" fontId="6" fillId="15" borderId="82" xfId="0" applyFont="1" applyFill="1" applyBorder="1" applyAlignment="1">
      <alignment horizontal="center" vertical="center"/>
    </xf>
    <xf numFmtId="0" fontId="1" fillId="0" borderId="104" xfId="0" applyFont="1" applyBorder="1" applyAlignment="1">
      <alignment horizontal="center"/>
    </xf>
    <xf numFmtId="0" fontId="1" fillId="0" borderId="105" xfId="0" applyFont="1" applyBorder="1" applyAlignment="1">
      <alignment horizontal="center"/>
    </xf>
    <xf numFmtId="0" fontId="1" fillId="0" borderId="106" xfId="0" applyFont="1" applyBorder="1" applyAlignment="1">
      <alignment horizontal="center"/>
    </xf>
    <xf numFmtId="165" fontId="1" fillId="0" borderId="107" xfId="0" applyNumberFormat="1" applyFont="1" applyBorder="1" applyAlignment="1">
      <alignment horizontal="center"/>
    </xf>
    <xf numFmtId="165" fontId="1" fillId="0" borderId="108" xfId="0" applyNumberFormat="1" applyFont="1" applyBorder="1" applyAlignment="1">
      <alignment horizontal="center"/>
    </xf>
    <xf numFmtId="165" fontId="1" fillId="0" borderId="109" xfId="0" applyNumberFormat="1" applyFont="1" applyBorder="1" applyAlignment="1">
      <alignment horizontal="center"/>
    </xf>
    <xf numFmtId="0" fontId="1" fillId="0" borderId="82" xfId="0" applyFont="1" applyBorder="1" applyAlignment="1">
      <alignment horizontal="center" vertical="center"/>
    </xf>
    <xf numFmtId="9" fontId="1" fillId="0" borderId="82" xfId="0" applyNumberFormat="1" applyFont="1" applyBorder="1" applyAlignment="1">
      <alignment horizontal="center" vertical="center"/>
    </xf>
    <xf numFmtId="0" fontId="9" fillId="20" borderId="0" xfId="0" applyFont="1" applyFill="1" applyAlignment="1">
      <alignment horizontal="right"/>
    </xf>
    <xf numFmtId="0" fontId="1" fillId="0" borderId="111" xfId="0" applyFont="1" applyBorder="1" applyAlignment="1">
      <alignment horizontal="center"/>
    </xf>
    <xf numFmtId="0" fontId="1" fillId="0" borderId="112" xfId="0" applyFont="1" applyBorder="1" applyAlignment="1">
      <alignment horizontal="center"/>
    </xf>
    <xf numFmtId="0" fontId="1" fillId="0" borderId="113" xfId="0" applyFont="1" applyBorder="1" applyAlignment="1">
      <alignment horizontal="center"/>
    </xf>
    <xf numFmtId="0" fontId="1" fillId="0" borderId="109" xfId="0" applyFont="1" applyBorder="1" applyAlignment="1">
      <alignment horizontal="center"/>
    </xf>
    <xf numFmtId="0" fontId="1" fillId="0" borderId="107" xfId="0" applyFont="1" applyBorder="1" applyAlignment="1">
      <alignment horizontal="center"/>
    </xf>
    <xf numFmtId="0" fontId="1" fillId="0" borderId="108" xfId="0" applyFont="1" applyBorder="1" applyAlignment="1">
      <alignment horizontal="center"/>
    </xf>
    <xf numFmtId="0" fontId="6" fillId="7" borderId="95" xfId="0" applyFont="1" applyFill="1" applyBorder="1" applyAlignment="1">
      <alignment horizontal="center"/>
    </xf>
    <xf numFmtId="0" fontId="6" fillId="7" borderId="101" xfId="0" applyFont="1" applyFill="1" applyBorder="1" applyAlignment="1">
      <alignment horizontal="center"/>
    </xf>
    <xf numFmtId="0" fontId="0" fillId="0" borderId="100" xfId="0" applyBorder="1" applyAlignment="1">
      <alignment horizontal="center" vertical="center"/>
    </xf>
    <xf numFmtId="49" fontId="0" fillId="0" borderId="97" xfId="0" applyNumberFormat="1" applyBorder="1" applyAlignment="1">
      <alignment vertical="center"/>
    </xf>
    <xf numFmtId="49" fontId="0" fillId="0" borderId="91" xfId="0" applyNumberFormat="1" applyBorder="1" applyAlignment="1">
      <alignment vertical="center"/>
    </xf>
    <xf numFmtId="49" fontId="0" fillId="0" borderId="94" xfId="0" applyNumberFormat="1" applyBorder="1" applyAlignment="1">
      <alignment vertical="center"/>
    </xf>
    <xf numFmtId="49" fontId="0" fillId="0" borderId="114" xfId="0" applyNumberFormat="1" applyBorder="1" applyAlignment="1">
      <alignment vertical="center"/>
    </xf>
    <xf numFmtId="49" fontId="0" fillId="0" borderId="115" xfId="0" applyNumberFormat="1" applyBorder="1" applyAlignment="1">
      <alignment vertical="center"/>
    </xf>
    <xf numFmtId="49" fontId="0" fillId="0" borderId="116" xfId="0" applyNumberFormat="1" applyBorder="1" applyAlignment="1">
      <alignment vertical="center"/>
    </xf>
    <xf numFmtId="0" fontId="17" fillId="23" borderId="82" xfId="0" applyFont="1" applyFill="1" applyBorder="1" applyAlignment="1">
      <alignment horizontal="center" vertical="center"/>
    </xf>
    <xf numFmtId="0" fontId="6" fillId="7" borderId="118" xfId="0" applyFont="1" applyFill="1" applyBorder="1" applyAlignment="1">
      <alignment horizontal="center"/>
    </xf>
    <xf numFmtId="0" fontId="6" fillId="7" borderId="114" xfId="0" applyFont="1" applyFill="1" applyBorder="1" applyAlignment="1">
      <alignment horizontal="center"/>
    </xf>
    <xf numFmtId="0" fontId="6" fillId="7" borderId="119" xfId="0" applyFont="1" applyFill="1" applyBorder="1" applyAlignment="1">
      <alignment horizontal="center"/>
    </xf>
    <xf numFmtId="2" fontId="1" fillId="0" borderId="97" xfId="0" applyNumberFormat="1" applyFont="1" applyBorder="1" applyAlignment="1">
      <alignment horizontal="center"/>
    </xf>
    <xf numFmtId="2" fontId="1" fillId="0" borderId="91" xfId="0" applyNumberFormat="1" applyFont="1" applyBorder="1" applyAlignment="1">
      <alignment horizontal="center"/>
    </xf>
    <xf numFmtId="2" fontId="1" fillId="0" borderId="94" xfId="0" applyNumberFormat="1" applyFont="1" applyBorder="1" applyAlignment="1">
      <alignment horizontal="center"/>
    </xf>
    <xf numFmtId="0" fontId="6" fillId="7" borderId="120" xfId="0" applyFont="1" applyFill="1" applyBorder="1" applyAlignment="1">
      <alignment horizontal="center"/>
    </xf>
    <xf numFmtId="0" fontId="7" fillId="9" borderId="64" xfId="0" applyFont="1" applyFill="1" applyBorder="1" applyAlignment="1">
      <alignment horizontal="center"/>
    </xf>
    <xf numFmtId="164" fontId="1" fillId="10" borderId="78" xfId="0" applyNumberFormat="1" applyFont="1" applyFill="1" applyBorder="1" applyAlignment="1">
      <alignment horizontal="center" textRotation="90"/>
    </xf>
    <xf numFmtId="0" fontId="19" fillId="22" borderId="25" xfId="0" applyFont="1" applyFill="1" applyBorder="1" applyAlignment="1">
      <alignment horizontal="center"/>
    </xf>
    <xf numFmtId="0" fontId="19" fillId="18" borderId="25" xfId="0" applyFont="1" applyFill="1" applyBorder="1" applyAlignment="1">
      <alignment horizontal="center"/>
    </xf>
    <xf numFmtId="0" fontId="19" fillId="7" borderId="26" xfId="0" applyFont="1" applyFill="1" applyBorder="1" applyAlignment="1">
      <alignment horizontal="center"/>
    </xf>
    <xf numFmtId="0" fontId="20" fillId="3" borderId="26" xfId="0" applyFont="1" applyFill="1" applyBorder="1" applyAlignment="1">
      <alignment horizontal="center" vertical="center"/>
    </xf>
    <xf numFmtId="0" fontId="20" fillId="4" borderId="26" xfId="0" applyFont="1" applyFill="1" applyBorder="1" applyAlignment="1">
      <alignment horizontal="center" vertical="center"/>
    </xf>
    <xf numFmtId="0" fontId="20" fillId="5" borderId="60" xfId="0" applyFont="1" applyFill="1" applyBorder="1" applyAlignment="1">
      <alignment horizontal="center" vertical="center"/>
    </xf>
    <xf numFmtId="0" fontId="21" fillId="25" borderId="26" xfId="0" applyFont="1" applyFill="1" applyBorder="1" applyAlignment="1">
      <alignment horizontal="center"/>
    </xf>
    <xf numFmtId="0" fontId="22" fillId="27" borderId="26" xfId="0" applyFont="1" applyFill="1" applyBorder="1" applyAlignment="1">
      <alignment horizontal="center"/>
    </xf>
    <xf numFmtId="0" fontId="23" fillId="0" borderId="51" xfId="0" applyFont="1" applyBorder="1" applyAlignment="1">
      <alignment horizontal="center" vertical="center"/>
    </xf>
    <xf numFmtId="0" fontId="23" fillId="0" borderId="74" xfId="0" applyFont="1" applyBorder="1" applyAlignment="1">
      <alignment horizontal="center" vertical="center"/>
    </xf>
    <xf numFmtId="49" fontId="23" fillId="0" borderId="25" xfId="0" quotePrefix="1" applyNumberFormat="1" applyFont="1" applyBorder="1" applyAlignment="1">
      <alignment horizontal="center" vertical="center"/>
    </xf>
    <xf numFmtId="0" fontId="23" fillId="0" borderId="53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49" fontId="23" fillId="0" borderId="29" xfId="0" quotePrefix="1" applyNumberFormat="1" applyFont="1" applyBorder="1" applyAlignment="1">
      <alignment horizontal="center" vertical="center"/>
    </xf>
    <xf numFmtId="49" fontId="23" fillId="21" borderId="29" xfId="0" quotePrefix="1" applyNumberFormat="1" applyFont="1" applyFill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49" fontId="23" fillId="0" borderId="41" xfId="0" applyNumberFormat="1" applyFont="1" applyBorder="1" applyAlignment="1">
      <alignment horizontal="center" vertical="center"/>
    </xf>
    <xf numFmtId="0" fontId="23" fillId="0" borderId="60" xfId="0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2" fontId="23" fillId="0" borderId="60" xfId="0" applyNumberFormat="1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49" fontId="23" fillId="0" borderId="29" xfId="0" applyNumberFormat="1" applyFont="1" applyBorder="1" applyAlignment="1">
      <alignment horizontal="center" vertical="center"/>
    </xf>
    <xf numFmtId="2" fontId="23" fillId="0" borderId="16" xfId="0" applyNumberFormat="1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10" fontId="23" fillId="0" borderId="60" xfId="0" applyNumberFormat="1" applyFont="1" applyBorder="1" applyAlignment="1">
      <alignment horizontal="center" vertical="center"/>
    </xf>
    <xf numFmtId="10" fontId="23" fillId="0" borderId="16" xfId="0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left"/>
    </xf>
    <xf numFmtId="49" fontId="23" fillId="0" borderId="41" xfId="0" quotePrefix="1" applyNumberFormat="1" applyFont="1" applyBorder="1" applyAlignment="1">
      <alignment horizontal="center" vertical="center"/>
    </xf>
    <xf numFmtId="10" fontId="23" fillId="0" borderId="20" xfId="0" applyNumberFormat="1" applyFont="1" applyBorder="1" applyAlignment="1">
      <alignment horizontal="center" vertical="center"/>
    </xf>
    <xf numFmtId="2" fontId="23" fillId="0" borderId="20" xfId="0" applyNumberFormat="1" applyFont="1" applyBorder="1" applyAlignment="1">
      <alignment horizontal="center" vertical="center"/>
    </xf>
    <xf numFmtId="49" fontId="23" fillId="26" borderId="29" xfId="0" applyNumberFormat="1" applyFont="1" applyFill="1" applyBorder="1" applyAlignment="1">
      <alignment horizontal="center" vertical="center"/>
    </xf>
    <xf numFmtId="0" fontId="7" fillId="9" borderId="124" xfId="0" applyFont="1" applyFill="1" applyBorder="1" applyAlignment="1">
      <alignment horizontal="center"/>
    </xf>
    <xf numFmtId="164" fontId="1" fillId="10" borderId="3" xfId="0" applyNumberFormat="1" applyFont="1" applyFill="1" applyBorder="1" applyAlignment="1">
      <alignment horizontal="center" textRotation="90"/>
    </xf>
    <xf numFmtId="0" fontId="0" fillId="11" borderId="22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3" borderId="34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3" borderId="42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3" borderId="34" xfId="0" applyFont="1" applyFill="1" applyBorder="1" applyAlignment="1">
      <alignment horizontal="center" vertical="center"/>
    </xf>
    <xf numFmtId="0" fontId="13" fillId="11" borderId="3" xfId="0" applyFont="1" applyFill="1" applyBorder="1" applyAlignment="1">
      <alignment horizontal="center" vertical="center"/>
    </xf>
    <xf numFmtId="0" fontId="13" fillId="13" borderId="42" xfId="0" applyFont="1" applyFill="1" applyBorder="1" applyAlignment="1">
      <alignment horizontal="center" vertical="center"/>
    </xf>
    <xf numFmtId="164" fontId="1" fillId="10" borderId="126" xfId="0" applyNumberFormat="1" applyFont="1" applyFill="1" applyBorder="1" applyAlignment="1">
      <alignment horizontal="center" textRotation="90"/>
    </xf>
    <xf numFmtId="0" fontId="9" fillId="0" borderId="7" xfId="0" quotePrefix="1" applyFont="1" applyBorder="1" applyAlignment="1">
      <alignment horizontal="center" vertical="center"/>
    </xf>
    <xf numFmtId="0" fontId="9" fillId="0" borderId="104" xfId="0" quotePrefix="1" applyFont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0" fontId="14" fillId="3" borderId="30" xfId="0" applyFont="1" applyFill="1" applyBorder="1" applyAlignment="1">
      <alignment horizontal="center" vertical="center"/>
    </xf>
    <xf numFmtId="0" fontId="9" fillId="0" borderId="127" xfId="0" quotePrefix="1" applyFont="1" applyBorder="1" applyAlignment="1">
      <alignment horizontal="center" vertical="center"/>
    </xf>
    <xf numFmtId="0" fontId="9" fillId="0" borderId="128" xfId="0" quotePrefix="1" applyFont="1" applyBorder="1" applyAlignment="1">
      <alignment horizontal="center" vertical="center"/>
    </xf>
    <xf numFmtId="0" fontId="9" fillId="0" borderId="0" xfId="0" applyFont="1" applyAlignment="1">
      <alignment vertical="center" textRotation="90"/>
    </xf>
    <xf numFmtId="0" fontId="0" fillId="0" borderId="0" xfId="0" applyAlignment="1">
      <alignment vertical="center" textRotation="90"/>
    </xf>
    <xf numFmtId="164" fontId="1" fillId="28" borderId="38" xfId="0" applyNumberFormat="1" applyFont="1" applyFill="1" applyBorder="1" applyAlignment="1">
      <alignment horizontal="center" textRotation="90"/>
    </xf>
    <xf numFmtId="0" fontId="0" fillId="0" borderId="0" xfId="0" applyAlignment="1">
      <alignment textRotation="90"/>
    </xf>
    <xf numFmtId="0" fontId="0" fillId="0" borderId="75" xfId="0" applyBorder="1" applyAlignment="1">
      <alignment horizontal="center"/>
    </xf>
    <xf numFmtId="0" fontId="0" fillId="0" borderId="119" xfId="0" applyBorder="1" applyAlignment="1">
      <alignment horizontal="center"/>
    </xf>
    <xf numFmtId="0" fontId="0" fillId="0" borderId="120" xfId="0" applyBorder="1" applyAlignment="1">
      <alignment horizontal="center"/>
    </xf>
    <xf numFmtId="9" fontId="0" fillId="0" borderId="129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9" fontId="0" fillId="0" borderId="130" xfId="0" applyNumberFormat="1" applyBorder="1" applyAlignment="1">
      <alignment horizontal="center"/>
    </xf>
    <xf numFmtId="0" fontId="9" fillId="0" borderId="0" xfId="0" applyFont="1"/>
    <xf numFmtId="0" fontId="0" fillId="0" borderId="12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0" xfId="0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9" fillId="0" borderId="0" xfId="0" applyFont="1" applyAlignment="1">
      <alignment horizontal="center"/>
    </xf>
    <xf numFmtId="0" fontId="20" fillId="0" borderId="2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10" fontId="23" fillId="0" borderId="2" xfId="0" applyNumberFormat="1" applyFont="1" applyBorder="1" applyAlignment="1">
      <alignment horizontal="center"/>
    </xf>
    <xf numFmtId="10" fontId="20" fillId="0" borderId="2" xfId="0" applyNumberFormat="1" applyFont="1" applyBorder="1" applyAlignment="1">
      <alignment horizontal="center"/>
    </xf>
    <xf numFmtId="0" fontId="0" fillId="23" borderId="134" xfId="0" applyFill="1" applyBorder="1"/>
    <xf numFmtId="0" fontId="0" fillId="23" borderId="135" xfId="0" applyFill="1" applyBorder="1"/>
    <xf numFmtId="0" fontId="0" fillId="23" borderId="136" xfId="0" applyFill="1" applyBorder="1"/>
    <xf numFmtId="0" fontId="0" fillId="23" borderId="137" xfId="0" applyFill="1" applyBorder="1"/>
    <xf numFmtId="0" fontId="0" fillId="23" borderId="138" xfId="0" applyFill="1" applyBorder="1"/>
    <xf numFmtId="0" fontId="0" fillId="23" borderId="139" xfId="0" applyFill="1" applyBorder="1"/>
    <xf numFmtId="0" fontId="0" fillId="23" borderId="140" xfId="0" applyFill="1" applyBorder="1"/>
    <xf numFmtId="0" fontId="0" fillId="23" borderId="141" xfId="0" applyFill="1" applyBorder="1"/>
    <xf numFmtId="0" fontId="12" fillId="23" borderId="2" xfId="0" applyFont="1" applyFill="1" applyBorder="1"/>
    <xf numFmtId="0" fontId="0" fillId="23" borderId="0" xfId="0" applyFill="1" applyAlignment="1">
      <alignment horizontal="center"/>
    </xf>
    <xf numFmtId="0" fontId="1" fillId="20" borderId="129" xfId="0" applyFont="1" applyFill="1" applyBorder="1" applyAlignment="1">
      <alignment horizontal="center"/>
    </xf>
    <xf numFmtId="0" fontId="0" fillId="11" borderId="25" xfId="0" applyFill="1" applyBorder="1" applyAlignment="1">
      <alignment horizontal="center" vertical="center"/>
    </xf>
    <xf numFmtId="0" fontId="0" fillId="11" borderId="60" xfId="0" applyFill="1" applyBorder="1" applyAlignment="1">
      <alignment horizontal="center" vertical="center"/>
    </xf>
    <xf numFmtId="0" fontId="0" fillId="12" borderId="29" xfId="0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0" fillId="13" borderId="29" xfId="0" applyFill="1" applyBorder="1" applyAlignment="1">
      <alignment horizontal="center" vertical="center"/>
    </xf>
    <xf numFmtId="0" fontId="0" fillId="13" borderId="16" xfId="0" applyFill="1" applyBorder="1" applyAlignment="1">
      <alignment horizontal="center" vertical="center"/>
    </xf>
    <xf numFmtId="0" fontId="0" fillId="11" borderId="29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13" fillId="11" borderId="29" xfId="0" applyFont="1" applyFill="1" applyBorder="1" applyAlignment="1">
      <alignment horizontal="center" vertical="center"/>
    </xf>
    <xf numFmtId="0" fontId="13" fillId="11" borderId="16" xfId="0" applyFont="1" applyFill="1" applyBorder="1" applyAlignment="1">
      <alignment horizontal="center" vertical="center"/>
    </xf>
    <xf numFmtId="0" fontId="13" fillId="12" borderId="29" xfId="0" applyFont="1" applyFill="1" applyBorder="1" applyAlignment="1">
      <alignment horizontal="center" vertical="center"/>
    </xf>
    <xf numFmtId="0" fontId="13" fillId="12" borderId="16" xfId="0" applyFont="1" applyFill="1" applyBorder="1" applyAlignment="1">
      <alignment horizontal="center" vertical="center"/>
    </xf>
    <xf numFmtId="0" fontId="13" fillId="13" borderId="29" xfId="0" applyFont="1" applyFill="1" applyBorder="1" applyAlignment="1">
      <alignment horizontal="center" vertical="center"/>
    </xf>
    <xf numFmtId="0" fontId="13" fillId="13" borderId="62" xfId="0" applyFont="1" applyFill="1" applyBorder="1" applyAlignment="1">
      <alignment horizontal="center" vertical="center"/>
    </xf>
    <xf numFmtId="0" fontId="13" fillId="13" borderId="31" xfId="0" applyFont="1" applyFill="1" applyBorder="1" applyAlignment="1">
      <alignment horizontal="center" vertical="center"/>
    </xf>
    <xf numFmtId="0" fontId="13" fillId="13" borderId="32" xfId="0" applyFont="1" applyFill="1" applyBorder="1" applyAlignment="1">
      <alignment horizontal="center" vertical="center"/>
    </xf>
    <xf numFmtId="0" fontId="13" fillId="13" borderId="77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0" fontId="13" fillId="13" borderId="16" xfId="0" applyFont="1" applyFill="1" applyBorder="1" applyAlignment="1">
      <alignment horizontal="center" vertical="center"/>
    </xf>
    <xf numFmtId="0" fontId="13" fillId="13" borderId="41" xfId="0" applyFont="1" applyFill="1" applyBorder="1" applyAlignment="1">
      <alignment horizontal="center" vertical="center"/>
    </xf>
    <xf numFmtId="0" fontId="13" fillId="13" borderId="20" xfId="0" applyFont="1" applyFill="1" applyBorder="1" applyAlignment="1">
      <alignment horizontal="center" vertical="center"/>
    </xf>
    <xf numFmtId="0" fontId="13" fillId="11" borderId="37" xfId="0" applyFont="1" applyFill="1" applyBorder="1" applyAlignment="1">
      <alignment horizontal="center" vertical="center"/>
    </xf>
    <xf numFmtId="0" fontId="13" fillId="11" borderId="54" xfId="0" applyFont="1" applyFill="1" applyBorder="1" applyAlignment="1">
      <alignment horizontal="center" vertical="center"/>
    </xf>
    <xf numFmtId="0" fontId="13" fillId="13" borderId="33" xfId="0" applyFont="1" applyFill="1" applyBorder="1" applyAlignment="1">
      <alignment horizontal="center" vertical="center"/>
    </xf>
    <xf numFmtId="0" fontId="13" fillId="13" borderId="56" xfId="0" applyFont="1" applyFill="1" applyBorder="1" applyAlignment="1">
      <alignment horizontal="center" vertical="center"/>
    </xf>
    <xf numFmtId="0" fontId="13" fillId="11" borderId="25" xfId="0" applyFont="1" applyFill="1" applyBorder="1" applyAlignment="1">
      <alignment horizontal="center" vertical="center"/>
    </xf>
    <xf numFmtId="0" fontId="13" fillId="11" borderId="61" xfId="0" applyFont="1" applyFill="1" applyBorder="1" applyAlignment="1">
      <alignment horizontal="center" vertical="center"/>
    </xf>
    <xf numFmtId="0" fontId="13" fillId="11" borderId="27" xfId="0" applyFont="1" applyFill="1" applyBorder="1" applyAlignment="1">
      <alignment horizontal="center" vertical="center"/>
    </xf>
    <xf numFmtId="0" fontId="13" fillId="11" borderId="28" xfId="0" applyFont="1" applyFill="1" applyBorder="1" applyAlignment="1">
      <alignment horizontal="center" vertical="center"/>
    </xf>
    <xf numFmtId="0" fontId="13" fillId="11" borderId="81" xfId="0" applyFont="1" applyFill="1" applyBorder="1" applyAlignment="1">
      <alignment horizontal="center" vertical="center"/>
    </xf>
    <xf numFmtId="0" fontId="13" fillId="11" borderId="22" xfId="0" applyFont="1" applyFill="1" applyBorder="1" applyAlignment="1">
      <alignment horizontal="center" vertical="center"/>
    </xf>
    <xf numFmtId="0" fontId="13" fillId="11" borderId="60" xfId="0" applyFont="1" applyFill="1" applyBorder="1" applyAlignment="1">
      <alignment horizontal="center" vertical="center"/>
    </xf>
    <xf numFmtId="0" fontId="0" fillId="13" borderId="33" xfId="0" applyFill="1" applyBorder="1" applyAlignment="1">
      <alignment horizontal="center" vertical="center"/>
    </xf>
    <xf numFmtId="0" fontId="0" fillId="13" borderId="56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0" fontId="0" fillId="11" borderId="54" xfId="0" applyFill="1" applyBorder="1" applyAlignment="1">
      <alignment horizontal="center" vertical="center"/>
    </xf>
    <xf numFmtId="49" fontId="9" fillId="0" borderId="97" xfId="0" applyNumberFormat="1" applyFont="1" applyBorder="1" applyAlignment="1">
      <alignment vertical="center"/>
    </xf>
    <xf numFmtId="49" fontId="9" fillId="0" borderId="91" xfId="0" applyNumberFormat="1" applyFont="1" applyBorder="1" applyAlignment="1">
      <alignment vertical="center"/>
    </xf>
    <xf numFmtId="49" fontId="9" fillId="0" borderId="114" xfId="0" applyNumberFormat="1" applyFont="1" applyBorder="1" applyAlignment="1">
      <alignment vertical="center"/>
    </xf>
    <xf numFmtId="49" fontId="9" fillId="0" borderId="115" xfId="0" applyNumberFormat="1" applyFont="1" applyBorder="1" applyAlignment="1">
      <alignment vertical="center"/>
    </xf>
    <xf numFmtId="0" fontId="9" fillId="0" borderId="70" xfId="0" applyFont="1" applyBorder="1" applyAlignment="1">
      <alignment horizontal="center"/>
    </xf>
    <xf numFmtId="0" fontId="9" fillId="0" borderId="69" xfId="0" applyFont="1" applyBorder="1" applyAlignment="1">
      <alignment horizontal="center"/>
    </xf>
    <xf numFmtId="10" fontId="1" fillId="20" borderId="130" xfId="0" applyNumberFormat="1" applyFont="1" applyFill="1" applyBorder="1" applyAlignment="1">
      <alignment horizontal="center"/>
    </xf>
    <xf numFmtId="164" fontId="1" fillId="28" borderId="40" xfId="0" applyNumberFormat="1" applyFont="1" applyFill="1" applyBorder="1" applyAlignment="1">
      <alignment horizontal="center" textRotation="90"/>
    </xf>
    <xf numFmtId="164" fontId="1" fillId="28" borderId="39" xfId="0" applyNumberFormat="1" applyFont="1" applyFill="1" applyBorder="1" applyAlignment="1">
      <alignment horizontal="center" textRotation="90"/>
    </xf>
    <xf numFmtId="49" fontId="9" fillId="0" borderId="116" xfId="0" applyNumberFormat="1" applyFont="1" applyBorder="1" applyAlignment="1">
      <alignment vertical="center"/>
    </xf>
    <xf numFmtId="2" fontId="0" fillId="0" borderId="2" xfId="0" applyNumberFormat="1" applyBorder="1" applyAlignment="1">
      <alignment horizontal="center"/>
    </xf>
    <xf numFmtId="0" fontId="0" fillId="29" borderId="70" xfId="0" applyFill="1" applyBorder="1" applyAlignment="1">
      <alignment horizontal="center"/>
    </xf>
    <xf numFmtId="0" fontId="0" fillId="29" borderId="69" xfId="0" applyFill="1" applyBorder="1" applyAlignment="1">
      <alignment horizontal="center"/>
    </xf>
    <xf numFmtId="164" fontId="1" fillId="30" borderId="38" xfId="0" applyNumberFormat="1" applyFont="1" applyFill="1" applyBorder="1" applyAlignment="1">
      <alignment horizontal="center" textRotation="90"/>
    </xf>
    <xf numFmtId="164" fontId="1" fillId="28" borderId="3" xfId="0" applyNumberFormat="1" applyFont="1" applyFill="1" applyBorder="1" applyAlignment="1">
      <alignment horizontal="center" textRotation="90"/>
    </xf>
    <xf numFmtId="0" fontId="9" fillId="0" borderId="13" xfId="0" applyFont="1" applyBorder="1" applyAlignment="1">
      <alignment horizontal="center" vertical="center"/>
    </xf>
    <xf numFmtId="0" fontId="3" fillId="0" borderId="13" xfId="0" applyFont="1" applyBorder="1"/>
    <xf numFmtId="0" fontId="1" fillId="0" borderId="131" xfId="0" applyFont="1" applyBorder="1" applyAlignment="1">
      <alignment horizontal="center"/>
    </xf>
    <xf numFmtId="0" fontId="1" fillId="0" borderId="132" xfId="0" applyFont="1" applyBorder="1" applyAlignment="1">
      <alignment horizontal="center"/>
    </xf>
    <xf numFmtId="0" fontId="1" fillId="0" borderId="133" xfId="0" applyFont="1" applyBorder="1" applyAlignment="1">
      <alignment horizontal="center"/>
    </xf>
    <xf numFmtId="0" fontId="0" fillId="0" borderId="0" xfId="0" applyAlignment="1">
      <alignment horizontal="center" vertical="center" textRotation="90"/>
    </xf>
    <xf numFmtId="49" fontId="9" fillId="0" borderId="125" xfId="0" quotePrefix="1" applyNumberFormat="1" applyFont="1" applyBorder="1" applyAlignment="1">
      <alignment horizontal="center" vertical="center"/>
    </xf>
    <xf numFmtId="0" fontId="3" fillId="0" borderId="124" xfId="0" applyFont="1" applyBorder="1"/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49" fontId="9" fillId="0" borderId="30" xfId="0" quotePrefix="1" applyNumberFormat="1" applyFont="1" applyBorder="1" applyAlignment="1">
      <alignment horizontal="center" vertical="center"/>
    </xf>
    <xf numFmtId="0" fontId="3" fillId="0" borderId="30" xfId="0" applyFont="1" applyBorder="1"/>
    <xf numFmtId="0" fontId="3" fillId="0" borderId="43" xfId="0" applyFont="1" applyBorder="1"/>
    <xf numFmtId="49" fontId="9" fillId="0" borderId="124" xfId="0" quotePrefix="1" applyNumberFormat="1" applyFont="1" applyBorder="1" applyAlignment="1">
      <alignment horizontal="center" vertical="center"/>
    </xf>
    <xf numFmtId="49" fontId="9" fillId="0" borderId="54" xfId="0" quotePrefix="1" applyNumberFormat="1" applyFont="1" applyBorder="1" applyAlignment="1">
      <alignment horizontal="center" vertical="center"/>
    </xf>
    <xf numFmtId="49" fontId="0" fillId="0" borderId="16" xfId="0" quotePrefix="1" applyNumberFormat="1" applyBorder="1" applyAlignment="1">
      <alignment horizontal="center" vertical="center"/>
    </xf>
    <xf numFmtId="49" fontId="0" fillId="0" borderId="20" xfId="0" quotePrefix="1" applyNumberFormat="1" applyBorder="1" applyAlignment="1">
      <alignment horizontal="center" vertical="center"/>
    </xf>
    <xf numFmtId="49" fontId="9" fillId="0" borderId="4" xfId="0" quotePrefix="1" applyNumberFormat="1" applyFont="1" applyBorder="1" applyAlignment="1">
      <alignment horizontal="center" vertical="center"/>
    </xf>
    <xf numFmtId="0" fontId="3" fillId="0" borderId="4" xfId="0" applyFont="1" applyBorder="1"/>
    <xf numFmtId="0" fontId="3" fillId="0" borderId="34" xfId="0" applyFont="1" applyBorder="1"/>
    <xf numFmtId="0" fontId="0" fillId="0" borderId="3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3" fillId="0" borderId="3" xfId="0" applyFont="1" applyBorder="1"/>
    <xf numFmtId="0" fontId="13" fillId="0" borderId="13" xfId="0" applyFont="1" applyBorder="1" applyAlignment="1">
      <alignment horizontal="center" vertical="center"/>
    </xf>
    <xf numFmtId="0" fontId="13" fillId="0" borderId="13" xfId="0" applyFont="1" applyBorder="1"/>
    <xf numFmtId="49" fontId="0" fillId="0" borderId="124" xfId="0" quotePrefix="1" applyNumberFormat="1" applyBorder="1" applyAlignment="1">
      <alignment horizontal="center" vertical="center"/>
    </xf>
    <xf numFmtId="0" fontId="3" fillId="0" borderId="37" xfId="0" applyFont="1" applyBorder="1"/>
    <xf numFmtId="49" fontId="9" fillId="0" borderId="3" xfId="0" quotePrefix="1" applyNumberFormat="1" applyFont="1" applyBorder="1" applyAlignment="1">
      <alignment horizontal="center" vertical="center"/>
    </xf>
    <xf numFmtId="0" fontId="3" fillId="0" borderId="29" xfId="0" applyFont="1" applyBorder="1"/>
    <xf numFmtId="0" fontId="3" fillId="0" borderId="33" xfId="0" applyFont="1" applyBorder="1"/>
    <xf numFmtId="0" fontId="0" fillId="0" borderId="2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" fillId="8" borderId="10" xfId="0" applyFont="1" applyFill="1" applyBorder="1" applyAlignment="1">
      <alignment horizontal="center"/>
    </xf>
    <xf numFmtId="0" fontId="3" fillId="0" borderId="16" xfId="0" applyFont="1" applyBorder="1"/>
    <xf numFmtId="0" fontId="5" fillId="6" borderId="72" xfId="0" applyFont="1" applyFill="1" applyBorder="1" applyAlignment="1">
      <alignment horizontal="center" vertical="center" textRotation="90"/>
    </xf>
    <xf numFmtId="0" fontId="5" fillId="6" borderId="5" xfId="0" applyFont="1" applyFill="1" applyBorder="1" applyAlignment="1">
      <alignment horizontal="center" vertical="center" textRotation="90"/>
    </xf>
    <xf numFmtId="0" fontId="5" fillId="6" borderId="2" xfId="0" applyFont="1" applyFill="1" applyBorder="1" applyAlignment="1">
      <alignment horizontal="center" vertical="center" textRotation="90"/>
    </xf>
    <xf numFmtId="0" fontId="5" fillId="6" borderId="12" xfId="0" applyFont="1" applyFill="1" applyBorder="1" applyAlignment="1">
      <alignment horizontal="center" vertical="center" textRotation="90"/>
    </xf>
    <xf numFmtId="0" fontId="6" fillId="7" borderId="9" xfId="0" applyFont="1" applyFill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6" fillId="7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6" fillId="7" borderId="9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7" borderId="121" xfId="0" applyFont="1" applyFill="1" applyBorder="1" applyAlignment="1">
      <alignment horizontal="center"/>
    </xf>
    <xf numFmtId="0" fontId="6" fillId="7" borderId="49" xfId="0" applyFont="1" applyFill="1" applyBorder="1" applyAlignment="1">
      <alignment horizontal="center"/>
    </xf>
    <xf numFmtId="0" fontId="6" fillId="7" borderId="122" xfId="0" applyFont="1" applyFill="1" applyBorder="1" applyAlignment="1">
      <alignment horizontal="center"/>
    </xf>
    <xf numFmtId="0" fontId="6" fillId="7" borderId="121" xfId="0" applyFont="1" applyFill="1" applyBorder="1" applyAlignment="1">
      <alignment horizontal="center" vertical="center"/>
    </xf>
    <xf numFmtId="0" fontId="6" fillId="7" borderId="49" xfId="0" applyFont="1" applyFill="1" applyBorder="1" applyAlignment="1">
      <alignment horizontal="center" vertical="center"/>
    </xf>
    <xf numFmtId="0" fontId="6" fillId="7" borderId="122" xfId="0" applyFont="1" applyFill="1" applyBorder="1" applyAlignment="1">
      <alignment horizontal="center" vertical="center"/>
    </xf>
    <xf numFmtId="0" fontId="6" fillId="7" borderId="123" xfId="0" applyFont="1" applyFill="1" applyBorder="1" applyAlignment="1">
      <alignment horizontal="center"/>
    </xf>
    <xf numFmtId="0" fontId="6" fillId="7" borderId="125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49" fontId="9" fillId="0" borderId="22" xfId="0" quotePrefix="1" applyNumberFormat="1" applyFont="1" applyBorder="1" applyAlignment="1">
      <alignment horizontal="center" vertical="center"/>
    </xf>
    <xf numFmtId="49" fontId="13" fillId="0" borderId="124" xfId="0" quotePrefix="1" applyNumberFormat="1" applyFont="1" applyBorder="1" applyAlignment="1">
      <alignment horizontal="center" vertical="center"/>
    </xf>
    <xf numFmtId="0" fontId="13" fillId="0" borderId="124" xfId="0" applyFont="1" applyBorder="1"/>
    <xf numFmtId="49" fontId="0" fillId="0" borderId="4" xfId="0" quotePrefix="1" applyNumberForma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3" fillId="0" borderId="42" xfId="0" applyFont="1" applyBorder="1"/>
    <xf numFmtId="49" fontId="0" fillId="0" borderId="3" xfId="0" quotePrefix="1" applyNumberFormat="1" applyBorder="1" applyAlignment="1">
      <alignment horizontal="center" vertical="center"/>
    </xf>
    <xf numFmtId="49" fontId="9" fillId="0" borderId="24" xfId="0" quotePrefix="1" applyNumberFormat="1" applyFont="1" applyBorder="1" applyAlignment="1">
      <alignment horizontal="center" vertical="center"/>
    </xf>
    <xf numFmtId="49" fontId="0" fillId="0" borderId="30" xfId="0" quotePrefix="1" applyNumberFormat="1" applyBorder="1" applyAlignment="1">
      <alignment horizontal="center" vertical="center"/>
    </xf>
    <xf numFmtId="0" fontId="3" fillId="0" borderId="41" xfId="0" applyFont="1" applyBorder="1"/>
    <xf numFmtId="0" fontId="9" fillId="0" borderId="21" xfId="0" applyFont="1" applyBorder="1" applyAlignment="1">
      <alignment horizontal="center" vertical="center"/>
    </xf>
    <xf numFmtId="10" fontId="0" fillId="0" borderId="131" xfId="0" applyNumberFormat="1" applyBorder="1" applyAlignment="1">
      <alignment horizontal="center"/>
    </xf>
    <xf numFmtId="10" fontId="0" fillId="0" borderId="132" xfId="0" applyNumberFormat="1" applyBorder="1" applyAlignment="1">
      <alignment horizontal="center"/>
    </xf>
    <xf numFmtId="10" fontId="0" fillId="0" borderId="133" xfId="0" applyNumberFormat="1" applyBorder="1" applyAlignment="1">
      <alignment horizontal="center"/>
    </xf>
    <xf numFmtId="0" fontId="0" fillId="0" borderId="0" xfId="0" applyAlignment="1">
      <alignment horizontal="center" vertical="center" textRotation="90" wrapText="1"/>
    </xf>
    <xf numFmtId="0" fontId="0" fillId="0" borderId="12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0" xfId="0" applyBorder="1" applyAlignment="1">
      <alignment horizontal="center"/>
    </xf>
    <xf numFmtId="0" fontId="12" fillId="23" borderId="137" xfId="0" applyFont="1" applyFill="1" applyBorder="1" applyAlignment="1">
      <alignment horizontal="center"/>
    </xf>
    <xf numFmtId="0" fontId="12" fillId="23" borderId="2" xfId="0" applyFont="1" applyFill="1" applyBorder="1" applyAlignment="1">
      <alignment horizontal="center"/>
    </xf>
    <xf numFmtId="0" fontId="25" fillId="24" borderId="137" xfId="0" applyFont="1" applyFill="1" applyBorder="1" applyAlignment="1">
      <alignment horizontal="center" vertical="center"/>
    </xf>
    <xf numFmtId="0" fontId="25" fillId="24" borderId="2" xfId="0" applyFont="1" applyFill="1" applyBorder="1" applyAlignment="1">
      <alignment horizontal="center" vertical="center"/>
    </xf>
    <xf numFmtId="0" fontId="12" fillId="23" borderId="138" xfId="0" applyFont="1" applyFill="1" applyBorder="1" applyAlignment="1">
      <alignment horizontal="center"/>
    </xf>
    <xf numFmtId="0" fontId="25" fillId="24" borderId="138" xfId="0" applyFont="1" applyFill="1" applyBorder="1" applyAlignment="1">
      <alignment horizontal="center" vertical="center"/>
    </xf>
    <xf numFmtId="0" fontId="25" fillId="24" borderId="140" xfId="0" applyFont="1" applyFill="1" applyBorder="1" applyAlignment="1">
      <alignment horizontal="center" vertical="center"/>
    </xf>
    <xf numFmtId="0" fontId="18" fillId="7" borderId="76" xfId="0" applyFont="1" applyFill="1" applyBorder="1" applyAlignment="1">
      <alignment horizontal="center" vertical="center" textRotation="90" wrapText="1"/>
    </xf>
    <xf numFmtId="0" fontId="18" fillId="7" borderId="117" xfId="0" applyFont="1" applyFill="1" applyBorder="1" applyAlignment="1">
      <alignment horizontal="center" vertical="center" textRotation="90" wrapText="1"/>
    </xf>
    <xf numFmtId="0" fontId="18" fillId="7" borderId="110" xfId="0" applyFont="1" applyFill="1" applyBorder="1" applyAlignment="1">
      <alignment horizontal="center" vertical="center" textRotation="90" wrapText="1"/>
    </xf>
    <xf numFmtId="0" fontId="12" fillId="23" borderId="117" xfId="0" applyFont="1" applyFill="1" applyBorder="1" applyAlignment="1">
      <alignment horizontal="center" vertical="center" textRotation="90" wrapText="1"/>
    </xf>
    <xf numFmtId="0" fontId="12" fillId="23" borderId="110" xfId="0" applyFont="1" applyFill="1" applyBorder="1" applyAlignment="1">
      <alignment horizontal="center" vertical="center" textRotation="90" wrapText="1"/>
    </xf>
    <xf numFmtId="0" fontId="9" fillId="20" borderId="75" xfId="0" applyFont="1" applyFill="1" applyBorder="1" applyAlignment="1">
      <alignment horizontal="center"/>
    </xf>
    <xf numFmtId="0" fontId="9" fillId="20" borderId="120" xfId="0" applyFont="1" applyFill="1" applyBorder="1" applyAlignment="1">
      <alignment horizontal="center"/>
    </xf>
    <xf numFmtId="0" fontId="9" fillId="20" borderId="129" xfId="0" applyFont="1" applyFill="1" applyBorder="1" applyAlignment="1">
      <alignment horizontal="center"/>
    </xf>
    <xf numFmtId="0" fontId="9" fillId="20" borderId="130" xfId="0" applyFont="1" applyFill="1" applyBorder="1" applyAlignment="1">
      <alignment horizontal="center"/>
    </xf>
    <xf numFmtId="0" fontId="1" fillId="20" borderId="131" xfId="0" applyFont="1" applyFill="1" applyBorder="1" applyAlignment="1">
      <alignment horizontal="center"/>
    </xf>
    <xf numFmtId="0" fontId="1" fillId="20" borderId="133" xfId="0" applyFont="1" applyFill="1" applyBorder="1" applyAlignment="1">
      <alignment horizontal="center"/>
    </xf>
    <xf numFmtId="0" fontId="6" fillId="7" borderId="76" xfId="0" applyFont="1" applyFill="1" applyBorder="1" applyAlignment="1">
      <alignment horizontal="center" vertical="center" textRotation="90" wrapText="1"/>
    </xf>
    <xf numFmtId="0" fontId="6" fillId="7" borderId="117" xfId="0" applyFont="1" applyFill="1" applyBorder="1" applyAlignment="1">
      <alignment horizontal="center" vertical="center" textRotation="90" wrapText="1"/>
    </xf>
    <xf numFmtId="0" fontId="6" fillId="7" borderId="110" xfId="0" applyFont="1" applyFill="1" applyBorder="1" applyAlignment="1">
      <alignment horizontal="center" vertical="center" textRotation="90" wrapText="1"/>
    </xf>
    <xf numFmtId="0" fontId="16" fillId="7" borderId="76" xfId="0" applyFont="1" applyFill="1" applyBorder="1" applyAlignment="1">
      <alignment horizontal="center" vertical="center" textRotation="90" wrapText="1"/>
    </xf>
    <xf numFmtId="0" fontId="16" fillId="7" borderId="117" xfId="0" applyFont="1" applyFill="1" applyBorder="1" applyAlignment="1">
      <alignment horizontal="center" vertical="center" textRotation="90" wrapText="1"/>
    </xf>
    <xf numFmtId="0" fontId="16" fillId="7" borderId="110" xfId="0" applyFont="1" applyFill="1" applyBorder="1" applyAlignment="1">
      <alignment horizontal="center" vertical="center" textRotation="90" wrapText="1"/>
    </xf>
    <xf numFmtId="0" fontId="17" fillId="24" borderId="137" xfId="0" applyFont="1" applyFill="1" applyBorder="1" applyAlignment="1">
      <alignment horizontal="center" vertical="center"/>
    </xf>
    <xf numFmtId="0" fontId="17" fillId="24" borderId="2" xfId="0" applyFont="1" applyFill="1" applyBorder="1" applyAlignment="1">
      <alignment horizontal="center" vertical="center"/>
    </xf>
    <xf numFmtId="0" fontId="17" fillId="24" borderId="138" xfId="0" applyFont="1" applyFill="1" applyBorder="1" applyAlignment="1">
      <alignment horizontal="center" vertical="center"/>
    </xf>
    <xf numFmtId="0" fontId="1" fillId="20" borderId="129" xfId="0" applyFont="1" applyFill="1" applyBorder="1" applyAlignment="1">
      <alignment horizontal="center"/>
    </xf>
    <xf numFmtId="0" fontId="1" fillId="20" borderId="130" xfId="0" applyFont="1" applyFill="1" applyBorder="1" applyAlignment="1">
      <alignment horizontal="center"/>
    </xf>
    <xf numFmtId="10" fontId="1" fillId="20" borderId="131" xfId="0" applyNumberFormat="1" applyFont="1" applyFill="1" applyBorder="1" applyAlignment="1">
      <alignment horizontal="center"/>
    </xf>
    <xf numFmtId="10" fontId="1" fillId="20" borderId="133" xfId="0" applyNumberFormat="1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7148"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ED7D31"/>
          <bgColor rgb="FFED7D31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2060"/>
          <bgColor rgb="FF002060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ont>
        <color rgb="FFFFFFFF"/>
      </font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FFD965"/>
          <bgColor rgb="FFFFD965"/>
        </patternFill>
      </fill>
    </dxf>
    <dxf>
      <font>
        <color rgb="FFFFFFFF"/>
      </font>
      <fill>
        <patternFill patternType="solid">
          <fgColor rgb="FF385623"/>
          <bgColor rgb="FF385623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FFFF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1FD5B435-4ACF-3216-EED5-6743D798325A}"/>
            </a:ext>
          </a:extLst>
        </xdr:cNvPr>
        <xdr:cNvSpPr/>
      </xdr:nvSpPr>
      <xdr:spPr>
        <a:xfrm>
          <a:off x="14559643" y="2874362"/>
          <a:ext cx="2160000" cy="2160000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276D2E19-3896-43EB-A951-5E727D1893C1}"/>
            </a:ext>
          </a:extLst>
        </xdr:cNvPr>
        <xdr:cNvSpPr/>
      </xdr:nvSpPr>
      <xdr:spPr>
        <a:xfrm>
          <a:off x="14518822" y="2879805"/>
          <a:ext cx="2184492" cy="2154557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63F701F4-90B4-4CE1-B763-DE41A3ABAD22}"/>
            </a:ext>
          </a:extLst>
        </xdr:cNvPr>
        <xdr:cNvSpPr/>
      </xdr:nvSpPr>
      <xdr:spPr>
        <a:xfrm>
          <a:off x="14518822" y="2879805"/>
          <a:ext cx="2184492" cy="2154557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ABAC6168-303D-4EEE-B580-66E25350D49C}"/>
            </a:ext>
          </a:extLst>
        </xdr:cNvPr>
        <xdr:cNvSpPr/>
      </xdr:nvSpPr>
      <xdr:spPr>
        <a:xfrm>
          <a:off x="14518822" y="2879805"/>
          <a:ext cx="2184492" cy="2154557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E844719B-6834-4405-8FD3-27A71B600CE5}"/>
            </a:ext>
          </a:extLst>
        </xdr:cNvPr>
        <xdr:cNvSpPr/>
      </xdr:nvSpPr>
      <xdr:spPr>
        <a:xfrm>
          <a:off x="14518822" y="2879805"/>
          <a:ext cx="2184492" cy="2154557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A6F079E0-9522-4AB5-8926-51FEBA20019F}"/>
            </a:ext>
          </a:extLst>
        </xdr:cNvPr>
        <xdr:cNvSpPr/>
      </xdr:nvSpPr>
      <xdr:spPr>
        <a:xfrm>
          <a:off x="14518822" y="2879805"/>
          <a:ext cx="2184492" cy="2154557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4B4CD2B3-8A33-48F7-96FD-7C2BB177372F}"/>
            </a:ext>
          </a:extLst>
        </xdr:cNvPr>
        <xdr:cNvSpPr/>
      </xdr:nvSpPr>
      <xdr:spPr>
        <a:xfrm>
          <a:off x="14518822" y="2879805"/>
          <a:ext cx="2184492" cy="2154557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FD1F4864-2C1A-457A-81E9-4A22E51C66A4}"/>
            </a:ext>
          </a:extLst>
        </xdr:cNvPr>
        <xdr:cNvSpPr/>
      </xdr:nvSpPr>
      <xdr:spPr>
        <a:xfrm>
          <a:off x="14518822" y="2879805"/>
          <a:ext cx="2184492" cy="2154557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0</xdr:colOff>
      <xdr:row>14</xdr:row>
      <xdr:rowOff>112113</xdr:rowOff>
    </xdr:from>
    <xdr:to>
      <xdr:col>59</xdr:col>
      <xdr:colOff>259200</xdr:colOff>
      <xdr:row>25</xdr:row>
      <xdr:rowOff>66513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33A42E7E-2C96-4FB1-B336-8E36751D4C74}"/>
            </a:ext>
          </a:extLst>
        </xdr:cNvPr>
        <xdr:cNvSpPr/>
      </xdr:nvSpPr>
      <xdr:spPr>
        <a:xfrm>
          <a:off x="14630400" y="2893413"/>
          <a:ext cx="1983225" cy="2126100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974BB8EC-2141-4948-9A73-8E15C3C6F7E5}"/>
            </a:ext>
          </a:extLst>
        </xdr:cNvPr>
        <xdr:cNvSpPr/>
      </xdr:nvSpPr>
      <xdr:spPr>
        <a:xfrm>
          <a:off x="14518822" y="2879805"/>
          <a:ext cx="2184492" cy="2154557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034A4C2B-DEF2-43A7-831A-63977837DE9A}"/>
            </a:ext>
          </a:extLst>
        </xdr:cNvPr>
        <xdr:cNvSpPr/>
      </xdr:nvSpPr>
      <xdr:spPr>
        <a:xfrm>
          <a:off x="14518822" y="2879805"/>
          <a:ext cx="2184492" cy="2154557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00828B8D-AAE3-4B39-81E8-D398099E4C8D}"/>
            </a:ext>
          </a:extLst>
        </xdr:cNvPr>
        <xdr:cNvSpPr/>
      </xdr:nvSpPr>
      <xdr:spPr>
        <a:xfrm>
          <a:off x="14518822" y="2879805"/>
          <a:ext cx="2184492" cy="2154557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2DF98B90-CBA9-47B3-9D37-D75EB83A24AA}"/>
            </a:ext>
          </a:extLst>
        </xdr:cNvPr>
        <xdr:cNvSpPr/>
      </xdr:nvSpPr>
      <xdr:spPr>
        <a:xfrm>
          <a:off x="14518822" y="2879805"/>
          <a:ext cx="2184492" cy="2154557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876F0138-B1D3-4B80-AECC-3EF12EF9AD91}"/>
            </a:ext>
          </a:extLst>
        </xdr:cNvPr>
        <xdr:cNvSpPr/>
      </xdr:nvSpPr>
      <xdr:spPr>
        <a:xfrm>
          <a:off x="14518822" y="2879805"/>
          <a:ext cx="2184492" cy="2154557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DD5D2445-561F-4E8F-8E5B-A9C205DC1C4A}"/>
            </a:ext>
          </a:extLst>
        </xdr:cNvPr>
        <xdr:cNvSpPr/>
      </xdr:nvSpPr>
      <xdr:spPr>
        <a:xfrm>
          <a:off x="14518822" y="2879805"/>
          <a:ext cx="2184492" cy="2154557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4D5A9995-A79C-463A-8C9F-65908D149955}"/>
            </a:ext>
          </a:extLst>
        </xdr:cNvPr>
        <xdr:cNvSpPr/>
      </xdr:nvSpPr>
      <xdr:spPr>
        <a:xfrm>
          <a:off x="14518822" y="2879805"/>
          <a:ext cx="2184492" cy="2154557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BCAB12C8-F2EA-4CC7-B74F-341DC40F09AC}"/>
            </a:ext>
          </a:extLst>
        </xdr:cNvPr>
        <xdr:cNvSpPr/>
      </xdr:nvSpPr>
      <xdr:spPr>
        <a:xfrm>
          <a:off x="14518822" y="2879805"/>
          <a:ext cx="2184492" cy="2154557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AA6FE3A6-FED9-448D-905F-4BE9647E6587}"/>
            </a:ext>
          </a:extLst>
        </xdr:cNvPr>
        <xdr:cNvSpPr/>
      </xdr:nvSpPr>
      <xdr:spPr>
        <a:xfrm>
          <a:off x="14518822" y="2879805"/>
          <a:ext cx="2184492" cy="2154557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E8928475-46BF-412E-A845-05A840D12353}"/>
            </a:ext>
          </a:extLst>
        </xdr:cNvPr>
        <xdr:cNvSpPr/>
      </xdr:nvSpPr>
      <xdr:spPr>
        <a:xfrm>
          <a:off x="14518822" y="2879805"/>
          <a:ext cx="2184492" cy="2154557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7803B4BE-10DC-4725-B6B3-F10FCB3A5236}"/>
            </a:ext>
          </a:extLst>
        </xdr:cNvPr>
        <xdr:cNvSpPr/>
      </xdr:nvSpPr>
      <xdr:spPr>
        <a:xfrm>
          <a:off x="14518822" y="2879805"/>
          <a:ext cx="2184492" cy="2154557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9ACDDFA0-01B7-4AA8-8E47-D0784248D928}"/>
            </a:ext>
          </a:extLst>
        </xdr:cNvPr>
        <xdr:cNvSpPr/>
      </xdr:nvSpPr>
      <xdr:spPr>
        <a:xfrm>
          <a:off x="14518822" y="2879805"/>
          <a:ext cx="2184492" cy="2154557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1A29D6A1-2FB4-4D21-8197-8FF59500A984}"/>
            </a:ext>
          </a:extLst>
        </xdr:cNvPr>
        <xdr:cNvSpPr/>
      </xdr:nvSpPr>
      <xdr:spPr>
        <a:xfrm>
          <a:off x="14518822" y="2879805"/>
          <a:ext cx="2184492" cy="2154557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042C19D8-2D84-47C1-B718-0FDDBD385452}"/>
            </a:ext>
          </a:extLst>
        </xdr:cNvPr>
        <xdr:cNvSpPr/>
      </xdr:nvSpPr>
      <xdr:spPr>
        <a:xfrm>
          <a:off x="14518822" y="2879805"/>
          <a:ext cx="2184492" cy="2154557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690E6F6D-2B43-4A12-93CC-F24E421B22C5}"/>
            </a:ext>
          </a:extLst>
        </xdr:cNvPr>
        <xdr:cNvSpPr/>
      </xdr:nvSpPr>
      <xdr:spPr>
        <a:xfrm>
          <a:off x="14518822" y="2879805"/>
          <a:ext cx="2184492" cy="2154557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124B0540-3D17-4F3B-B07B-951B3B1AE6E4}"/>
            </a:ext>
          </a:extLst>
        </xdr:cNvPr>
        <xdr:cNvSpPr/>
      </xdr:nvSpPr>
      <xdr:spPr>
        <a:xfrm>
          <a:off x="14518822" y="2879805"/>
          <a:ext cx="2184492" cy="2154557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AB62491A-2E19-4A05-8BA6-2DC677FB36B3}"/>
            </a:ext>
          </a:extLst>
        </xdr:cNvPr>
        <xdr:cNvSpPr/>
      </xdr:nvSpPr>
      <xdr:spPr>
        <a:xfrm>
          <a:off x="14518822" y="2879805"/>
          <a:ext cx="2184492" cy="2154557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38B1655E-9259-4CF9-8633-022FCBBC3ACB}"/>
            </a:ext>
          </a:extLst>
        </xdr:cNvPr>
        <xdr:cNvSpPr/>
      </xdr:nvSpPr>
      <xdr:spPr>
        <a:xfrm>
          <a:off x="14518822" y="2879805"/>
          <a:ext cx="2184492" cy="2154557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82A0F2CA-6AAB-4F03-887E-77F19811052E}"/>
            </a:ext>
          </a:extLst>
        </xdr:cNvPr>
        <xdr:cNvSpPr/>
      </xdr:nvSpPr>
      <xdr:spPr>
        <a:xfrm>
          <a:off x="14518822" y="2879805"/>
          <a:ext cx="2184492" cy="2154557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F07D9E75-D08A-44BE-9666-365EB21CF305}"/>
            </a:ext>
          </a:extLst>
        </xdr:cNvPr>
        <xdr:cNvSpPr/>
      </xdr:nvSpPr>
      <xdr:spPr>
        <a:xfrm>
          <a:off x="14518822" y="2879805"/>
          <a:ext cx="2184492" cy="2154557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2DE18711-4F34-4966-8D9D-1A74FE937FE4}"/>
            </a:ext>
          </a:extLst>
        </xdr:cNvPr>
        <xdr:cNvSpPr/>
      </xdr:nvSpPr>
      <xdr:spPr>
        <a:xfrm>
          <a:off x="14518822" y="2879805"/>
          <a:ext cx="2184492" cy="2154557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C42AD83B-75AD-4D9B-AF26-8712A79404E1}"/>
            </a:ext>
          </a:extLst>
        </xdr:cNvPr>
        <xdr:cNvSpPr/>
      </xdr:nvSpPr>
      <xdr:spPr>
        <a:xfrm>
          <a:off x="14518822" y="2879805"/>
          <a:ext cx="2184492" cy="2154557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22093517-5FE4-4441-B39B-93F825D28316}"/>
            </a:ext>
          </a:extLst>
        </xdr:cNvPr>
        <xdr:cNvSpPr/>
      </xdr:nvSpPr>
      <xdr:spPr>
        <a:xfrm>
          <a:off x="14518822" y="2879805"/>
          <a:ext cx="2184492" cy="2154557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A4C783EB-BCC8-4407-B45F-5DBB80C9EEB4}"/>
            </a:ext>
          </a:extLst>
        </xdr:cNvPr>
        <xdr:cNvSpPr/>
      </xdr:nvSpPr>
      <xdr:spPr>
        <a:xfrm>
          <a:off x="14518822" y="2879805"/>
          <a:ext cx="2184492" cy="2154557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BA2A7A81-691C-4FA8-BED7-4FE716FA9697}"/>
            </a:ext>
          </a:extLst>
        </xdr:cNvPr>
        <xdr:cNvSpPr/>
      </xdr:nvSpPr>
      <xdr:spPr>
        <a:xfrm>
          <a:off x="14518822" y="2879805"/>
          <a:ext cx="2184492" cy="2154557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9373E3BC-A6F0-49CB-93CF-727B222361ED}"/>
            </a:ext>
          </a:extLst>
        </xdr:cNvPr>
        <xdr:cNvSpPr/>
      </xdr:nvSpPr>
      <xdr:spPr>
        <a:xfrm>
          <a:off x="14518822" y="2879805"/>
          <a:ext cx="2184492" cy="2154557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136072</xdr:colOff>
      <xdr:row>14</xdr:row>
      <xdr:rowOff>98505</xdr:rowOff>
    </xdr:from>
    <xdr:to>
      <xdr:col>60</xdr:col>
      <xdr:colOff>91714</xdr:colOff>
      <xdr:row>25</xdr:row>
      <xdr:rowOff>81362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4954082C-F6C2-4A4F-BD78-B224BE03973F}"/>
            </a:ext>
          </a:extLst>
        </xdr:cNvPr>
        <xdr:cNvSpPr/>
      </xdr:nvSpPr>
      <xdr:spPr>
        <a:xfrm>
          <a:off x="14518822" y="2879805"/>
          <a:ext cx="2184492" cy="2154557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0</xdr:colOff>
      <xdr:row>14</xdr:row>
      <xdr:rowOff>112113</xdr:rowOff>
    </xdr:from>
    <xdr:to>
      <xdr:col>59</xdr:col>
      <xdr:colOff>259200</xdr:colOff>
      <xdr:row>25</xdr:row>
      <xdr:rowOff>66513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67023564-3A97-483C-B87E-14E5673CDAF0}"/>
            </a:ext>
          </a:extLst>
        </xdr:cNvPr>
        <xdr:cNvSpPr/>
      </xdr:nvSpPr>
      <xdr:spPr>
        <a:xfrm>
          <a:off x="15064740" y="2786733"/>
          <a:ext cx="2072760" cy="2103240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0</xdr:colOff>
      <xdr:row>14</xdr:row>
      <xdr:rowOff>112113</xdr:rowOff>
    </xdr:from>
    <xdr:to>
      <xdr:col>59</xdr:col>
      <xdr:colOff>259200</xdr:colOff>
      <xdr:row>25</xdr:row>
      <xdr:rowOff>66513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991F5C92-A66E-4DD5-AA71-431FC2D600E8}"/>
            </a:ext>
          </a:extLst>
        </xdr:cNvPr>
        <xdr:cNvSpPr/>
      </xdr:nvSpPr>
      <xdr:spPr>
        <a:xfrm>
          <a:off x="15064740" y="2786733"/>
          <a:ext cx="2072760" cy="2103240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0</xdr:colOff>
      <xdr:row>14</xdr:row>
      <xdr:rowOff>112113</xdr:rowOff>
    </xdr:from>
    <xdr:to>
      <xdr:col>59</xdr:col>
      <xdr:colOff>259200</xdr:colOff>
      <xdr:row>25</xdr:row>
      <xdr:rowOff>66513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D035521F-E8E5-4179-BA10-B7D3AF1427A6}"/>
            </a:ext>
          </a:extLst>
        </xdr:cNvPr>
        <xdr:cNvSpPr/>
      </xdr:nvSpPr>
      <xdr:spPr>
        <a:xfrm>
          <a:off x="15064740" y="2786733"/>
          <a:ext cx="2072760" cy="2103240"/>
        </a:xfrm>
        <a:prstGeom prst="ellipse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D2FB0A-45D2-4185-A223-6CE98E4D5700}" name="Tabela1" displayName="Tabela1" ref="O2:Q15" totalsRowShown="0" headerRowDxfId="7147" tableBorderDxfId="7146">
  <autoFilter ref="O2:Q15" xr:uid="{7BD2FB0A-45D2-4185-A223-6CE98E4D5700}"/>
  <tableColumns count="3">
    <tableColumn id="1" xr3:uid="{19427A7E-5597-4506-A900-AA4913E8634B}" name="Mês" dataDxfId="7145"/>
    <tableColumn id="2" xr3:uid="{67B0671B-5433-4E8A-ADBE-829A55C89BCF}" name="Jogos" dataDxfId="7144"/>
    <tableColumn id="3" xr3:uid="{C6BD501F-9DA1-4824-9746-D3FEFA118485}" name="Média Presença" dataDxfId="7143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pp@1995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7237D-7E14-4121-8CE5-EC3D4BC27AF8}">
  <sheetPr codeName="Sheet1"/>
  <dimension ref="A1:A3"/>
  <sheetViews>
    <sheetView zoomScale="120" zoomScaleNormal="120" workbookViewId="0">
      <selection activeCell="AR10" sqref="AR10"/>
    </sheetView>
  </sheetViews>
  <sheetFormatPr defaultRowHeight="15" x14ac:dyDescent="0.25"/>
  <cols>
    <col min="1" max="1" width="24.85546875" customWidth="1"/>
  </cols>
  <sheetData>
    <row r="1" spans="1:1" x14ac:dyDescent="0.25">
      <c r="A1" s="77" t="s">
        <v>107</v>
      </c>
    </row>
    <row r="2" spans="1:1" x14ac:dyDescent="0.25">
      <c r="A2" t="s">
        <v>108</v>
      </c>
    </row>
    <row r="3" spans="1:1" x14ac:dyDescent="0.25">
      <c r="A3" s="113" t="s">
        <v>109</v>
      </c>
    </row>
  </sheetData>
  <hyperlinks>
    <hyperlink ref="A3" r:id="rId1" xr:uid="{C24BA7EE-C388-4026-B795-F6A2E6C42D8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C00000"/>
  </sheetPr>
  <dimension ref="A1:BI163"/>
  <sheetViews>
    <sheetView zoomScale="70" zoomScaleNormal="70" workbookViewId="0">
      <pane xSplit="7" ySplit="6" topLeftCell="H7" activePane="bottomRight" state="frozen"/>
      <selection activeCell="AR10" sqref="AR10"/>
      <selection pane="topRight" activeCell="AR10" sqref="AR10"/>
      <selection pane="bottomLeft" activeCell="AR10" sqref="AR10"/>
      <selection pane="bottomRight" activeCell="AY7" sqref="AY7:BB7"/>
    </sheetView>
  </sheetViews>
  <sheetFormatPr defaultColWidth="14.42578125" defaultRowHeight="15" customHeight="1" x14ac:dyDescent="0.25"/>
  <cols>
    <col min="1" max="1" width="2.140625" customWidth="1"/>
    <col min="2" max="2" width="3.5703125" customWidth="1"/>
    <col min="3" max="3" width="13.28515625" customWidth="1"/>
    <col min="4" max="5" width="13.28515625" hidden="1" customWidth="1"/>
    <col min="6" max="6" width="4.5703125" customWidth="1"/>
    <col min="7" max="7" width="6" bestFit="1" customWidth="1"/>
    <col min="8" max="59" width="5.7109375" customWidth="1"/>
    <col min="60" max="60" width="6.7109375" customWidth="1"/>
  </cols>
  <sheetData>
    <row r="1" spans="1:60" ht="3.75" customHeight="1" x14ac:dyDescent="0.25">
      <c r="A1" s="3"/>
      <c r="B1" s="3"/>
      <c r="C1" s="3"/>
      <c r="D1" s="3"/>
      <c r="E1" s="3"/>
      <c r="F1" s="4"/>
      <c r="G1" s="5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3"/>
    </row>
    <row r="2" spans="1:60" x14ac:dyDescent="0.25">
      <c r="A2" s="3"/>
      <c r="B2" s="6" t="s">
        <v>16</v>
      </c>
      <c r="C2" s="3" t="s">
        <v>17</v>
      </c>
      <c r="D2" s="3"/>
      <c r="E2" s="3"/>
      <c r="F2" s="4"/>
      <c r="G2" s="5"/>
      <c r="H2" s="2"/>
      <c r="I2" s="7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3"/>
    </row>
    <row r="3" spans="1:60" ht="15.75" thickBot="1" x14ac:dyDescent="0.3">
      <c r="A3" s="3"/>
      <c r="B3" s="8" t="s">
        <v>18</v>
      </c>
      <c r="C3" s="3" t="s">
        <v>19</v>
      </c>
      <c r="D3" s="3"/>
      <c r="E3" s="3"/>
      <c r="F3" s="4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3"/>
    </row>
    <row r="4" spans="1:60" ht="15.75" customHeight="1" thickTop="1" x14ac:dyDescent="0.25">
      <c r="A4" s="3"/>
      <c r="B4" s="9" t="s">
        <v>20</v>
      </c>
      <c r="C4" s="3" t="s">
        <v>21</v>
      </c>
      <c r="D4" s="3"/>
      <c r="E4" s="3"/>
      <c r="F4" s="381" t="s">
        <v>22</v>
      </c>
      <c r="G4" s="382"/>
      <c r="H4" s="388" t="s">
        <v>0</v>
      </c>
      <c r="I4" s="389"/>
      <c r="J4" s="389"/>
      <c r="K4" s="390"/>
      <c r="L4" s="385" t="s">
        <v>1</v>
      </c>
      <c r="M4" s="386"/>
      <c r="N4" s="386"/>
      <c r="O4" s="387"/>
      <c r="P4" s="396" t="s">
        <v>2</v>
      </c>
      <c r="Q4" s="397"/>
      <c r="R4" s="397"/>
      <c r="S4" s="397"/>
      <c r="T4" s="398"/>
      <c r="U4" s="394" t="s">
        <v>3</v>
      </c>
      <c r="V4" s="394"/>
      <c r="W4" s="394"/>
      <c r="X4" s="395"/>
      <c r="Y4" s="391" t="s">
        <v>4</v>
      </c>
      <c r="Z4" s="392"/>
      <c r="AA4" s="392"/>
      <c r="AB4" s="393"/>
      <c r="AC4" s="399" t="s">
        <v>5</v>
      </c>
      <c r="AD4" s="400"/>
      <c r="AE4" s="400"/>
      <c r="AF4" s="400"/>
      <c r="AG4" s="401"/>
      <c r="AH4" s="394" t="s">
        <v>6</v>
      </c>
      <c r="AI4" s="394"/>
      <c r="AJ4" s="394"/>
      <c r="AK4" s="395"/>
      <c r="AL4" s="391" t="s">
        <v>7</v>
      </c>
      <c r="AM4" s="392"/>
      <c r="AN4" s="392"/>
      <c r="AO4" s="392"/>
      <c r="AP4" s="402"/>
      <c r="AQ4" s="403" t="s">
        <v>8</v>
      </c>
      <c r="AR4" s="394"/>
      <c r="AS4" s="394"/>
      <c r="AT4" s="395"/>
      <c r="AU4" s="394" t="s">
        <v>9</v>
      </c>
      <c r="AV4" s="394"/>
      <c r="AW4" s="394"/>
      <c r="AX4" s="395"/>
      <c r="AY4" s="391" t="s">
        <v>10</v>
      </c>
      <c r="AZ4" s="392"/>
      <c r="BA4" s="392"/>
      <c r="BB4" s="392"/>
      <c r="BC4" s="392"/>
      <c r="BD4" s="394" t="s">
        <v>11</v>
      </c>
      <c r="BE4" s="394"/>
      <c r="BF4" s="394"/>
      <c r="BG4" s="395"/>
      <c r="BH4" s="379"/>
    </row>
    <row r="5" spans="1:60" ht="15.75" thickBot="1" x14ac:dyDescent="0.3">
      <c r="B5" s="3"/>
      <c r="C5" s="3"/>
      <c r="D5" s="3"/>
      <c r="E5" s="3"/>
      <c r="F5" s="383"/>
      <c r="G5" s="384"/>
      <c r="H5" s="10" t="s">
        <v>23</v>
      </c>
      <c r="I5" s="11" t="s">
        <v>24</v>
      </c>
      <c r="J5" s="11" t="s">
        <v>25</v>
      </c>
      <c r="K5" s="12" t="s">
        <v>26</v>
      </c>
      <c r="L5" s="13" t="s">
        <v>27</v>
      </c>
      <c r="M5" s="11" t="s">
        <v>28</v>
      </c>
      <c r="N5" s="11" t="s">
        <v>29</v>
      </c>
      <c r="O5" s="12" t="s">
        <v>30</v>
      </c>
      <c r="P5" s="13" t="s">
        <v>31</v>
      </c>
      <c r="Q5" s="11" t="s">
        <v>32</v>
      </c>
      <c r="R5" s="11" t="s">
        <v>33</v>
      </c>
      <c r="S5" s="11" t="s">
        <v>34</v>
      </c>
      <c r="T5" s="12" t="s">
        <v>35</v>
      </c>
      <c r="U5" s="210" t="s">
        <v>36</v>
      </c>
      <c r="V5" s="11" t="s">
        <v>37</v>
      </c>
      <c r="W5" s="11" t="s">
        <v>38</v>
      </c>
      <c r="X5" s="12" t="s">
        <v>39</v>
      </c>
      <c r="Y5" s="13" t="s">
        <v>40</v>
      </c>
      <c r="Z5" s="11" t="s">
        <v>41</v>
      </c>
      <c r="AA5" s="11" t="s">
        <v>42</v>
      </c>
      <c r="AB5" s="12" t="s">
        <v>43</v>
      </c>
      <c r="AC5" s="13" t="s">
        <v>44</v>
      </c>
      <c r="AD5" s="11" t="s">
        <v>45</v>
      </c>
      <c r="AE5" s="11" t="s">
        <v>46</v>
      </c>
      <c r="AF5" s="11" t="s">
        <v>47</v>
      </c>
      <c r="AG5" s="12" t="s">
        <v>48</v>
      </c>
      <c r="AH5" s="210" t="s">
        <v>49</v>
      </c>
      <c r="AI5" s="11" t="s">
        <v>50</v>
      </c>
      <c r="AJ5" s="11" t="s">
        <v>51</v>
      </c>
      <c r="AK5" s="12" t="s">
        <v>52</v>
      </c>
      <c r="AL5" s="13" t="s">
        <v>53</v>
      </c>
      <c r="AM5" s="11" t="s">
        <v>54</v>
      </c>
      <c r="AN5" s="11" t="s">
        <v>55</v>
      </c>
      <c r="AO5" s="244" t="s">
        <v>56</v>
      </c>
      <c r="AP5" s="12" t="s">
        <v>57</v>
      </c>
      <c r="AQ5" s="210" t="s">
        <v>58</v>
      </c>
      <c r="AR5" s="11" t="s">
        <v>59</v>
      </c>
      <c r="AS5" s="11" t="s">
        <v>60</v>
      </c>
      <c r="AT5" s="12" t="s">
        <v>61</v>
      </c>
      <c r="AU5" s="210" t="s">
        <v>62</v>
      </c>
      <c r="AV5" s="11" t="s">
        <v>63</v>
      </c>
      <c r="AW5" s="11" t="s">
        <v>64</v>
      </c>
      <c r="AX5" s="12" t="s">
        <v>65</v>
      </c>
      <c r="AY5" s="13" t="s">
        <v>66</v>
      </c>
      <c r="AZ5" s="11" t="s">
        <v>67</v>
      </c>
      <c r="BA5" s="11" t="s">
        <v>68</v>
      </c>
      <c r="BB5" s="244" t="s">
        <v>69</v>
      </c>
      <c r="BC5" s="12" t="s">
        <v>70</v>
      </c>
      <c r="BD5" s="210" t="s">
        <v>71</v>
      </c>
      <c r="BE5" s="11" t="s">
        <v>72</v>
      </c>
      <c r="BF5" s="11" t="s">
        <v>73</v>
      </c>
      <c r="BG5" s="12" t="s">
        <v>74</v>
      </c>
      <c r="BH5" s="380"/>
    </row>
    <row r="6" spans="1:60" ht="54.95" customHeight="1" thickTop="1" thickBot="1" x14ac:dyDescent="0.3">
      <c r="A6" s="3"/>
      <c r="B6" s="125" t="s">
        <v>75</v>
      </c>
      <c r="C6" s="126" t="s">
        <v>76</v>
      </c>
      <c r="D6" s="126"/>
      <c r="E6" s="127" t="s">
        <v>75</v>
      </c>
      <c r="F6" s="383"/>
      <c r="G6" s="384"/>
      <c r="H6" s="267">
        <v>45662</v>
      </c>
      <c r="I6" s="91">
        <f t="shared" ref="I6:BG6" si="0">H6+7</f>
        <v>45669</v>
      </c>
      <c r="J6" s="91">
        <f t="shared" si="0"/>
        <v>45676</v>
      </c>
      <c r="K6" s="92">
        <f t="shared" si="0"/>
        <v>45683</v>
      </c>
      <c r="L6" s="339">
        <f t="shared" si="0"/>
        <v>45690</v>
      </c>
      <c r="M6" s="340">
        <f t="shared" si="0"/>
        <v>45697</v>
      </c>
      <c r="N6" s="92">
        <f t="shared" si="0"/>
        <v>45704</v>
      </c>
      <c r="O6" s="92">
        <f t="shared" si="0"/>
        <v>45711</v>
      </c>
      <c r="P6" s="93">
        <f t="shared" si="0"/>
        <v>45718</v>
      </c>
      <c r="Q6" s="91">
        <f t="shared" si="0"/>
        <v>45725</v>
      </c>
      <c r="R6" s="91">
        <f t="shared" si="0"/>
        <v>45732</v>
      </c>
      <c r="S6" s="91">
        <f t="shared" si="0"/>
        <v>45739</v>
      </c>
      <c r="T6" s="91">
        <f t="shared" si="0"/>
        <v>45746</v>
      </c>
      <c r="U6" s="211">
        <f t="shared" si="0"/>
        <v>45753</v>
      </c>
      <c r="V6" s="91">
        <f t="shared" si="0"/>
        <v>45760</v>
      </c>
      <c r="W6" s="267">
        <f t="shared" si="0"/>
        <v>45767</v>
      </c>
      <c r="X6" s="92">
        <f t="shared" si="0"/>
        <v>45774</v>
      </c>
      <c r="Y6" s="93">
        <f t="shared" si="0"/>
        <v>45781</v>
      </c>
      <c r="Z6" s="91">
        <f t="shared" si="0"/>
        <v>45788</v>
      </c>
      <c r="AA6" s="91">
        <f t="shared" si="0"/>
        <v>45795</v>
      </c>
      <c r="AB6" s="92">
        <f t="shared" si="0"/>
        <v>45802</v>
      </c>
      <c r="AC6" s="93">
        <f t="shared" si="0"/>
        <v>45809</v>
      </c>
      <c r="AD6" s="345">
        <f t="shared" si="0"/>
        <v>45816</v>
      </c>
      <c r="AE6" s="345">
        <f t="shared" si="0"/>
        <v>45823</v>
      </c>
      <c r="AF6" s="345">
        <f t="shared" si="0"/>
        <v>45830</v>
      </c>
      <c r="AG6" s="92">
        <f t="shared" si="0"/>
        <v>45837</v>
      </c>
      <c r="AH6" s="211">
        <f t="shared" si="0"/>
        <v>45844</v>
      </c>
      <c r="AI6" s="211">
        <f t="shared" si="0"/>
        <v>45851</v>
      </c>
      <c r="AJ6" s="91">
        <f t="shared" si="0"/>
        <v>45858</v>
      </c>
      <c r="AK6" s="92">
        <f t="shared" si="0"/>
        <v>45865</v>
      </c>
      <c r="AL6" s="93">
        <f t="shared" si="0"/>
        <v>45872</v>
      </c>
      <c r="AM6" s="345">
        <f t="shared" si="0"/>
        <v>45879</v>
      </c>
      <c r="AN6" s="91">
        <f t="shared" si="0"/>
        <v>45886</v>
      </c>
      <c r="AO6" s="245">
        <f t="shared" si="0"/>
        <v>45893</v>
      </c>
      <c r="AP6" s="92">
        <f t="shared" si="0"/>
        <v>45900</v>
      </c>
      <c r="AQ6" s="211">
        <f t="shared" si="0"/>
        <v>45907</v>
      </c>
      <c r="AR6" s="91">
        <f t="shared" si="0"/>
        <v>45914</v>
      </c>
      <c r="AS6" s="91">
        <f t="shared" si="0"/>
        <v>45921</v>
      </c>
      <c r="AT6" s="92">
        <f t="shared" si="0"/>
        <v>45928</v>
      </c>
      <c r="AU6" s="211">
        <f t="shared" si="0"/>
        <v>45935</v>
      </c>
      <c r="AV6" s="91">
        <f t="shared" si="0"/>
        <v>45942</v>
      </c>
      <c r="AW6" s="91">
        <f t="shared" si="0"/>
        <v>45949</v>
      </c>
      <c r="AX6" s="346">
        <f t="shared" si="0"/>
        <v>45956</v>
      </c>
      <c r="AY6" s="258">
        <f t="shared" si="0"/>
        <v>45963</v>
      </c>
      <c r="AZ6" s="91">
        <f t="shared" si="0"/>
        <v>45970</v>
      </c>
      <c r="BA6" s="91">
        <f t="shared" si="0"/>
        <v>45977</v>
      </c>
      <c r="BB6" s="245">
        <f t="shared" si="0"/>
        <v>45984</v>
      </c>
      <c r="BC6" s="340">
        <f t="shared" si="0"/>
        <v>45991</v>
      </c>
      <c r="BD6" s="211">
        <f t="shared" si="0"/>
        <v>45998</v>
      </c>
      <c r="BE6" s="91">
        <f t="shared" si="0"/>
        <v>46005</v>
      </c>
      <c r="BF6" s="91">
        <f t="shared" si="0"/>
        <v>46012</v>
      </c>
      <c r="BG6" s="92">
        <f t="shared" si="0"/>
        <v>46019</v>
      </c>
      <c r="BH6" s="380"/>
    </row>
    <row r="7" spans="1:60" ht="15.75" thickTop="1" x14ac:dyDescent="0.25">
      <c r="A7" s="3"/>
      <c r="B7" s="404" t="s">
        <v>18</v>
      </c>
      <c r="C7" s="405" t="s">
        <v>77</v>
      </c>
      <c r="D7" s="122" t="str">
        <f>IF(C7="","",C7)</f>
        <v>Fabio</v>
      </c>
      <c r="E7" s="122" t="str">
        <f>IF(B7="","",B7)</f>
        <v>G</v>
      </c>
      <c r="F7" s="14" t="s">
        <v>16</v>
      </c>
      <c r="G7" s="140">
        <f ca="1">SUM(H7:BG7)</f>
        <v>25</v>
      </c>
      <c r="H7" s="133" t="str">
        <f ca="1">IFERROR(IF(VLOOKUP($C7,INDIRECT(H$5&amp;"!$V$3:$AG$100"),2,0)&gt;0,1,0),"")</f>
        <v/>
      </c>
      <c r="I7" s="79">
        <f ca="1">IFERROR(IF(VLOOKUP($C7,INDIRECT(I$5&amp;"!$V$3:$AG$100"),2,0)&gt;0,1,0),"")</f>
        <v>1</v>
      </c>
      <c r="J7" s="79">
        <f t="shared" ref="J7:BG7" ca="1" si="1">IFERROR(IF(VLOOKUP($C7,INDIRECT(J$5&amp;"!$V$3:$AG$100"),2,0)&gt;0,1,0),"")</f>
        <v>1</v>
      </c>
      <c r="K7" s="15">
        <f t="shared" ca="1" si="1"/>
        <v>1</v>
      </c>
      <c r="L7" s="79" t="str">
        <f t="shared" ca="1" si="1"/>
        <v/>
      </c>
      <c r="M7" s="79" t="str">
        <f t="shared" ca="1" si="1"/>
        <v/>
      </c>
      <c r="N7" s="79">
        <f t="shared" ca="1" si="1"/>
        <v>1</v>
      </c>
      <c r="O7" s="15" t="str">
        <f t="shared" ca="1" si="1"/>
        <v/>
      </c>
      <c r="P7" s="16">
        <f t="shared" ca="1" si="1"/>
        <v>1</v>
      </c>
      <c r="Q7" s="79">
        <f t="shared" ca="1" si="1"/>
        <v>1</v>
      </c>
      <c r="R7" s="79">
        <f t="shared" ca="1" si="1"/>
        <v>1</v>
      </c>
      <c r="S7" s="79">
        <f t="shared" ca="1" si="1"/>
        <v>1</v>
      </c>
      <c r="T7" s="15">
        <f t="shared" ca="1" si="1"/>
        <v>1</v>
      </c>
      <c r="U7" s="133" t="str">
        <f t="shared" ca="1" si="1"/>
        <v/>
      </c>
      <c r="V7" s="79">
        <f t="shared" ca="1" si="1"/>
        <v>1</v>
      </c>
      <c r="W7" s="79" t="str">
        <f t="shared" ca="1" si="1"/>
        <v/>
      </c>
      <c r="X7" s="15">
        <f t="shared" ca="1" si="1"/>
        <v>1</v>
      </c>
      <c r="Y7" s="16">
        <f t="shared" ca="1" si="1"/>
        <v>1</v>
      </c>
      <c r="Z7" s="79">
        <f t="shared" ca="1" si="1"/>
        <v>1</v>
      </c>
      <c r="AA7" s="79" t="str">
        <f t="shared" ca="1" si="1"/>
        <v/>
      </c>
      <c r="AB7" s="15">
        <f t="shared" ca="1" si="1"/>
        <v>1</v>
      </c>
      <c r="AC7" s="16">
        <f t="shared" ca="1" si="1"/>
        <v>1</v>
      </c>
      <c r="AD7" s="79" t="str">
        <f t="shared" ca="1" si="1"/>
        <v/>
      </c>
      <c r="AE7" s="79" t="str">
        <f ca="1">IFERROR(IF(VLOOKUP($C7,INDIRECT(AE$5&amp;"!$V$3:$AG$100"),2,0)&gt;0,1,0),"")</f>
        <v/>
      </c>
      <c r="AF7" s="79" t="str">
        <f t="shared" ca="1" si="1"/>
        <v/>
      </c>
      <c r="AG7" s="15">
        <f t="shared" ca="1" si="1"/>
        <v>1</v>
      </c>
      <c r="AH7" s="133">
        <f t="shared" ca="1" si="1"/>
        <v>1</v>
      </c>
      <c r="AI7" s="79">
        <f t="shared" ca="1" si="1"/>
        <v>1</v>
      </c>
      <c r="AJ7" s="79" t="str">
        <f t="shared" ca="1" si="1"/>
        <v/>
      </c>
      <c r="AK7" s="15">
        <f t="shared" ca="1" si="1"/>
        <v>1</v>
      </c>
      <c r="AL7" s="16" t="str">
        <f t="shared" ca="1" si="1"/>
        <v/>
      </c>
      <c r="AM7" s="79" t="str">
        <f t="shared" ca="1" si="1"/>
        <v/>
      </c>
      <c r="AN7" s="79" t="str">
        <f t="shared" ca="1" si="1"/>
        <v/>
      </c>
      <c r="AO7" s="246" t="str">
        <f t="shared" ca="1" si="1"/>
        <v/>
      </c>
      <c r="AP7" s="15">
        <f t="shared" ca="1" si="1"/>
        <v>1</v>
      </c>
      <c r="AQ7" s="133">
        <f t="shared" ca="1" si="1"/>
        <v>1</v>
      </c>
      <c r="AR7" s="79">
        <f t="shared" ca="1" si="1"/>
        <v>1</v>
      </c>
      <c r="AS7" s="79" t="str">
        <f t="shared" ca="1" si="1"/>
        <v/>
      </c>
      <c r="AT7" s="15" t="str">
        <f t="shared" ca="1" si="1"/>
        <v/>
      </c>
      <c r="AU7" s="133" t="str">
        <f t="shared" ca="1" si="1"/>
        <v/>
      </c>
      <c r="AV7" s="79" t="str">
        <f t="shared" ca="1" si="1"/>
        <v/>
      </c>
      <c r="AW7" s="79" t="str">
        <f t="shared" ca="1" si="1"/>
        <v/>
      </c>
      <c r="AX7" s="15" t="str">
        <f t="shared" ca="1" si="1"/>
        <v/>
      </c>
      <c r="AY7" s="16">
        <f t="shared" ca="1" si="1"/>
        <v>1</v>
      </c>
      <c r="AZ7" s="79" t="str">
        <f t="shared" ca="1" si="1"/>
        <v/>
      </c>
      <c r="BA7" s="79">
        <f t="shared" ca="1" si="1"/>
        <v>1</v>
      </c>
      <c r="BB7" s="246">
        <f t="shared" ca="1" si="1"/>
        <v>1</v>
      </c>
      <c r="BC7" s="15" t="str">
        <f t="shared" ca="1" si="1"/>
        <v/>
      </c>
      <c r="BD7" s="133" t="str">
        <f t="shared" ca="1" si="1"/>
        <v/>
      </c>
      <c r="BE7" s="79" t="str">
        <f t="shared" ca="1" si="1"/>
        <v/>
      </c>
      <c r="BF7" s="79" t="str">
        <f t="shared" ca="1" si="1"/>
        <v/>
      </c>
      <c r="BG7" s="15" t="str">
        <f t="shared" ca="1" si="1"/>
        <v/>
      </c>
      <c r="BH7" s="87"/>
    </row>
    <row r="8" spans="1:60" x14ac:dyDescent="0.25">
      <c r="A8" s="3"/>
      <c r="B8" s="375"/>
      <c r="C8" s="365"/>
      <c r="D8" s="115" t="str">
        <f t="shared" ref="D8:D89" si="2">IF(C8="","",C8)</f>
        <v/>
      </c>
      <c r="E8" s="115" t="str">
        <f t="shared" ref="E8:E89" si="3">IF(B8="","",B8)</f>
        <v/>
      </c>
      <c r="F8" s="17" t="s">
        <v>18</v>
      </c>
      <c r="G8" s="141">
        <f ca="1">SUM(H8:BG8)</f>
        <v>0</v>
      </c>
      <c r="H8" s="134" t="str">
        <f ca="1">IFERROR(IF(VLOOKUP($C7,INDIRECT(H$5&amp;"!$V$3:$AG$100"),12,0)&gt;0,VLOOKUP($C7,INDIRECT(H$5&amp;"!$V$3:$AG$100"),12,0),0),"")</f>
        <v/>
      </c>
      <c r="I8" s="73">
        <f ca="1">IFERROR(IF(VLOOKUP($C7,INDIRECT(I$5&amp;"!$V$3:$AG$100"),12,0)&gt;0,VLOOKUP($C7,INDIRECT(I$5&amp;"!$V$3:$AG$100"),12,0),0),"")</f>
        <v>0</v>
      </c>
      <c r="J8" s="73">
        <f t="shared" ref="J8:BG8" ca="1" si="4">IFERROR(IF(VLOOKUP($C7,INDIRECT(J$5&amp;"!$V$3:$AG$100"),12,0)&gt;0,VLOOKUP($C7,INDIRECT(J$5&amp;"!$V$3:$AG$100"),12,0),0),"")</f>
        <v>0</v>
      </c>
      <c r="K8" s="18">
        <f t="shared" ca="1" si="4"/>
        <v>0</v>
      </c>
      <c r="L8" s="73" t="str">
        <f t="shared" ca="1" si="4"/>
        <v/>
      </c>
      <c r="M8" s="73" t="str">
        <f t="shared" ca="1" si="4"/>
        <v/>
      </c>
      <c r="N8" s="73">
        <f t="shared" ca="1" si="4"/>
        <v>0</v>
      </c>
      <c r="O8" s="18" t="str">
        <f t="shared" ca="1" si="4"/>
        <v/>
      </c>
      <c r="P8" s="19">
        <f t="shared" ca="1" si="4"/>
        <v>0</v>
      </c>
      <c r="Q8" s="73">
        <f t="shared" ca="1" si="4"/>
        <v>0</v>
      </c>
      <c r="R8" s="73">
        <f t="shared" ca="1" si="4"/>
        <v>0</v>
      </c>
      <c r="S8" s="73">
        <f t="shared" ca="1" si="4"/>
        <v>0</v>
      </c>
      <c r="T8" s="18">
        <f t="shared" ca="1" si="4"/>
        <v>0</v>
      </c>
      <c r="U8" s="134" t="str">
        <f t="shared" ca="1" si="4"/>
        <v/>
      </c>
      <c r="V8" s="73">
        <f t="shared" ca="1" si="4"/>
        <v>0</v>
      </c>
      <c r="W8" s="73" t="str">
        <f t="shared" ca="1" si="4"/>
        <v/>
      </c>
      <c r="X8" s="18">
        <f t="shared" ca="1" si="4"/>
        <v>0</v>
      </c>
      <c r="Y8" s="19">
        <f t="shared" ca="1" si="4"/>
        <v>0</v>
      </c>
      <c r="Z8" s="73">
        <f t="shared" ca="1" si="4"/>
        <v>0</v>
      </c>
      <c r="AA8" s="73" t="str">
        <f t="shared" ca="1" si="4"/>
        <v/>
      </c>
      <c r="AB8" s="18">
        <f t="shared" ca="1" si="4"/>
        <v>0</v>
      </c>
      <c r="AC8" s="19">
        <f t="shared" ca="1" si="4"/>
        <v>0</v>
      </c>
      <c r="AD8" s="73" t="str">
        <f t="shared" ca="1" si="4"/>
        <v/>
      </c>
      <c r="AE8" s="73" t="str">
        <f t="shared" ca="1" si="4"/>
        <v/>
      </c>
      <c r="AF8" s="73" t="str">
        <f t="shared" ca="1" si="4"/>
        <v/>
      </c>
      <c r="AG8" s="18">
        <f t="shared" ca="1" si="4"/>
        <v>0</v>
      </c>
      <c r="AH8" s="134">
        <f t="shared" ca="1" si="4"/>
        <v>0</v>
      </c>
      <c r="AI8" s="73">
        <f t="shared" ca="1" si="4"/>
        <v>0</v>
      </c>
      <c r="AJ8" s="73" t="str">
        <f t="shared" ca="1" si="4"/>
        <v/>
      </c>
      <c r="AK8" s="18">
        <f t="shared" ca="1" si="4"/>
        <v>0</v>
      </c>
      <c r="AL8" s="19" t="str">
        <f t="shared" ca="1" si="4"/>
        <v/>
      </c>
      <c r="AM8" s="73" t="str">
        <f t="shared" ca="1" si="4"/>
        <v/>
      </c>
      <c r="AN8" s="73" t="str">
        <f t="shared" ca="1" si="4"/>
        <v/>
      </c>
      <c r="AO8" s="247" t="str">
        <f t="shared" ca="1" si="4"/>
        <v/>
      </c>
      <c r="AP8" s="18">
        <f t="shared" ca="1" si="4"/>
        <v>0</v>
      </c>
      <c r="AQ8" s="134">
        <f t="shared" ca="1" si="4"/>
        <v>0</v>
      </c>
      <c r="AR8" s="73">
        <f t="shared" ca="1" si="4"/>
        <v>0</v>
      </c>
      <c r="AS8" s="73" t="str">
        <f t="shared" ca="1" si="4"/>
        <v/>
      </c>
      <c r="AT8" s="18" t="str">
        <f t="shared" ca="1" si="4"/>
        <v/>
      </c>
      <c r="AU8" s="134" t="str">
        <f t="shared" ca="1" si="4"/>
        <v/>
      </c>
      <c r="AV8" s="73" t="str">
        <f t="shared" ca="1" si="4"/>
        <v/>
      </c>
      <c r="AW8" s="73" t="str">
        <f t="shared" ca="1" si="4"/>
        <v/>
      </c>
      <c r="AX8" s="18" t="str">
        <f t="shared" ca="1" si="4"/>
        <v/>
      </c>
      <c r="AY8" s="19">
        <f t="shared" ca="1" si="4"/>
        <v>0</v>
      </c>
      <c r="AZ8" s="73" t="str">
        <f t="shared" ca="1" si="4"/>
        <v/>
      </c>
      <c r="BA8" s="73">
        <f t="shared" ca="1" si="4"/>
        <v>0</v>
      </c>
      <c r="BB8" s="247">
        <f t="shared" ca="1" si="4"/>
        <v>0</v>
      </c>
      <c r="BC8" s="18" t="str">
        <f t="shared" ca="1" si="4"/>
        <v/>
      </c>
      <c r="BD8" s="134" t="str">
        <f t="shared" ca="1" si="4"/>
        <v/>
      </c>
      <c r="BE8" s="73" t="str">
        <f t="shared" ca="1" si="4"/>
        <v/>
      </c>
      <c r="BF8" s="73" t="str">
        <f t="shared" ca="1" si="4"/>
        <v/>
      </c>
      <c r="BG8" s="18" t="str">
        <f t="shared" ca="1" si="4"/>
        <v/>
      </c>
      <c r="BH8" s="88"/>
    </row>
    <row r="9" spans="1:60" x14ac:dyDescent="0.25">
      <c r="A9" s="3"/>
      <c r="B9" s="376"/>
      <c r="C9" s="366"/>
      <c r="D9" s="115" t="str">
        <f t="shared" si="2"/>
        <v/>
      </c>
      <c r="E9" s="115" t="str">
        <f t="shared" si="3"/>
        <v/>
      </c>
      <c r="F9" s="20" t="s">
        <v>20</v>
      </c>
      <c r="G9" s="142">
        <f ca="1">SUM(H9:BG9)</f>
        <v>233</v>
      </c>
      <c r="H9" s="135" t="str">
        <f ca="1">IFERROR(IF(VLOOKUP($C7,INDIRECT(H$5&amp;"!$V$3:$AG$100"),11,0)&gt;0,VLOOKUP($C7,INDIRECT(H$5&amp;"!$V$3:$AG$100"),11,0),0),"")</f>
        <v/>
      </c>
      <c r="I9" s="74">
        <f ca="1">IFERROR(IF(VLOOKUP($C7,INDIRECT(I$5&amp;"!$V$3:$AG$100"),11,0)&gt;0,VLOOKUP($C7,INDIRECT(I$5&amp;"!$V$3:$AG$100"),11,0),0),"")</f>
        <v>7</v>
      </c>
      <c r="J9" s="74">
        <f t="shared" ref="J9:BG9" ca="1" si="5">IFERROR(IF(VLOOKUP($C7,INDIRECT(J$5&amp;"!$V$3:$AG$100"),11,0)&gt;0,VLOOKUP($C7,INDIRECT(J$5&amp;"!$V$3:$AG$100"),11,0),0),"")</f>
        <v>14</v>
      </c>
      <c r="K9" s="21">
        <f t="shared" ca="1" si="5"/>
        <v>10</v>
      </c>
      <c r="L9" s="74" t="str">
        <f t="shared" ca="1" si="5"/>
        <v/>
      </c>
      <c r="M9" s="74" t="str">
        <f t="shared" ca="1" si="5"/>
        <v/>
      </c>
      <c r="N9" s="74">
        <f t="shared" ca="1" si="5"/>
        <v>19</v>
      </c>
      <c r="O9" s="21" t="str">
        <f t="shared" ca="1" si="5"/>
        <v/>
      </c>
      <c r="P9" s="22">
        <f t="shared" ca="1" si="5"/>
        <v>12</v>
      </c>
      <c r="Q9" s="74">
        <f t="shared" ca="1" si="5"/>
        <v>13</v>
      </c>
      <c r="R9" s="74">
        <f t="shared" ca="1" si="5"/>
        <v>11</v>
      </c>
      <c r="S9" s="74">
        <f t="shared" ca="1" si="5"/>
        <v>4</v>
      </c>
      <c r="T9" s="21">
        <f t="shared" ca="1" si="5"/>
        <v>13</v>
      </c>
      <c r="U9" s="135" t="str">
        <f t="shared" ca="1" si="5"/>
        <v/>
      </c>
      <c r="V9" s="74">
        <f t="shared" ca="1" si="5"/>
        <v>15</v>
      </c>
      <c r="W9" s="74" t="str">
        <f t="shared" ca="1" si="5"/>
        <v/>
      </c>
      <c r="X9" s="21">
        <f t="shared" ca="1" si="5"/>
        <v>1</v>
      </c>
      <c r="Y9" s="22">
        <f t="shared" ca="1" si="5"/>
        <v>15</v>
      </c>
      <c r="Z9" s="74">
        <f t="shared" ca="1" si="5"/>
        <v>4</v>
      </c>
      <c r="AA9" s="74" t="str">
        <f t="shared" ca="1" si="5"/>
        <v/>
      </c>
      <c r="AB9" s="21">
        <f t="shared" ca="1" si="5"/>
        <v>11</v>
      </c>
      <c r="AC9" s="22">
        <f t="shared" ca="1" si="5"/>
        <v>14</v>
      </c>
      <c r="AD9" s="74" t="str">
        <f t="shared" ca="1" si="5"/>
        <v/>
      </c>
      <c r="AE9" s="74" t="str">
        <f t="shared" ca="1" si="5"/>
        <v/>
      </c>
      <c r="AF9" s="74" t="str">
        <f t="shared" ca="1" si="5"/>
        <v/>
      </c>
      <c r="AG9" s="21">
        <f t="shared" ca="1" si="5"/>
        <v>16</v>
      </c>
      <c r="AH9" s="135">
        <f t="shared" ca="1" si="5"/>
        <v>13</v>
      </c>
      <c r="AI9" s="74">
        <f t="shared" ca="1" si="5"/>
        <v>5</v>
      </c>
      <c r="AJ9" s="74" t="str">
        <f t="shared" ca="1" si="5"/>
        <v/>
      </c>
      <c r="AK9" s="21">
        <f t="shared" ca="1" si="5"/>
        <v>11</v>
      </c>
      <c r="AL9" s="22" t="str">
        <f t="shared" ca="1" si="5"/>
        <v/>
      </c>
      <c r="AM9" s="74" t="str">
        <f t="shared" ca="1" si="5"/>
        <v/>
      </c>
      <c r="AN9" s="74" t="str">
        <f t="shared" ca="1" si="5"/>
        <v/>
      </c>
      <c r="AO9" s="248" t="str">
        <f t="shared" ca="1" si="5"/>
        <v/>
      </c>
      <c r="AP9" s="21">
        <f t="shared" ca="1" si="5"/>
        <v>1</v>
      </c>
      <c r="AQ9" s="135">
        <f t="shared" ca="1" si="5"/>
        <v>4</v>
      </c>
      <c r="AR9" s="74">
        <f t="shared" ca="1" si="5"/>
        <v>9</v>
      </c>
      <c r="AS9" s="74" t="str">
        <f t="shared" ca="1" si="5"/>
        <v/>
      </c>
      <c r="AT9" s="21" t="str">
        <f t="shared" ca="1" si="5"/>
        <v/>
      </c>
      <c r="AU9" s="135" t="str">
        <f t="shared" ca="1" si="5"/>
        <v/>
      </c>
      <c r="AV9" s="74" t="str">
        <f t="shared" ca="1" si="5"/>
        <v/>
      </c>
      <c r="AW9" s="74" t="str">
        <f t="shared" ca="1" si="5"/>
        <v/>
      </c>
      <c r="AX9" s="21" t="str">
        <f t="shared" ca="1" si="5"/>
        <v/>
      </c>
      <c r="AY9" s="22">
        <f t="shared" ca="1" si="5"/>
        <v>1</v>
      </c>
      <c r="AZ9" s="74" t="str">
        <f t="shared" ca="1" si="5"/>
        <v/>
      </c>
      <c r="BA9" s="74">
        <f t="shared" ca="1" si="5"/>
        <v>7</v>
      </c>
      <c r="BB9" s="248">
        <f t="shared" ca="1" si="5"/>
        <v>3</v>
      </c>
      <c r="BC9" s="21" t="str">
        <f t="shared" ca="1" si="5"/>
        <v/>
      </c>
      <c r="BD9" s="135" t="str">
        <f t="shared" ca="1" si="5"/>
        <v/>
      </c>
      <c r="BE9" s="74" t="str">
        <f t="shared" ca="1" si="5"/>
        <v/>
      </c>
      <c r="BF9" s="74" t="str">
        <f t="shared" ca="1" si="5"/>
        <v/>
      </c>
      <c r="BG9" s="21" t="str">
        <f t="shared" ca="1" si="5"/>
        <v/>
      </c>
      <c r="BH9" s="88"/>
    </row>
    <row r="10" spans="1:60" x14ac:dyDescent="0.25">
      <c r="A10" s="3"/>
      <c r="B10" s="367" t="s">
        <v>18</v>
      </c>
      <c r="C10" s="374" t="s">
        <v>164</v>
      </c>
      <c r="D10" s="115" t="str">
        <f t="shared" si="2"/>
        <v>Ralph</v>
      </c>
      <c r="E10" s="115" t="str">
        <f t="shared" si="3"/>
        <v>G</v>
      </c>
      <c r="F10" s="23" t="s">
        <v>16</v>
      </c>
      <c r="G10" s="143">
        <f t="shared" ref="G10:G12" ca="1" si="6">SUM(H10:BG10)</f>
        <v>27</v>
      </c>
      <c r="H10" s="136" t="str">
        <f t="shared" ref="H10:W10" ca="1" si="7">IFERROR(IF(VLOOKUP($C10,INDIRECT(H$5&amp;"!$V$3:$AG$100"),2,0)&gt;0,1,0),"")</f>
        <v/>
      </c>
      <c r="I10" s="24">
        <f t="shared" ca="1" si="7"/>
        <v>1</v>
      </c>
      <c r="J10" s="24">
        <f t="shared" ca="1" si="7"/>
        <v>1</v>
      </c>
      <c r="K10" s="25" t="str">
        <f t="shared" ca="1" si="7"/>
        <v/>
      </c>
      <c r="L10" s="24" t="str">
        <f t="shared" ca="1" si="7"/>
        <v/>
      </c>
      <c r="M10" s="24" t="str">
        <f t="shared" ca="1" si="7"/>
        <v/>
      </c>
      <c r="N10" s="24" t="str">
        <f t="shared" ca="1" si="7"/>
        <v/>
      </c>
      <c r="O10" s="25">
        <f t="shared" ca="1" si="7"/>
        <v>1</v>
      </c>
      <c r="P10" s="26" t="str">
        <f t="shared" ca="1" si="7"/>
        <v/>
      </c>
      <c r="Q10" s="24">
        <f t="shared" ca="1" si="7"/>
        <v>1</v>
      </c>
      <c r="R10" s="24">
        <f t="shared" ca="1" si="7"/>
        <v>1</v>
      </c>
      <c r="S10" s="24" t="str">
        <f t="shared" ca="1" si="7"/>
        <v/>
      </c>
      <c r="T10" s="25">
        <f t="shared" ca="1" si="7"/>
        <v>1</v>
      </c>
      <c r="U10" s="136">
        <f t="shared" ca="1" si="7"/>
        <v>1</v>
      </c>
      <c r="V10" s="24">
        <f t="shared" ca="1" si="7"/>
        <v>1</v>
      </c>
      <c r="W10" s="24" t="str">
        <f t="shared" ca="1" si="7"/>
        <v/>
      </c>
      <c r="X10" s="25" t="str">
        <f t="shared" ref="X10:AM10" ca="1" si="8">IFERROR(IF(VLOOKUP($C10,INDIRECT(X$5&amp;"!$V$3:$AG$100"),2,0)&gt;0,1,0),"")</f>
        <v/>
      </c>
      <c r="Y10" s="26">
        <f t="shared" ca="1" si="8"/>
        <v>1</v>
      </c>
      <c r="Z10" s="24">
        <f t="shared" ca="1" si="8"/>
        <v>1</v>
      </c>
      <c r="AA10" s="24">
        <f t="shared" ca="1" si="8"/>
        <v>1</v>
      </c>
      <c r="AB10" s="25" t="str">
        <f t="shared" ca="1" si="8"/>
        <v/>
      </c>
      <c r="AC10" s="26">
        <f t="shared" ca="1" si="8"/>
        <v>1</v>
      </c>
      <c r="AD10" s="24" t="str">
        <f t="shared" ca="1" si="8"/>
        <v/>
      </c>
      <c r="AE10" s="24" t="str">
        <f t="shared" ca="1" si="8"/>
        <v/>
      </c>
      <c r="AF10" s="24" t="str">
        <f t="shared" ca="1" si="8"/>
        <v/>
      </c>
      <c r="AG10" s="25" t="str">
        <f t="shared" ca="1" si="8"/>
        <v/>
      </c>
      <c r="AH10" s="136" t="str">
        <f t="shared" ca="1" si="8"/>
        <v/>
      </c>
      <c r="AI10" s="24">
        <f t="shared" ca="1" si="8"/>
        <v>1</v>
      </c>
      <c r="AJ10" s="24">
        <f t="shared" ca="1" si="8"/>
        <v>1</v>
      </c>
      <c r="AK10" s="25" t="str">
        <f t="shared" ca="1" si="8"/>
        <v/>
      </c>
      <c r="AL10" s="26">
        <f t="shared" ca="1" si="8"/>
        <v>1</v>
      </c>
      <c r="AM10" s="24" t="str">
        <f t="shared" ca="1" si="8"/>
        <v/>
      </c>
      <c r="AN10" s="24">
        <f t="shared" ref="AN10:BC10" ca="1" si="9">IFERROR(IF(VLOOKUP($C10,INDIRECT(AN$5&amp;"!$V$3:$AG$100"),2,0)&gt;0,1,0),"")</f>
        <v>1</v>
      </c>
      <c r="AO10" s="249" t="str">
        <f t="shared" ca="1" si="9"/>
        <v/>
      </c>
      <c r="AP10" s="25">
        <f t="shared" ca="1" si="9"/>
        <v>1</v>
      </c>
      <c r="AQ10" s="136">
        <f t="shared" ca="1" si="9"/>
        <v>1</v>
      </c>
      <c r="AR10" s="24">
        <f t="shared" ca="1" si="9"/>
        <v>1</v>
      </c>
      <c r="AS10" s="24">
        <f t="shared" ca="1" si="9"/>
        <v>1</v>
      </c>
      <c r="AT10" s="25">
        <f t="shared" ca="1" si="9"/>
        <v>1</v>
      </c>
      <c r="AU10" s="136">
        <f t="shared" ca="1" si="9"/>
        <v>1</v>
      </c>
      <c r="AV10" s="24">
        <f t="shared" ca="1" si="9"/>
        <v>1</v>
      </c>
      <c r="AW10" s="24">
        <f t="shared" ca="1" si="9"/>
        <v>1</v>
      </c>
      <c r="AX10" s="25" t="str">
        <f t="shared" ca="1" si="9"/>
        <v/>
      </c>
      <c r="AY10" s="26" t="str">
        <f t="shared" ca="1" si="9"/>
        <v/>
      </c>
      <c r="AZ10" s="24">
        <f t="shared" ca="1" si="9"/>
        <v>1</v>
      </c>
      <c r="BA10" s="24">
        <f t="shared" ca="1" si="9"/>
        <v>1</v>
      </c>
      <c r="BB10" s="249">
        <f t="shared" ca="1" si="9"/>
        <v>1</v>
      </c>
      <c r="BC10" s="25" t="str">
        <f t="shared" ca="1" si="9"/>
        <v/>
      </c>
      <c r="BD10" s="136" t="str">
        <f t="shared" ref="BD10:BG10" ca="1" si="10">IFERROR(IF(VLOOKUP($C10,INDIRECT(BD$5&amp;"!$V$3:$AG$100"),2,0)&gt;0,1,0),"")</f>
        <v/>
      </c>
      <c r="BE10" s="24" t="str">
        <f t="shared" ca="1" si="10"/>
        <v/>
      </c>
      <c r="BF10" s="24" t="str">
        <f t="shared" ca="1" si="10"/>
        <v/>
      </c>
      <c r="BG10" s="25" t="str">
        <f t="shared" ca="1" si="10"/>
        <v/>
      </c>
      <c r="BH10" s="88"/>
    </row>
    <row r="11" spans="1:60" x14ac:dyDescent="0.25">
      <c r="A11" s="3"/>
      <c r="B11" s="375"/>
      <c r="C11" s="365"/>
      <c r="D11" s="115" t="str">
        <f t="shared" si="2"/>
        <v/>
      </c>
      <c r="E11" s="115" t="str">
        <f t="shared" si="3"/>
        <v/>
      </c>
      <c r="F11" s="17" t="s">
        <v>18</v>
      </c>
      <c r="G11" s="141">
        <f t="shared" ca="1" si="6"/>
        <v>0</v>
      </c>
      <c r="H11" s="134" t="str">
        <f t="shared" ref="H11" ca="1" si="11">IFERROR(IF(VLOOKUP($C10,INDIRECT(H$5&amp;"!$V$3:$AG$100"),12,0)&gt;0,VLOOKUP($C10,INDIRECT(H$5&amp;"!$V$3:$AG$100"),12,0),0),"")</f>
        <v/>
      </c>
      <c r="I11" s="73">
        <f t="shared" ref="I11" ca="1" si="12">IFERROR(IF(VLOOKUP($C10,INDIRECT(I$5&amp;"!$V$3:$AG$100"),12,0)&gt;0,VLOOKUP($C10,INDIRECT(I$5&amp;"!$V$3:$AG$100"),12,0),0),"")</f>
        <v>0</v>
      </c>
      <c r="J11" s="73">
        <f t="shared" ref="J11" ca="1" si="13">IFERROR(IF(VLOOKUP($C10,INDIRECT(J$5&amp;"!$V$3:$AG$100"),12,0)&gt;0,VLOOKUP($C10,INDIRECT(J$5&amp;"!$V$3:$AG$100"),12,0),0),"")</f>
        <v>0</v>
      </c>
      <c r="K11" s="18" t="str">
        <f t="shared" ref="K11" ca="1" si="14">IFERROR(IF(VLOOKUP($C10,INDIRECT(K$5&amp;"!$V$3:$AG$100"),12,0)&gt;0,VLOOKUP($C10,INDIRECT(K$5&amp;"!$V$3:$AG$100"),12,0),0),"")</f>
        <v/>
      </c>
      <c r="L11" s="73" t="str">
        <f t="shared" ref="L11" ca="1" si="15">IFERROR(IF(VLOOKUP($C10,INDIRECT(L$5&amp;"!$V$3:$AG$100"),12,0)&gt;0,VLOOKUP($C10,INDIRECT(L$5&amp;"!$V$3:$AG$100"),12,0),0),"")</f>
        <v/>
      </c>
      <c r="M11" s="73" t="str">
        <f t="shared" ref="M11" ca="1" si="16">IFERROR(IF(VLOOKUP($C10,INDIRECT(M$5&amp;"!$V$3:$AG$100"),12,0)&gt;0,VLOOKUP($C10,INDIRECT(M$5&amp;"!$V$3:$AG$100"),12,0),0),"")</f>
        <v/>
      </c>
      <c r="N11" s="73" t="str">
        <f t="shared" ref="N11" ca="1" si="17">IFERROR(IF(VLOOKUP($C10,INDIRECT(N$5&amp;"!$V$3:$AG$100"),12,0)&gt;0,VLOOKUP($C10,INDIRECT(N$5&amp;"!$V$3:$AG$100"),12,0),0),"")</f>
        <v/>
      </c>
      <c r="O11" s="18">
        <f t="shared" ref="O11" ca="1" si="18">IFERROR(IF(VLOOKUP($C10,INDIRECT(O$5&amp;"!$V$3:$AG$100"),12,0)&gt;0,VLOOKUP($C10,INDIRECT(O$5&amp;"!$V$3:$AG$100"),12,0),0),"")</f>
        <v>0</v>
      </c>
      <c r="P11" s="19" t="str">
        <f t="shared" ref="P11" ca="1" si="19">IFERROR(IF(VLOOKUP($C10,INDIRECT(P$5&amp;"!$V$3:$AG$100"),12,0)&gt;0,VLOOKUP($C10,INDIRECT(P$5&amp;"!$V$3:$AG$100"),12,0),0),"")</f>
        <v/>
      </c>
      <c r="Q11" s="73">
        <f t="shared" ref="Q11" ca="1" si="20">IFERROR(IF(VLOOKUP($C10,INDIRECT(Q$5&amp;"!$V$3:$AG$100"),12,0)&gt;0,VLOOKUP($C10,INDIRECT(Q$5&amp;"!$V$3:$AG$100"),12,0),0),"")</f>
        <v>0</v>
      </c>
      <c r="R11" s="73">
        <f t="shared" ref="R11" ca="1" si="21">IFERROR(IF(VLOOKUP($C10,INDIRECT(R$5&amp;"!$V$3:$AG$100"),12,0)&gt;0,VLOOKUP($C10,INDIRECT(R$5&amp;"!$V$3:$AG$100"),12,0),0),"")</f>
        <v>0</v>
      </c>
      <c r="S11" s="73" t="str">
        <f t="shared" ref="S11" ca="1" si="22">IFERROR(IF(VLOOKUP($C10,INDIRECT(S$5&amp;"!$V$3:$AG$100"),12,0)&gt;0,VLOOKUP($C10,INDIRECT(S$5&amp;"!$V$3:$AG$100"),12,0),0),"")</f>
        <v/>
      </c>
      <c r="T11" s="18">
        <f t="shared" ref="T11" ca="1" si="23">IFERROR(IF(VLOOKUP($C10,INDIRECT(T$5&amp;"!$V$3:$AG$100"),12,0)&gt;0,VLOOKUP($C10,INDIRECT(T$5&amp;"!$V$3:$AG$100"),12,0),0),"")</f>
        <v>0</v>
      </c>
      <c r="U11" s="134">
        <f t="shared" ref="U11" ca="1" si="24">IFERROR(IF(VLOOKUP($C10,INDIRECT(U$5&amp;"!$V$3:$AG$100"),12,0)&gt;0,VLOOKUP($C10,INDIRECT(U$5&amp;"!$V$3:$AG$100"),12,0),0),"")</f>
        <v>0</v>
      </c>
      <c r="V11" s="73">
        <f t="shared" ref="V11" ca="1" si="25">IFERROR(IF(VLOOKUP($C10,INDIRECT(V$5&amp;"!$V$3:$AG$100"),12,0)&gt;0,VLOOKUP($C10,INDIRECT(V$5&amp;"!$V$3:$AG$100"),12,0),0),"")</f>
        <v>0</v>
      </c>
      <c r="W11" s="73" t="str">
        <f t="shared" ref="W11" ca="1" si="26">IFERROR(IF(VLOOKUP($C10,INDIRECT(W$5&amp;"!$V$3:$AG$100"),12,0)&gt;0,VLOOKUP($C10,INDIRECT(W$5&amp;"!$V$3:$AG$100"),12,0),0),"")</f>
        <v/>
      </c>
      <c r="X11" s="18" t="str">
        <f t="shared" ref="X11" ca="1" si="27">IFERROR(IF(VLOOKUP($C10,INDIRECT(X$5&amp;"!$V$3:$AG$100"),12,0)&gt;0,VLOOKUP($C10,INDIRECT(X$5&amp;"!$V$3:$AG$100"),12,0),0),"")</f>
        <v/>
      </c>
      <c r="Y11" s="19">
        <f t="shared" ref="Y11" ca="1" si="28">IFERROR(IF(VLOOKUP($C10,INDIRECT(Y$5&amp;"!$V$3:$AG$100"),12,0)&gt;0,VLOOKUP($C10,INDIRECT(Y$5&amp;"!$V$3:$AG$100"),12,0),0),"")</f>
        <v>0</v>
      </c>
      <c r="Z11" s="73">
        <f t="shared" ref="Z11" ca="1" si="29">IFERROR(IF(VLOOKUP($C10,INDIRECT(Z$5&amp;"!$V$3:$AG$100"),12,0)&gt;0,VLOOKUP($C10,INDIRECT(Z$5&amp;"!$V$3:$AG$100"),12,0),0),"")</f>
        <v>0</v>
      </c>
      <c r="AA11" s="73">
        <f t="shared" ref="AA11" ca="1" si="30">IFERROR(IF(VLOOKUP($C10,INDIRECT(AA$5&amp;"!$V$3:$AG$100"),12,0)&gt;0,VLOOKUP($C10,INDIRECT(AA$5&amp;"!$V$3:$AG$100"),12,0),0),"")</f>
        <v>0</v>
      </c>
      <c r="AB11" s="18" t="str">
        <f t="shared" ref="AB11" ca="1" si="31">IFERROR(IF(VLOOKUP($C10,INDIRECT(AB$5&amp;"!$V$3:$AG$100"),12,0)&gt;0,VLOOKUP($C10,INDIRECT(AB$5&amp;"!$V$3:$AG$100"),12,0),0),"")</f>
        <v/>
      </c>
      <c r="AC11" s="19">
        <f t="shared" ref="AC11" ca="1" si="32">IFERROR(IF(VLOOKUP($C10,INDIRECT(AC$5&amp;"!$V$3:$AG$100"),12,0)&gt;0,VLOOKUP($C10,INDIRECT(AC$5&amp;"!$V$3:$AG$100"),12,0),0),"")</f>
        <v>0</v>
      </c>
      <c r="AD11" s="73" t="str">
        <f t="shared" ref="AD11" ca="1" si="33">IFERROR(IF(VLOOKUP($C10,INDIRECT(AD$5&amp;"!$V$3:$AG$100"),12,0)&gt;0,VLOOKUP($C10,INDIRECT(AD$5&amp;"!$V$3:$AG$100"),12,0),0),"")</f>
        <v/>
      </c>
      <c r="AE11" s="73" t="str">
        <f t="shared" ref="AE11" ca="1" si="34">IFERROR(IF(VLOOKUP($C10,INDIRECT(AE$5&amp;"!$V$3:$AG$100"),12,0)&gt;0,VLOOKUP($C10,INDIRECT(AE$5&amp;"!$V$3:$AG$100"),12,0),0),"")</f>
        <v/>
      </c>
      <c r="AF11" s="73" t="str">
        <f t="shared" ref="AF11" ca="1" si="35">IFERROR(IF(VLOOKUP($C10,INDIRECT(AF$5&amp;"!$V$3:$AG$100"),12,0)&gt;0,VLOOKUP($C10,INDIRECT(AF$5&amp;"!$V$3:$AG$100"),12,0),0),"")</f>
        <v/>
      </c>
      <c r="AG11" s="18" t="str">
        <f t="shared" ref="AG11" ca="1" si="36">IFERROR(IF(VLOOKUP($C10,INDIRECT(AG$5&amp;"!$V$3:$AG$100"),12,0)&gt;0,VLOOKUP($C10,INDIRECT(AG$5&amp;"!$V$3:$AG$100"),12,0),0),"")</f>
        <v/>
      </c>
      <c r="AH11" s="134" t="str">
        <f t="shared" ref="AH11" ca="1" si="37">IFERROR(IF(VLOOKUP($C10,INDIRECT(AH$5&amp;"!$V$3:$AG$100"),12,0)&gt;0,VLOOKUP($C10,INDIRECT(AH$5&amp;"!$V$3:$AG$100"),12,0),0),"")</f>
        <v/>
      </c>
      <c r="AI11" s="73">
        <f t="shared" ref="AI11" ca="1" si="38">IFERROR(IF(VLOOKUP($C10,INDIRECT(AI$5&amp;"!$V$3:$AG$100"),12,0)&gt;0,VLOOKUP($C10,INDIRECT(AI$5&amp;"!$V$3:$AG$100"),12,0),0),"")</f>
        <v>0</v>
      </c>
      <c r="AJ11" s="73">
        <f t="shared" ref="AJ11" ca="1" si="39">IFERROR(IF(VLOOKUP($C10,INDIRECT(AJ$5&amp;"!$V$3:$AG$100"),12,0)&gt;0,VLOOKUP($C10,INDIRECT(AJ$5&amp;"!$V$3:$AG$100"),12,0),0),"")</f>
        <v>0</v>
      </c>
      <c r="AK11" s="18" t="str">
        <f t="shared" ref="AK11" ca="1" si="40">IFERROR(IF(VLOOKUP($C10,INDIRECT(AK$5&amp;"!$V$3:$AG$100"),12,0)&gt;0,VLOOKUP($C10,INDIRECT(AK$5&amp;"!$V$3:$AG$100"),12,0),0),"")</f>
        <v/>
      </c>
      <c r="AL11" s="19">
        <f t="shared" ref="AL11" ca="1" si="41">IFERROR(IF(VLOOKUP($C10,INDIRECT(AL$5&amp;"!$V$3:$AG$100"),12,0)&gt;0,VLOOKUP($C10,INDIRECT(AL$5&amp;"!$V$3:$AG$100"),12,0),0),"")</f>
        <v>0</v>
      </c>
      <c r="AM11" s="73" t="str">
        <f t="shared" ref="AM11" ca="1" si="42">IFERROR(IF(VLOOKUP($C10,INDIRECT(AM$5&amp;"!$V$3:$AG$100"),12,0)&gt;0,VLOOKUP($C10,INDIRECT(AM$5&amp;"!$V$3:$AG$100"),12,0),0),"")</f>
        <v/>
      </c>
      <c r="AN11" s="73">
        <f t="shared" ref="AN11" ca="1" si="43">IFERROR(IF(VLOOKUP($C10,INDIRECT(AN$5&amp;"!$V$3:$AG$100"),12,0)&gt;0,VLOOKUP($C10,INDIRECT(AN$5&amp;"!$V$3:$AG$100"),12,0),0),"")</f>
        <v>0</v>
      </c>
      <c r="AO11" s="247" t="str">
        <f t="shared" ref="AO11" ca="1" si="44">IFERROR(IF(VLOOKUP($C10,INDIRECT(AO$5&amp;"!$V$3:$AG$100"),12,0)&gt;0,VLOOKUP($C10,INDIRECT(AO$5&amp;"!$V$3:$AG$100"),12,0),0),"")</f>
        <v/>
      </c>
      <c r="AP11" s="18">
        <f t="shared" ref="AP11" ca="1" si="45">IFERROR(IF(VLOOKUP($C10,INDIRECT(AP$5&amp;"!$V$3:$AG$100"),12,0)&gt;0,VLOOKUP($C10,INDIRECT(AP$5&amp;"!$V$3:$AG$100"),12,0),0),"")</f>
        <v>0</v>
      </c>
      <c r="AQ11" s="134">
        <f t="shared" ref="AQ11" ca="1" si="46">IFERROR(IF(VLOOKUP($C10,INDIRECT(AQ$5&amp;"!$V$3:$AG$100"),12,0)&gt;0,VLOOKUP($C10,INDIRECT(AQ$5&amp;"!$V$3:$AG$100"),12,0),0),"")</f>
        <v>0</v>
      </c>
      <c r="AR11" s="73">
        <f t="shared" ref="AR11" ca="1" si="47">IFERROR(IF(VLOOKUP($C10,INDIRECT(AR$5&amp;"!$V$3:$AG$100"),12,0)&gt;0,VLOOKUP($C10,INDIRECT(AR$5&amp;"!$V$3:$AG$100"),12,0),0),"")</f>
        <v>0</v>
      </c>
      <c r="AS11" s="73">
        <f t="shared" ref="AS11" ca="1" si="48">IFERROR(IF(VLOOKUP($C10,INDIRECT(AS$5&amp;"!$V$3:$AG$100"),12,0)&gt;0,VLOOKUP($C10,INDIRECT(AS$5&amp;"!$V$3:$AG$100"),12,0),0),"")</f>
        <v>0</v>
      </c>
      <c r="AT11" s="18">
        <f t="shared" ref="AT11" ca="1" si="49">IFERROR(IF(VLOOKUP($C10,INDIRECT(AT$5&amp;"!$V$3:$AG$100"),12,0)&gt;0,VLOOKUP($C10,INDIRECT(AT$5&amp;"!$V$3:$AG$100"),12,0),0),"")</f>
        <v>0</v>
      </c>
      <c r="AU11" s="134">
        <f t="shared" ref="AU11" ca="1" si="50">IFERROR(IF(VLOOKUP($C10,INDIRECT(AU$5&amp;"!$V$3:$AG$100"),12,0)&gt;0,VLOOKUP($C10,INDIRECT(AU$5&amp;"!$V$3:$AG$100"),12,0),0),"")</f>
        <v>0</v>
      </c>
      <c r="AV11" s="73">
        <f t="shared" ref="AV11" ca="1" si="51">IFERROR(IF(VLOOKUP($C10,INDIRECT(AV$5&amp;"!$V$3:$AG$100"),12,0)&gt;0,VLOOKUP($C10,INDIRECT(AV$5&amp;"!$V$3:$AG$100"),12,0),0),"")</f>
        <v>0</v>
      </c>
      <c r="AW11" s="73">
        <f t="shared" ref="AW11" ca="1" si="52">IFERROR(IF(VLOOKUP($C10,INDIRECT(AW$5&amp;"!$V$3:$AG$100"),12,0)&gt;0,VLOOKUP($C10,INDIRECT(AW$5&amp;"!$V$3:$AG$100"),12,0),0),"")</f>
        <v>0</v>
      </c>
      <c r="AX11" s="18" t="str">
        <f t="shared" ref="AX11" ca="1" si="53">IFERROR(IF(VLOOKUP($C10,INDIRECT(AX$5&amp;"!$V$3:$AG$100"),12,0)&gt;0,VLOOKUP($C10,INDIRECT(AX$5&amp;"!$V$3:$AG$100"),12,0),0),"")</f>
        <v/>
      </c>
      <c r="AY11" s="19" t="str">
        <f t="shared" ref="AY11" ca="1" si="54">IFERROR(IF(VLOOKUP($C10,INDIRECT(AY$5&amp;"!$V$3:$AG$100"),12,0)&gt;0,VLOOKUP($C10,INDIRECT(AY$5&amp;"!$V$3:$AG$100"),12,0),0),"")</f>
        <v/>
      </c>
      <c r="AZ11" s="73">
        <f t="shared" ref="AZ11" ca="1" si="55">IFERROR(IF(VLOOKUP($C10,INDIRECT(AZ$5&amp;"!$V$3:$AG$100"),12,0)&gt;0,VLOOKUP($C10,INDIRECT(AZ$5&amp;"!$V$3:$AG$100"),12,0),0),"")</f>
        <v>0</v>
      </c>
      <c r="BA11" s="73">
        <f t="shared" ref="BA11" ca="1" si="56">IFERROR(IF(VLOOKUP($C10,INDIRECT(BA$5&amp;"!$V$3:$AG$100"),12,0)&gt;0,VLOOKUP($C10,INDIRECT(BA$5&amp;"!$V$3:$AG$100"),12,0),0),"")</f>
        <v>0</v>
      </c>
      <c r="BB11" s="247">
        <f t="shared" ref="BB11" ca="1" si="57">IFERROR(IF(VLOOKUP($C10,INDIRECT(BB$5&amp;"!$V$3:$AG$100"),12,0)&gt;0,VLOOKUP($C10,INDIRECT(BB$5&amp;"!$V$3:$AG$100"),12,0),0),"")</f>
        <v>0</v>
      </c>
      <c r="BC11" s="18" t="str">
        <f t="shared" ref="BC11" ca="1" si="58">IFERROR(IF(VLOOKUP($C10,INDIRECT(BC$5&amp;"!$V$3:$AG$100"),12,0)&gt;0,VLOOKUP($C10,INDIRECT(BC$5&amp;"!$V$3:$AG$100"),12,0),0),"")</f>
        <v/>
      </c>
      <c r="BD11" s="134" t="str">
        <f t="shared" ref="BD11" ca="1" si="59">IFERROR(IF(VLOOKUP($C10,INDIRECT(BD$5&amp;"!$V$3:$AG$100"),12,0)&gt;0,VLOOKUP($C10,INDIRECT(BD$5&amp;"!$V$3:$AG$100"),12,0),0),"")</f>
        <v/>
      </c>
      <c r="BE11" s="73" t="str">
        <f t="shared" ref="BE11" ca="1" si="60">IFERROR(IF(VLOOKUP($C10,INDIRECT(BE$5&amp;"!$V$3:$AG$100"),12,0)&gt;0,VLOOKUP($C10,INDIRECT(BE$5&amp;"!$V$3:$AG$100"),12,0),0),"")</f>
        <v/>
      </c>
      <c r="BF11" s="73" t="str">
        <f t="shared" ref="BF11" ca="1" si="61">IFERROR(IF(VLOOKUP($C10,INDIRECT(BF$5&amp;"!$V$3:$AG$100"),12,0)&gt;0,VLOOKUP($C10,INDIRECT(BF$5&amp;"!$V$3:$AG$100"),12,0),0),"")</f>
        <v/>
      </c>
      <c r="BG11" s="18" t="str">
        <f t="shared" ref="BG11" ca="1" si="62">IFERROR(IF(VLOOKUP($C10,INDIRECT(BG$5&amp;"!$V$3:$AG$100"),12,0)&gt;0,VLOOKUP($C10,INDIRECT(BG$5&amp;"!$V$3:$AG$100"),12,0),0),"")</f>
        <v/>
      </c>
      <c r="BH11" s="88"/>
    </row>
    <row r="12" spans="1:60" x14ac:dyDescent="0.25">
      <c r="A12" s="3"/>
      <c r="B12" s="376"/>
      <c r="C12" s="366"/>
      <c r="D12" s="115" t="str">
        <f t="shared" si="2"/>
        <v/>
      </c>
      <c r="E12" s="115" t="str">
        <f t="shared" si="3"/>
        <v/>
      </c>
      <c r="F12" s="20" t="s">
        <v>20</v>
      </c>
      <c r="G12" s="142">
        <f t="shared" ca="1" si="6"/>
        <v>262</v>
      </c>
      <c r="H12" s="135" t="str">
        <f t="shared" ref="H12:BG12" ca="1" si="63">IFERROR(IF(VLOOKUP($C10,INDIRECT(H$5&amp;"!$V$3:$AG$100"),11,0)&gt;0,VLOOKUP($C10,INDIRECT(H$5&amp;"!$V$3:$AG$100"),11,0),0),"")</f>
        <v/>
      </c>
      <c r="I12" s="74">
        <f t="shared" ca="1" si="63"/>
        <v>14</v>
      </c>
      <c r="J12" s="74">
        <f t="shared" ca="1" si="63"/>
        <v>7</v>
      </c>
      <c r="K12" s="21" t="str">
        <f t="shared" ca="1" si="63"/>
        <v/>
      </c>
      <c r="L12" s="74" t="str">
        <f t="shared" ca="1" si="63"/>
        <v/>
      </c>
      <c r="M12" s="74" t="str">
        <f t="shared" ca="1" si="63"/>
        <v/>
      </c>
      <c r="N12" s="74" t="str">
        <f t="shared" ca="1" si="63"/>
        <v/>
      </c>
      <c r="O12" s="21">
        <f t="shared" ca="1" si="63"/>
        <v>6</v>
      </c>
      <c r="P12" s="22" t="str">
        <f t="shared" ca="1" si="63"/>
        <v/>
      </c>
      <c r="Q12" s="74">
        <f t="shared" ca="1" si="63"/>
        <v>6</v>
      </c>
      <c r="R12" s="74">
        <f t="shared" ca="1" si="63"/>
        <v>9</v>
      </c>
      <c r="S12" s="74" t="str">
        <f t="shared" ca="1" si="63"/>
        <v/>
      </c>
      <c r="T12" s="21">
        <f t="shared" ca="1" si="63"/>
        <v>6</v>
      </c>
      <c r="U12" s="135">
        <f t="shared" ca="1" si="63"/>
        <v>7</v>
      </c>
      <c r="V12" s="74">
        <f t="shared" ca="1" si="63"/>
        <v>8</v>
      </c>
      <c r="W12" s="74" t="str">
        <f t="shared" ca="1" si="63"/>
        <v/>
      </c>
      <c r="X12" s="21" t="str">
        <f t="shared" ca="1" si="63"/>
        <v/>
      </c>
      <c r="Y12" s="22">
        <f t="shared" ca="1" si="63"/>
        <v>5</v>
      </c>
      <c r="Z12" s="74">
        <f t="shared" ca="1" si="63"/>
        <v>11</v>
      </c>
      <c r="AA12" s="74">
        <f t="shared" ca="1" si="63"/>
        <v>4</v>
      </c>
      <c r="AB12" s="21" t="str">
        <f t="shared" ca="1" si="63"/>
        <v/>
      </c>
      <c r="AC12" s="22">
        <f t="shared" ca="1" si="63"/>
        <v>4</v>
      </c>
      <c r="AD12" s="74" t="str">
        <f t="shared" ca="1" si="63"/>
        <v/>
      </c>
      <c r="AE12" s="74" t="str">
        <f ca="1">IFERROR(IF(VLOOKUP($C10,INDIRECT(AE$5&amp;"!$V$3:$AG$100"),11,0)&gt;0,VLOOKUP($C10,INDIRECT(AE$5&amp;"!$V$3:$AG$100"),11,0),0),"")</f>
        <v/>
      </c>
      <c r="AF12" s="74" t="str">
        <f t="shared" ca="1" si="63"/>
        <v/>
      </c>
      <c r="AG12" s="21" t="str">
        <f t="shared" ca="1" si="63"/>
        <v/>
      </c>
      <c r="AH12" s="135" t="str">
        <f t="shared" ca="1" si="63"/>
        <v/>
      </c>
      <c r="AI12" s="74">
        <f t="shared" ca="1" si="63"/>
        <v>15</v>
      </c>
      <c r="AJ12" s="74">
        <f t="shared" ca="1" si="63"/>
        <v>18</v>
      </c>
      <c r="AK12" s="21" t="str">
        <f t="shared" ca="1" si="63"/>
        <v/>
      </c>
      <c r="AL12" s="22">
        <f t="shared" ca="1" si="63"/>
        <v>9</v>
      </c>
      <c r="AM12" s="74" t="str">
        <f t="shared" ca="1" si="63"/>
        <v/>
      </c>
      <c r="AN12" s="74">
        <f t="shared" ca="1" si="63"/>
        <v>11</v>
      </c>
      <c r="AO12" s="248" t="str">
        <f t="shared" ca="1" si="63"/>
        <v/>
      </c>
      <c r="AP12" s="21">
        <f t="shared" ca="1" si="63"/>
        <v>11</v>
      </c>
      <c r="AQ12" s="135">
        <f t="shared" ca="1" si="63"/>
        <v>14</v>
      </c>
      <c r="AR12" s="74">
        <f t="shared" ca="1" si="63"/>
        <v>11</v>
      </c>
      <c r="AS12" s="74">
        <f t="shared" ca="1" si="63"/>
        <v>2</v>
      </c>
      <c r="AT12" s="21">
        <f t="shared" ca="1" si="63"/>
        <v>10</v>
      </c>
      <c r="AU12" s="135">
        <f t="shared" ca="1" si="63"/>
        <v>13</v>
      </c>
      <c r="AV12" s="74">
        <f t="shared" ca="1" si="63"/>
        <v>13</v>
      </c>
      <c r="AW12" s="74">
        <f t="shared" ca="1" si="63"/>
        <v>11</v>
      </c>
      <c r="AX12" s="21" t="str">
        <f t="shared" ca="1" si="63"/>
        <v/>
      </c>
      <c r="AY12" s="22" t="str">
        <f t="shared" ca="1" si="63"/>
        <v/>
      </c>
      <c r="AZ12" s="74">
        <f t="shared" ca="1" si="63"/>
        <v>10</v>
      </c>
      <c r="BA12" s="74">
        <f t="shared" ca="1" si="63"/>
        <v>14</v>
      </c>
      <c r="BB12" s="248">
        <f t="shared" ca="1" si="63"/>
        <v>13</v>
      </c>
      <c r="BC12" s="21" t="str">
        <f t="shared" ca="1" si="63"/>
        <v/>
      </c>
      <c r="BD12" s="135" t="str">
        <f t="shared" ca="1" si="63"/>
        <v/>
      </c>
      <c r="BE12" s="74" t="str">
        <f t="shared" ca="1" si="63"/>
        <v/>
      </c>
      <c r="BF12" s="74" t="str">
        <f t="shared" ca="1" si="63"/>
        <v/>
      </c>
      <c r="BG12" s="21" t="str">
        <f t="shared" ca="1" si="63"/>
        <v/>
      </c>
      <c r="BH12" s="88"/>
    </row>
    <row r="13" spans="1:60" x14ac:dyDescent="0.25">
      <c r="A13" s="3"/>
      <c r="B13" s="367" t="s">
        <v>18</v>
      </c>
      <c r="C13" s="408"/>
      <c r="D13" s="115" t="str">
        <f t="shared" si="2"/>
        <v/>
      </c>
      <c r="E13" s="115" t="str">
        <f t="shared" si="3"/>
        <v>G</v>
      </c>
      <c r="F13" s="23" t="s">
        <v>16</v>
      </c>
      <c r="G13" s="143">
        <f t="shared" ref="G13:G15" ca="1" si="64">SUM(H13:BG13)</f>
        <v>0</v>
      </c>
      <c r="H13" s="136" t="str">
        <f t="shared" ref="H13:W13" ca="1" si="65">IFERROR(IF(VLOOKUP($C13,INDIRECT(H$5&amp;"!$V$3:$AG$100"),2,0)&gt;0,1,0),"")</f>
        <v/>
      </c>
      <c r="I13" s="24" t="str">
        <f t="shared" ca="1" si="65"/>
        <v/>
      </c>
      <c r="J13" s="24" t="str">
        <f t="shared" ca="1" si="65"/>
        <v/>
      </c>
      <c r="K13" s="25" t="str">
        <f t="shared" ca="1" si="65"/>
        <v/>
      </c>
      <c r="L13" s="24" t="str">
        <f t="shared" ca="1" si="65"/>
        <v/>
      </c>
      <c r="M13" s="24" t="str">
        <f t="shared" ca="1" si="65"/>
        <v/>
      </c>
      <c r="N13" s="24" t="str">
        <f t="shared" ca="1" si="65"/>
        <v/>
      </c>
      <c r="O13" s="25" t="str">
        <f t="shared" ca="1" si="65"/>
        <v/>
      </c>
      <c r="P13" s="26" t="str">
        <f t="shared" ca="1" si="65"/>
        <v/>
      </c>
      <c r="Q13" s="24" t="str">
        <f t="shared" ca="1" si="65"/>
        <v/>
      </c>
      <c r="R13" s="24" t="str">
        <f t="shared" ca="1" si="65"/>
        <v/>
      </c>
      <c r="S13" s="24" t="str">
        <f t="shared" ca="1" si="65"/>
        <v/>
      </c>
      <c r="T13" s="25" t="str">
        <f t="shared" ca="1" si="65"/>
        <v/>
      </c>
      <c r="U13" s="136" t="str">
        <f t="shared" ca="1" si="65"/>
        <v/>
      </c>
      <c r="V13" s="24" t="str">
        <f t="shared" ca="1" si="65"/>
        <v/>
      </c>
      <c r="W13" s="24" t="str">
        <f t="shared" ca="1" si="65"/>
        <v/>
      </c>
      <c r="X13" s="25" t="str">
        <f t="shared" ref="X13:AM13" ca="1" si="66">IFERROR(IF(VLOOKUP($C13,INDIRECT(X$5&amp;"!$V$3:$AG$100"),2,0)&gt;0,1,0),"")</f>
        <v/>
      </c>
      <c r="Y13" s="26" t="str">
        <f t="shared" ca="1" si="66"/>
        <v/>
      </c>
      <c r="Z13" s="24" t="str">
        <f t="shared" ca="1" si="66"/>
        <v/>
      </c>
      <c r="AA13" s="24" t="str">
        <f t="shared" ca="1" si="66"/>
        <v/>
      </c>
      <c r="AB13" s="25" t="str">
        <f t="shared" ca="1" si="66"/>
        <v/>
      </c>
      <c r="AC13" s="26" t="str">
        <f t="shared" ca="1" si="66"/>
        <v/>
      </c>
      <c r="AD13" s="24" t="str">
        <f t="shared" ca="1" si="66"/>
        <v/>
      </c>
      <c r="AE13" s="24" t="str">
        <f t="shared" ca="1" si="66"/>
        <v/>
      </c>
      <c r="AF13" s="24" t="str">
        <f t="shared" ca="1" si="66"/>
        <v/>
      </c>
      <c r="AG13" s="25" t="str">
        <f t="shared" ca="1" si="66"/>
        <v/>
      </c>
      <c r="AH13" s="136" t="str">
        <f t="shared" ca="1" si="66"/>
        <v/>
      </c>
      <c r="AI13" s="24" t="str">
        <f t="shared" ca="1" si="66"/>
        <v/>
      </c>
      <c r="AJ13" s="24" t="str">
        <f t="shared" ca="1" si="66"/>
        <v/>
      </c>
      <c r="AK13" s="25" t="str">
        <f t="shared" ca="1" si="66"/>
        <v/>
      </c>
      <c r="AL13" s="26" t="str">
        <f t="shared" ca="1" si="66"/>
        <v/>
      </c>
      <c r="AM13" s="24" t="str">
        <f t="shared" ca="1" si="66"/>
        <v/>
      </c>
      <c r="AN13" s="24" t="str">
        <f t="shared" ref="AN13:BC13" ca="1" si="67">IFERROR(IF(VLOOKUP($C13,INDIRECT(AN$5&amp;"!$V$3:$AG$100"),2,0)&gt;0,1,0),"")</f>
        <v/>
      </c>
      <c r="AO13" s="249" t="str">
        <f t="shared" ca="1" si="67"/>
        <v/>
      </c>
      <c r="AP13" s="25" t="str">
        <f t="shared" ca="1" si="67"/>
        <v/>
      </c>
      <c r="AQ13" s="136" t="str">
        <f t="shared" ca="1" si="67"/>
        <v/>
      </c>
      <c r="AR13" s="24" t="str">
        <f t="shared" ca="1" si="67"/>
        <v/>
      </c>
      <c r="AS13" s="24" t="str">
        <f t="shared" ca="1" si="67"/>
        <v/>
      </c>
      <c r="AT13" s="25" t="str">
        <f t="shared" ca="1" si="67"/>
        <v/>
      </c>
      <c r="AU13" s="136" t="str">
        <f t="shared" ca="1" si="67"/>
        <v/>
      </c>
      <c r="AV13" s="24" t="str">
        <f t="shared" ca="1" si="67"/>
        <v/>
      </c>
      <c r="AW13" s="24" t="str">
        <f t="shared" ca="1" si="67"/>
        <v/>
      </c>
      <c r="AX13" s="25" t="str">
        <f t="shared" ca="1" si="67"/>
        <v/>
      </c>
      <c r="AY13" s="26" t="str">
        <f t="shared" ca="1" si="67"/>
        <v/>
      </c>
      <c r="AZ13" s="24" t="str">
        <f t="shared" ca="1" si="67"/>
        <v/>
      </c>
      <c r="BA13" s="24" t="str">
        <f t="shared" ca="1" si="67"/>
        <v/>
      </c>
      <c r="BB13" s="249" t="str">
        <f t="shared" ca="1" si="67"/>
        <v/>
      </c>
      <c r="BC13" s="25" t="str">
        <f t="shared" ca="1" si="67"/>
        <v/>
      </c>
      <c r="BD13" s="136" t="str">
        <f t="shared" ref="BD13:BG13" ca="1" si="68">IFERROR(IF(VLOOKUP($C13,INDIRECT(BD$5&amp;"!$V$3:$AG$100"),2,0)&gt;0,1,0),"")</f>
        <v/>
      </c>
      <c r="BE13" s="24" t="str">
        <f t="shared" ca="1" si="68"/>
        <v/>
      </c>
      <c r="BF13" s="24" t="str">
        <f t="shared" ca="1" si="68"/>
        <v/>
      </c>
      <c r="BG13" s="25" t="str">
        <f t="shared" ca="1" si="68"/>
        <v/>
      </c>
      <c r="BH13" s="88"/>
    </row>
    <row r="14" spans="1:60" x14ac:dyDescent="0.25">
      <c r="A14" s="3"/>
      <c r="B14" s="375"/>
      <c r="C14" s="365"/>
      <c r="D14" s="115" t="str">
        <f t="shared" si="2"/>
        <v/>
      </c>
      <c r="E14" s="115" t="str">
        <f t="shared" si="3"/>
        <v/>
      </c>
      <c r="F14" s="17" t="s">
        <v>18</v>
      </c>
      <c r="G14" s="141">
        <f t="shared" ca="1" si="64"/>
        <v>0</v>
      </c>
      <c r="H14" s="134" t="str">
        <f t="shared" ref="H14" ca="1" si="69">IFERROR(IF(VLOOKUP($C13,INDIRECT(H$5&amp;"!$V$3:$AG$100"),12,0)&gt;0,VLOOKUP($C13,INDIRECT(H$5&amp;"!$V$3:$AG$100"),12,0),0),"")</f>
        <v/>
      </c>
      <c r="I14" s="73" t="str">
        <f t="shared" ref="I14" ca="1" si="70">IFERROR(IF(VLOOKUP($C13,INDIRECT(I$5&amp;"!$V$3:$AG$100"),12,0)&gt;0,VLOOKUP($C13,INDIRECT(I$5&amp;"!$V$3:$AG$100"),12,0),0),"")</f>
        <v/>
      </c>
      <c r="J14" s="73" t="str">
        <f t="shared" ref="J14" ca="1" si="71">IFERROR(IF(VLOOKUP($C13,INDIRECT(J$5&amp;"!$V$3:$AG$100"),12,0)&gt;0,VLOOKUP($C13,INDIRECT(J$5&amp;"!$V$3:$AG$100"),12,0),0),"")</f>
        <v/>
      </c>
      <c r="K14" s="18" t="str">
        <f t="shared" ref="K14" ca="1" si="72">IFERROR(IF(VLOOKUP($C13,INDIRECT(K$5&amp;"!$V$3:$AG$100"),12,0)&gt;0,VLOOKUP($C13,INDIRECT(K$5&amp;"!$V$3:$AG$100"),12,0),0),"")</f>
        <v/>
      </c>
      <c r="L14" s="73" t="str">
        <f t="shared" ref="L14" ca="1" si="73">IFERROR(IF(VLOOKUP($C13,INDIRECT(L$5&amp;"!$V$3:$AG$100"),12,0)&gt;0,VLOOKUP($C13,INDIRECT(L$5&amp;"!$V$3:$AG$100"),12,0),0),"")</f>
        <v/>
      </c>
      <c r="M14" s="73" t="str">
        <f t="shared" ref="M14" ca="1" si="74">IFERROR(IF(VLOOKUP($C13,INDIRECT(M$5&amp;"!$V$3:$AG$100"),12,0)&gt;0,VLOOKUP($C13,INDIRECT(M$5&amp;"!$V$3:$AG$100"),12,0),0),"")</f>
        <v/>
      </c>
      <c r="N14" s="73" t="str">
        <f t="shared" ref="N14" ca="1" si="75">IFERROR(IF(VLOOKUP($C13,INDIRECT(N$5&amp;"!$V$3:$AG$100"),12,0)&gt;0,VLOOKUP($C13,INDIRECT(N$5&amp;"!$V$3:$AG$100"),12,0),0),"")</f>
        <v/>
      </c>
      <c r="O14" s="18" t="str">
        <f t="shared" ref="O14" ca="1" si="76">IFERROR(IF(VLOOKUP($C13,INDIRECT(O$5&amp;"!$V$3:$AG$100"),12,0)&gt;0,VLOOKUP($C13,INDIRECT(O$5&amp;"!$V$3:$AG$100"),12,0),0),"")</f>
        <v/>
      </c>
      <c r="P14" s="19" t="str">
        <f t="shared" ref="P14" ca="1" si="77">IFERROR(IF(VLOOKUP($C13,INDIRECT(P$5&amp;"!$V$3:$AG$100"),12,0)&gt;0,VLOOKUP($C13,INDIRECT(P$5&amp;"!$V$3:$AG$100"),12,0),0),"")</f>
        <v/>
      </c>
      <c r="Q14" s="73" t="str">
        <f t="shared" ref="Q14" ca="1" si="78">IFERROR(IF(VLOOKUP($C13,INDIRECT(Q$5&amp;"!$V$3:$AG$100"),12,0)&gt;0,VLOOKUP($C13,INDIRECT(Q$5&amp;"!$V$3:$AG$100"),12,0),0),"")</f>
        <v/>
      </c>
      <c r="R14" s="73" t="str">
        <f t="shared" ref="R14" ca="1" si="79">IFERROR(IF(VLOOKUP($C13,INDIRECT(R$5&amp;"!$V$3:$AG$100"),12,0)&gt;0,VLOOKUP($C13,INDIRECT(R$5&amp;"!$V$3:$AG$100"),12,0),0),"")</f>
        <v/>
      </c>
      <c r="S14" s="73" t="str">
        <f t="shared" ref="S14" ca="1" si="80">IFERROR(IF(VLOOKUP($C13,INDIRECT(S$5&amp;"!$V$3:$AG$100"),12,0)&gt;0,VLOOKUP($C13,INDIRECT(S$5&amp;"!$V$3:$AG$100"),12,0),0),"")</f>
        <v/>
      </c>
      <c r="T14" s="18" t="str">
        <f t="shared" ref="T14" ca="1" si="81">IFERROR(IF(VLOOKUP($C13,INDIRECT(T$5&amp;"!$V$3:$AG$100"),12,0)&gt;0,VLOOKUP($C13,INDIRECT(T$5&amp;"!$V$3:$AG$100"),12,0),0),"")</f>
        <v/>
      </c>
      <c r="U14" s="134" t="str">
        <f t="shared" ref="U14" ca="1" si="82">IFERROR(IF(VLOOKUP($C13,INDIRECT(U$5&amp;"!$V$3:$AG$100"),12,0)&gt;0,VLOOKUP($C13,INDIRECT(U$5&amp;"!$V$3:$AG$100"),12,0),0),"")</f>
        <v/>
      </c>
      <c r="V14" s="73" t="str">
        <f t="shared" ref="V14" ca="1" si="83">IFERROR(IF(VLOOKUP($C13,INDIRECT(V$5&amp;"!$V$3:$AG$100"),12,0)&gt;0,VLOOKUP($C13,INDIRECT(V$5&amp;"!$V$3:$AG$100"),12,0),0),"")</f>
        <v/>
      </c>
      <c r="W14" s="73" t="str">
        <f t="shared" ref="W14" ca="1" si="84">IFERROR(IF(VLOOKUP($C13,INDIRECT(W$5&amp;"!$V$3:$AG$100"),12,0)&gt;0,VLOOKUP($C13,INDIRECT(W$5&amp;"!$V$3:$AG$100"),12,0),0),"")</f>
        <v/>
      </c>
      <c r="X14" s="18" t="str">
        <f t="shared" ref="X14" ca="1" si="85">IFERROR(IF(VLOOKUP($C13,INDIRECT(X$5&amp;"!$V$3:$AG$100"),12,0)&gt;0,VLOOKUP($C13,INDIRECT(X$5&amp;"!$V$3:$AG$100"),12,0),0),"")</f>
        <v/>
      </c>
      <c r="Y14" s="19" t="str">
        <f t="shared" ref="Y14" ca="1" si="86">IFERROR(IF(VLOOKUP($C13,INDIRECT(Y$5&amp;"!$V$3:$AG$100"),12,0)&gt;0,VLOOKUP($C13,INDIRECT(Y$5&amp;"!$V$3:$AG$100"),12,0),0),"")</f>
        <v/>
      </c>
      <c r="Z14" s="73" t="str">
        <f t="shared" ref="Z14" ca="1" si="87">IFERROR(IF(VLOOKUP($C13,INDIRECT(Z$5&amp;"!$V$3:$AG$100"),12,0)&gt;0,VLOOKUP($C13,INDIRECT(Z$5&amp;"!$V$3:$AG$100"),12,0),0),"")</f>
        <v/>
      </c>
      <c r="AA14" s="73" t="str">
        <f t="shared" ref="AA14" ca="1" si="88">IFERROR(IF(VLOOKUP($C13,INDIRECT(AA$5&amp;"!$V$3:$AG$100"),12,0)&gt;0,VLOOKUP($C13,INDIRECT(AA$5&amp;"!$V$3:$AG$100"),12,0),0),"")</f>
        <v/>
      </c>
      <c r="AB14" s="18" t="str">
        <f t="shared" ref="AB14" ca="1" si="89">IFERROR(IF(VLOOKUP($C13,INDIRECT(AB$5&amp;"!$V$3:$AG$100"),12,0)&gt;0,VLOOKUP($C13,INDIRECT(AB$5&amp;"!$V$3:$AG$100"),12,0),0),"")</f>
        <v/>
      </c>
      <c r="AC14" s="19" t="str">
        <f t="shared" ref="AC14" ca="1" si="90">IFERROR(IF(VLOOKUP($C13,INDIRECT(AC$5&amp;"!$V$3:$AG$100"),12,0)&gt;0,VLOOKUP($C13,INDIRECT(AC$5&amp;"!$V$3:$AG$100"),12,0),0),"")</f>
        <v/>
      </c>
      <c r="AD14" s="73" t="str">
        <f t="shared" ref="AD14" ca="1" si="91">IFERROR(IF(VLOOKUP($C13,INDIRECT(AD$5&amp;"!$V$3:$AG$100"),12,0)&gt;0,VLOOKUP($C13,INDIRECT(AD$5&amp;"!$V$3:$AG$100"),12,0),0),"")</f>
        <v/>
      </c>
      <c r="AE14" s="73" t="str">
        <f t="shared" ref="AE14" ca="1" si="92">IFERROR(IF(VLOOKUP($C13,INDIRECT(AE$5&amp;"!$V$3:$AG$100"),12,0)&gt;0,VLOOKUP($C13,INDIRECT(AE$5&amp;"!$V$3:$AG$100"),12,0),0),"")</f>
        <v/>
      </c>
      <c r="AF14" s="73" t="str">
        <f t="shared" ref="AF14" ca="1" si="93">IFERROR(IF(VLOOKUP($C13,INDIRECT(AF$5&amp;"!$V$3:$AG$100"),12,0)&gt;0,VLOOKUP($C13,INDIRECT(AF$5&amp;"!$V$3:$AG$100"),12,0),0),"")</f>
        <v/>
      </c>
      <c r="AG14" s="18" t="str">
        <f t="shared" ref="AG14" ca="1" si="94">IFERROR(IF(VLOOKUP($C13,INDIRECT(AG$5&amp;"!$V$3:$AG$100"),12,0)&gt;0,VLOOKUP($C13,INDIRECT(AG$5&amp;"!$V$3:$AG$100"),12,0),0),"")</f>
        <v/>
      </c>
      <c r="AH14" s="134" t="str">
        <f t="shared" ref="AH14" ca="1" si="95">IFERROR(IF(VLOOKUP($C13,INDIRECT(AH$5&amp;"!$V$3:$AG$100"),12,0)&gt;0,VLOOKUP($C13,INDIRECT(AH$5&amp;"!$V$3:$AG$100"),12,0),0),"")</f>
        <v/>
      </c>
      <c r="AI14" s="73" t="str">
        <f t="shared" ref="AI14" ca="1" si="96">IFERROR(IF(VLOOKUP($C13,INDIRECT(AI$5&amp;"!$V$3:$AG$100"),12,0)&gt;0,VLOOKUP($C13,INDIRECT(AI$5&amp;"!$V$3:$AG$100"),12,0),0),"")</f>
        <v/>
      </c>
      <c r="AJ14" s="73" t="str">
        <f t="shared" ref="AJ14" ca="1" si="97">IFERROR(IF(VLOOKUP($C13,INDIRECT(AJ$5&amp;"!$V$3:$AG$100"),12,0)&gt;0,VLOOKUP($C13,INDIRECT(AJ$5&amp;"!$V$3:$AG$100"),12,0),0),"")</f>
        <v/>
      </c>
      <c r="AK14" s="18" t="str">
        <f t="shared" ref="AK14" ca="1" si="98">IFERROR(IF(VLOOKUP($C13,INDIRECT(AK$5&amp;"!$V$3:$AG$100"),12,0)&gt;0,VLOOKUP($C13,INDIRECT(AK$5&amp;"!$V$3:$AG$100"),12,0),0),"")</f>
        <v/>
      </c>
      <c r="AL14" s="19" t="str">
        <f t="shared" ref="AL14" ca="1" si="99">IFERROR(IF(VLOOKUP($C13,INDIRECT(AL$5&amp;"!$V$3:$AG$100"),12,0)&gt;0,VLOOKUP($C13,INDIRECT(AL$5&amp;"!$V$3:$AG$100"),12,0),0),"")</f>
        <v/>
      </c>
      <c r="AM14" s="73" t="str">
        <f t="shared" ref="AM14" ca="1" si="100">IFERROR(IF(VLOOKUP($C13,INDIRECT(AM$5&amp;"!$V$3:$AG$100"),12,0)&gt;0,VLOOKUP($C13,INDIRECT(AM$5&amp;"!$V$3:$AG$100"),12,0),0),"")</f>
        <v/>
      </c>
      <c r="AN14" s="73" t="str">
        <f t="shared" ref="AN14" ca="1" si="101">IFERROR(IF(VLOOKUP($C13,INDIRECT(AN$5&amp;"!$V$3:$AG$100"),12,0)&gt;0,VLOOKUP($C13,INDIRECT(AN$5&amp;"!$V$3:$AG$100"),12,0),0),"")</f>
        <v/>
      </c>
      <c r="AO14" s="247" t="str">
        <f t="shared" ref="AO14" ca="1" si="102">IFERROR(IF(VLOOKUP($C13,INDIRECT(AO$5&amp;"!$V$3:$AG$100"),12,0)&gt;0,VLOOKUP($C13,INDIRECT(AO$5&amp;"!$V$3:$AG$100"),12,0),0),"")</f>
        <v/>
      </c>
      <c r="AP14" s="18" t="str">
        <f t="shared" ref="AP14" ca="1" si="103">IFERROR(IF(VLOOKUP($C13,INDIRECT(AP$5&amp;"!$V$3:$AG$100"),12,0)&gt;0,VLOOKUP($C13,INDIRECT(AP$5&amp;"!$V$3:$AG$100"),12,0),0),"")</f>
        <v/>
      </c>
      <c r="AQ14" s="134" t="str">
        <f t="shared" ref="AQ14" ca="1" si="104">IFERROR(IF(VLOOKUP($C13,INDIRECT(AQ$5&amp;"!$V$3:$AG$100"),12,0)&gt;0,VLOOKUP($C13,INDIRECT(AQ$5&amp;"!$V$3:$AG$100"),12,0),0),"")</f>
        <v/>
      </c>
      <c r="AR14" s="73" t="str">
        <f t="shared" ref="AR14" ca="1" si="105">IFERROR(IF(VLOOKUP($C13,INDIRECT(AR$5&amp;"!$V$3:$AG$100"),12,0)&gt;0,VLOOKUP($C13,INDIRECT(AR$5&amp;"!$V$3:$AG$100"),12,0),0),"")</f>
        <v/>
      </c>
      <c r="AS14" s="73" t="str">
        <f t="shared" ref="AS14" ca="1" si="106">IFERROR(IF(VLOOKUP($C13,INDIRECT(AS$5&amp;"!$V$3:$AG$100"),12,0)&gt;0,VLOOKUP($C13,INDIRECT(AS$5&amp;"!$V$3:$AG$100"),12,0),0),"")</f>
        <v/>
      </c>
      <c r="AT14" s="18" t="str">
        <f t="shared" ref="AT14" ca="1" si="107">IFERROR(IF(VLOOKUP($C13,INDIRECT(AT$5&amp;"!$V$3:$AG$100"),12,0)&gt;0,VLOOKUP($C13,INDIRECT(AT$5&amp;"!$V$3:$AG$100"),12,0),0),"")</f>
        <v/>
      </c>
      <c r="AU14" s="134" t="str">
        <f t="shared" ref="AU14" ca="1" si="108">IFERROR(IF(VLOOKUP($C13,INDIRECT(AU$5&amp;"!$V$3:$AG$100"),12,0)&gt;0,VLOOKUP($C13,INDIRECT(AU$5&amp;"!$V$3:$AG$100"),12,0),0),"")</f>
        <v/>
      </c>
      <c r="AV14" s="73" t="str">
        <f t="shared" ref="AV14" ca="1" si="109">IFERROR(IF(VLOOKUP($C13,INDIRECT(AV$5&amp;"!$V$3:$AG$100"),12,0)&gt;0,VLOOKUP($C13,INDIRECT(AV$5&amp;"!$V$3:$AG$100"),12,0),0),"")</f>
        <v/>
      </c>
      <c r="AW14" s="73" t="str">
        <f t="shared" ref="AW14" ca="1" si="110">IFERROR(IF(VLOOKUP($C13,INDIRECT(AW$5&amp;"!$V$3:$AG$100"),12,0)&gt;0,VLOOKUP($C13,INDIRECT(AW$5&amp;"!$V$3:$AG$100"),12,0),0),"")</f>
        <v/>
      </c>
      <c r="AX14" s="18" t="str">
        <f t="shared" ref="AX14" ca="1" si="111">IFERROR(IF(VLOOKUP($C13,INDIRECT(AX$5&amp;"!$V$3:$AG$100"),12,0)&gt;0,VLOOKUP($C13,INDIRECT(AX$5&amp;"!$V$3:$AG$100"),12,0),0),"")</f>
        <v/>
      </c>
      <c r="AY14" s="19" t="str">
        <f t="shared" ref="AY14" ca="1" si="112">IFERROR(IF(VLOOKUP($C13,INDIRECT(AY$5&amp;"!$V$3:$AG$100"),12,0)&gt;0,VLOOKUP($C13,INDIRECT(AY$5&amp;"!$V$3:$AG$100"),12,0),0),"")</f>
        <v/>
      </c>
      <c r="AZ14" s="73" t="str">
        <f t="shared" ref="AZ14" ca="1" si="113">IFERROR(IF(VLOOKUP($C13,INDIRECT(AZ$5&amp;"!$V$3:$AG$100"),12,0)&gt;0,VLOOKUP($C13,INDIRECT(AZ$5&amp;"!$V$3:$AG$100"),12,0),0),"")</f>
        <v/>
      </c>
      <c r="BA14" s="73" t="str">
        <f t="shared" ref="BA14" ca="1" si="114">IFERROR(IF(VLOOKUP($C13,INDIRECT(BA$5&amp;"!$V$3:$AG$100"),12,0)&gt;0,VLOOKUP($C13,INDIRECT(BA$5&amp;"!$V$3:$AG$100"),12,0),0),"")</f>
        <v/>
      </c>
      <c r="BB14" s="247" t="str">
        <f t="shared" ref="BB14" ca="1" si="115">IFERROR(IF(VLOOKUP($C13,INDIRECT(BB$5&amp;"!$V$3:$AG$100"),12,0)&gt;0,VLOOKUP($C13,INDIRECT(BB$5&amp;"!$V$3:$AG$100"),12,0),0),"")</f>
        <v/>
      </c>
      <c r="BC14" s="18" t="str">
        <f t="shared" ref="BC14" ca="1" si="116">IFERROR(IF(VLOOKUP($C13,INDIRECT(BC$5&amp;"!$V$3:$AG$100"),12,0)&gt;0,VLOOKUP($C13,INDIRECT(BC$5&amp;"!$V$3:$AG$100"),12,0),0),"")</f>
        <v/>
      </c>
      <c r="BD14" s="134" t="str">
        <f t="shared" ref="BD14" ca="1" si="117">IFERROR(IF(VLOOKUP($C13,INDIRECT(BD$5&amp;"!$V$3:$AG$100"),12,0)&gt;0,VLOOKUP($C13,INDIRECT(BD$5&amp;"!$V$3:$AG$100"),12,0),0),"")</f>
        <v/>
      </c>
      <c r="BE14" s="73" t="str">
        <f t="shared" ref="BE14" ca="1" si="118">IFERROR(IF(VLOOKUP($C13,INDIRECT(BE$5&amp;"!$V$3:$AG$100"),12,0)&gt;0,VLOOKUP($C13,INDIRECT(BE$5&amp;"!$V$3:$AG$100"),12,0),0),"")</f>
        <v/>
      </c>
      <c r="BF14" s="73" t="str">
        <f t="shared" ref="BF14" ca="1" si="119">IFERROR(IF(VLOOKUP($C13,INDIRECT(BF$5&amp;"!$V$3:$AG$100"),12,0)&gt;0,VLOOKUP($C13,INDIRECT(BF$5&amp;"!$V$3:$AG$100"),12,0),0),"")</f>
        <v/>
      </c>
      <c r="BG14" s="18" t="str">
        <f t="shared" ref="BG14" ca="1" si="120">IFERROR(IF(VLOOKUP($C13,INDIRECT(BG$5&amp;"!$V$3:$AG$100"),12,0)&gt;0,VLOOKUP($C13,INDIRECT(BG$5&amp;"!$V$3:$AG$100"),12,0),0),"")</f>
        <v/>
      </c>
      <c r="BH14" s="88"/>
    </row>
    <row r="15" spans="1:60" x14ac:dyDescent="0.25">
      <c r="A15" s="3"/>
      <c r="B15" s="376"/>
      <c r="C15" s="366"/>
      <c r="D15" s="115" t="str">
        <f t="shared" si="2"/>
        <v/>
      </c>
      <c r="E15" s="115" t="str">
        <f t="shared" si="3"/>
        <v/>
      </c>
      <c r="F15" s="20" t="s">
        <v>20</v>
      </c>
      <c r="G15" s="142">
        <f t="shared" ca="1" si="64"/>
        <v>0</v>
      </c>
      <c r="H15" s="135" t="str">
        <f t="shared" ref="H15:BG15" ca="1" si="121">IFERROR(IF(VLOOKUP($C13,INDIRECT(H$5&amp;"!$V$3:$AG$100"),11,0)&gt;0,VLOOKUP($C13,INDIRECT(H$5&amp;"!$V$3:$AG$100"),11,0),0),"")</f>
        <v/>
      </c>
      <c r="I15" s="74" t="str">
        <f t="shared" ca="1" si="121"/>
        <v/>
      </c>
      <c r="J15" s="74" t="str">
        <f t="shared" ca="1" si="121"/>
        <v/>
      </c>
      <c r="K15" s="21" t="str">
        <f t="shared" ca="1" si="121"/>
        <v/>
      </c>
      <c r="L15" s="74" t="str">
        <f t="shared" ca="1" si="121"/>
        <v/>
      </c>
      <c r="M15" s="74" t="str">
        <f t="shared" ca="1" si="121"/>
        <v/>
      </c>
      <c r="N15" s="74" t="str">
        <f t="shared" ca="1" si="121"/>
        <v/>
      </c>
      <c r="O15" s="21" t="str">
        <f t="shared" ca="1" si="121"/>
        <v/>
      </c>
      <c r="P15" s="22" t="str">
        <f t="shared" ca="1" si="121"/>
        <v/>
      </c>
      <c r="Q15" s="74" t="str">
        <f t="shared" ca="1" si="121"/>
        <v/>
      </c>
      <c r="R15" s="74" t="str">
        <f t="shared" ca="1" si="121"/>
        <v/>
      </c>
      <c r="S15" s="74" t="str">
        <f t="shared" ca="1" si="121"/>
        <v/>
      </c>
      <c r="T15" s="21" t="str">
        <f t="shared" ca="1" si="121"/>
        <v/>
      </c>
      <c r="U15" s="135" t="str">
        <f t="shared" ca="1" si="121"/>
        <v/>
      </c>
      <c r="V15" s="74" t="str">
        <f t="shared" ca="1" si="121"/>
        <v/>
      </c>
      <c r="W15" s="74" t="str">
        <f t="shared" ca="1" si="121"/>
        <v/>
      </c>
      <c r="X15" s="21" t="str">
        <f t="shared" ca="1" si="121"/>
        <v/>
      </c>
      <c r="Y15" s="22" t="str">
        <f t="shared" ca="1" si="121"/>
        <v/>
      </c>
      <c r="Z15" s="74" t="str">
        <f t="shared" ca="1" si="121"/>
        <v/>
      </c>
      <c r="AA15" s="74" t="str">
        <f t="shared" ca="1" si="121"/>
        <v/>
      </c>
      <c r="AB15" s="21" t="str">
        <f t="shared" ca="1" si="121"/>
        <v/>
      </c>
      <c r="AC15" s="22" t="str">
        <f t="shared" ca="1" si="121"/>
        <v/>
      </c>
      <c r="AD15" s="74" t="str">
        <f t="shared" ca="1" si="121"/>
        <v/>
      </c>
      <c r="AE15" s="74" t="str">
        <f t="shared" ca="1" si="121"/>
        <v/>
      </c>
      <c r="AF15" s="74" t="str">
        <f t="shared" ca="1" si="121"/>
        <v/>
      </c>
      <c r="AG15" s="21" t="str">
        <f t="shared" ca="1" si="121"/>
        <v/>
      </c>
      <c r="AH15" s="135" t="str">
        <f t="shared" ca="1" si="121"/>
        <v/>
      </c>
      <c r="AI15" s="74" t="str">
        <f t="shared" ca="1" si="121"/>
        <v/>
      </c>
      <c r="AJ15" s="74" t="str">
        <f t="shared" ca="1" si="121"/>
        <v/>
      </c>
      <c r="AK15" s="21" t="str">
        <f t="shared" ca="1" si="121"/>
        <v/>
      </c>
      <c r="AL15" s="22" t="str">
        <f t="shared" ca="1" si="121"/>
        <v/>
      </c>
      <c r="AM15" s="74" t="str">
        <f t="shared" ca="1" si="121"/>
        <v/>
      </c>
      <c r="AN15" s="74" t="str">
        <f t="shared" ca="1" si="121"/>
        <v/>
      </c>
      <c r="AO15" s="248" t="str">
        <f t="shared" ca="1" si="121"/>
        <v/>
      </c>
      <c r="AP15" s="21" t="str">
        <f t="shared" ca="1" si="121"/>
        <v/>
      </c>
      <c r="AQ15" s="135" t="str">
        <f t="shared" ca="1" si="121"/>
        <v/>
      </c>
      <c r="AR15" s="74" t="str">
        <f t="shared" ca="1" si="121"/>
        <v/>
      </c>
      <c r="AS15" s="74" t="str">
        <f t="shared" ca="1" si="121"/>
        <v/>
      </c>
      <c r="AT15" s="21" t="str">
        <f t="shared" ca="1" si="121"/>
        <v/>
      </c>
      <c r="AU15" s="135" t="str">
        <f t="shared" ca="1" si="121"/>
        <v/>
      </c>
      <c r="AV15" s="74" t="str">
        <f t="shared" ca="1" si="121"/>
        <v/>
      </c>
      <c r="AW15" s="74" t="str">
        <f t="shared" ca="1" si="121"/>
        <v/>
      </c>
      <c r="AX15" s="21" t="str">
        <f t="shared" ca="1" si="121"/>
        <v/>
      </c>
      <c r="AY15" s="22" t="str">
        <f t="shared" ca="1" si="121"/>
        <v/>
      </c>
      <c r="AZ15" s="74" t="str">
        <f t="shared" ca="1" si="121"/>
        <v/>
      </c>
      <c r="BA15" s="74" t="str">
        <f t="shared" ca="1" si="121"/>
        <v/>
      </c>
      <c r="BB15" s="248" t="str">
        <f t="shared" ca="1" si="121"/>
        <v/>
      </c>
      <c r="BC15" s="21" t="str">
        <f t="shared" ca="1" si="121"/>
        <v/>
      </c>
      <c r="BD15" s="135" t="str">
        <f t="shared" ca="1" si="121"/>
        <v/>
      </c>
      <c r="BE15" s="74" t="str">
        <f t="shared" ca="1" si="121"/>
        <v/>
      </c>
      <c r="BF15" s="74" t="str">
        <f t="shared" ca="1" si="121"/>
        <v/>
      </c>
      <c r="BG15" s="21" t="str">
        <f t="shared" ca="1" si="121"/>
        <v/>
      </c>
      <c r="BH15" s="88"/>
    </row>
    <row r="16" spans="1:60" x14ac:dyDescent="0.25">
      <c r="A16" s="3"/>
      <c r="B16" s="377" t="s">
        <v>18</v>
      </c>
      <c r="C16" s="364"/>
      <c r="D16" s="115" t="str">
        <f t="shared" si="2"/>
        <v/>
      </c>
      <c r="E16" s="115" t="str">
        <f t="shared" si="3"/>
        <v>G</v>
      </c>
      <c r="F16" s="71" t="s">
        <v>16</v>
      </c>
      <c r="G16" s="144">
        <f t="shared" ref="G16:G147" ca="1" si="122">SUM(H16:BG16)</f>
        <v>0</v>
      </c>
      <c r="H16" s="137" t="str">
        <f t="shared" ref="H16:W16" ca="1" si="123">IFERROR(IF(VLOOKUP($C16,INDIRECT(H$5&amp;"!$V$3:$AG$100"),2,0)&gt;0,1,0),"")</f>
        <v/>
      </c>
      <c r="I16" s="72" t="str">
        <f t="shared" ca="1" si="123"/>
        <v/>
      </c>
      <c r="J16" s="72" t="str">
        <f t="shared" ca="1" si="123"/>
        <v/>
      </c>
      <c r="K16" s="32" t="str">
        <f t="shared" ca="1" si="123"/>
        <v/>
      </c>
      <c r="L16" s="72" t="str">
        <f t="shared" ca="1" si="123"/>
        <v/>
      </c>
      <c r="M16" s="24" t="str">
        <f t="shared" ca="1" si="123"/>
        <v/>
      </c>
      <c r="N16" s="24" t="str">
        <f t="shared" ca="1" si="123"/>
        <v/>
      </c>
      <c r="O16" s="25" t="str">
        <f t="shared" ca="1" si="123"/>
        <v/>
      </c>
      <c r="P16" s="33" t="str">
        <f t="shared" ca="1" si="123"/>
        <v/>
      </c>
      <c r="Q16" s="72" t="str">
        <f t="shared" ca="1" si="123"/>
        <v/>
      </c>
      <c r="R16" s="72" t="str">
        <f t="shared" ca="1" si="123"/>
        <v/>
      </c>
      <c r="S16" s="72" t="str">
        <f t="shared" ca="1" si="123"/>
        <v/>
      </c>
      <c r="T16" s="32" t="str">
        <f t="shared" ca="1" si="123"/>
        <v/>
      </c>
      <c r="U16" s="137" t="str">
        <f t="shared" ca="1" si="123"/>
        <v/>
      </c>
      <c r="V16" s="24" t="str">
        <f t="shared" ca="1" si="123"/>
        <v/>
      </c>
      <c r="W16" s="24" t="str">
        <f t="shared" ca="1" si="123"/>
        <v/>
      </c>
      <c r="X16" s="25" t="str">
        <f t="shared" ref="X16:AM16" ca="1" si="124">IFERROR(IF(VLOOKUP($C16,INDIRECT(X$5&amp;"!$V$3:$AG$100"),2,0)&gt;0,1,0),"")</f>
        <v/>
      </c>
      <c r="Y16" s="33" t="str">
        <f t="shared" ca="1" si="124"/>
        <v/>
      </c>
      <c r="Z16" s="72" t="str">
        <f t="shared" ca="1" si="124"/>
        <v/>
      </c>
      <c r="AA16" s="72" t="str">
        <f t="shared" ca="1" si="124"/>
        <v/>
      </c>
      <c r="AB16" s="32" t="str">
        <f t="shared" ca="1" si="124"/>
        <v/>
      </c>
      <c r="AC16" s="33" t="str">
        <f t="shared" ca="1" si="124"/>
        <v/>
      </c>
      <c r="AD16" s="72" t="str">
        <f t="shared" ca="1" si="124"/>
        <v/>
      </c>
      <c r="AE16" s="24" t="str">
        <f t="shared" ca="1" si="124"/>
        <v/>
      </c>
      <c r="AF16" s="24" t="str">
        <f t="shared" ca="1" si="124"/>
        <v/>
      </c>
      <c r="AG16" s="32" t="str">
        <f t="shared" ca="1" si="124"/>
        <v/>
      </c>
      <c r="AH16" s="137" t="str">
        <f t="shared" ca="1" si="124"/>
        <v/>
      </c>
      <c r="AI16" s="24" t="str">
        <f t="shared" ca="1" si="124"/>
        <v/>
      </c>
      <c r="AJ16" s="24" t="str">
        <f t="shared" ca="1" si="124"/>
        <v/>
      </c>
      <c r="AK16" s="25" t="str">
        <f t="shared" ca="1" si="124"/>
        <v/>
      </c>
      <c r="AL16" s="33" t="str">
        <f t="shared" ca="1" si="124"/>
        <v/>
      </c>
      <c r="AM16" s="72" t="str">
        <f t="shared" ca="1" si="124"/>
        <v/>
      </c>
      <c r="AN16" s="72" t="str">
        <f t="shared" ref="AN16:BC16" ca="1" si="125">IFERROR(IF(VLOOKUP($C16,INDIRECT(AN$5&amp;"!$V$3:$AG$100"),2,0)&gt;0,1,0),"")</f>
        <v/>
      </c>
      <c r="AO16" s="250" t="str">
        <f t="shared" ca="1" si="125"/>
        <v/>
      </c>
      <c r="AP16" s="32" t="str">
        <f t="shared" ca="1" si="125"/>
        <v/>
      </c>
      <c r="AQ16" s="137" t="str">
        <f t="shared" ca="1" si="125"/>
        <v/>
      </c>
      <c r="AR16" s="24" t="str">
        <f t="shared" ca="1" si="125"/>
        <v/>
      </c>
      <c r="AS16" s="24" t="str">
        <f t="shared" ca="1" si="125"/>
        <v/>
      </c>
      <c r="AT16" s="32" t="str">
        <f t="shared" ca="1" si="125"/>
        <v/>
      </c>
      <c r="AU16" s="137" t="str">
        <f t="shared" ca="1" si="125"/>
        <v/>
      </c>
      <c r="AV16" s="24" t="str">
        <f t="shared" ca="1" si="125"/>
        <v/>
      </c>
      <c r="AW16" s="24" t="str">
        <f t="shared" ca="1" si="125"/>
        <v/>
      </c>
      <c r="AX16" s="25" t="str">
        <f t="shared" ca="1" si="125"/>
        <v/>
      </c>
      <c r="AY16" s="33" t="str">
        <f t="shared" ca="1" si="125"/>
        <v/>
      </c>
      <c r="AZ16" s="72" t="str">
        <f t="shared" ca="1" si="125"/>
        <v/>
      </c>
      <c r="BA16" s="72" t="str">
        <f t="shared" ca="1" si="125"/>
        <v/>
      </c>
      <c r="BB16" s="250" t="str">
        <f t="shared" ca="1" si="125"/>
        <v/>
      </c>
      <c r="BC16" s="32" t="str">
        <f t="shared" ca="1" si="125"/>
        <v/>
      </c>
      <c r="BD16" s="137" t="str">
        <f t="shared" ref="BD16:BG16" ca="1" si="126">IFERROR(IF(VLOOKUP($C16,INDIRECT(BD$5&amp;"!$V$3:$AG$100"),2,0)&gt;0,1,0),"")</f>
        <v/>
      </c>
      <c r="BE16" s="24" t="str">
        <f t="shared" ca="1" si="126"/>
        <v/>
      </c>
      <c r="BF16" s="24" t="str">
        <f t="shared" ca="1" si="126"/>
        <v/>
      </c>
      <c r="BG16" s="25" t="str">
        <f t="shared" ca="1" si="126"/>
        <v/>
      </c>
      <c r="BH16" s="89"/>
    </row>
    <row r="17" spans="1:60" x14ac:dyDescent="0.25">
      <c r="A17" s="3"/>
      <c r="B17" s="375"/>
      <c r="C17" s="365"/>
      <c r="D17" s="115" t="str">
        <f t="shared" si="2"/>
        <v/>
      </c>
      <c r="E17" s="115" t="str">
        <f t="shared" si="3"/>
        <v/>
      </c>
      <c r="F17" s="17" t="s">
        <v>18</v>
      </c>
      <c r="G17" s="141">
        <f t="shared" ca="1" si="122"/>
        <v>0</v>
      </c>
      <c r="H17" s="134" t="str">
        <f t="shared" ref="H17" ca="1" si="127">IFERROR(IF(VLOOKUP($C16,INDIRECT(H$5&amp;"!$V$3:$AG$100"),12,0)&gt;0,VLOOKUP($C16,INDIRECT(H$5&amp;"!$V$3:$AG$100"),12,0),0),"")</f>
        <v/>
      </c>
      <c r="I17" s="73" t="str">
        <f t="shared" ref="I17" ca="1" si="128">IFERROR(IF(VLOOKUP($C16,INDIRECT(I$5&amp;"!$V$3:$AG$100"),12,0)&gt;0,VLOOKUP($C16,INDIRECT(I$5&amp;"!$V$3:$AG$100"),12,0),0),"")</f>
        <v/>
      </c>
      <c r="J17" s="73" t="str">
        <f t="shared" ref="J17" ca="1" si="129">IFERROR(IF(VLOOKUP($C16,INDIRECT(J$5&amp;"!$V$3:$AG$100"),12,0)&gt;0,VLOOKUP($C16,INDIRECT(J$5&amp;"!$V$3:$AG$100"),12,0),0),"")</f>
        <v/>
      </c>
      <c r="K17" s="18" t="str">
        <f t="shared" ref="K17" ca="1" si="130">IFERROR(IF(VLOOKUP($C16,INDIRECT(K$5&amp;"!$V$3:$AG$100"),12,0)&gt;0,VLOOKUP($C16,INDIRECT(K$5&amp;"!$V$3:$AG$100"),12,0),0),"")</f>
        <v/>
      </c>
      <c r="L17" s="73" t="str">
        <f t="shared" ref="L17" ca="1" si="131">IFERROR(IF(VLOOKUP($C16,INDIRECT(L$5&amp;"!$V$3:$AG$100"),12,0)&gt;0,VLOOKUP($C16,INDIRECT(L$5&amp;"!$V$3:$AG$100"),12,0),0),"")</f>
        <v/>
      </c>
      <c r="M17" s="73" t="str">
        <f t="shared" ref="M17" ca="1" si="132">IFERROR(IF(VLOOKUP($C16,INDIRECT(M$5&amp;"!$V$3:$AG$100"),12,0)&gt;0,VLOOKUP($C16,INDIRECT(M$5&amp;"!$V$3:$AG$100"),12,0),0),"")</f>
        <v/>
      </c>
      <c r="N17" s="73" t="str">
        <f t="shared" ref="N17" ca="1" si="133">IFERROR(IF(VLOOKUP($C16,INDIRECT(N$5&amp;"!$V$3:$AG$100"),12,0)&gt;0,VLOOKUP($C16,INDIRECT(N$5&amp;"!$V$3:$AG$100"),12,0),0),"")</f>
        <v/>
      </c>
      <c r="O17" s="18" t="str">
        <f t="shared" ref="O17" ca="1" si="134">IFERROR(IF(VLOOKUP($C16,INDIRECT(O$5&amp;"!$V$3:$AG$100"),12,0)&gt;0,VLOOKUP($C16,INDIRECT(O$5&amp;"!$V$3:$AG$100"),12,0),0),"")</f>
        <v/>
      </c>
      <c r="P17" s="19" t="str">
        <f t="shared" ref="P17" ca="1" si="135">IFERROR(IF(VLOOKUP($C16,INDIRECT(P$5&amp;"!$V$3:$AG$100"),12,0)&gt;0,VLOOKUP($C16,INDIRECT(P$5&amp;"!$V$3:$AG$100"),12,0),0),"")</f>
        <v/>
      </c>
      <c r="Q17" s="73" t="str">
        <f t="shared" ref="Q17" ca="1" si="136">IFERROR(IF(VLOOKUP($C16,INDIRECT(Q$5&amp;"!$V$3:$AG$100"),12,0)&gt;0,VLOOKUP($C16,INDIRECT(Q$5&amp;"!$V$3:$AG$100"),12,0),0),"")</f>
        <v/>
      </c>
      <c r="R17" s="73" t="str">
        <f t="shared" ref="R17" ca="1" si="137">IFERROR(IF(VLOOKUP($C16,INDIRECT(R$5&amp;"!$V$3:$AG$100"),12,0)&gt;0,VLOOKUP($C16,INDIRECT(R$5&amp;"!$V$3:$AG$100"),12,0),0),"")</f>
        <v/>
      </c>
      <c r="S17" s="73" t="str">
        <f t="shared" ref="S17" ca="1" si="138">IFERROR(IF(VLOOKUP($C16,INDIRECT(S$5&amp;"!$V$3:$AG$100"),12,0)&gt;0,VLOOKUP($C16,INDIRECT(S$5&amp;"!$V$3:$AG$100"),12,0),0),"")</f>
        <v/>
      </c>
      <c r="T17" s="18" t="str">
        <f t="shared" ref="T17" ca="1" si="139">IFERROR(IF(VLOOKUP($C16,INDIRECT(T$5&amp;"!$V$3:$AG$100"),12,0)&gt;0,VLOOKUP($C16,INDIRECT(T$5&amp;"!$V$3:$AG$100"),12,0),0),"")</f>
        <v/>
      </c>
      <c r="U17" s="134" t="str">
        <f t="shared" ref="U17" ca="1" si="140">IFERROR(IF(VLOOKUP($C16,INDIRECT(U$5&amp;"!$V$3:$AG$100"),12,0)&gt;0,VLOOKUP($C16,INDIRECT(U$5&amp;"!$V$3:$AG$100"),12,0),0),"")</f>
        <v/>
      </c>
      <c r="V17" s="73" t="str">
        <f t="shared" ref="V17" ca="1" si="141">IFERROR(IF(VLOOKUP($C16,INDIRECT(V$5&amp;"!$V$3:$AG$100"),12,0)&gt;0,VLOOKUP($C16,INDIRECT(V$5&amp;"!$V$3:$AG$100"),12,0),0),"")</f>
        <v/>
      </c>
      <c r="W17" s="73" t="str">
        <f t="shared" ref="W17" ca="1" si="142">IFERROR(IF(VLOOKUP($C16,INDIRECT(W$5&amp;"!$V$3:$AG$100"),12,0)&gt;0,VLOOKUP($C16,INDIRECT(W$5&amp;"!$V$3:$AG$100"),12,0),0),"")</f>
        <v/>
      </c>
      <c r="X17" s="18" t="str">
        <f t="shared" ref="X17" ca="1" si="143">IFERROR(IF(VLOOKUP($C16,INDIRECT(X$5&amp;"!$V$3:$AG$100"),12,0)&gt;0,VLOOKUP($C16,INDIRECT(X$5&amp;"!$V$3:$AG$100"),12,0),0),"")</f>
        <v/>
      </c>
      <c r="Y17" s="19" t="str">
        <f t="shared" ref="Y17" ca="1" si="144">IFERROR(IF(VLOOKUP($C16,INDIRECT(Y$5&amp;"!$V$3:$AG$100"),12,0)&gt;0,VLOOKUP($C16,INDIRECT(Y$5&amp;"!$V$3:$AG$100"),12,0),0),"")</f>
        <v/>
      </c>
      <c r="Z17" s="73" t="str">
        <f t="shared" ref="Z17" ca="1" si="145">IFERROR(IF(VLOOKUP($C16,INDIRECT(Z$5&amp;"!$V$3:$AG$100"),12,0)&gt;0,VLOOKUP($C16,INDIRECT(Z$5&amp;"!$V$3:$AG$100"),12,0),0),"")</f>
        <v/>
      </c>
      <c r="AA17" s="73" t="str">
        <f t="shared" ref="AA17" ca="1" si="146">IFERROR(IF(VLOOKUP($C16,INDIRECT(AA$5&amp;"!$V$3:$AG$100"),12,0)&gt;0,VLOOKUP($C16,INDIRECT(AA$5&amp;"!$V$3:$AG$100"),12,0),0),"")</f>
        <v/>
      </c>
      <c r="AB17" s="18" t="str">
        <f t="shared" ref="AB17" ca="1" si="147">IFERROR(IF(VLOOKUP($C16,INDIRECT(AB$5&amp;"!$V$3:$AG$100"),12,0)&gt;0,VLOOKUP($C16,INDIRECT(AB$5&amp;"!$V$3:$AG$100"),12,0),0),"")</f>
        <v/>
      </c>
      <c r="AC17" s="19" t="str">
        <f t="shared" ref="AC17" ca="1" si="148">IFERROR(IF(VLOOKUP($C16,INDIRECT(AC$5&amp;"!$V$3:$AG$100"),12,0)&gt;0,VLOOKUP($C16,INDIRECT(AC$5&amp;"!$V$3:$AG$100"),12,0),0),"")</f>
        <v/>
      </c>
      <c r="AD17" s="73" t="str">
        <f t="shared" ref="AD17" ca="1" si="149">IFERROR(IF(VLOOKUP($C16,INDIRECT(AD$5&amp;"!$V$3:$AG$100"),12,0)&gt;0,VLOOKUP($C16,INDIRECT(AD$5&amp;"!$V$3:$AG$100"),12,0),0),"")</f>
        <v/>
      </c>
      <c r="AE17" s="73" t="str">
        <f t="shared" ref="AE17" ca="1" si="150">IFERROR(IF(VLOOKUP($C16,INDIRECT(AE$5&amp;"!$V$3:$AG$100"),12,0)&gt;0,VLOOKUP($C16,INDIRECT(AE$5&amp;"!$V$3:$AG$100"),12,0),0),"")</f>
        <v/>
      </c>
      <c r="AF17" s="73" t="str">
        <f t="shared" ref="AF17" ca="1" si="151">IFERROR(IF(VLOOKUP($C16,INDIRECT(AF$5&amp;"!$V$3:$AG$100"),12,0)&gt;0,VLOOKUP($C16,INDIRECT(AF$5&amp;"!$V$3:$AG$100"),12,0),0),"")</f>
        <v/>
      </c>
      <c r="AG17" s="18" t="str">
        <f t="shared" ref="AG17" ca="1" si="152">IFERROR(IF(VLOOKUP($C16,INDIRECT(AG$5&amp;"!$V$3:$AG$100"),12,0)&gt;0,VLOOKUP($C16,INDIRECT(AG$5&amp;"!$V$3:$AG$100"),12,0),0),"")</f>
        <v/>
      </c>
      <c r="AH17" s="134" t="str">
        <f t="shared" ref="AH17" ca="1" si="153">IFERROR(IF(VLOOKUP($C16,INDIRECT(AH$5&amp;"!$V$3:$AG$100"),12,0)&gt;0,VLOOKUP($C16,INDIRECT(AH$5&amp;"!$V$3:$AG$100"),12,0),0),"")</f>
        <v/>
      </c>
      <c r="AI17" s="73" t="str">
        <f t="shared" ref="AI17" ca="1" si="154">IFERROR(IF(VLOOKUP($C16,INDIRECT(AI$5&amp;"!$V$3:$AG$100"),12,0)&gt;0,VLOOKUP($C16,INDIRECT(AI$5&amp;"!$V$3:$AG$100"),12,0),0),"")</f>
        <v/>
      </c>
      <c r="AJ17" s="73" t="str">
        <f t="shared" ref="AJ17" ca="1" si="155">IFERROR(IF(VLOOKUP($C16,INDIRECT(AJ$5&amp;"!$V$3:$AG$100"),12,0)&gt;0,VLOOKUP($C16,INDIRECT(AJ$5&amp;"!$V$3:$AG$100"),12,0),0),"")</f>
        <v/>
      </c>
      <c r="AK17" s="18" t="str">
        <f t="shared" ref="AK17" ca="1" si="156">IFERROR(IF(VLOOKUP($C16,INDIRECT(AK$5&amp;"!$V$3:$AG$100"),12,0)&gt;0,VLOOKUP($C16,INDIRECT(AK$5&amp;"!$V$3:$AG$100"),12,0),0),"")</f>
        <v/>
      </c>
      <c r="AL17" s="19" t="str">
        <f t="shared" ref="AL17" ca="1" si="157">IFERROR(IF(VLOOKUP($C16,INDIRECT(AL$5&amp;"!$V$3:$AG$100"),12,0)&gt;0,VLOOKUP($C16,INDIRECT(AL$5&amp;"!$V$3:$AG$100"),12,0),0),"")</f>
        <v/>
      </c>
      <c r="AM17" s="73" t="str">
        <f t="shared" ref="AM17" ca="1" si="158">IFERROR(IF(VLOOKUP($C16,INDIRECT(AM$5&amp;"!$V$3:$AG$100"),12,0)&gt;0,VLOOKUP($C16,INDIRECT(AM$5&amp;"!$V$3:$AG$100"),12,0),0),"")</f>
        <v/>
      </c>
      <c r="AN17" s="73" t="str">
        <f t="shared" ref="AN17" ca="1" si="159">IFERROR(IF(VLOOKUP($C16,INDIRECT(AN$5&amp;"!$V$3:$AG$100"),12,0)&gt;0,VLOOKUP($C16,INDIRECT(AN$5&amp;"!$V$3:$AG$100"),12,0),0),"")</f>
        <v/>
      </c>
      <c r="AO17" s="247" t="str">
        <f t="shared" ref="AO17" ca="1" si="160">IFERROR(IF(VLOOKUP($C16,INDIRECT(AO$5&amp;"!$V$3:$AG$100"),12,0)&gt;0,VLOOKUP($C16,INDIRECT(AO$5&amp;"!$V$3:$AG$100"),12,0),0),"")</f>
        <v/>
      </c>
      <c r="AP17" s="18" t="str">
        <f t="shared" ref="AP17" ca="1" si="161">IFERROR(IF(VLOOKUP($C16,INDIRECT(AP$5&amp;"!$V$3:$AG$100"),12,0)&gt;0,VLOOKUP($C16,INDIRECT(AP$5&amp;"!$V$3:$AG$100"),12,0),0),"")</f>
        <v/>
      </c>
      <c r="AQ17" s="134" t="str">
        <f t="shared" ref="AQ17" ca="1" si="162">IFERROR(IF(VLOOKUP($C16,INDIRECT(AQ$5&amp;"!$V$3:$AG$100"),12,0)&gt;0,VLOOKUP($C16,INDIRECT(AQ$5&amp;"!$V$3:$AG$100"),12,0),0),"")</f>
        <v/>
      </c>
      <c r="AR17" s="73" t="str">
        <f t="shared" ref="AR17" ca="1" si="163">IFERROR(IF(VLOOKUP($C16,INDIRECT(AR$5&amp;"!$V$3:$AG$100"),12,0)&gt;0,VLOOKUP($C16,INDIRECT(AR$5&amp;"!$V$3:$AG$100"),12,0),0),"")</f>
        <v/>
      </c>
      <c r="AS17" s="73" t="str">
        <f t="shared" ref="AS17" ca="1" si="164">IFERROR(IF(VLOOKUP($C16,INDIRECT(AS$5&amp;"!$V$3:$AG$100"),12,0)&gt;0,VLOOKUP($C16,INDIRECT(AS$5&amp;"!$V$3:$AG$100"),12,0),0),"")</f>
        <v/>
      </c>
      <c r="AT17" s="18" t="str">
        <f t="shared" ref="AT17" ca="1" si="165">IFERROR(IF(VLOOKUP($C16,INDIRECT(AT$5&amp;"!$V$3:$AG$100"),12,0)&gt;0,VLOOKUP($C16,INDIRECT(AT$5&amp;"!$V$3:$AG$100"),12,0),0),"")</f>
        <v/>
      </c>
      <c r="AU17" s="134" t="str">
        <f t="shared" ref="AU17" ca="1" si="166">IFERROR(IF(VLOOKUP($C16,INDIRECT(AU$5&amp;"!$V$3:$AG$100"),12,0)&gt;0,VLOOKUP($C16,INDIRECT(AU$5&amp;"!$V$3:$AG$100"),12,0),0),"")</f>
        <v/>
      </c>
      <c r="AV17" s="73" t="str">
        <f t="shared" ref="AV17" ca="1" si="167">IFERROR(IF(VLOOKUP($C16,INDIRECT(AV$5&amp;"!$V$3:$AG$100"),12,0)&gt;0,VLOOKUP($C16,INDIRECT(AV$5&amp;"!$V$3:$AG$100"),12,0),0),"")</f>
        <v/>
      </c>
      <c r="AW17" s="73" t="str">
        <f t="shared" ref="AW17" ca="1" si="168">IFERROR(IF(VLOOKUP($C16,INDIRECT(AW$5&amp;"!$V$3:$AG$100"),12,0)&gt;0,VLOOKUP($C16,INDIRECT(AW$5&amp;"!$V$3:$AG$100"),12,0),0),"")</f>
        <v/>
      </c>
      <c r="AX17" s="18" t="str">
        <f t="shared" ref="AX17" ca="1" si="169">IFERROR(IF(VLOOKUP($C16,INDIRECT(AX$5&amp;"!$V$3:$AG$100"),12,0)&gt;0,VLOOKUP($C16,INDIRECT(AX$5&amp;"!$V$3:$AG$100"),12,0),0),"")</f>
        <v/>
      </c>
      <c r="AY17" s="19" t="str">
        <f t="shared" ref="AY17" ca="1" si="170">IFERROR(IF(VLOOKUP($C16,INDIRECT(AY$5&amp;"!$V$3:$AG$100"),12,0)&gt;0,VLOOKUP($C16,INDIRECT(AY$5&amp;"!$V$3:$AG$100"),12,0),0),"")</f>
        <v/>
      </c>
      <c r="AZ17" s="73" t="str">
        <f t="shared" ref="AZ17" ca="1" si="171">IFERROR(IF(VLOOKUP($C16,INDIRECT(AZ$5&amp;"!$V$3:$AG$100"),12,0)&gt;0,VLOOKUP($C16,INDIRECT(AZ$5&amp;"!$V$3:$AG$100"),12,0),0),"")</f>
        <v/>
      </c>
      <c r="BA17" s="73" t="str">
        <f t="shared" ref="BA17" ca="1" si="172">IFERROR(IF(VLOOKUP($C16,INDIRECT(BA$5&amp;"!$V$3:$AG$100"),12,0)&gt;0,VLOOKUP($C16,INDIRECT(BA$5&amp;"!$V$3:$AG$100"),12,0),0),"")</f>
        <v/>
      </c>
      <c r="BB17" s="247" t="str">
        <f t="shared" ref="BB17" ca="1" si="173">IFERROR(IF(VLOOKUP($C16,INDIRECT(BB$5&amp;"!$V$3:$AG$100"),12,0)&gt;0,VLOOKUP($C16,INDIRECT(BB$5&amp;"!$V$3:$AG$100"),12,0),0),"")</f>
        <v/>
      </c>
      <c r="BC17" s="18" t="str">
        <f t="shared" ref="BC17" ca="1" si="174">IFERROR(IF(VLOOKUP($C16,INDIRECT(BC$5&amp;"!$V$3:$AG$100"),12,0)&gt;0,VLOOKUP($C16,INDIRECT(BC$5&amp;"!$V$3:$AG$100"),12,0),0),"")</f>
        <v/>
      </c>
      <c r="BD17" s="134" t="str">
        <f t="shared" ref="BD17" ca="1" si="175">IFERROR(IF(VLOOKUP($C16,INDIRECT(BD$5&amp;"!$V$3:$AG$100"),12,0)&gt;0,VLOOKUP($C16,INDIRECT(BD$5&amp;"!$V$3:$AG$100"),12,0),0),"")</f>
        <v/>
      </c>
      <c r="BE17" s="73" t="str">
        <f t="shared" ref="BE17" ca="1" si="176">IFERROR(IF(VLOOKUP($C16,INDIRECT(BE$5&amp;"!$V$3:$AG$100"),12,0)&gt;0,VLOOKUP($C16,INDIRECT(BE$5&amp;"!$V$3:$AG$100"),12,0),0),"")</f>
        <v/>
      </c>
      <c r="BF17" s="73" t="str">
        <f t="shared" ref="BF17" ca="1" si="177">IFERROR(IF(VLOOKUP($C16,INDIRECT(BF$5&amp;"!$V$3:$AG$100"),12,0)&gt;0,VLOOKUP($C16,INDIRECT(BF$5&amp;"!$V$3:$AG$100"),12,0),0),"")</f>
        <v/>
      </c>
      <c r="BG17" s="18" t="str">
        <f t="shared" ref="BG17" ca="1" si="178">IFERROR(IF(VLOOKUP($C16,INDIRECT(BG$5&amp;"!$V$3:$AG$100"),12,0)&gt;0,VLOOKUP($C16,INDIRECT(BG$5&amp;"!$V$3:$AG$100"),12,0),0),"")</f>
        <v/>
      </c>
      <c r="BH17" s="88"/>
    </row>
    <row r="18" spans="1:60" ht="15.75" thickBot="1" x14ac:dyDescent="0.3">
      <c r="A18" s="3"/>
      <c r="B18" s="414"/>
      <c r="C18" s="410"/>
      <c r="D18" s="115" t="str">
        <f t="shared" si="2"/>
        <v/>
      </c>
      <c r="E18" s="115" t="str">
        <f t="shared" si="3"/>
        <v/>
      </c>
      <c r="F18" s="27" t="s">
        <v>20</v>
      </c>
      <c r="G18" s="145">
        <f t="shared" ca="1" si="122"/>
        <v>0</v>
      </c>
      <c r="H18" s="138" t="str">
        <f t="shared" ref="H18:BG18" ca="1" si="179">IFERROR(IF(VLOOKUP($C16,INDIRECT(H$5&amp;"!$V$3:$AG$100"),11,0)&gt;0,VLOOKUP($C16,INDIRECT(H$5&amp;"!$V$3:$AG$100"),11,0),0),"")</f>
        <v/>
      </c>
      <c r="I18" s="81" t="str">
        <f t="shared" ca="1" si="179"/>
        <v/>
      </c>
      <c r="J18" s="81" t="str">
        <f t="shared" ca="1" si="179"/>
        <v/>
      </c>
      <c r="K18" s="28" t="str">
        <f t="shared" ca="1" si="179"/>
        <v/>
      </c>
      <c r="L18" s="81" t="str">
        <f t="shared" ca="1" si="179"/>
        <v/>
      </c>
      <c r="M18" s="74" t="str">
        <f t="shared" ca="1" si="179"/>
        <v/>
      </c>
      <c r="N18" s="74" t="str">
        <f t="shared" ca="1" si="179"/>
        <v/>
      </c>
      <c r="O18" s="21" t="str">
        <f t="shared" ca="1" si="179"/>
        <v/>
      </c>
      <c r="P18" s="29" t="str">
        <f t="shared" ca="1" si="179"/>
        <v/>
      </c>
      <c r="Q18" s="81" t="str">
        <f t="shared" ca="1" si="179"/>
        <v/>
      </c>
      <c r="R18" s="81" t="str">
        <f t="shared" ca="1" si="179"/>
        <v/>
      </c>
      <c r="S18" s="81" t="str">
        <f t="shared" ca="1" si="179"/>
        <v/>
      </c>
      <c r="T18" s="28" t="str">
        <f t="shared" ca="1" si="179"/>
        <v/>
      </c>
      <c r="U18" s="138" t="str">
        <f t="shared" ca="1" si="179"/>
        <v/>
      </c>
      <c r="V18" s="74" t="str">
        <f t="shared" ca="1" si="179"/>
        <v/>
      </c>
      <c r="W18" s="74" t="str">
        <f t="shared" ca="1" si="179"/>
        <v/>
      </c>
      <c r="X18" s="21" t="str">
        <f t="shared" ca="1" si="179"/>
        <v/>
      </c>
      <c r="Y18" s="29" t="str">
        <f t="shared" ca="1" si="179"/>
        <v/>
      </c>
      <c r="Z18" s="81" t="str">
        <f t="shared" ca="1" si="179"/>
        <v/>
      </c>
      <c r="AA18" s="81" t="str">
        <f t="shared" ca="1" si="179"/>
        <v/>
      </c>
      <c r="AB18" s="28" t="str">
        <f t="shared" ca="1" si="179"/>
        <v/>
      </c>
      <c r="AC18" s="29" t="str">
        <f t="shared" ca="1" si="179"/>
        <v/>
      </c>
      <c r="AD18" s="81" t="str">
        <f t="shared" ca="1" si="179"/>
        <v/>
      </c>
      <c r="AE18" s="74" t="str">
        <f t="shared" ca="1" si="179"/>
        <v/>
      </c>
      <c r="AF18" s="74" t="str">
        <f t="shared" ca="1" si="179"/>
        <v/>
      </c>
      <c r="AG18" s="28" t="str">
        <f t="shared" ca="1" si="179"/>
        <v/>
      </c>
      <c r="AH18" s="138" t="str">
        <f t="shared" ca="1" si="179"/>
        <v/>
      </c>
      <c r="AI18" s="74" t="str">
        <f t="shared" ca="1" si="179"/>
        <v/>
      </c>
      <c r="AJ18" s="74" t="str">
        <f t="shared" ca="1" si="179"/>
        <v/>
      </c>
      <c r="AK18" s="21" t="str">
        <f t="shared" ca="1" si="179"/>
        <v/>
      </c>
      <c r="AL18" s="29" t="str">
        <f t="shared" ca="1" si="179"/>
        <v/>
      </c>
      <c r="AM18" s="81" t="str">
        <f t="shared" ca="1" si="179"/>
        <v/>
      </c>
      <c r="AN18" s="81" t="str">
        <f t="shared" ca="1" si="179"/>
        <v/>
      </c>
      <c r="AO18" s="251" t="str">
        <f t="shared" ca="1" si="179"/>
        <v/>
      </c>
      <c r="AP18" s="28" t="str">
        <f t="shared" ca="1" si="179"/>
        <v/>
      </c>
      <c r="AQ18" s="138" t="str">
        <f t="shared" ca="1" si="179"/>
        <v/>
      </c>
      <c r="AR18" s="74" t="str">
        <f t="shared" ca="1" si="179"/>
        <v/>
      </c>
      <c r="AS18" s="74" t="str">
        <f t="shared" ca="1" si="179"/>
        <v/>
      </c>
      <c r="AT18" s="28" t="str">
        <f t="shared" ca="1" si="179"/>
        <v/>
      </c>
      <c r="AU18" s="138" t="str">
        <f t="shared" ca="1" si="179"/>
        <v/>
      </c>
      <c r="AV18" s="74" t="str">
        <f t="shared" ca="1" si="179"/>
        <v/>
      </c>
      <c r="AW18" s="74" t="str">
        <f t="shared" ca="1" si="179"/>
        <v/>
      </c>
      <c r="AX18" s="21" t="str">
        <f t="shared" ca="1" si="179"/>
        <v/>
      </c>
      <c r="AY18" s="29" t="str">
        <f t="shared" ca="1" si="179"/>
        <v/>
      </c>
      <c r="AZ18" s="81" t="str">
        <f t="shared" ca="1" si="179"/>
        <v/>
      </c>
      <c r="BA18" s="81" t="str">
        <f t="shared" ca="1" si="179"/>
        <v/>
      </c>
      <c r="BB18" s="251" t="str">
        <f t="shared" ca="1" si="179"/>
        <v/>
      </c>
      <c r="BC18" s="28" t="str">
        <f t="shared" ca="1" si="179"/>
        <v/>
      </c>
      <c r="BD18" s="138" t="str">
        <f t="shared" ca="1" si="179"/>
        <v/>
      </c>
      <c r="BE18" s="74" t="str">
        <f t="shared" ca="1" si="179"/>
        <v/>
      </c>
      <c r="BF18" s="74" t="str">
        <f t="shared" ca="1" si="179"/>
        <v/>
      </c>
      <c r="BG18" s="21" t="str">
        <f t="shared" ca="1" si="179"/>
        <v/>
      </c>
      <c r="BH18" s="90"/>
    </row>
    <row r="19" spans="1:60" ht="15.75" thickTop="1" x14ac:dyDescent="0.25">
      <c r="A19" s="3"/>
      <c r="B19" s="415" t="s">
        <v>78</v>
      </c>
      <c r="C19" s="405" t="s">
        <v>84</v>
      </c>
      <c r="D19" s="115" t="str">
        <f t="shared" si="2"/>
        <v>Andre</v>
      </c>
      <c r="E19" s="115" t="str">
        <f t="shared" si="3"/>
        <v>Z</v>
      </c>
      <c r="F19" s="14" t="s">
        <v>16</v>
      </c>
      <c r="G19" s="140">
        <f t="shared" ca="1" si="122"/>
        <v>28</v>
      </c>
      <c r="H19" s="133" t="str">
        <f t="shared" ref="H19:W19" ca="1" si="180">IFERROR(IF(VLOOKUP($C19,INDIRECT(H$5&amp;"!$V$3:$AG$100"),2,0)&gt;0,1,0),"")</f>
        <v/>
      </c>
      <c r="I19" s="79">
        <f t="shared" ca="1" si="180"/>
        <v>1</v>
      </c>
      <c r="J19" s="79">
        <f t="shared" ca="1" si="180"/>
        <v>1</v>
      </c>
      <c r="K19" s="15">
        <f t="shared" ca="1" si="180"/>
        <v>1</v>
      </c>
      <c r="L19" s="79" t="str">
        <f t="shared" ca="1" si="180"/>
        <v/>
      </c>
      <c r="M19" s="79" t="str">
        <f t="shared" ca="1" si="180"/>
        <v/>
      </c>
      <c r="N19" s="79">
        <f t="shared" ca="1" si="180"/>
        <v>1</v>
      </c>
      <c r="O19" s="15">
        <f t="shared" ca="1" si="180"/>
        <v>1</v>
      </c>
      <c r="P19" s="16">
        <f t="shared" ca="1" si="180"/>
        <v>1</v>
      </c>
      <c r="Q19" s="79">
        <f t="shared" ca="1" si="180"/>
        <v>1</v>
      </c>
      <c r="R19" s="79">
        <f t="shared" ca="1" si="180"/>
        <v>1</v>
      </c>
      <c r="S19" s="79" t="str">
        <f t="shared" ca="1" si="180"/>
        <v/>
      </c>
      <c r="T19" s="15">
        <f t="shared" ca="1" si="180"/>
        <v>1</v>
      </c>
      <c r="U19" s="133">
        <f t="shared" ca="1" si="180"/>
        <v>1</v>
      </c>
      <c r="V19" s="79" t="str">
        <f t="shared" ca="1" si="180"/>
        <v/>
      </c>
      <c r="W19" s="79" t="str">
        <f t="shared" ca="1" si="180"/>
        <v/>
      </c>
      <c r="X19" s="15" t="str">
        <f t="shared" ref="X19:AM19" ca="1" si="181">IFERROR(IF(VLOOKUP($C19,INDIRECT(X$5&amp;"!$V$3:$AG$100"),2,0)&gt;0,1,0),"")</f>
        <v/>
      </c>
      <c r="Y19" s="16">
        <f t="shared" ca="1" si="181"/>
        <v>1</v>
      </c>
      <c r="Z19" s="79" t="str">
        <f t="shared" ca="1" si="181"/>
        <v/>
      </c>
      <c r="AA19" s="79">
        <f t="shared" ca="1" si="181"/>
        <v>1</v>
      </c>
      <c r="AB19" s="15">
        <f t="shared" ca="1" si="181"/>
        <v>1</v>
      </c>
      <c r="AC19" s="16">
        <f t="shared" ca="1" si="181"/>
        <v>1</v>
      </c>
      <c r="AD19" s="79" t="str">
        <f t="shared" ca="1" si="181"/>
        <v/>
      </c>
      <c r="AE19" s="79" t="str">
        <f t="shared" ca="1" si="181"/>
        <v/>
      </c>
      <c r="AF19" s="79" t="str">
        <f t="shared" ca="1" si="181"/>
        <v/>
      </c>
      <c r="AG19" s="15">
        <f t="shared" ca="1" si="181"/>
        <v>1</v>
      </c>
      <c r="AH19" s="133">
        <f t="shared" ca="1" si="181"/>
        <v>1</v>
      </c>
      <c r="AI19" s="79" t="str">
        <f t="shared" ca="1" si="181"/>
        <v/>
      </c>
      <c r="AJ19" s="79">
        <f t="shared" ca="1" si="181"/>
        <v>1</v>
      </c>
      <c r="AK19" s="15" t="str">
        <f t="shared" ca="1" si="181"/>
        <v/>
      </c>
      <c r="AL19" s="16">
        <f t="shared" ca="1" si="181"/>
        <v>1</v>
      </c>
      <c r="AM19" s="79" t="str">
        <f t="shared" ca="1" si="181"/>
        <v/>
      </c>
      <c r="AN19" s="79" t="str">
        <f t="shared" ref="AN19:BC19" ca="1" si="182">IFERROR(IF(VLOOKUP($C19,INDIRECT(AN$5&amp;"!$V$3:$AG$100"),2,0)&gt;0,1,0),"")</f>
        <v/>
      </c>
      <c r="AO19" s="246">
        <f t="shared" ca="1" si="182"/>
        <v>1</v>
      </c>
      <c r="AP19" s="15">
        <f t="shared" ca="1" si="182"/>
        <v>1</v>
      </c>
      <c r="AQ19" s="133">
        <f t="shared" ca="1" si="182"/>
        <v>1</v>
      </c>
      <c r="AR19" s="79">
        <f t="shared" ca="1" si="182"/>
        <v>1</v>
      </c>
      <c r="AS19" s="79" t="str">
        <f t="shared" ca="1" si="182"/>
        <v/>
      </c>
      <c r="AT19" s="15">
        <f t="shared" ca="1" si="182"/>
        <v>1</v>
      </c>
      <c r="AU19" s="133">
        <f t="shared" ca="1" si="182"/>
        <v>1</v>
      </c>
      <c r="AV19" s="79">
        <f t="shared" ca="1" si="182"/>
        <v>1</v>
      </c>
      <c r="AW19" s="79">
        <f t="shared" ca="1" si="182"/>
        <v>1</v>
      </c>
      <c r="AX19" s="15" t="str">
        <f t="shared" ca="1" si="182"/>
        <v/>
      </c>
      <c r="AY19" s="16" t="str">
        <f t="shared" ca="1" si="182"/>
        <v/>
      </c>
      <c r="AZ19" s="79">
        <f t="shared" ca="1" si="182"/>
        <v>1</v>
      </c>
      <c r="BA19" s="79" t="str">
        <f t="shared" ca="1" si="182"/>
        <v/>
      </c>
      <c r="BB19" s="246">
        <f t="shared" ca="1" si="182"/>
        <v>1</v>
      </c>
      <c r="BC19" s="15" t="str">
        <f t="shared" ca="1" si="182"/>
        <v/>
      </c>
      <c r="BD19" s="133" t="str">
        <f t="shared" ref="BD19:BG19" ca="1" si="183">IFERROR(IF(VLOOKUP($C19,INDIRECT(BD$5&amp;"!$V$3:$AG$100"),2,0)&gt;0,1,0),"")</f>
        <v/>
      </c>
      <c r="BE19" s="79" t="str">
        <f t="shared" ca="1" si="183"/>
        <v/>
      </c>
      <c r="BF19" s="79" t="str">
        <f t="shared" ca="1" si="183"/>
        <v/>
      </c>
      <c r="BG19" s="15" t="str">
        <f t="shared" ca="1" si="183"/>
        <v/>
      </c>
      <c r="BH19" s="87"/>
    </row>
    <row r="20" spans="1:60" x14ac:dyDescent="0.25">
      <c r="A20" s="3"/>
      <c r="B20" s="375"/>
      <c r="C20" s="365"/>
      <c r="D20" s="115" t="str">
        <f t="shared" si="2"/>
        <v/>
      </c>
      <c r="E20" s="115" t="str">
        <f t="shared" si="3"/>
        <v/>
      </c>
      <c r="F20" s="17" t="s">
        <v>18</v>
      </c>
      <c r="G20" s="141">
        <f t="shared" ca="1" si="122"/>
        <v>2</v>
      </c>
      <c r="H20" s="134" t="str">
        <f t="shared" ref="H20" ca="1" si="184">IFERROR(IF(VLOOKUP($C19,INDIRECT(H$5&amp;"!$V$3:$AG$100"),12,0)&gt;0,VLOOKUP($C19,INDIRECT(H$5&amp;"!$V$3:$AG$100"),12,0),0),"")</f>
        <v/>
      </c>
      <c r="I20" s="73">
        <f t="shared" ref="I20" ca="1" si="185">IFERROR(IF(VLOOKUP($C19,INDIRECT(I$5&amp;"!$V$3:$AG$100"),12,0)&gt;0,VLOOKUP($C19,INDIRECT(I$5&amp;"!$V$3:$AG$100"),12,0),0),"")</f>
        <v>0</v>
      </c>
      <c r="J20" s="73">
        <f t="shared" ref="J20" ca="1" si="186">IFERROR(IF(VLOOKUP($C19,INDIRECT(J$5&amp;"!$V$3:$AG$100"),12,0)&gt;0,VLOOKUP($C19,INDIRECT(J$5&amp;"!$V$3:$AG$100"),12,0),0),"")</f>
        <v>0</v>
      </c>
      <c r="K20" s="18">
        <f t="shared" ref="K20" ca="1" si="187">IFERROR(IF(VLOOKUP($C19,INDIRECT(K$5&amp;"!$V$3:$AG$100"),12,0)&gt;0,VLOOKUP($C19,INDIRECT(K$5&amp;"!$V$3:$AG$100"),12,0),0),"")</f>
        <v>0</v>
      </c>
      <c r="L20" s="73" t="str">
        <f t="shared" ref="L20" ca="1" si="188">IFERROR(IF(VLOOKUP($C19,INDIRECT(L$5&amp;"!$V$3:$AG$100"),12,0)&gt;0,VLOOKUP($C19,INDIRECT(L$5&amp;"!$V$3:$AG$100"),12,0),0),"")</f>
        <v/>
      </c>
      <c r="M20" s="73" t="str">
        <f t="shared" ref="M20" ca="1" si="189">IFERROR(IF(VLOOKUP($C19,INDIRECT(M$5&amp;"!$V$3:$AG$100"),12,0)&gt;0,VLOOKUP($C19,INDIRECT(M$5&amp;"!$V$3:$AG$100"),12,0),0),"")</f>
        <v/>
      </c>
      <c r="N20" s="73">
        <f t="shared" ref="N20" ca="1" si="190">IFERROR(IF(VLOOKUP($C19,INDIRECT(N$5&amp;"!$V$3:$AG$100"),12,0)&gt;0,VLOOKUP($C19,INDIRECT(N$5&amp;"!$V$3:$AG$100"),12,0),0),"")</f>
        <v>0</v>
      </c>
      <c r="O20" s="18">
        <f t="shared" ref="O20" ca="1" si="191">IFERROR(IF(VLOOKUP($C19,INDIRECT(O$5&amp;"!$V$3:$AG$100"),12,0)&gt;0,VLOOKUP($C19,INDIRECT(O$5&amp;"!$V$3:$AG$100"),12,0),0),"")</f>
        <v>0</v>
      </c>
      <c r="P20" s="19">
        <f t="shared" ref="P20" ca="1" si="192">IFERROR(IF(VLOOKUP($C19,INDIRECT(P$5&amp;"!$V$3:$AG$100"),12,0)&gt;0,VLOOKUP($C19,INDIRECT(P$5&amp;"!$V$3:$AG$100"),12,0),0),"")</f>
        <v>0</v>
      </c>
      <c r="Q20" s="73">
        <f t="shared" ref="Q20" ca="1" si="193">IFERROR(IF(VLOOKUP($C19,INDIRECT(Q$5&amp;"!$V$3:$AG$100"),12,0)&gt;0,VLOOKUP($C19,INDIRECT(Q$5&amp;"!$V$3:$AG$100"),12,0),0),"")</f>
        <v>0</v>
      </c>
      <c r="R20" s="73">
        <f t="shared" ref="R20" ca="1" si="194">IFERROR(IF(VLOOKUP($C19,INDIRECT(R$5&amp;"!$V$3:$AG$100"),12,0)&gt;0,VLOOKUP($C19,INDIRECT(R$5&amp;"!$V$3:$AG$100"),12,0),0),"")</f>
        <v>0</v>
      </c>
      <c r="S20" s="73" t="str">
        <f t="shared" ref="S20" ca="1" si="195">IFERROR(IF(VLOOKUP($C19,INDIRECT(S$5&amp;"!$V$3:$AG$100"),12,0)&gt;0,VLOOKUP($C19,INDIRECT(S$5&amp;"!$V$3:$AG$100"),12,0),0),"")</f>
        <v/>
      </c>
      <c r="T20" s="18">
        <f t="shared" ref="T20" ca="1" si="196">IFERROR(IF(VLOOKUP($C19,INDIRECT(T$5&amp;"!$V$3:$AG$100"),12,0)&gt;0,VLOOKUP($C19,INDIRECT(T$5&amp;"!$V$3:$AG$100"),12,0),0),"")</f>
        <v>0</v>
      </c>
      <c r="U20" s="134">
        <f t="shared" ref="U20" ca="1" si="197">IFERROR(IF(VLOOKUP($C19,INDIRECT(U$5&amp;"!$V$3:$AG$100"),12,0)&gt;0,VLOOKUP($C19,INDIRECT(U$5&amp;"!$V$3:$AG$100"),12,0),0),"")</f>
        <v>0</v>
      </c>
      <c r="V20" s="73" t="str">
        <f t="shared" ref="V20" ca="1" si="198">IFERROR(IF(VLOOKUP($C19,INDIRECT(V$5&amp;"!$V$3:$AG$100"),12,0)&gt;0,VLOOKUP($C19,INDIRECT(V$5&amp;"!$V$3:$AG$100"),12,0),0),"")</f>
        <v/>
      </c>
      <c r="W20" s="73" t="str">
        <f t="shared" ref="W20" ca="1" si="199">IFERROR(IF(VLOOKUP($C19,INDIRECT(W$5&amp;"!$V$3:$AG$100"),12,0)&gt;0,VLOOKUP($C19,INDIRECT(W$5&amp;"!$V$3:$AG$100"),12,0),0),"")</f>
        <v/>
      </c>
      <c r="X20" s="18" t="str">
        <f t="shared" ref="X20" ca="1" si="200">IFERROR(IF(VLOOKUP($C19,INDIRECT(X$5&amp;"!$V$3:$AG$100"),12,0)&gt;0,VLOOKUP($C19,INDIRECT(X$5&amp;"!$V$3:$AG$100"),12,0),0),"")</f>
        <v/>
      </c>
      <c r="Y20" s="19">
        <f t="shared" ref="Y20" ca="1" si="201">IFERROR(IF(VLOOKUP($C19,INDIRECT(Y$5&amp;"!$V$3:$AG$100"),12,0)&gt;0,VLOOKUP($C19,INDIRECT(Y$5&amp;"!$V$3:$AG$100"),12,0),0),"")</f>
        <v>1</v>
      </c>
      <c r="Z20" s="73" t="str">
        <f t="shared" ref="Z20" ca="1" si="202">IFERROR(IF(VLOOKUP($C19,INDIRECT(Z$5&amp;"!$V$3:$AG$100"),12,0)&gt;0,VLOOKUP($C19,INDIRECT(Z$5&amp;"!$V$3:$AG$100"),12,0),0),"")</f>
        <v/>
      </c>
      <c r="AA20" s="73">
        <f t="shared" ref="AA20" ca="1" si="203">IFERROR(IF(VLOOKUP($C19,INDIRECT(AA$5&amp;"!$V$3:$AG$100"),12,0)&gt;0,VLOOKUP($C19,INDIRECT(AA$5&amp;"!$V$3:$AG$100"),12,0),0),"")</f>
        <v>0</v>
      </c>
      <c r="AB20" s="18">
        <f t="shared" ref="AB20" ca="1" si="204">IFERROR(IF(VLOOKUP($C19,INDIRECT(AB$5&amp;"!$V$3:$AG$100"),12,0)&gt;0,VLOOKUP($C19,INDIRECT(AB$5&amp;"!$V$3:$AG$100"),12,0),0),"")</f>
        <v>1</v>
      </c>
      <c r="AC20" s="19">
        <f t="shared" ref="AC20" ca="1" si="205">IFERROR(IF(VLOOKUP($C19,INDIRECT(AC$5&amp;"!$V$3:$AG$100"),12,0)&gt;0,VLOOKUP($C19,INDIRECT(AC$5&amp;"!$V$3:$AG$100"),12,0),0),"")</f>
        <v>0</v>
      </c>
      <c r="AD20" s="73" t="str">
        <f t="shared" ref="AD20" ca="1" si="206">IFERROR(IF(VLOOKUP($C19,INDIRECT(AD$5&amp;"!$V$3:$AG$100"),12,0)&gt;0,VLOOKUP($C19,INDIRECT(AD$5&amp;"!$V$3:$AG$100"),12,0),0),"")</f>
        <v/>
      </c>
      <c r="AE20" s="73" t="str">
        <f t="shared" ref="AE20" ca="1" si="207">IFERROR(IF(VLOOKUP($C19,INDIRECT(AE$5&amp;"!$V$3:$AG$100"),12,0)&gt;0,VLOOKUP($C19,INDIRECT(AE$5&amp;"!$V$3:$AG$100"),12,0),0),"")</f>
        <v/>
      </c>
      <c r="AF20" s="73" t="str">
        <f t="shared" ref="AF20" ca="1" si="208">IFERROR(IF(VLOOKUP($C19,INDIRECT(AF$5&amp;"!$V$3:$AG$100"),12,0)&gt;0,VLOOKUP($C19,INDIRECT(AF$5&amp;"!$V$3:$AG$100"),12,0),0),"")</f>
        <v/>
      </c>
      <c r="AG20" s="18">
        <f t="shared" ref="AG20" ca="1" si="209">IFERROR(IF(VLOOKUP($C19,INDIRECT(AG$5&amp;"!$V$3:$AG$100"),12,0)&gt;0,VLOOKUP($C19,INDIRECT(AG$5&amp;"!$V$3:$AG$100"),12,0),0),"")</f>
        <v>0</v>
      </c>
      <c r="AH20" s="134">
        <f t="shared" ref="AH20" ca="1" si="210">IFERROR(IF(VLOOKUP($C19,INDIRECT(AH$5&amp;"!$V$3:$AG$100"),12,0)&gt;0,VLOOKUP($C19,INDIRECT(AH$5&amp;"!$V$3:$AG$100"),12,0),0),"")</f>
        <v>0</v>
      </c>
      <c r="AI20" s="73" t="str">
        <f t="shared" ref="AI20" ca="1" si="211">IFERROR(IF(VLOOKUP($C19,INDIRECT(AI$5&amp;"!$V$3:$AG$100"),12,0)&gt;0,VLOOKUP($C19,INDIRECT(AI$5&amp;"!$V$3:$AG$100"),12,0),0),"")</f>
        <v/>
      </c>
      <c r="AJ20" s="73">
        <f t="shared" ref="AJ20" ca="1" si="212">IFERROR(IF(VLOOKUP($C19,INDIRECT(AJ$5&amp;"!$V$3:$AG$100"),12,0)&gt;0,VLOOKUP($C19,INDIRECT(AJ$5&amp;"!$V$3:$AG$100"),12,0),0),"")</f>
        <v>0</v>
      </c>
      <c r="AK20" s="18" t="str">
        <f t="shared" ref="AK20" ca="1" si="213">IFERROR(IF(VLOOKUP($C19,INDIRECT(AK$5&amp;"!$V$3:$AG$100"),12,0)&gt;0,VLOOKUP($C19,INDIRECT(AK$5&amp;"!$V$3:$AG$100"),12,0),0),"")</f>
        <v/>
      </c>
      <c r="AL20" s="19">
        <f t="shared" ref="AL20" ca="1" si="214">IFERROR(IF(VLOOKUP($C19,INDIRECT(AL$5&amp;"!$V$3:$AG$100"),12,0)&gt;0,VLOOKUP($C19,INDIRECT(AL$5&amp;"!$V$3:$AG$100"),12,0),0),"")</f>
        <v>0</v>
      </c>
      <c r="AM20" s="73" t="str">
        <f t="shared" ref="AM20" ca="1" si="215">IFERROR(IF(VLOOKUP($C19,INDIRECT(AM$5&amp;"!$V$3:$AG$100"),12,0)&gt;0,VLOOKUP($C19,INDIRECT(AM$5&amp;"!$V$3:$AG$100"),12,0),0),"")</f>
        <v/>
      </c>
      <c r="AN20" s="73" t="str">
        <f t="shared" ref="AN20" ca="1" si="216">IFERROR(IF(VLOOKUP($C19,INDIRECT(AN$5&amp;"!$V$3:$AG$100"),12,0)&gt;0,VLOOKUP($C19,INDIRECT(AN$5&amp;"!$V$3:$AG$100"),12,0),0),"")</f>
        <v/>
      </c>
      <c r="AO20" s="247">
        <f t="shared" ref="AO20" ca="1" si="217">IFERROR(IF(VLOOKUP($C19,INDIRECT(AO$5&amp;"!$V$3:$AG$100"),12,0)&gt;0,VLOOKUP($C19,INDIRECT(AO$5&amp;"!$V$3:$AG$100"),12,0),0),"")</f>
        <v>0</v>
      </c>
      <c r="AP20" s="18">
        <f t="shared" ref="AP20" ca="1" si="218">IFERROR(IF(VLOOKUP($C19,INDIRECT(AP$5&amp;"!$V$3:$AG$100"),12,0)&gt;0,VLOOKUP($C19,INDIRECT(AP$5&amp;"!$V$3:$AG$100"),12,0),0),"")</f>
        <v>0</v>
      </c>
      <c r="AQ20" s="134">
        <f t="shared" ref="AQ20" ca="1" si="219">IFERROR(IF(VLOOKUP($C19,INDIRECT(AQ$5&amp;"!$V$3:$AG$100"),12,0)&gt;0,VLOOKUP($C19,INDIRECT(AQ$5&amp;"!$V$3:$AG$100"),12,0),0),"")</f>
        <v>0</v>
      </c>
      <c r="AR20" s="73">
        <f t="shared" ref="AR20" ca="1" si="220">IFERROR(IF(VLOOKUP($C19,INDIRECT(AR$5&amp;"!$V$3:$AG$100"),12,0)&gt;0,VLOOKUP($C19,INDIRECT(AR$5&amp;"!$V$3:$AG$100"),12,0),0),"")</f>
        <v>0</v>
      </c>
      <c r="AS20" s="73" t="str">
        <f t="shared" ref="AS20" ca="1" si="221">IFERROR(IF(VLOOKUP($C19,INDIRECT(AS$5&amp;"!$V$3:$AG$100"),12,0)&gt;0,VLOOKUP($C19,INDIRECT(AS$5&amp;"!$V$3:$AG$100"),12,0),0),"")</f>
        <v/>
      </c>
      <c r="AT20" s="18">
        <f t="shared" ref="AT20" ca="1" si="222">IFERROR(IF(VLOOKUP($C19,INDIRECT(AT$5&amp;"!$V$3:$AG$100"),12,0)&gt;0,VLOOKUP($C19,INDIRECT(AT$5&amp;"!$V$3:$AG$100"),12,0),0),"")</f>
        <v>0</v>
      </c>
      <c r="AU20" s="134">
        <f t="shared" ref="AU20" ca="1" si="223">IFERROR(IF(VLOOKUP($C19,INDIRECT(AU$5&amp;"!$V$3:$AG$100"),12,0)&gt;0,VLOOKUP($C19,INDIRECT(AU$5&amp;"!$V$3:$AG$100"),12,0),0),"")</f>
        <v>0</v>
      </c>
      <c r="AV20" s="73">
        <f t="shared" ref="AV20" ca="1" si="224">IFERROR(IF(VLOOKUP($C19,INDIRECT(AV$5&amp;"!$V$3:$AG$100"),12,0)&gt;0,VLOOKUP($C19,INDIRECT(AV$5&amp;"!$V$3:$AG$100"),12,0),0),"")</f>
        <v>0</v>
      </c>
      <c r="AW20" s="73">
        <f t="shared" ref="AW20" ca="1" si="225">IFERROR(IF(VLOOKUP($C19,INDIRECT(AW$5&amp;"!$V$3:$AG$100"),12,0)&gt;0,VLOOKUP($C19,INDIRECT(AW$5&amp;"!$V$3:$AG$100"),12,0),0),"")</f>
        <v>0</v>
      </c>
      <c r="AX20" s="18" t="str">
        <f t="shared" ref="AX20" ca="1" si="226">IFERROR(IF(VLOOKUP($C19,INDIRECT(AX$5&amp;"!$V$3:$AG$100"),12,0)&gt;0,VLOOKUP($C19,INDIRECT(AX$5&amp;"!$V$3:$AG$100"),12,0),0),"")</f>
        <v/>
      </c>
      <c r="AY20" s="19" t="str">
        <f t="shared" ref="AY20" ca="1" si="227">IFERROR(IF(VLOOKUP($C19,INDIRECT(AY$5&amp;"!$V$3:$AG$100"),12,0)&gt;0,VLOOKUP($C19,INDIRECT(AY$5&amp;"!$V$3:$AG$100"),12,0),0),"")</f>
        <v/>
      </c>
      <c r="AZ20" s="73">
        <f t="shared" ref="AZ20" ca="1" si="228">IFERROR(IF(VLOOKUP($C19,INDIRECT(AZ$5&amp;"!$V$3:$AG$100"),12,0)&gt;0,VLOOKUP($C19,INDIRECT(AZ$5&amp;"!$V$3:$AG$100"),12,0),0),"")</f>
        <v>0</v>
      </c>
      <c r="BA20" s="73" t="str">
        <f t="shared" ref="BA20" ca="1" si="229">IFERROR(IF(VLOOKUP($C19,INDIRECT(BA$5&amp;"!$V$3:$AG$100"),12,0)&gt;0,VLOOKUP($C19,INDIRECT(BA$5&amp;"!$V$3:$AG$100"),12,0),0),"")</f>
        <v/>
      </c>
      <c r="BB20" s="247">
        <f t="shared" ref="BB20" ca="1" si="230">IFERROR(IF(VLOOKUP($C19,INDIRECT(BB$5&amp;"!$V$3:$AG$100"),12,0)&gt;0,VLOOKUP($C19,INDIRECT(BB$5&amp;"!$V$3:$AG$100"),12,0),0),"")</f>
        <v>0</v>
      </c>
      <c r="BC20" s="18" t="str">
        <f t="shared" ref="BC20" ca="1" si="231">IFERROR(IF(VLOOKUP($C19,INDIRECT(BC$5&amp;"!$V$3:$AG$100"),12,0)&gt;0,VLOOKUP($C19,INDIRECT(BC$5&amp;"!$V$3:$AG$100"),12,0),0),"")</f>
        <v/>
      </c>
      <c r="BD20" s="134" t="str">
        <f t="shared" ref="BD20" ca="1" si="232">IFERROR(IF(VLOOKUP($C19,INDIRECT(BD$5&amp;"!$V$3:$AG$100"),12,0)&gt;0,VLOOKUP($C19,INDIRECT(BD$5&amp;"!$V$3:$AG$100"),12,0),0),"")</f>
        <v/>
      </c>
      <c r="BE20" s="73" t="str">
        <f t="shared" ref="BE20" ca="1" si="233">IFERROR(IF(VLOOKUP($C19,INDIRECT(BE$5&amp;"!$V$3:$AG$100"),12,0)&gt;0,VLOOKUP($C19,INDIRECT(BE$5&amp;"!$V$3:$AG$100"),12,0),0),"")</f>
        <v/>
      </c>
      <c r="BF20" s="73" t="str">
        <f t="shared" ref="BF20" ca="1" si="234">IFERROR(IF(VLOOKUP($C19,INDIRECT(BF$5&amp;"!$V$3:$AG$100"),12,0)&gt;0,VLOOKUP($C19,INDIRECT(BF$5&amp;"!$V$3:$AG$100"),12,0),0),"")</f>
        <v/>
      </c>
      <c r="BG20" s="18" t="str">
        <f t="shared" ref="BG20" ca="1" si="235">IFERROR(IF(VLOOKUP($C19,INDIRECT(BG$5&amp;"!$V$3:$AG$100"),12,0)&gt;0,VLOOKUP($C19,INDIRECT(BG$5&amp;"!$V$3:$AG$100"),12,0),0),"")</f>
        <v/>
      </c>
      <c r="BH20" s="88"/>
    </row>
    <row r="21" spans="1:60" x14ac:dyDescent="0.25">
      <c r="A21" s="3"/>
      <c r="B21" s="376"/>
      <c r="C21" s="366"/>
      <c r="D21" s="115" t="str">
        <f t="shared" si="2"/>
        <v/>
      </c>
      <c r="E21" s="115" t="str">
        <f t="shared" si="3"/>
        <v/>
      </c>
      <c r="F21" s="20" t="s">
        <v>20</v>
      </c>
      <c r="G21" s="142">
        <f t="shared" ca="1" si="122"/>
        <v>214</v>
      </c>
      <c r="H21" s="135" t="str">
        <f t="shared" ref="H21:BG21" ca="1" si="236">IFERROR(IF(VLOOKUP($C19,INDIRECT(H$5&amp;"!$V$3:$AG$100"),11,0)&gt;0,VLOOKUP($C19,INDIRECT(H$5&amp;"!$V$3:$AG$100"),11,0),0),"")</f>
        <v/>
      </c>
      <c r="I21" s="74">
        <f t="shared" ca="1" si="236"/>
        <v>6</v>
      </c>
      <c r="J21" s="74">
        <f t="shared" ca="1" si="236"/>
        <v>3</v>
      </c>
      <c r="K21" s="21">
        <f t="shared" ca="1" si="236"/>
        <v>8</v>
      </c>
      <c r="L21" s="74" t="str">
        <f t="shared" ca="1" si="236"/>
        <v/>
      </c>
      <c r="M21" s="74" t="str">
        <f t="shared" ca="1" si="236"/>
        <v/>
      </c>
      <c r="N21" s="74">
        <f t="shared" ca="1" si="236"/>
        <v>3</v>
      </c>
      <c r="O21" s="21">
        <f t="shared" ca="1" si="236"/>
        <v>11</v>
      </c>
      <c r="P21" s="22">
        <f t="shared" ca="1" si="236"/>
        <v>9</v>
      </c>
      <c r="Q21" s="74">
        <f t="shared" ca="1" si="236"/>
        <v>6</v>
      </c>
      <c r="R21" s="74">
        <f t="shared" ca="1" si="236"/>
        <v>3</v>
      </c>
      <c r="S21" s="74" t="str">
        <f t="shared" ca="1" si="236"/>
        <v/>
      </c>
      <c r="T21" s="21">
        <f t="shared" ca="1" si="236"/>
        <v>2</v>
      </c>
      <c r="U21" s="135">
        <f t="shared" ca="1" si="236"/>
        <v>6</v>
      </c>
      <c r="V21" s="74" t="str">
        <f t="shared" ca="1" si="236"/>
        <v/>
      </c>
      <c r="W21" s="74" t="str">
        <f t="shared" ca="1" si="236"/>
        <v/>
      </c>
      <c r="X21" s="21" t="str">
        <f t="shared" ca="1" si="236"/>
        <v/>
      </c>
      <c r="Y21" s="22">
        <f t="shared" ca="1" si="236"/>
        <v>9</v>
      </c>
      <c r="Z21" s="74" t="str">
        <f t="shared" ca="1" si="236"/>
        <v/>
      </c>
      <c r="AA21" s="74">
        <f t="shared" ca="1" si="236"/>
        <v>17</v>
      </c>
      <c r="AB21" s="21">
        <f t="shared" ca="1" si="236"/>
        <v>9</v>
      </c>
      <c r="AC21" s="22">
        <f t="shared" ca="1" si="236"/>
        <v>3</v>
      </c>
      <c r="AD21" s="74" t="str">
        <f t="shared" ca="1" si="236"/>
        <v/>
      </c>
      <c r="AE21" s="74" t="str">
        <f t="shared" ca="1" si="236"/>
        <v/>
      </c>
      <c r="AF21" s="74" t="str">
        <f t="shared" ca="1" si="236"/>
        <v/>
      </c>
      <c r="AG21" s="21">
        <f t="shared" ca="1" si="236"/>
        <v>6</v>
      </c>
      <c r="AH21" s="135">
        <f t="shared" ca="1" si="236"/>
        <v>10</v>
      </c>
      <c r="AI21" s="74" t="str">
        <f t="shared" ca="1" si="236"/>
        <v/>
      </c>
      <c r="AJ21" s="74">
        <f t="shared" ca="1" si="236"/>
        <v>14</v>
      </c>
      <c r="AK21" s="21" t="str">
        <f t="shared" ca="1" si="236"/>
        <v/>
      </c>
      <c r="AL21" s="22">
        <f t="shared" ca="1" si="236"/>
        <v>9</v>
      </c>
      <c r="AM21" s="74" t="str">
        <f t="shared" ca="1" si="236"/>
        <v/>
      </c>
      <c r="AN21" s="74" t="str">
        <f t="shared" ca="1" si="236"/>
        <v/>
      </c>
      <c r="AO21" s="248">
        <f t="shared" ca="1" si="236"/>
        <v>14</v>
      </c>
      <c r="AP21" s="21">
        <f t="shared" ca="1" si="236"/>
        <v>8</v>
      </c>
      <c r="AQ21" s="135">
        <f t="shared" ca="1" si="236"/>
        <v>14</v>
      </c>
      <c r="AR21" s="74">
        <f t="shared" ca="1" si="236"/>
        <v>4</v>
      </c>
      <c r="AS21" s="74" t="str">
        <f t="shared" ca="1" si="236"/>
        <v/>
      </c>
      <c r="AT21" s="21">
        <f t="shared" ca="1" si="236"/>
        <v>3</v>
      </c>
      <c r="AU21" s="135">
        <f t="shared" ca="1" si="236"/>
        <v>7</v>
      </c>
      <c r="AV21" s="74">
        <f t="shared" ca="1" si="236"/>
        <v>13</v>
      </c>
      <c r="AW21" s="74">
        <f t="shared" ca="1" si="236"/>
        <v>7</v>
      </c>
      <c r="AX21" s="21" t="str">
        <f t="shared" ca="1" si="236"/>
        <v/>
      </c>
      <c r="AY21" s="22" t="str">
        <f t="shared" ca="1" si="236"/>
        <v/>
      </c>
      <c r="AZ21" s="74">
        <f t="shared" ca="1" si="236"/>
        <v>7</v>
      </c>
      <c r="BA21" s="74" t="str">
        <f t="shared" ca="1" si="236"/>
        <v/>
      </c>
      <c r="BB21" s="248">
        <f t="shared" ca="1" si="236"/>
        <v>3</v>
      </c>
      <c r="BC21" s="21" t="str">
        <f t="shared" ca="1" si="236"/>
        <v/>
      </c>
      <c r="BD21" s="135" t="str">
        <f t="shared" ca="1" si="236"/>
        <v/>
      </c>
      <c r="BE21" s="74" t="str">
        <f t="shared" ca="1" si="236"/>
        <v/>
      </c>
      <c r="BF21" s="74" t="str">
        <f t="shared" ca="1" si="236"/>
        <v/>
      </c>
      <c r="BG21" s="21" t="str">
        <f t="shared" ca="1" si="236"/>
        <v/>
      </c>
      <c r="BH21" s="88"/>
    </row>
    <row r="22" spans="1:60" x14ac:dyDescent="0.25">
      <c r="A22" s="3"/>
      <c r="B22" s="367" t="s">
        <v>78</v>
      </c>
      <c r="C22" s="374" t="s">
        <v>142</v>
      </c>
      <c r="D22" s="115" t="str">
        <f t="shared" si="2"/>
        <v>Fernando</v>
      </c>
      <c r="E22" s="115" t="str">
        <f t="shared" si="3"/>
        <v>Z</v>
      </c>
      <c r="F22" s="23" t="s">
        <v>16</v>
      </c>
      <c r="G22" s="143">
        <f t="shared" ca="1" si="122"/>
        <v>23</v>
      </c>
      <c r="H22" s="136" t="str">
        <f t="shared" ref="H22:W22" ca="1" si="237">IFERROR(IF(VLOOKUP($C22,INDIRECT(H$5&amp;"!$V$3:$AG$100"),2,0)&gt;0,1,0),"")</f>
        <v/>
      </c>
      <c r="I22" s="24">
        <f t="shared" ca="1" si="237"/>
        <v>1</v>
      </c>
      <c r="J22" s="24">
        <f t="shared" ca="1" si="237"/>
        <v>1</v>
      </c>
      <c r="K22" s="25" t="str">
        <f t="shared" ca="1" si="237"/>
        <v/>
      </c>
      <c r="L22" s="24" t="str">
        <f t="shared" ca="1" si="237"/>
        <v/>
      </c>
      <c r="M22" s="24" t="str">
        <f t="shared" ca="1" si="237"/>
        <v/>
      </c>
      <c r="N22" s="24">
        <f t="shared" ca="1" si="237"/>
        <v>1</v>
      </c>
      <c r="O22" s="25">
        <f t="shared" ca="1" si="237"/>
        <v>1</v>
      </c>
      <c r="P22" s="26">
        <f t="shared" ca="1" si="237"/>
        <v>1</v>
      </c>
      <c r="Q22" s="24">
        <f t="shared" ca="1" si="237"/>
        <v>1</v>
      </c>
      <c r="R22" s="24">
        <f t="shared" ca="1" si="237"/>
        <v>1</v>
      </c>
      <c r="S22" s="24">
        <f t="shared" ca="1" si="237"/>
        <v>1</v>
      </c>
      <c r="T22" s="25">
        <f t="shared" ca="1" si="237"/>
        <v>1</v>
      </c>
      <c r="U22" s="136">
        <f t="shared" ca="1" si="237"/>
        <v>1</v>
      </c>
      <c r="V22" s="24">
        <f t="shared" ca="1" si="237"/>
        <v>1</v>
      </c>
      <c r="W22" s="24" t="str">
        <f t="shared" ca="1" si="237"/>
        <v/>
      </c>
      <c r="X22" s="25">
        <f t="shared" ref="X22:AM22" ca="1" si="238">IFERROR(IF(VLOOKUP($C22,INDIRECT(X$5&amp;"!$V$3:$AG$100"),2,0)&gt;0,1,0),"")</f>
        <v>1</v>
      </c>
      <c r="Y22" s="26">
        <f t="shared" ca="1" si="238"/>
        <v>1</v>
      </c>
      <c r="Z22" s="24">
        <f t="shared" ca="1" si="238"/>
        <v>1</v>
      </c>
      <c r="AA22" s="24">
        <f t="shared" ca="1" si="238"/>
        <v>1</v>
      </c>
      <c r="AB22" s="25" t="str">
        <f t="shared" ca="1" si="238"/>
        <v/>
      </c>
      <c r="AC22" s="26">
        <f t="shared" ca="1" si="238"/>
        <v>1</v>
      </c>
      <c r="AD22" s="24" t="str">
        <f t="shared" ca="1" si="238"/>
        <v/>
      </c>
      <c r="AE22" s="24" t="str">
        <f t="shared" ca="1" si="238"/>
        <v/>
      </c>
      <c r="AF22" s="24" t="str">
        <f t="shared" ca="1" si="238"/>
        <v/>
      </c>
      <c r="AG22" s="25" t="str">
        <f t="shared" ca="1" si="238"/>
        <v/>
      </c>
      <c r="AH22" s="136" t="str">
        <f t="shared" ca="1" si="238"/>
        <v/>
      </c>
      <c r="AI22" s="24" t="str">
        <f t="shared" ca="1" si="238"/>
        <v/>
      </c>
      <c r="AJ22" s="24" t="str">
        <f t="shared" ca="1" si="238"/>
        <v/>
      </c>
      <c r="AK22" s="25" t="str">
        <f t="shared" ca="1" si="238"/>
        <v/>
      </c>
      <c r="AL22" s="26" t="str">
        <f t="shared" ca="1" si="238"/>
        <v/>
      </c>
      <c r="AM22" s="24" t="str">
        <f t="shared" ca="1" si="238"/>
        <v/>
      </c>
      <c r="AN22" s="24" t="str">
        <f t="shared" ref="AN22:BC22" ca="1" si="239">IFERROR(IF(VLOOKUP($C22,INDIRECT(AN$5&amp;"!$V$3:$AG$100"),2,0)&gt;0,1,0),"")</f>
        <v/>
      </c>
      <c r="AO22" s="249" t="str">
        <f t="shared" ca="1" si="239"/>
        <v/>
      </c>
      <c r="AP22" s="25" t="str">
        <f t="shared" ca="1" si="239"/>
        <v/>
      </c>
      <c r="AQ22" s="136">
        <f t="shared" ca="1" si="239"/>
        <v>1</v>
      </c>
      <c r="AR22" s="24">
        <f t="shared" ca="1" si="239"/>
        <v>1</v>
      </c>
      <c r="AS22" s="24">
        <f t="shared" ca="1" si="239"/>
        <v>1</v>
      </c>
      <c r="AT22" s="25" t="str">
        <f t="shared" ca="1" si="239"/>
        <v/>
      </c>
      <c r="AU22" s="136">
        <f t="shared" ca="1" si="239"/>
        <v>1</v>
      </c>
      <c r="AV22" s="24">
        <f t="shared" ca="1" si="239"/>
        <v>1</v>
      </c>
      <c r="AW22" s="24" t="str">
        <f t="shared" ca="1" si="239"/>
        <v/>
      </c>
      <c r="AX22" s="25" t="str">
        <f t="shared" ca="1" si="239"/>
        <v/>
      </c>
      <c r="AY22" s="26" t="str">
        <f t="shared" ca="1" si="239"/>
        <v/>
      </c>
      <c r="AZ22" s="24">
        <f t="shared" ca="1" si="239"/>
        <v>1</v>
      </c>
      <c r="BA22" s="24">
        <f t="shared" ca="1" si="239"/>
        <v>1</v>
      </c>
      <c r="BB22" s="249" t="str">
        <f t="shared" ca="1" si="239"/>
        <v/>
      </c>
      <c r="BC22" s="25" t="str">
        <f t="shared" ca="1" si="239"/>
        <v/>
      </c>
      <c r="BD22" s="136" t="str">
        <f t="shared" ref="BD22:BG22" ca="1" si="240">IFERROR(IF(VLOOKUP($C22,INDIRECT(BD$5&amp;"!$V$3:$AG$100"),2,0)&gt;0,1,0),"")</f>
        <v/>
      </c>
      <c r="BE22" s="24" t="str">
        <f t="shared" ca="1" si="240"/>
        <v/>
      </c>
      <c r="BF22" s="24" t="str">
        <f t="shared" ca="1" si="240"/>
        <v/>
      </c>
      <c r="BG22" s="25" t="str">
        <f t="shared" ca="1" si="240"/>
        <v/>
      </c>
      <c r="BH22" s="88"/>
    </row>
    <row r="23" spans="1:60" x14ac:dyDescent="0.25">
      <c r="A23" s="3"/>
      <c r="B23" s="375"/>
      <c r="C23" s="365"/>
      <c r="D23" s="115" t="str">
        <f t="shared" si="2"/>
        <v/>
      </c>
      <c r="E23" s="115" t="str">
        <f t="shared" si="3"/>
        <v/>
      </c>
      <c r="F23" s="17" t="s">
        <v>18</v>
      </c>
      <c r="G23" s="141">
        <f t="shared" ca="1" si="122"/>
        <v>13</v>
      </c>
      <c r="H23" s="134" t="str">
        <f t="shared" ref="H23" ca="1" si="241">IFERROR(IF(VLOOKUP($C22,INDIRECT(H$5&amp;"!$V$3:$AG$100"),12,0)&gt;0,VLOOKUP($C22,INDIRECT(H$5&amp;"!$V$3:$AG$100"),12,0),0),"")</f>
        <v/>
      </c>
      <c r="I23" s="73">
        <f t="shared" ref="I23" ca="1" si="242">IFERROR(IF(VLOOKUP($C22,INDIRECT(I$5&amp;"!$V$3:$AG$100"),12,0)&gt;0,VLOOKUP($C22,INDIRECT(I$5&amp;"!$V$3:$AG$100"),12,0),0),"")</f>
        <v>0</v>
      </c>
      <c r="J23" s="73">
        <f t="shared" ref="J23" ca="1" si="243">IFERROR(IF(VLOOKUP($C22,INDIRECT(J$5&amp;"!$V$3:$AG$100"),12,0)&gt;0,VLOOKUP($C22,INDIRECT(J$5&amp;"!$V$3:$AG$100"),12,0),0),"")</f>
        <v>1</v>
      </c>
      <c r="K23" s="18" t="str">
        <f t="shared" ref="K23" ca="1" si="244">IFERROR(IF(VLOOKUP($C22,INDIRECT(K$5&amp;"!$V$3:$AG$100"),12,0)&gt;0,VLOOKUP($C22,INDIRECT(K$5&amp;"!$V$3:$AG$100"),12,0),0),"")</f>
        <v/>
      </c>
      <c r="L23" s="73" t="str">
        <f t="shared" ref="L23" ca="1" si="245">IFERROR(IF(VLOOKUP($C22,INDIRECT(L$5&amp;"!$V$3:$AG$100"),12,0)&gt;0,VLOOKUP($C22,INDIRECT(L$5&amp;"!$V$3:$AG$100"),12,0),0),"")</f>
        <v/>
      </c>
      <c r="M23" s="73" t="str">
        <f t="shared" ref="M23" ca="1" si="246">IFERROR(IF(VLOOKUP($C22,INDIRECT(M$5&amp;"!$V$3:$AG$100"),12,0)&gt;0,VLOOKUP($C22,INDIRECT(M$5&amp;"!$V$3:$AG$100"),12,0),0),"")</f>
        <v/>
      </c>
      <c r="N23" s="73">
        <f t="shared" ref="N23" ca="1" si="247">IFERROR(IF(VLOOKUP($C22,INDIRECT(N$5&amp;"!$V$3:$AG$100"),12,0)&gt;0,VLOOKUP($C22,INDIRECT(N$5&amp;"!$V$3:$AG$100"),12,0),0),"")</f>
        <v>0</v>
      </c>
      <c r="O23" s="18">
        <f t="shared" ref="O23" ca="1" si="248">IFERROR(IF(VLOOKUP($C22,INDIRECT(O$5&amp;"!$V$3:$AG$100"),12,0)&gt;0,VLOOKUP($C22,INDIRECT(O$5&amp;"!$V$3:$AG$100"),12,0),0),"")</f>
        <v>0</v>
      </c>
      <c r="P23" s="19">
        <f t="shared" ref="P23" ca="1" si="249">IFERROR(IF(VLOOKUP($C22,INDIRECT(P$5&amp;"!$V$3:$AG$100"),12,0)&gt;0,VLOOKUP($C22,INDIRECT(P$5&amp;"!$V$3:$AG$100"),12,0),0),"")</f>
        <v>1</v>
      </c>
      <c r="Q23" s="73">
        <f t="shared" ref="Q23" ca="1" si="250">IFERROR(IF(VLOOKUP($C22,INDIRECT(Q$5&amp;"!$V$3:$AG$100"),12,0)&gt;0,VLOOKUP($C22,INDIRECT(Q$5&amp;"!$V$3:$AG$100"),12,0),0),"")</f>
        <v>1</v>
      </c>
      <c r="R23" s="73">
        <f t="shared" ref="R23" ca="1" si="251">IFERROR(IF(VLOOKUP($C22,INDIRECT(R$5&amp;"!$V$3:$AG$100"),12,0)&gt;0,VLOOKUP($C22,INDIRECT(R$5&amp;"!$V$3:$AG$100"),12,0),0),"")</f>
        <v>0</v>
      </c>
      <c r="S23" s="73">
        <f t="shared" ref="S23" ca="1" si="252">IFERROR(IF(VLOOKUP($C22,INDIRECT(S$5&amp;"!$V$3:$AG$100"),12,0)&gt;0,VLOOKUP($C22,INDIRECT(S$5&amp;"!$V$3:$AG$100"),12,0),0),"")</f>
        <v>0</v>
      </c>
      <c r="T23" s="18">
        <f t="shared" ref="T23" ca="1" si="253">IFERROR(IF(VLOOKUP($C22,INDIRECT(T$5&amp;"!$V$3:$AG$100"),12,0)&gt;0,VLOOKUP($C22,INDIRECT(T$5&amp;"!$V$3:$AG$100"),12,0),0),"")</f>
        <v>1</v>
      </c>
      <c r="U23" s="134">
        <f t="shared" ref="U23" ca="1" si="254">IFERROR(IF(VLOOKUP($C22,INDIRECT(U$5&amp;"!$V$3:$AG$100"),12,0)&gt;0,VLOOKUP($C22,INDIRECT(U$5&amp;"!$V$3:$AG$100"),12,0),0),"")</f>
        <v>2</v>
      </c>
      <c r="V23" s="73">
        <f t="shared" ref="V23" ca="1" si="255">IFERROR(IF(VLOOKUP($C22,INDIRECT(V$5&amp;"!$V$3:$AG$100"),12,0)&gt;0,VLOOKUP($C22,INDIRECT(V$5&amp;"!$V$3:$AG$100"),12,0),0),"")</f>
        <v>1</v>
      </c>
      <c r="W23" s="73" t="str">
        <f t="shared" ref="W23" ca="1" si="256">IFERROR(IF(VLOOKUP($C22,INDIRECT(W$5&amp;"!$V$3:$AG$100"),12,0)&gt;0,VLOOKUP($C22,INDIRECT(W$5&amp;"!$V$3:$AG$100"),12,0),0),"")</f>
        <v/>
      </c>
      <c r="X23" s="18">
        <f t="shared" ref="X23" ca="1" si="257">IFERROR(IF(VLOOKUP($C22,INDIRECT(X$5&amp;"!$V$3:$AG$100"),12,0)&gt;0,VLOOKUP($C22,INDIRECT(X$5&amp;"!$V$3:$AG$100"),12,0),0),"")</f>
        <v>1</v>
      </c>
      <c r="Y23" s="19">
        <f t="shared" ref="Y23" ca="1" si="258">IFERROR(IF(VLOOKUP($C22,INDIRECT(Y$5&amp;"!$V$3:$AG$100"),12,0)&gt;0,VLOOKUP($C22,INDIRECT(Y$5&amp;"!$V$3:$AG$100"),12,0),0),"")</f>
        <v>0</v>
      </c>
      <c r="Z23" s="73">
        <f t="shared" ref="Z23" ca="1" si="259">IFERROR(IF(VLOOKUP($C22,INDIRECT(Z$5&amp;"!$V$3:$AG$100"),12,0)&gt;0,VLOOKUP($C22,INDIRECT(Z$5&amp;"!$V$3:$AG$100"),12,0),0),"")</f>
        <v>1</v>
      </c>
      <c r="AA23" s="73">
        <f t="shared" ref="AA23" ca="1" si="260">IFERROR(IF(VLOOKUP($C22,INDIRECT(AA$5&amp;"!$V$3:$AG$100"),12,0)&gt;0,VLOOKUP($C22,INDIRECT(AA$5&amp;"!$V$3:$AG$100"),12,0),0),"")</f>
        <v>0</v>
      </c>
      <c r="AB23" s="18" t="str">
        <f t="shared" ref="AB23" ca="1" si="261">IFERROR(IF(VLOOKUP($C22,INDIRECT(AB$5&amp;"!$V$3:$AG$100"),12,0)&gt;0,VLOOKUP($C22,INDIRECT(AB$5&amp;"!$V$3:$AG$100"),12,0),0),"")</f>
        <v/>
      </c>
      <c r="AC23" s="19">
        <f t="shared" ref="AC23" ca="1" si="262">IFERROR(IF(VLOOKUP($C22,INDIRECT(AC$5&amp;"!$V$3:$AG$100"),12,0)&gt;0,VLOOKUP($C22,INDIRECT(AC$5&amp;"!$V$3:$AG$100"),12,0),0),"")</f>
        <v>1</v>
      </c>
      <c r="AD23" s="73" t="str">
        <f t="shared" ref="AD23" ca="1" si="263">IFERROR(IF(VLOOKUP($C22,INDIRECT(AD$5&amp;"!$V$3:$AG$100"),12,0)&gt;0,VLOOKUP($C22,INDIRECT(AD$5&amp;"!$V$3:$AG$100"),12,0),0),"")</f>
        <v/>
      </c>
      <c r="AE23" s="73" t="str">
        <f t="shared" ref="AE23" ca="1" si="264">IFERROR(IF(VLOOKUP($C22,INDIRECT(AE$5&amp;"!$V$3:$AG$100"),12,0)&gt;0,VLOOKUP($C22,INDIRECT(AE$5&amp;"!$V$3:$AG$100"),12,0),0),"")</f>
        <v/>
      </c>
      <c r="AF23" s="73" t="str">
        <f t="shared" ref="AF23" ca="1" si="265">IFERROR(IF(VLOOKUP($C22,INDIRECT(AF$5&amp;"!$V$3:$AG$100"),12,0)&gt;0,VLOOKUP($C22,INDIRECT(AF$5&amp;"!$V$3:$AG$100"),12,0),0),"")</f>
        <v/>
      </c>
      <c r="AG23" s="18" t="str">
        <f t="shared" ref="AG23" ca="1" si="266">IFERROR(IF(VLOOKUP($C22,INDIRECT(AG$5&amp;"!$V$3:$AG$100"),12,0)&gt;0,VLOOKUP($C22,INDIRECT(AG$5&amp;"!$V$3:$AG$100"),12,0),0),"")</f>
        <v/>
      </c>
      <c r="AH23" s="134" t="str">
        <f t="shared" ref="AH23" ca="1" si="267">IFERROR(IF(VLOOKUP($C22,INDIRECT(AH$5&amp;"!$V$3:$AG$100"),12,0)&gt;0,VLOOKUP($C22,INDIRECT(AH$5&amp;"!$V$3:$AG$100"),12,0),0),"")</f>
        <v/>
      </c>
      <c r="AI23" s="73" t="str">
        <f t="shared" ref="AI23" ca="1" si="268">IFERROR(IF(VLOOKUP($C22,INDIRECT(AI$5&amp;"!$V$3:$AG$100"),12,0)&gt;0,VLOOKUP($C22,INDIRECT(AI$5&amp;"!$V$3:$AG$100"),12,0),0),"")</f>
        <v/>
      </c>
      <c r="AJ23" s="73" t="str">
        <f t="shared" ref="AJ23" ca="1" si="269">IFERROR(IF(VLOOKUP($C22,INDIRECT(AJ$5&amp;"!$V$3:$AG$100"),12,0)&gt;0,VLOOKUP($C22,INDIRECT(AJ$5&amp;"!$V$3:$AG$100"),12,0),0),"")</f>
        <v/>
      </c>
      <c r="AK23" s="18" t="str">
        <f t="shared" ref="AK23" ca="1" si="270">IFERROR(IF(VLOOKUP($C22,INDIRECT(AK$5&amp;"!$V$3:$AG$100"),12,0)&gt;0,VLOOKUP($C22,INDIRECT(AK$5&amp;"!$V$3:$AG$100"),12,0),0),"")</f>
        <v/>
      </c>
      <c r="AL23" s="19" t="str">
        <f t="shared" ref="AL23" ca="1" si="271">IFERROR(IF(VLOOKUP($C22,INDIRECT(AL$5&amp;"!$V$3:$AG$100"),12,0)&gt;0,VLOOKUP($C22,INDIRECT(AL$5&amp;"!$V$3:$AG$100"),12,0),0),"")</f>
        <v/>
      </c>
      <c r="AM23" s="73" t="str">
        <f t="shared" ref="AM23" ca="1" si="272">IFERROR(IF(VLOOKUP($C22,INDIRECT(AM$5&amp;"!$V$3:$AG$100"),12,0)&gt;0,VLOOKUP($C22,INDIRECT(AM$5&amp;"!$V$3:$AG$100"),12,0),0),"")</f>
        <v/>
      </c>
      <c r="AN23" s="73" t="str">
        <f t="shared" ref="AN23" ca="1" si="273">IFERROR(IF(VLOOKUP($C22,INDIRECT(AN$5&amp;"!$V$3:$AG$100"),12,0)&gt;0,VLOOKUP($C22,INDIRECT(AN$5&amp;"!$V$3:$AG$100"),12,0),0),"")</f>
        <v/>
      </c>
      <c r="AO23" s="247" t="str">
        <f t="shared" ref="AO23" ca="1" si="274">IFERROR(IF(VLOOKUP($C22,INDIRECT(AO$5&amp;"!$V$3:$AG$100"),12,0)&gt;0,VLOOKUP($C22,INDIRECT(AO$5&amp;"!$V$3:$AG$100"),12,0),0),"")</f>
        <v/>
      </c>
      <c r="AP23" s="18" t="str">
        <f t="shared" ref="AP23" ca="1" si="275">IFERROR(IF(VLOOKUP($C22,INDIRECT(AP$5&amp;"!$V$3:$AG$100"),12,0)&gt;0,VLOOKUP($C22,INDIRECT(AP$5&amp;"!$V$3:$AG$100"),12,0),0),"")</f>
        <v/>
      </c>
      <c r="AQ23" s="134">
        <f t="shared" ref="AQ23" ca="1" si="276">IFERROR(IF(VLOOKUP($C22,INDIRECT(AQ$5&amp;"!$V$3:$AG$100"),12,0)&gt;0,VLOOKUP($C22,INDIRECT(AQ$5&amp;"!$V$3:$AG$100"),12,0),0),"")</f>
        <v>1</v>
      </c>
      <c r="AR23" s="73">
        <f t="shared" ref="AR23" ca="1" si="277">IFERROR(IF(VLOOKUP($C22,INDIRECT(AR$5&amp;"!$V$3:$AG$100"),12,0)&gt;0,VLOOKUP($C22,INDIRECT(AR$5&amp;"!$V$3:$AG$100"),12,0),0),"")</f>
        <v>1</v>
      </c>
      <c r="AS23" s="73">
        <f t="shared" ref="AS23" ca="1" si="278">IFERROR(IF(VLOOKUP($C22,INDIRECT(AS$5&amp;"!$V$3:$AG$100"),12,0)&gt;0,VLOOKUP($C22,INDIRECT(AS$5&amp;"!$V$3:$AG$100"),12,0),0),"")</f>
        <v>0</v>
      </c>
      <c r="AT23" s="18" t="str">
        <f t="shared" ref="AT23" ca="1" si="279">IFERROR(IF(VLOOKUP($C22,INDIRECT(AT$5&amp;"!$V$3:$AG$100"),12,0)&gt;0,VLOOKUP($C22,INDIRECT(AT$5&amp;"!$V$3:$AG$100"),12,0),0),"")</f>
        <v/>
      </c>
      <c r="AU23" s="134">
        <f t="shared" ref="AU23" ca="1" si="280">IFERROR(IF(VLOOKUP($C22,INDIRECT(AU$5&amp;"!$V$3:$AG$100"),12,0)&gt;0,VLOOKUP($C22,INDIRECT(AU$5&amp;"!$V$3:$AG$100"),12,0),0),"")</f>
        <v>0</v>
      </c>
      <c r="AV23" s="73">
        <f t="shared" ref="AV23" ca="1" si="281">IFERROR(IF(VLOOKUP($C22,INDIRECT(AV$5&amp;"!$V$3:$AG$100"),12,0)&gt;0,VLOOKUP($C22,INDIRECT(AV$5&amp;"!$V$3:$AG$100"),12,0),0),"")</f>
        <v>0</v>
      </c>
      <c r="AW23" s="73" t="str">
        <f t="shared" ref="AW23" ca="1" si="282">IFERROR(IF(VLOOKUP($C22,INDIRECT(AW$5&amp;"!$V$3:$AG$100"),12,0)&gt;0,VLOOKUP($C22,INDIRECT(AW$5&amp;"!$V$3:$AG$100"),12,0),0),"")</f>
        <v/>
      </c>
      <c r="AX23" s="18" t="str">
        <f t="shared" ref="AX23" ca="1" si="283">IFERROR(IF(VLOOKUP($C22,INDIRECT(AX$5&amp;"!$V$3:$AG$100"),12,0)&gt;0,VLOOKUP($C22,INDIRECT(AX$5&amp;"!$V$3:$AG$100"),12,0),0),"")</f>
        <v/>
      </c>
      <c r="AY23" s="19" t="str">
        <f t="shared" ref="AY23" ca="1" si="284">IFERROR(IF(VLOOKUP($C22,INDIRECT(AY$5&amp;"!$V$3:$AG$100"),12,0)&gt;0,VLOOKUP($C22,INDIRECT(AY$5&amp;"!$V$3:$AG$100"),12,0),0),"")</f>
        <v/>
      </c>
      <c r="AZ23" s="73">
        <f t="shared" ref="AZ23" ca="1" si="285">IFERROR(IF(VLOOKUP($C22,INDIRECT(AZ$5&amp;"!$V$3:$AG$100"),12,0)&gt;0,VLOOKUP($C22,INDIRECT(AZ$5&amp;"!$V$3:$AG$100"),12,0),0),"")</f>
        <v>1</v>
      </c>
      <c r="BA23" s="73">
        <f t="shared" ref="BA23" ca="1" si="286">IFERROR(IF(VLOOKUP($C22,INDIRECT(BA$5&amp;"!$V$3:$AG$100"),12,0)&gt;0,VLOOKUP($C22,INDIRECT(BA$5&amp;"!$V$3:$AG$100"),12,0),0),"")</f>
        <v>0</v>
      </c>
      <c r="BB23" s="247" t="str">
        <f t="shared" ref="BB23" ca="1" si="287">IFERROR(IF(VLOOKUP($C22,INDIRECT(BB$5&amp;"!$V$3:$AG$100"),12,0)&gt;0,VLOOKUP($C22,INDIRECT(BB$5&amp;"!$V$3:$AG$100"),12,0),0),"")</f>
        <v/>
      </c>
      <c r="BC23" s="18" t="str">
        <f t="shared" ref="BC23" ca="1" si="288">IFERROR(IF(VLOOKUP($C22,INDIRECT(BC$5&amp;"!$V$3:$AG$100"),12,0)&gt;0,VLOOKUP($C22,INDIRECT(BC$5&amp;"!$V$3:$AG$100"),12,0),0),"")</f>
        <v/>
      </c>
      <c r="BD23" s="134" t="str">
        <f t="shared" ref="BD23" ca="1" si="289">IFERROR(IF(VLOOKUP($C22,INDIRECT(BD$5&amp;"!$V$3:$AG$100"),12,0)&gt;0,VLOOKUP($C22,INDIRECT(BD$5&amp;"!$V$3:$AG$100"),12,0),0),"")</f>
        <v/>
      </c>
      <c r="BE23" s="73" t="str">
        <f t="shared" ref="BE23" ca="1" si="290">IFERROR(IF(VLOOKUP($C22,INDIRECT(BE$5&amp;"!$V$3:$AG$100"),12,0)&gt;0,VLOOKUP($C22,INDIRECT(BE$5&amp;"!$V$3:$AG$100"),12,0),0),"")</f>
        <v/>
      </c>
      <c r="BF23" s="73" t="str">
        <f t="shared" ref="BF23" ca="1" si="291">IFERROR(IF(VLOOKUP($C22,INDIRECT(BF$5&amp;"!$V$3:$AG$100"),12,0)&gt;0,VLOOKUP($C22,INDIRECT(BF$5&amp;"!$V$3:$AG$100"),12,0),0),"")</f>
        <v/>
      </c>
      <c r="BG23" s="18" t="str">
        <f t="shared" ref="BG23" ca="1" si="292">IFERROR(IF(VLOOKUP($C22,INDIRECT(BG$5&amp;"!$V$3:$AG$100"),12,0)&gt;0,VLOOKUP($C22,INDIRECT(BG$5&amp;"!$V$3:$AG$100"),12,0),0),"")</f>
        <v/>
      </c>
      <c r="BH23" s="88"/>
    </row>
    <row r="24" spans="1:60" x14ac:dyDescent="0.25">
      <c r="A24" s="3"/>
      <c r="B24" s="376"/>
      <c r="C24" s="366"/>
      <c r="D24" s="115" t="str">
        <f t="shared" si="2"/>
        <v/>
      </c>
      <c r="E24" s="115" t="str">
        <f t="shared" si="3"/>
        <v/>
      </c>
      <c r="F24" s="20" t="s">
        <v>20</v>
      </c>
      <c r="G24" s="142">
        <f t="shared" ca="1" si="122"/>
        <v>161</v>
      </c>
      <c r="H24" s="135" t="str">
        <f t="shared" ref="H24:BG24" ca="1" si="293">IFERROR(IF(VLOOKUP($C22,INDIRECT(H$5&amp;"!$V$3:$AG$100"),11,0)&gt;0,VLOOKUP($C22,INDIRECT(H$5&amp;"!$V$3:$AG$100"),11,0),0),"")</f>
        <v/>
      </c>
      <c r="I24" s="74">
        <f t="shared" ca="1" si="293"/>
        <v>11</v>
      </c>
      <c r="J24" s="74">
        <f t="shared" ca="1" si="293"/>
        <v>7</v>
      </c>
      <c r="K24" s="21" t="str">
        <f t="shared" ca="1" si="293"/>
        <v/>
      </c>
      <c r="L24" s="74" t="str">
        <f t="shared" ca="1" si="293"/>
        <v/>
      </c>
      <c r="M24" s="74" t="str">
        <f t="shared" ca="1" si="293"/>
        <v/>
      </c>
      <c r="N24" s="74">
        <f t="shared" ca="1" si="293"/>
        <v>6</v>
      </c>
      <c r="O24" s="21">
        <f t="shared" ca="1" si="293"/>
        <v>2</v>
      </c>
      <c r="P24" s="22">
        <f t="shared" ca="1" si="293"/>
        <v>9</v>
      </c>
      <c r="Q24" s="74">
        <f t="shared" ca="1" si="293"/>
        <v>13</v>
      </c>
      <c r="R24" s="74">
        <f t="shared" ca="1" si="293"/>
        <v>2</v>
      </c>
      <c r="S24" s="74">
        <f t="shared" ca="1" si="293"/>
        <v>9</v>
      </c>
      <c r="T24" s="21">
        <f t="shared" ca="1" si="293"/>
        <v>5</v>
      </c>
      <c r="U24" s="135">
        <f t="shared" ca="1" si="293"/>
        <v>11</v>
      </c>
      <c r="V24" s="74">
        <f t="shared" ca="1" si="293"/>
        <v>5</v>
      </c>
      <c r="W24" s="74" t="str">
        <f t="shared" ca="1" si="293"/>
        <v/>
      </c>
      <c r="X24" s="21">
        <f t="shared" ca="1" si="293"/>
        <v>11</v>
      </c>
      <c r="Y24" s="22">
        <f t="shared" ca="1" si="293"/>
        <v>4</v>
      </c>
      <c r="Z24" s="74">
        <f t="shared" ca="1" si="293"/>
        <v>11</v>
      </c>
      <c r="AA24" s="74">
        <f t="shared" ca="1" si="293"/>
        <v>1</v>
      </c>
      <c r="AB24" s="21" t="str">
        <f t="shared" ca="1" si="293"/>
        <v/>
      </c>
      <c r="AC24" s="22">
        <f t="shared" ca="1" si="293"/>
        <v>10</v>
      </c>
      <c r="AD24" s="74" t="str">
        <f t="shared" ca="1" si="293"/>
        <v/>
      </c>
      <c r="AE24" s="74" t="str">
        <f t="shared" ca="1" si="293"/>
        <v/>
      </c>
      <c r="AF24" s="74" t="str">
        <f t="shared" ca="1" si="293"/>
        <v/>
      </c>
      <c r="AG24" s="21" t="str">
        <f t="shared" ca="1" si="293"/>
        <v/>
      </c>
      <c r="AH24" s="135" t="str">
        <f t="shared" ca="1" si="293"/>
        <v/>
      </c>
      <c r="AI24" s="74" t="str">
        <f t="shared" ca="1" si="293"/>
        <v/>
      </c>
      <c r="AJ24" s="74" t="str">
        <f t="shared" ca="1" si="293"/>
        <v/>
      </c>
      <c r="AK24" s="21" t="str">
        <f t="shared" ca="1" si="293"/>
        <v/>
      </c>
      <c r="AL24" s="22" t="str">
        <f t="shared" ca="1" si="293"/>
        <v/>
      </c>
      <c r="AM24" s="74" t="str">
        <f t="shared" ca="1" si="293"/>
        <v/>
      </c>
      <c r="AN24" s="74" t="str">
        <f t="shared" ca="1" si="293"/>
        <v/>
      </c>
      <c r="AO24" s="248" t="str">
        <f t="shared" ca="1" si="293"/>
        <v/>
      </c>
      <c r="AP24" s="21" t="str">
        <f t="shared" ca="1" si="293"/>
        <v/>
      </c>
      <c r="AQ24" s="135">
        <f t="shared" ca="1" si="293"/>
        <v>7</v>
      </c>
      <c r="AR24" s="74">
        <f t="shared" ca="1" si="293"/>
        <v>11</v>
      </c>
      <c r="AS24" s="74">
        <f t="shared" ca="1" si="293"/>
        <v>8</v>
      </c>
      <c r="AT24" s="21" t="str">
        <f t="shared" ca="1" si="293"/>
        <v/>
      </c>
      <c r="AU24" s="135">
        <f t="shared" ca="1" si="293"/>
        <v>6</v>
      </c>
      <c r="AV24" s="74">
        <f t="shared" ca="1" si="293"/>
        <v>3</v>
      </c>
      <c r="AW24" s="74" t="str">
        <f t="shared" ca="1" si="293"/>
        <v/>
      </c>
      <c r="AX24" s="21" t="str">
        <f t="shared" ca="1" si="293"/>
        <v/>
      </c>
      <c r="AY24" s="22" t="str">
        <f t="shared" ca="1" si="293"/>
        <v/>
      </c>
      <c r="AZ24" s="74">
        <f t="shared" ca="1" si="293"/>
        <v>5</v>
      </c>
      <c r="BA24" s="74">
        <f t="shared" ca="1" si="293"/>
        <v>4</v>
      </c>
      <c r="BB24" s="248" t="str">
        <f t="shared" ca="1" si="293"/>
        <v/>
      </c>
      <c r="BC24" s="21" t="str">
        <f t="shared" ca="1" si="293"/>
        <v/>
      </c>
      <c r="BD24" s="135" t="str">
        <f t="shared" ca="1" si="293"/>
        <v/>
      </c>
      <c r="BE24" s="74" t="str">
        <f t="shared" ca="1" si="293"/>
        <v/>
      </c>
      <c r="BF24" s="74" t="str">
        <f t="shared" ca="1" si="293"/>
        <v/>
      </c>
      <c r="BG24" s="21" t="str">
        <f t="shared" ca="1" si="293"/>
        <v/>
      </c>
      <c r="BH24" s="88"/>
    </row>
    <row r="25" spans="1:60" x14ac:dyDescent="0.25">
      <c r="A25" s="3"/>
      <c r="B25" s="367" t="s">
        <v>78</v>
      </c>
      <c r="C25" s="374" t="s">
        <v>112</v>
      </c>
      <c r="D25" s="115" t="str">
        <f t="shared" ref="D25:D27" si="294">IF(C25="","",C25)</f>
        <v>Kike</v>
      </c>
      <c r="E25" s="115" t="str">
        <f t="shared" ref="E25:E27" si="295">IF(B25="","",B25)</f>
        <v>Z</v>
      </c>
      <c r="F25" s="23" t="s">
        <v>16</v>
      </c>
      <c r="G25" s="143">
        <f t="shared" ref="G25:G27" ca="1" si="296">SUM(H25:BG25)</f>
        <v>15</v>
      </c>
      <c r="H25" s="136" t="str">
        <f t="shared" ref="H25:BG25" ca="1" si="297">IFERROR(IF(VLOOKUP($C25,INDIRECT(H$5&amp;"!$V$3:$AG$100"),2,0)&gt;0,1,0),"")</f>
        <v/>
      </c>
      <c r="I25" s="24">
        <f t="shared" ca="1" si="297"/>
        <v>1</v>
      </c>
      <c r="J25" s="24" t="str">
        <f t="shared" ca="1" si="297"/>
        <v/>
      </c>
      <c r="K25" s="25" t="str">
        <f t="shared" ca="1" si="297"/>
        <v/>
      </c>
      <c r="L25" s="24" t="str">
        <f t="shared" ca="1" si="297"/>
        <v/>
      </c>
      <c r="M25" s="24" t="str">
        <f t="shared" ca="1" si="297"/>
        <v/>
      </c>
      <c r="N25" s="24">
        <f t="shared" ca="1" si="297"/>
        <v>1</v>
      </c>
      <c r="O25" s="25" t="str">
        <f t="shared" ca="1" si="297"/>
        <v/>
      </c>
      <c r="P25" s="26">
        <f t="shared" ca="1" si="297"/>
        <v>1</v>
      </c>
      <c r="Q25" s="24" t="str">
        <f t="shared" ca="1" si="297"/>
        <v/>
      </c>
      <c r="R25" s="24" t="str">
        <f t="shared" ca="1" si="297"/>
        <v/>
      </c>
      <c r="S25" s="24" t="str">
        <f t="shared" ca="1" si="297"/>
        <v/>
      </c>
      <c r="T25" s="25" t="str">
        <f t="shared" ca="1" si="297"/>
        <v/>
      </c>
      <c r="U25" s="136" t="str">
        <f t="shared" ca="1" si="297"/>
        <v/>
      </c>
      <c r="V25" s="24">
        <f t="shared" ca="1" si="297"/>
        <v>1</v>
      </c>
      <c r="W25" s="24" t="str">
        <f t="shared" ca="1" si="297"/>
        <v/>
      </c>
      <c r="X25" s="25">
        <f t="shared" ca="1" si="297"/>
        <v>1</v>
      </c>
      <c r="Y25" s="26">
        <f t="shared" ca="1" si="297"/>
        <v>1</v>
      </c>
      <c r="Z25" s="24" t="str">
        <f t="shared" ca="1" si="297"/>
        <v/>
      </c>
      <c r="AA25" s="24" t="str">
        <f t="shared" ca="1" si="297"/>
        <v/>
      </c>
      <c r="AB25" s="25">
        <f t="shared" ca="1" si="297"/>
        <v>1</v>
      </c>
      <c r="AC25" s="26">
        <f t="shared" ca="1" si="297"/>
        <v>1</v>
      </c>
      <c r="AD25" s="24" t="str">
        <f t="shared" ca="1" si="297"/>
        <v/>
      </c>
      <c r="AE25" s="24" t="str">
        <f t="shared" ca="1" si="297"/>
        <v/>
      </c>
      <c r="AF25" s="24" t="str">
        <f t="shared" ca="1" si="297"/>
        <v/>
      </c>
      <c r="AG25" s="25" t="str">
        <f t="shared" ca="1" si="297"/>
        <v/>
      </c>
      <c r="AH25" s="136" t="str">
        <f t="shared" ca="1" si="297"/>
        <v/>
      </c>
      <c r="AI25" s="24" t="str">
        <f t="shared" ca="1" si="297"/>
        <v/>
      </c>
      <c r="AJ25" s="24" t="str">
        <f t="shared" ca="1" si="297"/>
        <v/>
      </c>
      <c r="AK25" s="25">
        <f t="shared" ca="1" si="297"/>
        <v>1</v>
      </c>
      <c r="AL25" s="26" t="str">
        <f t="shared" ca="1" si="297"/>
        <v/>
      </c>
      <c r="AM25" s="24" t="str">
        <f t="shared" ca="1" si="297"/>
        <v/>
      </c>
      <c r="AN25" s="24" t="str">
        <f t="shared" ca="1" si="297"/>
        <v/>
      </c>
      <c r="AO25" s="249" t="str">
        <f t="shared" ca="1" si="297"/>
        <v/>
      </c>
      <c r="AP25" s="25" t="str">
        <f t="shared" ca="1" si="297"/>
        <v/>
      </c>
      <c r="AQ25" s="136" t="str">
        <f t="shared" ca="1" si="297"/>
        <v/>
      </c>
      <c r="AR25" s="24">
        <f t="shared" ca="1" si="297"/>
        <v>1</v>
      </c>
      <c r="AS25" s="24" t="str">
        <f t="shared" ca="1" si="297"/>
        <v/>
      </c>
      <c r="AT25" s="25">
        <f t="shared" ca="1" si="297"/>
        <v>1</v>
      </c>
      <c r="AU25" s="136" t="str">
        <f t="shared" ca="1" si="297"/>
        <v/>
      </c>
      <c r="AV25" s="24">
        <f t="shared" ca="1" si="297"/>
        <v>1</v>
      </c>
      <c r="AW25" s="24" t="str">
        <f t="shared" ca="1" si="297"/>
        <v/>
      </c>
      <c r="AX25" s="25" t="str">
        <f t="shared" ca="1" si="297"/>
        <v/>
      </c>
      <c r="AY25" s="26">
        <f t="shared" ca="1" si="297"/>
        <v>1</v>
      </c>
      <c r="AZ25" s="24">
        <f t="shared" ca="1" si="297"/>
        <v>1</v>
      </c>
      <c r="BA25" s="24">
        <f t="shared" ca="1" si="297"/>
        <v>1</v>
      </c>
      <c r="BB25" s="249" t="str">
        <f t="shared" ca="1" si="297"/>
        <v/>
      </c>
      <c r="BC25" s="25" t="str">
        <f t="shared" ca="1" si="297"/>
        <v/>
      </c>
      <c r="BD25" s="136" t="str">
        <f t="shared" ca="1" si="297"/>
        <v/>
      </c>
      <c r="BE25" s="24" t="str">
        <f t="shared" ca="1" si="297"/>
        <v/>
      </c>
      <c r="BF25" s="24" t="str">
        <f t="shared" ca="1" si="297"/>
        <v/>
      </c>
      <c r="BG25" s="25" t="str">
        <f t="shared" ca="1" si="297"/>
        <v/>
      </c>
      <c r="BH25" s="88"/>
    </row>
    <row r="26" spans="1:60" x14ac:dyDescent="0.25">
      <c r="A26" s="3"/>
      <c r="B26" s="375"/>
      <c r="C26" s="365"/>
      <c r="D26" s="115" t="str">
        <f t="shared" si="294"/>
        <v/>
      </c>
      <c r="E26" s="115" t="str">
        <f t="shared" si="295"/>
        <v/>
      </c>
      <c r="F26" s="17" t="s">
        <v>18</v>
      </c>
      <c r="G26" s="141">
        <f t="shared" ca="1" si="296"/>
        <v>1</v>
      </c>
      <c r="H26" s="134" t="str">
        <f t="shared" ref="H26:BG26" ca="1" si="298">IFERROR(IF(VLOOKUP($C25,INDIRECT(H$5&amp;"!$V$3:$AG$100"),12,0)&gt;0,VLOOKUP($C25,INDIRECT(H$5&amp;"!$V$3:$AG$100"),12,0),0),"")</f>
        <v/>
      </c>
      <c r="I26" s="73">
        <f t="shared" ca="1" si="298"/>
        <v>0</v>
      </c>
      <c r="J26" s="73" t="str">
        <f t="shared" ca="1" si="298"/>
        <v/>
      </c>
      <c r="K26" s="18" t="str">
        <f t="shared" ca="1" si="298"/>
        <v/>
      </c>
      <c r="L26" s="73" t="str">
        <f t="shared" ca="1" si="298"/>
        <v/>
      </c>
      <c r="M26" s="73" t="str">
        <f t="shared" ca="1" si="298"/>
        <v/>
      </c>
      <c r="N26" s="73">
        <f t="shared" ca="1" si="298"/>
        <v>0</v>
      </c>
      <c r="O26" s="18" t="str">
        <f t="shared" ca="1" si="298"/>
        <v/>
      </c>
      <c r="P26" s="19">
        <f t="shared" ca="1" si="298"/>
        <v>0</v>
      </c>
      <c r="Q26" s="73" t="str">
        <f t="shared" ca="1" si="298"/>
        <v/>
      </c>
      <c r="R26" s="73" t="str">
        <f t="shared" ca="1" si="298"/>
        <v/>
      </c>
      <c r="S26" s="73" t="str">
        <f t="shared" ca="1" si="298"/>
        <v/>
      </c>
      <c r="T26" s="18" t="str">
        <f t="shared" ca="1" si="298"/>
        <v/>
      </c>
      <c r="U26" s="134" t="str">
        <f t="shared" ca="1" si="298"/>
        <v/>
      </c>
      <c r="V26" s="73">
        <f t="shared" ca="1" si="298"/>
        <v>0</v>
      </c>
      <c r="W26" s="73" t="str">
        <f t="shared" ca="1" si="298"/>
        <v/>
      </c>
      <c r="X26" s="18">
        <f t="shared" ca="1" si="298"/>
        <v>0</v>
      </c>
      <c r="Y26" s="19">
        <f t="shared" ca="1" si="298"/>
        <v>0</v>
      </c>
      <c r="Z26" s="73" t="str">
        <f t="shared" ca="1" si="298"/>
        <v/>
      </c>
      <c r="AA26" s="73" t="str">
        <f t="shared" ca="1" si="298"/>
        <v/>
      </c>
      <c r="AB26" s="18">
        <f t="shared" ca="1" si="298"/>
        <v>0</v>
      </c>
      <c r="AC26" s="19">
        <f t="shared" ca="1" si="298"/>
        <v>0</v>
      </c>
      <c r="AD26" s="73" t="str">
        <f t="shared" ca="1" si="298"/>
        <v/>
      </c>
      <c r="AE26" s="73" t="str">
        <f t="shared" ca="1" si="298"/>
        <v/>
      </c>
      <c r="AF26" s="73" t="str">
        <f t="shared" ca="1" si="298"/>
        <v/>
      </c>
      <c r="AG26" s="18" t="str">
        <f t="shared" ca="1" si="298"/>
        <v/>
      </c>
      <c r="AH26" s="134" t="str">
        <f t="shared" ca="1" si="298"/>
        <v/>
      </c>
      <c r="AI26" s="73" t="str">
        <f t="shared" ca="1" si="298"/>
        <v/>
      </c>
      <c r="AJ26" s="73" t="str">
        <f t="shared" ca="1" si="298"/>
        <v/>
      </c>
      <c r="AK26" s="18">
        <f t="shared" ca="1" si="298"/>
        <v>0</v>
      </c>
      <c r="AL26" s="19" t="str">
        <f t="shared" ca="1" si="298"/>
        <v/>
      </c>
      <c r="AM26" s="73" t="str">
        <f t="shared" ca="1" si="298"/>
        <v/>
      </c>
      <c r="AN26" s="73" t="str">
        <f t="shared" ca="1" si="298"/>
        <v/>
      </c>
      <c r="AO26" s="247" t="str">
        <f t="shared" ca="1" si="298"/>
        <v/>
      </c>
      <c r="AP26" s="18" t="str">
        <f t="shared" ca="1" si="298"/>
        <v/>
      </c>
      <c r="AQ26" s="134" t="str">
        <f t="shared" ca="1" si="298"/>
        <v/>
      </c>
      <c r="AR26" s="73">
        <f t="shared" ca="1" si="298"/>
        <v>0</v>
      </c>
      <c r="AS26" s="73" t="str">
        <f t="shared" ca="1" si="298"/>
        <v/>
      </c>
      <c r="AT26" s="18">
        <f t="shared" ca="1" si="298"/>
        <v>0</v>
      </c>
      <c r="AU26" s="134" t="str">
        <f t="shared" ca="1" si="298"/>
        <v/>
      </c>
      <c r="AV26" s="73">
        <f t="shared" ca="1" si="298"/>
        <v>1</v>
      </c>
      <c r="AW26" s="73" t="str">
        <f t="shared" ca="1" si="298"/>
        <v/>
      </c>
      <c r="AX26" s="18" t="str">
        <f t="shared" ca="1" si="298"/>
        <v/>
      </c>
      <c r="AY26" s="19">
        <f t="shared" ca="1" si="298"/>
        <v>0</v>
      </c>
      <c r="AZ26" s="73">
        <f t="shared" ca="1" si="298"/>
        <v>0</v>
      </c>
      <c r="BA26" s="73">
        <f t="shared" ca="1" si="298"/>
        <v>0</v>
      </c>
      <c r="BB26" s="247" t="str">
        <f t="shared" ca="1" si="298"/>
        <v/>
      </c>
      <c r="BC26" s="18" t="str">
        <f t="shared" ca="1" si="298"/>
        <v/>
      </c>
      <c r="BD26" s="134" t="str">
        <f t="shared" ca="1" si="298"/>
        <v/>
      </c>
      <c r="BE26" s="73" t="str">
        <f t="shared" ca="1" si="298"/>
        <v/>
      </c>
      <c r="BF26" s="73" t="str">
        <f t="shared" ca="1" si="298"/>
        <v/>
      </c>
      <c r="BG26" s="18" t="str">
        <f t="shared" ca="1" si="298"/>
        <v/>
      </c>
      <c r="BH26" s="88"/>
    </row>
    <row r="27" spans="1:60" x14ac:dyDescent="0.25">
      <c r="A27" s="3"/>
      <c r="B27" s="376"/>
      <c r="C27" s="366"/>
      <c r="D27" s="115" t="str">
        <f t="shared" si="294"/>
        <v/>
      </c>
      <c r="E27" s="115" t="str">
        <f t="shared" si="295"/>
        <v/>
      </c>
      <c r="F27" s="20" t="s">
        <v>20</v>
      </c>
      <c r="G27" s="142">
        <f t="shared" ca="1" si="296"/>
        <v>80</v>
      </c>
      <c r="H27" s="135" t="str">
        <f t="shared" ref="H27:BG27" ca="1" si="299">IFERROR(IF(VLOOKUP($C25,INDIRECT(H$5&amp;"!$V$3:$AG$100"),11,0)&gt;0,VLOOKUP($C25,INDIRECT(H$5&amp;"!$V$3:$AG$100"),11,0),0),"")</f>
        <v/>
      </c>
      <c r="I27" s="74">
        <f t="shared" ca="1" si="299"/>
        <v>0</v>
      </c>
      <c r="J27" s="74" t="str">
        <f t="shared" ca="1" si="299"/>
        <v/>
      </c>
      <c r="K27" s="21" t="str">
        <f t="shared" ca="1" si="299"/>
        <v/>
      </c>
      <c r="L27" s="74" t="str">
        <f t="shared" ca="1" si="299"/>
        <v/>
      </c>
      <c r="M27" s="74" t="str">
        <f t="shared" ca="1" si="299"/>
        <v/>
      </c>
      <c r="N27" s="74">
        <f t="shared" ca="1" si="299"/>
        <v>3</v>
      </c>
      <c r="O27" s="21" t="str">
        <f t="shared" ca="1" si="299"/>
        <v/>
      </c>
      <c r="P27" s="22">
        <f t="shared" ca="1" si="299"/>
        <v>1</v>
      </c>
      <c r="Q27" s="74" t="str">
        <f t="shared" ca="1" si="299"/>
        <v/>
      </c>
      <c r="R27" s="74" t="str">
        <f t="shared" ca="1" si="299"/>
        <v/>
      </c>
      <c r="S27" s="74" t="str">
        <f t="shared" ca="1" si="299"/>
        <v/>
      </c>
      <c r="T27" s="21" t="str">
        <f t="shared" ca="1" si="299"/>
        <v/>
      </c>
      <c r="U27" s="135" t="str">
        <f t="shared" ca="1" si="299"/>
        <v/>
      </c>
      <c r="V27" s="74">
        <f t="shared" ca="1" si="299"/>
        <v>1</v>
      </c>
      <c r="W27" s="74" t="str">
        <f t="shared" ca="1" si="299"/>
        <v/>
      </c>
      <c r="X27" s="21">
        <f t="shared" ca="1" si="299"/>
        <v>9</v>
      </c>
      <c r="Y27" s="22">
        <f t="shared" ca="1" si="299"/>
        <v>7</v>
      </c>
      <c r="Z27" s="74" t="str">
        <f t="shared" ca="1" si="299"/>
        <v/>
      </c>
      <c r="AA27" s="74" t="str">
        <f t="shared" ca="1" si="299"/>
        <v/>
      </c>
      <c r="AB27" s="21">
        <f t="shared" ca="1" si="299"/>
        <v>8</v>
      </c>
      <c r="AC27" s="22">
        <f t="shared" ca="1" si="299"/>
        <v>1</v>
      </c>
      <c r="AD27" s="74" t="str">
        <f t="shared" ca="1" si="299"/>
        <v/>
      </c>
      <c r="AE27" s="74" t="str">
        <f t="shared" ca="1" si="299"/>
        <v/>
      </c>
      <c r="AF27" s="74" t="str">
        <f t="shared" ca="1" si="299"/>
        <v/>
      </c>
      <c r="AG27" s="21" t="str">
        <f t="shared" ca="1" si="299"/>
        <v/>
      </c>
      <c r="AH27" s="135" t="str">
        <f t="shared" ca="1" si="299"/>
        <v/>
      </c>
      <c r="AI27" s="74" t="str">
        <f t="shared" ca="1" si="299"/>
        <v/>
      </c>
      <c r="AJ27" s="74" t="str">
        <f t="shared" ca="1" si="299"/>
        <v/>
      </c>
      <c r="AK27" s="21">
        <f t="shared" ca="1" si="299"/>
        <v>6</v>
      </c>
      <c r="AL27" s="22" t="str">
        <f t="shared" ca="1" si="299"/>
        <v/>
      </c>
      <c r="AM27" s="74" t="str">
        <f t="shared" ca="1" si="299"/>
        <v/>
      </c>
      <c r="AN27" s="74" t="str">
        <f t="shared" ca="1" si="299"/>
        <v/>
      </c>
      <c r="AO27" s="248" t="str">
        <f t="shared" ca="1" si="299"/>
        <v/>
      </c>
      <c r="AP27" s="21" t="str">
        <f t="shared" ca="1" si="299"/>
        <v/>
      </c>
      <c r="AQ27" s="135" t="str">
        <f t="shared" ca="1" si="299"/>
        <v/>
      </c>
      <c r="AR27" s="74">
        <f t="shared" ca="1" si="299"/>
        <v>1</v>
      </c>
      <c r="AS27" s="74" t="str">
        <f t="shared" ca="1" si="299"/>
        <v/>
      </c>
      <c r="AT27" s="21">
        <f t="shared" ca="1" si="299"/>
        <v>13</v>
      </c>
      <c r="AU27" s="135" t="str">
        <f t="shared" ca="1" si="299"/>
        <v/>
      </c>
      <c r="AV27" s="74">
        <f t="shared" ca="1" si="299"/>
        <v>5</v>
      </c>
      <c r="AW27" s="74" t="str">
        <f t="shared" ca="1" si="299"/>
        <v/>
      </c>
      <c r="AX27" s="21" t="str">
        <f t="shared" ca="1" si="299"/>
        <v/>
      </c>
      <c r="AY27" s="22">
        <f t="shared" ca="1" si="299"/>
        <v>11</v>
      </c>
      <c r="AZ27" s="74">
        <f t="shared" ca="1" si="299"/>
        <v>6</v>
      </c>
      <c r="BA27" s="74">
        <f t="shared" ca="1" si="299"/>
        <v>8</v>
      </c>
      <c r="BB27" s="248" t="str">
        <f t="shared" ca="1" si="299"/>
        <v/>
      </c>
      <c r="BC27" s="21" t="str">
        <f t="shared" ca="1" si="299"/>
        <v/>
      </c>
      <c r="BD27" s="135" t="str">
        <f t="shared" ca="1" si="299"/>
        <v/>
      </c>
      <c r="BE27" s="74" t="str">
        <f t="shared" ca="1" si="299"/>
        <v/>
      </c>
      <c r="BF27" s="74" t="str">
        <f t="shared" ca="1" si="299"/>
        <v/>
      </c>
      <c r="BG27" s="21" t="str">
        <f t="shared" ca="1" si="299"/>
        <v/>
      </c>
      <c r="BH27" s="88"/>
    </row>
    <row r="28" spans="1:60" x14ac:dyDescent="0.25">
      <c r="A28" s="3"/>
      <c r="B28" s="367" t="s">
        <v>78</v>
      </c>
      <c r="C28" s="374" t="s">
        <v>285</v>
      </c>
      <c r="D28" s="115" t="str">
        <f t="shared" si="2"/>
        <v>Rodrigo</v>
      </c>
      <c r="E28" s="115" t="str">
        <f t="shared" si="3"/>
        <v>Z</v>
      </c>
      <c r="F28" s="23" t="s">
        <v>16</v>
      </c>
      <c r="G28" s="143">
        <f t="shared" ref="G28:G30" ca="1" si="300">SUM(H28:BG28)</f>
        <v>1</v>
      </c>
      <c r="H28" s="136" t="str">
        <f t="shared" ref="H28:BG28" ca="1" si="301">IFERROR(IF(VLOOKUP($C28,INDIRECT(H$5&amp;"!$V$3:$AG$100"),2,0)&gt;0,1,0),"")</f>
        <v/>
      </c>
      <c r="I28" s="24" t="str">
        <f t="shared" ca="1" si="301"/>
        <v/>
      </c>
      <c r="J28" s="24" t="str">
        <f t="shared" ca="1" si="301"/>
        <v/>
      </c>
      <c r="K28" s="25" t="str">
        <f t="shared" ca="1" si="301"/>
        <v/>
      </c>
      <c r="L28" s="24" t="str">
        <f t="shared" ca="1" si="301"/>
        <v/>
      </c>
      <c r="M28" s="24" t="str">
        <f t="shared" ca="1" si="301"/>
        <v/>
      </c>
      <c r="N28" s="24" t="str">
        <f t="shared" ca="1" si="301"/>
        <v/>
      </c>
      <c r="O28" s="25" t="str">
        <f t="shared" ca="1" si="301"/>
        <v/>
      </c>
      <c r="P28" s="26" t="str">
        <f t="shared" ca="1" si="301"/>
        <v/>
      </c>
      <c r="Q28" s="24" t="str">
        <f t="shared" ca="1" si="301"/>
        <v/>
      </c>
      <c r="R28" s="24" t="str">
        <f t="shared" ca="1" si="301"/>
        <v/>
      </c>
      <c r="S28" s="24" t="str">
        <f t="shared" ca="1" si="301"/>
        <v/>
      </c>
      <c r="T28" s="25" t="str">
        <f t="shared" ca="1" si="301"/>
        <v/>
      </c>
      <c r="U28" s="136" t="str">
        <f t="shared" ca="1" si="301"/>
        <v/>
      </c>
      <c r="V28" s="24" t="str">
        <f t="shared" ca="1" si="301"/>
        <v/>
      </c>
      <c r="W28" s="24" t="str">
        <f t="shared" ca="1" si="301"/>
        <v/>
      </c>
      <c r="X28" s="25" t="str">
        <f t="shared" ca="1" si="301"/>
        <v/>
      </c>
      <c r="Y28" s="26" t="str">
        <f t="shared" ca="1" si="301"/>
        <v/>
      </c>
      <c r="Z28" s="24" t="str">
        <f t="shared" ca="1" si="301"/>
        <v/>
      </c>
      <c r="AA28" s="24" t="str">
        <f t="shared" ca="1" si="301"/>
        <v/>
      </c>
      <c r="AB28" s="25" t="str">
        <f t="shared" ca="1" si="301"/>
        <v/>
      </c>
      <c r="AC28" s="26" t="str">
        <f t="shared" ca="1" si="301"/>
        <v/>
      </c>
      <c r="AD28" s="24" t="str">
        <f t="shared" ca="1" si="301"/>
        <v/>
      </c>
      <c r="AE28" s="24" t="str">
        <f t="shared" ca="1" si="301"/>
        <v/>
      </c>
      <c r="AF28" s="24" t="str">
        <f t="shared" ca="1" si="301"/>
        <v/>
      </c>
      <c r="AG28" s="25" t="str">
        <f t="shared" ca="1" si="301"/>
        <v/>
      </c>
      <c r="AH28" s="136" t="str">
        <f t="shared" ca="1" si="301"/>
        <v/>
      </c>
      <c r="AI28" s="24" t="str">
        <f t="shared" ca="1" si="301"/>
        <v/>
      </c>
      <c r="AJ28" s="24" t="str">
        <f t="shared" ca="1" si="301"/>
        <v/>
      </c>
      <c r="AK28" s="25" t="str">
        <f t="shared" ca="1" si="301"/>
        <v/>
      </c>
      <c r="AL28" s="26" t="str">
        <f t="shared" ca="1" si="301"/>
        <v/>
      </c>
      <c r="AM28" s="24" t="str">
        <f t="shared" ca="1" si="301"/>
        <v/>
      </c>
      <c r="AN28" s="24" t="str">
        <f t="shared" ca="1" si="301"/>
        <v/>
      </c>
      <c r="AO28" s="249" t="str">
        <f t="shared" ca="1" si="301"/>
        <v/>
      </c>
      <c r="AP28" s="25" t="str">
        <f t="shared" ca="1" si="301"/>
        <v/>
      </c>
      <c r="AQ28" s="136" t="str">
        <f t="shared" ca="1" si="301"/>
        <v/>
      </c>
      <c r="AR28" s="24" t="str">
        <f t="shared" ca="1" si="301"/>
        <v/>
      </c>
      <c r="AS28" s="24" t="str">
        <f t="shared" ca="1" si="301"/>
        <v/>
      </c>
      <c r="AT28" s="25" t="str">
        <f t="shared" ca="1" si="301"/>
        <v/>
      </c>
      <c r="AU28" s="136" t="str">
        <f t="shared" ca="1" si="301"/>
        <v/>
      </c>
      <c r="AV28" s="24" t="str">
        <f t="shared" ca="1" si="301"/>
        <v/>
      </c>
      <c r="AW28" s="24" t="str">
        <f t="shared" ca="1" si="301"/>
        <v/>
      </c>
      <c r="AX28" s="25" t="str">
        <f t="shared" ca="1" si="301"/>
        <v/>
      </c>
      <c r="AY28" s="26" t="str">
        <f t="shared" ca="1" si="301"/>
        <v/>
      </c>
      <c r="AZ28" s="24" t="str">
        <f t="shared" ca="1" si="301"/>
        <v/>
      </c>
      <c r="BA28" s="24">
        <f t="shared" ca="1" si="301"/>
        <v>1</v>
      </c>
      <c r="BB28" s="249" t="str">
        <f t="shared" ca="1" si="301"/>
        <v/>
      </c>
      <c r="BC28" s="25" t="str">
        <f t="shared" ca="1" si="301"/>
        <v/>
      </c>
      <c r="BD28" s="136" t="str">
        <f t="shared" ca="1" si="301"/>
        <v/>
      </c>
      <c r="BE28" s="24" t="str">
        <f t="shared" ca="1" si="301"/>
        <v/>
      </c>
      <c r="BF28" s="24" t="str">
        <f t="shared" ca="1" si="301"/>
        <v/>
      </c>
      <c r="BG28" s="25" t="str">
        <f t="shared" ca="1" si="301"/>
        <v/>
      </c>
      <c r="BH28" s="88"/>
    </row>
    <row r="29" spans="1:60" x14ac:dyDescent="0.25">
      <c r="A29" s="3"/>
      <c r="B29" s="375"/>
      <c r="C29" s="365"/>
      <c r="D29" s="115" t="str">
        <f t="shared" si="2"/>
        <v/>
      </c>
      <c r="E29" s="115" t="str">
        <f t="shared" si="3"/>
        <v/>
      </c>
      <c r="F29" s="17" t="s">
        <v>18</v>
      </c>
      <c r="G29" s="141">
        <f t="shared" ca="1" si="300"/>
        <v>1</v>
      </c>
      <c r="H29" s="134" t="str">
        <f t="shared" ref="H29:BG29" ca="1" si="302">IFERROR(IF(VLOOKUP($C28,INDIRECT(H$5&amp;"!$V$3:$AG$100"),12,0)&gt;0,VLOOKUP($C28,INDIRECT(H$5&amp;"!$V$3:$AG$100"),12,0),0),"")</f>
        <v/>
      </c>
      <c r="I29" s="73" t="str">
        <f t="shared" ca="1" si="302"/>
        <v/>
      </c>
      <c r="J29" s="73" t="str">
        <f t="shared" ca="1" si="302"/>
        <v/>
      </c>
      <c r="K29" s="18" t="str">
        <f t="shared" ca="1" si="302"/>
        <v/>
      </c>
      <c r="L29" s="73" t="str">
        <f t="shared" ca="1" si="302"/>
        <v/>
      </c>
      <c r="M29" s="73" t="str">
        <f t="shared" ca="1" si="302"/>
        <v/>
      </c>
      <c r="N29" s="73" t="str">
        <f t="shared" ca="1" si="302"/>
        <v/>
      </c>
      <c r="O29" s="18" t="str">
        <f t="shared" ca="1" si="302"/>
        <v/>
      </c>
      <c r="P29" s="19" t="str">
        <f t="shared" ca="1" si="302"/>
        <v/>
      </c>
      <c r="Q29" s="73" t="str">
        <f t="shared" ca="1" si="302"/>
        <v/>
      </c>
      <c r="R29" s="73" t="str">
        <f t="shared" ca="1" si="302"/>
        <v/>
      </c>
      <c r="S29" s="73" t="str">
        <f t="shared" ca="1" si="302"/>
        <v/>
      </c>
      <c r="T29" s="18" t="str">
        <f t="shared" ca="1" si="302"/>
        <v/>
      </c>
      <c r="U29" s="134" t="str">
        <f t="shared" ca="1" si="302"/>
        <v/>
      </c>
      <c r="V29" s="73" t="str">
        <f t="shared" ca="1" si="302"/>
        <v/>
      </c>
      <c r="W29" s="73" t="str">
        <f t="shared" ca="1" si="302"/>
        <v/>
      </c>
      <c r="X29" s="18" t="str">
        <f t="shared" ca="1" si="302"/>
        <v/>
      </c>
      <c r="Y29" s="19" t="str">
        <f t="shared" ca="1" si="302"/>
        <v/>
      </c>
      <c r="Z29" s="73" t="str">
        <f t="shared" ca="1" si="302"/>
        <v/>
      </c>
      <c r="AA29" s="73" t="str">
        <f t="shared" ca="1" si="302"/>
        <v/>
      </c>
      <c r="AB29" s="18" t="str">
        <f t="shared" ca="1" si="302"/>
        <v/>
      </c>
      <c r="AC29" s="19" t="str">
        <f t="shared" ca="1" si="302"/>
        <v/>
      </c>
      <c r="AD29" s="73" t="str">
        <f t="shared" ca="1" si="302"/>
        <v/>
      </c>
      <c r="AE29" s="73" t="str">
        <f t="shared" ca="1" si="302"/>
        <v/>
      </c>
      <c r="AF29" s="73" t="str">
        <f t="shared" ca="1" si="302"/>
        <v/>
      </c>
      <c r="AG29" s="18" t="str">
        <f t="shared" ca="1" si="302"/>
        <v/>
      </c>
      <c r="AH29" s="134" t="str">
        <f t="shared" ca="1" si="302"/>
        <v/>
      </c>
      <c r="AI29" s="73" t="str">
        <f t="shared" ca="1" si="302"/>
        <v/>
      </c>
      <c r="AJ29" s="73" t="str">
        <f t="shared" ca="1" si="302"/>
        <v/>
      </c>
      <c r="AK29" s="18" t="str">
        <f t="shared" ca="1" si="302"/>
        <v/>
      </c>
      <c r="AL29" s="19" t="str">
        <f t="shared" ca="1" si="302"/>
        <v/>
      </c>
      <c r="AM29" s="73" t="str">
        <f t="shared" ca="1" si="302"/>
        <v/>
      </c>
      <c r="AN29" s="73" t="str">
        <f t="shared" ca="1" si="302"/>
        <v/>
      </c>
      <c r="AO29" s="247" t="str">
        <f t="shared" ca="1" si="302"/>
        <v/>
      </c>
      <c r="AP29" s="18" t="str">
        <f t="shared" ca="1" si="302"/>
        <v/>
      </c>
      <c r="AQ29" s="134" t="str">
        <f t="shared" ca="1" si="302"/>
        <v/>
      </c>
      <c r="AR29" s="73" t="str">
        <f t="shared" ca="1" si="302"/>
        <v/>
      </c>
      <c r="AS29" s="73" t="str">
        <f t="shared" ca="1" si="302"/>
        <v/>
      </c>
      <c r="AT29" s="18" t="str">
        <f t="shared" ca="1" si="302"/>
        <v/>
      </c>
      <c r="AU29" s="134" t="str">
        <f t="shared" ca="1" si="302"/>
        <v/>
      </c>
      <c r="AV29" s="73" t="str">
        <f t="shared" ca="1" si="302"/>
        <v/>
      </c>
      <c r="AW29" s="73" t="str">
        <f t="shared" ca="1" si="302"/>
        <v/>
      </c>
      <c r="AX29" s="18" t="str">
        <f t="shared" ca="1" si="302"/>
        <v/>
      </c>
      <c r="AY29" s="19" t="str">
        <f t="shared" ca="1" si="302"/>
        <v/>
      </c>
      <c r="AZ29" s="73" t="str">
        <f t="shared" ca="1" si="302"/>
        <v/>
      </c>
      <c r="BA29" s="73">
        <f t="shared" ca="1" si="302"/>
        <v>1</v>
      </c>
      <c r="BB29" s="247" t="str">
        <f t="shared" ca="1" si="302"/>
        <v/>
      </c>
      <c r="BC29" s="18" t="str">
        <f t="shared" ca="1" si="302"/>
        <v/>
      </c>
      <c r="BD29" s="134" t="str">
        <f t="shared" ca="1" si="302"/>
        <v/>
      </c>
      <c r="BE29" s="73" t="str">
        <f t="shared" ca="1" si="302"/>
        <v/>
      </c>
      <c r="BF29" s="73" t="str">
        <f t="shared" ca="1" si="302"/>
        <v/>
      </c>
      <c r="BG29" s="18" t="str">
        <f t="shared" ca="1" si="302"/>
        <v/>
      </c>
      <c r="BH29" s="88"/>
    </row>
    <row r="30" spans="1:60" x14ac:dyDescent="0.25">
      <c r="A30" s="3"/>
      <c r="B30" s="376"/>
      <c r="C30" s="366"/>
      <c r="D30" s="115" t="str">
        <f t="shared" si="2"/>
        <v/>
      </c>
      <c r="E30" s="115" t="str">
        <f t="shared" si="3"/>
        <v/>
      </c>
      <c r="F30" s="20" t="s">
        <v>20</v>
      </c>
      <c r="G30" s="142">
        <f t="shared" ca="1" si="300"/>
        <v>9</v>
      </c>
      <c r="H30" s="135" t="str">
        <f t="shared" ref="H30:BG30" ca="1" si="303">IFERROR(IF(VLOOKUP($C28,INDIRECT(H$5&amp;"!$V$3:$AG$100"),11,0)&gt;0,VLOOKUP($C28,INDIRECT(H$5&amp;"!$V$3:$AG$100"),11,0),0),"")</f>
        <v/>
      </c>
      <c r="I30" s="74" t="str">
        <f t="shared" ca="1" si="303"/>
        <v/>
      </c>
      <c r="J30" s="74" t="str">
        <f t="shared" ca="1" si="303"/>
        <v/>
      </c>
      <c r="K30" s="21" t="str">
        <f t="shared" ca="1" si="303"/>
        <v/>
      </c>
      <c r="L30" s="74" t="str">
        <f t="shared" ca="1" si="303"/>
        <v/>
      </c>
      <c r="M30" s="74" t="str">
        <f t="shared" ca="1" si="303"/>
        <v/>
      </c>
      <c r="N30" s="74" t="str">
        <f t="shared" ca="1" si="303"/>
        <v/>
      </c>
      <c r="O30" s="21" t="str">
        <f t="shared" ca="1" si="303"/>
        <v/>
      </c>
      <c r="P30" s="22" t="str">
        <f t="shared" ca="1" si="303"/>
        <v/>
      </c>
      <c r="Q30" s="74" t="str">
        <f t="shared" ca="1" si="303"/>
        <v/>
      </c>
      <c r="R30" s="74" t="str">
        <f t="shared" ca="1" si="303"/>
        <v/>
      </c>
      <c r="S30" s="74" t="str">
        <f t="shared" ca="1" si="303"/>
        <v/>
      </c>
      <c r="T30" s="21" t="str">
        <f t="shared" ca="1" si="303"/>
        <v/>
      </c>
      <c r="U30" s="135" t="str">
        <f t="shared" ca="1" si="303"/>
        <v/>
      </c>
      <c r="V30" s="74" t="str">
        <f t="shared" ca="1" si="303"/>
        <v/>
      </c>
      <c r="W30" s="74" t="str">
        <f t="shared" ca="1" si="303"/>
        <v/>
      </c>
      <c r="X30" s="21" t="str">
        <f t="shared" ca="1" si="303"/>
        <v/>
      </c>
      <c r="Y30" s="22" t="str">
        <f t="shared" ca="1" si="303"/>
        <v/>
      </c>
      <c r="Z30" s="74" t="str">
        <f t="shared" ca="1" si="303"/>
        <v/>
      </c>
      <c r="AA30" s="74" t="str">
        <f t="shared" ca="1" si="303"/>
        <v/>
      </c>
      <c r="AB30" s="21" t="str">
        <f t="shared" ca="1" si="303"/>
        <v/>
      </c>
      <c r="AC30" s="22" t="str">
        <f t="shared" ca="1" si="303"/>
        <v/>
      </c>
      <c r="AD30" s="74" t="str">
        <f t="shared" ca="1" si="303"/>
        <v/>
      </c>
      <c r="AE30" s="74" t="str">
        <f t="shared" ca="1" si="303"/>
        <v/>
      </c>
      <c r="AF30" s="74" t="str">
        <f t="shared" ca="1" si="303"/>
        <v/>
      </c>
      <c r="AG30" s="21" t="str">
        <f t="shared" ca="1" si="303"/>
        <v/>
      </c>
      <c r="AH30" s="135" t="str">
        <f t="shared" ca="1" si="303"/>
        <v/>
      </c>
      <c r="AI30" s="74" t="str">
        <f t="shared" ca="1" si="303"/>
        <v/>
      </c>
      <c r="AJ30" s="74" t="str">
        <f t="shared" ca="1" si="303"/>
        <v/>
      </c>
      <c r="AK30" s="21" t="str">
        <f t="shared" ca="1" si="303"/>
        <v/>
      </c>
      <c r="AL30" s="22" t="str">
        <f t="shared" ca="1" si="303"/>
        <v/>
      </c>
      <c r="AM30" s="74" t="str">
        <f t="shared" ca="1" si="303"/>
        <v/>
      </c>
      <c r="AN30" s="74" t="str">
        <f t="shared" ca="1" si="303"/>
        <v/>
      </c>
      <c r="AO30" s="248" t="str">
        <f t="shared" ca="1" si="303"/>
        <v/>
      </c>
      <c r="AP30" s="21" t="str">
        <f t="shared" ca="1" si="303"/>
        <v/>
      </c>
      <c r="AQ30" s="135" t="str">
        <f t="shared" ca="1" si="303"/>
        <v/>
      </c>
      <c r="AR30" s="74" t="str">
        <f t="shared" ca="1" si="303"/>
        <v/>
      </c>
      <c r="AS30" s="74" t="str">
        <f t="shared" ca="1" si="303"/>
        <v/>
      </c>
      <c r="AT30" s="21" t="str">
        <f t="shared" ca="1" si="303"/>
        <v/>
      </c>
      <c r="AU30" s="135" t="str">
        <f t="shared" ca="1" si="303"/>
        <v/>
      </c>
      <c r="AV30" s="74" t="str">
        <f t="shared" ca="1" si="303"/>
        <v/>
      </c>
      <c r="AW30" s="74" t="str">
        <f t="shared" ca="1" si="303"/>
        <v/>
      </c>
      <c r="AX30" s="21" t="str">
        <f t="shared" ca="1" si="303"/>
        <v/>
      </c>
      <c r="AY30" s="22" t="str">
        <f t="shared" ca="1" si="303"/>
        <v/>
      </c>
      <c r="AZ30" s="74" t="str">
        <f t="shared" ca="1" si="303"/>
        <v/>
      </c>
      <c r="BA30" s="74">
        <f t="shared" ca="1" si="303"/>
        <v>9</v>
      </c>
      <c r="BB30" s="248" t="str">
        <f t="shared" ca="1" si="303"/>
        <v/>
      </c>
      <c r="BC30" s="21" t="str">
        <f t="shared" ca="1" si="303"/>
        <v/>
      </c>
      <c r="BD30" s="135" t="str">
        <f t="shared" ca="1" si="303"/>
        <v/>
      </c>
      <c r="BE30" s="74" t="str">
        <f t="shared" ca="1" si="303"/>
        <v/>
      </c>
      <c r="BF30" s="74" t="str">
        <f t="shared" ca="1" si="303"/>
        <v/>
      </c>
      <c r="BG30" s="21" t="str">
        <f t="shared" ca="1" si="303"/>
        <v/>
      </c>
      <c r="BH30" s="88"/>
    </row>
    <row r="31" spans="1:60" x14ac:dyDescent="0.25">
      <c r="A31" s="3"/>
      <c r="B31" s="367" t="s">
        <v>78</v>
      </c>
      <c r="C31" s="374"/>
      <c r="D31" s="115" t="str">
        <f t="shared" si="2"/>
        <v/>
      </c>
      <c r="E31" s="115" t="str">
        <f t="shared" si="3"/>
        <v>Z</v>
      </c>
      <c r="F31" s="23" t="s">
        <v>16</v>
      </c>
      <c r="G31" s="143">
        <f t="shared" ref="G31:G33" ca="1" si="304">SUM(H31:BG31)</f>
        <v>0</v>
      </c>
      <c r="H31" s="136" t="str">
        <f t="shared" ref="H31:BG31" ca="1" si="305">IFERROR(IF(VLOOKUP($C31,INDIRECT(H$5&amp;"!$V$3:$AG$100"),2,0)&gt;0,1,0),"")</f>
        <v/>
      </c>
      <c r="I31" s="24" t="str">
        <f t="shared" ca="1" si="305"/>
        <v/>
      </c>
      <c r="J31" s="24" t="str">
        <f t="shared" ca="1" si="305"/>
        <v/>
      </c>
      <c r="K31" s="25" t="str">
        <f t="shared" ca="1" si="305"/>
        <v/>
      </c>
      <c r="L31" s="24" t="str">
        <f t="shared" ca="1" si="305"/>
        <v/>
      </c>
      <c r="M31" s="24" t="str">
        <f t="shared" ca="1" si="305"/>
        <v/>
      </c>
      <c r="N31" s="24" t="str">
        <f t="shared" ca="1" si="305"/>
        <v/>
      </c>
      <c r="O31" s="25" t="str">
        <f t="shared" ca="1" si="305"/>
        <v/>
      </c>
      <c r="P31" s="26" t="str">
        <f t="shared" ca="1" si="305"/>
        <v/>
      </c>
      <c r="Q31" s="24" t="str">
        <f t="shared" ca="1" si="305"/>
        <v/>
      </c>
      <c r="R31" s="24" t="str">
        <f t="shared" ca="1" si="305"/>
        <v/>
      </c>
      <c r="S31" s="24" t="str">
        <f t="shared" ca="1" si="305"/>
        <v/>
      </c>
      <c r="T31" s="25" t="str">
        <f t="shared" ca="1" si="305"/>
        <v/>
      </c>
      <c r="U31" s="136" t="str">
        <f t="shared" ca="1" si="305"/>
        <v/>
      </c>
      <c r="V31" s="24" t="str">
        <f t="shared" ca="1" si="305"/>
        <v/>
      </c>
      <c r="W31" s="24" t="str">
        <f t="shared" ca="1" si="305"/>
        <v/>
      </c>
      <c r="X31" s="25" t="str">
        <f t="shared" ca="1" si="305"/>
        <v/>
      </c>
      <c r="Y31" s="26" t="str">
        <f t="shared" ca="1" si="305"/>
        <v/>
      </c>
      <c r="Z31" s="24" t="str">
        <f t="shared" ca="1" si="305"/>
        <v/>
      </c>
      <c r="AA31" s="24" t="str">
        <f t="shared" ca="1" si="305"/>
        <v/>
      </c>
      <c r="AB31" s="25" t="str">
        <f t="shared" ca="1" si="305"/>
        <v/>
      </c>
      <c r="AC31" s="26" t="str">
        <f t="shared" ca="1" si="305"/>
        <v/>
      </c>
      <c r="AD31" s="24" t="str">
        <f t="shared" ca="1" si="305"/>
        <v/>
      </c>
      <c r="AE31" s="24" t="str">
        <f t="shared" ca="1" si="305"/>
        <v/>
      </c>
      <c r="AF31" s="24" t="str">
        <f t="shared" ca="1" si="305"/>
        <v/>
      </c>
      <c r="AG31" s="25" t="str">
        <f t="shared" ca="1" si="305"/>
        <v/>
      </c>
      <c r="AH31" s="136" t="str">
        <f t="shared" ca="1" si="305"/>
        <v/>
      </c>
      <c r="AI31" s="24" t="str">
        <f t="shared" ca="1" si="305"/>
        <v/>
      </c>
      <c r="AJ31" s="24" t="str">
        <f t="shared" ca="1" si="305"/>
        <v/>
      </c>
      <c r="AK31" s="25" t="str">
        <f t="shared" ca="1" si="305"/>
        <v/>
      </c>
      <c r="AL31" s="26" t="str">
        <f t="shared" ca="1" si="305"/>
        <v/>
      </c>
      <c r="AM31" s="24" t="str">
        <f t="shared" ca="1" si="305"/>
        <v/>
      </c>
      <c r="AN31" s="24" t="str">
        <f t="shared" ca="1" si="305"/>
        <v/>
      </c>
      <c r="AO31" s="249" t="str">
        <f t="shared" ca="1" si="305"/>
        <v/>
      </c>
      <c r="AP31" s="25" t="str">
        <f t="shared" ca="1" si="305"/>
        <v/>
      </c>
      <c r="AQ31" s="136" t="str">
        <f t="shared" ca="1" si="305"/>
        <v/>
      </c>
      <c r="AR31" s="24" t="str">
        <f t="shared" ca="1" si="305"/>
        <v/>
      </c>
      <c r="AS31" s="24" t="str">
        <f t="shared" ca="1" si="305"/>
        <v/>
      </c>
      <c r="AT31" s="25" t="str">
        <f t="shared" ca="1" si="305"/>
        <v/>
      </c>
      <c r="AU31" s="136" t="str">
        <f t="shared" ca="1" si="305"/>
        <v/>
      </c>
      <c r="AV31" s="24" t="str">
        <f t="shared" ca="1" si="305"/>
        <v/>
      </c>
      <c r="AW31" s="24" t="str">
        <f t="shared" ca="1" si="305"/>
        <v/>
      </c>
      <c r="AX31" s="25" t="str">
        <f t="shared" ca="1" si="305"/>
        <v/>
      </c>
      <c r="AY31" s="26" t="str">
        <f t="shared" ca="1" si="305"/>
        <v/>
      </c>
      <c r="AZ31" s="24" t="str">
        <f t="shared" ca="1" si="305"/>
        <v/>
      </c>
      <c r="BA31" s="24" t="str">
        <f t="shared" ca="1" si="305"/>
        <v/>
      </c>
      <c r="BB31" s="249" t="str">
        <f t="shared" ca="1" si="305"/>
        <v/>
      </c>
      <c r="BC31" s="25" t="str">
        <f t="shared" ca="1" si="305"/>
        <v/>
      </c>
      <c r="BD31" s="136" t="str">
        <f t="shared" ca="1" si="305"/>
        <v/>
      </c>
      <c r="BE31" s="24" t="str">
        <f t="shared" ca="1" si="305"/>
        <v/>
      </c>
      <c r="BF31" s="24" t="str">
        <f t="shared" ca="1" si="305"/>
        <v/>
      </c>
      <c r="BG31" s="25" t="str">
        <f t="shared" ca="1" si="305"/>
        <v/>
      </c>
      <c r="BH31" s="88"/>
    </row>
    <row r="32" spans="1:60" x14ac:dyDescent="0.25">
      <c r="A32" s="3"/>
      <c r="B32" s="375"/>
      <c r="C32" s="365"/>
      <c r="D32" s="115" t="str">
        <f t="shared" si="2"/>
        <v/>
      </c>
      <c r="E32" s="115" t="str">
        <f t="shared" si="3"/>
        <v/>
      </c>
      <c r="F32" s="17" t="s">
        <v>18</v>
      </c>
      <c r="G32" s="141">
        <f t="shared" ca="1" si="304"/>
        <v>0</v>
      </c>
      <c r="H32" s="134" t="str">
        <f t="shared" ref="H32:BG32" ca="1" si="306">IFERROR(IF(VLOOKUP($C31,INDIRECT(H$5&amp;"!$V$3:$AG$100"),12,0)&gt;0,VLOOKUP($C31,INDIRECT(H$5&amp;"!$V$3:$AG$100"),12,0),0),"")</f>
        <v/>
      </c>
      <c r="I32" s="73" t="str">
        <f t="shared" ca="1" si="306"/>
        <v/>
      </c>
      <c r="J32" s="73" t="str">
        <f t="shared" ca="1" si="306"/>
        <v/>
      </c>
      <c r="K32" s="18" t="str">
        <f t="shared" ca="1" si="306"/>
        <v/>
      </c>
      <c r="L32" s="73" t="str">
        <f t="shared" ca="1" si="306"/>
        <v/>
      </c>
      <c r="M32" s="73" t="str">
        <f t="shared" ca="1" si="306"/>
        <v/>
      </c>
      <c r="N32" s="73" t="str">
        <f t="shared" ca="1" si="306"/>
        <v/>
      </c>
      <c r="O32" s="18" t="str">
        <f t="shared" ca="1" si="306"/>
        <v/>
      </c>
      <c r="P32" s="19" t="str">
        <f t="shared" ca="1" si="306"/>
        <v/>
      </c>
      <c r="Q32" s="73" t="str">
        <f t="shared" ca="1" si="306"/>
        <v/>
      </c>
      <c r="R32" s="73" t="str">
        <f t="shared" ca="1" si="306"/>
        <v/>
      </c>
      <c r="S32" s="73" t="str">
        <f t="shared" ca="1" si="306"/>
        <v/>
      </c>
      <c r="T32" s="18" t="str">
        <f t="shared" ca="1" si="306"/>
        <v/>
      </c>
      <c r="U32" s="134" t="str">
        <f t="shared" ca="1" si="306"/>
        <v/>
      </c>
      <c r="V32" s="73" t="str">
        <f t="shared" ca="1" si="306"/>
        <v/>
      </c>
      <c r="W32" s="73" t="str">
        <f t="shared" ca="1" si="306"/>
        <v/>
      </c>
      <c r="X32" s="18" t="str">
        <f t="shared" ca="1" si="306"/>
        <v/>
      </c>
      <c r="Y32" s="19" t="str">
        <f t="shared" ca="1" si="306"/>
        <v/>
      </c>
      <c r="Z32" s="73" t="str">
        <f t="shared" ca="1" si="306"/>
        <v/>
      </c>
      <c r="AA32" s="73" t="str">
        <f t="shared" ca="1" si="306"/>
        <v/>
      </c>
      <c r="AB32" s="18" t="str">
        <f t="shared" ca="1" si="306"/>
        <v/>
      </c>
      <c r="AC32" s="19" t="str">
        <f t="shared" ca="1" si="306"/>
        <v/>
      </c>
      <c r="AD32" s="73" t="str">
        <f t="shared" ca="1" si="306"/>
        <v/>
      </c>
      <c r="AE32" s="73" t="str">
        <f t="shared" ca="1" si="306"/>
        <v/>
      </c>
      <c r="AF32" s="73" t="str">
        <f t="shared" ca="1" si="306"/>
        <v/>
      </c>
      <c r="AG32" s="18" t="str">
        <f t="shared" ca="1" si="306"/>
        <v/>
      </c>
      <c r="AH32" s="134" t="str">
        <f t="shared" ca="1" si="306"/>
        <v/>
      </c>
      <c r="AI32" s="73" t="str">
        <f t="shared" ca="1" si="306"/>
        <v/>
      </c>
      <c r="AJ32" s="73" t="str">
        <f t="shared" ca="1" si="306"/>
        <v/>
      </c>
      <c r="AK32" s="18" t="str">
        <f t="shared" ca="1" si="306"/>
        <v/>
      </c>
      <c r="AL32" s="19" t="str">
        <f t="shared" ca="1" si="306"/>
        <v/>
      </c>
      <c r="AM32" s="73" t="str">
        <f t="shared" ca="1" si="306"/>
        <v/>
      </c>
      <c r="AN32" s="73" t="str">
        <f t="shared" ca="1" si="306"/>
        <v/>
      </c>
      <c r="AO32" s="247" t="str">
        <f t="shared" ca="1" si="306"/>
        <v/>
      </c>
      <c r="AP32" s="18" t="str">
        <f t="shared" ca="1" si="306"/>
        <v/>
      </c>
      <c r="AQ32" s="134" t="str">
        <f t="shared" ca="1" si="306"/>
        <v/>
      </c>
      <c r="AR32" s="73" t="str">
        <f t="shared" ca="1" si="306"/>
        <v/>
      </c>
      <c r="AS32" s="73" t="str">
        <f t="shared" ca="1" si="306"/>
        <v/>
      </c>
      <c r="AT32" s="18" t="str">
        <f t="shared" ca="1" si="306"/>
        <v/>
      </c>
      <c r="AU32" s="134" t="str">
        <f t="shared" ca="1" si="306"/>
        <v/>
      </c>
      <c r="AV32" s="73" t="str">
        <f t="shared" ca="1" si="306"/>
        <v/>
      </c>
      <c r="AW32" s="73" t="str">
        <f t="shared" ca="1" si="306"/>
        <v/>
      </c>
      <c r="AX32" s="18" t="str">
        <f t="shared" ca="1" si="306"/>
        <v/>
      </c>
      <c r="AY32" s="19" t="str">
        <f t="shared" ca="1" si="306"/>
        <v/>
      </c>
      <c r="AZ32" s="73" t="str">
        <f t="shared" ca="1" si="306"/>
        <v/>
      </c>
      <c r="BA32" s="73" t="str">
        <f t="shared" ca="1" si="306"/>
        <v/>
      </c>
      <c r="BB32" s="247" t="str">
        <f t="shared" ca="1" si="306"/>
        <v/>
      </c>
      <c r="BC32" s="18" t="str">
        <f t="shared" ca="1" si="306"/>
        <v/>
      </c>
      <c r="BD32" s="134" t="str">
        <f t="shared" ca="1" si="306"/>
        <v/>
      </c>
      <c r="BE32" s="73" t="str">
        <f t="shared" ca="1" si="306"/>
        <v/>
      </c>
      <c r="BF32" s="73" t="str">
        <f t="shared" ca="1" si="306"/>
        <v/>
      </c>
      <c r="BG32" s="18" t="str">
        <f t="shared" ca="1" si="306"/>
        <v/>
      </c>
      <c r="BH32" s="88"/>
    </row>
    <row r="33" spans="1:60" x14ac:dyDescent="0.25">
      <c r="A33" s="3"/>
      <c r="B33" s="376"/>
      <c r="C33" s="366"/>
      <c r="D33" s="115" t="str">
        <f t="shared" si="2"/>
        <v/>
      </c>
      <c r="E33" s="115" t="str">
        <f t="shared" si="3"/>
        <v/>
      </c>
      <c r="F33" s="20" t="s">
        <v>20</v>
      </c>
      <c r="G33" s="142">
        <f t="shared" ca="1" si="304"/>
        <v>0</v>
      </c>
      <c r="H33" s="135" t="str">
        <f t="shared" ref="H33:BG33" ca="1" si="307">IFERROR(IF(VLOOKUP($C31,INDIRECT(H$5&amp;"!$V$3:$AG$100"),11,0)&gt;0,VLOOKUP($C31,INDIRECT(H$5&amp;"!$V$3:$AG$100"),11,0),0),"")</f>
        <v/>
      </c>
      <c r="I33" s="74" t="str">
        <f t="shared" ca="1" si="307"/>
        <v/>
      </c>
      <c r="J33" s="74" t="str">
        <f t="shared" ca="1" si="307"/>
        <v/>
      </c>
      <c r="K33" s="21" t="str">
        <f t="shared" ca="1" si="307"/>
        <v/>
      </c>
      <c r="L33" s="74" t="str">
        <f t="shared" ca="1" si="307"/>
        <v/>
      </c>
      <c r="M33" s="74" t="str">
        <f t="shared" ca="1" si="307"/>
        <v/>
      </c>
      <c r="N33" s="74" t="str">
        <f t="shared" ca="1" si="307"/>
        <v/>
      </c>
      <c r="O33" s="21" t="str">
        <f t="shared" ca="1" si="307"/>
        <v/>
      </c>
      <c r="P33" s="22" t="str">
        <f t="shared" ca="1" si="307"/>
        <v/>
      </c>
      <c r="Q33" s="74" t="str">
        <f t="shared" ca="1" si="307"/>
        <v/>
      </c>
      <c r="R33" s="74" t="str">
        <f t="shared" ca="1" si="307"/>
        <v/>
      </c>
      <c r="S33" s="74" t="str">
        <f t="shared" ca="1" si="307"/>
        <v/>
      </c>
      <c r="T33" s="21" t="str">
        <f t="shared" ca="1" si="307"/>
        <v/>
      </c>
      <c r="U33" s="135" t="str">
        <f t="shared" ca="1" si="307"/>
        <v/>
      </c>
      <c r="V33" s="74" t="str">
        <f t="shared" ca="1" si="307"/>
        <v/>
      </c>
      <c r="W33" s="74" t="str">
        <f t="shared" ca="1" si="307"/>
        <v/>
      </c>
      <c r="X33" s="21" t="str">
        <f t="shared" ca="1" si="307"/>
        <v/>
      </c>
      <c r="Y33" s="22" t="str">
        <f t="shared" ca="1" si="307"/>
        <v/>
      </c>
      <c r="Z33" s="74" t="str">
        <f t="shared" ca="1" si="307"/>
        <v/>
      </c>
      <c r="AA33" s="74" t="str">
        <f t="shared" ca="1" si="307"/>
        <v/>
      </c>
      <c r="AB33" s="21" t="str">
        <f t="shared" ca="1" si="307"/>
        <v/>
      </c>
      <c r="AC33" s="22" t="str">
        <f t="shared" ca="1" si="307"/>
        <v/>
      </c>
      <c r="AD33" s="74" t="str">
        <f t="shared" ca="1" si="307"/>
        <v/>
      </c>
      <c r="AE33" s="74" t="str">
        <f t="shared" ca="1" si="307"/>
        <v/>
      </c>
      <c r="AF33" s="74" t="str">
        <f t="shared" ca="1" si="307"/>
        <v/>
      </c>
      <c r="AG33" s="21" t="str">
        <f t="shared" ca="1" si="307"/>
        <v/>
      </c>
      <c r="AH33" s="135" t="str">
        <f t="shared" ca="1" si="307"/>
        <v/>
      </c>
      <c r="AI33" s="74" t="str">
        <f t="shared" ca="1" si="307"/>
        <v/>
      </c>
      <c r="AJ33" s="74" t="str">
        <f t="shared" ca="1" si="307"/>
        <v/>
      </c>
      <c r="AK33" s="21" t="str">
        <f t="shared" ca="1" si="307"/>
        <v/>
      </c>
      <c r="AL33" s="22" t="str">
        <f t="shared" ca="1" si="307"/>
        <v/>
      </c>
      <c r="AM33" s="74" t="str">
        <f t="shared" ca="1" si="307"/>
        <v/>
      </c>
      <c r="AN33" s="74" t="str">
        <f t="shared" ca="1" si="307"/>
        <v/>
      </c>
      <c r="AO33" s="248" t="str">
        <f t="shared" ca="1" si="307"/>
        <v/>
      </c>
      <c r="AP33" s="21" t="str">
        <f t="shared" ca="1" si="307"/>
        <v/>
      </c>
      <c r="AQ33" s="135" t="str">
        <f t="shared" ca="1" si="307"/>
        <v/>
      </c>
      <c r="AR33" s="74" t="str">
        <f t="shared" ca="1" si="307"/>
        <v/>
      </c>
      <c r="AS33" s="74" t="str">
        <f t="shared" ca="1" si="307"/>
        <v/>
      </c>
      <c r="AT33" s="21" t="str">
        <f t="shared" ca="1" si="307"/>
        <v/>
      </c>
      <c r="AU33" s="135" t="str">
        <f t="shared" ca="1" si="307"/>
        <v/>
      </c>
      <c r="AV33" s="74" t="str">
        <f t="shared" ca="1" si="307"/>
        <v/>
      </c>
      <c r="AW33" s="74" t="str">
        <f t="shared" ca="1" si="307"/>
        <v/>
      </c>
      <c r="AX33" s="21" t="str">
        <f t="shared" ca="1" si="307"/>
        <v/>
      </c>
      <c r="AY33" s="22" t="str">
        <f t="shared" ca="1" si="307"/>
        <v/>
      </c>
      <c r="AZ33" s="74" t="str">
        <f t="shared" ca="1" si="307"/>
        <v/>
      </c>
      <c r="BA33" s="74" t="str">
        <f t="shared" ca="1" si="307"/>
        <v/>
      </c>
      <c r="BB33" s="248" t="str">
        <f t="shared" ca="1" si="307"/>
        <v/>
      </c>
      <c r="BC33" s="21" t="str">
        <f t="shared" ca="1" si="307"/>
        <v/>
      </c>
      <c r="BD33" s="135" t="str">
        <f t="shared" ca="1" si="307"/>
        <v/>
      </c>
      <c r="BE33" s="74" t="str">
        <f t="shared" ca="1" si="307"/>
        <v/>
      </c>
      <c r="BF33" s="74" t="str">
        <f t="shared" ca="1" si="307"/>
        <v/>
      </c>
      <c r="BG33" s="21" t="str">
        <f t="shared" ca="1" si="307"/>
        <v/>
      </c>
      <c r="BH33" s="88"/>
    </row>
    <row r="34" spans="1:60" x14ac:dyDescent="0.25">
      <c r="A34" s="3"/>
      <c r="B34" s="367" t="s">
        <v>78</v>
      </c>
      <c r="C34" s="411"/>
      <c r="D34" s="115" t="str">
        <f t="shared" si="2"/>
        <v/>
      </c>
      <c r="E34" s="115" t="str">
        <f t="shared" si="3"/>
        <v>Z</v>
      </c>
      <c r="F34" s="23" t="s">
        <v>16</v>
      </c>
      <c r="G34" s="143">
        <f t="shared" ca="1" si="122"/>
        <v>0</v>
      </c>
      <c r="H34" s="136" t="str">
        <f t="shared" ref="H34:W34" ca="1" si="308">IFERROR(IF(VLOOKUP($C34,INDIRECT(H$5&amp;"!$V$3:$AG$100"),2,0)&gt;0,1,0),"")</f>
        <v/>
      </c>
      <c r="I34" s="24" t="str">
        <f t="shared" ca="1" si="308"/>
        <v/>
      </c>
      <c r="J34" s="24" t="str">
        <f t="shared" ca="1" si="308"/>
        <v/>
      </c>
      <c r="K34" s="25" t="str">
        <f t="shared" ca="1" si="308"/>
        <v/>
      </c>
      <c r="L34" s="24" t="str">
        <f t="shared" ca="1" si="308"/>
        <v/>
      </c>
      <c r="M34" s="24" t="str">
        <f t="shared" ca="1" si="308"/>
        <v/>
      </c>
      <c r="N34" s="24" t="str">
        <f t="shared" ca="1" si="308"/>
        <v/>
      </c>
      <c r="O34" s="25" t="str">
        <f t="shared" ca="1" si="308"/>
        <v/>
      </c>
      <c r="P34" s="26" t="str">
        <f t="shared" ca="1" si="308"/>
        <v/>
      </c>
      <c r="Q34" s="24" t="str">
        <f t="shared" ca="1" si="308"/>
        <v/>
      </c>
      <c r="R34" s="24" t="str">
        <f t="shared" ca="1" si="308"/>
        <v/>
      </c>
      <c r="S34" s="24" t="str">
        <f t="shared" ca="1" si="308"/>
        <v/>
      </c>
      <c r="T34" s="25" t="str">
        <f t="shared" ca="1" si="308"/>
        <v/>
      </c>
      <c r="U34" s="136" t="str">
        <f t="shared" ca="1" si="308"/>
        <v/>
      </c>
      <c r="V34" s="24" t="str">
        <f t="shared" ca="1" si="308"/>
        <v/>
      </c>
      <c r="W34" s="24" t="str">
        <f t="shared" ca="1" si="308"/>
        <v/>
      </c>
      <c r="X34" s="25" t="str">
        <f t="shared" ref="X34:AM34" ca="1" si="309">IFERROR(IF(VLOOKUP($C34,INDIRECT(X$5&amp;"!$V$3:$AG$100"),2,0)&gt;0,1,0),"")</f>
        <v/>
      </c>
      <c r="Y34" s="26" t="str">
        <f t="shared" ca="1" si="309"/>
        <v/>
      </c>
      <c r="Z34" s="24" t="str">
        <f t="shared" ca="1" si="309"/>
        <v/>
      </c>
      <c r="AA34" s="24" t="str">
        <f t="shared" ca="1" si="309"/>
        <v/>
      </c>
      <c r="AB34" s="25" t="str">
        <f t="shared" ca="1" si="309"/>
        <v/>
      </c>
      <c r="AC34" s="26" t="str">
        <f t="shared" ca="1" si="309"/>
        <v/>
      </c>
      <c r="AD34" s="24" t="str">
        <f t="shared" ca="1" si="309"/>
        <v/>
      </c>
      <c r="AE34" s="24" t="str">
        <f t="shared" ca="1" si="309"/>
        <v/>
      </c>
      <c r="AF34" s="24" t="str">
        <f t="shared" ca="1" si="309"/>
        <v/>
      </c>
      <c r="AG34" s="25" t="str">
        <f t="shared" ca="1" si="309"/>
        <v/>
      </c>
      <c r="AH34" s="136" t="str">
        <f t="shared" ca="1" si="309"/>
        <v/>
      </c>
      <c r="AI34" s="24" t="str">
        <f t="shared" ca="1" si="309"/>
        <v/>
      </c>
      <c r="AJ34" s="24" t="str">
        <f t="shared" ca="1" si="309"/>
        <v/>
      </c>
      <c r="AK34" s="25" t="str">
        <f t="shared" ca="1" si="309"/>
        <v/>
      </c>
      <c r="AL34" s="26" t="str">
        <f t="shared" ca="1" si="309"/>
        <v/>
      </c>
      <c r="AM34" s="24" t="str">
        <f t="shared" ca="1" si="309"/>
        <v/>
      </c>
      <c r="AN34" s="24" t="str">
        <f t="shared" ref="AN34:BC34" ca="1" si="310">IFERROR(IF(VLOOKUP($C34,INDIRECT(AN$5&amp;"!$V$3:$AG$100"),2,0)&gt;0,1,0),"")</f>
        <v/>
      </c>
      <c r="AO34" s="249" t="str">
        <f t="shared" ca="1" si="310"/>
        <v/>
      </c>
      <c r="AP34" s="25" t="str">
        <f t="shared" ca="1" si="310"/>
        <v/>
      </c>
      <c r="AQ34" s="136" t="str">
        <f t="shared" ca="1" si="310"/>
        <v/>
      </c>
      <c r="AR34" s="24" t="str">
        <f t="shared" ca="1" si="310"/>
        <v/>
      </c>
      <c r="AS34" s="24" t="str">
        <f t="shared" ca="1" si="310"/>
        <v/>
      </c>
      <c r="AT34" s="25" t="str">
        <f t="shared" ca="1" si="310"/>
        <v/>
      </c>
      <c r="AU34" s="136" t="str">
        <f t="shared" ca="1" si="310"/>
        <v/>
      </c>
      <c r="AV34" s="24" t="str">
        <f t="shared" ca="1" si="310"/>
        <v/>
      </c>
      <c r="AW34" s="24" t="str">
        <f t="shared" ca="1" si="310"/>
        <v/>
      </c>
      <c r="AX34" s="25" t="str">
        <f t="shared" ca="1" si="310"/>
        <v/>
      </c>
      <c r="AY34" s="26" t="str">
        <f t="shared" ca="1" si="310"/>
        <v/>
      </c>
      <c r="AZ34" s="24" t="str">
        <f t="shared" ca="1" si="310"/>
        <v/>
      </c>
      <c r="BA34" s="24" t="str">
        <f t="shared" ca="1" si="310"/>
        <v/>
      </c>
      <c r="BB34" s="249" t="str">
        <f t="shared" ca="1" si="310"/>
        <v/>
      </c>
      <c r="BC34" s="25" t="str">
        <f t="shared" ca="1" si="310"/>
        <v/>
      </c>
      <c r="BD34" s="136" t="str">
        <f t="shared" ref="BD34:BG34" ca="1" si="311">IFERROR(IF(VLOOKUP($C34,INDIRECT(BD$5&amp;"!$V$3:$AG$100"),2,0)&gt;0,1,0),"")</f>
        <v/>
      </c>
      <c r="BE34" s="24" t="str">
        <f t="shared" ca="1" si="311"/>
        <v/>
      </c>
      <c r="BF34" s="24" t="str">
        <f t="shared" ca="1" si="311"/>
        <v/>
      </c>
      <c r="BG34" s="25" t="str">
        <f t="shared" ca="1" si="311"/>
        <v/>
      </c>
      <c r="BH34" s="88"/>
    </row>
    <row r="35" spans="1:60" x14ac:dyDescent="0.25">
      <c r="A35" s="3"/>
      <c r="B35" s="375"/>
      <c r="C35" s="365"/>
      <c r="D35" s="115" t="str">
        <f t="shared" si="2"/>
        <v/>
      </c>
      <c r="E35" s="115" t="str">
        <f t="shared" si="3"/>
        <v/>
      </c>
      <c r="F35" s="17" t="s">
        <v>18</v>
      </c>
      <c r="G35" s="141">
        <f t="shared" ca="1" si="122"/>
        <v>0</v>
      </c>
      <c r="H35" s="134" t="str">
        <f t="shared" ref="H35" ca="1" si="312">IFERROR(IF(VLOOKUP($C34,INDIRECT(H$5&amp;"!$V$3:$AG$100"),12,0)&gt;0,VLOOKUP($C34,INDIRECT(H$5&amp;"!$V$3:$AG$100"),12,0),0),"")</f>
        <v/>
      </c>
      <c r="I35" s="73" t="str">
        <f t="shared" ref="I35" ca="1" si="313">IFERROR(IF(VLOOKUP($C34,INDIRECT(I$5&amp;"!$V$3:$AG$100"),12,0)&gt;0,VLOOKUP($C34,INDIRECT(I$5&amp;"!$V$3:$AG$100"),12,0),0),"")</f>
        <v/>
      </c>
      <c r="J35" s="73" t="str">
        <f t="shared" ref="J35" ca="1" si="314">IFERROR(IF(VLOOKUP($C34,INDIRECT(J$5&amp;"!$V$3:$AG$100"),12,0)&gt;0,VLOOKUP($C34,INDIRECT(J$5&amp;"!$V$3:$AG$100"),12,0),0),"")</f>
        <v/>
      </c>
      <c r="K35" s="18" t="str">
        <f t="shared" ref="K35" ca="1" si="315">IFERROR(IF(VLOOKUP($C34,INDIRECT(K$5&amp;"!$V$3:$AG$100"),12,0)&gt;0,VLOOKUP($C34,INDIRECT(K$5&amp;"!$V$3:$AG$100"),12,0),0),"")</f>
        <v/>
      </c>
      <c r="L35" s="73" t="str">
        <f t="shared" ref="L35" ca="1" si="316">IFERROR(IF(VLOOKUP($C34,INDIRECT(L$5&amp;"!$V$3:$AG$100"),12,0)&gt;0,VLOOKUP($C34,INDIRECT(L$5&amp;"!$V$3:$AG$100"),12,0),0),"")</f>
        <v/>
      </c>
      <c r="M35" s="73" t="str">
        <f t="shared" ref="M35" ca="1" si="317">IFERROR(IF(VLOOKUP($C34,INDIRECT(M$5&amp;"!$V$3:$AG$100"),12,0)&gt;0,VLOOKUP($C34,INDIRECT(M$5&amp;"!$V$3:$AG$100"),12,0),0),"")</f>
        <v/>
      </c>
      <c r="N35" s="73" t="str">
        <f t="shared" ref="N35" ca="1" si="318">IFERROR(IF(VLOOKUP($C34,INDIRECT(N$5&amp;"!$V$3:$AG$100"),12,0)&gt;0,VLOOKUP($C34,INDIRECT(N$5&amp;"!$V$3:$AG$100"),12,0),0),"")</f>
        <v/>
      </c>
      <c r="O35" s="18" t="str">
        <f t="shared" ref="O35" ca="1" si="319">IFERROR(IF(VLOOKUP($C34,INDIRECT(O$5&amp;"!$V$3:$AG$100"),12,0)&gt;0,VLOOKUP($C34,INDIRECT(O$5&amp;"!$V$3:$AG$100"),12,0),0),"")</f>
        <v/>
      </c>
      <c r="P35" s="19" t="str">
        <f t="shared" ref="P35" ca="1" si="320">IFERROR(IF(VLOOKUP($C34,INDIRECT(P$5&amp;"!$V$3:$AG$100"),12,0)&gt;0,VLOOKUP($C34,INDIRECT(P$5&amp;"!$V$3:$AG$100"),12,0),0),"")</f>
        <v/>
      </c>
      <c r="Q35" s="73" t="str">
        <f t="shared" ref="Q35" ca="1" si="321">IFERROR(IF(VLOOKUP($C34,INDIRECT(Q$5&amp;"!$V$3:$AG$100"),12,0)&gt;0,VLOOKUP($C34,INDIRECT(Q$5&amp;"!$V$3:$AG$100"),12,0),0),"")</f>
        <v/>
      </c>
      <c r="R35" s="73" t="str">
        <f t="shared" ref="R35" ca="1" si="322">IFERROR(IF(VLOOKUP($C34,INDIRECT(R$5&amp;"!$V$3:$AG$100"),12,0)&gt;0,VLOOKUP($C34,INDIRECT(R$5&amp;"!$V$3:$AG$100"),12,0),0),"")</f>
        <v/>
      </c>
      <c r="S35" s="73" t="str">
        <f t="shared" ref="S35" ca="1" si="323">IFERROR(IF(VLOOKUP($C34,INDIRECT(S$5&amp;"!$V$3:$AG$100"),12,0)&gt;0,VLOOKUP($C34,INDIRECT(S$5&amp;"!$V$3:$AG$100"),12,0),0),"")</f>
        <v/>
      </c>
      <c r="T35" s="18" t="str">
        <f t="shared" ref="T35" ca="1" si="324">IFERROR(IF(VLOOKUP($C34,INDIRECT(T$5&amp;"!$V$3:$AG$100"),12,0)&gt;0,VLOOKUP($C34,INDIRECT(T$5&amp;"!$V$3:$AG$100"),12,0),0),"")</f>
        <v/>
      </c>
      <c r="U35" s="134" t="str">
        <f t="shared" ref="U35" ca="1" si="325">IFERROR(IF(VLOOKUP($C34,INDIRECT(U$5&amp;"!$V$3:$AG$100"),12,0)&gt;0,VLOOKUP($C34,INDIRECT(U$5&amp;"!$V$3:$AG$100"),12,0),0),"")</f>
        <v/>
      </c>
      <c r="V35" s="73" t="str">
        <f t="shared" ref="V35" ca="1" si="326">IFERROR(IF(VLOOKUP($C34,INDIRECT(V$5&amp;"!$V$3:$AG$100"),12,0)&gt;0,VLOOKUP($C34,INDIRECT(V$5&amp;"!$V$3:$AG$100"),12,0),0),"")</f>
        <v/>
      </c>
      <c r="W35" s="73" t="str">
        <f t="shared" ref="W35" ca="1" si="327">IFERROR(IF(VLOOKUP($C34,INDIRECT(W$5&amp;"!$V$3:$AG$100"),12,0)&gt;0,VLOOKUP($C34,INDIRECT(W$5&amp;"!$V$3:$AG$100"),12,0),0),"")</f>
        <v/>
      </c>
      <c r="X35" s="18" t="str">
        <f t="shared" ref="X35" ca="1" si="328">IFERROR(IF(VLOOKUP($C34,INDIRECT(X$5&amp;"!$V$3:$AG$100"),12,0)&gt;0,VLOOKUP($C34,INDIRECT(X$5&amp;"!$V$3:$AG$100"),12,0),0),"")</f>
        <v/>
      </c>
      <c r="Y35" s="19" t="str">
        <f t="shared" ref="Y35" ca="1" si="329">IFERROR(IF(VLOOKUP($C34,INDIRECT(Y$5&amp;"!$V$3:$AG$100"),12,0)&gt;0,VLOOKUP($C34,INDIRECT(Y$5&amp;"!$V$3:$AG$100"),12,0),0),"")</f>
        <v/>
      </c>
      <c r="Z35" s="73" t="str">
        <f t="shared" ref="Z35" ca="1" si="330">IFERROR(IF(VLOOKUP($C34,INDIRECT(Z$5&amp;"!$V$3:$AG$100"),12,0)&gt;0,VLOOKUP($C34,INDIRECT(Z$5&amp;"!$V$3:$AG$100"),12,0),0),"")</f>
        <v/>
      </c>
      <c r="AA35" s="73" t="str">
        <f t="shared" ref="AA35" ca="1" si="331">IFERROR(IF(VLOOKUP($C34,INDIRECT(AA$5&amp;"!$V$3:$AG$100"),12,0)&gt;0,VLOOKUP($C34,INDIRECT(AA$5&amp;"!$V$3:$AG$100"),12,0),0),"")</f>
        <v/>
      </c>
      <c r="AB35" s="18" t="str">
        <f t="shared" ref="AB35" ca="1" si="332">IFERROR(IF(VLOOKUP($C34,INDIRECT(AB$5&amp;"!$V$3:$AG$100"),12,0)&gt;0,VLOOKUP($C34,INDIRECT(AB$5&amp;"!$V$3:$AG$100"),12,0),0),"")</f>
        <v/>
      </c>
      <c r="AC35" s="19" t="str">
        <f t="shared" ref="AC35" ca="1" si="333">IFERROR(IF(VLOOKUP($C34,INDIRECT(AC$5&amp;"!$V$3:$AG$100"),12,0)&gt;0,VLOOKUP($C34,INDIRECT(AC$5&amp;"!$V$3:$AG$100"),12,0),0),"")</f>
        <v/>
      </c>
      <c r="AD35" s="73" t="str">
        <f t="shared" ref="AD35" ca="1" si="334">IFERROR(IF(VLOOKUP($C34,INDIRECT(AD$5&amp;"!$V$3:$AG$100"),12,0)&gt;0,VLOOKUP($C34,INDIRECT(AD$5&amp;"!$V$3:$AG$100"),12,0),0),"")</f>
        <v/>
      </c>
      <c r="AE35" s="73" t="str">
        <f t="shared" ref="AE35" ca="1" si="335">IFERROR(IF(VLOOKUP($C34,INDIRECT(AE$5&amp;"!$V$3:$AG$100"),12,0)&gt;0,VLOOKUP($C34,INDIRECT(AE$5&amp;"!$V$3:$AG$100"),12,0),0),"")</f>
        <v/>
      </c>
      <c r="AF35" s="73" t="str">
        <f t="shared" ref="AF35" ca="1" si="336">IFERROR(IF(VLOOKUP($C34,INDIRECT(AF$5&amp;"!$V$3:$AG$100"),12,0)&gt;0,VLOOKUP($C34,INDIRECT(AF$5&amp;"!$V$3:$AG$100"),12,0),0),"")</f>
        <v/>
      </c>
      <c r="AG35" s="18" t="str">
        <f t="shared" ref="AG35" ca="1" si="337">IFERROR(IF(VLOOKUP($C34,INDIRECT(AG$5&amp;"!$V$3:$AG$100"),12,0)&gt;0,VLOOKUP($C34,INDIRECT(AG$5&amp;"!$V$3:$AG$100"),12,0),0),"")</f>
        <v/>
      </c>
      <c r="AH35" s="134" t="str">
        <f t="shared" ref="AH35" ca="1" si="338">IFERROR(IF(VLOOKUP($C34,INDIRECT(AH$5&amp;"!$V$3:$AG$100"),12,0)&gt;0,VLOOKUP($C34,INDIRECT(AH$5&amp;"!$V$3:$AG$100"),12,0),0),"")</f>
        <v/>
      </c>
      <c r="AI35" s="73" t="str">
        <f t="shared" ref="AI35" ca="1" si="339">IFERROR(IF(VLOOKUP($C34,INDIRECT(AI$5&amp;"!$V$3:$AG$100"),12,0)&gt;0,VLOOKUP($C34,INDIRECT(AI$5&amp;"!$V$3:$AG$100"),12,0),0),"")</f>
        <v/>
      </c>
      <c r="AJ35" s="73" t="str">
        <f t="shared" ref="AJ35" ca="1" si="340">IFERROR(IF(VLOOKUP($C34,INDIRECT(AJ$5&amp;"!$V$3:$AG$100"),12,0)&gt;0,VLOOKUP($C34,INDIRECT(AJ$5&amp;"!$V$3:$AG$100"),12,0),0),"")</f>
        <v/>
      </c>
      <c r="AK35" s="18" t="str">
        <f t="shared" ref="AK35" ca="1" si="341">IFERROR(IF(VLOOKUP($C34,INDIRECT(AK$5&amp;"!$V$3:$AG$100"),12,0)&gt;0,VLOOKUP($C34,INDIRECT(AK$5&amp;"!$V$3:$AG$100"),12,0),0),"")</f>
        <v/>
      </c>
      <c r="AL35" s="19" t="str">
        <f t="shared" ref="AL35" ca="1" si="342">IFERROR(IF(VLOOKUP($C34,INDIRECT(AL$5&amp;"!$V$3:$AG$100"),12,0)&gt;0,VLOOKUP($C34,INDIRECT(AL$5&amp;"!$V$3:$AG$100"),12,0),0),"")</f>
        <v/>
      </c>
      <c r="AM35" s="73" t="str">
        <f t="shared" ref="AM35" ca="1" si="343">IFERROR(IF(VLOOKUP($C34,INDIRECT(AM$5&amp;"!$V$3:$AG$100"),12,0)&gt;0,VLOOKUP($C34,INDIRECT(AM$5&amp;"!$V$3:$AG$100"),12,0),0),"")</f>
        <v/>
      </c>
      <c r="AN35" s="73" t="str">
        <f t="shared" ref="AN35" ca="1" si="344">IFERROR(IF(VLOOKUP($C34,INDIRECT(AN$5&amp;"!$V$3:$AG$100"),12,0)&gt;0,VLOOKUP($C34,INDIRECT(AN$5&amp;"!$V$3:$AG$100"),12,0),0),"")</f>
        <v/>
      </c>
      <c r="AO35" s="247" t="str">
        <f t="shared" ref="AO35" ca="1" si="345">IFERROR(IF(VLOOKUP($C34,INDIRECT(AO$5&amp;"!$V$3:$AG$100"),12,0)&gt;0,VLOOKUP($C34,INDIRECT(AO$5&amp;"!$V$3:$AG$100"),12,0),0),"")</f>
        <v/>
      </c>
      <c r="AP35" s="18" t="str">
        <f t="shared" ref="AP35" ca="1" si="346">IFERROR(IF(VLOOKUP($C34,INDIRECT(AP$5&amp;"!$V$3:$AG$100"),12,0)&gt;0,VLOOKUP($C34,INDIRECT(AP$5&amp;"!$V$3:$AG$100"),12,0),0),"")</f>
        <v/>
      </c>
      <c r="AQ35" s="134" t="str">
        <f t="shared" ref="AQ35" ca="1" si="347">IFERROR(IF(VLOOKUP($C34,INDIRECT(AQ$5&amp;"!$V$3:$AG$100"),12,0)&gt;0,VLOOKUP($C34,INDIRECT(AQ$5&amp;"!$V$3:$AG$100"),12,0),0),"")</f>
        <v/>
      </c>
      <c r="AR35" s="73" t="str">
        <f t="shared" ref="AR35" ca="1" si="348">IFERROR(IF(VLOOKUP($C34,INDIRECT(AR$5&amp;"!$V$3:$AG$100"),12,0)&gt;0,VLOOKUP($C34,INDIRECT(AR$5&amp;"!$V$3:$AG$100"),12,0),0),"")</f>
        <v/>
      </c>
      <c r="AS35" s="73" t="str">
        <f t="shared" ref="AS35" ca="1" si="349">IFERROR(IF(VLOOKUP($C34,INDIRECT(AS$5&amp;"!$V$3:$AG$100"),12,0)&gt;0,VLOOKUP($C34,INDIRECT(AS$5&amp;"!$V$3:$AG$100"),12,0),0),"")</f>
        <v/>
      </c>
      <c r="AT35" s="18" t="str">
        <f t="shared" ref="AT35" ca="1" si="350">IFERROR(IF(VLOOKUP($C34,INDIRECT(AT$5&amp;"!$V$3:$AG$100"),12,0)&gt;0,VLOOKUP($C34,INDIRECT(AT$5&amp;"!$V$3:$AG$100"),12,0),0),"")</f>
        <v/>
      </c>
      <c r="AU35" s="134" t="str">
        <f t="shared" ref="AU35" ca="1" si="351">IFERROR(IF(VLOOKUP($C34,INDIRECT(AU$5&amp;"!$V$3:$AG$100"),12,0)&gt;0,VLOOKUP($C34,INDIRECT(AU$5&amp;"!$V$3:$AG$100"),12,0),0),"")</f>
        <v/>
      </c>
      <c r="AV35" s="73" t="str">
        <f t="shared" ref="AV35" ca="1" si="352">IFERROR(IF(VLOOKUP($C34,INDIRECT(AV$5&amp;"!$V$3:$AG$100"),12,0)&gt;0,VLOOKUP($C34,INDIRECT(AV$5&amp;"!$V$3:$AG$100"),12,0),0),"")</f>
        <v/>
      </c>
      <c r="AW35" s="73" t="str">
        <f t="shared" ref="AW35" ca="1" si="353">IFERROR(IF(VLOOKUP($C34,INDIRECT(AW$5&amp;"!$V$3:$AG$100"),12,0)&gt;0,VLOOKUP($C34,INDIRECT(AW$5&amp;"!$V$3:$AG$100"),12,0),0),"")</f>
        <v/>
      </c>
      <c r="AX35" s="18" t="str">
        <f t="shared" ref="AX35" ca="1" si="354">IFERROR(IF(VLOOKUP($C34,INDIRECT(AX$5&amp;"!$V$3:$AG$100"),12,0)&gt;0,VLOOKUP($C34,INDIRECT(AX$5&amp;"!$V$3:$AG$100"),12,0),0),"")</f>
        <v/>
      </c>
      <c r="AY35" s="19" t="str">
        <f t="shared" ref="AY35" ca="1" si="355">IFERROR(IF(VLOOKUP($C34,INDIRECT(AY$5&amp;"!$V$3:$AG$100"),12,0)&gt;0,VLOOKUP($C34,INDIRECT(AY$5&amp;"!$V$3:$AG$100"),12,0),0),"")</f>
        <v/>
      </c>
      <c r="AZ35" s="73" t="str">
        <f t="shared" ref="AZ35" ca="1" si="356">IFERROR(IF(VLOOKUP($C34,INDIRECT(AZ$5&amp;"!$V$3:$AG$100"),12,0)&gt;0,VLOOKUP($C34,INDIRECT(AZ$5&amp;"!$V$3:$AG$100"),12,0),0),"")</f>
        <v/>
      </c>
      <c r="BA35" s="73" t="str">
        <f t="shared" ref="BA35" ca="1" si="357">IFERROR(IF(VLOOKUP($C34,INDIRECT(BA$5&amp;"!$V$3:$AG$100"),12,0)&gt;0,VLOOKUP($C34,INDIRECT(BA$5&amp;"!$V$3:$AG$100"),12,0),0),"")</f>
        <v/>
      </c>
      <c r="BB35" s="247" t="str">
        <f t="shared" ref="BB35" ca="1" si="358">IFERROR(IF(VLOOKUP($C34,INDIRECT(BB$5&amp;"!$V$3:$AG$100"),12,0)&gt;0,VLOOKUP($C34,INDIRECT(BB$5&amp;"!$V$3:$AG$100"),12,0),0),"")</f>
        <v/>
      </c>
      <c r="BC35" s="18" t="str">
        <f t="shared" ref="BC35" ca="1" si="359">IFERROR(IF(VLOOKUP($C34,INDIRECT(BC$5&amp;"!$V$3:$AG$100"),12,0)&gt;0,VLOOKUP($C34,INDIRECT(BC$5&amp;"!$V$3:$AG$100"),12,0),0),"")</f>
        <v/>
      </c>
      <c r="BD35" s="134" t="str">
        <f t="shared" ref="BD35" ca="1" si="360">IFERROR(IF(VLOOKUP($C34,INDIRECT(BD$5&amp;"!$V$3:$AG$100"),12,0)&gt;0,VLOOKUP($C34,INDIRECT(BD$5&amp;"!$V$3:$AG$100"),12,0),0),"")</f>
        <v/>
      </c>
      <c r="BE35" s="73" t="str">
        <f t="shared" ref="BE35" ca="1" si="361">IFERROR(IF(VLOOKUP($C34,INDIRECT(BE$5&amp;"!$V$3:$AG$100"),12,0)&gt;0,VLOOKUP($C34,INDIRECT(BE$5&amp;"!$V$3:$AG$100"),12,0),0),"")</f>
        <v/>
      </c>
      <c r="BF35" s="73" t="str">
        <f t="shared" ref="BF35" ca="1" si="362">IFERROR(IF(VLOOKUP($C34,INDIRECT(BF$5&amp;"!$V$3:$AG$100"),12,0)&gt;0,VLOOKUP($C34,INDIRECT(BF$5&amp;"!$V$3:$AG$100"),12,0),0),"")</f>
        <v/>
      </c>
      <c r="BG35" s="18" t="str">
        <f t="shared" ref="BG35" ca="1" si="363">IFERROR(IF(VLOOKUP($C34,INDIRECT(BG$5&amp;"!$V$3:$AG$100"),12,0)&gt;0,VLOOKUP($C34,INDIRECT(BG$5&amp;"!$V$3:$AG$100"),12,0),0),"")</f>
        <v/>
      </c>
      <c r="BH35" s="88"/>
    </row>
    <row r="36" spans="1:60" ht="15.75" thickBot="1" x14ac:dyDescent="0.3">
      <c r="A36" s="3"/>
      <c r="B36" s="375"/>
      <c r="C36" s="365"/>
      <c r="D36" s="115" t="str">
        <f t="shared" si="2"/>
        <v/>
      </c>
      <c r="E36" s="115" t="str">
        <f t="shared" si="3"/>
        <v/>
      </c>
      <c r="F36" s="120" t="s">
        <v>20</v>
      </c>
      <c r="G36" s="146">
        <f t="shared" ca="1" si="122"/>
        <v>0</v>
      </c>
      <c r="H36" s="139" t="str">
        <f t="shared" ref="H36:BG36" ca="1" si="364">IFERROR(IF(VLOOKUP($C34,INDIRECT(H$5&amp;"!$V$3:$AG$100"),11,0)&gt;0,VLOOKUP($C34,INDIRECT(H$5&amp;"!$V$3:$AG$100"),11,0),0),"")</f>
        <v/>
      </c>
      <c r="I36" s="80" t="str">
        <f t="shared" ca="1" si="364"/>
        <v/>
      </c>
      <c r="J36" s="80" t="str">
        <f t="shared" ca="1" si="364"/>
        <v/>
      </c>
      <c r="K36" s="30" t="str">
        <f t="shared" ca="1" si="364"/>
        <v/>
      </c>
      <c r="L36" s="80" t="str">
        <f t="shared" ca="1" si="364"/>
        <v/>
      </c>
      <c r="M36" s="80" t="str">
        <f t="shared" ca="1" si="364"/>
        <v/>
      </c>
      <c r="N36" s="80" t="str">
        <f t="shared" ca="1" si="364"/>
        <v/>
      </c>
      <c r="O36" s="30" t="str">
        <f t="shared" ca="1" si="364"/>
        <v/>
      </c>
      <c r="P36" s="31" t="str">
        <f t="shared" ca="1" si="364"/>
        <v/>
      </c>
      <c r="Q36" s="80" t="str">
        <f t="shared" ca="1" si="364"/>
        <v/>
      </c>
      <c r="R36" s="80" t="str">
        <f t="shared" ca="1" si="364"/>
        <v/>
      </c>
      <c r="S36" s="80" t="str">
        <f t="shared" ca="1" si="364"/>
        <v/>
      </c>
      <c r="T36" s="30" t="str">
        <f t="shared" ca="1" si="364"/>
        <v/>
      </c>
      <c r="U36" s="139" t="str">
        <f t="shared" ca="1" si="364"/>
        <v/>
      </c>
      <c r="V36" s="80" t="str">
        <f t="shared" ca="1" si="364"/>
        <v/>
      </c>
      <c r="W36" s="80" t="str">
        <f t="shared" ca="1" si="364"/>
        <v/>
      </c>
      <c r="X36" s="30" t="str">
        <f t="shared" ca="1" si="364"/>
        <v/>
      </c>
      <c r="Y36" s="31" t="str">
        <f t="shared" ca="1" si="364"/>
        <v/>
      </c>
      <c r="Z36" s="80" t="str">
        <f t="shared" ca="1" si="364"/>
        <v/>
      </c>
      <c r="AA36" s="80" t="str">
        <f t="shared" ca="1" si="364"/>
        <v/>
      </c>
      <c r="AB36" s="30" t="str">
        <f t="shared" ca="1" si="364"/>
        <v/>
      </c>
      <c r="AC36" s="31" t="str">
        <f t="shared" ca="1" si="364"/>
        <v/>
      </c>
      <c r="AD36" s="80" t="str">
        <f t="shared" ca="1" si="364"/>
        <v/>
      </c>
      <c r="AE36" s="80" t="str">
        <f t="shared" ca="1" si="364"/>
        <v/>
      </c>
      <c r="AF36" s="80" t="str">
        <f t="shared" ca="1" si="364"/>
        <v/>
      </c>
      <c r="AG36" s="30" t="str">
        <f t="shared" ca="1" si="364"/>
        <v/>
      </c>
      <c r="AH36" s="139" t="str">
        <f t="shared" ca="1" si="364"/>
        <v/>
      </c>
      <c r="AI36" s="80" t="str">
        <f t="shared" ca="1" si="364"/>
        <v/>
      </c>
      <c r="AJ36" s="80" t="str">
        <f t="shared" ca="1" si="364"/>
        <v/>
      </c>
      <c r="AK36" s="30" t="str">
        <f t="shared" ca="1" si="364"/>
        <v/>
      </c>
      <c r="AL36" s="31" t="str">
        <f t="shared" ca="1" si="364"/>
        <v/>
      </c>
      <c r="AM36" s="80" t="str">
        <f t="shared" ca="1" si="364"/>
        <v/>
      </c>
      <c r="AN36" s="80" t="str">
        <f t="shared" ca="1" si="364"/>
        <v/>
      </c>
      <c r="AO36" s="252" t="str">
        <f t="shared" ca="1" si="364"/>
        <v/>
      </c>
      <c r="AP36" s="30" t="str">
        <f t="shared" ca="1" si="364"/>
        <v/>
      </c>
      <c r="AQ36" s="139" t="str">
        <f t="shared" ca="1" si="364"/>
        <v/>
      </c>
      <c r="AR36" s="80" t="str">
        <f t="shared" ca="1" si="364"/>
        <v/>
      </c>
      <c r="AS36" s="80" t="str">
        <f t="shared" ca="1" si="364"/>
        <v/>
      </c>
      <c r="AT36" s="30" t="str">
        <f t="shared" ca="1" si="364"/>
        <v/>
      </c>
      <c r="AU36" s="139" t="str">
        <f t="shared" ca="1" si="364"/>
        <v/>
      </c>
      <c r="AV36" s="80" t="str">
        <f t="shared" ca="1" si="364"/>
        <v/>
      </c>
      <c r="AW36" s="80" t="str">
        <f t="shared" ca="1" si="364"/>
        <v/>
      </c>
      <c r="AX36" s="30" t="str">
        <f t="shared" ca="1" si="364"/>
        <v/>
      </c>
      <c r="AY36" s="31" t="str">
        <f t="shared" ca="1" si="364"/>
        <v/>
      </c>
      <c r="AZ36" s="80" t="str">
        <f t="shared" ca="1" si="364"/>
        <v/>
      </c>
      <c r="BA36" s="80" t="str">
        <f t="shared" ca="1" si="364"/>
        <v/>
      </c>
      <c r="BB36" s="252" t="str">
        <f t="shared" ca="1" si="364"/>
        <v/>
      </c>
      <c r="BC36" s="30" t="str">
        <f t="shared" ca="1" si="364"/>
        <v/>
      </c>
      <c r="BD36" s="139" t="str">
        <f t="shared" ca="1" si="364"/>
        <v/>
      </c>
      <c r="BE36" s="80" t="str">
        <f t="shared" ca="1" si="364"/>
        <v/>
      </c>
      <c r="BF36" s="80" t="str">
        <f t="shared" ca="1" si="364"/>
        <v/>
      </c>
      <c r="BG36" s="30" t="str">
        <f t="shared" ca="1" si="364"/>
        <v/>
      </c>
      <c r="BH36" s="90"/>
    </row>
    <row r="37" spans="1:60" ht="15.75" thickTop="1" x14ac:dyDescent="0.25">
      <c r="A37" s="3"/>
      <c r="B37" s="409" t="s">
        <v>176</v>
      </c>
      <c r="C37" s="412"/>
      <c r="D37" s="259" t="str">
        <f t="shared" si="2"/>
        <v/>
      </c>
      <c r="E37" s="259" t="str">
        <f t="shared" si="3"/>
        <v>L</v>
      </c>
      <c r="F37" s="14" t="s">
        <v>16</v>
      </c>
      <c r="G37" s="140">
        <f t="shared" ca="1" si="122"/>
        <v>0</v>
      </c>
      <c r="H37" s="296" t="str">
        <f t="shared" ref="H37:W37" ca="1" si="365">IFERROR(IF(VLOOKUP($C37,INDIRECT(H$5&amp;"!$V$3:$AG$100"),2,0)&gt;0,1,0),"")</f>
        <v/>
      </c>
      <c r="I37" s="79" t="str">
        <f t="shared" ca="1" si="365"/>
        <v/>
      </c>
      <c r="J37" s="79" t="str">
        <f t="shared" ca="1" si="365"/>
        <v/>
      </c>
      <c r="K37" s="15" t="str">
        <f t="shared" ca="1" si="365"/>
        <v/>
      </c>
      <c r="L37" s="79" t="str">
        <f t="shared" ca="1" si="365"/>
        <v/>
      </c>
      <c r="M37" s="79" t="str">
        <f t="shared" ca="1" si="365"/>
        <v/>
      </c>
      <c r="N37" s="79" t="str">
        <f t="shared" ca="1" si="365"/>
        <v/>
      </c>
      <c r="O37" s="15" t="str">
        <f t="shared" ca="1" si="365"/>
        <v/>
      </c>
      <c r="P37" s="16" t="str">
        <f t="shared" ca="1" si="365"/>
        <v/>
      </c>
      <c r="Q37" s="79" t="str">
        <f t="shared" ca="1" si="365"/>
        <v/>
      </c>
      <c r="R37" s="79" t="str">
        <f t="shared" ca="1" si="365"/>
        <v/>
      </c>
      <c r="S37" s="79" t="str">
        <f t="shared" ca="1" si="365"/>
        <v/>
      </c>
      <c r="T37" s="15" t="str">
        <f t="shared" ca="1" si="365"/>
        <v/>
      </c>
      <c r="U37" s="133" t="str">
        <f t="shared" ca="1" si="365"/>
        <v/>
      </c>
      <c r="V37" s="79" t="str">
        <f t="shared" ca="1" si="365"/>
        <v/>
      </c>
      <c r="W37" s="79" t="str">
        <f t="shared" ca="1" si="365"/>
        <v/>
      </c>
      <c r="X37" s="15" t="str">
        <f t="shared" ref="X37:AM37" ca="1" si="366">IFERROR(IF(VLOOKUP($C37,INDIRECT(X$5&amp;"!$V$3:$AG$100"),2,0)&gt;0,1,0),"")</f>
        <v/>
      </c>
      <c r="Y37" s="16" t="str">
        <f t="shared" ca="1" si="366"/>
        <v/>
      </c>
      <c r="Z37" s="79" t="str">
        <f t="shared" ca="1" si="366"/>
        <v/>
      </c>
      <c r="AA37" s="79" t="str">
        <f t="shared" ca="1" si="366"/>
        <v/>
      </c>
      <c r="AB37" s="15" t="str">
        <f t="shared" ca="1" si="366"/>
        <v/>
      </c>
      <c r="AC37" s="16" t="str">
        <f t="shared" ca="1" si="366"/>
        <v/>
      </c>
      <c r="AD37" s="79" t="str">
        <f t="shared" ca="1" si="366"/>
        <v/>
      </c>
      <c r="AE37" s="79" t="str">
        <f t="shared" ca="1" si="366"/>
        <v/>
      </c>
      <c r="AF37" s="79" t="str">
        <f t="shared" ca="1" si="366"/>
        <v/>
      </c>
      <c r="AG37" s="15" t="str">
        <f t="shared" ca="1" si="366"/>
        <v/>
      </c>
      <c r="AH37" s="133" t="str">
        <f t="shared" ca="1" si="366"/>
        <v/>
      </c>
      <c r="AI37" s="79" t="str">
        <f t="shared" ca="1" si="366"/>
        <v/>
      </c>
      <c r="AJ37" s="79" t="str">
        <f t="shared" ca="1" si="366"/>
        <v/>
      </c>
      <c r="AK37" s="15" t="str">
        <f t="shared" ca="1" si="366"/>
        <v/>
      </c>
      <c r="AL37" s="16" t="str">
        <f t="shared" ca="1" si="366"/>
        <v/>
      </c>
      <c r="AM37" s="79" t="str">
        <f t="shared" ca="1" si="366"/>
        <v/>
      </c>
      <c r="AN37" s="79" t="str">
        <f t="shared" ref="AN37:BC37" ca="1" si="367">IFERROR(IF(VLOOKUP($C37,INDIRECT(AN$5&amp;"!$V$3:$AG$100"),2,0)&gt;0,1,0),"")</f>
        <v/>
      </c>
      <c r="AO37" s="246" t="str">
        <f t="shared" ca="1" si="367"/>
        <v/>
      </c>
      <c r="AP37" s="15" t="str">
        <f t="shared" ca="1" si="367"/>
        <v/>
      </c>
      <c r="AQ37" s="133" t="str">
        <f t="shared" ca="1" si="367"/>
        <v/>
      </c>
      <c r="AR37" s="79" t="str">
        <f t="shared" ca="1" si="367"/>
        <v/>
      </c>
      <c r="AS37" s="79" t="str">
        <f t="shared" ca="1" si="367"/>
        <v/>
      </c>
      <c r="AT37" s="15" t="str">
        <f t="shared" ca="1" si="367"/>
        <v/>
      </c>
      <c r="AU37" s="133" t="str">
        <f t="shared" ca="1" si="367"/>
        <v/>
      </c>
      <c r="AV37" s="79" t="str">
        <f t="shared" ca="1" si="367"/>
        <v/>
      </c>
      <c r="AW37" s="79" t="str">
        <f t="shared" ca="1" si="367"/>
        <v/>
      </c>
      <c r="AX37" s="15" t="str">
        <f t="shared" ca="1" si="367"/>
        <v/>
      </c>
      <c r="AY37" s="16" t="str">
        <f t="shared" ca="1" si="367"/>
        <v/>
      </c>
      <c r="AZ37" s="79" t="str">
        <f t="shared" ca="1" si="367"/>
        <v/>
      </c>
      <c r="BA37" s="79" t="str">
        <f t="shared" ca="1" si="367"/>
        <v/>
      </c>
      <c r="BB37" s="246" t="str">
        <f t="shared" ca="1" si="367"/>
        <v/>
      </c>
      <c r="BC37" s="15" t="str">
        <f t="shared" ca="1" si="367"/>
        <v/>
      </c>
      <c r="BD37" s="133" t="str">
        <f t="shared" ref="BD37:BG37" ca="1" si="368">IFERROR(IF(VLOOKUP($C37,INDIRECT(BD$5&amp;"!$V$3:$AG$100"),2,0)&gt;0,1,0),"")</f>
        <v/>
      </c>
      <c r="BE37" s="79" t="str">
        <f t="shared" ca="1" si="368"/>
        <v/>
      </c>
      <c r="BF37" s="79" t="str">
        <f t="shared" ca="1" si="368"/>
        <v/>
      </c>
      <c r="BG37" s="297" t="str">
        <f t="shared" ca="1" si="368"/>
        <v/>
      </c>
      <c r="BH37" s="87"/>
    </row>
    <row r="38" spans="1:60" x14ac:dyDescent="0.25">
      <c r="A38" s="3"/>
      <c r="B38" s="348"/>
      <c r="C38" s="413"/>
      <c r="D38" s="260" t="str">
        <f t="shared" si="2"/>
        <v/>
      </c>
      <c r="E38" s="260" t="str">
        <f t="shared" si="3"/>
        <v/>
      </c>
      <c r="F38" s="17" t="s">
        <v>18</v>
      </c>
      <c r="G38" s="141">
        <f t="shared" ca="1" si="122"/>
        <v>0</v>
      </c>
      <c r="H38" s="298" t="str">
        <f t="shared" ref="H38" ca="1" si="369">IFERROR(IF(VLOOKUP($C37,INDIRECT(H$5&amp;"!$V$3:$AG$100"),12,0)&gt;0,VLOOKUP($C37,INDIRECT(H$5&amp;"!$V$3:$AG$100"),12,0),0),"")</f>
        <v/>
      </c>
      <c r="I38" s="73" t="str">
        <f t="shared" ref="I38" ca="1" si="370">IFERROR(IF(VLOOKUP($C37,INDIRECT(I$5&amp;"!$V$3:$AG$100"),12,0)&gt;0,VLOOKUP($C37,INDIRECT(I$5&amp;"!$V$3:$AG$100"),12,0),0),"")</f>
        <v/>
      </c>
      <c r="J38" s="73" t="str">
        <f t="shared" ref="J38" ca="1" si="371">IFERROR(IF(VLOOKUP($C37,INDIRECT(J$5&amp;"!$V$3:$AG$100"),12,0)&gt;0,VLOOKUP($C37,INDIRECT(J$5&amp;"!$V$3:$AG$100"),12,0),0),"")</f>
        <v/>
      </c>
      <c r="K38" s="18" t="str">
        <f t="shared" ref="K38" ca="1" si="372">IFERROR(IF(VLOOKUP($C37,INDIRECT(K$5&amp;"!$V$3:$AG$100"),12,0)&gt;0,VLOOKUP($C37,INDIRECT(K$5&amp;"!$V$3:$AG$100"),12,0),0),"")</f>
        <v/>
      </c>
      <c r="L38" s="73" t="str">
        <f t="shared" ref="L38" ca="1" si="373">IFERROR(IF(VLOOKUP($C37,INDIRECT(L$5&amp;"!$V$3:$AG$100"),12,0)&gt;0,VLOOKUP($C37,INDIRECT(L$5&amp;"!$V$3:$AG$100"),12,0),0),"")</f>
        <v/>
      </c>
      <c r="M38" s="73" t="str">
        <f t="shared" ref="M38" ca="1" si="374">IFERROR(IF(VLOOKUP($C37,INDIRECT(M$5&amp;"!$V$3:$AG$100"),12,0)&gt;0,VLOOKUP($C37,INDIRECT(M$5&amp;"!$V$3:$AG$100"),12,0),0),"")</f>
        <v/>
      </c>
      <c r="N38" s="73" t="str">
        <f t="shared" ref="N38" ca="1" si="375">IFERROR(IF(VLOOKUP($C37,INDIRECT(N$5&amp;"!$V$3:$AG$100"),12,0)&gt;0,VLOOKUP($C37,INDIRECT(N$5&amp;"!$V$3:$AG$100"),12,0),0),"")</f>
        <v/>
      </c>
      <c r="O38" s="18" t="str">
        <f t="shared" ref="O38" ca="1" si="376">IFERROR(IF(VLOOKUP($C37,INDIRECT(O$5&amp;"!$V$3:$AG$100"),12,0)&gt;0,VLOOKUP($C37,INDIRECT(O$5&amp;"!$V$3:$AG$100"),12,0),0),"")</f>
        <v/>
      </c>
      <c r="P38" s="19" t="str">
        <f t="shared" ref="P38" ca="1" si="377">IFERROR(IF(VLOOKUP($C37,INDIRECT(P$5&amp;"!$V$3:$AG$100"),12,0)&gt;0,VLOOKUP($C37,INDIRECT(P$5&amp;"!$V$3:$AG$100"),12,0),0),"")</f>
        <v/>
      </c>
      <c r="Q38" s="73" t="str">
        <f t="shared" ref="Q38" ca="1" si="378">IFERROR(IF(VLOOKUP($C37,INDIRECT(Q$5&amp;"!$V$3:$AG$100"),12,0)&gt;0,VLOOKUP($C37,INDIRECT(Q$5&amp;"!$V$3:$AG$100"),12,0),0),"")</f>
        <v/>
      </c>
      <c r="R38" s="73" t="str">
        <f t="shared" ref="R38" ca="1" si="379">IFERROR(IF(VLOOKUP($C37,INDIRECT(R$5&amp;"!$V$3:$AG$100"),12,0)&gt;0,VLOOKUP($C37,INDIRECT(R$5&amp;"!$V$3:$AG$100"),12,0),0),"")</f>
        <v/>
      </c>
      <c r="S38" s="73" t="str">
        <f t="shared" ref="S38" ca="1" si="380">IFERROR(IF(VLOOKUP($C37,INDIRECT(S$5&amp;"!$V$3:$AG$100"),12,0)&gt;0,VLOOKUP($C37,INDIRECT(S$5&amp;"!$V$3:$AG$100"),12,0),0),"")</f>
        <v/>
      </c>
      <c r="T38" s="18" t="str">
        <f t="shared" ref="T38" ca="1" si="381">IFERROR(IF(VLOOKUP($C37,INDIRECT(T$5&amp;"!$V$3:$AG$100"),12,0)&gt;0,VLOOKUP($C37,INDIRECT(T$5&amp;"!$V$3:$AG$100"),12,0),0),"")</f>
        <v/>
      </c>
      <c r="U38" s="134" t="str">
        <f t="shared" ref="U38" ca="1" si="382">IFERROR(IF(VLOOKUP($C37,INDIRECT(U$5&amp;"!$V$3:$AG$100"),12,0)&gt;0,VLOOKUP($C37,INDIRECT(U$5&amp;"!$V$3:$AG$100"),12,0),0),"")</f>
        <v/>
      </c>
      <c r="V38" s="73" t="str">
        <f t="shared" ref="V38" ca="1" si="383">IFERROR(IF(VLOOKUP($C37,INDIRECT(V$5&amp;"!$V$3:$AG$100"),12,0)&gt;0,VLOOKUP($C37,INDIRECT(V$5&amp;"!$V$3:$AG$100"),12,0),0),"")</f>
        <v/>
      </c>
      <c r="W38" s="73" t="str">
        <f t="shared" ref="W38" ca="1" si="384">IFERROR(IF(VLOOKUP($C37,INDIRECT(W$5&amp;"!$V$3:$AG$100"),12,0)&gt;0,VLOOKUP($C37,INDIRECT(W$5&amp;"!$V$3:$AG$100"),12,0),0),"")</f>
        <v/>
      </c>
      <c r="X38" s="18" t="str">
        <f t="shared" ref="X38" ca="1" si="385">IFERROR(IF(VLOOKUP($C37,INDIRECT(X$5&amp;"!$V$3:$AG$100"),12,0)&gt;0,VLOOKUP($C37,INDIRECT(X$5&amp;"!$V$3:$AG$100"),12,0),0),"")</f>
        <v/>
      </c>
      <c r="Y38" s="19" t="str">
        <f t="shared" ref="Y38" ca="1" si="386">IFERROR(IF(VLOOKUP($C37,INDIRECT(Y$5&amp;"!$V$3:$AG$100"),12,0)&gt;0,VLOOKUP($C37,INDIRECT(Y$5&amp;"!$V$3:$AG$100"),12,0),0),"")</f>
        <v/>
      </c>
      <c r="Z38" s="73" t="str">
        <f t="shared" ref="Z38" ca="1" si="387">IFERROR(IF(VLOOKUP($C37,INDIRECT(Z$5&amp;"!$V$3:$AG$100"),12,0)&gt;0,VLOOKUP($C37,INDIRECT(Z$5&amp;"!$V$3:$AG$100"),12,0),0),"")</f>
        <v/>
      </c>
      <c r="AA38" s="73" t="str">
        <f t="shared" ref="AA38" ca="1" si="388">IFERROR(IF(VLOOKUP($C37,INDIRECT(AA$5&amp;"!$V$3:$AG$100"),12,0)&gt;0,VLOOKUP($C37,INDIRECT(AA$5&amp;"!$V$3:$AG$100"),12,0),0),"")</f>
        <v/>
      </c>
      <c r="AB38" s="18" t="str">
        <f t="shared" ref="AB38" ca="1" si="389">IFERROR(IF(VLOOKUP($C37,INDIRECT(AB$5&amp;"!$V$3:$AG$100"),12,0)&gt;0,VLOOKUP($C37,INDIRECT(AB$5&amp;"!$V$3:$AG$100"),12,0),0),"")</f>
        <v/>
      </c>
      <c r="AC38" s="19" t="str">
        <f t="shared" ref="AC38" ca="1" si="390">IFERROR(IF(VLOOKUP($C37,INDIRECT(AC$5&amp;"!$V$3:$AG$100"),12,0)&gt;0,VLOOKUP($C37,INDIRECT(AC$5&amp;"!$V$3:$AG$100"),12,0),0),"")</f>
        <v/>
      </c>
      <c r="AD38" s="73" t="str">
        <f t="shared" ref="AD38" ca="1" si="391">IFERROR(IF(VLOOKUP($C37,INDIRECT(AD$5&amp;"!$V$3:$AG$100"),12,0)&gt;0,VLOOKUP($C37,INDIRECT(AD$5&amp;"!$V$3:$AG$100"),12,0),0),"")</f>
        <v/>
      </c>
      <c r="AE38" s="73" t="str">
        <f t="shared" ref="AE38" ca="1" si="392">IFERROR(IF(VLOOKUP($C37,INDIRECT(AE$5&amp;"!$V$3:$AG$100"),12,0)&gt;0,VLOOKUP($C37,INDIRECT(AE$5&amp;"!$V$3:$AG$100"),12,0),0),"")</f>
        <v/>
      </c>
      <c r="AF38" s="73" t="str">
        <f t="shared" ref="AF38" ca="1" si="393">IFERROR(IF(VLOOKUP($C37,INDIRECT(AF$5&amp;"!$V$3:$AG$100"),12,0)&gt;0,VLOOKUP($C37,INDIRECT(AF$5&amp;"!$V$3:$AG$100"),12,0),0),"")</f>
        <v/>
      </c>
      <c r="AG38" s="18" t="str">
        <f t="shared" ref="AG38" ca="1" si="394">IFERROR(IF(VLOOKUP($C37,INDIRECT(AG$5&amp;"!$V$3:$AG$100"),12,0)&gt;0,VLOOKUP($C37,INDIRECT(AG$5&amp;"!$V$3:$AG$100"),12,0),0),"")</f>
        <v/>
      </c>
      <c r="AH38" s="134" t="str">
        <f t="shared" ref="AH38" ca="1" si="395">IFERROR(IF(VLOOKUP($C37,INDIRECT(AH$5&amp;"!$V$3:$AG$100"),12,0)&gt;0,VLOOKUP($C37,INDIRECT(AH$5&amp;"!$V$3:$AG$100"),12,0),0),"")</f>
        <v/>
      </c>
      <c r="AI38" s="73" t="str">
        <f t="shared" ref="AI38" ca="1" si="396">IFERROR(IF(VLOOKUP($C37,INDIRECT(AI$5&amp;"!$V$3:$AG$100"),12,0)&gt;0,VLOOKUP($C37,INDIRECT(AI$5&amp;"!$V$3:$AG$100"),12,0),0),"")</f>
        <v/>
      </c>
      <c r="AJ38" s="73" t="str">
        <f t="shared" ref="AJ38" ca="1" si="397">IFERROR(IF(VLOOKUP($C37,INDIRECT(AJ$5&amp;"!$V$3:$AG$100"),12,0)&gt;0,VLOOKUP($C37,INDIRECT(AJ$5&amp;"!$V$3:$AG$100"),12,0),0),"")</f>
        <v/>
      </c>
      <c r="AK38" s="18" t="str">
        <f t="shared" ref="AK38" ca="1" si="398">IFERROR(IF(VLOOKUP($C37,INDIRECT(AK$5&amp;"!$V$3:$AG$100"),12,0)&gt;0,VLOOKUP($C37,INDIRECT(AK$5&amp;"!$V$3:$AG$100"),12,0),0),"")</f>
        <v/>
      </c>
      <c r="AL38" s="19" t="str">
        <f t="shared" ref="AL38" ca="1" si="399">IFERROR(IF(VLOOKUP($C37,INDIRECT(AL$5&amp;"!$V$3:$AG$100"),12,0)&gt;0,VLOOKUP($C37,INDIRECT(AL$5&amp;"!$V$3:$AG$100"),12,0),0),"")</f>
        <v/>
      </c>
      <c r="AM38" s="73" t="str">
        <f t="shared" ref="AM38" ca="1" si="400">IFERROR(IF(VLOOKUP($C37,INDIRECT(AM$5&amp;"!$V$3:$AG$100"),12,0)&gt;0,VLOOKUP($C37,INDIRECT(AM$5&amp;"!$V$3:$AG$100"),12,0),0),"")</f>
        <v/>
      </c>
      <c r="AN38" s="73" t="str">
        <f t="shared" ref="AN38" ca="1" si="401">IFERROR(IF(VLOOKUP($C37,INDIRECT(AN$5&amp;"!$V$3:$AG$100"),12,0)&gt;0,VLOOKUP($C37,INDIRECT(AN$5&amp;"!$V$3:$AG$100"),12,0),0),"")</f>
        <v/>
      </c>
      <c r="AO38" s="247" t="str">
        <f t="shared" ref="AO38" ca="1" si="402">IFERROR(IF(VLOOKUP($C37,INDIRECT(AO$5&amp;"!$V$3:$AG$100"),12,0)&gt;0,VLOOKUP($C37,INDIRECT(AO$5&amp;"!$V$3:$AG$100"),12,0),0),"")</f>
        <v/>
      </c>
      <c r="AP38" s="18" t="str">
        <f t="shared" ref="AP38" ca="1" si="403">IFERROR(IF(VLOOKUP($C37,INDIRECT(AP$5&amp;"!$V$3:$AG$100"),12,0)&gt;0,VLOOKUP($C37,INDIRECT(AP$5&amp;"!$V$3:$AG$100"),12,0),0),"")</f>
        <v/>
      </c>
      <c r="AQ38" s="134" t="str">
        <f t="shared" ref="AQ38" ca="1" si="404">IFERROR(IF(VLOOKUP($C37,INDIRECT(AQ$5&amp;"!$V$3:$AG$100"),12,0)&gt;0,VLOOKUP($C37,INDIRECT(AQ$5&amp;"!$V$3:$AG$100"),12,0),0),"")</f>
        <v/>
      </c>
      <c r="AR38" s="73" t="str">
        <f t="shared" ref="AR38" ca="1" si="405">IFERROR(IF(VLOOKUP($C37,INDIRECT(AR$5&amp;"!$V$3:$AG$100"),12,0)&gt;0,VLOOKUP($C37,INDIRECT(AR$5&amp;"!$V$3:$AG$100"),12,0),0),"")</f>
        <v/>
      </c>
      <c r="AS38" s="73" t="str">
        <f t="shared" ref="AS38" ca="1" si="406">IFERROR(IF(VLOOKUP($C37,INDIRECT(AS$5&amp;"!$V$3:$AG$100"),12,0)&gt;0,VLOOKUP($C37,INDIRECT(AS$5&amp;"!$V$3:$AG$100"),12,0),0),"")</f>
        <v/>
      </c>
      <c r="AT38" s="18" t="str">
        <f t="shared" ref="AT38" ca="1" si="407">IFERROR(IF(VLOOKUP($C37,INDIRECT(AT$5&amp;"!$V$3:$AG$100"),12,0)&gt;0,VLOOKUP($C37,INDIRECT(AT$5&amp;"!$V$3:$AG$100"),12,0),0),"")</f>
        <v/>
      </c>
      <c r="AU38" s="134" t="str">
        <f t="shared" ref="AU38" ca="1" si="408">IFERROR(IF(VLOOKUP($C37,INDIRECT(AU$5&amp;"!$V$3:$AG$100"),12,0)&gt;0,VLOOKUP($C37,INDIRECT(AU$5&amp;"!$V$3:$AG$100"),12,0),0),"")</f>
        <v/>
      </c>
      <c r="AV38" s="73" t="str">
        <f t="shared" ref="AV38" ca="1" si="409">IFERROR(IF(VLOOKUP($C37,INDIRECT(AV$5&amp;"!$V$3:$AG$100"),12,0)&gt;0,VLOOKUP($C37,INDIRECT(AV$5&amp;"!$V$3:$AG$100"),12,0),0),"")</f>
        <v/>
      </c>
      <c r="AW38" s="73" t="str">
        <f t="shared" ref="AW38" ca="1" si="410">IFERROR(IF(VLOOKUP($C37,INDIRECT(AW$5&amp;"!$V$3:$AG$100"),12,0)&gt;0,VLOOKUP($C37,INDIRECT(AW$5&amp;"!$V$3:$AG$100"),12,0),0),"")</f>
        <v/>
      </c>
      <c r="AX38" s="18" t="str">
        <f t="shared" ref="AX38" ca="1" si="411">IFERROR(IF(VLOOKUP($C37,INDIRECT(AX$5&amp;"!$V$3:$AG$100"),12,0)&gt;0,VLOOKUP($C37,INDIRECT(AX$5&amp;"!$V$3:$AG$100"),12,0),0),"")</f>
        <v/>
      </c>
      <c r="AY38" s="19" t="str">
        <f t="shared" ref="AY38" ca="1" si="412">IFERROR(IF(VLOOKUP($C37,INDIRECT(AY$5&amp;"!$V$3:$AG$100"),12,0)&gt;0,VLOOKUP($C37,INDIRECT(AY$5&amp;"!$V$3:$AG$100"),12,0),0),"")</f>
        <v/>
      </c>
      <c r="AZ38" s="73" t="str">
        <f t="shared" ref="AZ38" ca="1" si="413">IFERROR(IF(VLOOKUP($C37,INDIRECT(AZ$5&amp;"!$V$3:$AG$100"),12,0)&gt;0,VLOOKUP($C37,INDIRECT(AZ$5&amp;"!$V$3:$AG$100"),12,0),0),"")</f>
        <v/>
      </c>
      <c r="BA38" s="73" t="str">
        <f t="shared" ref="BA38" ca="1" si="414">IFERROR(IF(VLOOKUP($C37,INDIRECT(BA$5&amp;"!$V$3:$AG$100"),12,0)&gt;0,VLOOKUP($C37,INDIRECT(BA$5&amp;"!$V$3:$AG$100"),12,0),0),"")</f>
        <v/>
      </c>
      <c r="BB38" s="247" t="str">
        <f t="shared" ref="BB38" ca="1" si="415">IFERROR(IF(VLOOKUP($C37,INDIRECT(BB$5&amp;"!$V$3:$AG$100"),12,0)&gt;0,VLOOKUP($C37,INDIRECT(BB$5&amp;"!$V$3:$AG$100"),12,0),0),"")</f>
        <v/>
      </c>
      <c r="BC38" s="18" t="str">
        <f t="shared" ref="BC38" ca="1" si="416">IFERROR(IF(VLOOKUP($C37,INDIRECT(BC$5&amp;"!$V$3:$AG$100"),12,0)&gt;0,VLOOKUP($C37,INDIRECT(BC$5&amp;"!$V$3:$AG$100"),12,0),0),"")</f>
        <v/>
      </c>
      <c r="BD38" s="134" t="str">
        <f t="shared" ref="BD38" ca="1" si="417">IFERROR(IF(VLOOKUP($C37,INDIRECT(BD$5&amp;"!$V$3:$AG$100"),12,0)&gt;0,VLOOKUP($C37,INDIRECT(BD$5&amp;"!$V$3:$AG$100"),12,0),0),"")</f>
        <v/>
      </c>
      <c r="BE38" s="73" t="str">
        <f t="shared" ref="BE38" ca="1" si="418">IFERROR(IF(VLOOKUP($C37,INDIRECT(BE$5&amp;"!$V$3:$AG$100"),12,0)&gt;0,VLOOKUP($C37,INDIRECT(BE$5&amp;"!$V$3:$AG$100"),12,0),0),"")</f>
        <v/>
      </c>
      <c r="BF38" s="73" t="str">
        <f t="shared" ref="BF38" ca="1" si="419">IFERROR(IF(VLOOKUP($C37,INDIRECT(BF$5&amp;"!$V$3:$AG$100"),12,0)&gt;0,VLOOKUP($C37,INDIRECT(BF$5&amp;"!$V$3:$AG$100"),12,0),0),"")</f>
        <v/>
      </c>
      <c r="BG38" s="299" t="str">
        <f t="shared" ref="BG38" ca="1" si="420">IFERROR(IF(VLOOKUP($C37,INDIRECT(BG$5&amp;"!$V$3:$AG$100"),12,0)&gt;0,VLOOKUP($C37,INDIRECT(BG$5&amp;"!$V$3:$AG$100"),12,0),0),"")</f>
        <v/>
      </c>
      <c r="BH38" s="88"/>
    </row>
    <row r="39" spans="1:60" x14ac:dyDescent="0.25">
      <c r="A39" s="3"/>
      <c r="B39" s="348"/>
      <c r="C39" s="413"/>
      <c r="D39" s="260" t="str">
        <f t="shared" si="2"/>
        <v/>
      </c>
      <c r="E39" s="260" t="str">
        <f t="shared" si="3"/>
        <v/>
      </c>
      <c r="F39" s="20" t="s">
        <v>20</v>
      </c>
      <c r="G39" s="142">
        <f t="shared" ca="1" si="122"/>
        <v>0</v>
      </c>
      <c r="H39" s="328" t="str">
        <f t="shared" ref="H39:BG39" ca="1" si="421">IFERROR(IF(VLOOKUP($C37,INDIRECT(H$5&amp;"!$V$3:$AG$100"),11,0)&gt;0,VLOOKUP($C37,INDIRECT(H$5&amp;"!$V$3:$AG$100"),11,0),0),"")</f>
        <v/>
      </c>
      <c r="I39" s="74" t="str">
        <f t="shared" ca="1" si="421"/>
        <v/>
      </c>
      <c r="J39" s="74" t="str">
        <f t="shared" ca="1" si="421"/>
        <v/>
      </c>
      <c r="K39" s="21" t="str">
        <f t="shared" ca="1" si="421"/>
        <v/>
      </c>
      <c r="L39" s="74" t="str">
        <f t="shared" ca="1" si="421"/>
        <v/>
      </c>
      <c r="M39" s="74" t="str">
        <f t="shared" ca="1" si="421"/>
        <v/>
      </c>
      <c r="N39" s="74" t="str">
        <f t="shared" ca="1" si="421"/>
        <v/>
      </c>
      <c r="O39" s="21" t="str">
        <f t="shared" ca="1" si="421"/>
        <v/>
      </c>
      <c r="P39" s="22" t="str">
        <f t="shared" ca="1" si="421"/>
        <v/>
      </c>
      <c r="Q39" s="74" t="str">
        <f t="shared" ca="1" si="421"/>
        <v/>
      </c>
      <c r="R39" s="74" t="str">
        <f t="shared" ca="1" si="421"/>
        <v/>
      </c>
      <c r="S39" s="74" t="str">
        <f t="shared" ca="1" si="421"/>
        <v/>
      </c>
      <c r="T39" s="21" t="str">
        <f t="shared" ca="1" si="421"/>
        <v/>
      </c>
      <c r="U39" s="135" t="str">
        <f t="shared" ca="1" si="421"/>
        <v/>
      </c>
      <c r="V39" s="74" t="str">
        <f t="shared" ca="1" si="421"/>
        <v/>
      </c>
      <c r="W39" s="74" t="str">
        <f t="shared" ca="1" si="421"/>
        <v/>
      </c>
      <c r="X39" s="21" t="str">
        <f t="shared" ca="1" si="421"/>
        <v/>
      </c>
      <c r="Y39" s="22" t="str">
        <f t="shared" ca="1" si="421"/>
        <v/>
      </c>
      <c r="Z39" s="74" t="str">
        <f t="shared" ca="1" si="421"/>
        <v/>
      </c>
      <c r="AA39" s="74" t="str">
        <f t="shared" ca="1" si="421"/>
        <v/>
      </c>
      <c r="AB39" s="21" t="str">
        <f t="shared" ca="1" si="421"/>
        <v/>
      </c>
      <c r="AC39" s="22" t="str">
        <f t="shared" ca="1" si="421"/>
        <v/>
      </c>
      <c r="AD39" s="74" t="str">
        <f t="shared" ca="1" si="421"/>
        <v/>
      </c>
      <c r="AE39" s="74" t="str">
        <f t="shared" ca="1" si="421"/>
        <v/>
      </c>
      <c r="AF39" s="74" t="str">
        <f t="shared" ca="1" si="421"/>
        <v/>
      </c>
      <c r="AG39" s="21" t="str">
        <f t="shared" ca="1" si="421"/>
        <v/>
      </c>
      <c r="AH39" s="135" t="str">
        <f t="shared" ca="1" si="421"/>
        <v/>
      </c>
      <c r="AI39" s="74" t="str">
        <f t="shared" ca="1" si="421"/>
        <v/>
      </c>
      <c r="AJ39" s="74" t="str">
        <f t="shared" ca="1" si="421"/>
        <v/>
      </c>
      <c r="AK39" s="21" t="str">
        <f t="shared" ca="1" si="421"/>
        <v/>
      </c>
      <c r="AL39" s="22" t="str">
        <f t="shared" ca="1" si="421"/>
        <v/>
      </c>
      <c r="AM39" s="74" t="str">
        <f t="shared" ca="1" si="421"/>
        <v/>
      </c>
      <c r="AN39" s="74" t="str">
        <f t="shared" ca="1" si="421"/>
        <v/>
      </c>
      <c r="AO39" s="248" t="str">
        <f t="shared" ca="1" si="421"/>
        <v/>
      </c>
      <c r="AP39" s="21" t="str">
        <f t="shared" ca="1" si="421"/>
        <v/>
      </c>
      <c r="AQ39" s="135" t="str">
        <f t="shared" ca="1" si="421"/>
        <v/>
      </c>
      <c r="AR39" s="74" t="str">
        <f t="shared" ca="1" si="421"/>
        <v/>
      </c>
      <c r="AS39" s="74" t="str">
        <f t="shared" ca="1" si="421"/>
        <v/>
      </c>
      <c r="AT39" s="21" t="str">
        <f t="shared" ca="1" si="421"/>
        <v/>
      </c>
      <c r="AU39" s="135" t="str">
        <f t="shared" ca="1" si="421"/>
        <v/>
      </c>
      <c r="AV39" s="74" t="str">
        <f t="shared" ca="1" si="421"/>
        <v/>
      </c>
      <c r="AW39" s="74" t="str">
        <f t="shared" ca="1" si="421"/>
        <v/>
      </c>
      <c r="AX39" s="21" t="str">
        <f t="shared" ca="1" si="421"/>
        <v/>
      </c>
      <c r="AY39" s="22" t="str">
        <f t="shared" ca="1" si="421"/>
        <v/>
      </c>
      <c r="AZ39" s="74" t="str">
        <f t="shared" ca="1" si="421"/>
        <v/>
      </c>
      <c r="BA39" s="74" t="str">
        <f t="shared" ca="1" si="421"/>
        <v/>
      </c>
      <c r="BB39" s="248" t="str">
        <f t="shared" ca="1" si="421"/>
        <v/>
      </c>
      <c r="BC39" s="21" t="str">
        <f t="shared" ca="1" si="421"/>
        <v/>
      </c>
      <c r="BD39" s="135" t="str">
        <f t="shared" ca="1" si="421"/>
        <v/>
      </c>
      <c r="BE39" s="74" t="str">
        <f t="shared" ca="1" si="421"/>
        <v/>
      </c>
      <c r="BF39" s="74" t="str">
        <f t="shared" ca="1" si="421"/>
        <v/>
      </c>
      <c r="BG39" s="329" t="str">
        <f t="shared" ca="1" si="421"/>
        <v/>
      </c>
      <c r="BH39" s="88"/>
    </row>
    <row r="40" spans="1:60" x14ac:dyDescent="0.25">
      <c r="A40" s="3"/>
      <c r="B40" s="347" t="s">
        <v>176</v>
      </c>
      <c r="C40" s="406" t="s">
        <v>146</v>
      </c>
      <c r="D40" s="260" t="str">
        <f t="shared" si="2"/>
        <v>Heraldo Jr</v>
      </c>
      <c r="E40" s="260" t="str">
        <f t="shared" si="3"/>
        <v>L</v>
      </c>
      <c r="F40" s="23" t="s">
        <v>16</v>
      </c>
      <c r="G40" s="143">
        <f t="shared" ca="1" si="122"/>
        <v>23</v>
      </c>
      <c r="H40" s="302" t="str">
        <f t="shared" ref="H40:W40" ca="1" si="422">IFERROR(IF(VLOOKUP($C40,INDIRECT(H$5&amp;"!$V$3:$AG$100"),2,0)&gt;0,1,0),"")</f>
        <v/>
      </c>
      <c r="I40" s="72">
        <f t="shared" ca="1" si="422"/>
        <v>1</v>
      </c>
      <c r="J40" s="72">
        <f t="shared" ca="1" si="422"/>
        <v>1</v>
      </c>
      <c r="K40" s="32" t="str">
        <f t="shared" ca="1" si="422"/>
        <v/>
      </c>
      <c r="L40" s="72" t="str">
        <f t="shared" ca="1" si="422"/>
        <v/>
      </c>
      <c r="M40" s="72" t="str">
        <f t="shared" ca="1" si="422"/>
        <v/>
      </c>
      <c r="N40" s="72">
        <f t="shared" ca="1" si="422"/>
        <v>1</v>
      </c>
      <c r="O40" s="32">
        <f t="shared" ca="1" si="422"/>
        <v>1</v>
      </c>
      <c r="P40" s="33">
        <f t="shared" ca="1" si="422"/>
        <v>1</v>
      </c>
      <c r="Q40" s="72">
        <f t="shared" ca="1" si="422"/>
        <v>1</v>
      </c>
      <c r="R40" s="72">
        <f t="shared" ca="1" si="422"/>
        <v>1</v>
      </c>
      <c r="S40" s="72" t="str">
        <f t="shared" ca="1" si="422"/>
        <v/>
      </c>
      <c r="T40" s="32">
        <f t="shared" ca="1" si="422"/>
        <v>1</v>
      </c>
      <c r="U40" s="137">
        <f t="shared" ca="1" si="422"/>
        <v>1</v>
      </c>
      <c r="V40" s="72">
        <f t="shared" ca="1" si="422"/>
        <v>1</v>
      </c>
      <c r="W40" s="72" t="str">
        <f t="shared" ca="1" si="422"/>
        <v/>
      </c>
      <c r="X40" s="32" t="str">
        <f t="shared" ref="X40:AM40" ca="1" si="423">IFERROR(IF(VLOOKUP($C40,INDIRECT(X$5&amp;"!$V$3:$AG$100"),2,0)&gt;0,1,0),"")</f>
        <v/>
      </c>
      <c r="Y40" s="33">
        <f t="shared" ca="1" si="423"/>
        <v>1</v>
      </c>
      <c r="Z40" s="72" t="str">
        <f t="shared" ca="1" si="423"/>
        <v/>
      </c>
      <c r="AA40" s="72" t="str">
        <f t="shared" ca="1" si="423"/>
        <v/>
      </c>
      <c r="AB40" s="32" t="str">
        <f t="shared" ca="1" si="423"/>
        <v/>
      </c>
      <c r="AC40" s="33" t="str">
        <f t="shared" ca="1" si="423"/>
        <v/>
      </c>
      <c r="AD40" s="72" t="str">
        <f t="shared" ca="1" si="423"/>
        <v/>
      </c>
      <c r="AE40" s="72" t="str">
        <f t="shared" ca="1" si="423"/>
        <v/>
      </c>
      <c r="AF40" s="72" t="str">
        <f t="shared" ca="1" si="423"/>
        <v/>
      </c>
      <c r="AG40" s="32">
        <f t="shared" ca="1" si="423"/>
        <v>1</v>
      </c>
      <c r="AH40" s="137">
        <f t="shared" ca="1" si="423"/>
        <v>1</v>
      </c>
      <c r="AI40" s="72">
        <f t="shared" ca="1" si="423"/>
        <v>1</v>
      </c>
      <c r="AJ40" s="72">
        <f t="shared" ca="1" si="423"/>
        <v>1</v>
      </c>
      <c r="AK40" s="32">
        <f t="shared" ca="1" si="423"/>
        <v>1</v>
      </c>
      <c r="AL40" s="33">
        <f t="shared" ca="1" si="423"/>
        <v>1</v>
      </c>
      <c r="AM40" s="72" t="str">
        <f t="shared" ca="1" si="423"/>
        <v/>
      </c>
      <c r="AN40" s="72">
        <f t="shared" ref="AN40:BC40" ca="1" si="424">IFERROR(IF(VLOOKUP($C40,INDIRECT(AN$5&amp;"!$V$3:$AG$100"),2,0)&gt;0,1,0),"")</f>
        <v>1</v>
      </c>
      <c r="AO40" s="250" t="str">
        <f t="shared" ca="1" si="424"/>
        <v/>
      </c>
      <c r="AP40" s="32">
        <f t="shared" ca="1" si="424"/>
        <v>1</v>
      </c>
      <c r="AQ40" s="137">
        <f t="shared" ca="1" si="424"/>
        <v>1</v>
      </c>
      <c r="AR40" s="72">
        <f t="shared" ca="1" si="424"/>
        <v>1</v>
      </c>
      <c r="AS40" s="72">
        <f t="shared" ca="1" si="424"/>
        <v>1</v>
      </c>
      <c r="AT40" s="32">
        <f t="shared" ca="1" si="424"/>
        <v>1</v>
      </c>
      <c r="AU40" s="137" t="str">
        <f t="shared" ca="1" si="424"/>
        <v/>
      </c>
      <c r="AV40" s="72" t="str">
        <f t="shared" ca="1" si="424"/>
        <v/>
      </c>
      <c r="AW40" s="72" t="str">
        <f t="shared" ca="1" si="424"/>
        <v/>
      </c>
      <c r="AX40" s="32" t="str">
        <f t="shared" ca="1" si="424"/>
        <v/>
      </c>
      <c r="AY40" s="33" t="str">
        <f t="shared" ca="1" si="424"/>
        <v/>
      </c>
      <c r="AZ40" s="72" t="str">
        <f t="shared" ca="1" si="424"/>
        <v/>
      </c>
      <c r="BA40" s="72" t="str">
        <f t="shared" ca="1" si="424"/>
        <v/>
      </c>
      <c r="BB40" s="250" t="str">
        <f t="shared" ca="1" si="424"/>
        <v/>
      </c>
      <c r="BC40" s="32" t="str">
        <f t="shared" ca="1" si="424"/>
        <v/>
      </c>
      <c r="BD40" s="137" t="str">
        <f t="shared" ref="BD40:BG40" ca="1" si="425">IFERROR(IF(VLOOKUP($C40,INDIRECT(BD$5&amp;"!$V$3:$AG$100"),2,0)&gt;0,1,0),"")</f>
        <v/>
      </c>
      <c r="BE40" s="72" t="str">
        <f t="shared" ca="1" si="425"/>
        <v/>
      </c>
      <c r="BF40" s="72" t="str">
        <f t="shared" ca="1" si="425"/>
        <v/>
      </c>
      <c r="BG40" s="303" t="str">
        <f t="shared" ca="1" si="425"/>
        <v/>
      </c>
      <c r="BH40" s="88"/>
    </row>
    <row r="41" spans="1:60" x14ac:dyDescent="0.25">
      <c r="A41" s="3"/>
      <c r="B41" s="348"/>
      <c r="C41" s="407"/>
      <c r="D41" s="260" t="str">
        <f t="shared" si="2"/>
        <v/>
      </c>
      <c r="E41" s="260" t="str">
        <f t="shared" si="3"/>
        <v/>
      </c>
      <c r="F41" s="17" t="s">
        <v>18</v>
      </c>
      <c r="G41" s="141">
        <f t="shared" ca="1" si="122"/>
        <v>1</v>
      </c>
      <c r="H41" s="298" t="str">
        <f t="shared" ref="H41" ca="1" si="426">IFERROR(IF(VLOOKUP($C40,INDIRECT(H$5&amp;"!$V$3:$AG$100"),12,0)&gt;0,VLOOKUP($C40,INDIRECT(H$5&amp;"!$V$3:$AG$100"),12,0),0),"")</f>
        <v/>
      </c>
      <c r="I41" s="73">
        <f t="shared" ref="I41" ca="1" si="427">IFERROR(IF(VLOOKUP($C40,INDIRECT(I$5&amp;"!$V$3:$AG$100"),12,0)&gt;0,VLOOKUP($C40,INDIRECT(I$5&amp;"!$V$3:$AG$100"),12,0),0),"")</f>
        <v>0</v>
      </c>
      <c r="J41" s="73">
        <f t="shared" ref="J41" ca="1" si="428">IFERROR(IF(VLOOKUP($C40,INDIRECT(J$5&amp;"!$V$3:$AG$100"),12,0)&gt;0,VLOOKUP($C40,INDIRECT(J$5&amp;"!$V$3:$AG$100"),12,0),0),"")</f>
        <v>0</v>
      </c>
      <c r="K41" s="18" t="str">
        <f t="shared" ref="K41" ca="1" si="429">IFERROR(IF(VLOOKUP($C40,INDIRECT(K$5&amp;"!$V$3:$AG$100"),12,0)&gt;0,VLOOKUP($C40,INDIRECT(K$5&amp;"!$V$3:$AG$100"),12,0),0),"")</f>
        <v/>
      </c>
      <c r="L41" s="73" t="str">
        <f t="shared" ref="L41" ca="1" si="430">IFERROR(IF(VLOOKUP($C40,INDIRECT(L$5&amp;"!$V$3:$AG$100"),12,0)&gt;0,VLOOKUP($C40,INDIRECT(L$5&amp;"!$V$3:$AG$100"),12,0),0),"")</f>
        <v/>
      </c>
      <c r="M41" s="73" t="str">
        <f t="shared" ref="M41" ca="1" si="431">IFERROR(IF(VLOOKUP($C40,INDIRECT(M$5&amp;"!$V$3:$AG$100"),12,0)&gt;0,VLOOKUP($C40,INDIRECT(M$5&amp;"!$V$3:$AG$100"),12,0),0),"")</f>
        <v/>
      </c>
      <c r="N41" s="73">
        <f t="shared" ref="N41" ca="1" si="432">IFERROR(IF(VLOOKUP($C40,INDIRECT(N$5&amp;"!$V$3:$AG$100"),12,0)&gt;0,VLOOKUP($C40,INDIRECT(N$5&amp;"!$V$3:$AG$100"),12,0),0),"")</f>
        <v>0</v>
      </c>
      <c r="O41" s="18">
        <f t="shared" ref="O41" ca="1" si="433">IFERROR(IF(VLOOKUP($C40,INDIRECT(O$5&amp;"!$V$3:$AG$100"),12,0)&gt;0,VLOOKUP($C40,INDIRECT(O$5&amp;"!$V$3:$AG$100"),12,0),0),"")</f>
        <v>0</v>
      </c>
      <c r="P41" s="19">
        <f t="shared" ref="P41" ca="1" si="434">IFERROR(IF(VLOOKUP($C40,INDIRECT(P$5&amp;"!$V$3:$AG$100"),12,0)&gt;0,VLOOKUP($C40,INDIRECT(P$5&amp;"!$V$3:$AG$100"),12,0),0),"")</f>
        <v>0</v>
      </c>
      <c r="Q41" s="73">
        <f t="shared" ref="Q41" ca="1" si="435">IFERROR(IF(VLOOKUP($C40,INDIRECT(Q$5&amp;"!$V$3:$AG$100"),12,0)&gt;0,VLOOKUP($C40,INDIRECT(Q$5&amp;"!$V$3:$AG$100"),12,0),0),"")</f>
        <v>0</v>
      </c>
      <c r="R41" s="73">
        <f t="shared" ref="R41" ca="1" si="436">IFERROR(IF(VLOOKUP($C40,INDIRECT(R$5&amp;"!$V$3:$AG$100"),12,0)&gt;0,VLOOKUP($C40,INDIRECT(R$5&amp;"!$V$3:$AG$100"),12,0),0),"")</f>
        <v>0</v>
      </c>
      <c r="S41" s="73" t="str">
        <f t="shared" ref="S41" ca="1" si="437">IFERROR(IF(VLOOKUP($C40,INDIRECT(S$5&amp;"!$V$3:$AG$100"),12,0)&gt;0,VLOOKUP($C40,INDIRECT(S$5&amp;"!$V$3:$AG$100"),12,0),0),"")</f>
        <v/>
      </c>
      <c r="T41" s="18">
        <f t="shared" ref="T41" ca="1" si="438">IFERROR(IF(VLOOKUP($C40,INDIRECT(T$5&amp;"!$V$3:$AG$100"),12,0)&gt;0,VLOOKUP($C40,INDIRECT(T$5&amp;"!$V$3:$AG$100"),12,0),0),"")</f>
        <v>0</v>
      </c>
      <c r="U41" s="134">
        <f t="shared" ref="U41" ca="1" si="439">IFERROR(IF(VLOOKUP($C40,INDIRECT(U$5&amp;"!$V$3:$AG$100"),12,0)&gt;0,VLOOKUP($C40,INDIRECT(U$5&amp;"!$V$3:$AG$100"),12,0),0),"")</f>
        <v>0</v>
      </c>
      <c r="V41" s="73">
        <f t="shared" ref="V41" ca="1" si="440">IFERROR(IF(VLOOKUP($C40,INDIRECT(V$5&amp;"!$V$3:$AG$100"),12,0)&gt;0,VLOOKUP($C40,INDIRECT(V$5&amp;"!$V$3:$AG$100"),12,0),0),"")</f>
        <v>0</v>
      </c>
      <c r="W41" s="73" t="str">
        <f t="shared" ref="W41" ca="1" si="441">IFERROR(IF(VLOOKUP($C40,INDIRECT(W$5&amp;"!$V$3:$AG$100"),12,0)&gt;0,VLOOKUP($C40,INDIRECT(W$5&amp;"!$V$3:$AG$100"),12,0),0),"")</f>
        <v/>
      </c>
      <c r="X41" s="18" t="str">
        <f t="shared" ref="X41" ca="1" si="442">IFERROR(IF(VLOOKUP($C40,INDIRECT(X$5&amp;"!$V$3:$AG$100"),12,0)&gt;0,VLOOKUP($C40,INDIRECT(X$5&amp;"!$V$3:$AG$100"),12,0),0),"")</f>
        <v/>
      </c>
      <c r="Y41" s="19">
        <f t="shared" ref="Y41" ca="1" si="443">IFERROR(IF(VLOOKUP($C40,INDIRECT(Y$5&amp;"!$V$3:$AG$100"),12,0)&gt;0,VLOOKUP($C40,INDIRECT(Y$5&amp;"!$V$3:$AG$100"),12,0),0),"")</f>
        <v>0</v>
      </c>
      <c r="Z41" s="73" t="str">
        <f t="shared" ref="Z41" ca="1" si="444">IFERROR(IF(VLOOKUP($C40,INDIRECT(Z$5&amp;"!$V$3:$AG$100"),12,0)&gt;0,VLOOKUP($C40,INDIRECT(Z$5&amp;"!$V$3:$AG$100"),12,0),0),"")</f>
        <v/>
      </c>
      <c r="AA41" s="73" t="str">
        <f t="shared" ref="AA41" ca="1" si="445">IFERROR(IF(VLOOKUP($C40,INDIRECT(AA$5&amp;"!$V$3:$AG$100"),12,0)&gt;0,VLOOKUP($C40,INDIRECT(AA$5&amp;"!$V$3:$AG$100"),12,0),0),"")</f>
        <v/>
      </c>
      <c r="AB41" s="18" t="str">
        <f t="shared" ref="AB41" ca="1" si="446">IFERROR(IF(VLOOKUP($C40,INDIRECT(AB$5&amp;"!$V$3:$AG$100"),12,0)&gt;0,VLOOKUP($C40,INDIRECT(AB$5&amp;"!$V$3:$AG$100"),12,0),0),"")</f>
        <v/>
      </c>
      <c r="AC41" s="19" t="str">
        <f t="shared" ref="AC41" ca="1" si="447">IFERROR(IF(VLOOKUP($C40,INDIRECT(AC$5&amp;"!$V$3:$AG$100"),12,0)&gt;0,VLOOKUP($C40,INDIRECT(AC$5&amp;"!$V$3:$AG$100"),12,0),0),"")</f>
        <v/>
      </c>
      <c r="AD41" s="73" t="str">
        <f t="shared" ref="AD41" ca="1" si="448">IFERROR(IF(VLOOKUP($C40,INDIRECT(AD$5&amp;"!$V$3:$AG$100"),12,0)&gt;0,VLOOKUP($C40,INDIRECT(AD$5&amp;"!$V$3:$AG$100"),12,0),0),"")</f>
        <v/>
      </c>
      <c r="AE41" s="73" t="str">
        <f t="shared" ref="AE41" ca="1" si="449">IFERROR(IF(VLOOKUP($C40,INDIRECT(AE$5&amp;"!$V$3:$AG$100"),12,0)&gt;0,VLOOKUP($C40,INDIRECT(AE$5&amp;"!$V$3:$AG$100"),12,0),0),"")</f>
        <v/>
      </c>
      <c r="AF41" s="73" t="str">
        <f t="shared" ref="AF41" ca="1" si="450">IFERROR(IF(VLOOKUP($C40,INDIRECT(AF$5&amp;"!$V$3:$AG$100"),12,0)&gt;0,VLOOKUP($C40,INDIRECT(AF$5&amp;"!$V$3:$AG$100"),12,0),0),"")</f>
        <v/>
      </c>
      <c r="AG41" s="18">
        <f t="shared" ref="AG41" ca="1" si="451">IFERROR(IF(VLOOKUP($C40,INDIRECT(AG$5&amp;"!$V$3:$AG$100"),12,0)&gt;0,VLOOKUP($C40,INDIRECT(AG$5&amp;"!$V$3:$AG$100"),12,0),0),"")</f>
        <v>0</v>
      </c>
      <c r="AH41" s="134">
        <f t="shared" ref="AH41" ca="1" si="452">IFERROR(IF(VLOOKUP($C40,INDIRECT(AH$5&amp;"!$V$3:$AG$100"),12,0)&gt;0,VLOOKUP($C40,INDIRECT(AH$5&amp;"!$V$3:$AG$100"),12,0),0),"")</f>
        <v>0</v>
      </c>
      <c r="AI41" s="73">
        <f t="shared" ref="AI41" ca="1" si="453">IFERROR(IF(VLOOKUP($C40,INDIRECT(AI$5&amp;"!$V$3:$AG$100"),12,0)&gt;0,VLOOKUP($C40,INDIRECT(AI$5&amp;"!$V$3:$AG$100"),12,0),0),"")</f>
        <v>0</v>
      </c>
      <c r="AJ41" s="73">
        <f t="shared" ref="AJ41" ca="1" si="454">IFERROR(IF(VLOOKUP($C40,INDIRECT(AJ$5&amp;"!$V$3:$AG$100"),12,0)&gt;0,VLOOKUP($C40,INDIRECT(AJ$5&amp;"!$V$3:$AG$100"),12,0),0),"")</f>
        <v>0</v>
      </c>
      <c r="AK41" s="18">
        <f t="shared" ref="AK41" ca="1" si="455">IFERROR(IF(VLOOKUP($C40,INDIRECT(AK$5&amp;"!$V$3:$AG$100"),12,0)&gt;0,VLOOKUP($C40,INDIRECT(AK$5&amp;"!$V$3:$AG$100"),12,0),0),"")</f>
        <v>0</v>
      </c>
      <c r="AL41" s="19">
        <f t="shared" ref="AL41" ca="1" si="456">IFERROR(IF(VLOOKUP($C40,INDIRECT(AL$5&amp;"!$V$3:$AG$100"),12,0)&gt;0,VLOOKUP($C40,INDIRECT(AL$5&amp;"!$V$3:$AG$100"),12,0),0),"")</f>
        <v>0</v>
      </c>
      <c r="AM41" s="73" t="str">
        <f t="shared" ref="AM41" ca="1" si="457">IFERROR(IF(VLOOKUP($C40,INDIRECT(AM$5&amp;"!$V$3:$AG$100"),12,0)&gt;0,VLOOKUP($C40,INDIRECT(AM$5&amp;"!$V$3:$AG$100"),12,0),0),"")</f>
        <v/>
      </c>
      <c r="AN41" s="73">
        <f t="shared" ref="AN41" ca="1" si="458">IFERROR(IF(VLOOKUP($C40,INDIRECT(AN$5&amp;"!$V$3:$AG$100"),12,0)&gt;0,VLOOKUP($C40,INDIRECT(AN$5&amp;"!$V$3:$AG$100"),12,0),0),"")</f>
        <v>0</v>
      </c>
      <c r="AO41" s="247" t="str">
        <f t="shared" ref="AO41" ca="1" si="459">IFERROR(IF(VLOOKUP($C40,INDIRECT(AO$5&amp;"!$V$3:$AG$100"),12,0)&gt;0,VLOOKUP($C40,INDIRECT(AO$5&amp;"!$V$3:$AG$100"),12,0),0),"")</f>
        <v/>
      </c>
      <c r="AP41" s="18">
        <f t="shared" ref="AP41" ca="1" si="460">IFERROR(IF(VLOOKUP($C40,INDIRECT(AP$5&amp;"!$V$3:$AG$100"),12,0)&gt;0,VLOOKUP($C40,INDIRECT(AP$5&amp;"!$V$3:$AG$100"),12,0),0),"")</f>
        <v>0</v>
      </c>
      <c r="AQ41" s="134">
        <f t="shared" ref="AQ41" ca="1" si="461">IFERROR(IF(VLOOKUP($C40,INDIRECT(AQ$5&amp;"!$V$3:$AG$100"),12,0)&gt;0,VLOOKUP($C40,INDIRECT(AQ$5&amp;"!$V$3:$AG$100"),12,0),0),"")</f>
        <v>1</v>
      </c>
      <c r="AR41" s="73">
        <f t="shared" ref="AR41" ca="1" si="462">IFERROR(IF(VLOOKUP($C40,INDIRECT(AR$5&amp;"!$V$3:$AG$100"),12,0)&gt;0,VLOOKUP($C40,INDIRECT(AR$5&amp;"!$V$3:$AG$100"),12,0),0),"")</f>
        <v>0</v>
      </c>
      <c r="AS41" s="73">
        <f t="shared" ref="AS41" ca="1" si="463">IFERROR(IF(VLOOKUP($C40,INDIRECT(AS$5&amp;"!$V$3:$AG$100"),12,0)&gt;0,VLOOKUP($C40,INDIRECT(AS$5&amp;"!$V$3:$AG$100"),12,0),0),"")</f>
        <v>0</v>
      </c>
      <c r="AT41" s="18">
        <f t="shared" ref="AT41" ca="1" si="464">IFERROR(IF(VLOOKUP($C40,INDIRECT(AT$5&amp;"!$V$3:$AG$100"),12,0)&gt;0,VLOOKUP($C40,INDIRECT(AT$5&amp;"!$V$3:$AG$100"),12,0),0),"")</f>
        <v>0</v>
      </c>
      <c r="AU41" s="134" t="str">
        <f t="shared" ref="AU41" ca="1" si="465">IFERROR(IF(VLOOKUP($C40,INDIRECT(AU$5&amp;"!$V$3:$AG$100"),12,0)&gt;0,VLOOKUP($C40,INDIRECT(AU$5&amp;"!$V$3:$AG$100"),12,0),0),"")</f>
        <v/>
      </c>
      <c r="AV41" s="73" t="str">
        <f t="shared" ref="AV41" ca="1" si="466">IFERROR(IF(VLOOKUP($C40,INDIRECT(AV$5&amp;"!$V$3:$AG$100"),12,0)&gt;0,VLOOKUP($C40,INDIRECT(AV$5&amp;"!$V$3:$AG$100"),12,0),0),"")</f>
        <v/>
      </c>
      <c r="AW41" s="73" t="str">
        <f t="shared" ref="AW41" ca="1" si="467">IFERROR(IF(VLOOKUP($C40,INDIRECT(AW$5&amp;"!$V$3:$AG$100"),12,0)&gt;0,VLOOKUP($C40,INDIRECT(AW$5&amp;"!$V$3:$AG$100"),12,0),0),"")</f>
        <v/>
      </c>
      <c r="AX41" s="18" t="str">
        <f t="shared" ref="AX41" ca="1" si="468">IFERROR(IF(VLOOKUP($C40,INDIRECT(AX$5&amp;"!$V$3:$AG$100"),12,0)&gt;0,VLOOKUP($C40,INDIRECT(AX$5&amp;"!$V$3:$AG$100"),12,0),0),"")</f>
        <v/>
      </c>
      <c r="AY41" s="19" t="str">
        <f t="shared" ref="AY41" ca="1" si="469">IFERROR(IF(VLOOKUP($C40,INDIRECT(AY$5&amp;"!$V$3:$AG$100"),12,0)&gt;0,VLOOKUP($C40,INDIRECT(AY$5&amp;"!$V$3:$AG$100"),12,0),0),"")</f>
        <v/>
      </c>
      <c r="AZ41" s="73" t="str">
        <f t="shared" ref="AZ41" ca="1" si="470">IFERROR(IF(VLOOKUP($C40,INDIRECT(AZ$5&amp;"!$V$3:$AG$100"),12,0)&gt;0,VLOOKUP($C40,INDIRECT(AZ$5&amp;"!$V$3:$AG$100"),12,0),0),"")</f>
        <v/>
      </c>
      <c r="BA41" s="73" t="str">
        <f t="shared" ref="BA41" ca="1" si="471">IFERROR(IF(VLOOKUP($C40,INDIRECT(BA$5&amp;"!$V$3:$AG$100"),12,0)&gt;0,VLOOKUP($C40,INDIRECT(BA$5&amp;"!$V$3:$AG$100"),12,0),0),"")</f>
        <v/>
      </c>
      <c r="BB41" s="247" t="str">
        <f t="shared" ref="BB41" ca="1" si="472">IFERROR(IF(VLOOKUP($C40,INDIRECT(BB$5&amp;"!$V$3:$AG$100"),12,0)&gt;0,VLOOKUP($C40,INDIRECT(BB$5&amp;"!$V$3:$AG$100"),12,0),0),"")</f>
        <v/>
      </c>
      <c r="BC41" s="18" t="str">
        <f t="shared" ref="BC41" ca="1" si="473">IFERROR(IF(VLOOKUP($C40,INDIRECT(BC$5&amp;"!$V$3:$AG$100"),12,0)&gt;0,VLOOKUP($C40,INDIRECT(BC$5&amp;"!$V$3:$AG$100"),12,0),0),"")</f>
        <v/>
      </c>
      <c r="BD41" s="134" t="str">
        <f t="shared" ref="BD41" ca="1" si="474">IFERROR(IF(VLOOKUP($C40,INDIRECT(BD$5&amp;"!$V$3:$AG$100"),12,0)&gt;0,VLOOKUP($C40,INDIRECT(BD$5&amp;"!$V$3:$AG$100"),12,0),0),"")</f>
        <v/>
      </c>
      <c r="BE41" s="73" t="str">
        <f t="shared" ref="BE41" ca="1" si="475">IFERROR(IF(VLOOKUP($C40,INDIRECT(BE$5&amp;"!$V$3:$AG$100"),12,0)&gt;0,VLOOKUP($C40,INDIRECT(BE$5&amp;"!$V$3:$AG$100"),12,0),0),"")</f>
        <v/>
      </c>
      <c r="BF41" s="73" t="str">
        <f t="shared" ref="BF41" ca="1" si="476">IFERROR(IF(VLOOKUP($C40,INDIRECT(BF$5&amp;"!$V$3:$AG$100"),12,0)&gt;0,VLOOKUP($C40,INDIRECT(BF$5&amp;"!$V$3:$AG$100"),12,0),0),"")</f>
        <v/>
      </c>
      <c r="BG41" s="299" t="str">
        <f t="shared" ref="BG41" ca="1" si="477">IFERROR(IF(VLOOKUP($C40,INDIRECT(BG$5&amp;"!$V$3:$AG$100"),12,0)&gt;0,VLOOKUP($C40,INDIRECT(BG$5&amp;"!$V$3:$AG$100"),12,0),0),"")</f>
        <v/>
      </c>
      <c r="BH41" s="88"/>
    </row>
    <row r="42" spans="1:60" x14ac:dyDescent="0.25">
      <c r="A42" s="3"/>
      <c r="B42" s="348"/>
      <c r="C42" s="407"/>
      <c r="D42" s="260" t="str">
        <f t="shared" si="2"/>
        <v/>
      </c>
      <c r="E42" s="260" t="str">
        <f t="shared" si="3"/>
        <v/>
      </c>
      <c r="F42" s="20" t="s">
        <v>20</v>
      </c>
      <c r="G42" s="142">
        <f t="shared" ca="1" si="122"/>
        <v>199</v>
      </c>
      <c r="H42" s="300" t="str">
        <f t="shared" ref="H42:BG42" ca="1" si="478">IFERROR(IF(VLOOKUP($C40,INDIRECT(H$5&amp;"!$V$3:$AG$100"),11,0)&gt;0,VLOOKUP($C40,INDIRECT(H$5&amp;"!$V$3:$AG$100"),11,0),0),"")</f>
        <v/>
      </c>
      <c r="I42" s="80">
        <f t="shared" ca="1" si="478"/>
        <v>14</v>
      </c>
      <c r="J42" s="80">
        <f t="shared" ca="1" si="478"/>
        <v>14</v>
      </c>
      <c r="K42" s="30" t="str">
        <f t="shared" ca="1" si="478"/>
        <v/>
      </c>
      <c r="L42" s="80" t="str">
        <f t="shared" ca="1" si="478"/>
        <v/>
      </c>
      <c r="M42" s="80" t="str">
        <f t="shared" ca="1" si="478"/>
        <v/>
      </c>
      <c r="N42" s="80">
        <f t="shared" ca="1" si="478"/>
        <v>13</v>
      </c>
      <c r="O42" s="30">
        <f t="shared" ca="1" si="478"/>
        <v>2</v>
      </c>
      <c r="P42" s="31">
        <f t="shared" ca="1" si="478"/>
        <v>12</v>
      </c>
      <c r="Q42" s="80">
        <f t="shared" ca="1" si="478"/>
        <v>11</v>
      </c>
      <c r="R42" s="80">
        <f t="shared" ca="1" si="478"/>
        <v>3</v>
      </c>
      <c r="S42" s="80" t="str">
        <f t="shared" ca="1" si="478"/>
        <v/>
      </c>
      <c r="T42" s="30">
        <f t="shared" ca="1" si="478"/>
        <v>5</v>
      </c>
      <c r="U42" s="139">
        <f t="shared" ca="1" si="478"/>
        <v>4</v>
      </c>
      <c r="V42" s="80">
        <f t="shared" ca="1" si="478"/>
        <v>12</v>
      </c>
      <c r="W42" s="80" t="str">
        <f t="shared" ca="1" si="478"/>
        <v/>
      </c>
      <c r="X42" s="30" t="str">
        <f t="shared" ca="1" si="478"/>
        <v/>
      </c>
      <c r="Y42" s="31">
        <f t="shared" ca="1" si="478"/>
        <v>4</v>
      </c>
      <c r="Z42" s="80" t="str">
        <f t="shared" ca="1" si="478"/>
        <v/>
      </c>
      <c r="AA42" s="80" t="str">
        <f t="shared" ca="1" si="478"/>
        <v/>
      </c>
      <c r="AB42" s="30" t="str">
        <f t="shared" ca="1" si="478"/>
        <v/>
      </c>
      <c r="AC42" s="31" t="str">
        <f t="shared" ca="1" si="478"/>
        <v/>
      </c>
      <c r="AD42" s="80" t="str">
        <f t="shared" ca="1" si="478"/>
        <v/>
      </c>
      <c r="AE42" s="80" t="str">
        <f t="shared" ca="1" si="478"/>
        <v/>
      </c>
      <c r="AF42" s="80" t="str">
        <f t="shared" ca="1" si="478"/>
        <v/>
      </c>
      <c r="AG42" s="30">
        <f t="shared" ca="1" si="478"/>
        <v>5</v>
      </c>
      <c r="AH42" s="139">
        <f t="shared" ca="1" si="478"/>
        <v>13</v>
      </c>
      <c r="AI42" s="80">
        <f t="shared" ca="1" si="478"/>
        <v>9</v>
      </c>
      <c r="AJ42" s="80">
        <f t="shared" ca="1" si="478"/>
        <v>12</v>
      </c>
      <c r="AK42" s="30">
        <f t="shared" ca="1" si="478"/>
        <v>6</v>
      </c>
      <c r="AL42" s="31">
        <f t="shared" ca="1" si="478"/>
        <v>9</v>
      </c>
      <c r="AM42" s="80" t="str">
        <f t="shared" ca="1" si="478"/>
        <v/>
      </c>
      <c r="AN42" s="80">
        <f t="shared" ca="1" si="478"/>
        <v>4</v>
      </c>
      <c r="AO42" s="252" t="str">
        <f t="shared" ca="1" si="478"/>
        <v/>
      </c>
      <c r="AP42" s="30">
        <f t="shared" ca="1" si="478"/>
        <v>8</v>
      </c>
      <c r="AQ42" s="139">
        <f t="shared" ca="1" si="478"/>
        <v>14</v>
      </c>
      <c r="AR42" s="80">
        <f t="shared" ca="1" si="478"/>
        <v>11</v>
      </c>
      <c r="AS42" s="80">
        <f t="shared" ca="1" si="478"/>
        <v>9</v>
      </c>
      <c r="AT42" s="30">
        <f t="shared" ca="1" si="478"/>
        <v>5</v>
      </c>
      <c r="AU42" s="139" t="str">
        <f t="shared" ca="1" si="478"/>
        <v/>
      </c>
      <c r="AV42" s="80" t="str">
        <f t="shared" ca="1" si="478"/>
        <v/>
      </c>
      <c r="AW42" s="80" t="str">
        <f t="shared" ca="1" si="478"/>
        <v/>
      </c>
      <c r="AX42" s="30" t="str">
        <f t="shared" ca="1" si="478"/>
        <v/>
      </c>
      <c r="AY42" s="31" t="str">
        <f t="shared" ca="1" si="478"/>
        <v/>
      </c>
      <c r="AZ42" s="80" t="str">
        <f t="shared" ca="1" si="478"/>
        <v/>
      </c>
      <c r="BA42" s="80" t="str">
        <f t="shared" ca="1" si="478"/>
        <v/>
      </c>
      <c r="BB42" s="252" t="str">
        <f t="shared" ca="1" si="478"/>
        <v/>
      </c>
      <c r="BC42" s="30" t="str">
        <f t="shared" ca="1" si="478"/>
        <v/>
      </c>
      <c r="BD42" s="139" t="str">
        <f t="shared" ca="1" si="478"/>
        <v/>
      </c>
      <c r="BE42" s="80" t="str">
        <f t="shared" ca="1" si="478"/>
        <v/>
      </c>
      <c r="BF42" s="80" t="str">
        <f t="shared" ca="1" si="478"/>
        <v/>
      </c>
      <c r="BG42" s="301" t="str">
        <f t="shared" ca="1" si="478"/>
        <v/>
      </c>
      <c r="BH42" s="88"/>
    </row>
    <row r="43" spans="1:60" x14ac:dyDescent="0.25">
      <c r="A43" s="3"/>
      <c r="B43" s="347" t="s">
        <v>176</v>
      </c>
      <c r="C43" s="360" t="s">
        <v>81</v>
      </c>
      <c r="D43" s="260" t="str">
        <f t="shared" ref="D43:D48" si="479">IF(C43="","",C43)</f>
        <v>Joao</v>
      </c>
      <c r="E43" s="260" t="str">
        <f t="shared" ref="E43:E48" si="480">IF(B43="","",B43)</f>
        <v>L</v>
      </c>
      <c r="F43" s="23" t="s">
        <v>16</v>
      </c>
      <c r="G43" s="143">
        <f t="shared" ref="G43:G48" ca="1" si="481">SUM(H43:BG43)</f>
        <v>13</v>
      </c>
      <c r="H43" s="330" t="str">
        <f t="shared" ref="H43:BG43" ca="1" si="482">IFERROR(IF(VLOOKUP($C43,INDIRECT(H$5&amp;"!$V$3:$AG$100"),2,0)&gt;0,1,0),"")</f>
        <v/>
      </c>
      <c r="I43" s="24">
        <f t="shared" ca="1" si="482"/>
        <v>1</v>
      </c>
      <c r="J43" s="24" t="str">
        <f t="shared" ca="1" si="482"/>
        <v/>
      </c>
      <c r="K43" s="25" t="str">
        <f t="shared" ca="1" si="482"/>
        <v/>
      </c>
      <c r="L43" s="24" t="str">
        <f t="shared" ca="1" si="482"/>
        <v/>
      </c>
      <c r="M43" s="24" t="str">
        <f t="shared" ca="1" si="482"/>
        <v/>
      </c>
      <c r="N43" s="24" t="str">
        <f t="shared" ca="1" si="482"/>
        <v/>
      </c>
      <c r="O43" s="25">
        <f t="shared" ca="1" si="482"/>
        <v>1</v>
      </c>
      <c r="P43" s="26">
        <f t="shared" ca="1" si="482"/>
        <v>1</v>
      </c>
      <c r="Q43" s="24" t="str">
        <f t="shared" ca="1" si="482"/>
        <v/>
      </c>
      <c r="R43" s="24">
        <f t="shared" ca="1" si="482"/>
        <v>1</v>
      </c>
      <c r="S43" s="24">
        <f t="shared" ca="1" si="482"/>
        <v>1</v>
      </c>
      <c r="T43" s="25">
        <f t="shared" ca="1" si="482"/>
        <v>1</v>
      </c>
      <c r="U43" s="136">
        <f t="shared" ca="1" si="482"/>
        <v>1</v>
      </c>
      <c r="V43" s="24" t="str">
        <f t="shared" ca="1" si="482"/>
        <v/>
      </c>
      <c r="W43" s="24" t="str">
        <f t="shared" ca="1" si="482"/>
        <v/>
      </c>
      <c r="X43" s="25">
        <f t="shared" ca="1" si="482"/>
        <v>1</v>
      </c>
      <c r="Y43" s="26" t="str">
        <f t="shared" ca="1" si="482"/>
        <v/>
      </c>
      <c r="Z43" s="24" t="str">
        <f t="shared" ca="1" si="482"/>
        <v/>
      </c>
      <c r="AA43" s="24" t="str">
        <f t="shared" ca="1" si="482"/>
        <v/>
      </c>
      <c r="AB43" s="25" t="str">
        <f t="shared" ca="1" si="482"/>
        <v/>
      </c>
      <c r="AC43" s="26">
        <f t="shared" ca="1" si="482"/>
        <v>1</v>
      </c>
      <c r="AD43" s="24" t="str">
        <f t="shared" ca="1" si="482"/>
        <v/>
      </c>
      <c r="AE43" s="24" t="str">
        <f t="shared" ca="1" si="482"/>
        <v/>
      </c>
      <c r="AF43" s="24" t="str">
        <f t="shared" ca="1" si="482"/>
        <v/>
      </c>
      <c r="AG43" s="25" t="str">
        <f t="shared" ca="1" si="482"/>
        <v/>
      </c>
      <c r="AH43" s="136" t="str">
        <f t="shared" ca="1" si="482"/>
        <v/>
      </c>
      <c r="AI43" s="24" t="str">
        <f t="shared" ca="1" si="482"/>
        <v/>
      </c>
      <c r="AJ43" s="24" t="str">
        <f t="shared" ca="1" si="482"/>
        <v/>
      </c>
      <c r="AK43" s="25" t="str">
        <f t="shared" ca="1" si="482"/>
        <v/>
      </c>
      <c r="AL43" s="26" t="str">
        <f t="shared" ca="1" si="482"/>
        <v/>
      </c>
      <c r="AM43" s="24" t="str">
        <f t="shared" ca="1" si="482"/>
        <v/>
      </c>
      <c r="AN43" s="24" t="str">
        <f t="shared" ca="1" si="482"/>
        <v/>
      </c>
      <c r="AO43" s="249" t="str">
        <f t="shared" ca="1" si="482"/>
        <v/>
      </c>
      <c r="AP43" s="25" t="str">
        <f t="shared" ca="1" si="482"/>
        <v/>
      </c>
      <c r="AQ43" s="136" t="str">
        <f t="shared" ca="1" si="482"/>
        <v/>
      </c>
      <c r="AR43" s="24" t="str">
        <f t="shared" ca="1" si="482"/>
        <v/>
      </c>
      <c r="AS43" s="24" t="str">
        <f t="shared" ca="1" si="482"/>
        <v/>
      </c>
      <c r="AT43" s="25" t="str">
        <f t="shared" ca="1" si="482"/>
        <v/>
      </c>
      <c r="AU43" s="136">
        <f t="shared" ca="1" si="482"/>
        <v>1</v>
      </c>
      <c r="AV43" s="24">
        <f t="shared" ca="1" si="482"/>
        <v>1</v>
      </c>
      <c r="AW43" s="24">
        <f t="shared" ca="1" si="482"/>
        <v>1</v>
      </c>
      <c r="AX43" s="25" t="str">
        <f t="shared" ca="1" si="482"/>
        <v/>
      </c>
      <c r="AY43" s="26" t="str">
        <f t="shared" ca="1" si="482"/>
        <v/>
      </c>
      <c r="AZ43" s="24" t="str">
        <f t="shared" ca="1" si="482"/>
        <v/>
      </c>
      <c r="BA43" s="24">
        <f t="shared" ca="1" si="482"/>
        <v>1</v>
      </c>
      <c r="BB43" s="249" t="str">
        <f t="shared" ca="1" si="482"/>
        <v/>
      </c>
      <c r="BC43" s="25" t="str">
        <f t="shared" ca="1" si="482"/>
        <v/>
      </c>
      <c r="BD43" s="136" t="str">
        <f t="shared" ca="1" si="482"/>
        <v/>
      </c>
      <c r="BE43" s="24" t="str">
        <f t="shared" ca="1" si="482"/>
        <v/>
      </c>
      <c r="BF43" s="24" t="str">
        <f t="shared" ca="1" si="482"/>
        <v/>
      </c>
      <c r="BG43" s="331" t="str">
        <f t="shared" ca="1" si="482"/>
        <v/>
      </c>
      <c r="BH43" s="88"/>
    </row>
    <row r="44" spans="1:60" x14ac:dyDescent="0.25">
      <c r="A44" s="3"/>
      <c r="B44" s="348"/>
      <c r="C44" s="354"/>
      <c r="D44" s="260" t="str">
        <f t="shared" si="479"/>
        <v/>
      </c>
      <c r="E44" s="260" t="str">
        <f t="shared" si="480"/>
        <v/>
      </c>
      <c r="F44" s="17" t="s">
        <v>18</v>
      </c>
      <c r="G44" s="141">
        <f t="shared" ca="1" si="481"/>
        <v>3</v>
      </c>
      <c r="H44" s="298" t="str">
        <f t="shared" ref="H44:BG44" ca="1" si="483">IFERROR(IF(VLOOKUP($C43,INDIRECT(H$5&amp;"!$V$3:$AG$100"),12,0)&gt;0,VLOOKUP($C43,INDIRECT(H$5&amp;"!$V$3:$AG$100"),12,0),0),"")</f>
        <v/>
      </c>
      <c r="I44" s="73">
        <f t="shared" ca="1" si="483"/>
        <v>0</v>
      </c>
      <c r="J44" s="73" t="str">
        <f t="shared" ca="1" si="483"/>
        <v/>
      </c>
      <c r="K44" s="18" t="str">
        <f t="shared" ca="1" si="483"/>
        <v/>
      </c>
      <c r="L44" s="73" t="str">
        <f t="shared" ca="1" si="483"/>
        <v/>
      </c>
      <c r="M44" s="73" t="str">
        <f t="shared" ca="1" si="483"/>
        <v/>
      </c>
      <c r="N44" s="73" t="str">
        <f t="shared" ca="1" si="483"/>
        <v/>
      </c>
      <c r="O44" s="18">
        <f t="shared" ca="1" si="483"/>
        <v>0</v>
      </c>
      <c r="P44" s="19">
        <f t="shared" ca="1" si="483"/>
        <v>1</v>
      </c>
      <c r="Q44" s="73" t="str">
        <f t="shared" ca="1" si="483"/>
        <v/>
      </c>
      <c r="R44" s="73">
        <f t="shared" ca="1" si="483"/>
        <v>0</v>
      </c>
      <c r="S44" s="73">
        <f t="shared" ca="1" si="483"/>
        <v>1</v>
      </c>
      <c r="T44" s="18">
        <f t="shared" ca="1" si="483"/>
        <v>0</v>
      </c>
      <c r="U44" s="134">
        <f t="shared" ca="1" si="483"/>
        <v>0</v>
      </c>
      <c r="V44" s="73" t="str">
        <f t="shared" ca="1" si="483"/>
        <v/>
      </c>
      <c r="W44" s="73" t="str">
        <f t="shared" ca="1" si="483"/>
        <v/>
      </c>
      <c r="X44" s="18">
        <f t="shared" ca="1" si="483"/>
        <v>0</v>
      </c>
      <c r="Y44" s="19" t="str">
        <f t="shared" ca="1" si="483"/>
        <v/>
      </c>
      <c r="Z44" s="73" t="str">
        <f t="shared" ca="1" si="483"/>
        <v/>
      </c>
      <c r="AA44" s="73" t="str">
        <f t="shared" ca="1" si="483"/>
        <v/>
      </c>
      <c r="AB44" s="18" t="str">
        <f t="shared" ca="1" si="483"/>
        <v/>
      </c>
      <c r="AC44" s="19">
        <f t="shared" ca="1" si="483"/>
        <v>1</v>
      </c>
      <c r="AD44" s="73" t="str">
        <f t="shared" ca="1" si="483"/>
        <v/>
      </c>
      <c r="AE44" s="73" t="str">
        <f t="shared" ca="1" si="483"/>
        <v/>
      </c>
      <c r="AF44" s="73" t="str">
        <f t="shared" ca="1" si="483"/>
        <v/>
      </c>
      <c r="AG44" s="18" t="str">
        <f t="shared" ca="1" si="483"/>
        <v/>
      </c>
      <c r="AH44" s="134" t="str">
        <f t="shared" ca="1" si="483"/>
        <v/>
      </c>
      <c r="AI44" s="73" t="str">
        <f t="shared" ca="1" si="483"/>
        <v/>
      </c>
      <c r="AJ44" s="73" t="str">
        <f t="shared" ca="1" si="483"/>
        <v/>
      </c>
      <c r="AK44" s="18" t="str">
        <f t="shared" ca="1" si="483"/>
        <v/>
      </c>
      <c r="AL44" s="19" t="str">
        <f t="shared" ca="1" si="483"/>
        <v/>
      </c>
      <c r="AM44" s="73" t="str">
        <f t="shared" ca="1" si="483"/>
        <v/>
      </c>
      <c r="AN44" s="73" t="str">
        <f t="shared" ca="1" si="483"/>
        <v/>
      </c>
      <c r="AO44" s="247" t="str">
        <f t="shared" ca="1" si="483"/>
        <v/>
      </c>
      <c r="AP44" s="18" t="str">
        <f t="shared" ca="1" si="483"/>
        <v/>
      </c>
      <c r="AQ44" s="134" t="str">
        <f t="shared" ca="1" si="483"/>
        <v/>
      </c>
      <c r="AR44" s="73" t="str">
        <f t="shared" ca="1" si="483"/>
        <v/>
      </c>
      <c r="AS44" s="73" t="str">
        <f t="shared" ca="1" si="483"/>
        <v/>
      </c>
      <c r="AT44" s="18" t="str">
        <f t="shared" ca="1" si="483"/>
        <v/>
      </c>
      <c r="AU44" s="134">
        <f t="shared" ca="1" si="483"/>
        <v>0</v>
      </c>
      <c r="AV44" s="73">
        <f t="shared" ca="1" si="483"/>
        <v>0</v>
      </c>
      <c r="AW44" s="73">
        <f t="shared" ca="1" si="483"/>
        <v>0</v>
      </c>
      <c r="AX44" s="18" t="str">
        <f t="shared" ca="1" si="483"/>
        <v/>
      </c>
      <c r="AY44" s="19" t="str">
        <f t="shared" ca="1" si="483"/>
        <v/>
      </c>
      <c r="AZ44" s="73" t="str">
        <f t="shared" ca="1" si="483"/>
        <v/>
      </c>
      <c r="BA44" s="73">
        <f t="shared" ca="1" si="483"/>
        <v>0</v>
      </c>
      <c r="BB44" s="247" t="str">
        <f t="shared" ca="1" si="483"/>
        <v/>
      </c>
      <c r="BC44" s="18" t="str">
        <f t="shared" ca="1" si="483"/>
        <v/>
      </c>
      <c r="BD44" s="134" t="str">
        <f t="shared" ca="1" si="483"/>
        <v/>
      </c>
      <c r="BE44" s="73" t="str">
        <f t="shared" ca="1" si="483"/>
        <v/>
      </c>
      <c r="BF44" s="73" t="str">
        <f t="shared" ca="1" si="483"/>
        <v/>
      </c>
      <c r="BG44" s="299" t="str">
        <f t="shared" ca="1" si="483"/>
        <v/>
      </c>
      <c r="BH44" s="88"/>
    </row>
    <row r="45" spans="1:60" x14ac:dyDescent="0.25">
      <c r="A45" s="3"/>
      <c r="B45" s="348"/>
      <c r="C45" s="354"/>
      <c r="D45" s="260" t="str">
        <f t="shared" si="479"/>
        <v/>
      </c>
      <c r="E45" s="260" t="str">
        <f t="shared" si="480"/>
        <v/>
      </c>
      <c r="F45" s="20" t="s">
        <v>20</v>
      </c>
      <c r="G45" s="142">
        <f t="shared" ca="1" si="481"/>
        <v>78</v>
      </c>
      <c r="H45" s="328" t="str">
        <f t="shared" ref="H45:BG45" ca="1" si="484">IFERROR(IF(VLOOKUP($C43,INDIRECT(H$5&amp;"!$V$3:$AG$100"),11,0)&gt;0,VLOOKUP($C43,INDIRECT(H$5&amp;"!$V$3:$AG$100"),11,0),0),"")</f>
        <v/>
      </c>
      <c r="I45" s="74">
        <f t="shared" ca="1" si="484"/>
        <v>14</v>
      </c>
      <c r="J45" s="74" t="str">
        <f t="shared" ca="1" si="484"/>
        <v/>
      </c>
      <c r="K45" s="21" t="str">
        <f t="shared" ca="1" si="484"/>
        <v/>
      </c>
      <c r="L45" s="74" t="str">
        <f t="shared" ca="1" si="484"/>
        <v/>
      </c>
      <c r="M45" s="74" t="str">
        <f t="shared" ca="1" si="484"/>
        <v/>
      </c>
      <c r="N45" s="74" t="str">
        <f t="shared" ca="1" si="484"/>
        <v/>
      </c>
      <c r="O45" s="21">
        <f t="shared" ca="1" si="484"/>
        <v>5</v>
      </c>
      <c r="P45" s="22">
        <f t="shared" ca="1" si="484"/>
        <v>1</v>
      </c>
      <c r="Q45" s="74" t="str">
        <f t="shared" ca="1" si="484"/>
        <v/>
      </c>
      <c r="R45" s="74">
        <f t="shared" ca="1" si="484"/>
        <v>12</v>
      </c>
      <c r="S45" s="74">
        <f t="shared" ca="1" si="484"/>
        <v>9</v>
      </c>
      <c r="T45" s="21">
        <f t="shared" ca="1" si="484"/>
        <v>2</v>
      </c>
      <c r="U45" s="135">
        <f t="shared" ca="1" si="484"/>
        <v>11</v>
      </c>
      <c r="V45" s="74" t="str">
        <f t="shared" ca="1" si="484"/>
        <v/>
      </c>
      <c r="W45" s="74" t="str">
        <f t="shared" ca="1" si="484"/>
        <v/>
      </c>
      <c r="X45" s="21">
        <f t="shared" ca="1" si="484"/>
        <v>1</v>
      </c>
      <c r="Y45" s="22" t="str">
        <f t="shared" ca="1" si="484"/>
        <v/>
      </c>
      <c r="Z45" s="74" t="str">
        <f t="shared" ca="1" si="484"/>
        <v/>
      </c>
      <c r="AA45" s="74" t="str">
        <f t="shared" ca="1" si="484"/>
        <v/>
      </c>
      <c r="AB45" s="21" t="str">
        <f t="shared" ca="1" si="484"/>
        <v/>
      </c>
      <c r="AC45" s="22">
        <f t="shared" ca="1" si="484"/>
        <v>10</v>
      </c>
      <c r="AD45" s="74" t="str">
        <f t="shared" ca="1" si="484"/>
        <v/>
      </c>
      <c r="AE45" s="74" t="str">
        <f t="shared" ca="1" si="484"/>
        <v/>
      </c>
      <c r="AF45" s="74" t="str">
        <f t="shared" ca="1" si="484"/>
        <v/>
      </c>
      <c r="AG45" s="21" t="str">
        <f t="shared" ca="1" si="484"/>
        <v/>
      </c>
      <c r="AH45" s="135" t="str">
        <f t="shared" ca="1" si="484"/>
        <v/>
      </c>
      <c r="AI45" s="74" t="str">
        <f t="shared" ca="1" si="484"/>
        <v/>
      </c>
      <c r="AJ45" s="74" t="str">
        <f t="shared" ca="1" si="484"/>
        <v/>
      </c>
      <c r="AK45" s="21" t="str">
        <f t="shared" ca="1" si="484"/>
        <v/>
      </c>
      <c r="AL45" s="22" t="str">
        <f t="shared" ca="1" si="484"/>
        <v/>
      </c>
      <c r="AM45" s="74" t="str">
        <f t="shared" ca="1" si="484"/>
        <v/>
      </c>
      <c r="AN45" s="74" t="str">
        <f t="shared" ca="1" si="484"/>
        <v/>
      </c>
      <c r="AO45" s="248" t="str">
        <f t="shared" ca="1" si="484"/>
        <v/>
      </c>
      <c r="AP45" s="21" t="str">
        <f t="shared" ca="1" si="484"/>
        <v/>
      </c>
      <c r="AQ45" s="135" t="str">
        <f t="shared" ca="1" si="484"/>
        <v/>
      </c>
      <c r="AR45" s="74" t="str">
        <f t="shared" ca="1" si="484"/>
        <v/>
      </c>
      <c r="AS45" s="74" t="str">
        <f t="shared" ca="1" si="484"/>
        <v/>
      </c>
      <c r="AT45" s="21" t="str">
        <f t="shared" ca="1" si="484"/>
        <v/>
      </c>
      <c r="AU45" s="135">
        <f t="shared" ca="1" si="484"/>
        <v>0</v>
      </c>
      <c r="AV45" s="74">
        <f t="shared" ca="1" si="484"/>
        <v>5</v>
      </c>
      <c r="AW45" s="74">
        <f t="shared" ca="1" si="484"/>
        <v>4</v>
      </c>
      <c r="AX45" s="21" t="str">
        <f t="shared" ca="1" si="484"/>
        <v/>
      </c>
      <c r="AY45" s="22" t="str">
        <f t="shared" ca="1" si="484"/>
        <v/>
      </c>
      <c r="AZ45" s="74" t="str">
        <f t="shared" ca="1" si="484"/>
        <v/>
      </c>
      <c r="BA45" s="74">
        <f t="shared" ca="1" si="484"/>
        <v>4</v>
      </c>
      <c r="BB45" s="248" t="str">
        <f t="shared" ca="1" si="484"/>
        <v/>
      </c>
      <c r="BC45" s="21" t="str">
        <f t="shared" ca="1" si="484"/>
        <v/>
      </c>
      <c r="BD45" s="135" t="str">
        <f t="shared" ca="1" si="484"/>
        <v/>
      </c>
      <c r="BE45" s="74" t="str">
        <f t="shared" ca="1" si="484"/>
        <v/>
      </c>
      <c r="BF45" s="74" t="str">
        <f t="shared" ca="1" si="484"/>
        <v/>
      </c>
      <c r="BG45" s="329" t="str">
        <f t="shared" ca="1" si="484"/>
        <v/>
      </c>
      <c r="BH45" s="88"/>
    </row>
    <row r="46" spans="1:60" x14ac:dyDescent="0.25">
      <c r="A46" s="3"/>
      <c r="B46" s="347" t="s">
        <v>176</v>
      </c>
      <c r="C46" s="360" t="s">
        <v>114</v>
      </c>
      <c r="D46" s="260" t="str">
        <f t="shared" si="479"/>
        <v>Leandro</v>
      </c>
      <c r="E46" s="260" t="str">
        <f t="shared" si="480"/>
        <v>L</v>
      </c>
      <c r="F46" s="23" t="s">
        <v>16</v>
      </c>
      <c r="G46" s="143">
        <f t="shared" ca="1" si="481"/>
        <v>18</v>
      </c>
      <c r="H46" s="330" t="str">
        <f t="shared" ref="H46:BG46" ca="1" si="485">IFERROR(IF(VLOOKUP($C46,INDIRECT(H$5&amp;"!$V$3:$AG$100"),2,0)&gt;0,1,0),"")</f>
        <v/>
      </c>
      <c r="I46" s="72" t="str">
        <f t="shared" ca="1" si="485"/>
        <v/>
      </c>
      <c r="J46" s="72" t="str">
        <f t="shared" ca="1" si="485"/>
        <v/>
      </c>
      <c r="K46" s="32" t="str">
        <f t="shared" ca="1" si="485"/>
        <v/>
      </c>
      <c r="L46" s="72" t="str">
        <f t="shared" ca="1" si="485"/>
        <v/>
      </c>
      <c r="M46" s="72" t="str">
        <f t="shared" ca="1" si="485"/>
        <v/>
      </c>
      <c r="N46" s="72">
        <f t="shared" ca="1" si="485"/>
        <v>1</v>
      </c>
      <c r="O46" s="32">
        <f t="shared" ca="1" si="485"/>
        <v>1</v>
      </c>
      <c r="P46" s="33" t="str">
        <f t="shared" ca="1" si="485"/>
        <v/>
      </c>
      <c r="Q46" s="72" t="str">
        <f t="shared" ca="1" si="485"/>
        <v/>
      </c>
      <c r="R46" s="72">
        <f t="shared" ca="1" si="485"/>
        <v>1</v>
      </c>
      <c r="S46" s="72">
        <f t="shared" ca="1" si="485"/>
        <v>1</v>
      </c>
      <c r="T46" s="32" t="str">
        <f t="shared" ca="1" si="485"/>
        <v/>
      </c>
      <c r="U46" s="137" t="str">
        <f t="shared" ca="1" si="485"/>
        <v/>
      </c>
      <c r="V46" s="72" t="str">
        <f t="shared" ca="1" si="485"/>
        <v/>
      </c>
      <c r="W46" s="72" t="str">
        <f t="shared" ca="1" si="485"/>
        <v/>
      </c>
      <c r="X46" s="32">
        <f t="shared" ca="1" si="485"/>
        <v>1</v>
      </c>
      <c r="Y46" s="33">
        <f t="shared" ca="1" si="485"/>
        <v>1</v>
      </c>
      <c r="Z46" s="72" t="str">
        <f t="shared" ca="1" si="485"/>
        <v/>
      </c>
      <c r="AA46" s="72">
        <f t="shared" ca="1" si="485"/>
        <v>1</v>
      </c>
      <c r="AB46" s="32" t="str">
        <f t="shared" ca="1" si="485"/>
        <v/>
      </c>
      <c r="AC46" s="33">
        <f t="shared" ca="1" si="485"/>
        <v>1</v>
      </c>
      <c r="AD46" s="72" t="str">
        <f t="shared" ca="1" si="485"/>
        <v/>
      </c>
      <c r="AE46" s="72" t="str">
        <f t="shared" ca="1" si="485"/>
        <v/>
      </c>
      <c r="AF46" s="72" t="str">
        <f t="shared" ca="1" si="485"/>
        <v/>
      </c>
      <c r="AG46" s="32" t="str">
        <f t="shared" ca="1" si="485"/>
        <v/>
      </c>
      <c r="AH46" s="137">
        <f t="shared" ca="1" si="485"/>
        <v>1</v>
      </c>
      <c r="AI46" s="72" t="str">
        <f t="shared" ca="1" si="485"/>
        <v/>
      </c>
      <c r="AJ46" s="72" t="str">
        <f t="shared" ca="1" si="485"/>
        <v/>
      </c>
      <c r="AK46" s="32" t="str">
        <f t="shared" ca="1" si="485"/>
        <v/>
      </c>
      <c r="AL46" s="33">
        <f t="shared" ca="1" si="485"/>
        <v>1</v>
      </c>
      <c r="AM46" s="72" t="str">
        <f t="shared" ca="1" si="485"/>
        <v/>
      </c>
      <c r="AN46" s="72">
        <f t="shared" ca="1" si="485"/>
        <v>1</v>
      </c>
      <c r="AO46" s="250">
        <f t="shared" ca="1" si="485"/>
        <v>1</v>
      </c>
      <c r="AP46" s="32">
        <f t="shared" ca="1" si="485"/>
        <v>1</v>
      </c>
      <c r="AQ46" s="137">
        <f t="shared" ca="1" si="485"/>
        <v>1</v>
      </c>
      <c r="AR46" s="72" t="str">
        <f t="shared" ca="1" si="485"/>
        <v/>
      </c>
      <c r="AS46" s="72" t="str">
        <f t="shared" ca="1" si="485"/>
        <v/>
      </c>
      <c r="AT46" s="32" t="str">
        <f t="shared" ca="1" si="485"/>
        <v/>
      </c>
      <c r="AU46" s="137">
        <f t="shared" ca="1" si="485"/>
        <v>1</v>
      </c>
      <c r="AV46" s="72" t="str">
        <f t="shared" ca="1" si="485"/>
        <v/>
      </c>
      <c r="AW46" s="72">
        <f t="shared" ca="1" si="485"/>
        <v>1</v>
      </c>
      <c r="AX46" s="32" t="str">
        <f t="shared" ca="1" si="485"/>
        <v/>
      </c>
      <c r="AY46" s="33">
        <f t="shared" ca="1" si="485"/>
        <v>1</v>
      </c>
      <c r="AZ46" s="72">
        <f t="shared" ca="1" si="485"/>
        <v>1</v>
      </c>
      <c r="BA46" s="72" t="str">
        <f t="shared" ca="1" si="485"/>
        <v/>
      </c>
      <c r="BB46" s="250" t="str">
        <f t="shared" ca="1" si="485"/>
        <v/>
      </c>
      <c r="BC46" s="32" t="str">
        <f t="shared" ca="1" si="485"/>
        <v/>
      </c>
      <c r="BD46" s="137" t="str">
        <f t="shared" ca="1" si="485"/>
        <v/>
      </c>
      <c r="BE46" s="72" t="str">
        <f t="shared" ca="1" si="485"/>
        <v/>
      </c>
      <c r="BF46" s="72" t="str">
        <f t="shared" ca="1" si="485"/>
        <v/>
      </c>
      <c r="BG46" s="303" t="str">
        <f t="shared" ca="1" si="485"/>
        <v/>
      </c>
      <c r="BH46" s="88"/>
    </row>
    <row r="47" spans="1:60" x14ac:dyDescent="0.25">
      <c r="A47" s="3"/>
      <c r="B47" s="348"/>
      <c r="C47" s="354"/>
      <c r="D47" s="260" t="str">
        <f t="shared" si="479"/>
        <v/>
      </c>
      <c r="E47" s="260" t="str">
        <f t="shared" si="480"/>
        <v/>
      </c>
      <c r="F47" s="17" t="s">
        <v>18</v>
      </c>
      <c r="G47" s="141">
        <f t="shared" ca="1" si="481"/>
        <v>2</v>
      </c>
      <c r="H47" s="298" t="str">
        <f t="shared" ref="H47:BG47" ca="1" si="486">IFERROR(IF(VLOOKUP($C46,INDIRECT(H$5&amp;"!$V$3:$AG$100"),12,0)&gt;0,VLOOKUP($C46,INDIRECT(H$5&amp;"!$V$3:$AG$100"),12,0),0),"")</f>
        <v/>
      </c>
      <c r="I47" s="73" t="str">
        <f t="shared" ca="1" si="486"/>
        <v/>
      </c>
      <c r="J47" s="73" t="str">
        <f t="shared" ca="1" si="486"/>
        <v/>
      </c>
      <c r="K47" s="18" t="str">
        <f t="shared" ca="1" si="486"/>
        <v/>
      </c>
      <c r="L47" s="73" t="str">
        <f t="shared" ca="1" si="486"/>
        <v/>
      </c>
      <c r="M47" s="73" t="str">
        <f t="shared" ca="1" si="486"/>
        <v/>
      </c>
      <c r="N47" s="73">
        <f t="shared" ca="1" si="486"/>
        <v>0</v>
      </c>
      <c r="O47" s="18">
        <f t="shared" ca="1" si="486"/>
        <v>0</v>
      </c>
      <c r="P47" s="19" t="str">
        <f t="shared" ca="1" si="486"/>
        <v/>
      </c>
      <c r="Q47" s="73" t="str">
        <f t="shared" ca="1" si="486"/>
        <v/>
      </c>
      <c r="R47" s="73">
        <f t="shared" ca="1" si="486"/>
        <v>0</v>
      </c>
      <c r="S47" s="73">
        <f t="shared" ca="1" si="486"/>
        <v>0</v>
      </c>
      <c r="T47" s="18" t="str">
        <f t="shared" ca="1" si="486"/>
        <v/>
      </c>
      <c r="U47" s="134" t="str">
        <f t="shared" ca="1" si="486"/>
        <v/>
      </c>
      <c r="V47" s="73" t="str">
        <f t="shared" ca="1" si="486"/>
        <v/>
      </c>
      <c r="W47" s="73" t="str">
        <f t="shared" ca="1" si="486"/>
        <v/>
      </c>
      <c r="X47" s="18">
        <f t="shared" ca="1" si="486"/>
        <v>1</v>
      </c>
      <c r="Y47" s="19">
        <f t="shared" ca="1" si="486"/>
        <v>0</v>
      </c>
      <c r="Z47" s="73" t="str">
        <f t="shared" ca="1" si="486"/>
        <v/>
      </c>
      <c r="AA47" s="73">
        <f t="shared" ca="1" si="486"/>
        <v>0</v>
      </c>
      <c r="AB47" s="18" t="str">
        <f t="shared" ca="1" si="486"/>
        <v/>
      </c>
      <c r="AC47" s="19">
        <f t="shared" ca="1" si="486"/>
        <v>0</v>
      </c>
      <c r="AD47" s="73" t="str">
        <f t="shared" ca="1" si="486"/>
        <v/>
      </c>
      <c r="AE47" s="73" t="str">
        <f t="shared" ca="1" si="486"/>
        <v/>
      </c>
      <c r="AF47" s="73" t="str">
        <f t="shared" ca="1" si="486"/>
        <v/>
      </c>
      <c r="AG47" s="18" t="str">
        <f t="shared" ca="1" si="486"/>
        <v/>
      </c>
      <c r="AH47" s="134">
        <f t="shared" ca="1" si="486"/>
        <v>0</v>
      </c>
      <c r="AI47" s="73" t="str">
        <f t="shared" ca="1" si="486"/>
        <v/>
      </c>
      <c r="AJ47" s="73" t="str">
        <f t="shared" ca="1" si="486"/>
        <v/>
      </c>
      <c r="AK47" s="18" t="str">
        <f t="shared" ca="1" si="486"/>
        <v/>
      </c>
      <c r="AL47" s="19">
        <f t="shared" ca="1" si="486"/>
        <v>0</v>
      </c>
      <c r="AM47" s="73" t="str">
        <f t="shared" ca="1" si="486"/>
        <v/>
      </c>
      <c r="AN47" s="73">
        <f t="shared" ca="1" si="486"/>
        <v>0</v>
      </c>
      <c r="AO47" s="247">
        <f t="shared" ca="1" si="486"/>
        <v>0</v>
      </c>
      <c r="AP47" s="18">
        <f t="shared" ca="1" si="486"/>
        <v>1</v>
      </c>
      <c r="AQ47" s="134">
        <f t="shared" ca="1" si="486"/>
        <v>0</v>
      </c>
      <c r="AR47" s="73" t="str">
        <f t="shared" ca="1" si="486"/>
        <v/>
      </c>
      <c r="AS47" s="73" t="str">
        <f t="shared" ca="1" si="486"/>
        <v/>
      </c>
      <c r="AT47" s="18" t="str">
        <f t="shared" ca="1" si="486"/>
        <v/>
      </c>
      <c r="AU47" s="134">
        <f t="shared" ca="1" si="486"/>
        <v>0</v>
      </c>
      <c r="AV47" s="73" t="str">
        <f t="shared" ca="1" si="486"/>
        <v/>
      </c>
      <c r="AW47" s="73">
        <f t="shared" ca="1" si="486"/>
        <v>0</v>
      </c>
      <c r="AX47" s="18" t="str">
        <f t="shared" ca="1" si="486"/>
        <v/>
      </c>
      <c r="AY47" s="19">
        <f t="shared" ca="1" si="486"/>
        <v>0</v>
      </c>
      <c r="AZ47" s="73">
        <f t="shared" ca="1" si="486"/>
        <v>0</v>
      </c>
      <c r="BA47" s="73" t="str">
        <f t="shared" ca="1" si="486"/>
        <v/>
      </c>
      <c r="BB47" s="247" t="str">
        <f t="shared" ca="1" si="486"/>
        <v/>
      </c>
      <c r="BC47" s="18" t="str">
        <f t="shared" ca="1" si="486"/>
        <v/>
      </c>
      <c r="BD47" s="134" t="str">
        <f t="shared" ca="1" si="486"/>
        <v/>
      </c>
      <c r="BE47" s="73" t="str">
        <f t="shared" ca="1" si="486"/>
        <v/>
      </c>
      <c r="BF47" s="73" t="str">
        <f t="shared" ca="1" si="486"/>
        <v/>
      </c>
      <c r="BG47" s="299" t="str">
        <f t="shared" ca="1" si="486"/>
        <v/>
      </c>
      <c r="BH47" s="88"/>
    </row>
    <row r="48" spans="1:60" x14ac:dyDescent="0.25">
      <c r="A48" s="3"/>
      <c r="B48" s="348"/>
      <c r="C48" s="354"/>
      <c r="D48" s="260" t="str">
        <f t="shared" si="479"/>
        <v/>
      </c>
      <c r="E48" s="260" t="str">
        <f t="shared" si="480"/>
        <v/>
      </c>
      <c r="F48" s="20" t="s">
        <v>20</v>
      </c>
      <c r="G48" s="142">
        <f t="shared" ca="1" si="481"/>
        <v>110</v>
      </c>
      <c r="H48" s="300" t="str">
        <f t="shared" ref="H48:BG48" ca="1" si="487">IFERROR(IF(VLOOKUP($C46,INDIRECT(H$5&amp;"!$V$3:$AG$100"),11,0)&gt;0,VLOOKUP($C46,INDIRECT(H$5&amp;"!$V$3:$AG$100"),11,0),0),"")</f>
        <v/>
      </c>
      <c r="I48" s="80" t="str">
        <f t="shared" ca="1" si="487"/>
        <v/>
      </c>
      <c r="J48" s="80" t="str">
        <f t="shared" ca="1" si="487"/>
        <v/>
      </c>
      <c r="K48" s="30" t="str">
        <f t="shared" ca="1" si="487"/>
        <v/>
      </c>
      <c r="L48" s="80" t="str">
        <f t="shared" ca="1" si="487"/>
        <v/>
      </c>
      <c r="M48" s="80" t="str">
        <f t="shared" ca="1" si="487"/>
        <v/>
      </c>
      <c r="N48" s="80">
        <f t="shared" ca="1" si="487"/>
        <v>0</v>
      </c>
      <c r="O48" s="30">
        <f t="shared" ca="1" si="487"/>
        <v>1</v>
      </c>
      <c r="P48" s="31" t="str">
        <f t="shared" ca="1" si="487"/>
        <v/>
      </c>
      <c r="Q48" s="80" t="str">
        <f t="shared" ca="1" si="487"/>
        <v/>
      </c>
      <c r="R48" s="80">
        <f t="shared" ca="1" si="487"/>
        <v>2</v>
      </c>
      <c r="S48" s="80">
        <f t="shared" ca="1" si="487"/>
        <v>11</v>
      </c>
      <c r="T48" s="30" t="str">
        <f t="shared" ca="1" si="487"/>
        <v/>
      </c>
      <c r="U48" s="139" t="str">
        <f t="shared" ca="1" si="487"/>
        <v/>
      </c>
      <c r="V48" s="80" t="str">
        <f t="shared" ca="1" si="487"/>
        <v/>
      </c>
      <c r="W48" s="80" t="str">
        <f t="shared" ca="1" si="487"/>
        <v/>
      </c>
      <c r="X48" s="30">
        <f t="shared" ca="1" si="487"/>
        <v>6</v>
      </c>
      <c r="Y48" s="31">
        <f t="shared" ca="1" si="487"/>
        <v>7</v>
      </c>
      <c r="Z48" s="80" t="str">
        <f t="shared" ca="1" si="487"/>
        <v/>
      </c>
      <c r="AA48" s="80">
        <f t="shared" ca="1" si="487"/>
        <v>1</v>
      </c>
      <c r="AB48" s="30" t="str">
        <f t="shared" ca="1" si="487"/>
        <v/>
      </c>
      <c r="AC48" s="31">
        <f t="shared" ca="1" si="487"/>
        <v>8</v>
      </c>
      <c r="AD48" s="80" t="str">
        <f t="shared" ca="1" si="487"/>
        <v/>
      </c>
      <c r="AE48" s="80" t="str">
        <f t="shared" ca="1" si="487"/>
        <v/>
      </c>
      <c r="AF48" s="80" t="str">
        <f t="shared" ca="1" si="487"/>
        <v/>
      </c>
      <c r="AG48" s="30" t="str">
        <f t="shared" ca="1" si="487"/>
        <v/>
      </c>
      <c r="AH48" s="139">
        <f t="shared" ca="1" si="487"/>
        <v>3</v>
      </c>
      <c r="AI48" s="80" t="str">
        <f t="shared" ca="1" si="487"/>
        <v/>
      </c>
      <c r="AJ48" s="80" t="str">
        <f t="shared" ca="1" si="487"/>
        <v/>
      </c>
      <c r="AK48" s="30" t="str">
        <f t="shared" ca="1" si="487"/>
        <v/>
      </c>
      <c r="AL48" s="31">
        <f t="shared" ca="1" si="487"/>
        <v>9</v>
      </c>
      <c r="AM48" s="80" t="str">
        <f t="shared" ca="1" si="487"/>
        <v/>
      </c>
      <c r="AN48" s="80">
        <f t="shared" ca="1" si="487"/>
        <v>11</v>
      </c>
      <c r="AO48" s="252">
        <f t="shared" ca="1" si="487"/>
        <v>4</v>
      </c>
      <c r="AP48" s="30">
        <f t="shared" ca="1" si="487"/>
        <v>8</v>
      </c>
      <c r="AQ48" s="139">
        <f t="shared" ca="1" si="487"/>
        <v>11</v>
      </c>
      <c r="AR48" s="80" t="str">
        <f t="shared" ca="1" si="487"/>
        <v/>
      </c>
      <c r="AS48" s="80" t="str">
        <f t="shared" ca="1" si="487"/>
        <v/>
      </c>
      <c r="AT48" s="30" t="str">
        <f t="shared" ca="1" si="487"/>
        <v/>
      </c>
      <c r="AU48" s="139">
        <f t="shared" ca="1" si="487"/>
        <v>13</v>
      </c>
      <c r="AV48" s="80" t="str">
        <f t="shared" ca="1" si="487"/>
        <v/>
      </c>
      <c r="AW48" s="80">
        <f t="shared" ca="1" si="487"/>
        <v>1</v>
      </c>
      <c r="AX48" s="30" t="str">
        <f t="shared" ca="1" si="487"/>
        <v/>
      </c>
      <c r="AY48" s="31">
        <f t="shared" ca="1" si="487"/>
        <v>8</v>
      </c>
      <c r="AZ48" s="80">
        <f t="shared" ca="1" si="487"/>
        <v>6</v>
      </c>
      <c r="BA48" s="80" t="str">
        <f t="shared" ca="1" si="487"/>
        <v/>
      </c>
      <c r="BB48" s="252" t="str">
        <f t="shared" ca="1" si="487"/>
        <v/>
      </c>
      <c r="BC48" s="30" t="str">
        <f t="shared" ca="1" si="487"/>
        <v/>
      </c>
      <c r="BD48" s="139" t="str">
        <f t="shared" ca="1" si="487"/>
        <v/>
      </c>
      <c r="BE48" s="80" t="str">
        <f t="shared" ca="1" si="487"/>
        <v/>
      </c>
      <c r="BF48" s="80" t="str">
        <f t="shared" ca="1" si="487"/>
        <v/>
      </c>
      <c r="BG48" s="301" t="str">
        <f t="shared" ca="1" si="487"/>
        <v/>
      </c>
      <c r="BH48" s="88"/>
    </row>
    <row r="49" spans="1:60" x14ac:dyDescent="0.25">
      <c r="A49" s="3"/>
      <c r="B49" s="347" t="s">
        <v>176</v>
      </c>
      <c r="C49" s="360" t="s">
        <v>82</v>
      </c>
      <c r="D49" s="260" t="str">
        <f t="shared" ref="D49:D51" si="488">IF(C49="","",C49)</f>
        <v>Leo</v>
      </c>
      <c r="E49" s="260" t="str">
        <f t="shared" ref="E49:E51" si="489">IF(B49="","",B49)</f>
        <v>L</v>
      </c>
      <c r="F49" s="23" t="s">
        <v>16</v>
      </c>
      <c r="G49" s="143">
        <f t="shared" ref="G49:G51" ca="1" si="490">SUM(H49:BG49)</f>
        <v>20</v>
      </c>
      <c r="H49" s="330" t="str">
        <f t="shared" ref="H49:BG49" ca="1" si="491">IFERROR(IF(VLOOKUP($C49,INDIRECT(H$5&amp;"!$V$3:$AG$100"),2,0)&gt;0,1,0),"")</f>
        <v/>
      </c>
      <c r="I49" s="24">
        <f t="shared" ca="1" si="491"/>
        <v>1</v>
      </c>
      <c r="J49" s="24">
        <f t="shared" ca="1" si="491"/>
        <v>1</v>
      </c>
      <c r="K49" s="25" t="str">
        <f t="shared" ca="1" si="491"/>
        <v/>
      </c>
      <c r="L49" s="24" t="str">
        <f t="shared" ca="1" si="491"/>
        <v/>
      </c>
      <c r="M49" s="24" t="str">
        <f t="shared" ca="1" si="491"/>
        <v/>
      </c>
      <c r="N49" s="24">
        <f t="shared" ca="1" si="491"/>
        <v>1</v>
      </c>
      <c r="O49" s="25">
        <f t="shared" ca="1" si="491"/>
        <v>1</v>
      </c>
      <c r="P49" s="26">
        <f t="shared" ca="1" si="491"/>
        <v>1</v>
      </c>
      <c r="Q49" s="24" t="str">
        <f t="shared" ca="1" si="491"/>
        <v/>
      </c>
      <c r="R49" s="24" t="str">
        <f t="shared" ca="1" si="491"/>
        <v/>
      </c>
      <c r="S49" s="24">
        <f t="shared" ca="1" si="491"/>
        <v>1</v>
      </c>
      <c r="T49" s="25">
        <f t="shared" ca="1" si="491"/>
        <v>1</v>
      </c>
      <c r="U49" s="136" t="str">
        <f t="shared" ca="1" si="491"/>
        <v/>
      </c>
      <c r="V49" s="24">
        <f t="shared" ca="1" si="491"/>
        <v>1</v>
      </c>
      <c r="W49" s="24" t="str">
        <f t="shared" ca="1" si="491"/>
        <v/>
      </c>
      <c r="X49" s="25" t="str">
        <f t="shared" ca="1" si="491"/>
        <v/>
      </c>
      <c r="Y49" s="26">
        <f t="shared" ca="1" si="491"/>
        <v>1</v>
      </c>
      <c r="Z49" s="24" t="str">
        <f t="shared" ca="1" si="491"/>
        <v/>
      </c>
      <c r="AA49" s="24">
        <f t="shared" ca="1" si="491"/>
        <v>1</v>
      </c>
      <c r="AB49" s="25" t="str">
        <f t="shared" ca="1" si="491"/>
        <v/>
      </c>
      <c r="AC49" s="26" t="str">
        <f t="shared" ca="1" si="491"/>
        <v/>
      </c>
      <c r="AD49" s="24" t="str">
        <f t="shared" ca="1" si="491"/>
        <v/>
      </c>
      <c r="AE49" s="24" t="str">
        <f t="shared" ca="1" si="491"/>
        <v/>
      </c>
      <c r="AF49" s="24" t="str">
        <f t="shared" ca="1" si="491"/>
        <v/>
      </c>
      <c r="AG49" s="25">
        <f t="shared" ca="1" si="491"/>
        <v>1</v>
      </c>
      <c r="AH49" s="136">
        <f t="shared" ca="1" si="491"/>
        <v>1</v>
      </c>
      <c r="AI49" s="24" t="str">
        <f t="shared" ca="1" si="491"/>
        <v/>
      </c>
      <c r="AJ49" s="24" t="str">
        <f t="shared" ca="1" si="491"/>
        <v/>
      </c>
      <c r="AK49" s="25">
        <f t="shared" ca="1" si="491"/>
        <v>1</v>
      </c>
      <c r="AL49" s="26" t="str">
        <f t="shared" ca="1" si="491"/>
        <v/>
      </c>
      <c r="AM49" s="24" t="str">
        <f t="shared" ca="1" si="491"/>
        <v/>
      </c>
      <c r="AN49" s="24" t="str">
        <f t="shared" ca="1" si="491"/>
        <v/>
      </c>
      <c r="AO49" s="249" t="str">
        <f t="shared" ca="1" si="491"/>
        <v/>
      </c>
      <c r="AP49" s="25" t="str">
        <f t="shared" ca="1" si="491"/>
        <v/>
      </c>
      <c r="AQ49" s="136" t="str">
        <f t="shared" ca="1" si="491"/>
        <v/>
      </c>
      <c r="AR49" s="24" t="str">
        <f t="shared" ca="1" si="491"/>
        <v/>
      </c>
      <c r="AS49" s="24">
        <f t="shared" ca="1" si="491"/>
        <v>1</v>
      </c>
      <c r="AT49" s="25">
        <f t="shared" ca="1" si="491"/>
        <v>1</v>
      </c>
      <c r="AU49" s="136">
        <f t="shared" ca="1" si="491"/>
        <v>1</v>
      </c>
      <c r="AV49" s="24">
        <f t="shared" ca="1" si="491"/>
        <v>1</v>
      </c>
      <c r="AW49" s="24" t="str">
        <f t="shared" ca="1" si="491"/>
        <v/>
      </c>
      <c r="AX49" s="25" t="str">
        <f t="shared" ca="1" si="491"/>
        <v/>
      </c>
      <c r="AY49" s="26">
        <f t="shared" ca="1" si="491"/>
        <v>1</v>
      </c>
      <c r="AZ49" s="24">
        <f t="shared" ca="1" si="491"/>
        <v>1</v>
      </c>
      <c r="BA49" s="24">
        <f t="shared" ca="1" si="491"/>
        <v>1</v>
      </c>
      <c r="BB49" s="249" t="str">
        <f t="shared" ca="1" si="491"/>
        <v/>
      </c>
      <c r="BC49" s="25" t="str">
        <f t="shared" ca="1" si="491"/>
        <v/>
      </c>
      <c r="BD49" s="136" t="str">
        <f t="shared" ca="1" si="491"/>
        <v/>
      </c>
      <c r="BE49" s="24" t="str">
        <f t="shared" ca="1" si="491"/>
        <v/>
      </c>
      <c r="BF49" s="24" t="str">
        <f t="shared" ca="1" si="491"/>
        <v/>
      </c>
      <c r="BG49" s="331" t="str">
        <f t="shared" ca="1" si="491"/>
        <v/>
      </c>
      <c r="BH49" s="88"/>
    </row>
    <row r="50" spans="1:60" x14ac:dyDescent="0.25">
      <c r="A50" s="3"/>
      <c r="B50" s="348"/>
      <c r="C50" s="354"/>
      <c r="D50" s="260" t="str">
        <f t="shared" si="488"/>
        <v/>
      </c>
      <c r="E50" s="260" t="str">
        <f t="shared" si="489"/>
        <v/>
      </c>
      <c r="F50" s="17" t="s">
        <v>18</v>
      </c>
      <c r="G50" s="141">
        <f t="shared" ca="1" si="490"/>
        <v>7</v>
      </c>
      <c r="H50" s="298" t="str">
        <f t="shared" ref="H50:BG50" ca="1" si="492">IFERROR(IF(VLOOKUP($C49,INDIRECT(H$5&amp;"!$V$3:$AG$100"),12,0)&gt;0,VLOOKUP($C49,INDIRECT(H$5&amp;"!$V$3:$AG$100"),12,0),0),"")</f>
        <v/>
      </c>
      <c r="I50" s="73">
        <f t="shared" ca="1" si="492"/>
        <v>0</v>
      </c>
      <c r="J50" s="73">
        <f t="shared" ca="1" si="492"/>
        <v>0</v>
      </c>
      <c r="K50" s="18" t="str">
        <f t="shared" ca="1" si="492"/>
        <v/>
      </c>
      <c r="L50" s="73" t="str">
        <f t="shared" ca="1" si="492"/>
        <v/>
      </c>
      <c r="M50" s="73" t="str">
        <f t="shared" ca="1" si="492"/>
        <v/>
      </c>
      <c r="N50" s="73">
        <f t="shared" ca="1" si="492"/>
        <v>0</v>
      </c>
      <c r="O50" s="18">
        <f t="shared" ca="1" si="492"/>
        <v>0</v>
      </c>
      <c r="P50" s="19">
        <f t="shared" ca="1" si="492"/>
        <v>0</v>
      </c>
      <c r="Q50" s="73" t="str">
        <f t="shared" ca="1" si="492"/>
        <v/>
      </c>
      <c r="R50" s="73" t="str">
        <f t="shared" ca="1" si="492"/>
        <v/>
      </c>
      <c r="S50" s="73">
        <f t="shared" ca="1" si="492"/>
        <v>0</v>
      </c>
      <c r="T50" s="18">
        <f t="shared" ca="1" si="492"/>
        <v>1</v>
      </c>
      <c r="U50" s="134" t="str">
        <f t="shared" ca="1" si="492"/>
        <v/>
      </c>
      <c r="V50" s="73">
        <f t="shared" ca="1" si="492"/>
        <v>0</v>
      </c>
      <c r="W50" s="73" t="str">
        <f t="shared" ca="1" si="492"/>
        <v/>
      </c>
      <c r="X50" s="18" t="str">
        <f t="shared" ca="1" si="492"/>
        <v/>
      </c>
      <c r="Y50" s="19">
        <f t="shared" ca="1" si="492"/>
        <v>1</v>
      </c>
      <c r="Z50" s="73" t="str">
        <f t="shared" ca="1" si="492"/>
        <v/>
      </c>
      <c r="AA50" s="73">
        <f t="shared" ca="1" si="492"/>
        <v>0</v>
      </c>
      <c r="AB50" s="18" t="str">
        <f t="shared" ca="1" si="492"/>
        <v/>
      </c>
      <c r="AC50" s="19" t="str">
        <f t="shared" ca="1" si="492"/>
        <v/>
      </c>
      <c r="AD50" s="73" t="str">
        <f t="shared" ca="1" si="492"/>
        <v/>
      </c>
      <c r="AE50" s="73" t="str">
        <f t="shared" ca="1" si="492"/>
        <v/>
      </c>
      <c r="AF50" s="73" t="str">
        <f t="shared" ca="1" si="492"/>
        <v/>
      </c>
      <c r="AG50" s="18">
        <f t="shared" ca="1" si="492"/>
        <v>0</v>
      </c>
      <c r="AH50" s="134">
        <f t="shared" ca="1" si="492"/>
        <v>1</v>
      </c>
      <c r="AI50" s="73" t="str">
        <f t="shared" ca="1" si="492"/>
        <v/>
      </c>
      <c r="AJ50" s="73" t="str">
        <f t="shared" ca="1" si="492"/>
        <v/>
      </c>
      <c r="AK50" s="18">
        <f t="shared" ca="1" si="492"/>
        <v>0</v>
      </c>
      <c r="AL50" s="19" t="str">
        <f t="shared" ca="1" si="492"/>
        <v/>
      </c>
      <c r="AM50" s="73" t="str">
        <f t="shared" ca="1" si="492"/>
        <v/>
      </c>
      <c r="AN50" s="73" t="str">
        <f t="shared" ca="1" si="492"/>
        <v/>
      </c>
      <c r="AO50" s="247" t="str">
        <f t="shared" ca="1" si="492"/>
        <v/>
      </c>
      <c r="AP50" s="18" t="str">
        <f t="shared" ca="1" si="492"/>
        <v/>
      </c>
      <c r="AQ50" s="134" t="str">
        <f t="shared" ca="1" si="492"/>
        <v/>
      </c>
      <c r="AR50" s="73" t="str">
        <f t="shared" ca="1" si="492"/>
        <v/>
      </c>
      <c r="AS50" s="73">
        <f t="shared" ca="1" si="492"/>
        <v>0</v>
      </c>
      <c r="AT50" s="18">
        <f t="shared" ca="1" si="492"/>
        <v>0</v>
      </c>
      <c r="AU50" s="134">
        <f t="shared" ca="1" si="492"/>
        <v>1</v>
      </c>
      <c r="AV50" s="73">
        <f t="shared" ca="1" si="492"/>
        <v>0</v>
      </c>
      <c r="AW50" s="73" t="str">
        <f t="shared" ca="1" si="492"/>
        <v/>
      </c>
      <c r="AX50" s="18" t="str">
        <f t="shared" ca="1" si="492"/>
        <v/>
      </c>
      <c r="AY50" s="19">
        <f t="shared" ca="1" si="492"/>
        <v>1</v>
      </c>
      <c r="AZ50" s="73">
        <f t="shared" ca="1" si="492"/>
        <v>2</v>
      </c>
      <c r="BA50" s="73">
        <f t="shared" ca="1" si="492"/>
        <v>0</v>
      </c>
      <c r="BB50" s="247" t="str">
        <f t="shared" ca="1" si="492"/>
        <v/>
      </c>
      <c r="BC50" s="18" t="str">
        <f t="shared" ca="1" si="492"/>
        <v/>
      </c>
      <c r="BD50" s="134" t="str">
        <f t="shared" ca="1" si="492"/>
        <v/>
      </c>
      <c r="BE50" s="73" t="str">
        <f t="shared" ca="1" si="492"/>
        <v/>
      </c>
      <c r="BF50" s="73" t="str">
        <f t="shared" ca="1" si="492"/>
        <v/>
      </c>
      <c r="BG50" s="299" t="str">
        <f t="shared" ca="1" si="492"/>
        <v/>
      </c>
      <c r="BH50" s="88"/>
    </row>
    <row r="51" spans="1:60" x14ac:dyDescent="0.25">
      <c r="A51" s="3"/>
      <c r="B51" s="348"/>
      <c r="C51" s="354"/>
      <c r="D51" s="260" t="str">
        <f t="shared" si="488"/>
        <v/>
      </c>
      <c r="E51" s="260" t="str">
        <f t="shared" si="489"/>
        <v/>
      </c>
      <c r="F51" s="20" t="s">
        <v>20</v>
      </c>
      <c r="G51" s="142">
        <f t="shared" ca="1" si="490"/>
        <v>156</v>
      </c>
      <c r="H51" s="328" t="str">
        <f t="shared" ref="H51:BG51" ca="1" si="493">IFERROR(IF(VLOOKUP($C49,INDIRECT(H$5&amp;"!$V$3:$AG$100"),11,0)&gt;0,VLOOKUP($C49,INDIRECT(H$5&amp;"!$V$3:$AG$100"),11,0),0),"")</f>
        <v/>
      </c>
      <c r="I51" s="74">
        <f t="shared" ca="1" si="493"/>
        <v>0</v>
      </c>
      <c r="J51" s="74">
        <f t="shared" ca="1" si="493"/>
        <v>9</v>
      </c>
      <c r="K51" s="21" t="str">
        <f t="shared" ca="1" si="493"/>
        <v/>
      </c>
      <c r="L51" s="74" t="str">
        <f t="shared" ca="1" si="493"/>
        <v/>
      </c>
      <c r="M51" s="74" t="str">
        <f t="shared" ca="1" si="493"/>
        <v/>
      </c>
      <c r="N51" s="74">
        <f t="shared" ca="1" si="493"/>
        <v>6</v>
      </c>
      <c r="O51" s="21">
        <f t="shared" ca="1" si="493"/>
        <v>12</v>
      </c>
      <c r="P51" s="22">
        <f t="shared" ca="1" si="493"/>
        <v>1</v>
      </c>
      <c r="Q51" s="74" t="str">
        <f t="shared" ca="1" si="493"/>
        <v/>
      </c>
      <c r="R51" s="74" t="str">
        <f t="shared" ca="1" si="493"/>
        <v/>
      </c>
      <c r="S51" s="74">
        <f t="shared" ca="1" si="493"/>
        <v>3</v>
      </c>
      <c r="T51" s="21">
        <f t="shared" ca="1" si="493"/>
        <v>12</v>
      </c>
      <c r="U51" s="135" t="str">
        <f t="shared" ca="1" si="493"/>
        <v/>
      </c>
      <c r="V51" s="74">
        <f t="shared" ca="1" si="493"/>
        <v>14</v>
      </c>
      <c r="W51" s="74" t="str">
        <f t="shared" ca="1" si="493"/>
        <v/>
      </c>
      <c r="X51" s="21" t="str">
        <f t="shared" ca="1" si="493"/>
        <v/>
      </c>
      <c r="Y51" s="22">
        <f t="shared" ca="1" si="493"/>
        <v>9</v>
      </c>
      <c r="Z51" s="74" t="str">
        <f t="shared" ca="1" si="493"/>
        <v/>
      </c>
      <c r="AA51" s="74">
        <f t="shared" ca="1" si="493"/>
        <v>3</v>
      </c>
      <c r="AB51" s="21" t="str">
        <f t="shared" ca="1" si="493"/>
        <v/>
      </c>
      <c r="AC51" s="22" t="str">
        <f t="shared" ca="1" si="493"/>
        <v/>
      </c>
      <c r="AD51" s="74" t="str">
        <f t="shared" ca="1" si="493"/>
        <v/>
      </c>
      <c r="AE51" s="74" t="str">
        <f t="shared" ca="1" si="493"/>
        <v/>
      </c>
      <c r="AF51" s="74" t="str">
        <f t="shared" ca="1" si="493"/>
        <v/>
      </c>
      <c r="AG51" s="21">
        <f t="shared" ca="1" si="493"/>
        <v>5</v>
      </c>
      <c r="AH51" s="135">
        <f t="shared" ca="1" si="493"/>
        <v>12</v>
      </c>
      <c r="AI51" s="74" t="str">
        <f t="shared" ca="1" si="493"/>
        <v/>
      </c>
      <c r="AJ51" s="74" t="str">
        <f t="shared" ca="1" si="493"/>
        <v/>
      </c>
      <c r="AK51" s="21">
        <f t="shared" ca="1" si="493"/>
        <v>11</v>
      </c>
      <c r="AL51" s="22" t="str">
        <f t="shared" ca="1" si="493"/>
        <v/>
      </c>
      <c r="AM51" s="74" t="str">
        <f t="shared" ca="1" si="493"/>
        <v/>
      </c>
      <c r="AN51" s="74" t="str">
        <f t="shared" ca="1" si="493"/>
        <v/>
      </c>
      <c r="AO51" s="248" t="str">
        <f t="shared" ca="1" si="493"/>
        <v/>
      </c>
      <c r="AP51" s="21" t="str">
        <f t="shared" ca="1" si="493"/>
        <v/>
      </c>
      <c r="AQ51" s="135" t="str">
        <f t="shared" ca="1" si="493"/>
        <v/>
      </c>
      <c r="AR51" s="74" t="str">
        <f t="shared" ca="1" si="493"/>
        <v/>
      </c>
      <c r="AS51" s="74">
        <f t="shared" ca="1" si="493"/>
        <v>9</v>
      </c>
      <c r="AT51" s="21">
        <f t="shared" ca="1" si="493"/>
        <v>5</v>
      </c>
      <c r="AU51" s="135">
        <f t="shared" ca="1" si="493"/>
        <v>6</v>
      </c>
      <c r="AV51" s="74">
        <f t="shared" ca="1" si="493"/>
        <v>13</v>
      </c>
      <c r="AW51" s="74" t="str">
        <f t="shared" ca="1" si="493"/>
        <v/>
      </c>
      <c r="AX51" s="21" t="str">
        <f t="shared" ca="1" si="493"/>
        <v/>
      </c>
      <c r="AY51" s="22">
        <f t="shared" ca="1" si="493"/>
        <v>11</v>
      </c>
      <c r="AZ51" s="74">
        <f t="shared" ca="1" si="493"/>
        <v>7</v>
      </c>
      <c r="BA51" s="74">
        <f t="shared" ca="1" si="493"/>
        <v>8</v>
      </c>
      <c r="BB51" s="248" t="str">
        <f t="shared" ca="1" si="493"/>
        <v/>
      </c>
      <c r="BC51" s="21" t="str">
        <f t="shared" ca="1" si="493"/>
        <v/>
      </c>
      <c r="BD51" s="135" t="str">
        <f t="shared" ca="1" si="493"/>
        <v/>
      </c>
      <c r="BE51" s="74" t="str">
        <f t="shared" ca="1" si="493"/>
        <v/>
      </c>
      <c r="BF51" s="74" t="str">
        <f t="shared" ca="1" si="493"/>
        <v/>
      </c>
      <c r="BG51" s="329" t="str">
        <f t="shared" ca="1" si="493"/>
        <v/>
      </c>
      <c r="BH51" s="88"/>
    </row>
    <row r="52" spans="1:60" x14ac:dyDescent="0.25">
      <c r="A52" s="3"/>
      <c r="B52" s="347" t="s">
        <v>176</v>
      </c>
      <c r="C52" s="360" t="s">
        <v>197</v>
      </c>
      <c r="D52" s="260" t="str">
        <f t="shared" ref="D52:D54" si="494">IF(C52="","",C52)</f>
        <v>Luiz Fernando</v>
      </c>
      <c r="E52" s="260" t="str">
        <f t="shared" ref="E52:E54" si="495">IF(B52="","",B52)</f>
        <v>L</v>
      </c>
      <c r="F52" s="23" t="s">
        <v>16</v>
      </c>
      <c r="G52" s="143">
        <f t="shared" ref="G52:G54" ca="1" si="496">SUM(H52:BG52)</f>
        <v>29</v>
      </c>
      <c r="H52" s="302" t="str">
        <f t="shared" ref="H52:BG52" ca="1" si="497">IFERROR(IF(VLOOKUP($C52,INDIRECT(H$5&amp;"!$V$3:$AG$100"),2,0)&gt;0,1,0),"")</f>
        <v/>
      </c>
      <c r="I52" s="72">
        <f t="shared" ca="1" si="497"/>
        <v>1</v>
      </c>
      <c r="J52" s="72">
        <f t="shared" ca="1" si="497"/>
        <v>1</v>
      </c>
      <c r="K52" s="32">
        <f t="shared" ca="1" si="497"/>
        <v>1</v>
      </c>
      <c r="L52" s="72" t="str">
        <f t="shared" ca="1" si="497"/>
        <v/>
      </c>
      <c r="M52" s="72" t="str">
        <f t="shared" ca="1" si="497"/>
        <v/>
      </c>
      <c r="N52" s="72" t="str">
        <f t="shared" ca="1" si="497"/>
        <v/>
      </c>
      <c r="O52" s="32">
        <f t="shared" ca="1" si="497"/>
        <v>1</v>
      </c>
      <c r="P52" s="33">
        <f t="shared" ca="1" si="497"/>
        <v>1</v>
      </c>
      <c r="Q52" s="72">
        <f t="shared" ca="1" si="497"/>
        <v>1</v>
      </c>
      <c r="R52" s="72">
        <f t="shared" ca="1" si="497"/>
        <v>1</v>
      </c>
      <c r="S52" s="72">
        <f t="shared" ca="1" si="497"/>
        <v>1</v>
      </c>
      <c r="T52" s="32">
        <f t="shared" ca="1" si="497"/>
        <v>1</v>
      </c>
      <c r="U52" s="137" t="str">
        <f t="shared" ca="1" si="497"/>
        <v/>
      </c>
      <c r="V52" s="72">
        <f t="shared" ca="1" si="497"/>
        <v>1</v>
      </c>
      <c r="W52" s="72" t="str">
        <f t="shared" ca="1" si="497"/>
        <v/>
      </c>
      <c r="X52" s="32">
        <f t="shared" ca="1" si="497"/>
        <v>1</v>
      </c>
      <c r="Y52" s="33">
        <f t="shared" ca="1" si="497"/>
        <v>1</v>
      </c>
      <c r="Z52" s="72">
        <f t="shared" ca="1" si="497"/>
        <v>1</v>
      </c>
      <c r="AA52" s="72">
        <f t="shared" ca="1" si="497"/>
        <v>1</v>
      </c>
      <c r="AB52" s="32" t="str">
        <f t="shared" ca="1" si="497"/>
        <v/>
      </c>
      <c r="AC52" s="33">
        <f t="shared" ca="1" si="497"/>
        <v>1</v>
      </c>
      <c r="AD52" s="72" t="str">
        <f t="shared" ca="1" si="497"/>
        <v/>
      </c>
      <c r="AE52" s="72" t="str">
        <f t="shared" ca="1" si="497"/>
        <v/>
      </c>
      <c r="AF52" s="72" t="str">
        <f t="shared" ca="1" si="497"/>
        <v/>
      </c>
      <c r="AG52" s="32">
        <f t="shared" ca="1" si="497"/>
        <v>1</v>
      </c>
      <c r="AH52" s="137">
        <f t="shared" ca="1" si="497"/>
        <v>1</v>
      </c>
      <c r="AI52" s="72">
        <f t="shared" ca="1" si="497"/>
        <v>1</v>
      </c>
      <c r="AJ52" s="72" t="str">
        <f t="shared" ca="1" si="497"/>
        <v/>
      </c>
      <c r="AK52" s="32">
        <f t="shared" ca="1" si="497"/>
        <v>1</v>
      </c>
      <c r="AL52" s="33">
        <f t="shared" ca="1" si="497"/>
        <v>1</v>
      </c>
      <c r="AM52" s="72" t="str">
        <f t="shared" ca="1" si="497"/>
        <v/>
      </c>
      <c r="AN52" s="72">
        <f t="shared" ca="1" si="497"/>
        <v>1</v>
      </c>
      <c r="AO52" s="250">
        <f t="shared" ca="1" si="497"/>
        <v>1</v>
      </c>
      <c r="AP52" s="32" t="str">
        <f t="shared" ca="1" si="497"/>
        <v/>
      </c>
      <c r="AQ52" s="137" t="str">
        <f t="shared" ca="1" si="497"/>
        <v/>
      </c>
      <c r="AR52" s="72" t="str">
        <f t="shared" ca="1" si="497"/>
        <v/>
      </c>
      <c r="AS52" s="72" t="str">
        <f t="shared" ca="1" si="497"/>
        <v/>
      </c>
      <c r="AT52" s="32">
        <f t="shared" ca="1" si="497"/>
        <v>1</v>
      </c>
      <c r="AU52" s="137">
        <f t="shared" ca="1" si="497"/>
        <v>1</v>
      </c>
      <c r="AV52" s="72">
        <f t="shared" ca="1" si="497"/>
        <v>1</v>
      </c>
      <c r="AW52" s="72" t="str">
        <f t="shared" ca="1" si="497"/>
        <v/>
      </c>
      <c r="AX52" s="32" t="str">
        <f t="shared" ca="1" si="497"/>
        <v/>
      </c>
      <c r="AY52" s="33">
        <f t="shared" ca="1" si="497"/>
        <v>1</v>
      </c>
      <c r="AZ52" s="72">
        <f t="shared" ca="1" si="497"/>
        <v>1</v>
      </c>
      <c r="BA52" s="72">
        <f t="shared" ca="1" si="497"/>
        <v>1</v>
      </c>
      <c r="BB52" s="250">
        <f t="shared" ca="1" si="497"/>
        <v>1</v>
      </c>
      <c r="BC52" s="32" t="str">
        <f t="shared" ca="1" si="497"/>
        <v/>
      </c>
      <c r="BD52" s="137" t="str">
        <f t="shared" ca="1" si="497"/>
        <v/>
      </c>
      <c r="BE52" s="72" t="str">
        <f t="shared" ca="1" si="497"/>
        <v/>
      </c>
      <c r="BF52" s="72" t="str">
        <f t="shared" ca="1" si="497"/>
        <v/>
      </c>
      <c r="BG52" s="303" t="str">
        <f t="shared" ca="1" si="497"/>
        <v/>
      </c>
      <c r="BH52" s="88"/>
    </row>
    <row r="53" spans="1:60" x14ac:dyDescent="0.25">
      <c r="A53" s="3"/>
      <c r="B53" s="348"/>
      <c r="C53" s="354"/>
      <c r="D53" s="260" t="str">
        <f t="shared" si="494"/>
        <v/>
      </c>
      <c r="E53" s="260" t="str">
        <f t="shared" si="495"/>
        <v/>
      </c>
      <c r="F53" s="17" t="s">
        <v>18</v>
      </c>
      <c r="G53" s="141">
        <f t="shared" ca="1" si="496"/>
        <v>3</v>
      </c>
      <c r="H53" s="298" t="str">
        <f t="shared" ref="H53:BG53" ca="1" si="498">IFERROR(IF(VLOOKUP($C52,INDIRECT(H$5&amp;"!$V$3:$AG$100"),12,0)&gt;0,VLOOKUP($C52,INDIRECT(H$5&amp;"!$V$3:$AG$100"),12,0),0),"")</f>
        <v/>
      </c>
      <c r="I53" s="73">
        <f t="shared" ca="1" si="498"/>
        <v>0</v>
      </c>
      <c r="J53" s="73">
        <f t="shared" ca="1" si="498"/>
        <v>0</v>
      </c>
      <c r="K53" s="18">
        <f t="shared" ca="1" si="498"/>
        <v>0</v>
      </c>
      <c r="L53" s="73" t="str">
        <f t="shared" ca="1" si="498"/>
        <v/>
      </c>
      <c r="M53" s="73" t="str">
        <f t="shared" ca="1" si="498"/>
        <v/>
      </c>
      <c r="N53" s="73" t="str">
        <f t="shared" ca="1" si="498"/>
        <v/>
      </c>
      <c r="O53" s="18">
        <f t="shared" ca="1" si="498"/>
        <v>0</v>
      </c>
      <c r="P53" s="19">
        <f t="shared" ca="1" si="498"/>
        <v>1</v>
      </c>
      <c r="Q53" s="73">
        <f t="shared" ca="1" si="498"/>
        <v>0</v>
      </c>
      <c r="R53" s="73">
        <f t="shared" ca="1" si="498"/>
        <v>0</v>
      </c>
      <c r="S53" s="73">
        <f t="shared" ca="1" si="498"/>
        <v>0</v>
      </c>
      <c r="T53" s="18">
        <f t="shared" ca="1" si="498"/>
        <v>0</v>
      </c>
      <c r="U53" s="134" t="str">
        <f t="shared" ca="1" si="498"/>
        <v/>
      </c>
      <c r="V53" s="73">
        <f t="shared" ca="1" si="498"/>
        <v>0</v>
      </c>
      <c r="W53" s="73" t="str">
        <f t="shared" ca="1" si="498"/>
        <v/>
      </c>
      <c r="X53" s="18">
        <f t="shared" ca="1" si="498"/>
        <v>0</v>
      </c>
      <c r="Y53" s="19">
        <f t="shared" ca="1" si="498"/>
        <v>0</v>
      </c>
      <c r="Z53" s="73">
        <f t="shared" ca="1" si="498"/>
        <v>0</v>
      </c>
      <c r="AA53" s="73">
        <f t="shared" ca="1" si="498"/>
        <v>0</v>
      </c>
      <c r="AB53" s="18" t="str">
        <f t="shared" ca="1" si="498"/>
        <v/>
      </c>
      <c r="AC53" s="19">
        <f t="shared" ca="1" si="498"/>
        <v>0</v>
      </c>
      <c r="AD53" s="73" t="str">
        <f t="shared" ca="1" si="498"/>
        <v/>
      </c>
      <c r="AE53" s="73" t="str">
        <f t="shared" ca="1" si="498"/>
        <v/>
      </c>
      <c r="AF53" s="73" t="str">
        <f t="shared" ca="1" si="498"/>
        <v/>
      </c>
      <c r="AG53" s="18">
        <f t="shared" ca="1" si="498"/>
        <v>0</v>
      </c>
      <c r="AH53" s="134">
        <f t="shared" ca="1" si="498"/>
        <v>1</v>
      </c>
      <c r="AI53" s="73">
        <f t="shared" ca="1" si="498"/>
        <v>0</v>
      </c>
      <c r="AJ53" s="73" t="str">
        <f t="shared" ca="1" si="498"/>
        <v/>
      </c>
      <c r="AK53" s="18">
        <f t="shared" ca="1" si="498"/>
        <v>0</v>
      </c>
      <c r="AL53" s="19">
        <f t="shared" ca="1" si="498"/>
        <v>0</v>
      </c>
      <c r="AM53" s="73" t="str">
        <f t="shared" ca="1" si="498"/>
        <v/>
      </c>
      <c r="AN53" s="73">
        <f t="shared" ca="1" si="498"/>
        <v>0</v>
      </c>
      <c r="AO53" s="247">
        <f t="shared" ca="1" si="498"/>
        <v>1</v>
      </c>
      <c r="AP53" s="18" t="str">
        <f t="shared" ca="1" si="498"/>
        <v/>
      </c>
      <c r="AQ53" s="134" t="str">
        <f t="shared" ca="1" si="498"/>
        <v/>
      </c>
      <c r="AR53" s="73" t="str">
        <f t="shared" ca="1" si="498"/>
        <v/>
      </c>
      <c r="AS53" s="73" t="str">
        <f t="shared" ca="1" si="498"/>
        <v/>
      </c>
      <c r="AT53" s="18">
        <f t="shared" ca="1" si="498"/>
        <v>0</v>
      </c>
      <c r="AU53" s="134">
        <f t="shared" ca="1" si="498"/>
        <v>0</v>
      </c>
      <c r="AV53" s="73">
        <f t="shared" ca="1" si="498"/>
        <v>0</v>
      </c>
      <c r="AW53" s="73" t="str">
        <f t="shared" ca="1" si="498"/>
        <v/>
      </c>
      <c r="AX53" s="18" t="str">
        <f t="shared" ca="1" si="498"/>
        <v/>
      </c>
      <c r="AY53" s="19">
        <f t="shared" ca="1" si="498"/>
        <v>0</v>
      </c>
      <c r="AZ53" s="73">
        <f t="shared" ca="1" si="498"/>
        <v>0</v>
      </c>
      <c r="BA53" s="73">
        <f t="shared" ca="1" si="498"/>
        <v>0</v>
      </c>
      <c r="BB53" s="247">
        <f t="shared" ca="1" si="498"/>
        <v>0</v>
      </c>
      <c r="BC53" s="18" t="str">
        <f t="shared" ca="1" si="498"/>
        <v/>
      </c>
      <c r="BD53" s="134" t="str">
        <f t="shared" ca="1" si="498"/>
        <v/>
      </c>
      <c r="BE53" s="73" t="str">
        <f t="shared" ca="1" si="498"/>
        <v/>
      </c>
      <c r="BF53" s="73" t="str">
        <f t="shared" ca="1" si="498"/>
        <v/>
      </c>
      <c r="BG53" s="299" t="str">
        <f t="shared" ca="1" si="498"/>
        <v/>
      </c>
      <c r="BH53" s="88"/>
    </row>
    <row r="54" spans="1:60" ht="15.75" thickBot="1" x14ac:dyDescent="0.3">
      <c r="A54" s="3"/>
      <c r="B54" s="348"/>
      <c r="C54" s="354"/>
      <c r="D54" s="260" t="str">
        <f t="shared" si="494"/>
        <v/>
      </c>
      <c r="E54" s="260" t="str">
        <f t="shared" si="495"/>
        <v/>
      </c>
      <c r="F54" s="20" t="s">
        <v>20</v>
      </c>
      <c r="G54" s="142">
        <f t="shared" ca="1" si="496"/>
        <v>200</v>
      </c>
      <c r="H54" s="300" t="str">
        <f t="shared" ref="H54:BG54" ca="1" si="499">IFERROR(IF(VLOOKUP($C52,INDIRECT(H$5&amp;"!$V$3:$AG$100"),11,0)&gt;0,VLOOKUP($C52,INDIRECT(H$5&amp;"!$V$3:$AG$100"),11,0),0),"")</f>
        <v/>
      </c>
      <c r="I54" s="80">
        <f t="shared" ca="1" si="499"/>
        <v>0</v>
      </c>
      <c r="J54" s="80">
        <f t="shared" ca="1" si="499"/>
        <v>1</v>
      </c>
      <c r="K54" s="30">
        <f t="shared" ca="1" si="499"/>
        <v>3</v>
      </c>
      <c r="L54" s="80" t="str">
        <f t="shared" ca="1" si="499"/>
        <v/>
      </c>
      <c r="M54" s="80" t="str">
        <f t="shared" ca="1" si="499"/>
        <v/>
      </c>
      <c r="N54" s="80" t="str">
        <f t="shared" ca="1" si="499"/>
        <v/>
      </c>
      <c r="O54" s="30">
        <f t="shared" ca="1" si="499"/>
        <v>5</v>
      </c>
      <c r="P54" s="31">
        <f t="shared" ca="1" si="499"/>
        <v>12</v>
      </c>
      <c r="Q54" s="80">
        <f t="shared" ca="1" si="499"/>
        <v>11</v>
      </c>
      <c r="R54" s="80">
        <f t="shared" ca="1" si="499"/>
        <v>3</v>
      </c>
      <c r="S54" s="80">
        <f t="shared" ca="1" si="499"/>
        <v>11</v>
      </c>
      <c r="T54" s="30">
        <f t="shared" ca="1" si="499"/>
        <v>8</v>
      </c>
      <c r="U54" s="139" t="str">
        <f t="shared" ca="1" si="499"/>
        <v/>
      </c>
      <c r="V54" s="80">
        <f t="shared" ca="1" si="499"/>
        <v>5</v>
      </c>
      <c r="W54" s="80" t="str">
        <f t="shared" ca="1" si="499"/>
        <v/>
      </c>
      <c r="X54" s="30">
        <f t="shared" ca="1" si="499"/>
        <v>9</v>
      </c>
      <c r="Y54" s="31">
        <f t="shared" ca="1" si="499"/>
        <v>7</v>
      </c>
      <c r="Z54" s="80">
        <f t="shared" ca="1" si="499"/>
        <v>11</v>
      </c>
      <c r="AA54" s="80">
        <f t="shared" ca="1" si="499"/>
        <v>1</v>
      </c>
      <c r="AB54" s="30" t="str">
        <f t="shared" ca="1" si="499"/>
        <v/>
      </c>
      <c r="AC54" s="31">
        <f t="shared" ca="1" si="499"/>
        <v>7</v>
      </c>
      <c r="AD54" s="80" t="str">
        <f t="shared" ca="1" si="499"/>
        <v/>
      </c>
      <c r="AE54" s="80" t="str">
        <f t="shared" ca="1" si="499"/>
        <v/>
      </c>
      <c r="AF54" s="80" t="str">
        <f t="shared" ca="1" si="499"/>
        <v/>
      </c>
      <c r="AG54" s="30">
        <f t="shared" ca="1" si="499"/>
        <v>10</v>
      </c>
      <c r="AH54" s="139">
        <f t="shared" ca="1" si="499"/>
        <v>6</v>
      </c>
      <c r="AI54" s="80">
        <f t="shared" ca="1" si="499"/>
        <v>4</v>
      </c>
      <c r="AJ54" s="80" t="str">
        <f t="shared" ca="1" si="499"/>
        <v/>
      </c>
      <c r="AK54" s="30">
        <f t="shared" ca="1" si="499"/>
        <v>1</v>
      </c>
      <c r="AL54" s="31">
        <f t="shared" ca="1" si="499"/>
        <v>9</v>
      </c>
      <c r="AM54" s="80" t="str">
        <f t="shared" ca="1" si="499"/>
        <v/>
      </c>
      <c r="AN54" s="80">
        <f t="shared" ca="1" si="499"/>
        <v>9</v>
      </c>
      <c r="AO54" s="252">
        <f t="shared" ca="1" si="499"/>
        <v>4</v>
      </c>
      <c r="AP54" s="30" t="str">
        <f t="shared" ca="1" si="499"/>
        <v/>
      </c>
      <c r="AQ54" s="139" t="str">
        <f t="shared" ca="1" si="499"/>
        <v/>
      </c>
      <c r="AR54" s="80" t="str">
        <f t="shared" ca="1" si="499"/>
        <v/>
      </c>
      <c r="AS54" s="80" t="str">
        <f t="shared" ca="1" si="499"/>
        <v/>
      </c>
      <c r="AT54" s="30">
        <f t="shared" ca="1" si="499"/>
        <v>10</v>
      </c>
      <c r="AU54" s="139">
        <f t="shared" ca="1" si="499"/>
        <v>13</v>
      </c>
      <c r="AV54" s="80">
        <f t="shared" ca="1" si="499"/>
        <v>13</v>
      </c>
      <c r="AW54" s="80" t="str">
        <f t="shared" ca="1" si="499"/>
        <v/>
      </c>
      <c r="AX54" s="30" t="str">
        <f t="shared" ca="1" si="499"/>
        <v/>
      </c>
      <c r="AY54" s="31">
        <f t="shared" ca="1" si="499"/>
        <v>4</v>
      </c>
      <c r="AZ54" s="80">
        <f t="shared" ca="1" si="499"/>
        <v>5</v>
      </c>
      <c r="BA54" s="80">
        <f t="shared" ca="1" si="499"/>
        <v>11</v>
      </c>
      <c r="BB54" s="252">
        <f t="shared" ca="1" si="499"/>
        <v>7</v>
      </c>
      <c r="BC54" s="30" t="str">
        <f t="shared" ca="1" si="499"/>
        <v/>
      </c>
      <c r="BD54" s="139" t="str">
        <f t="shared" ca="1" si="499"/>
        <v/>
      </c>
      <c r="BE54" s="80" t="str">
        <f t="shared" ca="1" si="499"/>
        <v/>
      </c>
      <c r="BF54" s="80" t="str">
        <f t="shared" ca="1" si="499"/>
        <v/>
      </c>
      <c r="BG54" s="301" t="str">
        <f t="shared" ca="1" si="499"/>
        <v/>
      </c>
      <c r="BH54" s="121"/>
    </row>
    <row r="55" spans="1:60" s="84" customFormat="1" ht="15.75" thickTop="1" x14ac:dyDescent="0.25">
      <c r="A55" s="83"/>
      <c r="B55" s="370" t="s">
        <v>176</v>
      </c>
      <c r="C55" s="360" t="s">
        <v>173</v>
      </c>
      <c r="D55" s="260" t="str">
        <f t="shared" si="2"/>
        <v>Luiz</v>
      </c>
      <c r="E55" s="260" t="str">
        <f t="shared" si="3"/>
        <v>L</v>
      </c>
      <c r="F55" s="261" t="s">
        <v>16</v>
      </c>
      <c r="G55" s="262">
        <f t="shared" ca="1" si="122"/>
        <v>29</v>
      </c>
      <c r="H55" s="330" t="str">
        <f t="shared" ref="H55:W55" ca="1" si="500">IFERROR(IF(VLOOKUP($C55,INDIRECT(H$5&amp;"!$V$3:$AG$100"),2,0)&gt;0,1,0),"")</f>
        <v/>
      </c>
      <c r="I55" s="24">
        <f t="shared" ca="1" si="500"/>
        <v>1</v>
      </c>
      <c r="J55" s="24">
        <f t="shared" ca="1" si="500"/>
        <v>1</v>
      </c>
      <c r="K55" s="25" t="str">
        <f t="shared" ca="1" si="500"/>
        <v/>
      </c>
      <c r="L55" s="24" t="str">
        <f t="shared" ca="1" si="500"/>
        <v/>
      </c>
      <c r="M55" s="24" t="str">
        <f t="shared" ca="1" si="500"/>
        <v/>
      </c>
      <c r="N55" s="24">
        <f t="shared" ca="1" si="500"/>
        <v>1</v>
      </c>
      <c r="O55" s="25">
        <f t="shared" ca="1" si="500"/>
        <v>1</v>
      </c>
      <c r="P55" s="26" t="str">
        <f t="shared" ca="1" si="500"/>
        <v/>
      </c>
      <c r="Q55" s="24" t="str">
        <f t="shared" ca="1" si="500"/>
        <v/>
      </c>
      <c r="R55" s="24">
        <f t="shared" ca="1" si="500"/>
        <v>1</v>
      </c>
      <c r="S55" s="24" t="str">
        <f t="shared" ca="1" si="500"/>
        <v/>
      </c>
      <c r="T55" s="25">
        <f t="shared" ca="1" si="500"/>
        <v>1</v>
      </c>
      <c r="U55" s="136" t="str">
        <f t="shared" ca="1" si="500"/>
        <v/>
      </c>
      <c r="V55" s="24">
        <f t="shared" ca="1" si="500"/>
        <v>1</v>
      </c>
      <c r="W55" s="24" t="str">
        <f t="shared" ca="1" si="500"/>
        <v/>
      </c>
      <c r="X55" s="25">
        <f t="shared" ref="X55:AM55" ca="1" si="501">IFERROR(IF(VLOOKUP($C55,INDIRECT(X$5&amp;"!$V$3:$AG$100"),2,0)&gt;0,1,0),"")</f>
        <v>1</v>
      </c>
      <c r="Y55" s="26">
        <f t="shared" ca="1" si="501"/>
        <v>1</v>
      </c>
      <c r="Z55" s="24">
        <f t="shared" ca="1" si="501"/>
        <v>1</v>
      </c>
      <c r="AA55" s="24">
        <f t="shared" ca="1" si="501"/>
        <v>1</v>
      </c>
      <c r="AB55" s="25">
        <f t="shared" ca="1" si="501"/>
        <v>1</v>
      </c>
      <c r="AC55" s="26">
        <f t="shared" ca="1" si="501"/>
        <v>1</v>
      </c>
      <c r="AD55" s="24" t="str">
        <f t="shared" ca="1" si="501"/>
        <v/>
      </c>
      <c r="AE55" s="24" t="str">
        <f t="shared" ca="1" si="501"/>
        <v/>
      </c>
      <c r="AF55" s="24" t="str">
        <f t="shared" ca="1" si="501"/>
        <v/>
      </c>
      <c r="AG55" s="25">
        <f t="shared" ca="1" si="501"/>
        <v>1</v>
      </c>
      <c r="AH55" s="136" t="str">
        <f t="shared" ca="1" si="501"/>
        <v/>
      </c>
      <c r="AI55" s="24">
        <f t="shared" ca="1" si="501"/>
        <v>1</v>
      </c>
      <c r="AJ55" s="24">
        <f t="shared" ca="1" si="501"/>
        <v>1</v>
      </c>
      <c r="AK55" s="25" t="str">
        <f t="shared" ca="1" si="501"/>
        <v/>
      </c>
      <c r="AL55" s="26">
        <f t="shared" ca="1" si="501"/>
        <v>1</v>
      </c>
      <c r="AM55" s="24" t="str">
        <f t="shared" ca="1" si="501"/>
        <v/>
      </c>
      <c r="AN55" s="24">
        <f t="shared" ref="AN55:BC55" ca="1" si="502">IFERROR(IF(VLOOKUP($C55,INDIRECT(AN$5&amp;"!$V$3:$AG$100"),2,0)&gt;0,1,0),"")</f>
        <v>1</v>
      </c>
      <c r="AO55" s="249">
        <f t="shared" ca="1" si="502"/>
        <v>1</v>
      </c>
      <c r="AP55" s="25">
        <f t="shared" ca="1" si="502"/>
        <v>1</v>
      </c>
      <c r="AQ55" s="136">
        <f t="shared" ca="1" si="502"/>
        <v>1</v>
      </c>
      <c r="AR55" s="24">
        <f t="shared" ca="1" si="502"/>
        <v>1</v>
      </c>
      <c r="AS55" s="24">
        <f t="shared" ca="1" si="502"/>
        <v>1</v>
      </c>
      <c r="AT55" s="25" t="str">
        <f t="shared" ca="1" si="502"/>
        <v/>
      </c>
      <c r="AU55" s="136">
        <f t="shared" ca="1" si="502"/>
        <v>1</v>
      </c>
      <c r="AV55" s="24">
        <f t="shared" ca="1" si="502"/>
        <v>1</v>
      </c>
      <c r="AW55" s="24">
        <f t="shared" ca="1" si="502"/>
        <v>1</v>
      </c>
      <c r="AX55" s="25" t="str">
        <f t="shared" ca="1" si="502"/>
        <v/>
      </c>
      <c r="AY55" s="26">
        <f t="shared" ca="1" si="502"/>
        <v>1</v>
      </c>
      <c r="AZ55" s="24">
        <f t="shared" ca="1" si="502"/>
        <v>1</v>
      </c>
      <c r="BA55" s="24" t="str">
        <f t="shared" ca="1" si="502"/>
        <v/>
      </c>
      <c r="BB55" s="249">
        <f t="shared" ca="1" si="502"/>
        <v>1</v>
      </c>
      <c r="BC55" s="25" t="str">
        <f t="shared" ca="1" si="502"/>
        <v/>
      </c>
      <c r="BD55" s="136" t="str">
        <f t="shared" ref="BD55:BG55" ca="1" si="503">IFERROR(IF(VLOOKUP($C55,INDIRECT(BD$5&amp;"!$V$3:$AG$100"),2,0)&gt;0,1,0),"")</f>
        <v/>
      </c>
      <c r="BE55" s="24" t="str">
        <f t="shared" ca="1" si="503"/>
        <v/>
      </c>
      <c r="BF55" s="24" t="str">
        <f t="shared" ca="1" si="503"/>
        <v/>
      </c>
      <c r="BG55" s="331" t="str">
        <f t="shared" ca="1" si="503"/>
        <v/>
      </c>
      <c r="BH55" s="123"/>
    </row>
    <row r="56" spans="1:60" s="84" customFormat="1" x14ac:dyDescent="0.25">
      <c r="A56" s="83"/>
      <c r="B56" s="371"/>
      <c r="C56" s="354"/>
      <c r="D56" s="260" t="str">
        <f t="shared" si="2"/>
        <v/>
      </c>
      <c r="E56" s="260" t="str">
        <f t="shared" si="3"/>
        <v/>
      </c>
      <c r="F56" s="82" t="s">
        <v>18</v>
      </c>
      <c r="G56" s="147">
        <f t="shared" ca="1" si="122"/>
        <v>16</v>
      </c>
      <c r="H56" s="298" t="str">
        <f t="shared" ref="H56" ca="1" si="504">IFERROR(IF(VLOOKUP($C55,INDIRECT(H$5&amp;"!$V$3:$AG$100"),12,0)&gt;0,VLOOKUP($C55,INDIRECT(H$5&amp;"!$V$3:$AG$100"),12,0),0),"")</f>
        <v/>
      </c>
      <c r="I56" s="73">
        <f t="shared" ref="I56" ca="1" si="505">IFERROR(IF(VLOOKUP($C55,INDIRECT(I$5&amp;"!$V$3:$AG$100"),12,0)&gt;0,VLOOKUP($C55,INDIRECT(I$5&amp;"!$V$3:$AG$100"),12,0),0),"")</f>
        <v>0</v>
      </c>
      <c r="J56" s="73">
        <f t="shared" ref="J56" ca="1" si="506">IFERROR(IF(VLOOKUP($C55,INDIRECT(J$5&amp;"!$V$3:$AG$100"),12,0)&gt;0,VLOOKUP($C55,INDIRECT(J$5&amp;"!$V$3:$AG$100"),12,0),0),"")</f>
        <v>0</v>
      </c>
      <c r="K56" s="18" t="str">
        <f t="shared" ref="K56" ca="1" si="507">IFERROR(IF(VLOOKUP($C55,INDIRECT(K$5&amp;"!$V$3:$AG$100"),12,0)&gt;0,VLOOKUP($C55,INDIRECT(K$5&amp;"!$V$3:$AG$100"),12,0),0),"")</f>
        <v/>
      </c>
      <c r="L56" s="73" t="str">
        <f t="shared" ref="L56" ca="1" si="508">IFERROR(IF(VLOOKUP($C55,INDIRECT(L$5&amp;"!$V$3:$AG$100"),12,0)&gt;0,VLOOKUP($C55,INDIRECT(L$5&amp;"!$V$3:$AG$100"),12,0),0),"")</f>
        <v/>
      </c>
      <c r="M56" s="73" t="str">
        <f t="shared" ref="M56" ca="1" si="509">IFERROR(IF(VLOOKUP($C55,INDIRECT(M$5&amp;"!$V$3:$AG$100"),12,0)&gt;0,VLOOKUP($C55,INDIRECT(M$5&amp;"!$V$3:$AG$100"),12,0),0),"")</f>
        <v/>
      </c>
      <c r="N56" s="73">
        <f t="shared" ref="N56" ca="1" si="510">IFERROR(IF(VLOOKUP($C55,INDIRECT(N$5&amp;"!$V$3:$AG$100"),12,0)&gt;0,VLOOKUP($C55,INDIRECT(N$5&amp;"!$V$3:$AG$100"),12,0),0),"")</f>
        <v>1</v>
      </c>
      <c r="O56" s="18">
        <f t="shared" ref="O56" ca="1" si="511">IFERROR(IF(VLOOKUP($C55,INDIRECT(O$5&amp;"!$V$3:$AG$100"),12,0)&gt;0,VLOOKUP($C55,INDIRECT(O$5&amp;"!$V$3:$AG$100"),12,0),0),"")</f>
        <v>0</v>
      </c>
      <c r="P56" s="19" t="str">
        <f t="shared" ref="P56" ca="1" si="512">IFERROR(IF(VLOOKUP($C55,INDIRECT(P$5&amp;"!$V$3:$AG$100"),12,0)&gt;0,VLOOKUP($C55,INDIRECT(P$5&amp;"!$V$3:$AG$100"),12,0),0),"")</f>
        <v/>
      </c>
      <c r="Q56" s="73" t="str">
        <f t="shared" ref="Q56" ca="1" si="513">IFERROR(IF(VLOOKUP($C55,INDIRECT(Q$5&amp;"!$V$3:$AG$100"),12,0)&gt;0,VLOOKUP($C55,INDIRECT(Q$5&amp;"!$V$3:$AG$100"),12,0),0),"")</f>
        <v/>
      </c>
      <c r="R56" s="73">
        <f t="shared" ref="R56" ca="1" si="514">IFERROR(IF(VLOOKUP($C55,INDIRECT(R$5&amp;"!$V$3:$AG$100"),12,0)&gt;0,VLOOKUP($C55,INDIRECT(R$5&amp;"!$V$3:$AG$100"),12,0),0),"")</f>
        <v>1</v>
      </c>
      <c r="S56" s="73" t="str">
        <f t="shared" ref="S56" ca="1" si="515">IFERROR(IF(VLOOKUP($C55,INDIRECT(S$5&amp;"!$V$3:$AG$100"),12,0)&gt;0,VLOOKUP($C55,INDIRECT(S$5&amp;"!$V$3:$AG$100"),12,0),0),"")</f>
        <v/>
      </c>
      <c r="T56" s="18">
        <f t="shared" ref="T56" ca="1" si="516">IFERROR(IF(VLOOKUP($C55,INDIRECT(T$5&amp;"!$V$3:$AG$100"),12,0)&gt;0,VLOOKUP($C55,INDIRECT(T$5&amp;"!$V$3:$AG$100"),12,0),0),"")</f>
        <v>0</v>
      </c>
      <c r="U56" s="134" t="str">
        <f t="shared" ref="U56" ca="1" si="517">IFERROR(IF(VLOOKUP($C55,INDIRECT(U$5&amp;"!$V$3:$AG$100"),12,0)&gt;0,VLOOKUP($C55,INDIRECT(U$5&amp;"!$V$3:$AG$100"),12,0),0),"")</f>
        <v/>
      </c>
      <c r="V56" s="73">
        <f t="shared" ref="V56" ca="1" si="518">IFERROR(IF(VLOOKUP($C55,INDIRECT(V$5&amp;"!$V$3:$AG$100"),12,0)&gt;0,VLOOKUP($C55,INDIRECT(V$5&amp;"!$V$3:$AG$100"),12,0),0),"")</f>
        <v>1</v>
      </c>
      <c r="W56" s="73" t="str">
        <f t="shared" ref="W56" ca="1" si="519">IFERROR(IF(VLOOKUP($C55,INDIRECT(W$5&amp;"!$V$3:$AG$100"),12,0)&gt;0,VLOOKUP($C55,INDIRECT(W$5&amp;"!$V$3:$AG$100"),12,0),0),"")</f>
        <v/>
      </c>
      <c r="X56" s="18">
        <f t="shared" ref="X56" ca="1" si="520">IFERROR(IF(VLOOKUP($C55,INDIRECT(X$5&amp;"!$V$3:$AG$100"),12,0)&gt;0,VLOOKUP($C55,INDIRECT(X$5&amp;"!$V$3:$AG$100"),12,0),0),"")</f>
        <v>0</v>
      </c>
      <c r="Y56" s="19">
        <f t="shared" ref="Y56" ca="1" si="521">IFERROR(IF(VLOOKUP($C55,INDIRECT(Y$5&amp;"!$V$3:$AG$100"),12,0)&gt;0,VLOOKUP($C55,INDIRECT(Y$5&amp;"!$V$3:$AG$100"),12,0),0),"")</f>
        <v>1</v>
      </c>
      <c r="Z56" s="73">
        <f t="shared" ref="Z56" ca="1" si="522">IFERROR(IF(VLOOKUP($C55,INDIRECT(Z$5&amp;"!$V$3:$AG$100"),12,0)&gt;0,VLOOKUP($C55,INDIRECT(Z$5&amp;"!$V$3:$AG$100"),12,0),0),"")</f>
        <v>0</v>
      </c>
      <c r="AA56" s="73">
        <f t="shared" ref="AA56" ca="1" si="523">IFERROR(IF(VLOOKUP($C55,INDIRECT(AA$5&amp;"!$V$3:$AG$100"),12,0)&gt;0,VLOOKUP($C55,INDIRECT(AA$5&amp;"!$V$3:$AG$100"),12,0),0),"")</f>
        <v>1</v>
      </c>
      <c r="AB56" s="18">
        <f t="shared" ref="AB56" ca="1" si="524">IFERROR(IF(VLOOKUP($C55,INDIRECT(AB$5&amp;"!$V$3:$AG$100"),12,0)&gt;0,VLOOKUP($C55,INDIRECT(AB$5&amp;"!$V$3:$AG$100"),12,0),0),"")</f>
        <v>0</v>
      </c>
      <c r="AC56" s="19">
        <f t="shared" ref="AC56" ca="1" si="525">IFERROR(IF(VLOOKUP($C55,INDIRECT(AC$5&amp;"!$V$3:$AG$100"),12,0)&gt;0,VLOOKUP($C55,INDIRECT(AC$5&amp;"!$V$3:$AG$100"),12,0),0),"")</f>
        <v>0</v>
      </c>
      <c r="AD56" s="73" t="str">
        <f t="shared" ref="AD56" ca="1" si="526">IFERROR(IF(VLOOKUP($C55,INDIRECT(AD$5&amp;"!$V$3:$AG$100"),12,0)&gt;0,VLOOKUP($C55,INDIRECT(AD$5&amp;"!$V$3:$AG$100"),12,0),0),"")</f>
        <v/>
      </c>
      <c r="AE56" s="73" t="str">
        <f t="shared" ref="AE56" ca="1" si="527">IFERROR(IF(VLOOKUP($C55,INDIRECT(AE$5&amp;"!$V$3:$AG$100"),12,0)&gt;0,VLOOKUP($C55,INDIRECT(AE$5&amp;"!$V$3:$AG$100"),12,0),0),"")</f>
        <v/>
      </c>
      <c r="AF56" s="73" t="str">
        <f t="shared" ref="AF56" ca="1" si="528">IFERROR(IF(VLOOKUP($C55,INDIRECT(AF$5&amp;"!$V$3:$AG$100"),12,0)&gt;0,VLOOKUP($C55,INDIRECT(AF$5&amp;"!$V$3:$AG$100"),12,0),0),"")</f>
        <v/>
      </c>
      <c r="AG56" s="18">
        <f t="shared" ref="AG56" ca="1" si="529">IFERROR(IF(VLOOKUP($C55,INDIRECT(AG$5&amp;"!$V$3:$AG$100"),12,0)&gt;0,VLOOKUP($C55,INDIRECT(AG$5&amp;"!$V$3:$AG$100"),12,0),0),"")</f>
        <v>0</v>
      </c>
      <c r="AH56" s="134" t="str">
        <f t="shared" ref="AH56" ca="1" si="530">IFERROR(IF(VLOOKUP($C55,INDIRECT(AH$5&amp;"!$V$3:$AG$100"),12,0)&gt;0,VLOOKUP($C55,INDIRECT(AH$5&amp;"!$V$3:$AG$100"),12,0),0),"")</f>
        <v/>
      </c>
      <c r="AI56" s="73">
        <f t="shared" ref="AI56" ca="1" si="531">IFERROR(IF(VLOOKUP($C55,INDIRECT(AI$5&amp;"!$V$3:$AG$100"),12,0)&gt;0,VLOOKUP($C55,INDIRECT(AI$5&amp;"!$V$3:$AG$100"),12,0),0),"")</f>
        <v>1</v>
      </c>
      <c r="AJ56" s="73">
        <f t="shared" ref="AJ56" ca="1" si="532">IFERROR(IF(VLOOKUP($C55,INDIRECT(AJ$5&amp;"!$V$3:$AG$100"),12,0)&gt;0,VLOOKUP($C55,INDIRECT(AJ$5&amp;"!$V$3:$AG$100"),12,0),0),"")</f>
        <v>1</v>
      </c>
      <c r="AK56" s="18" t="str">
        <f t="shared" ref="AK56" ca="1" si="533">IFERROR(IF(VLOOKUP($C55,INDIRECT(AK$5&amp;"!$V$3:$AG$100"),12,0)&gt;0,VLOOKUP($C55,INDIRECT(AK$5&amp;"!$V$3:$AG$100"),12,0),0),"")</f>
        <v/>
      </c>
      <c r="AL56" s="19">
        <f t="shared" ref="AL56" ca="1" si="534">IFERROR(IF(VLOOKUP($C55,INDIRECT(AL$5&amp;"!$V$3:$AG$100"),12,0)&gt;0,VLOOKUP($C55,INDIRECT(AL$5&amp;"!$V$3:$AG$100"),12,0),0),"")</f>
        <v>1</v>
      </c>
      <c r="AM56" s="73" t="str">
        <f t="shared" ref="AM56" ca="1" si="535">IFERROR(IF(VLOOKUP($C55,INDIRECT(AM$5&amp;"!$V$3:$AG$100"),12,0)&gt;0,VLOOKUP($C55,INDIRECT(AM$5&amp;"!$V$3:$AG$100"),12,0),0),"")</f>
        <v/>
      </c>
      <c r="AN56" s="73">
        <f t="shared" ref="AN56" ca="1" si="536">IFERROR(IF(VLOOKUP($C55,INDIRECT(AN$5&amp;"!$V$3:$AG$100"),12,0)&gt;0,VLOOKUP($C55,INDIRECT(AN$5&amp;"!$V$3:$AG$100"),12,0),0),"")</f>
        <v>0</v>
      </c>
      <c r="AO56" s="247">
        <f t="shared" ref="AO56" ca="1" si="537">IFERROR(IF(VLOOKUP($C55,INDIRECT(AO$5&amp;"!$V$3:$AG$100"),12,0)&gt;0,VLOOKUP($C55,INDIRECT(AO$5&amp;"!$V$3:$AG$100"),12,0),0),"")</f>
        <v>0</v>
      </c>
      <c r="AP56" s="18">
        <f t="shared" ref="AP56" ca="1" si="538">IFERROR(IF(VLOOKUP($C55,INDIRECT(AP$5&amp;"!$V$3:$AG$100"),12,0)&gt;0,VLOOKUP($C55,INDIRECT(AP$5&amp;"!$V$3:$AG$100"),12,0),0),"")</f>
        <v>1</v>
      </c>
      <c r="AQ56" s="134">
        <f t="shared" ref="AQ56" ca="1" si="539">IFERROR(IF(VLOOKUP($C55,INDIRECT(AQ$5&amp;"!$V$3:$AG$100"),12,0)&gt;0,VLOOKUP($C55,INDIRECT(AQ$5&amp;"!$V$3:$AG$100"),12,0),0),"")</f>
        <v>0</v>
      </c>
      <c r="AR56" s="73">
        <f t="shared" ref="AR56" ca="1" si="540">IFERROR(IF(VLOOKUP($C55,INDIRECT(AR$5&amp;"!$V$3:$AG$100"),12,0)&gt;0,VLOOKUP($C55,INDIRECT(AR$5&amp;"!$V$3:$AG$100"),12,0),0),"")</f>
        <v>0</v>
      </c>
      <c r="AS56" s="73">
        <f t="shared" ref="AS56" ca="1" si="541">IFERROR(IF(VLOOKUP($C55,INDIRECT(AS$5&amp;"!$V$3:$AG$100"),12,0)&gt;0,VLOOKUP($C55,INDIRECT(AS$5&amp;"!$V$3:$AG$100"),12,0),0),"")</f>
        <v>1</v>
      </c>
      <c r="AT56" s="18" t="str">
        <f t="shared" ref="AT56" ca="1" si="542">IFERROR(IF(VLOOKUP($C55,INDIRECT(AT$5&amp;"!$V$3:$AG$100"),12,0)&gt;0,VLOOKUP($C55,INDIRECT(AT$5&amp;"!$V$3:$AG$100"),12,0),0),"")</f>
        <v/>
      </c>
      <c r="AU56" s="134">
        <f t="shared" ref="AU56" ca="1" si="543">IFERROR(IF(VLOOKUP($C55,INDIRECT(AU$5&amp;"!$V$3:$AG$100"),12,0)&gt;0,VLOOKUP($C55,INDIRECT(AU$5&amp;"!$V$3:$AG$100"),12,0),0),"")</f>
        <v>0</v>
      </c>
      <c r="AV56" s="73">
        <f t="shared" ref="AV56" ca="1" si="544">IFERROR(IF(VLOOKUP($C55,INDIRECT(AV$5&amp;"!$V$3:$AG$100"),12,0)&gt;0,VLOOKUP($C55,INDIRECT(AV$5&amp;"!$V$3:$AG$100"),12,0),0),"")</f>
        <v>2</v>
      </c>
      <c r="AW56" s="73">
        <f t="shared" ref="AW56" ca="1" si="545">IFERROR(IF(VLOOKUP($C55,INDIRECT(AW$5&amp;"!$V$3:$AG$100"),12,0)&gt;0,VLOOKUP($C55,INDIRECT(AW$5&amp;"!$V$3:$AG$100"),12,0),0),"")</f>
        <v>1</v>
      </c>
      <c r="AX56" s="18" t="str">
        <f t="shared" ref="AX56" ca="1" si="546">IFERROR(IF(VLOOKUP($C55,INDIRECT(AX$5&amp;"!$V$3:$AG$100"),12,0)&gt;0,VLOOKUP($C55,INDIRECT(AX$5&amp;"!$V$3:$AG$100"),12,0),0),"")</f>
        <v/>
      </c>
      <c r="AY56" s="19">
        <f t="shared" ref="AY56" ca="1" si="547">IFERROR(IF(VLOOKUP($C55,INDIRECT(AY$5&amp;"!$V$3:$AG$100"),12,0)&gt;0,VLOOKUP($C55,INDIRECT(AY$5&amp;"!$V$3:$AG$100"),12,0),0),"")</f>
        <v>0</v>
      </c>
      <c r="AZ56" s="73">
        <f t="shared" ref="AZ56" ca="1" si="548">IFERROR(IF(VLOOKUP($C55,INDIRECT(AZ$5&amp;"!$V$3:$AG$100"),12,0)&gt;0,VLOOKUP($C55,INDIRECT(AZ$5&amp;"!$V$3:$AG$100"),12,0),0),"")</f>
        <v>0</v>
      </c>
      <c r="BA56" s="73" t="str">
        <f t="shared" ref="BA56" ca="1" si="549">IFERROR(IF(VLOOKUP($C55,INDIRECT(BA$5&amp;"!$V$3:$AG$100"),12,0)&gt;0,VLOOKUP($C55,INDIRECT(BA$5&amp;"!$V$3:$AG$100"),12,0),0),"")</f>
        <v/>
      </c>
      <c r="BB56" s="247">
        <f t="shared" ref="BB56" ca="1" si="550">IFERROR(IF(VLOOKUP($C55,INDIRECT(BB$5&amp;"!$V$3:$AG$100"),12,0)&gt;0,VLOOKUP($C55,INDIRECT(BB$5&amp;"!$V$3:$AG$100"),12,0),0),"")</f>
        <v>3</v>
      </c>
      <c r="BC56" s="18" t="str">
        <f t="shared" ref="BC56" ca="1" si="551">IFERROR(IF(VLOOKUP($C55,INDIRECT(BC$5&amp;"!$V$3:$AG$100"),12,0)&gt;0,VLOOKUP($C55,INDIRECT(BC$5&amp;"!$V$3:$AG$100"),12,0),0),"")</f>
        <v/>
      </c>
      <c r="BD56" s="134" t="str">
        <f t="shared" ref="BD56" ca="1" si="552">IFERROR(IF(VLOOKUP($C55,INDIRECT(BD$5&amp;"!$V$3:$AG$100"),12,0)&gt;0,VLOOKUP($C55,INDIRECT(BD$5&amp;"!$V$3:$AG$100"),12,0),0),"")</f>
        <v/>
      </c>
      <c r="BE56" s="73" t="str">
        <f t="shared" ref="BE56" ca="1" si="553">IFERROR(IF(VLOOKUP($C55,INDIRECT(BE$5&amp;"!$V$3:$AG$100"),12,0)&gt;0,VLOOKUP($C55,INDIRECT(BE$5&amp;"!$V$3:$AG$100"),12,0),0),"")</f>
        <v/>
      </c>
      <c r="BF56" s="73" t="str">
        <f t="shared" ref="BF56" ca="1" si="554">IFERROR(IF(VLOOKUP($C55,INDIRECT(BF$5&amp;"!$V$3:$AG$100"),12,0)&gt;0,VLOOKUP($C55,INDIRECT(BF$5&amp;"!$V$3:$AG$100"),12,0),0),"")</f>
        <v/>
      </c>
      <c r="BG56" s="299" t="str">
        <f t="shared" ref="BG56" ca="1" si="555">IFERROR(IF(VLOOKUP($C55,INDIRECT(BG$5&amp;"!$V$3:$AG$100"),12,0)&gt;0,VLOOKUP($C55,INDIRECT(BG$5&amp;"!$V$3:$AG$100"),12,0),0),"")</f>
        <v/>
      </c>
      <c r="BH56" s="94"/>
    </row>
    <row r="57" spans="1:60" s="84" customFormat="1" x14ac:dyDescent="0.25">
      <c r="A57" s="83"/>
      <c r="B57" s="371"/>
      <c r="C57" s="354"/>
      <c r="D57" s="260" t="str">
        <f t="shared" si="2"/>
        <v/>
      </c>
      <c r="E57" s="260" t="str">
        <f t="shared" si="3"/>
        <v/>
      </c>
      <c r="F57" s="124" t="s">
        <v>20</v>
      </c>
      <c r="G57" s="148">
        <f t="shared" ca="1" si="122"/>
        <v>189</v>
      </c>
      <c r="H57" s="328" t="str">
        <f t="shared" ref="H57:BG57" ca="1" si="556">IFERROR(IF(VLOOKUP($C55,INDIRECT(H$5&amp;"!$V$3:$AG$100"),11,0)&gt;0,VLOOKUP($C55,INDIRECT(H$5&amp;"!$V$3:$AG$100"),11,0),0),"")</f>
        <v/>
      </c>
      <c r="I57" s="74">
        <f t="shared" ca="1" si="556"/>
        <v>0</v>
      </c>
      <c r="J57" s="74">
        <f t="shared" ca="1" si="556"/>
        <v>1</v>
      </c>
      <c r="K57" s="21" t="str">
        <f t="shared" ca="1" si="556"/>
        <v/>
      </c>
      <c r="L57" s="74" t="str">
        <f t="shared" ca="1" si="556"/>
        <v/>
      </c>
      <c r="M57" s="74" t="str">
        <f t="shared" ca="1" si="556"/>
        <v/>
      </c>
      <c r="N57" s="74">
        <f t="shared" ca="1" si="556"/>
        <v>6</v>
      </c>
      <c r="O57" s="21">
        <f t="shared" ca="1" si="556"/>
        <v>5</v>
      </c>
      <c r="P57" s="22" t="str">
        <f t="shared" ca="1" si="556"/>
        <v/>
      </c>
      <c r="Q57" s="74" t="str">
        <f t="shared" ca="1" si="556"/>
        <v/>
      </c>
      <c r="R57" s="74">
        <f t="shared" ca="1" si="556"/>
        <v>3</v>
      </c>
      <c r="S57" s="74" t="str">
        <f t="shared" ca="1" si="556"/>
        <v/>
      </c>
      <c r="T57" s="21">
        <f t="shared" ca="1" si="556"/>
        <v>3</v>
      </c>
      <c r="U57" s="135" t="str">
        <f t="shared" ca="1" si="556"/>
        <v/>
      </c>
      <c r="V57" s="74">
        <f t="shared" ca="1" si="556"/>
        <v>5</v>
      </c>
      <c r="W57" s="74" t="str">
        <f t="shared" ca="1" si="556"/>
        <v/>
      </c>
      <c r="X57" s="21">
        <f t="shared" ca="1" si="556"/>
        <v>8</v>
      </c>
      <c r="Y57" s="22">
        <f t="shared" ca="1" si="556"/>
        <v>4</v>
      </c>
      <c r="Z57" s="74">
        <f t="shared" ca="1" si="556"/>
        <v>6</v>
      </c>
      <c r="AA57" s="74">
        <f t="shared" ca="1" si="556"/>
        <v>14</v>
      </c>
      <c r="AB57" s="21">
        <f t="shared" ca="1" si="556"/>
        <v>10</v>
      </c>
      <c r="AC57" s="22">
        <f t="shared" ca="1" si="556"/>
        <v>8</v>
      </c>
      <c r="AD57" s="74" t="str">
        <f t="shared" ca="1" si="556"/>
        <v/>
      </c>
      <c r="AE57" s="74" t="str">
        <f t="shared" ca="1" si="556"/>
        <v/>
      </c>
      <c r="AF57" s="74" t="str">
        <f t="shared" ca="1" si="556"/>
        <v/>
      </c>
      <c r="AG57" s="21">
        <f t="shared" ca="1" si="556"/>
        <v>8</v>
      </c>
      <c r="AH57" s="135" t="str">
        <f t="shared" ca="1" si="556"/>
        <v/>
      </c>
      <c r="AI57" s="74">
        <f t="shared" ca="1" si="556"/>
        <v>12</v>
      </c>
      <c r="AJ57" s="74">
        <f t="shared" ca="1" si="556"/>
        <v>6</v>
      </c>
      <c r="AK57" s="21" t="str">
        <f t="shared" ca="1" si="556"/>
        <v/>
      </c>
      <c r="AL57" s="22">
        <f t="shared" ca="1" si="556"/>
        <v>9</v>
      </c>
      <c r="AM57" s="74" t="str">
        <f t="shared" ca="1" si="556"/>
        <v/>
      </c>
      <c r="AN57" s="74">
        <f t="shared" ca="1" si="556"/>
        <v>0</v>
      </c>
      <c r="AO57" s="248">
        <f t="shared" ca="1" si="556"/>
        <v>10</v>
      </c>
      <c r="AP57" s="21">
        <f t="shared" ca="1" si="556"/>
        <v>11</v>
      </c>
      <c r="AQ57" s="135">
        <f t="shared" ca="1" si="556"/>
        <v>4</v>
      </c>
      <c r="AR57" s="74">
        <f t="shared" ca="1" si="556"/>
        <v>6</v>
      </c>
      <c r="AS57" s="74">
        <f t="shared" ca="1" si="556"/>
        <v>9</v>
      </c>
      <c r="AT57" s="21" t="str">
        <f t="shared" ca="1" si="556"/>
        <v/>
      </c>
      <c r="AU57" s="135">
        <f t="shared" ca="1" si="556"/>
        <v>0</v>
      </c>
      <c r="AV57" s="74">
        <f t="shared" ca="1" si="556"/>
        <v>13</v>
      </c>
      <c r="AW57" s="74">
        <f t="shared" ca="1" si="556"/>
        <v>11</v>
      </c>
      <c r="AX57" s="21" t="str">
        <f t="shared" ca="1" si="556"/>
        <v/>
      </c>
      <c r="AY57" s="22">
        <f t="shared" ca="1" si="556"/>
        <v>1</v>
      </c>
      <c r="AZ57" s="74">
        <f t="shared" ca="1" si="556"/>
        <v>3</v>
      </c>
      <c r="BA57" s="74" t="str">
        <f t="shared" ca="1" si="556"/>
        <v/>
      </c>
      <c r="BB57" s="248">
        <f t="shared" ca="1" si="556"/>
        <v>13</v>
      </c>
      <c r="BC57" s="21" t="str">
        <f t="shared" ca="1" si="556"/>
        <v/>
      </c>
      <c r="BD57" s="135" t="str">
        <f t="shared" ca="1" si="556"/>
        <v/>
      </c>
      <c r="BE57" s="74" t="str">
        <f t="shared" ca="1" si="556"/>
        <v/>
      </c>
      <c r="BF57" s="74" t="str">
        <f t="shared" ca="1" si="556"/>
        <v/>
      </c>
      <c r="BG57" s="329" t="str">
        <f t="shared" ca="1" si="556"/>
        <v/>
      </c>
      <c r="BH57" s="94"/>
    </row>
    <row r="58" spans="1:60" x14ac:dyDescent="0.25">
      <c r="A58" s="3"/>
      <c r="B58" s="347" t="s">
        <v>176</v>
      </c>
      <c r="C58" s="360" t="s">
        <v>284</v>
      </c>
      <c r="D58" s="260" t="str">
        <f t="shared" si="2"/>
        <v>Mateus</v>
      </c>
      <c r="E58" s="260" t="str">
        <f t="shared" si="3"/>
        <v>L</v>
      </c>
      <c r="F58" s="23" t="s">
        <v>16</v>
      </c>
      <c r="G58" s="143">
        <f t="shared" ca="1" si="122"/>
        <v>1</v>
      </c>
      <c r="H58" s="304" t="str">
        <f t="shared" ref="H58:W58" ca="1" si="557">IFERROR(IF(VLOOKUP($C58,INDIRECT(H$5&amp;"!$V$3:$AG$100"),2,0)&gt;0,1,0),"")</f>
        <v/>
      </c>
      <c r="I58" s="108" t="str">
        <f t="shared" ca="1" si="557"/>
        <v/>
      </c>
      <c r="J58" s="108" t="str">
        <f t="shared" ca="1" si="557"/>
        <v/>
      </c>
      <c r="K58" s="109" t="str">
        <f t="shared" ca="1" si="557"/>
        <v/>
      </c>
      <c r="L58" s="107" t="str">
        <f t="shared" ca="1" si="557"/>
        <v/>
      </c>
      <c r="M58" s="108" t="str">
        <f t="shared" ca="1" si="557"/>
        <v/>
      </c>
      <c r="N58" s="108" t="str">
        <f t="shared" ca="1" si="557"/>
        <v/>
      </c>
      <c r="O58" s="109" t="str">
        <f t="shared" ca="1" si="557"/>
        <v/>
      </c>
      <c r="P58" s="107" t="str">
        <f t="shared" ca="1" si="557"/>
        <v/>
      </c>
      <c r="Q58" s="108" t="str">
        <f t="shared" ca="1" si="557"/>
        <v/>
      </c>
      <c r="R58" s="108" t="str">
        <f t="shared" ca="1" si="557"/>
        <v/>
      </c>
      <c r="S58" s="108" t="str">
        <f t="shared" ca="1" si="557"/>
        <v/>
      </c>
      <c r="T58" s="109" t="str">
        <f t="shared" ca="1" si="557"/>
        <v/>
      </c>
      <c r="U58" s="128" t="str">
        <f t="shared" ca="1" si="557"/>
        <v/>
      </c>
      <c r="V58" s="108" t="str">
        <f t="shared" ca="1" si="557"/>
        <v/>
      </c>
      <c r="W58" s="108" t="str">
        <f t="shared" ca="1" si="557"/>
        <v/>
      </c>
      <c r="X58" s="109" t="str">
        <f t="shared" ref="X58:AM58" ca="1" si="558">IFERROR(IF(VLOOKUP($C58,INDIRECT(X$5&amp;"!$V$3:$AG$100"),2,0)&gt;0,1,0),"")</f>
        <v/>
      </c>
      <c r="Y58" s="107" t="str">
        <f t="shared" ca="1" si="558"/>
        <v/>
      </c>
      <c r="Z58" s="108" t="str">
        <f t="shared" ca="1" si="558"/>
        <v/>
      </c>
      <c r="AA58" s="108" t="str">
        <f t="shared" ca="1" si="558"/>
        <v/>
      </c>
      <c r="AB58" s="109" t="str">
        <f t="shared" ca="1" si="558"/>
        <v/>
      </c>
      <c r="AC58" s="107" t="str">
        <f t="shared" ca="1" si="558"/>
        <v/>
      </c>
      <c r="AD58" s="108" t="str">
        <f t="shared" ca="1" si="558"/>
        <v/>
      </c>
      <c r="AE58" s="108" t="str">
        <f t="shared" ca="1" si="558"/>
        <v/>
      </c>
      <c r="AF58" s="108" t="str">
        <f t="shared" ca="1" si="558"/>
        <v/>
      </c>
      <c r="AG58" s="109" t="str">
        <f t="shared" ca="1" si="558"/>
        <v/>
      </c>
      <c r="AH58" s="128" t="str">
        <f t="shared" ca="1" si="558"/>
        <v/>
      </c>
      <c r="AI58" s="108" t="str">
        <f t="shared" ca="1" si="558"/>
        <v/>
      </c>
      <c r="AJ58" s="108" t="str">
        <f t="shared" ca="1" si="558"/>
        <v/>
      </c>
      <c r="AK58" s="109" t="str">
        <f t="shared" ca="1" si="558"/>
        <v/>
      </c>
      <c r="AL58" s="107" t="str">
        <f t="shared" ca="1" si="558"/>
        <v/>
      </c>
      <c r="AM58" s="108" t="str">
        <f t="shared" ca="1" si="558"/>
        <v/>
      </c>
      <c r="AN58" s="108" t="str">
        <f t="shared" ref="AN58:BC58" ca="1" si="559">IFERROR(IF(VLOOKUP($C58,INDIRECT(AN$5&amp;"!$V$3:$AG$100"),2,0)&gt;0,1,0),"")</f>
        <v/>
      </c>
      <c r="AO58" s="253" t="str">
        <f t="shared" ca="1" si="559"/>
        <v/>
      </c>
      <c r="AP58" s="109" t="str">
        <f t="shared" ca="1" si="559"/>
        <v/>
      </c>
      <c r="AQ58" s="128" t="str">
        <f t="shared" ca="1" si="559"/>
        <v/>
      </c>
      <c r="AR58" s="108" t="str">
        <f t="shared" ca="1" si="559"/>
        <v/>
      </c>
      <c r="AS58" s="108" t="str">
        <f t="shared" ca="1" si="559"/>
        <v/>
      </c>
      <c r="AT58" s="109" t="str">
        <f t="shared" ca="1" si="559"/>
        <v/>
      </c>
      <c r="AU58" s="128" t="str">
        <f t="shared" ca="1" si="559"/>
        <v/>
      </c>
      <c r="AV58" s="108" t="str">
        <f t="shared" ca="1" si="559"/>
        <v/>
      </c>
      <c r="AW58" s="108" t="str">
        <f t="shared" ca="1" si="559"/>
        <v/>
      </c>
      <c r="AX58" s="109" t="str">
        <f t="shared" ca="1" si="559"/>
        <v/>
      </c>
      <c r="AY58" s="107" t="str">
        <f t="shared" ca="1" si="559"/>
        <v/>
      </c>
      <c r="AZ58" s="108" t="str">
        <f t="shared" ca="1" si="559"/>
        <v/>
      </c>
      <c r="BA58" s="108">
        <f t="shared" ca="1" si="559"/>
        <v>1</v>
      </c>
      <c r="BB58" s="253" t="str">
        <f t="shared" ca="1" si="559"/>
        <v/>
      </c>
      <c r="BC58" s="109" t="str">
        <f t="shared" ca="1" si="559"/>
        <v/>
      </c>
      <c r="BD58" s="128" t="str">
        <f t="shared" ref="BD58:BG58" ca="1" si="560">IFERROR(IF(VLOOKUP($C58,INDIRECT(BD$5&amp;"!$V$3:$AG$100"),2,0)&gt;0,1,0),"")</f>
        <v/>
      </c>
      <c r="BE58" s="108" t="str">
        <f t="shared" ca="1" si="560"/>
        <v/>
      </c>
      <c r="BF58" s="108" t="str">
        <f t="shared" ca="1" si="560"/>
        <v/>
      </c>
      <c r="BG58" s="305" t="str">
        <f t="shared" ca="1" si="560"/>
        <v/>
      </c>
      <c r="BH58" s="89"/>
    </row>
    <row r="59" spans="1:60" x14ac:dyDescent="0.25">
      <c r="A59" s="3"/>
      <c r="B59" s="348"/>
      <c r="C59" s="354"/>
      <c r="D59" s="260" t="str">
        <f t="shared" si="2"/>
        <v/>
      </c>
      <c r="E59" s="260" t="str">
        <f t="shared" si="3"/>
        <v/>
      </c>
      <c r="F59" s="17" t="s">
        <v>18</v>
      </c>
      <c r="G59" s="141">
        <f t="shared" ca="1" si="122"/>
        <v>0</v>
      </c>
      <c r="H59" s="306" t="str">
        <f t="shared" ref="H59" ca="1" si="561">IFERROR(IF(VLOOKUP($C58,INDIRECT(H$5&amp;"!$V$3:$AG$100"),12,0)&gt;0,VLOOKUP($C58,INDIRECT(H$5&amp;"!$V$3:$AG$100"),12,0),0),"")</f>
        <v/>
      </c>
      <c r="I59" s="101" t="str">
        <f t="shared" ref="I59" ca="1" si="562">IFERROR(IF(VLOOKUP($C58,INDIRECT(I$5&amp;"!$V$3:$AG$100"),12,0)&gt;0,VLOOKUP($C58,INDIRECT(I$5&amp;"!$V$3:$AG$100"),12,0),0),"")</f>
        <v/>
      </c>
      <c r="J59" s="101" t="str">
        <f t="shared" ref="J59" ca="1" si="563">IFERROR(IF(VLOOKUP($C58,INDIRECT(J$5&amp;"!$V$3:$AG$100"),12,0)&gt;0,VLOOKUP($C58,INDIRECT(J$5&amp;"!$V$3:$AG$100"),12,0),0),"")</f>
        <v/>
      </c>
      <c r="K59" s="102" t="str">
        <f t="shared" ref="K59" ca="1" si="564">IFERROR(IF(VLOOKUP($C58,INDIRECT(K$5&amp;"!$V$3:$AG$100"),12,0)&gt;0,VLOOKUP($C58,INDIRECT(K$5&amp;"!$V$3:$AG$100"),12,0),0),"")</f>
        <v/>
      </c>
      <c r="L59" s="103" t="str">
        <f t="shared" ref="L59" ca="1" si="565">IFERROR(IF(VLOOKUP($C58,INDIRECT(L$5&amp;"!$V$3:$AG$100"),12,0)&gt;0,VLOOKUP($C58,INDIRECT(L$5&amp;"!$V$3:$AG$100"),12,0),0),"")</f>
        <v/>
      </c>
      <c r="M59" s="101" t="str">
        <f t="shared" ref="M59" ca="1" si="566">IFERROR(IF(VLOOKUP($C58,INDIRECT(M$5&amp;"!$V$3:$AG$100"),12,0)&gt;0,VLOOKUP($C58,INDIRECT(M$5&amp;"!$V$3:$AG$100"),12,0),0),"")</f>
        <v/>
      </c>
      <c r="N59" s="101" t="str">
        <f t="shared" ref="N59" ca="1" si="567">IFERROR(IF(VLOOKUP($C58,INDIRECT(N$5&amp;"!$V$3:$AG$100"),12,0)&gt;0,VLOOKUP($C58,INDIRECT(N$5&amp;"!$V$3:$AG$100"),12,0),0),"")</f>
        <v/>
      </c>
      <c r="O59" s="102" t="str">
        <f t="shared" ref="O59" ca="1" si="568">IFERROR(IF(VLOOKUP($C58,INDIRECT(O$5&amp;"!$V$3:$AG$100"),12,0)&gt;0,VLOOKUP($C58,INDIRECT(O$5&amp;"!$V$3:$AG$100"),12,0),0),"")</f>
        <v/>
      </c>
      <c r="P59" s="103" t="str">
        <f t="shared" ref="P59" ca="1" si="569">IFERROR(IF(VLOOKUP($C58,INDIRECT(P$5&amp;"!$V$3:$AG$100"),12,0)&gt;0,VLOOKUP($C58,INDIRECT(P$5&amp;"!$V$3:$AG$100"),12,0),0),"")</f>
        <v/>
      </c>
      <c r="Q59" s="101" t="str">
        <f t="shared" ref="Q59" ca="1" si="570">IFERROR(IF(VLOOKUP($C58,INDIRECT(Q$5&amp;"!$V$3:$AG$100"),12,0)&gt;0,VLOOKUP($C58,INDIRECT(Q$5&amp;"!$V$3:$AG$100"),12,0),0),"")</f>
        <v/>
      </c>
      <c r="R59" s="101" t="str">
        <f t="shared" ref="R59" ca="1" si="571">IFERROR(IF(VLOOKUP($C58,INDIRECT(R$5&amp;"!$V$3:$AG$100"),12,0)&gt;0,VLOOKUP($C58,INDIRECT(R$5&amp;"!$V$3:$AG$100"),12,0),0),"")</f>
        <v/>
      </c>
      <c r="S59" s="101" t="str">
        <f t="shared" ref="S59" ca="1" si="572">IFERROR(IF(VLOOKUP($C58,INDIRECT(S$5&amp;"!$V$3:$AG$100"),12,0)&gt;0,VLOOKUP($C58,INDIRECT(S$5&amp;"!$V$3:$AG$100"),12,0),0),"")</f>
        <v/>
      </c>
      <c r="T59" s="102" t="str">
        <f t="shared" ref="T59" ca="1" si="573">IFERROR(IF(VLOOKUP($C58,INDIRECT(T$5&amp;"!$V$3:$AG$100"),12,0)&gt;0,VLOOKUP($C58,INDIRECT(T$5&amp;"!$V$3:$AG$100"),12,0),0),"")</f>
        <v/>
      </c>
      <c r="U59" s="129" t="str">
        <f t="shared" ref="U59" ca="1" si="574">IFERROR(IF(VLOOKUP($C58,INDIRECT(U$5&amp;"!$V$3:$AG$100"),12,0)&gt;0,VLOOKUP($C58,INDIRECT(U$5&amp;"!$V$3:$AG$100"),12,0),0),"")</f>
        <v/>
      </c>
      <c r="V59" s="101" t="str">
        <f t="shared" ref="V59" ca="1" si="575">IFERROR(IF(VLOOKUP($C58,INDIRECT(V$5&amp;"!$V$3:$AG$100"),12,0)&gt;0,VLOOKUP($C58,INDIRECT(V$5&amp;"!$V$3:$AG$100"),12,0),0),"")</f>
        <v/>
      </c>
      <c r="W59" s="101" t="str">
        <f t="shared" ref="W59" ca="1" si="576">IFERROR(IF(VLOOKUP($C58,INDIRECT(W$5&amp;"!$V$3:$AG$100"),12,0)&gt;0,VLOOKUP($C58,INDIRECT(W$5&amp;"!$V$3:$AG$100"),12,0),0),"")</f>
        <v/>
      </c>
      <c r="X59" s="102" t="str">
        <f t="shared" ref="X59" ca="1" si="577">IFERROR(IF(VLOOKUP($C58,INDIRECT(X$5&amp;"!$V$3:$AG$100"),12,0)&gt;0,VLOOKUP($C58,INDIRECT(X$5&amp;"!$V$3:$AG$100"),12,0),0),"")</f>
        <v/>
      </c>
      <c r="Y59" s="103" t="str">
        <f t="shared" ref="Y59" ca="1" si="578">IFERROR(IF(VLOOKUP($C58,INDIRECT(Y$5&amp;"!$V$3:$AG$100"),12,0)&gt;0,VLOOKUP($C58,INDIRECT(Y$5&amp;"!$V$3:$AG$100"),12,0),0),"")</f>
        <v/>
      </c>
      <c r="Z59" s="101" t="str">
        <f t="shared" ref="Z59" ca="1" si="579">IFERROR(IF(VLOOKUP($C58,INDIRECT(Z$5&amp;"!$V$3:$AG$100"),12,0)&gt;0,VLOOKUP($C58,INDIRECT(Z$5&amp;"!$V$3:$AG$100"),12,0),0),"")</f>
        <v/>
      </c>
      <c r="AA59" s="101" t="str">
        <f t="shared" ref="AA59" ca="1" si="580">IFERROR(IF(VLOOKUP($C58,INDIRECT(AA$5&amp;"!$V$3:$AG$100"),12,0)&gt;0,VLOOKUP($C58,INDIRECT(AA$5&amp;"!$V$3:$AG$100"),12,0),0),"")</f>
        <v/>
      </c>
      <c r="AB59" s="102" t="str">
        <f t="shared" ref="AB59" ca="1" si="581">IFERROR(IF(VLOOKUP($C58,INDIRECT(AB$5&amp;"!$V$3:$AG$100"),12,0)&gt;0,VLOOKUP($C58,INDIRECT(AB$5&amp;"!$V$3:$AG$100"),12,0),0),"")</f>
        <v/>
      </c>
      <c r="AC59" s="103" t="str">
        <f t="shared" ref="AC59" ca="1" si="582">IFERROR(IF(VLOOKUP($C58,INDIRECT(AC$5&amp;"!$V$3:$AG$100"),12,0)&gt;0,VLOOKUP($C58,INDIRECT(AC$5&amp;"!$V$3:$AG$100"),12,0),0),"")</f>
        <v/>
      </c>
      <c r="AD59" s="101" t="str">
        <f t="shared" ref="AD59" ca="1" si="583">IFERROR(IF(VLOOKUP($C58,INDIRECT(AD$5&amp;"!$V$3:$AG$100"),12,0)&gt;0,VLOOKUP($C58,INDIRECT(AD$5&amp;"!$V$3:$AG$100"),12,0),0),"")</f>
        <v/>
      </c>
      <c r="AE59" s="101" t="str">
        <f t="shared" ref="AE59" ca="1" si="584">IFERROR(IF(VLOOKUP($C58,INDIRECT(AE$5&amp;"!$V$3:$AG$100"),12,0)&gt;0,VLOOKUP($C58,INDIRECT(AE$5&amp;"!$V$3:$AG$100"),12,0),0),"")</f>
        <v/>
      </c>
      <c r="AF59" s="101" t="str">
        <f t="shared" ref="AF59" ca="1" si="585">IFERROR(IF(VLOOKUP($C58,INDIRECT(AF$5&amp;"!$V$3:$AG$100"),12,0)&gt;0,VLOOKUP($C58,INDIRECT(AF$5&amp;"!$V$3:$AG$100"),12,0),0),"")</f>
        <v/>
      </c>
      <c r="AG59" s="102" t="str">
        <f t="shared" ref="AG59" ca="1" si="586">IFERROR(IF(VLOOKUP($C58,INDIRECT(AG$5&amp;"!$V$3:$AG$100"),12,0)&gt;0,VLOOKUP($C58,INDIRECT(AG$5&amp;"!$V$3:$AG$100"),12,0),0),"")</f>
        <v/>
      </c>
      <c r="AH59" s="129" t="str">
        <f t="shared" ref="AH59" ca="1" si="587">IFERROR(IF(VLOOKUP($C58,INDIRECT(AH$5&amp;"!$V$3:$AG$100"),12,0)&gt;0,VLOOKUP($C58,INDIRECT(AH$5&amp;"!$V$3:$AG$100"),12,0),0),"")</f>
        <v/>
      </c>
      <c r="AI59" s="101" t="str">
        <f t="shared" ref="AI59" ca="1" si="588">IFERROR(IF(VLOOKUP($C58,INDIRECT(AI$5&amp;"!$V$3:$AG$100"),12,0)&gt;0,VLOOKUP($C58,INDIRECT(AI$5&amp;"!$V$3:$AG$100"),12,0),0),"")</f>
        <v/>
      </c>
      <c r="AJ59" s="101" t="str">
        <f t="shared" ref="AJ59" ca="1" si="589">IFERROR(IF(VLOOKUP($C58,INDIRECT(AJ$5&amp;"!$V$3:$AG$100"),12,0)&gt;0,VLOOKUP($C58,INDIRECT(AJ$5&amp;"!$V$3:$AG$100"),12,0),0),"")</f>
        <v/>
      </c>
      <c r="AK59" s="102" t="str">
        <f t="shared" ref="AK59" ca="1" si="590">IFERROR(IF(VLOOKUP($C58,INDIRECT(AK$5&amp;"!$V$3:$AG$100"),12,0)&gt;0,VLOOKUP($C58,INDIRECT(AK$5&amp;"!$V$3:$AG$100"),12,0),0),"")</f>
        <v/>
      </c>
      <c r="AL59" s="103" t="str">
        <f t="shared" ref="AL59" ca="1" si="591">IFERROR(IF(VLOOKUP($C58,INDIRECT(AL$5&amp;"!$V$3:$AG$100"),12,0)&gt;0,VLOOKUP($C58,INDIRECT(AL$5&amp;"!$V$3:$AG$100"),12,0),0),"")</f>
        <v/>
      </c>
      <c r="AM59" s="101" t="str">
        <f t="shared" ref="AM59" ca="1" si="592">IFERROR(IF(VLOOKUP($C58,INDIRECT(AM$5&amp;"!$V$3:$AG$100"),12,0)&gt;0,VLOOKUP($C58,INDIRECT(AM$5&amp;"!$V$3:$AG$100"),12,0),0),"")</f>
        <v/>
      </c>
      <c r="AN59" s="101" t="str">
        <f t="shared" ref="AN59" ca="1" si="593">IFERROR(IF(VLOOKUP($C58,INDIRECT(AN$5&amp;"!$V$3:$AG$100"),12,0)&gt;0,VLOOKUP($C58,INDIRECT(AN$5&amp;"!$V$3:$AG$100"),12,0),0),"")</f>
        <v/>
      </c>
      <c r="AO59" s="254" t="str">
        <f t="shared" ref="AO59" ca="1" si="594">IFERROR(IF(VLOOKUP($C58,INDIRECT(AO$5&amp;"!$V$3:$AG$100"),12,0)&gt;0,VLOOKUP($C58,INDIRECT(AO$5&amp;"!$V$3:$AG$100"),12,0),0),"")</f>
        <v/>
      </c>
      <c r="AP59" s="102" t="str">
        <f t="shared" ref="AP59" ca="1" si="595">IFERROR(IF(VLOOKUP($C58,INDIRECT(AP$5&amp;"!$V$3:$AG$100"),12,0)&gt;0,VLOOKUP($C58,INDIRECT(AP$5&amp;"!$V$3:$AG$100"),12,0),0),"")</f>
        <v/>
      </c>
      <c r="AQ59" s="129" t="str">
        <f t="shared" ref="AQ59" ca="1" si="596">IFERROR(IF(VLOOKUP($C58,INDIRECT(AQ$5&amp;"!$V$3:$AG$100"),12,0)&gt;0,VLOOKUP($C58,INDIRECT(AQ$5&amp;"!$V$3:$AG$100"),12,0),0),"")</f>
        <v/>
      </c>
      <c r="AR59" s="101" t="str">
        <f t="shared" ref="AR59" ca="1" si="597">IFERROR(IF(VLOOKUP($C58,INDIRECT(AR$5&amp;"!$V$3:$AG$100"),12,0)&gt;0,VLOOKUP($C58,INDIRECT(AR$5&amp;"!$V$3:$AG$100"),12,0),0),"")</f>
        <v/>
      </c>
      <c r="AS59" s="101" t="str">
        <f t="shared" ref="AS59" ca="1" si="598">IFERROR(IF(VLOOKUP($C58,INDIRECT(AS$5&amp;"!$V$3:$AG$100"),12,0)&gt;0,VLOOKUP($C58,INDIRECT(AS$5&amp;"!$V$3:$AG$100"),12,0),0),"")</f>
        <v/>
      </c>
      <c r="AT59" s="102" t="str">
        <f t="shared" ref="AT59" ca="1" si="599">IFERROR(IF(VLOOKUP($C58,INDIRECT(AT$5&amp;"!$V$3:$AG$100"),12,0)&gt;0,VLOOKUP($C58,INDIRECT(AT$5&amp;"!$V$3:$AG$100"),12,0),0),"")</f>
        <v/>
      </c>
      <c r="AU59" s="129" t="str">
        <f t="shared" ref="AU59" ca="1" si="600">IFERROR(IF(VLOOKUP($C58,INDIRECT(AU$5&amp;"!$V$3:$AG$100"),12,0)&gt;0,VLOOKUP($C58,INDIRECT(AU$5&amp;"!$V$3:$AG$100"),12,0),0),"")</f>
        <v/>
      </c>
      <c r="AV59" s="101" t="str">
        <f t="shared" ref="AV59" ca="1" si="601">IFERROR(IF(VLOOKUP($C58,INDIRECT(AV$5&amp;"!$V$3:$AG$100"),12,0)&gt;0,VLOOKUP($C58,INDIRECT(AV$5&amp;"!$V$3:$AG$100"),12,0),0),"")</f>
        <v/>
      </c>
      <c r="AW59" s="101" t="str">
        <f t="shared" ref="AW59" ca="1" si="602">IFERROR(IF(VLOOKUP($C58,INDIRECT(AW$5&amp;"!$V$3:$AG$100"),12,0)&gt;0,VLOOKUP($C58,INDIRECT(AW$5&amp;"!$V$3:$AG$100"),12,0),0),"")</f>
        <v/>
      </c>
      <c r="AX59" s="102" t="str">
        <f t="shared" ref="AX59" ca="1" si="603">IFERROR(IF(VLOOKUP($C58,INDIRECT(AX$5&amp;"!$V$3:$AG$100"),12,0)&gt;0,VLOOKUP($C58,INDIRECT(AX$5&amp;"!$V$3:$AG$100"),12,0),0),"")</f>
        <v/>
      </c>
      <c r="AY59" s="103" t="str">
        <f t="shared" ref="AY59" ca="1" si="604">IFERROR(IF(VLOOKUP($C58,INDIRECT(AY$5&amp;"!$V$3:$AG$100"),12,0)&gt;0,VLOOKUP($C58,INDIRECT(AY$5&amp;"!$V$3:$AG$100"),12,0),0),"")</f>
        <v/>
      </c>
      <c r="AZ59" s="101" t="str">
        <f t="shared" ref="AZ59" ca="1" si="605">IFERROR(IF(VLOOKUP($C58,INDIRECT(AZ$5&amp;"!$V$3:$AG$100"),12,0)&gt;0,VLOOKUP($C58,INDIRECT(AZ$5&amp;"!$V$3:$AG$100"),12,0),0),"")</f>
        <v/>
      </c>
      <c r="BA59" s="101">
        <f t="shared" ref="BA59" ca="1" si="606">IFERROR(IF(VLOOKUP($C58,INDIRECT(BA$5&amp;"!$V$3:$AG$100"),12,0)&gt;0,VLOOKUP($C58,INDIRECT(BA$5&amp;"!$V$3:$AG$100"),12,0),0),"")</f>
        <v>0</v>
      </c>
      <c r="BB59" s="254" t="str">
        <f t="shared" ref="BB59" ca="1" si="607">IFERROR(IF(VLOOKUP($C58,INDIRECT(BB$5&amp;"!$V$3:$AG$100"),12,0)&gt;0,VLOOKUP($C58,INDIRECT(BB$5&amp;"!$V$3:$AG$100"),12,0),0),"")</f>
        <v/>
      </c>
      <c r="BC59" s="102" t="str">
        <f t="shared" ref="BC59" ca="1" si="608">IFERROR(IF(VLOOKUP($C58,INDIRECT(BC$5&amp;"!$V$3:$AG$100"),12,0)&gt;0,VLOOKUP($C58,INDIRECT(BC$5&amp;"!$V$3:$AG$100"),12,0),0),"")</f>
        <v/>
      </c>
      <c r="BD59" s="129" t="str">
        <f t="shared" ref="BD59" ca="1" si="609">IFERROR(IF(VLOOKUP($C58,INDIRECT(BD$5&amp;"!$V$3:$AG$100"),12,0)&gt;0,VLOOKUP($C58,INDIRECT(BD$5&amp;"!$V$3:$AG$100"),12,0),0),"")</f>
        <v/>
      </c>
      <c r="BE59" s="101" t="str">
        <f t="shared" ref="BE59" ca="1" si="610">IFERROR(IF(VLOOKUP($C58,INDIRECT(BE$5&amp;"!$V$3:$AG$100"),12,0)&gt;0,VLOOKUP($C58,INDIRECT(BE$5&amp;"!$V$3:$AG$100"),12,0),0),"")</f>
        <v/>
      </c>
      <c r="BF59" s="101" t="str">
        <f t="shared" ref="BF59" ca="1" si="611">IFERROR(IF(VLOOKUP($C58,INDIRECT(BF$5&amp;"!$V$3:$AG$100"),12,0)&gt;0,VLOOKUP($C58,INDIRECT(BF$5&amp;"!$V$3:$AG$100"),12,0),0),"")</f>
        <v/>
      </c>
      <c r="BG59" s="307" t="str">
        <f t="shared" ref="BG59" ca="1" si="612">IFERROR(IF(VLOOKUP($C58,INDIRECT(BG$5&amp;"!$V$3:$AG$100"),12,0)&gt;0,VLOOKUP($C58,INDIRECT(BG$5&amp;"!$V$3:$AG$100"),12,0),0),"")</f>
        <v/>
      </c>
      <c r="BH59" s="88"/>
    </row>
    <row r="60" spans="1:60" x14ac:dyDescent="0.25">
      <c r="A60" s="3"/>
      <c r="B60" s="348"/>
      <c r="C60" s="354"/>
      <c r="D60" s="260" t="str">
        <f t="shared" si="2"/>
        <v/>
      </c>
      <c r="E60" s="260" t="str">
        <f t="shared" si="3"/>
        <v/>
      </c>
      <c r="F60" s="20" t="s">
        <v>20</v>
      </c>
      <c r="G60" s="142">
        <f t="shared" ca="1" si="122"/>
        <v>8</v>
      </c>
      <c r="H60" s="308" t="str">
        <f t="shared" ref="H60:BG60" ca="1" si="613">IFERROR(IF(VLOOKUP($C58,INDIRECT(H$5&amp;"!$V$3:$AG$100"),11,0)&gt;0,VLOOKUP($C58,INDIRECT(H$5&amp;"!$V$3:$AG$100"),11,0),0),"")</f>
        <v/>
      </c>
      <c r="I60" s="309" t="str">
        <f t="shared" ca="1" si="613"/>
        <v/>
      </c>
      <c r="J60" s="309" t="str">
        <f t="shared" ca="1" si="613"/>
        <v/>
      </c>
      <c r="K60" s="310" t="str">
        <f t="shared" ca="1" si="613"/>
        <v/>
      </c>
      <c r="L60" s="311" t="str">
        <f t="shared" ca="1" si="613"/>
        <v/>
      </c>
      <c r="M60" s="309" t="str">
        <f t="shared" ca="1" si="613"/>
        <v/>
      </c>
      <c r="N60" s="309" t="str">
        <f t="shared" ca="1" si="613"/>
        <v/>
      </c>
      <c r="O60" s="310" t="str">
        <f t="shared" ca="1" si="613"/>
        <v/>
      </c>
      <c r="P60" s="311" t="str">
        <f t="shared" ca="1" si="613"/>
        <v/>
      </c>
      <c r="Q60" s="309" t="str">
        <f t="shared" ca="1" si="613"/>
        <v/>
      </c>
      <c r="R60" s="309" t="str">
        <f t="shared" ca="1" si="613"/>
        <v/>
      </c>
      <c r="S60" s="309" t="str">
        <f t="shared" ca="1" si="613"/>
        <v/>
      </c>
      <c r="T60" s="310" t="str">
        <f t="shared" ca="1" si="613"/>
        <v/>
      </c>
      <c r="U60" s="312" t="str">
        <f t="shared" ca="1" si="613"/>
        <v/>
      </c>
      <c r="V60" s="309" t="str">
        <f t="shared" ca="1" si="613"/>
        <v/>
      </c>
      <c r="W60" s="309" t="str">
        <f t="shared" ca="1" si="613"/>
        <v/>
      </c>
      <c r="X60" s="310" t="str">
        <f t="shared" ca="1" si="613"/>
        <v/>
      </c>
      <c r="Y60" s="311" t="str">
        <f t="shared" ca="1" si="613"/>
        <v/>
      </c>
      <c r="Z60" s="309" t="str">
        <f t="shared" ca="1" si="613"/>
        <v/>
      </c>
      <c r="AA60" s="309" t="str">
        <f t="shared" ca="1" si="613"/>
        <v/>
      </c>
      <c r="AB60" s="310" t="str">
        <f t="shared" ca="1" si="613"/>
        <v/>
      </c>
      <c r="AC60" s="311" t="str">
        <f t="shared" ca="1" si="613"/>
        <v/>
      </c>
      <c r="AD60" s="309" t="str">
        <f t="shared" ca="1" si="613"/>
        <v/>
      </c>
      <c r="AE60" s="309" t="str">
        <f t="shared" ca="1" si="613"/>
        <v/>
      </c>
      <c r="AF60" s="309" t="str">
        <f t="shared" ca="1" si="613"/>
        <v/>
      </c>
      <c r="AG60" s="310" t="str">
        <f t="shared" ca="1" si="613"/>
        <v/>
      </c>
      <c r="AH60" s="312" t="str">
        <f t="shared" ca="1" si="613"/>
        <v/>
      </c>
      <c r="AI60" s="309" t="str">
        <f t="shared" ca="1" si="613"/>
        <v/>
      </c>
      <c r="AJ60" s="309" t="str">
        <f t="shared" ca="1" si="613"/>
        <v/>
      </c>
      <c r="AK60" s="310" t="str">
        <f t="shared" ca="1" si="613"/>
        <v/>
      </c>
      <c r="AL60" s="311" t="str">
        <f t="shared" ca="1" si="613"/>
        <v/>
      </c>
      <c r="AM60" s="309" t="str">
        <f t="shared" ca="1" si="613"/>
        <v/>
      </c>
      <c r="AN60" s="309" t="str">
        <f t="shared" ca="1" si="613"/>
        <v/>
      </c>
      <c r="AO60" s="313" t="str">
        <f t="shared" ca="1" si="613"/>
        <v/>
      </c>
      <c r="AP60" s="310" t="str">
        <f t="shared" ca="1" si="613"/>
        <v/>
      </c>
      <c r="AQ60" s="312" t="str">
        <f t="shared" ca="1" si="613"/>
        <v/>
      </c>
      <c r="AR60" s="309" t="str">
        <f t="shared" ca="1" si="613"/>
        <v/>
      </c>
      <c r="AS60" s="309" t="str">
        <f t="shared" ca="1" si="613"/>
        <v/>
      </c>
      <c r="AT60" s="310" t="str">
        <f t="shared" ca="1" si="613"/>
        <v/>
      </c>
      <c r="AU60" s="312" t="str">
        <f t="shared" ca="1" si="613"/>
        <v/>
      </c>
      <c r="AV60" s="309" t="str">
        <f t="shared" ca="1" si="613"/>
        <v/>
      </c>
      <c r="AW60" s="309" t="str">
        <f t="shared" ca="1" si="613"/>
        <v/>
      </c>
      <c r="AX60" s="310" t="str">
        <f t="shared" ca="1" si="613"/>
        <v/>
      </c>
      <c r="AY60" s="311" t="str">
        <f t="shared" ca="1" si="613"/>
        <v/>
      </c>
      <c r="AZ60" s="309" t="str">
        <f t="shared" ca="1" si="613"/>
        <v/>
      </c>
      <c r="BA60" s="309">
        <f t="shared" ca="1" si="613"/>
        <v>8</v>
      </c>
      <c r="BB60" s="313" t="str">
        <f t="shared" ca="1" si="613"/>
        <v/>
      </c>
      <c r="BC60" s="310" t="str">
        <f t="shared" ca="1" si="613"/>
        <v/>
      </c>
      <c r="BD60" s="312" t="str">
        <f t="shared" ca="1" si="613"/>
        <v/>
      </c>
      <c r="BE60" s="309" t="str">
        <f t="shared" ca="1" si="613"/>
        <v/>
      </c>
      <c r="BF60" s="309" t="str">
        <f t="shared" ca="1" si="613"/>
        <v/>
      </c>
      <c r="BG60" s="314" t="str">
        <f t="shared" ca="1" si="613"/>
        <v/>
      </c>
      <c r="BH60" s="88"/>
    </row>
    <row r="61" spans="1:60" x14ac:dyDescent="0.25">
      <c r="A61" s="3"/>
      <c r="B61" s="347" t="s">
        <v>176</v>
      </c>
      <c r="C61" s="360" t="s">
        <v>144</v>
      </c>
      <c r="D61" s="260" t="str">
        <f t="shared" si="2"/>
        <v>Rafa Silva</v>
      </c>
      <c r="E61" s="260" t="str">
        <f t="shared" si="3"/>
        <v>L</v>
      </c>
      <c r="F61" s="23" t="s">
        <v>16</v>
      </c>
      <c r="G61" s="143">
        <f t="shared" ca="1" si="122"/>
        <v>23</v>
      </c>
      <c r="H61" s="317" t="str">
        <f t="shared" ref="H61:W61" ca="1" si="614">IFERROR(IF(VLOOKUP($C61,INDIRECT(H$5&amp;"!$V$3:$AG$100"),2,0)&gt;0,1,0),"")</f>
        <v/>
      </c>
      <c r="I61" s="98" t="str">
        <f t="shared" ca="1" si="614"/>
        <v/>
      </c>
      <c r="J61" s="98">
        <f t="shared" ca="1" si="614"/>
        <v>1</v>
      </c>
      <c r="K61" s="99">
        <f t="shared" ca="1" si="614"/>
        <v>1</v>
      </c>
      <c r="L61" s="100" t="str">
        <f t="shared" ca="1" si="614"/>
        <v/>
      </c>
      <c r="M61" s="98" t="str">
        <f t="shared" ca="1" si="614"/>
        <v/>
      </c>
      <c r="N61" s="98">
        <f t="shared" ca="1" si="614"/>
        <v>1</v>
      </c>
      <c r="O61" s="99">
        <f t="shared" ca="1" si="614"/>
        <v>1</v>
      </c>
      <c r="P61" s="100" t="str">
        <f t="shared" ca="1" si="614"/>
        <v/>
      </c>
      <c r="Q61" s="98">
        <f t="shared" ca="1" si="614"/>
        <v>1</v>
      </c>
      <c r="R61" s="98" t="str">
        <f t="shared" ca="1" si="614"/>
        <v/>
      </c>
      <c r="S61" s="98" t="str">
        <f t="shared" ca="1" si="614"/>
        <v/>
      </c>
      <c r="T61" s="99" t="str">
        <f t="shared" ca="1" si="614"/>
        <v/>
      </c>
      <c r="U61" s="130">
        <f t="shared" ca="1" si="614"/>
        <v>1</v>
      </c>
      <c r="V61" s="98">
        <f t="shared" ca="1" si="614"/>
        <v>1</v>
      </c>
      <c r="W61" s="98" t="str">
        <f t="shared" ca="1" si="614"/>
        <v/>
      </c>
      <c r="X61" s="99">
        <f t="shared" ref="X61:AM61" ca="1" si="615">IFERROR(IF(VLOOKUP($C61,INDIRECT(X$5&amp;"!$V$3:$AG$100"),2,0)&gt;0,1,0),"")</f>
        <v>1</v>
      </c>
      <c r="Y61" s="100">
        <f t="shared" ca="1" si="615"/>
        <v>1</v>
      </c>
      <c r="Z61" s="98">
        <f t="shared" ca="1" si="615"/>
        <v>1</v>
      </c>
      <c r="AA61" s="98">
        <f t="shared" ca="1" si="615"/>
        <v>1</v>
      </c>
      <c r="AB61" s="99">
        <f t="shared" ca="1" si="615"/>
        <v>1</v>
      </c>
      <c r="AC61" s="100">
        <f t="shared" ca="1" si="615"/>
        <v>1</v>
      </c>
      <c r="AD61" s="98" t="str">
        <f t="shared" ca="1" si="615"/>
        <v/>
      </c>
      <c r="AE61" s="98" t="str">
        <f t="shared" ca="1" si="615"/>
        <v/>
      </c>
      <c r="AF61" s="98" t="str">
        <f t="shared" ca="1" si="615"/>
        <v/>
      </c>
      <c r="AG61" s="99">
        <f t="shared" ca="1" si="615"/>
        <v>1</v>
      </c>
      <c r="AH61" s="130">
        <f t="shared" ca="1" si="615"/>
        <v>1</v>
      </c>
      <c r="AI61" s="98">
        <f t="shared" ca="1" si="615"/>
        <v>1</v>
      </c>
      <c r="AJ61" s="98">
        <f t="shared" ca="1" si="615"/>
        <v>1</v>
      </c>
      <c r="AK61" s="99">
        <f t="shared" ca="1" si="615"/>
        <v>1</v>
      </c>
      <c r="AL61" s="100" t="str">
        <f t="shared" ca="1" si="615"/>
        <v/>
      </c>
      <c r="AM61" s="98" t="str">
        <f t="shared" ca="1" si="615"/>
        <v/>
      </c>
      <c r="AN61" s="98" t="str">
        <f t="shared" ref="AN61:BC61" ca="1" si="616">IFERROR(IF(VLOOKUP($C61,INDIRECT(AN$5&amp;"!$V$3:$AG$100"),2,0)&gt;0,1,0),"")</f>
        <v/>
      </c>
      <c r="AO61" s="256" t="str">
        <f t="shared" ca="1" si="616"/>
        <v/>
      </c>
      <c r="AP61" s="99" t="str">
        <f t="shared" ca="1" si="616"/>
        <v/>
      </c>
      <c r="AQ61" s="130" t="str">
        <f t="shared" ca="1" si="616"/>
        <v/>
      </c>
      <c r="AR61" s="98">
        <f t="shared" ca="1" si="616"/>
        <v>1</v>
      </c>
      <c r="AS61" s="98" t="str">
        <f t="shared" ca="1" si="616"/>
        <v/>
      </c>
      <c r="AT61" s="99" t="str">
        <f t="shared" ca="1" si="616"/>
        <v/>
      </c>
      <c r="AU61" s="130" t="str">
        <f t="shared" ca="1" si="616"/>
        <v/>
      </c>
      <c r="AV61" s="98">
        <f t="shared" ca="1" si="616"/>
        <v>1</v>
      </c>
      <c r="AW61" s="98" t="str">
        <f t="shared" ca="1" si="616"/>
        <v/>
      </c>
      <c r="AX61" s="99" t="str">
        <f t="shared" ca="1" si="616"/>
        <v/>
      </c>
      <c r="AY61" s="100">
        <f t="shared" ca="1" si="616"/>
        <v>1</v>
      </c>
      <c r="AZ61" s="98" t="str">
        <f t="shared" ca="1" si="616"/>
        <v/>
      </c>
      <c r="BA61" s="98">
        <f t="shared" ca="1" si="616"/>
        <v>1</v>
      </c>
      <c r="BB61" s="256">
        <f t="shared" ca="1" si="616"/>
        <v>1</v>
      </c>
      <c r="BC61" s="99" t="str">
        <f t="shared" ca="1" si="616"/>
        <v/>
      </c>
      <c r="BD61" s="130" t="str">
        <f t="shared" ref="BD61:BG61" ca="1" si="617">IFERROR(IF(VLOOKUP($C61,INDIRECT(BD$5&amp;"!$V$3:$AG$100"),2,0)&gt;0,1,0),"")</f>
        <v/>
      </c>
      <c r="BE61" s="98" t="str">
        <f t="shared" ca="1" si="617"/>
        <v/>
      </c>
      <c r="BF61" s="98" t="str">
        <f t="shared" ca="1" si="617"/>
        <v/>
      </c>
      <c r="BG61" s="318" t="str">
        <f t="shared" ca="1" si="617"/>
        <v/>
      </c>
      <c r="BH61" s="88"/>
    </row>
    <row r="62" spans="1:60" x14ac:dyDescent="0.25">
      <c r="A62" s="3"/>
      <c r="B62" s="348"/>
      <c r="C62" s="354"/>
      <c r="D62" s="260" t="str">
        <f t="shared" si="2"/>
        <v/>
      </c>
      <c r="E62" s="260" t="str">
        <f t="shared" si="3"/>
        <v/>
      </c>
      <c r="F62" s="17" t="s">
        <v>18</v>
      </c>
      <c r="G62" s="141">
        <f t="shared" ca="1" si="122"/>
        <v>15</v>
      </c>
      <c r="H62" s="306" t="str">
        <f t="shared" ref="H62" ca="1" si="618">IFERROR(IF(VLOOKUP($C61,INDIRECT(H$5&amp;"!$V$3:$AG$100"),12,0)&gt;0,VLOOKUP($C61,INDIRECT(H$5&amp;"!$V$3:$AG$100"),12,0),0),"")</f>
        <v/>
      </c>
      <c r="I62" s="101" t="str">
        <f t="shared" ref="I62" ca="1" si="619">IFERROR(IF(VLOOKUP($C61,INDIRECT(I$5&amp;"!$V$3:$AG$100"),12,0)&gt;0,VLOOKUP($C61,INDIRECT(I$5&amp;"!$V$3:$AG$100"),12,0),0),"")</f>
        <v/>
      </c>
      <c r="J62" s="101">
        <f t="shared" ref="J62" ca="1" si="620">IFERROR(IF(VLOOKUP($C61,INDIRECT(J$5&amp;"!$V$3:$AG$100"),12,0)&gt;0,VLOOKUP($C61,INDIRECT(J$5&amp;"!$V$3:$AG$100"),12,0),0),"")</f>
        <v>0</v>
      </c>
      <c r="K62" s="102">
        <f t="shared" ref="K62" ca="1" si="621">IFERROR(IF(VLOOKUP($C61,INDIRECT(K$5&amp;"!$V$3:$AG$100"),12,0)&gt;0,VLOOKUP($C61,INDIRECT(K$5&amp;"!$V$3:$AG$100"),12,0),0),"")</f>
        <v>0</v>
      </c>
      <c r="L62" s="103" t="str">
        <f t="shared" ref="L62" ca="1" si="622">IFERROR(IF(VLOOKUP($C61,INDIRECT(L$5&amp;"!$V$3:$AG$100"),12,0)&gt;0,VLOOKUP($C61,INDIRECT(L$5&amp;"!$V$3:$AG$100"),12,0),0),"")</f>
        <v/>
      </c>
      <c r="M62" s="101" t="str">
        <f t="shared" ref="M62" ca="1" si="623">IFERROR(IF(VLOOKUP($C61,INDIRECT(M$5&amp;"!$V$3:$AG$100"),12,0)&gt;0,VLOOKUP($C61,INDIRECT(M$5&amp;"!$V$3:$AG$100"),12,0),0),"")</f>
        <v/>
      </c>
      <c r="N62" s="101">
        <f t="shared" ref="N62" ca="1" si="624">IFERROR(IF(VLOOKUP($C61,INDIRECT(N$5&amp;"!$V$3:$AG$100"),12,0)&gt;0,VLOOKUP($C61,INDIRECT(N$5&amp;"!$V$3:$AG$100"),12,0),0),"")</f>
        <v>1</v>
      </c>
      <c r="O62" s="102">
        <f t="shared" ref="O62" ca="1" si="625">IFERROR(IF(VLOOKUP($C61,INDIRECT(O$5&amp;"!$V$3:$AG$100"),12,0)&gt;0,VLOOKUP($C61,INDIRECT(O$5&amp;"!$V$3:$AG$100"),12,0),0),"")</f>
        <v>0</v>
      </c>
      <c r="P62" s="103" t="str">
        <f t="shared" ref="P62" ca="1" si="626">IFERROR(IF(VLOOKUP($C61,INDIRECT(P$5&amp;"!$V$3:$AG$100"),12,0)&gt;0,VLOOKUP($C61,INDIRECT(P$5&amp;"!$V$3:$AG$100"),12,0),0),"")</f>
        <v/>
      </c>
      <c r="Q62" s="101">
        <f t="shared" ref="Q62" ca="1" si="627">IFERROR(IF(VLOOKUP($C61,INDIRECT(Q$5&amp;"!$V$3:$AG$100"),12,0)&gt;0,VLOOKUP($C61,INDIRECT(Q$5&amp;"!$V$3:$AG$100"),12,0),0),"")</f>
        <v>0</v>
      </c>
      <c r="R62" s="101" t="str">
        <f t="shared" ref="R62" ca="1" si="628">IFERROR(IF(VLOOKUP($C61,INDIRECT(R$5&amp;"!$V$3:$AG$100"),12,0)&gt;0,VLOOKUP($C61,INDIRECT(R$5&amp;"!$V$3:$AG$100"),12,0),0),"")</f>
        <v/>
      </c>
      <c r="S62" s="101" t="str">
        <f t="shared" ref="S62" ca="1" si="629">IFERROR(IF(VLOOKUP($C61,INDIRECT(S$5&amp;"!$V$3:$AG$100"),12,0)&gt;0,VLOOKUP($C61,INDIRECT(S$5&amp;"!$V$3:$AG$100"),12,0),0),"")</f>
        <v/>
      </c>
      <c r="T62" s="102" t="str">
        <f t="shared" ref="T62" ca="1" si="630">IFERROR(IF(VLOOKUP($C61,INDIRECT(T$5&amp;"!$V$3:$AG$100"),12,0)&gt;0,VLOOKUP($C61,INDIRECT(T$5&amp;"!$V$3:$AG$100"),12,0),0),"")</f>
        <v/>
      </c>
      <c r="U62" s="129">
        <f t="shared" ref="U62" ca="1" si="631">IFERROR(IF(VLOOKUP($C61,INDIRECT(U$5&amp;"!$V$3:$AG$100"),12,0)&gt;0,VLOOKUP($C61,INDIRECT(U$5&amp;"!$V$3:$AG$100"),12,0),0),"")</f>
        <v>0</v>
      </c>
      <c r="V62" s="101">
        <f t="shared" ref="V62" ca="1" si="632">IFERROR(IF(VLOOKUP($C61,INDIRECT(V$5&amp;"!$V$3:$AG$100"),12,0)&gt;0,VLOOKUP($C61,INDIRECT(V$5&amp;"!$V$3:$AG$100"),12,0),0),"")</f>
        <v>2</v>
      </c>
      <c r="W62" s="101" t="str">
        <f t="shared" ref="W62" ca="1" si="633">IFERROR(IF(VLOOKUP($C61,INDIRECT(W$5&amp;"!$V$3:$AG$100"),12,0)&gt;0,VLOOKUP($C61,INDIRECT(W$5&amp;"!$V$3:$AG$100"),12,0),0),"")</f>
        <v/>
      </c>
      <c r="X62" s="102">
        <f t="shared" ref="X62" ca="1" si="634">IFERROR(IF(VLOOKUP($C61,INDIRECT(X$5&amp;"!$V$3:$AG$100"),12,0)&gt;0,VLOOKUP($C61,INDIRECT(X$5&amp;"!$V$3:$AG$100"),12,0),0),"")</f>
        <v>3</v>
      </c>
      <c r="Y62" s="103">
        <f t="shared" ref="Y62" ca="1" si="635">IFERROR(IF(VLOOKUP($C61,INDIRECT(Y$5&amp;"!$V$3:$AG$100"),12,0)&gt;0,VLOOKUP($C61,INDIRECT(Y$5&amp;"!$V$3:$AG$100"),12,0),0),"")</f>
        <v>0</v>
      </c>
      <c r="Z62" s="101">
        <f t="shared" ref="Z62" ca="1" si="636">IFERROR(IF(VLOOKUP($C61,INDIRECT(Z$5&amp;"!$V$3:$AG$100"),12,0)&gt;0,VLOOKUP($C61,INDIRECT(Z$5&amp;"!$V$3:$AG$100"),12,0),0),"")</f>
        <v>1</v>
      </c>
      <c r="AA62" s="101">
        <f t="shared" ref="AA62" ca="1" si="637">IFERROR(IF(VLOOKUP($C61,INDIRECT(AA$5&amp;"!$V$3:$AG$100"),12,0)&gt;0,VLOOKUP($C61,INDIRECT(AA$5&amp;"!$V$3:$AG$100"),12,0),0),"")</f>
        <v>2</v>
      </c>
      <c r="AB62" s="102">
        <f t="shared" ref="AB62" ca="1" si="638">IFERROR(IF(VLOOKUP($C61,INDIRECT(AB$5&amp;"!$V$3:$AG$100"),12,0)&gt;0,VLOOKUP($C61,INDIRECT(AB$5&amp;"!$V$3:$AG$100"),12,0),0),"")</f>
        <v>1</v>
      </c>
      <c r="AC62" s="103">
        <f t="shared" ref="AC62" ca="1" si="639">IFERROR(IF(VLOOKUP($C61,INDIRECT(AC$5&amp;"!$V$3:$AG$100"),12,0)&gt;0,VLOOKUP($C61,INDIRECT(AC$5&amp;"!$V$3:$AG$100"),12,0),0),"")</f>
        <v>0</v>
      </c>
      <c r="AD62" s="101" t="str">
        <f t="shared" ref="AD62" ca="1" si="640">IFERROR(IF(VLOOKUP($C61,INDIRECT(AD$5&amp;"!$V$3:$AG$100"),12,0)&gt;0,VLOOKUP($C61,INDIRECT(AD$5&amp;"!$V$3:$AG$100"),12,0),0),"")</f>
        <v/>
      </c>
      <c r="AE62" s="101" t="str">
        <f t="shared" ref="AE62" ca="1" si="641">IFERROR(IF(VLOOKUP($C61,INDIRECT(AE$5&amp;"!$V$3:$AG$100"),12,0)&gt;0,VLOOKUP($C61,INDIRECT(AE$5&amp;"!$V$3:$AG$100"),12,0),0),"")</f>
        <v/>
      </c>
      <c r="AF62" s="101" t="str">
        <f t="shared" ref="AF62" ca="1" si="642">IFERROR(IF(VLOOKUP($C61,INDIRECT(AF$5&amp;"!$V$3:$AG$100"),12,0)&gt;0,VLOOKUP($C61,INDIRECT(AF$5&amp;"!$V$3:$AG$100"),12,0),0),"")</f>
        <v/>
      </c>
      <c r="AG62" s="102">
        <f t="shared" ref="AG62" ca="1" si="643">IFERROR(IF(VLOOKUP($C61,INDIRECT(AG$5&amp;"!$V$3:$AG$100"),12,0)&gt;0,VLOOKUP($C61,INDIRECT(AG$5&amp;"!$V$3:$AG$100"),12,0),0),"")</f>
        <v>3</v>
      </c>
      <c r="AH62" s="129">
        <f t="shared" ref="AH62" ca="1" si="644">IFERROR(IF(VLOOKUP($C61,INDIRECT(AH$5&amp;"!$V$3:$AG$100"),12,0)&gt;0,VLOOKUP($C61,INDIRECT(AH$5&amp;"!$V$3:$AG$100"),12,0),0),"")</f>
        <v>1</v>
      </c>
      <c r="AI62" s="101">
        <f t="shared" ref="AI62" ca="1" si="645">IFERROR(IF(VLOOKUP($C61,INDIRECT(AI$5&amp;"!$V$3:$AG$100"),12,0)&gt;0,VLOOKUP($C61,INDIRECT(AI$5&amp;"!$V$3:$AG$100"),12,0),0),"")</f>
        <v>1</v>
      </c>
      <c r="AJ62" s="101">
        <f t="shared" ref="AJ62" ca="1" si="646">IFERROR(IF(VLOOKUP($C61,INDIRECT(AJ$5&amp;"!$V$3:$AG$100"),12,0)&gt;0,VLOOKUP($C61,INDIRECT(AJ$5&amp;"!$V$3:$AG$100"),12,0),0),"")</f>
        <v>0</v>
      </c>
      <c r="AK62" s="102">
        <f t="shared" ref="AK62" ca="1" si="647">IFERROR(IF(VLOOKUP($C61,INDIRECT(AK$5&amp;"!$V$3:$AG$100"),12,0)&gt;0,VLOOKUP($C61,INDIRECT(AK$5&amp;"!$V$3:$AG$100"),12,0),0),"")</f>
        <v>0</v>
      </c>
      <c r="AL62" s="103" t="str">
        <f t="shared" ref="AL62" ca="1" si="648">IFERROR(IF(VLOOKUP($C61,INDIRECT(AL$5&amp;"!$V$3:$AG$100"),12,0)&gt;0,VLOOKUP($C61,INDIRECT(AL$5&amp;"!$V$3:$AG$100"),12,0),0),"")</f>
        <v/>
      </c>
      <c r="AM62" s="101" t="str">
        <f t="shared" ref="AM62" ca="1" si="649">IFERROR(IF(VLOOKUP($C61,INDIRECT(AM$5&amp;"!$V$3:$AG$100"),12,0)&gt;0,VLOOKUP($C61,INDIRECT(AM$5&amp;"!$V$3:$AG$100"),12,0),0),"")</f>
        <v/>
      </c>
      <c r="AN62" s="101" t="str">
        <f t="shared" ref="AN62" ca="1" si="650">IFERROR(IF(VLOOKUP($C61,INDIRECT(AN$5&amp;"!$V$3:$AG$100"),12,0)&gt;0,VLOOKUP($C61,INDIRECT(AN$5&amp;"!$V$3:$AG$100"),12,0),0),"")</f>
        <v/>
      </c>
      <c r="AO62" s="254" t="str">
        <f t="shared" ref="AO62" ca="1" si="651">IFERROR(IF(VLOOKUP($C61,INDIRECT(AO$5&amp;"!$V$3:$AG$100"),12,0)&gt;0,VLOOKUP($C61,INDIRECT(AO$5&amp;"!$V$3:$AG$100"),12,0),0),"")</f>
        <v/>
      </c>
      <c r="AP62" s="102" t="str">
        <f t="shared" ref="AP62" ca="1" si="652">IFERROR(IF(VLOOKUP($C61,INDIRECT(AP$5&amp;"!$V$3:$AG$100"),12,0)&gt;0,VLOOKUP($C61,INDIRECT(AP$5&amp;"!$V$3:$AG$100"),12,0),0),"")</f>
        <v/>
      </c>
      <c r="AQ62" s="129" t="str">
        <f t="shared" ref="AQ62" ca="1" si="653">IFERROR(IF(VLOOKUP($C61,INDIRECT(AQ$5&amp;"!$V$3:$AG$100"),12,0)&gt;0,VLOOKUP($C61,INDIRECT(AQ$5&amp;"!$V$3:$AG$100"),12,0),0),"")</f>
        <v/>
      </c>
      <c r="AR62" s="101">
        <f t="shared" ref="AR62" ca="1" si="654">IFERROR(IF(VLOOKUP($C61,INDIRECT(AR$5&amp;"!$V$3:$AG$100"),12,0)&gt;0,VLOOKUP($C61,INDIRECT(AR$5&amp;"!$V$3:$AG$100"),12,0),0),"")</f>
        <v>0</v>
      </c>
      <c r="AS62" s="101" t="str">
        <f t="shared" ref="AS62" ca="1" si="655">IFERROR(IF(VLOOKUP($C61,INDIRECT(AS$5&amp;"!$V$3:$AG$100"),12,0)&gt;0,VLOOKUP($C61,INDIRECT(AS$5&amp;"!$V$3:$AG$100"),12,0),0),"")</f>
        <v/>
      </c>
      <c r="AT62" s="102" t="str">
        <f t="shared" ref="AT62" ca="1" si="656">IFERROR(IF(VLOOKUP($C61,INDIRECT(AT$5&amp;"!$V$3:$AG$100"),12,0)&gt;0,VLOOKUP($C61,INDIRECT(AT$5&amp;"!$V$3:$AG$100"),12,0),0),"")</f>
        <v/>
      </c>
      <c r="AU62" s="129" t="str">
        <f t="shared" ref="AU62" ca="1" si="657">IFERROR(IF(VLOOKUP($C61,INDIRECT(AU$5&amp;"!$V$3:$AG$100"),12,0)&gt;0,VLOOKUP($C61,INDIRECT(AU$5&amp;"!$V$3:$AG$100"),12,0),0),"")</f>
        <v/>
      </c>
      <c r="AV62" s="101">
        <f t="shared" ref="AV62" ca="1" si="658">IFERROR(IF(VLOOKUP($C61,INDIRECT(AV$5&amp;"!$V$3:$AG$100"),12,0)&gt;0,VLOOKUP($C61,INDIRECT(AV$5&amp;"!$V$3:$AG$100"),12,0),0),"")</f>
        <v>0</v>
      </c>
      <c r="AW62" s="101" t="str">
        <f t="shared" ref="AW62" ca="1" si="659">IFERROR(IF(VLOOKUP($C61,INDIRECT(AW$5&amp;"!$V$3:$AG$100"),12,0)&gt;0,VLOOKUP($C61,INDIRECT(AW$5&amp;"!$V$3:$AG$100"),12,0),0),"")</f>
        <v/>
      </c>
      <c r="AX62" s="102" t="str">
        <f t="shared" ref="AX62" ca="1" si="660">IFERROR(IF(VLOOKUP($C61,INDIRECT(AX$5&amp;"!$V$3:$AG$100"),12,0)&gt;0,VLOOKUP($C61,INDIRECT(AX$5&amp;"!$V$3:$AG$100"),12,0),0),"")</f>
        <v/>
      </c>
      <c r="AY62" s="103">
        <f t="shared" ref="AY62" ca="1" si="661">IFERROR(IF(VLOOKUP($C61,INDIRECT(AY$5&amp;"!$V$3:$AG$100"),12,0)&gt;0,VLOOKUP($C61,INDIRECT(AY$5&amp;"!$V$3:$AG$100"),12,0),0),"")</f>
        <v>0</v>
      </c>
      <c r="AZ62" s="101" t="str">
        <f t="shared" ref="AZ62" ca="1" si="662">IFERROR(IF(VLOOKUP($C61,INDIRECT(AZ$5&amp;"!$V$3:$AG$100"),12,0)&gt;0,VLOOKUP($C61,INDIRECT(AZ$5&amp;"!$V$3:$AG$100"),12,0),0),"")</f>
        <v/>
      </c>
      <c r="BA62" s="101">
        <f t="shared" ref="BA62" ca="1" si="663">IFERROR(IF(VLOOKUP($C61,INDIRECT(BA$5&amp;"!$V$3:$AG$100"),12,0)&gt;0,VLOOKUP($C61,INDIRECT(BA$5&amp;"!$V$3:$AG$100"),12,0),0),"")</f>
        <v>0</v>
      </c>
      <c r="BB62" s="254">
        <f t="shared" ref="BB62" ca="1" si="664">IFERROR(IF(VLOOKUP($C61,INDIRECT(BB$5&amp;"!$V$3:$AG$100"),12,0)&gt;0,VLOOKUP($C61,INDIRECT(BB$5&amp;"!$V$3:$AG$100"),12,0),0),"")</f>
        <v>0</v>
      </c>
      <c r="BC62" s="102" t="str">
        <f t="shared" ref="BC62" ca="1" si="665">IFERROR(IF(VLOOKUP($C61,INDIRECT(BC$5&amp;"!$V$3:$AG$100"),12,0)&gt;0,VLOOKUP($C61,INDIRECT(BC$5&amp;"!$V$3:$AG$100"),12,0),0),"")</f>
        <v/>
      </c>
      <c r="BD62" s="129" t="str">
        <f t="shared" ref="BD62" ca="1" si="666">IFERROR(IF(VLOOKUP($C61,INDIRECT(BD$5&amp;"!$V$3:$AG$100"),12,0)&gt;0,VLOOKUP($C61,INDIRECT(BD$5&amp;"!$V$3:$AG$100"),12,0),0),"")</f>
        <v/>
      </c>
      <c r="BE62" s="101" t="str">
        <f t="shared" ref="BE62" ca="1" si="667">IFERROR(IF(VLOOKUP($C61,INDIRECT(BE$5&amp;"!$V$3:$AG$100"),12,0)&gt;0,VLOOKUP($C61,INDIRECT(BE$5&amp;"!$V$3:$AG$100"),12,0),0),"")</f>
        <v/>
      </c>
      <c r="BF62" s="101" t="str">
        <f t="shared" ref="BF62" ca="1" si="668">IFERROR(IF(VLOOKUP($C61,INDIRECT(BF$5&amp;"!$V$3:$AG$100"),12,0)&gt;0,VLOOKUP($C61,INDIRECT(BF$5&amp;"!$V$3:$AG$100"),12,0),0),"")</f>
        <v/>
      </c>
      <c r="BG62" s="307" t="str">
        <f t="shared" ref="BG62" ca="1" si="669">IFERROR(IF(VLOOKUP($C61,INDIRECT(BG$5&amp;"!$V$3:$AG$100"),12,0)&gt;0,VLOOKUP($C61,INDIRECT(BG$5&amp;"!$V$3:$AG$100"),12,0),0),"")</f>
        <v/>
      </c>
      <c r="BH62" s="88"/>
    </row>
    <row r="63" spans="1:60" x14ac:dyDescent="0.25">
      <c r="A63" s="3"/>
      <c r="B63" s="348"/>
      <c r="C63" s="354"/>
      <c r="D63" s="260" t="str">
        <f t="shared" si="2"/>
        <v/>
      </c>
      <c r="E63" s="260" t="str">
        <f t="shared" si="3"/>
        <v/>
      </c>
      <c r="F63" s="20" t="s">
        <v>20</v>
      </c>
      <c r="G63" s="142">
        <f t="shared" ca="1" si="122"/>
        <v>162</v>
      </c>
      <c r="H63" s="319" t="str">
        <f t="shared" ref="H63:BG63" ca="1" si="670">IFERROR(IF(VLOOKUP($C61,INDIRECT(H$5&amp;"!$V$3:$AG$100"),11,0)&gt;0,VLOOKUP($C61,INDIRECT(H$5&amp;"!$V$3:$AG$100"),11,0),0),"")</f>
        <v/>
      </c>
      <c r="I63" s="104" t="str">
        <f t="shared" ca="1" si="670"/>
        <v/>
      </c>
      <c r="J63" s="104">
        <f t="shared" ca="1" si="670"/>
        <v>1</v>
      </c>
      <c r="K63" s="105">
        <f t="shared" ca="1" si="670"/>
        <v>7</v>
      </c>
      <c r="L63" s="106" t="str">
        <f t="shared" ca="1" si="670"/>
        <v/>
      </c>
      <c r="M63" s="104" t="str">
        <f t="shared" ca="1" si="670"/>
        <v/>
      </c>
      <c r="N63" s="104">
        <f t="shared" ca="1" si="670"/>
        <v>6</v>
      </c>
      <c r="O63" s="105">
        <f t="shared" ca="1" si="670"/>
        <v>12</v>
      </c>
      <c r="P63" s="106" t="str">
        <f t="shared" ca="1" si="670"/>
        <v/>
      </c>
      <c r="Q63" s="104">
        <f t="shared" ca="1" si="670"/>
        <v>8</v>
      </c>
      <c r="R63" s="104" t="str">
        <f t="shared" ca="1" si="670"/>
        <v/>
      </c>
      <c r="S63" s="104" t="str">
        <f t="shared" ca="1" si="670"/>
        <v/>
      </c>
      <c r="T63" s="105" t="str">
        <f t="shared" ca="1" si="670"/>
        <v/>
      </c>
      <c r="U63" s="131">
        <f t="shared" ca="1" si="670"/>
        <v>11</v>
      </c>
      <c r="V63" s="104">
        <f t="shared" ca="1" si="670"/>
        <v>12</v>
      </c>
      <c r="W63" s="104" t="str">
        <f t="shared" ca="1" si="670"/>
        <v/>
      </c>
      <c r="X63" s="105">
        <f t="shared" ca="1" si="670"/>
        <v>6</v>
      </c>
      <c r="Y63" s="106">
        <f t="shared" ca="1" si="670"/>
        <v>5</v>
      </c>
      <c r="Z63" s="104">
        <f t="shared" ca="1" si="670"/>
        <v>11</v>
      </c>
      <c r="AA63" s="104">
        <f t="shared" ca="1" si="670"/>
        <v>14</v>
      </c>
      <c r="AB63" s="105">
        <f t="shared" ca="1" si="670"/>
        <v>9</v>
      </c>
      <c r="AC63" s="106">
        <f t="shared" ca="1" si="670"/>
        <v>5</v>
      </c>
      <c r="AD63" s="104" t="str">
        <f t="shared" ca="1" si="670"/>
        <v/>
      </c>
      <c r="AE63" s="104" t="str">
        <f t="shared" ca="1" si="670"/>
        <v/>
      </c>
      <c r="AF63" s="104" t="str">
        <f t="shared" ca="1" si="670"/>
        <v/>
      </c>
      <c r="AG63" s="105">
        <f t="shared" ca="1" si="670"/>
        <v>8</v>
      </c>
      <c r="AH63" s="131">
        <f t="shared" ca="1" si="670"/>
        <v>2</v>
      </c>
      <c r="AI63" s="104">
        <f t="shared" ca="1" si="670"/>
        <v>12</v>
      </c>
      <c r="AJ63" s="104">
        <f t="shared" ca="1" si="670"/>
        <v>4</v>
      </c>
      <c r="AK63" s="105">
        <f t="shared" ca="1" si="670"/>
        <v>4</v>
      </c>
      <c r="AL63" s="106" t="str">
        <f t="shared" ca="1" si="670"/>
        <v/>
      </c>
      <c r="AM63" s="104" t="str">
        <f t="shared" ca="1" si="670"/>
        <v/>
      </c>
      <c r="AN63" s="104" t="str">
        <f t="shared" ca="1" si="670"/>
        <v/>
      </c>
      <c r="AO63" s="255" t="str">
        <f t="shared" ca="1" si="670"/>
        <v/>
      </c>
      <c r="AP63" s="105" t="str">
        <f t="shared" ca="1" si="670"/>
        <v/>
      </c>
      <c r="AQ63" s="131" t="str">
        <f t="shared" ca="1" si="670"/>
        <v/>
      </c>
      <c r="AR63" s="104">
        <f t="shared" ca="1" si="670"/>
        <v>1</v>
      </c>
      <c r="AS63" s="104" t="str">
        <f t="shared" ca="1" si="670"/>
        <v/>
      </c>
      <c r="AT63" s="105" t="str">
        <f t="shared" ca="1" si="670"/>
        <v/>
      </c>
      <c r="AU63" s="131" t="str">
        <f t="shared" ca="1" si="670"/>
        <v/>
      </c>
      <c r="AV63" s="104">
        <f t="shared" ca="1" si="670"/>
        <v>5</v>
      </c>
      <c r="AW63" s="104" t="str">
        <f t="shared" ca="1" si="670"/>
        <v/>
      </c>
      <c r="AX63" s="105" t="str">
        <f t="shared" ca="1" si="670"/>
        <v/>
      </c>
      <c r="AY63" s="106">
        <f t="shared" ca="1" si="670"/>
        <v>3</v>
      </c>
      <c r="AZ63" s="104" t="str">
        <f t="shared" ca="1" si="670"/>
        <v/>
      </c>
      <c r="BA63" s="104">
        <f t="shared" ca="1" si="670"/>
        <v>9</v>
      </c>
      <c r="BB63" s="255">
        <f t="shared" ca="1" si="670"/>
        <v>7</v>
      </c>
      <c r="BC63" s="105" t="str">
        <f t="shared" ca="1" si="670"/>
        <v/>
      </c>
      <c r="BD63" s="131" t="str">
        <f t="shared" ca="1" si="670"/>
        <v/>
      </c>
      <c r="BE63" s="104" t="str">
        <f t="shared" ca="1" si="670"/>
        <v/>
      </c>
      <c r="BF63" s="104" t="str">
        <f t="shared" ca="1" si="670"/>
        <v/>
      </c>
      <c r="BG63" s="320" t="str">
        <f t="shared" ca="1" si="670"/>
        <v/>
      </c>
      <c r="BH63" s="88"/>
    </row>
    <row r="64" spans="1:60" x14ac:dyDescent="0.25">
      <c r="A64" s="3"/>
      <c r="B64" s="347" t="s">
        <v>176</v>
      </c>
      <c r="C64" s="360" t="s">
        <v>145</v>
      </c>
      <c r="D64" s="260" t="str">
        <f t="shared" si="2"/>
        <v>Rafael Duarte</v>
      </c>
      <c r="E64" s="260" t="str">
        <f t="shared" si="3"/>
        <v>L</v>
      </c>
      <c r="F64" s="23" t="s">
        <v>16</v>
      </c>
      <c r="G64" s="143">
        <f t="shared" ca="1" si="122"/>
        <v>13</v>
      </c>
      <c r="H64" s="304" t="str">
        <f t="shared" ref="H64:W64" ca="1" si="671">IFERROR(IF(VLOOKUP($C64,INDIRECT(H$5&amp;"!$V$3:$AG$100"),2,0)&gt;0,1,0),"")</f>
        <v/>
      </c>
      <c r="I64" s="108">
        <f t="shared" ca="1" si="671"/>
        <v>1</v>
      </c>
      <c r="J64" s="108" t="str">
        <f t="shared" ca="1" si="671"/>
        <v/>
      </c>
      <c r="K64" s="109" t="str">
        <f t="shared" ca="1" si="671"/>
        <v/>
      </c>
      <c r="L64" s="107" t="str">
        <f t="shared" ca="1" si="671"/>
        <v/>
      </c>
      <c r="M64" s="108" t="str">
        <f t="shared" ca="1" si="671"/>
        <v/>
      </c>
      <c r="N64" s="108" t="str">
        <f t="shared" ca="1" si="671"/>
        <v/>
      </c>
      <c r="O64" s="109" t="str">
        <f t="shared" ca="1" si="671"/>
        <v/>
      </c>
      <c r="P64" s="107" t="str">
        <f t="shared" ca="1" si="671"/>
        <v/>
      </c>
      <c r="Q64" s="108">
        <f t="shared" ca="1" si="671"/>
        <v>1</v>
      </c>
      <c r="R64" s="108" t="str">
        <f t="shared" ca="1" si="671"/>
        <v/>
      </c>
      <c r="S64" s="108">
        <f t="shared" ca="1" si="671"/>
        <v>1</v>
      </c>
      <c r="T64" s="109" t="str">
        <f t="shared" ca="1" si="671"/>
        <v/>
      </c>
      <c r="U64" s="128" t="str">
        <f t="shared" ca="1" si="671"/>
        <v/>
      </c>
      <c r="V64" s="108">
        <f t="shared" ca="1" si="671"/>
        <v>1</v>
      </c>
      <c r="W64" s="108" t="str">
        <f t="shared" ca="1" si="671"/>
        <v/>
      </c>
      <c r="X64" s="109" t="str">
        <f t="shared" ref="X64:AM64" ca="1" si="672">IFERROR(IF(VLOOKUP($C64,INDIRECT(X$5&amp;"!$V$3:$AG$100"),2,0)&gt;0,1,0),"")</f>
        <v/>
      </c>
      <c r="Y64" s="107" t="str">
        <f t="shared" ca="1" si="672"/>
        <v/>
      </c>
      <c r="Z64" s="108" t="str">
        <f t="shared" ca="1" si="672"/>
        <v/>
      </c>
      <c r="AA64" s="108" t="str">
        <f t="shared" ca="1" si="672"/>
        <v/>
      </c>
      <c r="AB64" s="109">
        <f t="shared" ca="1" si="672"/>
        <v>1</v>
      </c>
      <c r="AC64" s="107" t="str">
        <f t="shared" ca="1" si="672"/>
        <v/>
      </c>
      <c r="AD64" s="108" t="str">
        <f t="shared" ca="1" si="672"/>
        <v/>
      </c>
      <c r="AE64" s="108" t="str">
        <f t="shared" ca="1" si="672"/>
        <v/>
      </c>
      <c r="AF64" s="108" t="str">
        <f t="shared" ca="1" si="672"/>
        <v/>
      </c>
      <c r="AG64" s="109">
        <f t="shared" ca="1" si="672"/>
        <v>1</v>
      </c>
      <c r="AH64" s="128" t="str">
        <f t="shared" ca="1" si="672"/>
        <v/>
      </c>
      <c r="AI64" s="108">
        <f t="shared" ca="1" si="672"/>
        <v>1</v>
      </c>
      <c r="AJ64" s="108">
        <f t="shared" ca="1" si="672"/>
        <v>1</v>
      </c>
      <c r="AK64" s="109">
        <f t="shared" ca="1" si="672"/>
        <v>1</v>
      </c>
      <c r="AL64" s="107">
        <f t="shared" ca="1" si="672"/>
        <v>1</v>
      </c>
      <c r="AM64" s="108" t="str">
        <f t="shared" ca="1" si="672"/>
        <v/>
      </c>
      <c r="AN64" s="108">
        <f t="shared" ref="AN64:BC64" ca="1" si="673">IFERROR(IF(VLOOKUP($C64,INDIRECT(AN$5&amp;"!$V$3:$AG$100"),2,0)&gt;0,1,0),"")</f>
        <v>1</v>
      </c>
      <c r="AO64" s="253">
        <f t="shared" ca="1" si="673"/>
        <v>1</v>
      </c>
      <c r="AP64" s="109" t="str">
        <f t="shared" ca="1" si="673"/>
        <v/>
      </c>
      <c r="AQ64" s="128" t="str">
        <f t="shared" ca="1" si="673"/>
        <v/>
      </c>
      <c r="AR64" s="108" t="str">
        <f t="shared" ca="1" si="673"/>
        <v/>
      </c>
      <c r="AS64" s="108" t="str">
        <f t="shared" ca="1" si="673"/>
        <v/>
      </c>
      <c r="AT64" s="109" t="str">
        <f t="shared" ca="1" si="673"/>
        <v/>
      </c>
      <c r="AU64" s="128" t="str">
        <f t="shared" ca="1" si="673"/>
        <v/>
      </c>
      <c r="AV64" s="108" t="str">
        <f t="shared" ca="1" si="673"/>
        <v/>
      </c>
      <c r="AW64" s="108" t="str">
        <f t="shared" ca="1" si="673"/>
        <v/>
      </c>
      <c r="AX64" s="109" t="str">
        <f t="shared" ca="1" si="673"/>
        <v/>
      </c>
      <c r="AY64" s="107" t="str">
        <f t="shared" ca="1" si="673"/>
        <v/>
      </c>
      <c r="AZ64" s="108">
        <f t="shared" ca="1" si="673"/>
        <v>1</v>
      </c>
      <c r="BA64" s="108" t="str">
        <f t="shared" ca="1" si="673"/>
        <v/>
      </c>
      <c r="BB64" s="253" t="str">
        <f t="shared" ca="1" si="673"/>
        <v/>
      </c>
      <c r="BC64" s="109" t="str">
        <f t="shared" ca="1" si="673"/>
        <v/>
      </c>
      <c r="BD64" s="128" t="str">
        <f t="shared" ref="BD64:BG64" ca="1" si="674">IFERROR(IF(VLOOKUP($C64,INDIRECT(BD$5&amp;"!$V$3:$AG$100"),2,0)&gt;0,1,0),"")</f>
        <v/>
      </c>
      <c r="BE64" s="108" t="str">
        <f t="shared" ca="1" si="674"/>
        <v/>
      </c>
      <c r="BF64" s="108" t="str">
        <f t="shared" ca="1" si="674"/>
        <v/>
      </c>
      <c r="BG64" s="305" t="str">
        <f t="shared" ca="1" si="674"/>
        <v/>
      </c>
      <c r="BH64" s="88"/>
    </row>
    <row r="65" spans="1:60" x14ac:dyDescent="0.25">
      <c r="A65" s="3"/>
      <c r="B65" s="348"/>
      <c r="C65" s="354"/>
      <c r="D65" s="260" t="str">
        <f t="shared" si="2"/>
        <v/>
      </c>
      <c r="E65" s="260" t="str">
        <f t="shared" si="3"/>
        <v/>
      </c>
      <c r="F65" s="17" t="s">
        <v>18</v>
      </c>
      <c r="G65" s="141">
        <f t="shared" ca="1" si="122"/>
        <v>2</v>
      </c>
      <c r="H65" s="306" t="str">
        <f t="shared" ref="H65" ca="1" si="675">IFERROR(IF(VLOOKUP($C64,INDIRECT(H$5&amp;"!$V$3:$AG$100"),12,0)&gt;0,VLOOKUP($C64,INDIRECT(H$5&amp;"!$V$3:$AG$100"),12,0),0),"")</f>
        <v/>
      </c>
      <c r="I65" s="101">
        <f t="shared" ref="I65" ca="1" si="676">IFERROR(IF(VLOOKUP($C64,INDIRECT(I$5&amp;"!$V$3:$AG$100"),12,0)&gt;0,VLOOKUP($C64,INDIRECT(I$5&amp;"!$V$3:$AG$100"),12,0),0),"")</f>
        <v>1</v>
      </c>
      <c r="J65" s="101" t="str">
        <f t="shared" ref="J65" ca="1" si="677">IFERROR(IF(VLOOKUP($C64,INDIRECT(J$5&amp;"!$V$3:$AG$100"),12,0)&gt;0,VLOOKUP($C64,INDIRECT(J$5&amp;"!$V$3:$AG$100"),12,0),0),"")</f>
        <v/>
      </c>
      <c r="K65" s="102" t="str">
        <f t="shared" ref="K65" ca="1" si="678">IFERROR(IF(VLOOKUP($C64,INDIRECT(K$5&amp;"!$V$3:$AG$100"),12,0)&gt;0,VLOOKUP($C64,INDIRECT(K$5&amp;"!$V$3:$AG$100"),12,0),0),"")</f>
        <v/>
      </c>
      <c r="L65" s="103" t="str">
        <f t="shared" ref="L65" ca="1" si="679">IFERROR(IF(VLOOKUP($C64,INDIRECT(L$5&amp;"!$V$3:$AG$100"),12,0)&gt;0,VLOOKUP($C64,INDIRECT(L$5&amp;"!$V$3:$AG$100"),12,0),0),"")</f>
        <v/>
      </c>
      <c r="M65" s="101" t="str">
        <f t="shared" ref="M65" ca="1" si="680">IFERROR(IF(VLOOKUP($C64,INDIRECT(M$5&amp;"!$V$3:$AG$100"),12,0)&gt;0,VLOOKUP($C64,INDIRECT(M$5&amp;"!$V$3:$AG$100"),12,0),0),"")</f>
        <v/>
      </c>
      <c r="N65" s="101" t="str">
        <f t="shared" ref="N65" ca="1" si="681">IFERROR(IF(VLOOKUP($C64,INDIRECT(N$5&amp;"!$V$3:$AG$100"),12,0)&gt;0,VLOOKUP($C64,INDIRECT(N$5&amp;"!$V$3:$AG$100"),12,0),0),"")</f>
        <v/>
      </c>
      <c r="O65" s="102" t="str">
        <f t="shared" ref="O65" ca="1" si="682">IFERROR(IF(VLOOKUP($C64,INDIRECT(O$5&amp;"!$V$3:$AG$100"),12,0)&gt;0,VLOOKUP($C64,INDIRECT(O$5&amp;"!$V$3:$AG$100"),12,0),0),"")</f>
        <v/>
      </c>
      <c r="P65" s="103" t="str">
        <f t="shared" ref="P65" ca="1" si="683">IFERROR(IF(VLOOKUP($C64,INDIRECT(P$5&amp;"!$V$3:$AG$100"),12,0)&gt;0,VLOOKUP($C64,INDIRECT(P$5&amp;"!$V$3:$AG$100"),12,0),0),"")</f>
        <v/>
      </c>
      <c r="Q65" s="101">
        <f t="shared" ref="Q65" ca="1" si="684">IFERROR(IF(VLOOKUP($C64,INDIRECT(Q$5&amp;"!$V$3:$AG$100"),12,0)&gt;0,VLOOKUP($C64,INDIRECT(Q$5&amp;"!$V$3:$AG$100"),12,0),0),"")</f>
        <v>0</v>
      </c>
      <c r="R65" s="101" t="str">
        <f t="shared" ref="R65" ca="1" si="685">IFERROR(IF(VLOOKUP($C64,INDIRECT(R$5&amp;"!$V$3:$AG$100"),12,0)&gt;0,VLOOKUP($C64,INDIRECT(R$5&amp;"!$V$3:$AG$100"),12,0),0),"")</f>
        <v/>
      </c>
      <c r="S65" s="101">
        <f t="shared" ref="S65" ca="1" si="686">IFERROR(IF(VLOOKUP($C64,INDIRECT(S$5&amp;"!$V$3:$AG$100"),12,0)&gt;0,VLOOKUP($C64,INDIRECT(S$5&amp;"!$V$3:$AG$100"),12,0),0),"")</f>
        <v>0</v>
      </c>
      <c r="T65" s="102" t="str">
        <f t="shared" ref="T65" ca="1" si="687">IFERROR(IF(VLOOKUP($C64,INDIRECT(T$5&amp;"!$V$3:$AG$100"),12,0)&gt;0,VLOOKUP($C64,INDIRECT(T$5&amp;"!$V$3:$AG$100"),12,0),0),"")</f>
        <v/>
      </c>
      <c r="U65" s="129" t="str">
        <f t="shared" ref="U65" ca="1" si="688">IFERROR(IF(VLOOKUP($C64,INDIRECT(U$5&amp;"!$V$3:$AG$100"),12,0)&gt;0,VLOOKUP($C64,INDIRECT(U$5&amp;"!$V$3:$AG$100"),12,0),0),"")</f>
        <v/>
      </c>
      <c r="V65" s="101">
        <f t="shared" ref="V65" ca="1" si="689">IFERROR(IF(VLOOKUP($C64,INDIRECT(V$5&amp;"!$V$3:$AG$100"),12,0)&gt;0,VLOOKUP($C64,INDIRECT(V$5&amp;"!$V$3:$AG$100"),12,0),0),"")</f>
        <v>0</v>
      </c>
      <c r="W65" s="101" t="str">
        <f t="shared" ref="W65" ca="1" si="690">IFERROR(IF(VLOOKUP($C64,INDIRECT(W$5&amp;"!$V$3:$AG$100"),12,0)&gt;0,VLOOKUP($C64,INDIRECT(W$5&amp;"!$V$3:$AG$100"),12,0),0),"")</f>
        <v/>
      </c>
      <c r="X65" s="102" t="str">
        <f t="shared" ref="X65" ca="1" si="691">IFERROR(IF(VLOOKUP($C64,INDIRECT(X$5&amp;"!$V$3:$AG$100"),12,0)&gt;0,VLOOKUP($C64,INDIRECT(X$5&amp;"!$V$3:$AG$100"),12,0),0),"")</f>
        <v/>
      </c>
      <c r="Y65" s="103" t="str">
        <f t="shared" ref="Y65" ca="1" si="692">IFERROR(IF(VLOOKUP($C64,INDIRECT(Y$5&amp;"!$V$3:$AG$100"),12,0)&gt;0,VLOOKUP($C64,INDIRECT(Y$5&amp;"!$V$3:$AG$100"),12,0),0),"")</f>
        <v/>
      </c>
      <c r="Z65" s="101" t="str">
        <f t="shared" ref="Z65" ca="1" si="693">IFERROR(IF(VLOOKUP($C64,INDIRECT(Z$5&amp;"!$V$3:$AG$100"),12,0)&gt;0,VLOOKUP($C64,INDIRECT(Z$5&amp;"!$V$3:$AG$100"),12,0),0),"")</f>
        <v/>
      </c>
      <c r="AA65" s="101" t="str">
        <f t="shared" ref="AA65" ca="1" si="694">IFERROR(IF(VLOOKUP($C64,INDIRECT(AA$5&amp;"!$V$3:$AG$100"),12,0)&gt;0,VLOOKUP($C64,INDIRECT(AA$5&amp;"!$V$3:$AG$100"),12,0),0),"")</f>
        <v/>
      </c>
      <c r="AB65" s="102">
        <f t="shared" ref="AB65" ca="1" si="695">IFERROR(IF(VLOOKUP($C64,INDIRECT(AB$5&amp;"!$V$3:$AG$100"),12,0)&gt;0,VLOOKUP($C64,INDIRECT(AB$5&amp;"!$V$3:$AG$100"),12,0),0),"")</f>
        <v>0</v>
      </c>
      <c r="AC65" s="103" t="str">
        <f t="shared" ref="AC65" ca="1" si="696">IFERROR(IF(VLOOKUP($C64,INDIRECT(AC$5&amp;"!$V$3:$AG$100"),12,0)&gt;0,VLOOKUP($C64,INDIRECT(AC$5&amp;"!$V$3:$AG$100"),12,0),0),"")</f>
        <v/>
      </c>
      <c r="AD65" s="101" t="str">
        <f t="shared" ref="AD65" ca="1" si="697">IFERROR(IF(VLOOKUP($C64,INDIRECT(AD$5&amp;"!$V$3:$AG$100"),12,0)&gt;0,VLOOKUP($C64,INDIRECT(AD$5&amp;"!$V$3:$AG$100"),12,0),0),"")</f>
        <v/>
      </c>
      <c r="AE65" s="101" t="str">
        <f t="shared" ref="AE65" ca="1" si="698">IFERROR(IF(VLOOKUP($C64,INDIRECT(AE$5&amp;"!$V$3:$AG$100"),12,0)&gt;0,VLOOKUP($C64,INDIRECT(AE$5&amp;"!$V$3:$AG$100"),12,0),0),"")</f>
        <v/>
      </c>
      <c r="AF65" s="101" t="str">
        <f t="shared" ref="AF65" ca="1" si="699">IFERROR(IF(VLOOKUP($C64,INDIRECT(AF$5&amp;"!$V$3:$AG$100"),12,0)&gt;0,VLOOKUP($C64,INDIRECT(AF$5&amp;"!$V$3:$AG$100"),12,0),0),"")</f>
        <v/>
      </c>
      <c r="AG65" s="102">
        <f t="shared" ref="AG65" ca="1" si="700">IFERROR(IF(VLOOKUP($C64,INDIRECT(AG$5&amp;"!$V$3:$AG$100"),12,0)&gt;0,VLOOKUP($C64,INDIRECT(AG$5&amp;"!$V$3:$AG$100"),12,0),0),"")</f>
        <v>0</v>
      </c>
      <c r="AH65" s="129" t="str">
        <f t="shared" ref="AH65" ca="1" si="701">IFERROR(IF(VLOOKUP($C64,INDIRECT(AH$5&amp;"!$V$3:$AG$100"),12,0)&gt;0,VLOOKUP($C64,INDIRECT(AH$5&amp;"!$V$3:$AG$100"),12,0),0),"")</f>
        <v/>
      </c>
      <c r="AI65" s="101">
        <f t="shared" ref="AI65" ca="1" si="702">IFERROR(IF(VLOOKUP($C64,INDIRECT(AI$5&amp;"!$V$3:$AG$100"),12,0)&gt;0,VLOOKUP($C64,INDIRECT(AI$5&amp;"!$V$3:$AG$100"),12,0),0),"")</f>
        <v>0</v>
      </c>
      <c r="AJ65" s="101">
        <f t="shared" ref="AJ65" ca="1" si="703">IFERROR(IF(VLOOKUP($C64,INDIRECT(AJ$5&amp;"!$V$3:$AG$100"),12,0)&gt;0,VLOOKUP($C64,INDIRECT(AJ$5&amp;"!$V$3:$AG$100"),12,0),0),"")</f>
        <v>0</v>
      </c>
      <c r="AK65" s="102">
        <f t="shared" ref="AK65" ca="1" si="704">IFERROR(IF(VLOOKUP($C64,INDIRECT(AK$5&amp;"!$V$3:$AG$100"),12,0)&gt;0,VLOOKUP($C64,INDIRECT(AK$5&amp;"!$V$3:$AG$100"),12,0),0),"")</f>
        <v>0</v>
      </c>
      <c r="AL65" s="103">
        <f t="shared" ref="AL65" ca="1" si="705">IFERROR(IF(VLOOKUP($C64,INDIRECT(AL$5&amp;"!$V$3:$AG$100"),12,0)&gt;0,VLOOKUP($C64,INDIRECT(AL$5&amp;"!$V$3:$AG$100"),12,0),0),"")</f>
        <v>1</v>
      </c>
      <c r="AM65" s="101" t="str">
        <f t="shared" ref="AM65" ca="1" si="706">IFERROR(IF(VLOOKUP($C64,INDIRECT(AM$5&amp;"!$V$3:$AG$100"),12,0)&gt;0,VLOOKUP($C64,INDIRECT(AM$5&amp;"!$V$3:$AG$100"),12,0),0),"")</f>
        <v/>
      </c>
      <c r="AN65" s="101">
        <f t="shared" ref="AN65" ca="1" si="707">IFERROR(IF(VLOOKUP($C64,INDIRECT(AN$5&amp;"!$V$3:$AG$100"),12,0)&gt;0,VLOOKUP($C64,INDIRECT(AN$5&amp;"!$V$3:$AG$100"),12,0),0),"")</f>
        <v>0</v>
      </c>
      <c r="AO65" s="254">
        <f t="shared" ref="AO65" ca="1" si="708">IFERROR(IF(VLOOKUP($C64,INDIRECT(AO$5&amp;"!$V$3:$AG$100"),12,0)&gt;0,VLOOKUP($C64,INDIRECT(AO$5&amp;"!$V$3:$AG$100"),12,0),0),"")</f>
        <v>0</v>
      </c>
      <c r="AP65" s="102" t="str">
        <f t="shared" ref="AP65" ca="1" si="709">IFERROR(IF(VLOOKUP($C64,INDIRECT(AP$5&amp;"!$V$3:$AG$100"),12,0)&gt;0,VLOOKUP($C64,INDIRECT(AP$5&amp;"!$V$3:$AG$100"),12,0),0),"")</f>
        <v/>
      </c>
      <c r="AQ65" s="129" t="str">
        <f t="shared" ref="AQ65" ca="1" si="710">IFERROR(IF(VLOOKUP($C64,INDIRECT(AQ$5&amp;"!$V$3:$AG$100"),12,0)&gt;0,VLOOKUP($C64,INDIRECT(AQ$5&amp;"!$V$3:$AG$100"),12,0),0),"")</f>
        <v/>
      </c>
      <c r="AR65" s="101" t="str">
        <f t="shared" ref="AR65" ca="1" si="711">IFERROR(IF(VLOOKUP($C64,INDIRECT(AR$5&amp;"!$V$3:$AG$100"),12,0)&gt;0,VLOOKUP($C64,INDIRECT(AR$5&amp;"!$V$3:$AG$100"),12,0),0),"")</f>
        <v/>
      </c>
      <c r="AS65" s="101" t="str">
        <f t="shared" ref="AS65" ca="1" si="712">IFERROR(IF(VLOOKUP($C64,INDIRECT(AS$5&amp;"!$V$3:$AG$100"),12,0)&gt;0,VLOOKUP($C64,INDIRECT(AS$5&amp;"!$V$3:$AG$100"),12,0),0),"")</f>
        <v/>
      </c>
      <c r="AT65" s="102" t="str">
        <f t="shared" ref="AT65" ca="1" si="713">IFERROR(IF(VLOOKUP($C64,INDIRECT(AT$5&amp;"!$V$3:$AG$100"),12,0)&gt;0,VLOOKUP($C64,INDIRECT(AT$5&amp;"!$V$3:$AG$100"),12,0),0),"")</f>
        <v/>
      </c>
      <c r="AU65" s="129" t="str">
        <f t="shared" ref="AU65" ca="1" si="714">IFERROR(IF(VLOOKUP($C64,INDIRECT(AU$5&amp;"!$V$3:$AG$100"),12,0)&gt;0,VLOOKUP($C64,INDIRECT(AU$5&amp;"!$V$3:$AG$100"),12,0),0),"")</f>
        <v/>
      </c>
      <c r="AV65" s="101" t="str">
        <f t="shared" ref="AV65" ca="1" si="715">IFERROR(IF(VLOOKUP($C64,INDIRECT(AV$5&amp;"!$V$3:$AG$100"),12,0)&gt;0,VLOOKUP($C64,INDIRECT(AV$5&amp;"!$V$3:$AG$100"),12,0),0),"")</f>
        <v/>
      </c>
      <c r="AW65" s="101" t="str">
        <f t="shared" ref="AW65" ca="1" si="716">IFERROR(IF(VLOOKUP($C64,INDIRECT(AW$5&amp;"!$V$3:$AG$100"),12,0)&gt;0,VLOOKUP($C64,INDIRECT(AW$5&amp;"!$V$3:$AG$100"),12,0),0),"")</f>
        <v/>
      </c>
      <c r="AX65" s="102" t="str">
        <f t="shared" ref="AX65" ca="1" si="717">IFERROR(IF(VLOOKUP($C64,INDIRECT(AX$5&amp;"!$V$3:$AG$100"),12,0)&gt;0,VLOOKUP($C64,INDIRECT(AX$5&amp;"!$V$3:$AG$100"),12,0),0),"")</f>
        <v/>
      </c>
      <c r="AY65" s="103" t="str">
        <f t="shared" ref="AY65" ca="1" si="718">IFERROR(IF(VLOOKUP($C64,INDIRECT(AY$5&amp;"!$V$3:$AG$100"),12,0)&gt;0,VLOOKUP($C64,INDIRECT(AY$5&amp;"!$V$3:$AG$100"),12,0),0),"")</f>
        <v/>
      </c>
      <c r="AZ65" s="101">
        <f t="shared" ref="AZ65" ca="1" si="719">IFERROR(IF(VLOOKUP($C64,INDIRECT(AZ$5&amp;"!$V$3:$AG$100"),12,0)&gt;0,VLOOKUP($C64,INDIRECT(AZ$5&amp;"!$V$3:$AG$100"),12,0),0),"")</f>
        <v>0</v>
      </c>
      <c r="BA65" s="101" t="str">
        <f t="shared" ref="BA65" ca="1" si="720">IFERROR(IF(VLOOKUP($C64,INDIRECT(BA$5&amp;"!$V$3:$AG$100"),12,0)&gt;0,VLOOKUP($C64,INDIRECT(BA$5&amp;"!$V$3:$AG$100"),12,0),0),"")</f>
        <v/>
      </c>
      <c r="BB65" s="254" t="str">
        <f t="shared" ref="BB65" ca="1" si="721">IFERROR(IF(VLOOKUP($C64,INDIRECT(BB$5&amp;"!$V$3:$AG$100"),12,0)&gt;0,VLOOKUP($C64,INDIRECT(BB$5&amp;"!$V$3:$AG$100"),12,0),0),"")</f>
        <v/>
      </c>
      <c r="BC65" s="102" t="str">
        <f t="shared" ref="BC65" ca="1" si="722">IFERROR(IF(VLOOKUP($C64,INDIRECT(BC$5&amp;"!$V$3:$AG$100"),12,0)&gt;0,VLOOKUP($C64,INDIRECT(BC$5&amp;"!$V$3:$AG$100"),12,0),0),"")</f>
        <v/>
      </c>
      <c r="BD65" s="129" t="str">
        <f t="shared" ref="BD65" ca="1" si="723">IFERROR(IF(VLOOKUP($C64,INDIRECT(BD$5&amp;"!$V$3:$AG$100"),12,0)&gt;0,VLOOKUP($C64,INDIRECT(BD$5&amp;"!$V$3:$AG$100"),12,0),0),"")</f>
        <v/>
      </c>
      <c r="BE65" s="101" t="str">
        <f t="shared" ref="BE65" ca="1" si="724">IFERROR(IF(VLOOKUP($C64,INDIRECT(BE$5&amp;"!$V$3:$AG$100"),12,0)&gt;0,VLOOKUP($C64,INDIRECT(BE$5&amp;"!$V$3:$AG$100"),12,0),0),"")</f>
        <v/>
      </c>
      <c r="BF65" s="101" t="str">
        <f t="shared" ref="BF65" ca="1" si="725">IFERROR(IF(VLOOKUP($C64,INDIRECT(BF$5&amp;"!$V$3:$AG$100"),12,0)&gt;0,VLOOKUP($C64,INDIRECT(BF$5&amp;"!$V$3:$AG$100"),12,0),0),"")</f>
        <v/>
      </c>
      <c r="BG65" s="307" t="str">
        <f t="shared" ref="BG65" ca="1" si="726">IFERROR(IF(VLOOKUP($C64,INDIRECT(BG$5&amp;"!$V$3:$AG$100"),12,0)&gt;0,VLOOKUP($C64,INDIRECT(BG$5&amp;"!$V$3:$AG$100"),12,0),0),"")</f>
        <v/>
      </c>
      <c r="BH65" s="88"/>
    </row>
    <row r="66" spans="1:60" x14ac:dyDescent="0.25">
      <c r="A66" s="3"/>
      <c r="B66" s="348"/>
      <c r="C66" s="354"/>
      <c r="D66" s="260" t="str">
        <f t="shared" si="2"/>
        <v/>
      </c>
      <c r="E66" s="260" t="str">
        <f t="shared" si="3"/>
        <v/>
      </c>
      <c r="F66" s="20" t="s">
        <v>20</v>
      </c>
      <c r="G66" s="142">
        <f t="shared" ca="1" si="122"/>
        <v>76</v>
      </c>
      <c r="H66" s="308" t="str">
        <f t="shared" ref="H66:BG66" ca="1" si="727">IFERROR(IF(VLOOKUP($C64,INDIRECT(H$5&amp;"!$V$3:$AG$100"),11,0)&gt;0,VLOOKUP($C64,INDIRECT(H$5&amp;"!$V$3:$AG$100"),11,0),0),"")</f>
        <v/>
      </c>
      <c r="I66" s="309">
        <f t="shared" ca="1" si="727"/>
        <v>0</v>
      </c>
      <c r="J66" s="309" t="str">
        <f t="shared" ca="1" si="727"/>
        <v/>
      </c>
      <c r="K66" s="310" t="str">
        <f t="shared" ca="1" si="727"/>
        <v/>
      </c>
      <c r="L66" s="311" t="str">
        <f t="shared" ca="1" si="727"/>
        <v/>
      </c>
      <c r="M66" s="309" t="str">
        <f t="shared" ca="1" si="727"/>
        <v/>
      </c>
      <c r="N66" s="309" t="str">
        <f t="shared" ca="1" si="727"/>
        <v/>
      </c>
      <c r="O66" s="310" t="str">
        <f t="shared" ca="1" si="727"/>
        <v/>
      </c>
      <c r="P66" s="311" t="str">
        <f t="shared" ca="1" si="727"/>
        <v/>
      </c>
      <c r="Q66" s="309">
        <f t="shared" ca="1" si="727"/>
        <v>0</v>
      </c>
      <c r="R66" s="309" t="str">
        <f t="shared" ca="1" si="727"/>
        <v/>
      </c>
      <c r="S66" s="309">
        <f t="shared" ca="1" si="727"/>
        <v>3</v>
      </c>
      <c r="T66" s="310" t="str">
        <f t="shared" ca="1" si="727"/>
        <v/>
      </c>
      <c r="U66" s="312" t="str">
        <f t="shared" ca="1" si="727"/>
        <v/>
      </c>
      <c r="V66" s="309">
        <f t="shared" ca="1" si="727"/>
        <v>0</v>
      </c>
      <c r="W66" s="309" t="str">
        <f t="shared" ca="1" si="727"/>
        <v/>
      </c>
      <c r="X66" s="310" t="str">
        <f t="shared" ca="1" si="727"/>
        <v/>
      </c>
      <c r="Y66" s="311" t="str">
        <f t="shared" ca="1" si="727"/>
        <v/>
      </c>
      <c r="Z66" s="309" t="str">
        <f t="shared" ca="1" si="727"/>
        <v/>
      </c>
      <c r="AA66" s="309" t="str">
        <f t="shared" ca="1" si="727"/>
        <v/>
      </c>
      <c r="AB66" s="310">
        <f t="shared" ca="1" si="727"/>
        <v>11</v>
      </c>
      <c r="AC66" s="311" t="str">
        <f t="shared" ca="1" si="727"/>
        <v/>
      </c>
      <c r="AD66" s="309" t="str">
        <f t="shared" ca="1" si="727"/>
        <v/>
      </c>
      <c r="AE66" s="309" t="str">
        <f t="shared" ca="1" si="727"/>
        <v/>
      </c>
      <c r="AF66" s="309" t="str">
        <f t="shared" ca="1" si="727"/>
        <v/>
      </c>
      <c r="AG66" s="310">
        <f t="shared" ca="1" si="727"/>
        <v>3</v>
      </c>
      <c r="AH66" s="312" t="str">
        <f t="shared" ca="1" si="727"/>
        <v/>
      </c>
      <c r="AI66" s="309">
        <f t="shared" ca="1" si="727"/>
        <v>4</v>
      </c>
      <c r="AJ66" s="309">
        <f t="shared" ca="1" si="727"/>
        <v>12</v>
      </c>
      <c r="AK66" s="310">
        <f t="shared" ca="1" si="727"/>
        <v>11</v>
      </c>
      <c r="AL66" s="311">
        <f t="shared" ca="1" si="727"/>
        <v>9</v>
      </c>
      <c r="AM66" s="309" t="str">
        <f t="shared" ca="1" si="727"/>
        <v/>
      </c>
      <c r="AN66" s="309">
        <f t="shared" ca="1" si="727"/>
        <v>11</v>
      </c>
      <c r="AO66" s="313">
        <f t="shared" ca="1" si="727"/>
        <v>4</v>
      </c>
      <c r="AP66" s="310" t="str">
        <f t="shared" ca="1" si="727"/>
        <v/>
      </c>
      <c r="AQ66" s="312" t="str">
        <f t="shared" ca="1" si="727"/>
        <v/>
      </c>
      <c r="AR66" s="309" t="str">
        <f t="shared" ca="1" si="727"/>
        <v/>
      </c>
      <c r="AS66" s="309" t="str">
        <f t="shared" ca="1" si="727"/>
        <v/>
      </c>
      <c r="AT66" s="310" t="str">
        <f t="shared" ca="1" si="727"/>
        <v/>
      </c>
      <c r="AU66" s="312" t="str">
        <f t="shared" ca="1" si="727"/>
        <v/>
      </c>
      <c r="AV66" s="309" t="str">
        <f t="shared" ca="1" si="727"/>
        <v/>
      </c>
      <c r="AW66" s="309" t="str">
        <f t="shared" ca="1" si="727"/>
        <v/>
      </c>
      <c r="AX66" s="310" t="str">
        <f t="shared" ca="1" si="727"/>
        <v/>
      </c>
      <c r="AY66" s="311" t="str">
        <f t="shared" ca="1" si="727"/>
        <v/>
      </c>
      <c r="AZ66" s="309">
        <f t="shared" ca="1" si="727"/>
        <v>8</v>
      </c>
      <c r="BA66" s="309" t="str">
        <f t="shared" ca="1" si="727"/>
        <v/>
      </c>
      <c r="BB66" s="313" t="str">
        <f t="shared" ca="1" si="727"/>
        <v/>
      </c>
      <c r="BC66" s="310" t="str">
        <f t="shared" ca="1" si="727"/>
        <v/>
      </c>
      <c r="BD66" s="312" t="str">
        <f t="shared" ca="1" si="727"/>
        <v/>
      </c>
      <c r="BE66" s="309" t="str">
        <f t="shared" ca="1" si="727"/>
        <v/>
      </c>
      <c r="BF66" s="309" t="str">
        <f t="shared" ca="1" si="727"/>
        <v/>
      </c>
      <c r="BG66" s="314" t="str">
        <f t="shared" ca="1" si="727"/>
        <v/>
      </c>
      <c r="BH66" s="88"/>
    </row>
    <row r="67" spans="1:60" x14ac:dyDescent="0.25">
      <c r="A67" s="3"/>
      <c r="B67" s="347" t="s">
        <v>176</v>
      </c>
      <c r="C67" s="360"/>
      <c r="D67" s="260" t="str">
        <f t="shared" si="2"/>
        <v/>
      </c>
      <c r="E67" s="260" t="str">
        <f t="shared" si="3"/>
        <v>L</v>
      </c>
      <c r="F67" s="23" t="s">
        <v>16</v>
      </c>
      <c r="G67" s="143">
        <f t="shared" ca="1" si="122"/>
        <v>0</v>
      </c>
      <c r="H67" s="317" t="str">
        <f t="shared" ref="H67:W67" ca="1" si="728">IFERROR(IF(VLOOKUP($C67,INDIRECT(H$5&amp;"!$V$3:$AG$100"),2,0)&gt;0,1,0),"")</f>
        <v/>
      </c>
      <c r="I67" s="98" t="str">
        <f t="shared" ca="1" si="728"/>
        <v/>
      </c>
      <c r="J67" s="98" t="str">
        <f t="shared" ca="1" si="728"/>
        <v/>
      </c>
      <c r="K67" s="99" t="str">
        <f t="shared" ca="1" si="728"/>
        <v/>
      </c>
      <c r="L67" s="100" t="str">
        <f t="shared" ca="1" si="728"/>
        <v/>
      </c>
      <c r="M67" s="98" t="str">
        <f t="shared" ca="1" si="728"/>
        <v/>
      </c>
      <c r="N67" s="98" t="str">
        <f t="shared" ca="1" si="728"/>
        <v/>
      </c>
      <c r="O67" s="99" t="str">
        <f t="shared" ca="1" si="728"/>
        <v/>
      </c>
      <c r="P67" s="100" t="str">
        <f t="shared" ca="1" si="728"/>
        <v/>
      </c>
      <c r="Q67" s="98" t="str">
        <f t="shared" ca="1" si="728"/>
        <v/>
      </c>
      <c r="R67" s="98" t="str">
        <f t="shared" ca="1" si="728"/>
        <v/>
      </c>
      <c r="S67" s="98" t="str">
        <f t="shared" ca="1" si="728"/>
        <v/>
      </c>
      <c r="T67" s="99" t="str">
        <f t="shared" ca="1" si="728"/>
        <v/>
      </c>
      <c r="U67" s="130" t="str">
        <f t="shared" ca="1" si="728"/>
        <v/>
      </c>
      <c r="V67" s="98" t="str">
        <f t="shared" ca="1" si="728"/>
        <v/>
      </c>
      <c r="W67" s="98" t="str">
        <f t="shared" ca="1" si="728"/>
        <v/>
      </c>
      <c r="X67" s="99" t="str">
        <f t="shared" ref="X67:AM67" ca="1" si="729">IFERROR(IF(VLOOKUP($C67,INDIRECT(X$5&amp;"!$V$3:$AG$100"),2,0)&gt;0,1,0),"")</f>
        <v/>
      </c>
      <c r="Y67" s="100" t="str">
        <f t="shared" ca="1" si="729"/>
        <v/>
      </c>
      <c r="Z67" s="98" t="str">
        <f t="shared" ca="1" si="729"/>
        <v/>
      </c>
      <c r="AA67" s="98" t="str">
        <f t="shared" ca="1" si="729"/>
        <v/>
      </c>
      <c r="AB67" s="99" t="str">
        <f t="shared" ca="1" si="729"/>
        <v/>
      </c>
      <c r="AC67" s="100" t="str">
        <f t="shared" ca="1" si="729"/>
        <v/>
      </c>
      <c r="AD67" s="98" t="str">
        <f t="shared" ca="1" si="729"/>
        <v/>
      </c>
      <c r="AE67" s="98" t="str">
        <f t="shared" ca="1" si="729"/>
        <v/>
      </c>
      <c r="AF67" s="98" t="str">
        <f t="shared" ca="1" si="729"/>
        <v/>
      </c>
      <c r="AG67" s="99" t="str">
        <f t="shared" ca="1" si="729"/>
        <v/>
      </c>
      <c r="AH67" s="130" t="str">
        <f t="shared" ca="1" si="729"/>
        <v/>
      </c>
      <c r="AI67" s="98" t="str">
        <f t="shared" ca="1" si="729"/>
        <v/>
      </c>
      <c r="AJ67" s="98" t="str">
        <f t="shared" ca="1" si="729"/>
        <v/>
      </c>
      <c r="AK67" s="99" t="str">
        <f t="shared" ca="1" si="729"/>
        <v/>
      </c>
      <c r="AL67" s="100" t="str">
        <f t="shared" ca="1" si="729"/>
        <v/>
      </c>
      <c r="AM67" s="98" t="str">
        <f t="shared" ca="1" si="729"/>
        <v/>
      </c>
      <c r="AN67" s="98" t="str">
        <f t="shared" ref="AN67:BC67" ca="1" si="730">IFERROR(IF(VLOOKUP($C67,INDIRECT(AN$5&amp;"!$V$3:$AG$100"),2,0)&gt;0,1,0),"")</f>
        <v/>
      </c>
      <c r="AO67" s="256" t="str">
        <f t="shared" ca="1" si="730"/>
        <v/>
      </c>
      <c r="AP67" s="99" t="str">
        <f t="shared" ca="1" si="730"/>
        <v/>
      </c>
      <c r="AQ67" s="130" t="str">
        <f t="shared" ca="1" si="730"/>
        <v/>
      </c>
      <c r="AR67" s="98" t="str">
        <f t="shared" ca="1" si="730"/>
        <v/>
      </c>
      <c r="AS67" s="98" t="str">
        <f t="shared" ca="1" si="730"/>
        <v/>
      </c>
      <c r="AT67" s="99" t="str">
        <f t="shared" ca="1" si="730"/>
        <v/>
      </c>
      <c r="AU67" s="130" t="str">
        <f t="shared" ca="1" si="730"/>
        <v/>
      </c>
      <c r="AV67" s="98" t="str">
        <f t="shared" ca="1" si="730"/>
        <v/>
      </c>
      <c r="AW67" s="98" t="str">
        <f t="shared" ca="1" si="730"/>
        <v/>
      </c>
      <c r="AX67" s="99" t="str">
        <f t="shared" ca="1" si="730"/>
        <v/>
      </c>
      <c r="AY67" s="100" t="str">
        <f t="shared" ca="1" si="730"/>
        <v/>
      </c>
      <c r="AZ67" s="98" t="str">
        <f t="shared" ca="1" si="730"/>
        <v/>
      </c>
      <c r="BA67" s="98" t="str">
        <f t="shared" ca="1" si="730"/>
        <v/>
      </c>
      <c r="BB67" s="256" t="str">
        <f t="shared" ca="1" si="730"/>
        <v/>
      </c>
      <c r="BC67" s="99" t="str">
        <f t="shared" ca="1" si="730"/>
        <v/>
      </c>
      <c r="BD67" s="130" t="str">
        <f t="shared" ref="BD67:BG67" ca="1" si="731">IFERROR(IF(VLOOKUP($C67,INDIRECT(BD$5&amp;"!$V$3:$AG$100"),2,0)&gt;0,1,0),"")</f>
        <v/>
      </c>
      <c r="BE67" s="98" t="str">
        <f t="shared" ca="1" si="731"/>
        <v/>
      </c>
      <c r="BF67" s="98" t="str">
        <f t="shared" ca="1" si="731"/>
        <v/>
      </c>
      <c r="BG67" s="318" t="str">
        <f t="shared" ca="1" si="731"/>
        <v/>
      </c>
      <c r="BH67" s="88"/>
    </row>
    <row r="68" spans="1:60" x14ac:dyDescent="0.25">
      <c r="A68" s="3"/>
      <c r="B68" s="348"/>
      <c r="C68" s="354"/>
      <c r="D68" s="260" t="str">
        <f t="shared" si="2"/>
        <v/>
      </c>
      <c r="E68" s="260" t="str">
        <f t="shared" si="3"/>
        <v/>
      </c>
      <c r="F68" s="17" t="s">
        <v>18</v>
      </c>
      <c r="G68" s="141">
        <f t="shared" ca="1" si="122"/>
        <v>0</v>
      </c>
      <c r="H68" s="306" t="str">
        <f t="shared" ref="H68" ca="1" si="732">IFERROR(IF(VLOOKUP($C67,INDIRECT(H$5&amp;"!$V$3:$AG$100"),12,0)&gt;0,VLOOKUP($C67,INDIRECT(H$5&amp;"!$V$3:$AG$100"),12,0),0),"")</f>
        <v/>
      </c>
      <c r="I68" s="101" t="str">
        <f t="shared" ref="I68" ca="1" si="733">IFERROR(IF(VLOOKUP($C67,INDIRECT(I$5&amp;"!$V$3:$AG$100"),12,0)&gt;0,VLOOKUP($C67,INDIRECT(I$5&amp;"!$V$3:$AG$100"),12,0),0),"")</f>
        <v/>
      </c>
      <c r="J68" s="101" t="str">
        <f t="shared" ref="J68" ca="1" si="734">IFERROR(IF(VLOOKUP($C67,INDIRECT(J$5&amp;"!$V$3:$AG$100"),12,0)&gt;0,VLOOKUP($C67,INDIRECT(J$5&amp;"!$V$3:$AG$100"),12,0),0),"")</f>
        <v/>
      </c>
      <c r="K68" s="102" t="str">
        <f t="shared" ref="K68" ca="1" si="735">IFERROR(IF(VLOOKUP($C67,INDIRECT(K$5&amp;"!$V$3:$AG$100"),12,0)&gt;0,VLOOKUP($C67,INDIRECT(K$5&amp;"!$V$3:$AG$100"),12,0),0),"")</f>
        <v/>
      </c>
      <c r="L68" s="103" t="str">
        <f t="shared" ref="L68" ca="1" si="736">IFERROR(IF(VLOOKUP($C67,INDIRECT(L$5&amp;"!$V$3:$AG$100"),12,0)&gt;0,VLOOKUP($C67,INDIRECT(L$5&amp;"!$V$3:$AG$100"),12,0),0),"")</f>
        <v/>
      </c>
      <c r="M68" s="101" t="str">
        <f t="shared" ref="M68" ca="1" si="737">IFERROR(IF(VLOOKUP($C67,INDIRECT(M$5&amp;"!$V$3:$AG$100"),12,0)&gt;0,VLOOKUP($C67,INDIRECT(M$5&amp;"!$V$3:$AG$100"),12,0),0),"")</f>
        <v/>
      </c>
      <c r="N68" s="101" t="str">
        <f t="shared" ref="N68" ca="1" si="738">IFERROR(IF(VLOOKUP($C67,INDIRECT(N$5&amp;"!$V$3:$AG$100"),12,0)&gt;0,VLOOKUP($C67,INDIRECT(N$5&amp;"!$V$3:$AG$100"),12,0),0),"")</f>
        <v/>
      </c>
      <c r="O68" s="102" t="str">
        <f t="shared" ref="O68" ca="1" si="739">IFERROR(IF(VLOOKUP($C67,INDIRECT(O$5&amp;"!$V$3:$AG$100"),12,0)&gt;0,VLOOKUP($C67,INDIRECT(O$5&amp;"!$V$3:$AG$100"),12,0),0),"")</f>
        <v/>
      </c>
      <c r="P68" s="103" t="str">
        <f t="shared" ref="P68" ca="1" si="740">IFERROR(IF(VLOOKUP($C67,INDIRECT(P$5&amp;"!$V$3:$AG$100"),12,0)&gt;0,VLOOKUP($C67,INDIRECT(P$5&amp;"!$V$3:$AG$100"),12,0),0),"")</f>
        <v/>
      </c>
      <c r="Q68" s="101" t="str">
        <f t="shared" ref="Q68" ca="1" si="741">IFERROR(IF(VLOOKUP($C67,INDIRECT(Q$5&amp;"!$V$3:$AG$100"),12,0)&gt;0,VLOOKUP($C67,INDIRECT(Q$5&amp;"!$V$3:$AG$100"),12,0),0),"")</f>
        <v/>
      </c>
      <c r="R68" s="101" t="str">
        <f t="shared" ref="R68" ca="1" si="742">IFERROR(IF(VLOOKUP($C67,INDIRECT(R$5&amp;"!$V$3:$AG$100"),12,0)&gt;0,VLOOKUP($C67,INDIRECT(R$5&amp;"!$V$3:$AG$100"),12,0),0),"")</f>
        <v/>
      </c>
      <c r="S68" s="101" t="str">
        <f t="shared" ref="S68" ca="1" si="743">IFERROR(IF(VLOOKUP($C67,INDIRECT(S$5&amp;"!$V$3:$AG$100"),12,0)&gt;0,VLOOKUP($C67,INDIRECT(S$5&amp;"!$V$3:$AG$100"),12,0),0),"")</f>
        <v/>
      </c>
      <c r="T68" s="102" t="str">
        <f t="shared" ref="T68" ca="1" si="744">IFERROR(IF(VLOOKUP($C67,INDIRECT(T$5&amp;"!$V$3:$AG$100"),12,0)&gt;0,VLOOKUP($C67,INDIRECT(T$5&amp;"!$V$3:$AG$100"),12,0),0),"")</f>
        <v/>
      </c>
      <c r="U68" s="129" t="str">
        <f t="shared" ref="U68" ca="1" si="745">IFERROR(IF(VLOOKUP($C67,INDIRECT(U$5&amp;"!$V$3:$AG$100"),12,0)&gt;0,VLOOKUP($C67,INDIRECT(U$5&amp;"!$V$3:$AG$100"),12,0),0),"")</f>
        <v/>
      </c>
      <c r="V68" s="101" t="str">
        <f t="shared" ref="V68" ca="1" si="746">IFERROR(IF(VLOOKUP($C67,INDIRECT(V$5&amp;"!$V$3:$AG$100"),12,0)&gt;0,VLOOKUP($C67,INDIRECT(V$5&amp;"!$V$3:$AG$100"),12,0),0),"")</f>
        <v/>
      </c>
      <c r="W68" s="101" t="str">
        <f t="shared" ref="W68" ca="1" si="747">IFERROR(IF(VLOOKUP($C67,INDIRECT(W$5&amp;"!$V$3:$AG$100"),12,0)&gt;0,VLOOKUP($C67,INDIRECT(W$5&amp;"!$V$3:$AG$100"),12,0),0),"")</f>
        <v/>
      </c>
      <c r="X68" s="102" t="str">
        <f t="shared" ref="X68" ca="1" si="748">IFERROR(IF(VLOOKUP($C67,INDIRECT(X$5&amp;"!$V$3:$AG$100"),12,0)&gt;0,VLOOKUP($C67,INDIRECT(X$5&amp;"!$V$3:$AG$100"),12,0),0),"")</f>
        <v/>
      </c>
      <c r="Y68" s="103" t="str">
        <f t="shared" ref="Y68" ca="1" si="749">IFERROR(IF(VLOOKUP($C67,INDIRECT(Y$5&amp;"!$V$3:$AG$100"),12,0)&gt;0,VLOOKUP($C67,INDIRECT(Y$5&amp;"!$V$3:$AG$100"),12,0),0),"")</f>
        <v/>
      </c>
      <c r="Z68" s="101" t="str">
        <f t="shared" ref="Z68" ca="1" si="750">IFERROR(IF(VLOOKUP($C67,INDIRECT(Z$5&amp;"!$V$3:$AG$100"),12,0)&gt;0,VLOOKUP($C67,INDIRECT(Z$5&amp;"!$V$3:$AG$100"),12,0),0),"")</f>
        <v/>
      </c>
      <c r="AA68" s="101" t="str">
        <f t="shared" ref="AA68" ca="1" si="751">IFERROR(IF(VLOOKUP($C67,INDIRECT(AA$5&amp;"!$V$3:$AG$100"),12,0)&gt;0,VLOOKUP($C67,INDIRECT(AA$5&amp;"!$V$3:$AG$100"),12,0),0),"")</f>
        <v/>
      </c>
      <c r="AB68" s="102" t="str">
        <f t="shared" ref="AB68" ca="1" si="752">IFERROR(IF(VLOOKUP($C67,INDIRECT(AB$5&amp;"!$V$3:$AG$100"),12,0)&gt;0,VLOOKUP($C67,INDIRECT(AB$5&amp;"!$V$3:$AG$100"),12,0),0),"")</f>
        <v/>
      </c>
      <c r="AC68" s="103" t="str">
        <f t="shared" ref="AC68" ca="1" si="753">IFERROR(IF(VLOOKUP($C67,INDIRECT(AC$5&amp;"!$V$3:$AG$100"),12,0)&gt;0,VLOOKUP($C67,INDIRECT(AC$5&amp;"!$V$3:$AG$100"),12,0),0),"")</f>
        <v/>
      </c>
      <c r="AD68" s="101" t="str">
        <f t="shared" ref="AD68" ca="1" si="754">IFERROR(IF(VLOOKUP($C67,INDIRECT(AD$5&amp;"!$V$3:$AG$100"),12,0)&gt;0,VLOOKUP($C67,INDIRECT(AD$5&amp;"!$V$3:$AG$100"),12,0),0),"")</f>
        <v/>
      </c>
      <c r="AE68" s="101" t="str">
        <f t="shared" ref="AE68" ca="1" si="755">IFERROR(IF(VLOOKUP($C67,INDIRECT(AE$5&amp;"!$V$3:$AG$100"),12,0)&gt;0,VLOOKUP($C67,INDIRECT(AE$5&amp;"!$V$3:$AG$100"),12,0),0),"")</f>
        <v/>
      </c>
      <c r="AF68" s="101" t="str">
        <f t="shared" ref="AF68" ca="1" si="756">IFERROR(IF(VLOOKUP($C67,INDIRECT(AF$5&amp;"!$V$3:$AG$100"),12,0)&gt;0,VLOOKUP($C67,INDIRECT(AF$5&amp;"!$V$3:$AG$100"),12,0),0),"")</f>
        <v/>
      </c>
      <c r="AG68" s="102" t="str">
        <f t="shared" ref="AG68" ca="1" si="757">IFERROR(IF(VLOOKUP($C67,INDIRECT(AG$5&amp;"!$V$3:$AG$100"),12,0)&gt;0,VLOOKUP($C67,INDIRECT(AG$5&amp;"!$V$3:$AG$100"),12,0),0),"")</f>
        <v/>
      </c>
      <c r="AH68" s="129" t="str">
        <f t="shared" ref="AH68" ca="1" si="758">IFERROR(IF(VLOOKUP($C67,INDIRECT(AH$5&amp;"!$V$3:$AG$100"),12,0)&gt;0,VLOOKUP($C67,INDIRECT(AH$5&amp;"!$V$3:$AG$100"),12,0),0),"")</f>
        <v/>
      </c>
      <c r="AI68" s="101" t="str">
        <f t="shared" ref="AI68" ca="1" si="759">IFERROR(IF(VLOOKUP($C67,INDIRECT(AI$5&amp;"!$V$3:$AG$100"),12,0)&gt;0,VLOOKUP($C67,INDIRECT(AI$5&amp;"!$V$3:$AG$100"),12,0),0),"")</f>
        <v/>
      </c>
      <c r="AJ68" s="101" t="str">
        <f t="shared" ref="AJ68" ca="1" si="760">IFERROR(IF(VLOOKUP($C67,INDIRECT(AJ$5&amp;"!$V$3:$AG$100"),12,0)&gt;0,VLOOKUP($C67,INDIRECT(AJ$5&amp;"!$V$3:$AG$100"),12,0),0),"")</f>
        <v/>
      </c>
      <c r="AK68" s="102" t="str">
        <f t="shared" ref="AK68" ca="1" si="761">IFERROR(IF(VLOOKUP($C67,INDIRECT(AK$5&amp;"!$V$3:$AG$100"),12,0)&gt;0,VLOOKUP($C67,INDIRECT(AK$5&amp;"!$V$3:$AG$100"),12,0),0),"")</f>
        <v/>
      </c>
      <c r="AL68" s="103" t="str">
        <f t="shared" ref="AL68" ca="1" si="762">IFERROR(IF(VLOOKUP($C67,INDIRECT(AL$5&amp;"!$V$3:$AG$100"),12,0)&gt;0,VLOOKUP($C67,INDIRECT(AL$5&amp;"!$V$3:$AG$100"),12,0),0),"")</f>
        <v/>
      </c>
      <c r="AM68" s="101" t="str">
        <f t="shared" ref="AM68" ca="1" si="763">IFERROR(IF(VLOOKUP($C67,INDIRECT(AM$5&amp;"!$V$3:$AG$100"),12,0)&gt;0,VLOOKUP($C67,INDIRECT(AM$5&amp;"!$V$3:$AG$100"),12,0),0),"")</f>
        <v/>
      </c>
      <c r="AN68" s="101" t="str">
        <f t="shared" ref="AN68" ca="1" si="764">IFERROR(IF(VLOOKUP($C67,INDIRECT(AN$5&amp;"!$V$3:$AG$100"),12,0)&gt;0,VLOOKUP($C67,INDIRECT(AN$5&amp;"!$V$3:$AG$100"),12,0),0),"")</f>
        <v/>
      </c>
      <c r="AO68" s="254" t="str">
        <f t="shared" ref="AO68" ca="1" si="765">IFERROR(IF(VLOOKUP($C67,INDIRECT(AO$5&amp;"!$V$3:$AG$100"),12,0)&gt;0,VLOOKUP($C67,INDIRECT(AO$5&amp;"!$V$3:$AG$100"),12,0),0),"")</f>
        <v/>
      </c>
      <c r="AP68" s="102" t="str">
        <f t="shared" ref="AP68" ca="1" si="766">IFERROR(IF(VLOOKUP($C67,INDIRECT(AP$5&amp;"!$V$3:$AG$100"),12,0)&gt;0,VLOOKUP($C67,INDIRECT(AP$5&amp;"!$V$3:$AG$100"),12,0),0),"")</f>
        <v/>
      </c>
      <c r="AQ68" s="129" t="str">
        <f t="shared" ref="AQ68" ca="1" si="767">IFERROR(IF(VLOOKUP($C67,INDIRECT(AQ$5&amp;"!$V$3:$AG$100"),12,0)&gt;0,VLOOKUP($C67,INDIRECT(AQ$5&amp;"!$V$3:$AG$100"),12,0),0),"")</f>
        <v/>
      </c>
      <c r="AR68" s="101" t="str">
        <f t="shared" ref="AR68" ca="1" si="768">IFERROR(IF(VLOOKUP($C67,INDIRECT(AR$5&amp;"!$V$3:$AG$100"),12,0)&gt;0,VLOOKUP($C67,INDIRECT(AR$5&amp;"!$V$3:$AG$100"),12,0),0),"")</f>
        <v/>
      </c>
      <c r="AS68" s="101" t="str">
        <f t="shared" ref="AS68" ca="1" si="769">IFERROR(IF(VLOOKUP($C67,INDIRECT(AS$5&amp;"!$V$3:$AG$100"),12,0)&gt;0,VLOOKUP($C67,INDIRECT(AS$5&amp;"!$V$3:$AG$100"),12,0),0),"")</f>
        <v/>
      </c>
      <c r="AT68" s="102" t="str">
        <f t="shared" ref="AT68" ca="1" si="770">IFERROR(IF(VLOOKUP($C67,INDIRECT(AT$5&amp;"!$V$3:$AG$100"),12,0)&gt;0,VLOOKUP($C67,INDIRECT(AT$5&amp;"!$V$3:$AG$100"),12,0),0),"")</f>
        <v/>
      </c>
      <c r="AU68" s="129" t="str">
        <f t="shared" ref="AU68" ca="1" si="771">IFERROR(IF(VLOOKUP($C67,INDIRECT(AU$5&amp;"!$V$3:$AG$100"),12,0)&gt;0,VLOOKUP($C67,INDIRECT(AU$5&amp;"!$V$3:$AG$100"),12,0),0),"")</f>
        <v/>
      </c>
      <c r="AV68" s="101" t="str">
        <f t="shared" ref="AV68" ca="1" si="772">IFERROR(IF(VLOOKUP($C67,INDIRECT(AV$5&amp;"!$V$3:$AG$100"),12,0)&gt;0,VLOOKUP($C67,INDIRECT(AV$5&amp;"!$V$3:$AG$100"),12,0),0),"")</f>
        <v/>
      </c>
      <c r="AW68" s="101" t="str">
        <f t="shared" ref="AW68" ca="1" si="773">IFERROR(IF(VLOOKUP($C67,INDIRECT(AW$5&amp;"!$V$3:$AG$100"),12,0)&gt;0,VLOOKUP($C67,INDIRECT(AW$5&amp;"!$V$3:$AG$100"),12,0),0),"")</f>
        <v/>
      </c>
      <c r="AX68" s="102" t="str">
        <f t="shared" ref="AX68" ca="1" si="774">IFERROR(IF(VLOOKUP($C67,INDIRECT(AX$5&amp;"!$V$3:$AG$100"),12,0)&gt;0,VLOOKUP($C67,INDIRECT(AX$5&amp;"!$V$3:$AG$100"),12,0),0),"")</f>
        <v/>
      </c>
      <c r="AY68" s="103" t="str">
        <f t="shared" ref="AY68" ca="1" si="775">IFERROR(IF(VLOOKUP($C67,INDIRECT(AY$5&amp;"!$V$3:$AG$100"),12,0)&gt;0,VLOOKUP($C67,INDIRECT(AY$5&amp;"!$V$3:$AG$100"),12,0),0),"")</f>
        <v/>
      </c>
      <c r="AZ68" s="101" t="str">
        <f t="shared" ref="AZ68" ca="1" si="776">IFERROR(IF(VLOOKUP($C67,INDIRECT(AZ$5&amp;"!$V$3:$AG$100"),12,0)&gt;0,VLOOKUP($C67,INDIRECT(AZ$5&amp;"!$V$3:$AG$100"),12,0),0),"")</f>
        <v/>
      </c>
      <c r="BA68" s="101" t="str">
        <f t="shared" ref="BA68" ca="1" si="777">IFERROR(IF(VLOOKUP($C67,INDIRECT(BA$5&amp;"!$V$3:$AG$100"),12,0)&gt;0,VLOOKUP($C67,INDIRECT(BA$5&amp;"!$V$3:$AG$100"),12,0),0),"")</f>
        <v/>
      </c>
      <c r="BB68" s="254" t="str">
        <f t="shared" ref="BB68" ca="1" si="778">IFERROR(IF(VLOOKUP($C67,INDIRECT(BB$5&amp;"!$V$3:$AG$100"),12,0)&gt;0,VLOOKUP($C67,INDIRECT(BB$5&amp;"!$V$3:$AG$100"),12,0),0),"")</f>
        <v/>
      </c>
      <c r="BC68" s="102" t="str">
        <f t="shared" ref="BC68" ca="1" si="779">IFERROR(IF(VLOOKUP($C67,INDIRECT(BC$5&amp;"!$V$3:$AG$100"),12,0)&gt;0,VLOOKUP($C67,INDIRECT(BC$5&amp;"!$V$3:$AG$100"),12,0),0),"")</f>
        <v/>
      </c>
      <c r="BD68" s="129" t="str">
        <f t="shared" ref="BD68" ca="1" si="780">IFERROR(IF(VLOOKUP($C67,INDIRECT(BD$5&amp;"!$V$3:$AG$100"),12,0)&gt;0,VLOOKUP($C67,INDIRECT(BD$5&amp;"!$V$3:$AG$100"),12,0),0),"")</f>
        <v/>
      </c>
      <c r="BE68" s="101" t="str">
        <f t="shared" ref="BE68" ca="1" si="781">IFERROR(IF(VLOOKUP($C67,INDIRECT(BE$5&amp;"!$V$3:$AG$100"),12,0)&gt;0,VLOOKUP($C67,INDIRECT(BE$5&amp;"!$V$3:$AG$100"),12,0),0),"")</f>
        <v/>
      </c>
      <c r="BF68" s="101" t="str">
        <f t="shared" ref="BF68" ca="1" si="782">IFERROR(IF(VLOOKUP($C67,INDIRECT(BF$5&amp;"!$V$3:$AG$100"),12,0)&gt;0,VLOOKUP($C67,INDIRECT(BF$5&amp;"!$V$3:$AG$100"),12,0),0),"")</f>
        <v/>
      </c>
      <c r="BG68" s="307" t="str">
        <f t="shared" ref="BG68" ca="1" si="783">IFERROR(IF(VLOOKUP($C67,INDIRECT(BG$5&amp;"!$V$3:$AG$100"),12,0)&gt;0,VLOOKUP($C67,INDIRECT(BG$5&amp;"!$V$3:$AG$100"),12,0),0),"")</f>
        <v/>
      </c>
      <c r="BH68" s="88"/>
    </row>
    <row r="69" spans="1:60" x14ac:dyDescent="0.25">
      <c r="A69" s="3"/>
      <c r="B69" s="348"/>
      <c r="C69" s="354"/>
      <c r="D69" s="260" t="str">
        <f t="shared" si="2"/>
        <v/>
      </c>
      <c r="E69" s="260" t="str">
        <f t="shared" si="3"/>
        <v/>
      </c>
      <c r="F69" s="20" t="s">
        <v>20</v>
      </c>
      <c r="G69" s="142">
        <f t="shared" ca="1" si="122"/>
        <v>0</v>
      </c>
      <c r="H69" s="319" t="str">
        <f t="shared" ref="H69:BG69" ca="1" si="784">IFERROR(IF(VLOOKUP($C67,INDIRECT(H$5&amp;"!$V$3:$AG$100"),11,0)&gt;0,VLOOKUP($C67,INDIRECT(H$5&amp;"!$V$3:$AG$100"),11,0),0),"")</f>
        <v/>
      </c>
      <c r="I69" s="104" t="str">
        <f t="shared" ca="1" si="784"/>
        <v/>
      </c>
      <c r="J69" s="104" t="str">
        <f t="shared" ca="1" si="784"/>
        <v/>
      </c>
      <c r="K69" s="105" t="str">
        <f t="shared" ca="1" si="784"/>
        <v/>
      </c>
      <c r="L69" s="106" t="str">
        <f t="shared" ca="1" si="784"/>
        <v/>
      </c>
      <c r="M69" s="104" t="str">
        <f t="shared" ca="1" si="784"/>
        <v/>
      </c>
      <c r="N69" s="104" t="str">
        <f t="shared" ca="1" si="784"/>
        <v/>
      </c>
      <c r="O69" s="105" t="str">
        <f t="shared" ca="1" si="784"/>
        <v/>
      </c>
      <c r="P69" s="106" t="str">
        <f t="shared" ca="1" si="784"/>
        <v/>
      </c>
      <c r="Q69" s="104" t="str">
        <f t="shared" ca="1" si="784"/>
        <v/>
      </c>
      <c r="R69" s="104" t="str">
        <f t="shared" ca="1" si="784"/>
        <v/>
      </c>
      <c r="S69" s="104" t="str">
        <f t="shared" ca="1" si="784"/>
        <v/>
      </c>
      <c r="T69" s="105" t="str">
        <f t="shared" ca="1" si="784"/>
        <v/>
      </c>
      <c r="U69" s="131" t="str">
        <f t="shared" ca="1" si="784"/>
        <v/>
      </c>
      <c r="V69" s="104" t="str">
        <f t="shared" ca="1" si="784"/>
        <v/>
      </c>
      <c r="W69" s="104" t="str">
        <f t="shared" ca="1" si="784"/>
        <v/>
      </c>
      <c r="X69" s="105" t="str">
        <f t="shared" ca="1" si="784"/>
        <v/>
      </c>
      <c r="Y69" s="106" t="str">
        <f t="shared" ca="1" si="784"/>
        <v/>
      </c>
      <c r="Z69" s="104" t="str">
        <f t="shared" ca="1" si="784"/>
        <v/>
      </c>
      <c r="AA69" s="104" t="str">
        <f t="shared" ca="1" si="784"/>
        <v/>
      </c>
      <c r="AB69" s="105" t="str">
        <f t="shared" ca="1" si="784"/>
        <v/>
      </c>
      <c r="AC69" s="106" t="str">
        <f t="shared" ca="1" si="784"/>
        <v/>
      </c>
      <c r="AD69" s="104" t="str">
        <f t="shared" ca="1" si="784"/>
        <v/>
      </c>
      <c r="AE69" s="104" t="str">
        <f t="shared" ca="1" si="784"/>
        <v/>
      </c>
      <c r="AF69" s="104" t="str">
        <f t="shared" ca="1" si="784"/>
        <v/>
      </c>
      <c r="AG69" s="105" t="str">
        <f t="shared" ca="1" si="784"/>
        <v/>
      </c>
      <c r="AH69" s="131" t="str">
        <f t="shared" ca="1" si="784"/>
        <v/>
      </c>
      <c r="AI69" s="104" t="str">
        <f t="shared" ca="1" si="784"/>
        <v/>
      </c>
      <c r="AJ69" s="104" t="str">
        <f t="shared" ca="1" si="784"/>
        <v/>
      </c>
      <c r="AK69" s="105" t="str">
        <f t="shared" ca="1" si="784"/>
        <v/>
      </c>
      <c r="AL69" s="106" t="str">
        <f t="shared" ca="1" si="784"/>
        <v/>
      </c>
      <c r="AM69" s="104" t="str">
        <f t="shared" ca="1" si="784"/>
        <v/>
      </c>
      <c r="AN69" s="104" t="str">
        <f t="shared" ca="1" si="784"/>
        <v/>
      </c>
      <c r="AO69" s="255" t="str">
        <f t="shared" ca="1" si="784"/>
        <v/>
      </c>
      <c r="AP69" s="105" t="str">
        <f t="shared" ca="1" si="784"/>
        <v/>
      </c>
      <c r="AQ69" s="131" t="str">
        <f t="shared" ca="1" si="784"/>
        <v/>
      </c>
      <c r="AR69" s="104" t="str">
        <f t="shared" ca="1" si="784"/>
        <v/>
      </c>
      <c r="AS69" s="104" t="str">
        <f t="shared" ca="1" si="784"/>
        <v/>
      </c>
      <c r="AT69" s="105" t="str">
        <f t="shared" ca="1" si="784"/>
        <v/>
      </c>
      <c r="AU69" s="131" t="str">
        <f t="shared" ca="1" si="784"/>
        <v/>
      </c>
      <c r="AV69" s="104" t="str">
        <f t="shared" ca="1" si="784"/>
        <v/>
      </c>
      <c r="AW69" s="104" t="str">
        <f t="shared" ca="1" si="784"/>
        <v/>
      </c>
      <c r="AX69" s="105" t="str">
        <f t="shared" ca="1" si="784"/>
        <v/>
      </c>
      <c r="AY69" s="106" t="str">
        <f t="shared" ca="1" si="784"/>
        <v/>
      </c>
      <c r="AZ69" s="104" t="str">
        <f t="shared" ca="1" si="784"/>
        <v/>
      </c>
      <c r="BA69" s="104" t="str">
        <f t="shared" ca="1" si="784"/>
        <v/>
      </c>
      <c r="BB69" s="255" t="str">
        <f t="shared" ca="1" si="784"/>
        <v/>
      </c>
      <c r="BC69" s="105" t="str">
        <f t="shared" ca="1" si="784"/>
        <v/>
      </c>
      <c r="BD69" s="131" t="str">
        <f t="shared" ca="1" si="784"/>
        <v/>
      </c>
      <c r="BE69" s="104" t="str">
        <f t="shared" ca="1" si="784"/>
        <v/>
      </c>
      <c r="BF69" s="104" t="str">
        <f t="shared" ca="1" si="784"/>
        <v/>
      </c>
      <c r="BG69" s="320" t="str">
        <f t="shared" ca="1" si="784"/>
        <v/>
      </c>
      <c r="BH69" s="88"/>
    </row>
    <row r="70" spans="1:60" x14ac:dyDescent="0.25">
      <c r="A70" s="3"/>
      <c r="B70" s="347" t="s">
        <v>176</v>
      </c>
      <c r="C70" s="360"/>
      <c r="D70" s="260" t="str">
        <f t="shared" si="2"/>
        <v/>
      </c>
      <c r="E70" s="260" t="str">
        <f t="shared" si="3"/>
        <v>L</v>
      </c>
      <c r="F70" s="23" t="s">
        <v>16</v>
      </c>
      <c r="G70" s="143">
        <f t="shared" ca="1" si="122"/>
        <v>0</v>
      </c>
      <c r="H70" s="304" t="str">
        <f t="shared" ref="H70:W70" ca="1" si="785">IFERROR(IF(VLOOKUP($C70,INDIRECT(H$5&amp;"!$V$3:$AG$100"),2,0)&gt;0,1,0),"")</f>
        <v/>
      </c>
      <c r="I70" s="108" t="str">
        <f t="shared" ca="1" si="785"/>
        <v/>
      </c>
      <c r="J70" s="108" t="str">
        <f t="shared" ca="1" si="785"/>
        <v/>
      </c>
      <c r="K70" s="109" t="str">
        <f t="shared" ca="1" si="785"/>
        <v/>
      </c>
      <c r="L70" s="107" t="str">
        <f t="shared" ca="1" si="785"/>
        <v/>
      </c>
      <c r="M70" s="108" t="str">
        <f t="shared" ca="1" si="785"/>
        <v/>
      </c>
      <c r="N70" s="108" t="str">
        <f t="shared" ca="1" si="785"/>
        <v/>
      </c>
      <c r="O70" s="109" t="str">
        <f t="shared" ca="1" si="785"/>
        <v/>
      </c>
      <c r="P70" s="107" t="str">
        <f t="shared" ca="1" si="785"/>
        <v/>
      </c>
      <c r="Q70" s="108" t="str">
        <f t="shared" ca="1" si="785"/>
        <v/>
      </c>
      <c r="R70" s="108" t="str">
        <f t="shared" ca="1" si="785"/>
        <v/>
      </c>
      <c r="S70" s="108" t="str">
        <f t="shared" ca="1" si="785"/>
        <v/>
      </c>
      <c r="T70" s="109" t="str">
        <f t="shared" ca="1" si="785"/>
        <v/>
      </c>
      <c r="U70" s="128" t="str">
        <f t="shared" ca="1" si="785"/>
        <v/>
      </c>
      <c r="V70" s="108" t="str">
        <f t="shared" ca="1" si="785"/>
        <v/>
      </c>
      <c r="W70" s="108" t="str">
        <f t="shared" ca="1" si="785"/>
        <v/>
      </c>
      <c r="X70" s="109" t="str">
        <f t="shared" ref="X70:AM70" ca="1" si="786">IFERROR(IF(VLOOKUP($C70,INDIRECT(X$5&amp;"!$V$3:$AG$100"),2,0)&gt;0,1,0),"")</f>
        <v/>
      </c>
      <c r="Y70" s="107" t="str">
        <f t="shared" ca="1" si="786"/>
        <v/>
      </c>
      <c r="Z70" s="108" t="str">
        <f t="shared" ca="1" si="786"/>
        <v/>
      </c>
      <c r="AA70" s="108" t="str">
        <f t="shared" ca="1" si="786"/>
        <v/>
      </c>
      <c r="AB70" s="109" t="str">
        <f t="shared" ca="1" si="786"/>
        <v/>
      </c>
      <c r="AC70" s="107" t="str">
        <f t="shared" ca="1" si="786"/>
        <v/>
      </c>
      <c r="AD70" s="108" t="str">
        <f t="shared" ca="1" si="786"/>
        <v/>
      </c>
      <c r="AE70" s="108" t="str">
        <f t="shared" ca="1" si="786"/>
        <v/>
      </c>
      <c r="AF70" s="108" t="str">
        <f t="shared" ca="1" si="786"/>
        <v/>
      </c>
      <c r="AG70" s="109" t="str">
        <f t="shared" ca="1" si="786"/>
        <v/>
      </c>
      <c r="AH70" s="128" t="str">
        <f t="shared" ca="1" si="786"/>
        <v/>
      </c>
      <c r="AI70" s="108" t="str">
        <f t="shared" ca="1" si="786"/>
        <v/>
      </c>
      <c r="AJ70" s="108" t="str">
        <f t="shared" ca="1" si="786"/>
        <v/>
      </c>
      <c r="AK70" s="109" t="str">
        <f t="shared" ca="1" si="786"/>
        <v/>
      </c>
      <c r="AL70" s="107" t="str">
        <f t="shared" ca="1" si="786"/>
        <v/>
      </c>
      <c r="AM70" s="108" t="str">
        <f t="shared" ca="1" si="786"/>
        <v/>
      </c>
      <c r="AN70" s="108" t="str">
        <f t="shared" ref="AN70:BC70" ca="1" si="787">IFERROR(IF(VLOOKUP($C70,INDIRECT(AN$5&amp;"!$V$3:$AG$100"),2,0)&gt;0,1,0),"")</f>
        <v/>
      </c>
      <c r="AO70" s="253" t="str">
        <f t="shared" ca="1" si="787"/>
        <v/>
      </c>
      <c r="AP70" s="109" t="str">
        <f t="shared" ca="1" si="787"/>
        <v/>
      </c>
      <c r="AQ70" s="128" t="str">
        <f t="shared" ca="1" si="787"/>
        <v/>
      </c>
      <c r="AR70" s="108" t="str">
        <f t="shared" ca="1" si="787"/>
        <v/>
      </c>
      <c r="AS70" s="108" t="str">
        <f t="shared" ca="1" si="787"/>
        <v/>
      </c>
      <c r="AT70" s="109" t="str">
        <f t="shared" ca="1" si="787"/>
        <v/>
      </c>
      <c r="AU70" s="128" t="str">
        <f t="shared" ca="1" si="787"/>
        <v/>
      </c>
      <c r="AV70" s="108" t="str">
        <f t="shared" ca="1" si="787"/>
        <v/>
      </c>
      <c r="AW70" s="108" t="str">
        <f t="shared" ca="1" si="787"/>
        <v/>
      </c>
      <c r="AX70" s="109" t="str">
        <f t="shared" ca="1" si="787"/>
        <v/>
      </c>
      <c r="AY70" s="107" t="str">
        <f t="shared" ca="1" si="787"/>
        <v/>
      </c>
      <c r="AZ70" s="108" t="str">
        <f t="shared" ca="1" si="787"/>
        <v/>
      </c>
      <c r="BA70" s="108" t="str">
        <f t="shared" ca="1" si="787"/>
        <v/>
      </c>
      <c r="BB70" s="253" t="str">
        <f t="shared" ca="1" si="787"/>
        <v/>
      </c>
      <c r="BC70" s="109" t="str">
        <f t="shared" ca="1" si="787"/>
        <v/>
      </c>
      <c r="BD70" s="128" t="str">
        <f t="shared" ref="BD70:BG70" ca="1" si="788">IFERROR(IF(VLOOKUP($C70,INDIRECT(BD$5&amp;"!$V$3:$AG$100"),2,0)&gt;0,1,0),"")</f>
        <v/>
      </c>
      <c r="BE70" s="108" t="str">
        <f t="shared" ca="1" si="788"/>
        <v/>
      </c>
      <c r="BF70" s="108" t="str">
        <f t="shared" ca="1" si="788"/>
        <v/>
      </c>
      <c r="BG70" s="305" t="str">
        <f t="shared" ca="1" si="788"/>
        <v/>
      </c>
      <c r="BH70" s="88"/>
    </row>
    <row r="71" spans="1:60" x14ac:dyDescent="0.25">
      <c r="A71" s="3"/>
      <c r="B71" s="348"/>
      <c r="C71" s="354"/>
      <c r="D71" s="260" t="str">
        <f t="shared" si="2"/>
        <v/>
      </c>
      <c r="E71" s="260" t="str">
        <f t="shared" si="3"/>
        <v/>
      </c>
      <c r="F71" s="17" t="s">
        <v>18</v>
      </c>
      <c r="G71" s="141">
        <f t="shared" ca="1" si="122"/>
        <v>0</v>
      </c>
      <c r="H71" s="306" t="str">
        <f t="shared" ref="H71" ca="1" si="789">IFERROR(IF(VLOOKUP($C70,INDIRECT(H$5&amp;"!$V$3:$AG$100"),12,0)&gt;0,VLOOKUP($C70,INDIRECT(H$5&amp;"!$V$3:$AG$100"),12,0),0),"")</f>
        <v/>
      </c>
      <c r="I71" s="101" t="str">
        <f t="shared" ref="I71" ca="1" si="790">IFERROR(IF(VLOOKUP($C70,INDIRECT(I$5&amp;"!$V$3:$AG$100"),12,0)&gt;0,VLOOKUP($C70,INDIRECT(I$5&amp;"!$V$3:$AG$100"),12,0),0),"")</f>
        <v/>
      </c>
      <c r="J71" s="101" t="str">
        <f t="shared" ref="J71" ca="1" si="791">IFERROR(IF(VLOOKUP($C70,INDIRECT(J$5&amp;"!$V$3:$AG$100"),12,0)&gt;0,VLOOKUP($C70,INDIRECT(J$5&amp;"!$V$3:$AG$100"),12,0),0),"")</f>
        <v/>
      </c>
      <c r="K71" s="102" t="str">
        <f t="shared" ref="K71" ca="1" si="792">IFERROR(IF(VLOOKUP($C70,INDIRECT(K$5&amp;"!$V$3:$AG$100"),12,0)&gt;0,VLOOKUP($C70,INDIRECT(K$5&amp;"!$V$3:$AG$100"),12,0),0),"")</f>
        <v/>
      </c>
      <c r="L71" s="103" t="str">
        <f t="shared" ref="L71" ca="1" si="793">IFERROR(IF(VLOOKUP($C70,INDIRECT(L$5&amp;"!$V$3:$AG$100"),12,0)&gt;0,VLOOKUP($C70,INDIRECT(L$5&amp;"!$V$3:$AG$100"),12,0),0),"")</f>
        <v/>
      </c>
      <c r="M71" s="101" t="str">
        <f t="shared" ref="M71" ca="1" si="794">IFERROR(IF(VLOOKUP($C70,INDIRECT(M$5&amp;"!$V$3:$AG$100"),12,0)&gt;0,VLOOKUP($C70,INDIRECT(M$5&amp;"!$V$3:$AG$100"),12,0),0),"")</f>
        <v/>
      </c>
      <c r="N71" s="101" t="str">
        <f t="shared" ref="N71" ca="1" si="795">IFERROR(IF(VLOOKUP($C70,INDIRECT(N$5&amp;"!$V$3:$AG$100"),12,0)&gt;0,VLOOKUP($C70,INDIRECT(N$5&amp;"!$V$3:$AG$100"),12,0),0),"")</f>
        <v/>
      </c>
      <c r="O71" s="102" t="str">
        <f t="shared" ref="O71" ca="1" si="796">IFERROR(IF(VLOOKUP($C70,INDIRECT(O$5&amp;"!$V$3:$AG$100"),12,0)&gt;0,VLOOKUP($C70,INDIRECT(O$5&amp;"!$V$3:$AG$100"),12,0),0),"")</f>
        <v/>
      </c>
      <c r="P71" s="103" t="str">
        <f t="shared" ref="P71" ca="1" si="797">IFERROR(IF(VLOOKUP($C70,INDIRECT(P$5&amp;"!$V$3:$AG$100"),12,0)&gt;0,VLOOKUP($C70,INDIRECT(P$5&amp;"!$V$3:$AG$100"),12,0),0),"")</f>
        <v/>
      </c>
      <c r="Q71" s="101" t="str">
        <f t="shared" ref="Q71" ca="1" si="798">IFERROR(IF(VLOOKUP($C70,INDIRECT(Q$5&amp;"!$V$3:$AG$100"),12,0)&gt;0,VLOOKUP($C70,INDIRECT(Q$5&amp;"!$V$3:$AG$100"),12,0),0),"")</f>
        <v/>
      </c>
      <c r="R71" s="101" t="str">
        <f t="shared" ref="R71" ca="1" si="799">IFERROR(IF(VLOOKUP($C70,INDIRECT(R$5&amp;"!$V$3:$AG$100"),12,0)&gt;0,VLOOKUP($C70,INDIRECT(R$5&amp;"!$V$3:$AG$100"),12,0),0),"")</f>
        <v/>
      </c>
      <c r="S71" s="101" t="str">
        <f t="shared" ref="S71" ca="1" si="800">IFERROR(IF(VLOOKUP($C70,INDIRECT(S$5&amp;"!$V$3:$AG$100"),12,0)&gt;0,VLOOKUP($C70,INDIRECT(S$5&amp;"!$V$3:$AG$100"),12,0),0),"")</f>
        <v/>
      </c>
      <c r="T71" s="102" t="str">
        <f t="shared" ref="T71" ca="1" si="801">IFERROR(IF(VLOOKUP($C70,INDIRECT(T$5&amp;"!$V$3:$AG$100"),12,0)&gt;0,VLOOKUP($C70,INDIRECT(T$5&amp;"!$V$3:$AG$100"),12,0),0),"")</f>
        <v/>
      </c>
      <c r="U71" s="129" t="str">
        <f t="shared" ref="U71" ca="1" si="802">IFERROR(IF(VLOOKUP($C70,INDIRECT(U$5&amp;"!$V$3:$AG$100"),12,0)&gt;0,VLOOKUP($C70,INDIRECT(U$5&amp;"!$V$3:$AG$100"),12,0),0),"")</f>
        <v/>
      </c>
      <c r="V71" s="101" t="str">
        <f t="shared" ref="V71" ca="1" si="803">IFERROR(IF(VLOOKUP($C70,INDIRECT(V$5&amp;"!$V$3:$AG$100"),12,0)&gt;0,VLOOKUP($C70,INDIRECT(V$5&amp;"!$V$3:$AG$100"),12,0),0),"")</f>
        <v/>
      </c>
      <c r="W71" s="101" t="str">
        <f t="shared" ref="W71" ca="1" si="804">IFERROR(IF(VLOOKUP($C70,INDIRECT(W$5&amp;"!$V$3:$AG$100"),12,0)&gt;0,VLOOKUP($C70,INDIRECT(W$5&amp;"!$V$3:$AG$100"),12,0),0),"")</f>
        <v/>
      </c>
      <c r="X71" s="102" t="str">
        <f t="shared" ref="X71" ca="1" si="805">IFERROR(IF(VLOOKUP($C70,INDIRECT(X$5&amp;"!$V$3:$AG$100"),12,0)&gt;0,VLOOKUP($C70,INDIRECT(X$5&amp;"!$V$3:$AG$100"),12,0),0),"")</f>
        <v/>
      </c>
      <c r="Y71" s="103" t="str">
        <f t="shared" ref="Y71" ca="1" si="806">IFERROR(IF(VLOOKUP($C70,INDIRECT(Y$5&amp;"!$V$3:$AG$100"),12,0)&gt;0,VLOOKUP($C70,INDIRECT(Y$5&amp;"!$V$3:$AG$100"),12,0),0),"")</f>
        <v/>
      </c>
      <c r="Z71" s="101" t="str">
        <f t="shared" ref="Z71" ca="1" si="807">IFERROR(IF(VLOOKUP($C70,INDIRECT(Z$5&amp;"!$V$3:$AG$100"),12,0)&gt;0,VLOOKUP($C70,INDIRECT(Z$5&amp;"!$V$3:$AG$100"),12,0),0),"")</f>
        <v/>
      </c>
      <c r="AA71" s="101" t="str">
        <f t="shared" ref="AA71" ca="1" si="808">IFERROR(IF(VLOOKUP($C70,INDIRECT(AA$5&amp;"!$V$3:$AG$100"),12,0)&gt;0,VLOOKUP($C70,INDIRECT(AA$5&amp;"!$V$3:$AG$100"),12,0),0),"")</f>
        <v/>
      </c>
      <c r="AB71" s="102" t="str">
        <f t="shared" ref="AB71" ca="1" si="809">IFERROR(IF(VLOOKUP($C70,INDIRECT(AB$5&amp;"!$V$3:$AG$100"),12,0)&gt;0,VLOOKUP($C70,INDIRECT(AB$5&amp;"!$V$3:$AG$100"),12,0),0),"")</f>
        <v/>
      </c>
      <c r="AC71" s="103" t="str">
        <f t="shared" ref="AC71" ca="1" si="810">IFERROR(IF(VLOOKUP($C70,INDIRECT(AC$5&amp;"!$V$3:$AG$100"),12,0)&gt;0,VLOOKUP($C70,INDIRECT(AC$5&amp;"!$V$3:$AG$100"),12,0),0),"")</f>
        <v/>
      </c>
      <c r="AD71" s="101" t="str">
        <f t="shared" ref="AD71" ca="1" si="811">IFERROR(IF(VLOOKUP($C70,INDIRECT(AD$5&amp;"!$V$3:$AG$100"),12,0)&gt;0,VLOOKUP($C70,INDIRECT(AD$5&amp;"!$V$3:$AG$100"),12,0),0),"")</f>
        <v/>
      </c>
      <c r="AE71" s="101" t="str">
        <f t="shared" ref="AE71" ca="1" si="812">IFERROR(IF(VLOOKUP($C70,INDIRECT(AE$5&amp;"!$V$3:$AG$100"),12,0)&gt;0,VLOOKUP($C70,INDIRECT(AE$5&amp;"!$V$3:$AG$100"),12,0),0),"")</f>
        <v/>
      </c>
      <c r="AF71" s="101" t="str">
        <f t="shared" ref="AF71" ca="1" si="813">IFERROR(IF(VLOOKUP($C70,INDIRECT(AF$5&amp;"!$V$3:$AG$100"),12,0)&gt;0,VLOOKUP($C70,INDIRECT(AF$5&amp;"!$V$3:$AG$100"),12,0),0),"")</f>
        <v/>
      </c>
      <c r="AG71" s="102" t="str">
        <f t="shared" ref="AG71" ca="1" si="814">IFERROR(IF(VLOOKUP($C70,INDIRECT(AG$5&amp;"!$V$3:$AG$100"),12,0)&gt;0,VLOOKUP($C70,INDIRECT(AG$5&amp;"!$V$3:$AG$100"),12,0),0),"")</f>
        <v/>
      </c>
      <c r="AH71" s="129" t="str">
        <f t="shared" ref="AH71" ca="1" si="815">IFERROR(IF(VLOOKUP($C70,INDIRECT(AH$5&amp;"!$V$3:$AG$100"),12,0)&gt;0,VLOOKUP($C70,INDIRECT(AH$5&amp;"!$V$3:$AG$100"),12,0),0),"")</f>
        <v/>
      </c>
      <c r="AI71" s="101" t="str">
        <f t="shared" ref="AI71" ca="1" si="816">IFERROR(IF(VLOOKUP($C70,INDIRECT(AI$5&amp;"!$V$3:$AG$100"),12,0)&gt;0,VLOOKUP($C70,INDIRECT(AI$5&amp;"!$V$3:$AG$100"),12,0),0),"")</f>
        <v/>
      </c>
      <c r="AJ71" s="101" t="str">
        <f t="shared" ref="AJ71" ca="1" si="817">IFERROR(IF(VLOOKUP($C70,INDIRECT(AJ$5&amp;"!$V$3:$AG$100"),12,0)&gt;0,VLOOKUP($C70,INDIRECT(AJ$5&amp;"!$V$3:$AG$100"),12,0),0),"")</f>
        <v/>
      </c>
      <c r="AK71" s="102" t="str">
        <f t="shared" ref="AK71" ca="1" si="818">IFERROR(IF(VLOOKUP($C70,INDIRECT(AK$5&amp;"!$V$3:$AG$100"),12,0)&gt;0,VLOOKUP($C70,INDIRECT(AK$5&amp;"!$V$3:$AG$100"),12,0),0),"")</f>
        <v/>
      </c>
      <c r="AL71" s="103" t="str">
        <f t="shared" ref="AL71" ca="1" si="819">IFERROR(IF(VLOOKUP($C70,INDIRECT(AL$5&amp;"!$V$3:$AG$100"),12,0)&gt;0,VLOOKUP($C70,INDIRECT(AL$5&amp;"!$V$3:$AG$100"),12,0),0),"")</f>
        <v/>
      </c>
      <c r="AM71" s="101" t="str">
        <f t="shared" ref="AM71" ca="1" si="820">IFERROR(IF(VLOOKUP($C70,INDIRECT(AM$5&amp;"!$V$3:$AG$100"),12,0)&gt;0,VLOOKUP($C70,INDIRECT(AM$5&amp;"!$V$3:$AG$100"),12,0),0),"")</f>
        <v/>
      </c>
      <c r="AN71" s="101" t="str">
        <f t="shared" ref="AN71" ca="1" si="821">IFERROR(IF(VLOOKUP($C70,INDIRECT(AN$5&amp;"!$V$3:$AG$100"),12,0)&gt;0,VLOOKUP($C70,INDIRECT(AN$5&amp;"!$V$3:$AG$100"),12,0),0),"")</f>
        <v/>
      </c>
      <c r="AO71" s="254" t="str">
        <f t="shared" ref="AO71" ca="1" si="822">IFERROR(IF(VLOOKUP($C70,INDIRECT(AO$5&amp;"!$V$3:$AG$100"),12,0)&gt;0,VLOOKUP($C70,INDIRECT(AO$5&amp;"!$V$3:$AG$100"),12,0),0),"")</f>
        <v/>
      </c>
      <c r="AP71" s="102" t="str">
        <f t="shared" ref="AP71" ca="1" si="823">IFERROR(IF(VLOOKUP($C70,INDIRECT(AP$5&amp;"!$V$3:$AG$100"),12,0)&gt;0,VLOOKUP($C70,INDIRECT(AP$5&amp;"!$V$3:$AG$100"),12,0),0),"")</f>
        <v/>
      </c>
      <c r="AQ71" s="129" t="str">
        <f t="shared" ref="AQ71" ca="1" si="824">IFERROR(IF(VLOOKUP($C70,INDIRECT(AQ$5&amp;"!$V$3:$AG$100"),12,0)&gt;0,VLOOKUP($C70,INDIRECT(AQ$5&amp;"!$V$3:$AG$100"),12,0),0),"")</f>
        <v/>
      </c>
      <c r="AR71" s="101" t="str">
        <f t="shared" ref="AR71" ca="1" si="825">IFERROR(IF(VLOOKUP($C70,INDIRECT(AR$5&amp;"!$V$3:$AG$100"),12,0)&gt;0,VLOOKUP($C70,INDIRECT(AR$5&amp;"!$V$3:$AG$100"),12,0),0),"")</f>
        <v/>
      </c>
      <c r="AS71" s="101" t="str">
        <f t="shared" ref="AS71" ca="1" si="826">IFERROR(IF(VLOOKUP($C70,INDIRECT(AS$5&amp;"!$V$3:$AG$100"),12,0)&gt;0,VLOOKUP($C70,INDIRECT(AS$5&amp;"!$V$3:$AG$100"),12,0),0),"")</f>
        <v/>
      </c>
      <c r="AT71" s="102" t="str">
        <f t="shared" ref="AT71" ca="1" si="827">IFERROR(IF(VLOOKUP($C70,INDIRECT(AT$5&amp;"!$V$3:$AG$100"),12,0)&gt;0,VLOOKUP($C70,INDIRECT(AT$5&amp;"!$V$3:$AG$100"),12,0),0),"")</f>
        <v/>
      </c>
      <c r="AU71" s="129" t="str">
        <f t="shared" ref="AU71" ca="1" si="828">IFERROR(IF(VLOOKUP($C70,INDIRECT(AU$5&amp;"!$V$3:$AG$100"),12,0)&gt;0,VLOOKUP($C70,INDIRECT(AU$5&amp;"!$V$3:$AG$100"),12,0),0),"")</f>
        <v/>
      </c>
      <c r="AV71" s="101" t="str">
        <f t="shared" ref="AV71" ca="1" si="829">IFERROR(IF(VLOOKUP($C70,INDIRECT(AV$5&amp;"!$V$3:$AG$100"),12,0)&gt;0,VLOOKUP($C70,INDIRECT(AV$5&amp;"!$V$3:$AG$100"),12,0),0),"")</f>
        <v/>
      </c>
      <c r="AW71" s="101" t="str">
        <f t="shared" ref="AW71" ca="1" si="830">IFERROR(IF(VLOOKUP($C70,INDIRECT(AW$5&amp;"!$V$3:$AG$100"),12,0)&gt;0,VLOOKUP($C70,INDIRECT(AW$5&amp;"!$V$3:$AG$100"),12,0),0),"")</f>
        <v/>
      </c>
      <c r="AX71" s="102" t="str">
        <f t="shared" ref="AX71" ca="1" si="831">IFERROR(IF(VLOOKUP($C70,INDIRECT(AX$5&amp;"!$V$3:$AG$100"),12,0)&gt;0,VLOOKUP($C70,INDIRECT(AX$5&amp;"!$V$3:$AG$100"),12,0),0),"")</f>
        <v/>
      </c>
      <c r="AY71" s="103" t="str">
        <f t="shared" ref="AY71" ca="1" si="832">IFERROR(IF(VLOOKUP($C70,INDIRECT(AY$5&amp;"!$V$3:$AG$100"),12,0)&gt;0,VLOOKUP($C70,INDIRECT(AY$5&amp;"!$V$3:$AG$100"),12,0),0),"")</f>
        <v/>
      </c>
      <c r="AZ71" s="101" t="str">
        <f t="shared" ref="AZ71" ca="1" si="833">IFERROR(IF(VLOOKUP($C70,INDIRECT(AZ$5&amp;"!$V$3:$AG$100"),12,0)&gt;0,VLOOKUP($C70,INDIRECT(AZ$5&amp;"!$V$3:$AG$100"),12,0),0),"")</f>
        <v/>
      </c>
      <c r="BA71" s="101" t="str">
        <f t="shared" ref="BA71" ca="1" si="834">IFERROR(IF(VLOOKUP($C70,INDIRECT(BA$5&amp;"!$V$3:$AG$100"),12,0)&gt;0,VLOOKUP($C70,INDIRECT(BA$5&amp;"!$V$3:$AG$100"),12,0),0),"")</f>
        <v/>
      </c>
      <c r="BB71" s="254" t="str">
        <f t="shared" ref="BB71" ca="1" si="835">IFERROR(IF(VLOOKUP($C70,INDIRECT(BB$5&amp;"!$V$3:$AG$100"),12,0)&gt;0,VLOOKUP($C70,INDIRECT(BB$5&amp;"!$V$3:$AG$100"),12,0),0),"")</f>
        <v/>
      </c>
      <c r="BC71" s="102" t="str">
        <f t="shared" ref="BC71" ca="1" si="836">IFERROR(IF(VLOOKUP($C70,INDIRECT(BC$5&amp;"!$V$3:$AG$100"),12,0)&gt;0,VLOOKUP($C70,INDIRECT(BC$5&amp;"!$V$3:$AG$100"),12,0),0),"")</f>
        <v/>
      </c>
      <c r="BD71" s="129" t="str">
        <f t="shared" ref="BD71" ca="1" si="837">IFERROR(IF(VLOOKUP($C70,INDIRECT(BD$5&amp;"!$V$3:$AG$100"),12,0)&gt;0,VLOOKUP($C70,INDIRECT(BD$5&amp;"!$V$3:$AG$100"),12,0),0),"")</f>
        <v/>
      </c>
      <c r="BE71" s="101" t="str">
        <f t="shared" ref="BE71" ca="1" si="838">IFERROR(IF(VLOOKUP($C70,INDIRECT(BE$5&amp;"!$V$3:$AG$100"),12,0)&gt;0,VLOOKUP($C70,INDIRECT(BE$5&amp;"!$V$3:$AG$100"),12,0),0),"")</f>
        <v/>
      </c>
      <c r="BF71" s="101" t="str">
        <f t="shared" ref="BF71" ca="1" si="839">IFERROR(IF(VLOOKUP($C70,INDIRECT(BF$5&amp;"!$V$3:$AG$100"),12,0)&gt;0,VLOOKUP($C70,INDIRECT(BF$5&amp;"!$V$3:$AG$100"),12,0),0),"")</f>
        <v/>
      </c>
      <c r="BG71" s="307" t="str">
        <f t="shared" ref="BG71" ca="1" si="840">IFERROR(IF(VLOOKUP($C70,INDIRECT(BG$5&amp;"!$V$3:$AG$100"),12,0)&gt;0,VLOOKUP($C70,INDIRECT(BG$5&amp;"!$V$3:$AG$100"),12,0),0),"")</f>
        <v/>
      </c>
      <c r="BH71" s="88"/>
    </row>
    <row r="72" spans="1:60" ht="15.75" thickBot="1" x14ac:dyDescent="0.3">
      <c r="A72" s="3"/>
      <c r="B72" s="373"/>
      <c r="C72" s="369"/>
      <c r="D72" s="264" t="str">
        <f t="shared" si="2"/>
        <v/>
      </c>
      <c r="E72" s="264" t="str">
        <f t="shared" si="3"/>
        <v/>
      </c>
      <c r="F72" s="120" t="s">
        <v>20</v>
      </c>
      <c r="G72" s="146">
        <f t="shared" ca="1" si="122"/>
        <v>0</v>
      </c>
      <c r="H72" s="308" t="str">
        <f t="shared" ref="H72:BG72" ca="1" si="841">IFERROR(IF(VLOOKUP($C70,INDIRECT(H$5&amp;"!$V$3:$AG$100"),11,0)&gt;0,VLOOKUP($C70,INDIRECT(H$5&amp;"!$V$3:$AG$100"),11,0),0),"")</f>
        <v/>
      </c>
      <c r="I72" s="309" t="str">
        <f t="shared" ca="1" si="841"/>
        <v/>
      </c>
      <c r="J72" s="309" t="str">
        <f t="shared" ca="1" si="841"/>
        <v/>
      </c>
      <c r="K72" s="310" t="str">
        <f t="shared" ca="1" si="841"/>
        <v/>
      </c>
      <c r="L72" s="311" t="str">
        <f t="shared" ca="1" si="841"/>
        <v/>
      </c>
      <c r="M72" s="309" t="str">
        <f t="shared" ca="1" si="841"/>
        <v/>
      </c>
      <c r="N72" s="309" t="str">
        <f t="shared" ca="1" si="841"/>
        <v/>
      </c>
      <c r="O72" s="310" t="str">
        <f t="shared" ca="1" si="841"/>
        <v/>
      </c>
      <c r="P72" s="311" t="str">
        <f t="shared" ca="1" si="841"/>
        <v/>
      </c>
      <c r="Q72" s="309" t="str">
        <f t="shared" ca="1" si="841"/>
        <v/>
      </c>
      <c r="R72" s="309" t="str">
        <f t="shared" ca="1" si="841"/>
        <v/>
      </c>
      <c r="S72" s="309" t="str">
        <f t="shared" ca="1" si="841"/>
        <v/>
      </c>
      <c r="T72" s="310" t="str">
        <f t="shared" ca="1" si="841"/>
        <v/>
      </c>
      <c r="U72" s="312" t="str">
        <f t="shared" ca="1" si="841"/>
        <v/>
      </c>
      <c r="V72" s="309" t="str">
        <f t="shared" ca="1" si="841"/>
        <v/>
      </c>
      <c r="W72" s="309" t="str">
        <f t="shared" ca="1" si="841"/>
        <v/>
      </c>
      <c r="X72" s="310" t="str">
        <f t="shared" ca="1" si="841"/>
        <v/>
      </c>
      <c r="Y72" s="311" t="str">
        <f t="shared" ca="1" si="841"/>
        <v/>
      </c>
      <c r="Z72" s="309" t="str">
        <f t="shared" ca="1" si="841"/>
        <v/>
      </c>
      <c r="AA72" s="309" t="str">
        <f t="shared" ca="1" si="841"/>
        <v/>
      </c>
      <c r="AB72" s="310" t="str">
        <f t="shared" ca="1" si="841"/>
        <v/>
      </c>
      <c r="AC72" s="311" t="str">
        <f t="shared" ca="1" si="841"/>
        <v/>
      </c>
      <c r="AD72" s="309" t="str">
        <f t="shared" ca="1" si="841"/>
        <v/>
      </c>
      <c r="AE72" s="309" t="str">
        <f t="shared" ca="1" si="841"/>
        <v/>
      </c>
      <c r="AF72" s="309" t="str">
        <f t="shared" ca="1" si="841"/>
        <v/>
      </c>
      <c r="AG72" s="310" t="str">
        <f t="shared" ca="1" si="841"/>
        <v/>
      </c>
      <c r="AH72" s="312" t="str">
        <f t="shared" ca="1" si="841"/>
        <v/>
      </c>
      <c r="AI72" s="309" t="str">
        <f t="shared" ca="1" si="841"/>
        <v/>
      </c>
      <c r="AJ72" s="309" t="str">
        <f t="shared" ca="1" si="841"/>
        <v/>
      </c>
      <c r="AK72" s="310" t="str">
        <f t="shared" ca="1" si="841"/>
        <v/>
      </c>
      <c r="AL72" s="311" t="str">
        <f t="shared" ca="1" si="841"/>
        <v/>
      </c>
      <c r="AM72" s="309" t="str">
        <f t="shared" ca="1" si="841"/>
        <v/>
      </c>
      <c r="AN72" s="309" t="str">
        <f t="shared" ca="1" si="841"/>
        <v/>
      </c>
      <c r="AO72" s="313" t="str">
        <f t="shared" ca="1" si="841"/>
        <v/>
      </c>
      <c r="AP72" s="310" t="str">
        <f t="shared" ca="1" si="841"/>
        <v/>
      </c>
      <c r="AQ72" s="312" t="str">
        <f t="shared" ca="1" si="841"/>
        <v/>
      </c>
      <c r="AR72" s="309" t="str">
        <f t="shared" ca="1" si="841"/>
        <v/>
      </c>
      <c r="AS72" s="309" t="str">
        <f t="shared" ca="1" si="841"/>
        <v/>
      </c>
      <c r="AT72" s="310" t="str">
        <f t="shared" ca="1" si="841"/>
        <v/>
      </c>
      <c r="AU72" s="312" t="str">
        <f t="shared" ca="1" si="841"/>
        <v/>
      </c>
      <c r="AV72" s="309" t="str">
        <f t="shared" ca="1" si="841"/>
        <v/>
      </c>
      <c r="AW72" s="309" t="str">
        <f t="shared" ca="1" si="841"/>
        <v/>
      </c>
      <c r="AX72" s="310" t="str">
        <f t="shared" ca="1" si="841"/>
        <v/>
      </c>
      <c r="AY72" s="311" t="str">
        <f t="shared" ca="1" si="841"/>
        <v/>
      </c>
      <c r="AZ72" s="309" t="str">
        <f t="shared" ca="1" si="841"/>
        <v/>
      </c>
      <c r="BA72" s="309" t="str">
        <f t="shared" ca="1" si="841"/>
        <v/>
      </c>
      <c r="BB72" s="313" t="str">
        <f t="shared" ca="1" si="841"/>
        <v/>
      </c>
      <c r="BC72" s="310" t="str">
        <f t="shared" ca="1" si="841"/>
        <v/>
      </c>
      <c r="BD72" s="312" t="str">
        <f t="shared" ca="1" si="841"/>
        <v/>
      </c>
      <c r="BE72" s="309" t="str">
        <f t="shared" ca="1" si="841"/>
        <v/>
      </c>
      <c r="BF72" s="309" t="str">
        <f t="shared" ca="1" si="841"/>
        <v/>
      </c>
      <c r="BG72" s="314" t="str">
        <f t="shared" ca="1" si="841"/>
        <v/>
      </c>
      <c r="BH72" s="90"/>
    </row>
    <row r="73" spans="1:60" ht="15.75" thickTop="1" x14ac:dyDescent="0.25">
      <c r="A73" s="3"/>
      <c r="B73" s="368" t="s">
        <v>83</v>
      </c>
      <c r="C73" s="353" t="s">
        <v>85</v>
      </c>
      <c r="D73" s="259" t="str">
        <f t="shared" si="2"/>
        <v>Fumagalli</v>
      </c>
      <c r="E73" s="259" t="str">
        <f t="shared" si="3"/>
        <v>V</v>
      </c>
      <c r="F73" s="14" t="s">
        <v>16</v>
      </c>
      <c r="G73" s="140">
        <f t="shared" ca="1" si="122"/>
        <v>18</v>
      </c>
      <c r="H73" s="321" t="str">
        <f t="shared" ref="H73:W73" ca="1" si="842">IFERROR(IF(VLOOKUP($C73,INDIRECT(H$5&amp;"!$V$3:$AG$100"),2,0)&gt;0,1,0),"")</f>
        <v/>
      </c>
      <c r="I73" s="322">
        <f t="shared" ca="1" si="842"/>
        <v>1</v>
      </c>
      <c r="J73" s="322" t="str">
        <f t="shared" ca="1" si="842"/>
        <v/>
      </c>
      <c r="K73" s="323">
        <f t="shared" ca="1" si="842"/>
        <v>1</v>
      </c>
      <c r="L73" s="324" t="str">
        <f t="shared" ca="1" si="842"/>
        <v/>
      </c>
      <c r="M73" s="322" t="str">
        <f t="shared" ca="1" si="842"/>
        <v/>
      </c>
      <c r="N73" s="322" t="str">
        <f t="shared" ca="1" si="842"/>
        <v/>
      </c>
      <c r="O73" s="323">
        <f t="shared" ca="1" si="842"/>
        <v>1</v>
      </c>
      <c r="P73" s="324" t="str">
        <f t="shared" ca="1" si="842"/>
        <v/>
      </c>
      <c r="Q73" s="322">
        <f t="shared" ca="1" si="842"/>
        <v>1</v>
      </c>
      <c r="R73" s="322">
        <f t="shared" ca="1" si="842"/>
        <v>1</v>
      </c>
      <c r="S73" s="322">
        <f t="shared" ca="1" si="842"/>
        <v>1</v>
      </c>
      <c r="T73" s="323">
        <f t="shared" ca="1" si="842"/>
        <v>1</v>
      </c>
      <c r="U73" s="325">
        <f t="shared" ca="1" si="842"/>
        <v>1</v>
      </c>
      <c r="V73" s="322">
        <f t="shared" ca="1" si="842"/>
        <v>1</v>
      </c>
      <c r="W73" s="322" t="str">
        <f t="shared" ca="1" si="842"/>
        <v/>
      </c>
      <c r="X73" s="323" t="str">
        <f t="shared" ref="X73:AM73" ca="1" si="843">IFERROR(IF(VLOOKUP($C73,INDIRECT(X$5&amp;"!$V$3:$AG$100"),2,0)&gt;0,1,0),"")</f>
        <v/>
      </c>
      <c r="Y73" s="324">
        <f t="shared" ca="1" si="843"/>
        <v>1</v>
      </c>
      <c r="Z73" s="322" t="str">
        <f t="shared" ca="1" si="843"/>
        <v/>
      </c>
      <c r="AA73" s="322">
        <f t="shared" ca="1" si="843"/>
        <v>1</v>
      </c>
      <c r="AB73" s="323" t="str">
        <f t="shared" ca="1" si="843"/>
        <v/>
      </c>
      <c r="AC73" s="324">
        <f t="shared" ca="1" si="843"/>
        <v>1</v>
      </c>
      <c r="AD73" s="322" t="str">
        <f t="shared" ca="1" si="843"/>
        <v/>
      </c>
      <c r="AE73" s="322" t="str">
        <f t="shared" ca="1" si="843"/>
        <v/>
      </c>
      <c r="AF73" s="322" t="str">
        <f t="shared" ca="1" si="843"/>
        <v/>
      </c>
      <c r="AG73" s="323">
        <f t="shared" ca="1" si="843"/>
        <v>1</v>
      </c>
      <c r="AH73" s="325" t="str">
        <f t="shared" ca="1" si="843"/>
        <v/>
      </c>
      <c r="AI73" s="322">
        <f t="shared" ca="1" si="843"/>
        <v>1</v>
      </c>
      <c r="AJ73" s="322">
        <f t="shared" ca="1" si="843"/>
        <v>1</v>
      </c>
      <c r="AK73" s="323">
        <f t="shared" ca="1" si="843"/>
        <v>1</v>
      </c>
      <c r="AL73" s="324" t="str">
        <f t="shared" ca="1" si="843"/>
        <v/>
      </c>
      <c r="AM73" s="322" t="str">
        <f t="shared" ca="1" si="843"/>
        <v/>
      </c>
      <c r="AN73" s="322" t="str">
        <f t="shared" ref="AN73:BC73" ca="1" si="844">IFERROR(IF(VLOOKUP($C73,INDIRECT(AN$5&amp;"!$V$3:$AG$100"),2,0)&gt;0,1,0),"")</f>
        <v/>
      </c>
      <c r="AO73" s="326" t="str">
        <f t="shared" ca="1" si="844"/>
        <v/>
      </c>
      <c r="AP73" s="323" t="str">
        <f t="shared" ca="1" si="844"/>
        <v/>
      </c>
      <c r="AQ73" s="325" t="str">
        <f t="shared" ca="1" si="844"/>
        <v/>
      </c>
      <c r="AR73" s="322" t="str">
        <f t="shared" ca="1" si="844"/>
        <v/>
      </c>
      <c r="AS73" s="322" t="str">
        <f t="shared" ca="1" si="844"/>
        <v/>
      </c>
      <c r="AT73" s="323" t="str">
        <f t="shared" ca="1" si="844"/>
        <v/>
      </c>
      <c r="AU73" s="325">
        <f t="shared" ca="1" si="844"/>
        <v>1</v>
      </c>
      <c r="AV73" s="322" t="str">
        <f t="shared" ca="1" si="844"/>
        <v/>
      </c>
      <c r="AW73" s="322" t="str">
        <f t="shared" ca="1" si="844"/>
        <v/>
      </c>
      <c r="AX73" s="323" t="str">
        <f t="shared" ca="1" si="844"/>
        <v/>
      </c>
      <c r="AY73" s="324" t="str">
        <f t="shared" ca="1" si="844"/>
        <v/>
      </c>
      <c r="AZ73" s="322">
        <f t="shared" ca="1" si="844"/>
        <v>1</v>
      </c>
      <c r="BA73" s="322" t="str">
        <f t="shared" ca="1" si="844"/>
        <v/>
      </c>
      <c r="BB73" s="326" t="str">
        <f t="shared" ca="1" si="844"/>
        <v/>
      </c>
      <c r="BC73" s="323" t="str">
        <f t="shared" ca="1" si="844"/>
        <v/>
      </c>
      <c r="BD73" s="325" t="str">
        <f t="shared" ref="BD73:BG73" ca="1" si="845">IFERROR(IF(VLOOKUP($C73,INDIRECT(BD$5&amp;"!$V$3:$AG$100"),2,0)&gt;0,1,0),"")</f>
        <v/>
      </c>
      <c r="BE73" s="322" t="str">
        <f t="shared" ca="1" si="845"/>
        <v/>
      </c>
      <c r="BF73" s="322" t="str">
        <f t="shared" ca="1" si="845"/>
        <v/>
      </c>
      <c r="BG73" s="327" t="str">
        <f t="shared" ca="1" si="845"/>
        <v/>
      </c>
      <c r="BH73" s="87"/>
    </row>
    <row r="74" spans="1:60" x14ac:dyDescent="0.25">
      <c r="A74" s="3"/>
      <c r="B74" s="348"/>
      <c r="C74" s="354"/>
      <c r="D74" s="260" t="str">
        <f t="shared" si="2"/>
        <v/>
      </c>
      <c r="E74" s="260" t="str">
        <f t="shared" si="3"/>
        <v/>
      </c>
      <c r="F74" s="17" t="s">
        <v>18</v>
      </c>
      <c r="G74" s="141">
        <f t="shared" ca="1" si="122"/>
        <v>8</v>
      </c>
      <c r="H74" s="306" t="str">
        <f t="shared" ref="H74" ca="1" si="846">IFERROR(IF(VLOOKUP($C73,INDIRECT(H$5&amp;"!$V$3:$AG$100"),12,0)&gt;0,VLOOKUP($C73,INDIRECT(H$5&amp;"!$V$3:$AG$100"),12,0),0),"")</f>
        <v/>
      </c>
      <c r="I74" s="101">
        <f t="shared" ref="I74" ca="1" si="847">IFERROR(IF(VLOOKUP($C73,INDIRECT(I$5&amp;"!$V$3:$AG$100"),12,0)&gt;0,VLOOKUP($C73,INDIRECT(I$5&amp;"!$V$3:$AG$100"),12,0),0),"")</f>
        <v>1</v>
      </c>
      <c r="J74" s="101" t="str">
        <f t="shared" ref="J74" ca="1" si="848">IFERROR(IF(VLOOKUP($C73,INDIRECT(J$5&amp;"!$V$3:$AG$100"),12,0)&gt;0,VLOOKUP($C73,INDIRECT(J$5&amp;"!$V$3:$AG$100"),12,0),0),"")</f>
        <v/>
      </c>
      <c r="K74" s="102">
        <f t="shared" ref="K74" ca="1" si="849">IFERROR(IF(VLOOKUP($C73,INDIRECT(K$5&amp;"!$V$3:$AG$100"),12,0)&gt;0,VLOOKUP($C73,INDIRECT(K$5&amp;"!$V$3:$AG$100"),12,0),0),"")</f>
        <v>1</v>
      </c>
      <c r="L74" s="103" t="str">
        <f t="shared" ref="L74" ca="1" si="850">IFERROR(IF(VLOOKUP($C73,INDIRECT(L$5&amp;"!$V$3:$AG$100"),12,0)&gt;0,VLOOKUP($C73,INDIRECT(L$5&amp;"!$V$3:$AG$100"),12,0),0),"")</f>
        <v/>
      </c>
      <c r="M74" s="101" t="str">
        <f t="shared" ref="M74" ca="1" si="851">IFERROR(IF(VLOOKUP($C73,INDIRECT(M$5&amp;"!$V$3:$AG$100"),12,0)&gt;0,VLOOKUP($C73,INDIRECT(M$5&amp;"!$V$3:$AG$100"),12,0),0),"")</f>
        <v/>
      </c>
      <c r="N74" s="101" t="str">
        <f t="shared" ref="N74" ca="1" si="852">IFERROR(IF(VLOOKUP($C73,INDIRECT(N$5&amp;"!$V$3:$AG$100"),12,0)&gt;0,VLOOKUP($C73,INDIRECT(N$5&amp;"!$V$3:$AG$100"),12,0),0),"")</f>
        <v/>
      </c>
      <c r="O74" s="102">
        <f t="shared" ref="O74" ca="1" si="853">IFERROR(IF(VLOOKUP($C73,INDIRECT(O$5&amp;"!$V$3:$AG$100"),12,0)&gt;0,VLOOKUP($C73,INDIRECT(O$5&amp;"!$V$3:$AG$100"),12,0),0),"")</f>
        <v>1</v>
      </c>
      <c r="P74" s="103" t="str">
        <f t="shared" ref="P74" ca="1" si="854">IFERROR(IF(VLOOKUP($C73,INDIRECT(P$5&amp;"!$V$3:$AG$100"),12,0)&gt;0,VLOOKUP($C73,INDIRECT(P$5&amp;"!$V$3:$AG$100"),12,0),0),"")</f>
        <v/>
      </c>
      <c r="Q74" s="101">
        <f t="shared" ref="Q74" ca="1" si="855">IFERROR(IF(VLOOKUP($C73,INDIRECT(Q$5&amp;"!$V$3:$AG$100"),12,0)&gt;0,VLOOKUP($C73,INDIRECT(Q$5&amp;"!$V$3:$AG$100"),12,0),0),"")</f>
        <v>0</v>
      </c>
      <c r="R74" s="101">
        <f t="shared" ref="R74" ca="1" si="856">IFERROR(IF(VLOOKUP($C73,INDIRECT(R$5&amp;"!$V$3:$AG$100"),12,0)&gt;0,VLOOKUP($C73,INDIRECT(R$5&amp;"!$V$3:$AG$100"),12,0),0),"")</f>
        <v>1</v>
      </c>
      <c r="S74" s="101">
        <f t="shared" ref="S74" ca="1" si="857">IFERROR(IF(VLOOKUP($C73,INDIRECT(S$5&amp;"!$V$3:$AG$100"),12,0)&gt;0,VLOOKUP($C73,INDIRECT(S$5&amp;"!$V$3:$AG$100"),12,0),0),"")</f>
        <v>0</v>
      </c>
      <c r="T74" s="102">
        <f t="shared" ref="T74" ca="1" si="858">IFERROR(IF(VLOOKUP($C73,INDIRECT(T$5&amp;"!$V$3:$AG$100"),12,0)&gt;0,VLOOKUP($C73,INDIRECT(T$5&amp;"!$V$3:$AG$100"),12,0),0),"")</f>
        <v>0</v>
      </c>
      <c r="U74" s="129">
        <f t="shared" ref="U74" ca="1" si="859">IFERROR(IF(VLOOKUP($C73,INDIRECT(U$5&amp;"!$V$3:$AG$100"),12,0)&gt;0,VLOOKUP($C73,INDIRECT(U$5&amp;"!$V$3:$AG$100"),12,0),0),"")</f>
        <v>1</v>
      </c>
      <c r="V74" s="101">
        <f t="shared" ref="V74" ca="1" si="860">IFERROR(IF(VLOOKUP($C73,INDIRECT(V$5&amp;"!$V$3:$AG$100"),12,0)&gt;0,VLOOKUP($C73,INDIRECT(V$5&amp;"!$V$3:$AG$100"),12,0),0),"")</f>
        <v>0</v>
      </c>
      <c r="W74" s="101" t="str">
        <f t="shared" ref="W74" ca="1" si="861">IFERROR(IF(VLOOKUP($C73,INDIRECT(W$5&amp;"!$V$3:$AG$100"),12,0)&gt;0,VLOOKUP($C73,INDIRECT(W$5&amp;"!$V$3:$AG$100"),12,0),0),"")</f>
        <v/>
      </c>
      <c r="X74" s="102" t="str">
        <f t="shared" ref="X74" ca="1" si="862">IFERROR(IF(VLOOKUP($C73,INDIRECT(X$5&amp;"!$V$3:$AG$100"),12,0)&gt;0,VLOOKUP($C73,INDIRECT(X$5&amp;"!$V$3:$AG$100"),12,0),0),"")</f>
        <v/>
      </c>
      <c r="Y74" s="103">
        <f t="shared" ref="Y74" ca="1" si="863">IFERROR(IF(VLOOKUP($C73,INDIRECT(Y$5&amp;"!$V$3:$AG$100"),12,0)&gt;0,VLOOKUP($C73,INDIRECT(Y$5&amp;"!$V$3:$AG$100"),12,0),0),"")</f>
        <v>1</v>
      </c>
      <c r="Z74" s="101" t="str">
        <f t="shared" ref="Z74" ca="1" si="864">IFERROR(IF(VLOOKUP($C73,INDIRECT(Z$5&amp;"!$V$3:$AG$100"),12,0)&gt;0,VLOOKUP($C73,INDIRECT(Z$5&amp;"!$V$3:$AG$100"),12,0),0),"")</f>
        <v/>
      </c>
      <c r="AA74" s="101">
        <f t="shared" ref="AA74" ca="1" si="865">IFERROR(IF(VLOOKUP($C73,INDIRECT(AA$5&amp;"!$V$3:$AG$100"),12,0)&gt;0,VLOOKUP($C73,INDIRECT(AA$5&amp;"!$V$3:$AG$100"),12,0),0),"")</f>
        <v>0</v>
      </c>
      <c r="AB74" s="102" t="str">
        <f t="shared" ref="AB74" ca="1" si="866">IFERROR(IF(VLOOKUP($C73,INDIRECT(AB$5&amp;"!$V$3:$AG$100"),12,0)&gt;0,VLOOKUP($C73,INDIRECT(AB$5&amp;"!$V$3:$AG$100"),12,0),0),"")</f>
        <v/>
      </c>
      <c r="AC74" s="103">
        <f t="shared" ref="AC74" ca="1" si="867">IFERROR(IF(VLOOKUP($C73,INDIRECT(AC$5&amp;"!$V$3:$AG$100"),12,0)&gt;0,VLOOKUP($C73,INDIRECT(AC$5&amp;"!$V$3:$AG$100"),12,0),0),"")</f>
        <v>0</v>
      </c>
      <c r="AD74" s="101" t="str">
        <f t="shared" ref="AD74" ca="1" si="868">IFERROR(IF(VLOOKUP($C73,INDIRECT(AD$5&amp;"!$V$3:$AG$100"),12,0)&gt;0,VLOOKUP($C73,INDIRECT(AD$5&amp;"!$V$3:$AG$100"),12,0),0),"")</f>
        <v/>
      </c>
      <c r="AE74" s="101" t="str">
        <f t="shared" ref="AE74" ca="1" si="869">IFERROR(IF(VLOOKUP($C73,INDIRECT(AE$5&amp;"!$V$3:$AG$100"),12,0)&gt;0,VLOOKUP($C73,INDIRECT(AE$5&amp;"!$V$3:$AG$100"),12,0),0),"")</f>
        <v/>
      </c>
      <c r="AF74" s="101" t="str">
        <f t="shared" ref="AF74" ca="1" si="870">IFERROR(IF(VLOOKUP($C73,INDIRECT(AF$5&amp;"!$V$3:$AG$100"),12,0)&gt;0,VLOOKUP($C73,INDIRECT(AF$5&amp;"!$V$3:$AG$100"),12,0),0),"")</f>
        <v/>
      </c>
      <c r="AG74" s="102">
        <f t="shared" ref="AG74" ca="1" si="871">IFERROR(IF(VLOOKUP($C73,INDIRECT(AG$5&amp;"!$V$3:$AG$100"),12,0)&gt;0,VLOOKUP($C73,INDIRECT(AG$5&amp;"!$V$3:$AG$100"),12,0),0),"")</f>
        <v>1</v>
      </c>
      <c r="AH74" s="129" t="str">
        <f t="shared" ref="AH74" ca="1" si="872">IFERROR(IF(VLOOKUP($C73,INDIRECT(AH$5&amp;"!$V$3:$AG$100"),12,0)&gt;0,VLOOKUP($C73,INDIRECT(AH$5&amp;"!$V$3:$AG$100"),12,0),0),"")</f>
        <v/>
      </c>
      <c r="AI74" s="101">
        <f t="shared" ref="AI74" ca="1" si="873">IFERROR(IF(VLOOKUP($C73,INDIRECT(AI$5&amp;"!$V$3:$AG$100"),12,0)&gt;0,VLOOKUP($C73,INDIRECT(AI$5&amp;"!$V$3:$AG$100"),12,0),0),"")</f>
        <v>0</v>
      </c>
      <c r="AJ74" s="101">
        <f t="shared" ref="AJ74" ca="1" si="874">IFERROR(IF(VLOOKUP($C73,INDIRECT(AJ$5&amp;"!$V$3:$AG$100"),12,0)&gt;0,VLOOKUP($C73,INDIRECT(AJ$5&amp;"!$V$3:$AG$100"),12,0),0),"")</f>
        <v>0</v>
      </c>
      <c r="AK74" s="102">
        <f t="shared" ref="AK74" ca="1" si="875">IFERROR(IF(VLOOKUP($C73,INDIRECT(AK$5&amp;"!$V$3:$AG$100"),12,0)&gt;0,VLOOKUP($C73,INDIRECT(AK$5&amp;"!$V$3:$AG$100"),12,0),0),"")</f>
        <v>0</v>
      </c>
      <c r="AL74" s="103" t="str">
        <f t="shared" ref="AL74" ca="1" si="876">IFERROR(IF(VLOOKUP($C73,INDIRECT(AL$5&amp;"!$V$3:$AG$100"),12,0)&gt;0,VLOOKUP($C73,INDIRECT(AL$5&amp;"!$V$3:$AG$100"),12,0),0),"")</f>
        <v/>
      </c>
      <c r="AM74" s="101" t="str">
        <f t="shared" ref="AM74" ca="1" si="877">IFERROR(IF(VLOOKUP($C73,INDIRECT(AM$5&amp;"!$V$3:$AG$100"),12,0)&gt;0,VLOOKUP($C73,INDIRECT(AM$5&amp;"!$V$3:$AG$100"),12,0),0),"")</f>
        <v/>
      </c>
      <c r="AN74" s="101" t="str">
        <f t="shared" ref="AN74" ca="1" si="878">IFERROR(IF(VLOOKUP($C73,INDIRECT(AN$5&amp;"!$V$3:$AG$100"),12,0)&gt;0,VLOOKUP($C73,INDIRECT(AN$5&amp;"!$V$3:$AG$100"),12,0),0),"")</f>
        <v/>
      </c>
      <c r="AO74" s="254" t="str">
        <f t="shared" ref="AO74" ca="1" si="879">IFERROR(IF(VLOOKUP($C73,INDIRECT(AO$5&amp;"!$V$3:$AG$100"),12,0)&gt;0,VLOOKUP($C73,INDIRECT(AO$5&amp;"!$V$3:$AG$100"),12,0),0),"")</f>
        <v/>
      </c>
      <c r="AP74" s="102" t="str">
        <f t="shared" ref="AP74" ca="1" si="880">IFERROR(IF(VLOOKUP($C73,INDIRECT(AP$5&amp;"!$V$3:$AG$100"),12,0)&gt;0,VLOOKUP($C73,INDIRECT(AP$5&amp;"!$V$3:$AG$100"),12,0),0),"")</f>
        <v/>
      </c>
      <c r="AQ74" s="129" t="str">
        <f t="shared" ref="AQ74" ca="1" si="881">IFERROR(IF(VLOOKUP($C73,INDIRECT(AQ$5&amp;"!$V$3:$AG$100"),12,0)&gt;0,VLOOKUP($C73,INDIRECT(AQ$5&amp;"!$V$3:$AG$100"),12,0),0),"")</f>
        <v/>
      </c>
      <c r="AR74" s="101" t="str">
        <f t="shared" ref="AR74" ca="1" si="882">IFERROR(IF(VLOOKUP($C73,INDIRECT(AR$5&amp;"!$V$3:$AG$100"),12,0)&gt;0,VLOOKUP($C73,INDIRECT(AR$5&amp;"!$V$3:$AG$100"),12,0),0),"")</f>
        <v/>
      </c>
      <c r="AS74" s="101" t="str">
        <f t="shared" ref="AS74" ca="1" si="883">IFERROR(IF(VLOOKUP($C73,INDIRECT(AS$5&amp;"!$V$3:$AG$100"),12,0)&gt;0,VLOOKUP($C73,INDIRECT(AS$5&amp;"!$V$3:$AG$100"),12,0),0),"")</f>
        <v/>
      </c>
      <c r="AT74" s="102" t="str">
        <f t="shared" ref="AT74" ca="1" si="884">IFERROR(IF(VLOOKUP($C73,INDIRECT(AT$5&amp;"!$V$3:$AG$100"),12,0)&gt;0,VLOOKUP($C73,INDIRECT(AT$5&amp;"!$V$3:$AG$100"),12,0),0),"")</f>
        <v/>
      </c>
      <c r="AU74" s="129">
        <f t="shared" ref="AU74" ca="1" si="885">IFERROR(IF(VLOOKUP($C73,INDIRECT(AU$5&amp;"!$V$3:$AG$100"),12,0)&gt;0,VLOOKUP($C73,INDIRECT(AU$5&amp;"!$V$3:$AG$100"),12,0),0),"")</f>
        <v>1</v>
      </c>
      <c r="AV74" s="101" t="str">
        <f t="shared" ref="AV74" ca="1" si="886">IFERROR(IF(VLOOKUP($C73,INDIRECT(AV$5&amp;"!$V$3:$AG$100"),12,0)&gt;0,VLOOKUP($C73,INDIRECT(AV$5&amp;"!$V$3:$AG$100"),12,0),0),"")</f>
        <v/>
      </c>
      <c r="AW74" s="101" t="str">
        <f t="shared" ref="AW74" ca="1" si="887">IFERROR(IF(VLOOKUP($C73,INDIRECT(AW$5&amp;"!$V$3:$AG$100"),12,0)&gt;0,VLOOKUP($C73,INDIRECT(AW$5&amp;"!$V$3:$AG$100"),12,0),0),"")</f>
        <v/>
      </c>
      <c r="AX74" s="102" t="str">
        <f t="shared" ref="AX74" ca="1" si="888">IFERROR(IF(VLOOKUP($C73,INDIRECT(AX$5&amp;"!$V$3:$AG$100"),12,0)&gt;0,VLOOKUP($C73,INDIRECT(AX$5&amp;"!$V$3:$AG$100"),12,0),0),"")</f>
        <v/>
      </c>
      <c r="AY74" s="103" t="str">
        <f t="shared" ref="AY74" ca="1" si="889">IFERROR(IF(VLOOKUP($C73,INDIRECT(AY$5&amp;"!$V$3:$AG$100"),12,0)&gt;0,VLOOKUP($C73,INDIRECT(AY$5&amp;"!$V$3:$AG$100"),12,0),0),"")</f>
        <v/>
      </c>
      <c r="AZ74" s="101">
        <f t="shared" ref="AZ74" ca="1" si="890">IFERROR(IF(VLOOKUP($C73,INDIRECT(AZ$5&amp;"!$V$3:$AG$100"),12,0)&gt;0,VLOOKUP($C73,INDIRECT(AZ$5&amp;"!$V$3:$AG$100"),12,0),0),"")</f>
        <v>0</v>
      </c>
      <c r="BA74" s="101" t="str">
        <f t="shared" ref="BA74" ca="1" si="891">IFERROR(IF(VLOOKUP($C73,INDIRECT(BA$5&amp;"!$V$3:$AG$100"),12,0)&gt;0,VLOOKUP($C73,INDIRECT(BA$5&amp;"!$V$3:$AG$100"),12,0),0),"")</f>
        <v/>
      </c>
      <c r="BB74" s="254" t="str">
        <f t="shared" ref="BB74" ca="1" si="892">IFERROR(IF(VLOOKUP($C73,INDIRECT(BB$5&amp;"!$V$3:$AG$100"),12,0)&gt;0,VLOOKUP($C73,INDIRECT(BB$5&amp;"!$V$3:$AG$100"),12,0),0),"")</f>
        <v/>
      </c>
      <c r="BC74" s="102" t="str">
        <f t="shared" ref="BC74" ca="1" si="893">IFERROR(IF(VLOOKUP($C73,INDIRECT(BC$5&amp;"!$V$3:$AG$100"),12,0)&gt;0,VLOOKUP($C73,INDIRECT(BC$5&amp;"!$V$3:$AG$100"),12,0),0),"")</f>
        <v/>
      </c>
      <c r="BD74" s="129" t="str">
        <f t="shared" ref="BD74" ca="1" si="894">IFERROR(IF(VLOOKUP($C73,INDIRECT(BD$5&amp;"!$V$3:$AG$100"),12,0)&gt;0,VLOOKUP($C73,INDIRECT(BD$5&amp;"!$V$3:$AG$100"),12,0),0),"")</f>
        <v/>
      </c>
      <c r="BE74" s="101" t="str">
        <f t="shared" ref="BE74" ca="1" si="895">IFERROR(IF(VLOOKUP($C73,INDIRECT(BE$5&amp;"!$V$3:$AG$100"),12,0)&gt;0,VLOOKUP($C73,INDIRECT(BE$5&amp;"!$V$3:$AG$100"),12,0),0),"")</f>
        <v/>
      </c>
      <c r="BF74" s="101" t="str">
        <f t="shared" ref="BF74" ca="1" si="896">IFERROR(IF(VLOOKUP($C73,INDIRECT(BF$5&amp;"!$V$3:$AG$100"),12,0)&gt;0,VLOOKUP($C73,INDIRECT(BF$5&amp;"!$V$3:$AG$100"),12,0),0),"")</f>
        <v/>
      </c>
      <c r="BG74" s="307" t="str">
        <f t="shared" ref="BG74" ca="1" si="897">IFERROR(IF(VLOOKUP($C73,INDIRECT(BG$5&amp;"!$V$3:$AG$100"),12,0)&gt;0,VLOOKUP($C73,INDIRECT(BG$5&amp;"!$V$3:$AG$100"),12,0),0),"")</f>
        <v/>
      </c>
      <c r="BH74" s="88"/>
    </row>
    <row r="75" spans="1:60" x14ac:dyDescent="0.25">
      <c r="A75" s="3"/>
      <c r="B75" s="348"/>
      <c r="C75" s="354"/>
      <c r="D75" s="260" t="str">
        <f t="shared" si="2"/>
        <v/>
      </c>
      <c r="E75" s="260" t="str">
        <f t="shared" si="3"/>
        <v/>
      </c>
      <c r="F75" s="20" t="s">
        <v>20</v>
      </c>
      <c r="G75" s="142">
        <f t="shared" ca="1" si="122"/>
        <v>139</v>
      </c>
      <c r="H75" s="308" t="str">
        <f t="shared" ref="H75:BG75" ca="1" si="898">IFERROR(IF(VLOOKUP($C73,INDIRECT(H$5&amp;"!$V$3:$AG$100"),11,0)&gt;0,VLOOKUP($C73,INDIRECT(H$5&amp;"!$V$3:$AG$100"),11,0),0),"")</f>
        <v/>
      </c>
      <c r="I75" s="309">
        <f t="shared" ca="1" si="898"/>
        <v>9</v>
      </c>
      <c r="J75" s="309" t="str">
        <f t="shared" ca="1" si="898"/>
        <v/>
      </c>
      <c r="K75" s="310">
        <f t="shared" ca="1" si="898"/>
        <v>8</v>
      </c>
      <c r="L75" s="311" t="str">
        <f t="shared" ca="1" si="898"/>
        <v/>
      </c>
      <c r="M75" s="309" t="str">
        <f t="shared" ca="1" si="898"/>
        <v/>
      </c>
      <c r="N75" s="309" t="str">
        <f t="shared" ca="1" si="898"/>
        <v/>
      </c>
      <c r="O75" s="310">
        <f t="shared" ca="1" si="898"/>
        <v>5</v>
      </c>
      <c r="P75" s="311" t="str">
        <f t="shared" ca="1" si="898"/>
        <v/>
      </c>
      <c r="Q75" s="309">
        <f t="shared" ca="1" si="898"/>
        <v>6</v>
      </c>
      <c r="R75" s="309">
        <f t="shared" ca="1" si="898"/>
        <v>13</v>
      </c>
      <c r="S75" s="309">
        <f t="shared" ca="1" si="898"/>
        <v>3</v>
      </c>
      <c r="T75" s="310">
        <f t="shared" ca="1" si="898"/>
        <v>6</v>
      </c>
      <c r="U75" s="312">
        <f t="shared" ca="1" si="898"/>
        <v>7</v>
      </c>
      <c r="V75" s="309">
        <f t="shared" ca="1" si="898"/>
        <v>14</v>
      </c>
      <c r="W75" s="309" t="str">
        <f t="shared" ca="1" si="898"/>
        <v/>
      </c>
      <c r="X75" s="310" t="str">
        <f t="shared" ca="1" si="898"/>
        <v/>
      </c>
      <c r="Y75" s="311">
        <f t="shared" ca="1" si="898"/>
        <v>7</v>
      </c>
      <c r="Z75" s="309" t="str">
        <f t="shared" ca="1" si="898"/>
        <v/>
      </c>
      <c r="AA75" s="309">
        <f t="shared" ca="1" si="898"/>
        <v>3</v>
      </c>
      <c r="AB75" s="310" t="str">
        <f t="shared" ca="1" si="898"/>
        <v/>
      </c>
      <c r="AC75" s="311">
        <f t="shared" ca="1" si="898"/>
        <v>3</v>
      </c>
      <c r="AD75" s="309" t="str">
        <f t="shared" ca="1" si="898"/>
        <v/>
      </c>
      <c r="AE75" s="309" t="str">
        <f t="shared" ca="1" si="898"/>
        <v/>
      </c>
      <c r="AF75" s="309" t="str">
        <f t="shared" ca="1" si="898"/>
        <v/>
      </c>
      <c r="AG75" s="310">
        <f t="shared" ca="1" si="898"/>
        <v>13</v>
      </c>
      <c r="AH75" s="312" t="str">
        <f t="shared" ca="1" si="898"/>
        <v/>
      </c>
      <c r="AI75" s="309">
        <f t="shared" ca="1" si="898"/>
        <v>4</v>
      </c>
      <c r="AJ75" s="309">
        <f t="shared" ca="1" si="898"/>
        <v>14</v>
      </c>
      <c r="AK75" s="310">
        <f t="shared" ca="1" si="898"/>
        <v>8</v>
      </c>
      <c r="AL75" s="311" t="str">
        <f t="shared" ca="1" si="898"/>
        <v/>
      </c>
      <c r="AM75" s="309" t="str">
        <f t="shared" ca="1" si="898"/>
        <v/>
      </c>
      <c r="AN75" s="309" t="str">
        <f t="shared" ca="1" si="898"/>
        <v/>
      </c>
      <c r="AO75" s="313" t="str">
        <f t="shared" ca="1" si="898"/>
        <v/>
      </c>
      <c r="AP75" s="310" t="str">
        <f t="shared" ca="1" si="898"/>
        <v/>
      </c>
      <c r="AQ75" s="312" t="str">
        <f t="shared" ca="1" si="898"/>
        <v/>
      </c>
      <c r="AR75" s="309" t="str">
        <f t="shared" ca="1" si="898"/>
        <v/>
      </c>
      <c r="AS75" s="309" t="str">
        <f t="shared" ca="1" si="898"/>
        <v/>
      </c>
      <c r="AT75" s="310" t="str">
        <f t="shared" ca="1" si="898"/>
        <v/>
      </c>
      <c r="AU75" s="312">
        <f t="shared" ca="1" si="898"/>
        <v>13</v>
      </c>
      <c r="AV75" s="309" t="str">
        <f t="shared" ca="1" si="898"/>
        <v/>
      </c>
      <c r="AW75" s="309" t="str">
        <f t="shared" ca="1" si="898"/>
        <v/>
      </c>
      <c r="AX75" s="310" t="str">
        <f t="shared" ca="1" si="898"/>
        <v/>
      </c>
      <c r="AY75" s="311" t="str">
        <f t="shared" ca="1" si="898"/>
        <v/>
      </c>
      <c r="AZ75" s="309">
        <f t="shared" ca="1" si="898"/>
        <v>3</v>
      </c>
      <c r="BA75" s="309" t="str">
        <f t="shared" ca="1" si="898"/>
        <v/>
      </c>
      <c r="BB75" s="313" t="str">
        <f t="shared" ca="1" si="898"/>
        <v/>
      </c>
      <c r="BC75" s="310" t="str">
        <f t="shared" ca="1" si="898"/>
        <v/>
      </c>
      <c r="BD75" s="312" t="str">
        <f t="shared" ca="1" si="898"/>
        <v/>
      </c>
      <c r="BE75" s="309" t="str">
        <f t="shared" ca="1" si="898"/>
        <v/>
      </c>
      <c r="BF75" s="309" t="str">
        <f t="shared" ca="1" si="898"/>
        <v/>
      </c>
      <c r="BG75" s="314" t="str">
        <f t="shared" ca="1" si="898"/>
        <v/>
      </c>
      <c r="BH75" s="88"/>
    </row>
    <row r="76" spans="1:60" x14ac:dyDescent="0.25">
      <c r="A76" s="3"/>
      <c r="B76" s="355" t="s">
        <v>83</v>
      </c>
      <c r="C76" s="360" t="s">
        <v>13</v>
      </c>
      <c r="D76" s="260" t="str">
        <f t="shared" si="2"/>
        <v>Hugo</v>
      </c>
      <c r="E76" s="260" t="str">
        <f t="shared" si="3"/>
        <v>V</v>
      </c>
      <c r="F76" s="23" t="s">
        <v>16</v>
      </c>
      <c r="G76" s="143">
        <f t="shared" ca="1" si="122"/>
        <v>37</v>
      </c>
      <c r="H76" s="317" t="str">
        <f t="shared" ref="H76:W76" ca="1" si="899">IFERROR(IF(VLOOKUP($C76,INDIRECT(H$5&amp;"!$V$3:$AG$100"),2,0)&gt;0,1,0),"")</f>
        <v/>
      </c>
      <c r="I76" s="98">
        <f t="shared" ca="1" si="899"/>
        <v>1</v>
      </c>
      <c r="J76" s="98">
        <f t="shared" ca="1" si="899"/>
        <v>1</v>
      </c>
      <c r="K76" s="99">
        <f t="shared" ca="1" si="899"/>
        <v>1</v>
      </c>
      <c r="L76" s="100" t="str">
        <f t="shared" ca="1" si="899"/>
        <v/>
      </c>
      <c r="M76" s="98" t="str">
        <f t="shared" ca="1" si="899"/>
        <v/>
      </c>
      <c r="N76" s="98">
        <f t="shared" ca="1" si="899"/>
        <v>1</v>
      </c>
      <c r="O76" s="99">
        <f t="shared" ca="1" si="899"/>
        <v>1</v>
      </c>
      <c r="P76" s="100">
        <f t="shared" ca="1" si="899"/>
        <v>1</v>
      </c>
      <c r="Q76" s="98">
        <f t="shared" ca="1" si="899"/>
        <v>1</v>
      </c>
      <c r="R76" s="98">
        <f t="shared" ca="1" si="899"/>
        <v>1</v>
      </c>
      <c r="S76" s="98">
        <f t="shared" ca="1" si="899"/>
        <v>1</v>
      </c>
      <c r="T76" s="99">
        <f t="shared" ca="1" si="899"/>
        <v>1</v>
      </c>
      <c r="U76" s="130">
        <f t="shared" ca="1" si="899"/>
        <v>1</v>
      </c>
      <c r="V76" s="98">
        <f t="shared" ca="1" si="899"/>
        <v>1</v>
      </c>
      <c r="W76" s="98" t="str">
        <f t="shared" ca="1" si="899"/>
        <v/>
      </c>
      <c r="X76" s="99">
        <f t="shared" ref="X76:AM76" ca="1" si="900">IFERROR(IF(VLOOKUP($C76,INDIRECT(X$5&amp;"!$V$3:$AG$100"),2,0)&gt;0,1,0),"")</f>
        <v>1</v>
      </c>
      <c r="Y76" s="100">
        <f t="shared" ca="1" si="900"/>
        <v>1</v>
      </c>
      <c r="Z76" s="98">
        <f t="shared" ca="1" si="900"/>
        <v>1</v>
      </c>
      <c r="AA76" s="98" t="str">
        <f t="shared" ca="1" si="900"/>
        <v/>
      </c>
      <c r="AB76" s="99">
        <f t="shared" ca="1" si="900"/>
        <v>1</v>
      </c>
      <c r="AC76" s="100">
        <f t="shared" ca="1" si="900"/>
        <v>1</v>
      </c>
      <c r="AD76" s="98" t="str">
        <f t="shared" ca="1" si="900"/>
        <v/>
      </c>
      <c r="AE76" s="98" t="str">
        <f t="shared" ca="1" si="900"/>
        <v/>
      </c>
      <c r="AF76" s="98" t="str">
        <f t="shared" ca="1" si="900"/>
        <v/>
      </c>
      <c r="AG76" s="99">
        <f t="shared" ca="1" si="900"/>
        <v>1</v>
      </c>
      <c r="AH76" s="130">
        <f t="shared" ca="1" si="900"/>
        <v>1</v>
      </c>
      <c r="AI76" s="98">
        <f t="shared" ca="1" si="900"/>
        <v>1</v>
      </c>
      <c r="AJ76" s="98">
        <f t="shared" ca="1" si="900"/>
        <v>1</v>
      </c>
      <c r="AK76" s="99">
        <f t="shared" ca="1" si="900"/>
        <v>1</v>
      </c>
      <c r="AL76" s="100">
        <f t="shared" ca="1" si="900"/>
        <v>1</v>
      </c>
      <c r="AM76" s="98" t="str">
        <f t="shared" ca="1" si="900"/>
        <v/>
      </c>
      <c r="AN76" s="98">
        <f t="shared" ref="AN76:BC76" ca="1" si="901">IFERROR(IF(VLOOKUP($C76,INDIRECT(AN$5&amp;"!$V$3:$AG$100"),2,0)&gt;0,1,0),"")</f>
        <v>1</v>
      </c>
      <c r="AO76" s="256">
        <f t="shared" ca="1" si="901"/>
        <v>1</v>
      </c>
      <c r="AP76" s="99">
        <f t="shared" ca="1" si="901"/>
        <v>1</v>
      </c>
      <c r="AQ76" s="130">
        <f t="shared" ca="1" si="901"/>
        <v>1</v>
      </c>
      <c r="AR76" s="98">
        <f t="shared" ca="1" si="901"/>
        <v>1</v>
      </c>
      <c r="AS76" s="98">
        <f t="shared" ca="1" si="901"/>
        <v>1</v>
      </c>
      <c r="AT76" s="99">
        <f t="shared" ca="1" si="901"/>
        <v>1</v>
      </c>
      <c r="AU76" s="130">
        <f t="shared" ca="1" si="901"/>
        <v>1</v>
      </c>
      <c r="AV76" s="98">
        <f t="shared" ca="1" si="901"/>
        <v>1</v>
      </c>
      <c r="AW76" s="98">
        <f t="shared" ca="1" si="901"/>
        <v>1</v>
      </c>
      <c r="AX76" s="99" t="str">
        <f t="shared" ca="1" si="901"/>
        <v/>
      </c>
      <c r="AY76" s="100">
        <f t="shared" ca="1" si="901"/>
        <v>1</v>
      </c>
      <c r="AZ76" s="98">
        <f t="shared" ca="1" si="901"/>
        <v>1</v>
      </c>
      <c r="BA76" s="98">
        <f t="shared" ca="1" si="901"/>
        <v>1</v>
      </c>
      <c r="BB76" s="256">
        <f t="shared" ca="1" si="901"/>
        <v>1</v>
      </c>
      <c r="BC76" s="99" t="str">
        <f t="shared" ca="1" si="901"/>
        <v/>
      </c>
      <c r="BD76" s="130" t="str">
        <f t="shared" ref="BD76:BG76" ca="1" si="902">IFERROR(IF(VLOOKUP($C76,INDIRECT(BD$5&amp;"!$V$3:$AG$100"),2,0)&gt;0,1,0),"")</f>
        <v/>
      </c>
      <c r="BE76" s="98" t="str">
        <f t="shared" ca="1" si="902"/>
        <v/>
      </c>
      <c r="BF76" s="98" t="str">
        <f t="shared" ca="1" si="902"/>
        <v/>
      </c>
      <c r="BG76" s="318" t="str">
        <f t="shared" ca="1" si="902"/>
        <v/>
      </c>
      <c r="BH76" s="88"/>
    </row>
    <row r="77" spans="1:60" x14ac:dyDescent="0.25">
      <c r="A77" s="3"/>
      <c r="B77" s="348"/>
      <c r="C77" s="354"/>
      <c r="D77" s="260" t="str">
        <f t="shared" si="2"/>
        <v/>
      </c>
      <c r="E77" s="260" t="str">
        <f t="shared" si="3"/>
        <v/>
      </c>
      <c r="F77" s="17" t="s">
        <v>18</v>
      </c>
      <c r="G77" s="141">
        <f t="shared" ca="1" si="122"/>
        <v>20</v>
      </c>
      <c r="H77" s="306" t="str">
        <f t="shared" ref="H77" ca="1" si="903">IFERROR(IF(VLOOKUP($C76,INDIRECT(H$5&amp;"!$V$3:$AG$100"),12,0)&gt;0,VLOOKUP($C76,INDIRECT(H$5&amp;"!$V$3:$AG$100"),12,0),0),"")</f>
        <v/>
      </c>
      <c r="I77" s="101">
        <f t="shared" ref="I77" ca="1" si="904">IFERROR(IF(VLOOKUP($C76,INDIRECT(I$5&amp;"!$V$3:$AG$100"),12,0)&gt;0,VLOOKUP($C76,INDIRECT(I$5&amp;"!$V$3:$AG$100"),12,0),0),"")</f>
        <v>0</v>
      </c>
      <c r="J77" s="101">
        <f t="shared" ref="J77" ca="1" si="905">IFERROR(IF(VLOOKUP($C76,INDIRECT(J$5&amp;"!$V$3:$AG$100"),12,0)&gt;0,VLOOKUP($C76,INDIRECT(J$5&amp;"!$V$3:$AG$100"),12,0),0),"")</f>
        <v>0</v>
      </c>
      <c r="K77" s="102">
        <f t="shared" ref="K77" ca="1" si="906">IFERROR(IF(VLOOKUP($C76,INDIRECT(K$5&amp;"!$V$3:$AG$100"),12,0)&gt;0,VLOOKUP($C76,INDIRECT(K$5&amp;"!$V$3:$AG$100"),12,0),0),"")</f>
        <v>0</v>
      </c>
      <c r="L77" s="103" t="str">
        <f t="shared" ref="L77" ca="1" si="907">IFERROR(IF(VLOOKUP($C76,INDIRECT(L$5&amp;"!$V$3:$AG$100"),12,0)&gt;0,VLOOKUP($C76,INDIRECT(L$5&amp;"!$V$3:$AG$100"),12,0),0),"")</f>
        <v/>
      </c>
      <c r="M77" s="101" t="str">
        <f t="shared" ref="M77" ca="1" si="908">IFERROR(IF(VLOOKUP($C76,INDIRECT(M$5&amp;"!$V$3:$AG$100"),12,0)&gt;0,VLOOKUP($C76,INDIRECT(M$5&amp;"!$V$3:$AG$100"),12,0),0),"")</f>
        <v/>
      </c>
      <c r="N77" s="101">
        <f t="shared" ref="N77" ca="1" si="909">IFERROR(IF(VLOOKUP($C76,INDIRECT(N$5&amp;"!$V$3:$AG$100"),12,0)&gt;0,VLOOKUP($C76,INDIRECT(N$5&amp;"!$V$3:$AG$100"),12,0),0),"")</f>
        <v>1</v>
      </c>
      <c r="O77" s="102">
        <f t="shared" ref="O77" ca="1" si="910">IFERROR(IF(VLOOKUP($C76,INDIRECT(O$5&amp;"!$V$3:$AG$100"),12,0)&gt;0,VLOOKUP($C76,INDIRECT(O$5&amp;"!$V$3:$AG$100"),12,0),0),"")</f>
        <v>1</v>
      </c>
      <c r="P77" s="103">
        <f t="shared" ref="P77" ca="1" si="911">IFERROR(IF(VLOOKUP($C76,INDIRECT(P$5&amp;"!$V$3:$AG$100"),12,0)&gt;0,VLOOKUP($C76,INDIRECT(P$5&amp;"!$V$3:$AG$100"),12,0),0),"")</f>
        <v>0</v>
      </c>
      <c r="Q77" s="101">
        <f t="shared" ref="Q77" ca="1" si="912">IFERROR(IF(VLOOKUP($C76,INDIRECT(Q$5&amp;"!$V$3:$AG$100"),12,0)&gt;0,VLOOKUP($C76,INDIRECT(Q$5&amp;"!$V$3:$AG$100"),12,0),0),"")</f>
        <v>2</v>
      </c>
      <c r="R77" s="101">
        <f t="shared" ref="R77" ca="1" si="913">IFERROR(IF(VLOOKUP($C76,INDIRECT(R$5&amp;"!$V$3:$AG$100"),12,0)&gt;0,VLOOKUP($C76,INDIRECT(R$5&amp;"!$V$3:$AG$100"),12,0),0),"")</f>
        <v>2</v>
      </c>
      <c r="S77" s="101">
        <f t="shared" ref="S77" ca="1" si="914">IFERROR(IF(VLOOKUP($C76,INDIRECT(S$5&amp;"!$V$3:$AG$100"),12,0)&gt;0,VLOOKUP($C76,INDIRECT(S$5&amp;"!$V$3:$AG$100"),12,0),0),"")</f>
        <v>0</v>
      </c>
      <c r="T77" s="102">
        <f t="shared" ref="T77" ca="1" si="915">IFERROR(IF(VLOOKUP($C76,INDIRECT(T$5&amp;"!$V$3:$AG$100"),12,0)&gt;0,VLOOKUP($C76,INDIRECT(T$5&amp;"!$V$3:$AG$100"),12,0),0),"")</f>
        <v>1</v>
      </c>
      <c r="U77" s="129">
        <f t="shared" ref="U77" ca="1" si="916">IFERROR(IF(VLOOKUP($C76,INDIRECT(U$5&amp;"!$V$3:$AG$100"),12,0)&gt;0,VLOOKUP($C76,INDIRECT(U$5&amp;"!$V$3:$AG$100"),12,0),0),"")</f>
        <v>1</v>
      </c>
      <c r="V77" s="101">
        <f t="shared" ref="V77" ca="1" si="917">IFERROR(IF(VLOOKUP($C76,INDIRECT(V$5&amp;"!$V$3:$AG$100"),12,0)&gt;0,VLOOKUP($C76,INDIRECT(V$5&amp;"!$V$3:$AG$100"),12,0),0),"")</f>
        <v>0</v>
      </c>
      <c r="W77" s="101" t="str">
        <f t="shared" ref="W77" ca="1" si="918">IFERROR(IF(VLOOKUP($C76,INDIRECT(W$5&amp;"!$V$3:$AG$100"),12,0)&gt;0,VLOOKUP($C76,INDIRECT(W$5&amp;"!$V$3:$AG$100"),12,0),0),"")</f>
        <v/>
      </c>
      <c r="X77" s="102">
        <f t="shared" ref="X77" ca="1" si="919">IFERROR(IF(VLOOKUP($C76,INDIRECT(X$5&amp;"!$V$3:$AG$100"),12,0)&gt;0,VLOOKUP($C76,INDIRECT(X$5&amp;"!$V$3:$AG$100"),12,0),0),"")</f>
        <v>1</v>
      </c>
      <c r="Y77" s="103">
        <f t="shared" ref="Y77" ca="1" si="920">IFERROR(IF(VLOOKUP($C76,INDIRECT(Y$5&amp;"!$V$3:$AG$100"),12,0)&gt;0,VLOOKUP($C76,INDIRECT(Y$5&amp;"!$V$3:$AG$100"),12,0),0),"")</f>
        <v>0</v>
      </c>
      <c r="Z77" s="101">
        <f t="shared" ref="Z77" ca="1" si="921">IFERROR(IF(VLOOKUP($C76,INDIRECT(Z$5&amp;"!$V$3:$AG$100"),12,0)&gt;0,VLOOKUP($C76,INDIRECT(Z$5&amp;"!$V$3:$AG$100"),12,0),0),"")</f>
        <v>2</v>
      </c>
      <c r="AA77" s="101" t="str">
        <f t="shared" ref="AA77" ca="1" si="922">IFERROR(IF(VLOOKUP($C76,INDIRECT(AA$5&amp;"!$V$3:$AG$100"),12,0)&gt;0,VLOOKUP($C76,INDIRECT(AA$5&amp;"!$V$3:$AG$100"),12,0),0),"")</f>
        <v/>
      </c>
      <c r="AB77" s="102">
        <f t="shared" ref="AB77" ca="1" si="923">IFERROR(IF(VLOOKUP($C76,INDIRECT(AB$5&amp;"!$V$3:$AG$100"),12,0)&gt;0,VLOOKUP($C76,INDIRECT(AB$5&amp;"!$V$3:$AG$100"),12,0),0),"")</f>
        <v>0</v>
      </c>
      <c r="AC77" s="103">
        <f t="shared" ref="AC77" ca="1" si="924">IFERROR(IF(VLOOKUP($C76,INDIRECT(AC$5&amp;"!$V$3:$AG$100"),12,0)&gt;0,VLOOKUP($C76,INDIRECT(AC$5&amp;"!$V$3:$AG$100"),12,0),0),"")</f>
        <v>0</v>
      </c>
      <c r="AD77" s="101" t="str">
        <f t="shared" ref="AD77" ca="1" si="925">IFERROR(IF(VLOOKUP($C76,INDIRECT(AD$5&amp;"!$V$3:$AG$100"),12,0)&gt;0,VLOOKUP($C76,INDIRECT(AD$5&amp;"!$V$3:$AG$100"),12,0),0),"")</f>
        <v/>
      </c>
      <c r="AE77" s="101" t="str">
        <f t="shared" ref="AE77" ca="1" si="926">IFERROR(IF(VLOOKUP($C76,INDIRECT(AE$5&amp;"!$V$3:$AG$100"),12,0)&gt;0,VLOOKUP($C76,INDIRECT(AE$5&amp;"!$V$3:$AG$100"),12,0),0),"")</f>
        <v/>
      </c>
      <c r="AF77" s="101" t="str">
        <f t="shared" ref="AF77" ca="1" si="927">IFERROR(IF(VLOOKUP($C76,INDIRECT(AF$5&amp;"!$V$3:$AG$100"),12,0)&gt;0,VLOOKUP($C76,INDIRECT(AF$5&amp;"!$V$3:$AG$100"),12,0),0),"")</f>
        <v/>
      </c>
      <c r="AG77" s="102">
        <f t="shared" ref="AG77" ca="1" si="928">IFERROR(IF(VLOOKUP($C76,INDIRECT(AG$5&amp;"!$V$3:$AG$100"),12,0)&gt;0,VLOOKUP($C76,INDIRECT(AG$5&amp;"!$V$3:$AG$100"),12,0),0),"")</f>
        <v>0</v>
      </c>
      <c r="AH77" s="129">
        <f t="shared" ref="AH77" ca="1" si="929">IFERROR(IF(VLOOKUP($C76,INDIRECT(AH$5&amp;"!$V$3:$AG$100"),12,0)&gt;0,VLOOKUP($C76,INDIRECT(AH$5&amp;"!$V$3:$AG$100"),12,0),0),"")</f>
        <v>1</v>
      </c>
      <c r="AI77" s="101">
        <f t="shared" ref="AI77" ca="1" si="930">IFERROR(IF(VLOOKUP($C76,INDIRECT(AI$5&amp;"!$V$3:$AG$100"),12,0)&gt;0,VLOOKUP($C76,INDIRECT(AI$5&amp;"!$V$3:$AG$100"),12,0),0),"")</f>
        <v>0</v>
      </c>
      <c r="AJ77" s="101">
        <f t="shared" ref="AJ77" ca="1" si="931">IFERROR(IF(VLOOKUP($C76,INDIRECT(AJ$5&amp;"!$V$3:$AG$100"),12,0)&gt;0,VLOOKUP($C76,INDIRECT(AJ$5&amp;"!$V$3:$AG$100"),12,0),0),"")</f>
        <v>0</v>
      </c>
      <c r="AK77" s="102">
        <f t="shared" ref="AK77" ca="1" si="932">IFERROR(IF(VLOOKUP($C76,INDIRECT(AK$5&amp;"!$V$3:$AG$100"),12,0)&gt;0,VLOOKUP($C76,INDIRECT(AK$5&amp;"!$V$3:$AG$100"),12,0),0),"")</f>
        <v>0</v>
      </c>
      <c r="AL77" s="103">
        <f t="shared" ref="AL77" ca="1" si="933">IFERROR(IF(VLOOKUP($C76,INDIRECT(AL$5&amp;"!$V$3:$AG$100"),12,0)&gt;0,VLOOKUP($C76,INDIRECT(AL$5&amp;"!$V$3:$AG$100"),12,0),0),"")</f>
        <v>0</v>
      </c>
      <c r="AM77" s="101" t="str">
        <f t="shared" ref="AM77" ca="1" si="934">IFERROR(IF(VLOOKUP($C76,INDIRECT(AM$5&amp;"!$V$3:$AG$100"),12,0)&gt;0,VLOOKUP($C76,INDIRECT(AM$5&amp;"!$V$3:$AG$100"),12,0),0),"")</f>
        <v/>
      </c>
      <c r="AN77" s="101">
        <f t="shared" ref="AN77" ca="1" si="935">IFERROR(IF(VLOOKUP($C76,INDIRECT(AN$5&amp;"!$V$3:$AG$100"),12,0)&gt;0,VLOOKUP($C76,INDIRECT(AN$5&amp;"!$V$3:$AG$100"),12,0),0),"")</f>
        <v>0</v>
      </c>
      <c r="AO77" s="254">
        <f t="shared" ref="AO77" ca="1" si="936">IFERROR(IF(VLOOKUP($C76,INDIRECT(AO$5&amp;"!$V$3:$AG$100"),12,0)&gt;0,VLOOKUP($C76,INDIRECT(AO$5&amp;"!$V$3:$AG$100"),12,0),0),"")</f>
        <v>2</v>
      </c>
      <c r="AP77" s="102">
        <f t="shared" ref="AP77" ca="1" si="937">IFERROR(IF(VLOOKUP($C76,INDIRECT(AP$5&amp;"!$V$3:$AG$100"),12,0)&gt;0,VLOOKUP($C76,INDIRECT(AP$5&amp;"!$V$3:$AG$100"),12,0),0),"")</f>
        <v>0</v>
      </c>
      <c r="AQ77" s="129">
        <f t="shared" ref="AQ77" ca="1" si="938">IFERROR(IF(VLOOKUP($C76,INDIRECT(AQ$5&amp;"!$V$3:$AG$100"),12,0)&gt;0,VLOOKUP($C76,INDIRECT(AQ$5&amp;"!$V$3:$AG$100"),12,0),0),"")</f>
        <v>1</v>
      </c>
      <c r="AR77" s="101">
        <f t="shared" ref="AR77" ca="1" si="939">IFERROR(IF(VLOOKUP($C76,INDIRECT(AR$5&amp;"!$V$3:$AG$100"),12,0)&gt;0,VLOOKUP($C76,INDIRECT(AR$5&amp;"!$V$3:$AG$100"),12,0),0),"")</f>
        <v>1</v>
      </c>
      <c r="AS77" s="101">
        <f t="shared" ref="AS77" ca="1" si="940">IFERROR(IF(VLOOKUP($C76,INDIRECT(AS$5&amp;"!$V$3:$AG$100"),12,0)&gt;0,VLOOKUP($C76,INDIRECT(AS$5&amp;"!$V$3:$AG$100"),12,0),0),"")</f>
        <v>0</v>
      </c>
      <c r="AT77" s="102">
        <f t="shared" ref="AT77" ca="1" si="941">IFERROR(IF(VLOOKUP($C76,INDIRECT(AT$5&amp;"!$V$3:$AG$100"),12,0)&gt;0,VLOOKUP($C76,INDIRECT(AT$5&amp;"!$V$3:$AG$100"),12,0),0),"")</f>
        <v>1</v>
      </c>
      <c r="AU77" s="129">
        <f t="shared" ref="AU77" ca="1" si="942">IFERROR(IF(VLOOKUP($C76,INDIRECT(AU$5&amp;"!$V$3:$AG$100"),12,0)&gt;0,VLOOKUP($C76,INDIRECT(AU$5&amp;"!$V$3:$AG$100"),12,0),0),"")</f>
        <v>0</v>
      </c>
      <c r="AV77" s="101">
        <f t="shared" ref="AV77" ca="1" si="943">IFERROR(IF(VLOOKUP($C76,INDIRECT(AV$5&amp;"!$V$3:$AG$100"),12,0)&gt;0,VLOOKUP($C76,INDIRECT(AV$5&amp;"!$V$3:$AG$100"),12,0),0),"")</f>
        <v>0</v>
      </c>
      <c r="AW77" s="101">
        <f t="shared" ref="AW77" ca="1" si="944">IFERROR(IF(VLOOKUP($C76,INDIRECT(AW$5&amp;"!$V$3:$AG$100"),12,0)&gt;0,VLOOKUP($C76,INDIRECT(AW$5&amp;"!$V$3:$AG$100"),12,0),0),"")</f>
        <v>0</v>
      </c>
      <c r="AX77" s="102" t="str">
        <f t="shared" ref="AX77" ca="1" si="945">IFERROR(IF(VLOOKUP($C76,INDIRECT(AX$5&amp;"!$V$3:$AG$100"),12,0)&gt;0,VLOOKUP($C76,INDIRECT(AX$5&amp;"!$V$3:$AG$100"),12,0),0),"")</f>
        <v/>
      </c>
      <c r="AY77" s="103">
        <f t="shared" ref="AY77" ca="1" si="946">IFERROR(IF(VLOOKUP($C76,INDIRECT(AY$5&amp;"!$V$3:$AG$100"),12,0)&gt;0,VLOOKUP($C76,INDIRECT(AY$5&amp;"!$V$3:$AG$100"),12,0),0),"")</f>
        <v>0</v>
      </c>
      <c r="AZ77" s="101">
        <f t="shared" ref="AZ77" ca="1" si="947">IFERROR(IF(VLOOKUP($C76,INDIRECT(AZ$5&amp;"!$V$3:$AG$100"),12,0)&gt;0,VLOOKUP($C76,INDIRECT(AZ$5&amp;"!$V$3:$AG$100"),12,0),0),"")</f>
        <v>1</v>
      </c>
      <c r="BA77" s="101">
        <f t="shared" ref="BA77" ca="1" si="948">IFERROR(IF(VLOOKUP($C76,INDIRECT(BA$5&amp;"!$V$3:$AG$100"),12,0)&gt;0,VLOOKUP($C76,INDIRECT(BA$5&amp;"!$V$3:$AG$100"),12,0),0),"")</f>
        <v>1</v>
      </c>
      <c r="BB77" s="254">
        <f t="shared" ref="BB77" ca="1" si="949">IFERROR(IF(VLOOKUP($C76,INDIRECT(BB$5&amp;"!$V$3:$AG$100"),12,0)&gt;0,VLOOKUP($C76,INDIRECT(BB$5&amp;"!$V$3:$AG$100"),12,0),0),"")</f>
        <v>1</v>
      </c>
      <c r="BC77" s="102" t="str">
        <f t="shared" ref="BC77" ca="1" si="950">IFERROR(IF(VLOOKUP($C76,INDIRECT(BC$5&amp;"!$V$3:$AG$100"),12,0)&gt;0,VLOOKUP($C76,INDIRECT(BC$5&amp;"!$V$3:$AG$100"),12,0),0),"")</f>
        <v/>
      </c>
      <c r="BD77" s="129" t="str">
        <f t="shared" ref="BD77" ca="1" si="951">IFERROR(IF(VLOOKUP($C76,INDIRECT(BD$5&amp;"!$V$3:$AG$100"),12,0)&gt;0,VLOOKUP($C76,INDIRECT(BD$5&amp;"!$V$3:$AG$100"),12,0),0),"")</f>
        <v/>
      </c>
      <c r="BE77" s="101" t="str">
        <f t="shared" ref="BE77" ca="1" si="952">IFERROR(IF(VLOOKUP($C76,INDIRECT(BE$5&amp;"!$V$3:$AG$100"),12,0)&gt;0,VLOOKUP($C76,INDIRECT(BE$5&amp;"!$V$3:$AG$100"),12,0),0),"")</f>
        <v/>
      </c>
      <c r="BF77" s="101" t="str">
        <f t="shared" ref="BF77" ca="1" si="953">IFERROR(IF(VLOOKUP($C76,INDIRECT(BF$5&amp;"!$V$3:$AG$100"),12,0)&gt;0,VLOOKUP($C76,INDIRECT(BF$5&amp;"!$V$3:$AG$100"),12,0),0),"")</f>
        <v/>
      </c>
      <c r="BG77" s="307" t="str">
        <f t="shared" ref="BG77" ca="1" si="954">IFERROR(IF(VLOOKUP($C76,INDIRECT(BG$5&amp;"!$V$3:$AG$100"),12,0)&gt;0,VLOOKUP($C76,INDIRECT(BG$5&amp;"!$V$3:$AG$100"),12,0),0),"")</f>
        <v/>
      </c>
      <c r="BH77" s="88"/>
    </row>
    <row r="78" spans="1:60" x14ac:dyDescent="0.25">
      <c r="A78" s="3"/>
      <c r="B78" s="348"/>
      <c r="C78" s="354"/>
      <c r="D78" s="260" t="str">
        <f t="shared" si="2"/>
        <v/>
      </c>
      <c r="E78" s="260" t="str">
        <f t="shared" si="3"/>
        <v/>
      </c>
      <c r="F78" s="20" t="s">
        <v>20</v>
      </c>
      <c r="G78" s="142">
        <f t="shared" ca="1" si="122"/>
        <v>302</v>
      </c>
      <c r="H78" s="319" t="str">
        <f t="shared" ref="H78:BG78" ca="1" si="955">IFERROR(IF(VLOOKUP($C76,INDIRECT(H$5&amp;"!$V$3:$AG$100"),11,0)&gt;0,VLOOKUP($C76,INDIRECT(H$5&amp;"!$V$3:$AG$100"),11,0),0),"")</f>
        <v/>
      </c>
      <c r="I78" s="104">
        <f t="shared" ca="1" si="955"/>
        <v>14</v>
      </c>
      <c r="J78" s="104">
        <f t="shared" ca="1" si="955"/>
        <v>17</v>
      </c>
      <c r="K78" s="105">
        <f t="shared" ca="1" si="955"/>
        <v>10</v>
      </c>
      <c r="L78" s="106" t="str">
        <f t="shared" ca="1" si="955"/>
        <v/>
      </c>
      <c r="M78" s="104" t="str">
        <f t="shared" ca="1" si="955"/>
        <v/>
      </c>
      <c r="N78" s="104">
        <f t="shared" ca="1" si="955"/>
        <v>13</v>
      </c>
      <c r="O78" s="105">
        <f t="shared" ca="1" si="955"/>
        <v>12</v>
      </c>
      <c r="P78" s="106">
        <f t="shared" ca="1" si="955"/>
        <v>9</v>
      </c>
      <c r="Q78" s="104">
        <f t="shared" ca="1" si="955"/>
        <v>13</v>
      </c>
      <c r="R78" s="104">
        <f t="shared" ca="1" si="955"/>
        <v>13</v>
      </c>
      <c r="S78" s="104">
        <f t="shared" ca="1" si="955"/>
        <v>3</v>
      </c>
      <c r="T78" s="105">
        <f t="shared" ca="1" si="955"/>
        <v>2</v>
      </c>
      <c r="U78" s="131">
        <f t="shared" ca="1" si="955"/>
        <v>4</v>
      </c>
      <c r="V78" s="104">
        <f t="shared" ca="1" si="955"/>
        <v>8</v>
      </c>
      <c r="W78" s="104" t="str">
        <f t="shared" ca="1" si="955"/>
        <v/>
      </c>
      <c r="X78" s="105">
        <f t="shared" ca="1" si="955"/>
        <v>9</v>
      </c>
      <c r="Y78" s="106">
        <f t="shared" ca="1" si="955"/>
        <v>4</v>
      </c>
      <c r="Z78" s="104">
        <f t="shared" ca="1" si="955"/>
        <v>8</v>
      </c>
      <c r="AA78" s="104" t="str">
        <f t="shared" ca="1" si="955"/>
        <v/>
      </c>
      <c r="AB78" s="105">
        <f t="shared" ca="1" si="955"/>
        <v>0</v>
      </c>
      <c r="AC78" s="106">
        <f t="shared" ca="1" si="955"/>
        <v>5</v>
      </c>
      <c r="AD78" s="104" t="str">
        <f t="shared" ca="1" si="955"/>
        <v/>
      </c>
      <c r="AE78" s="104" t="str">
        <f t="shared" ca="1" si="955"/>
        <v/>
      </c>
      <c r="AF78" s="104" t="str">
        <f t="shared" ca="1" si="955"/>
        <v/>
      </c>
      <c r="AG78" s="105">
        <f t="shared" ca="1" si="955"/>
        <v>3</v>
      </c>
      <c r="AH78" s="131">
        <f t="shared" ca="1" si="955"/>
        <v>3</v>
      </c>
      <c r="AI78" s="104">
        <f t="shared" ca="1" si="955"/>
        <v>15</v>
      </c>
      <c r="AJ78" s="104">
        <f t="shared" ca="1" si="955"/>
        <v>8</v>
      </c>
      <c r="AK78" s="105">
        <f t="shared" ca="1" si="955"/>
        <v>11</v>
      </c>
      <c r="AL78" s="106">
        <f t="shared" ca="1" si="955"/>
        <v>9</v>
      </c>
      <c r="AM78" s="104" t="str">
        <f t="shared" ca="1" si="955"/>
        <v/>
      </c>
      <c r="AN78" s="104">
        <f t="shared" ca="1" si="955"/>
        <v>6</v>
      </c>
      <c r="AO78" s="255">
        <f t="shared" ca="1" si="955"/>
        <v>10</v>
      </c>
      <c r="AP78" s="105">
        <f t="shared" ca="1" si="955"/>
        <v>8</v>
      </c>
      <c r="AQ78" s="131">
        <f t="shared" ca="1" si="955"/>
        <v>4</v>
      </c>
      <c r="AR78" s="104">
        <f t="shared" ca="1" si="955"/>
        <v>14</v>
      </c>
      <c r="AS78" s="104">
        <f t="shared" ca="1" si="955"/>
        <v>9</v>
      </c>
      <c r="AT78" s="105">
        <f t="shared" ca="1" si="955"/>
        <v>13</v>
      </c>
      <c r="AU78" s="131">
        <f t="shared" ca="1" si="955"/>
        <v>8</v>
      </c>
      <c r="AV78" s="104">
        <f t="shared" ca="1" si="955"/>
        <v>0</v>
      </c>
      <c r="AW78" s="104">
        <f t="shared" ca="1" si="955"/>
        <v>4</v>
      </c>
      <c r="AX78" s="105" t="str">
        <f t="shared" ca="1" si="955"/>
        <v/>
      </c>
      <c r="AY78" s="106">
        <f t="shared" ca="1" si="955"/>
        <v>4</v>
      </c>
      <c r="AZ78" s="104">
        <f t="shared" ca="1" si="955"/>
        <v>9</v>
      </c>
      <c r="BA78" s="104">
        <f t="shared" ca="1" si="955"/>
        <v>7</v>
      </c>
      <c r="BB78" s="255">
        <f t="shared" ca="1" si="955"/>
        <v>13</v>
      </c>
      <c r="BC78" s="105" t="str">
        <f t="shared" ca="1" si="955"/>
        <v/>
      </c>
      <c r="BD78" s="131" t="str">
        <f t="shared" ca="1" si="955"/>
        <v/>
      </c>
      <c r="BE78" s="104" t="str">
        <f t="shared" ca="1" si="955"/>
        <v/>
      </c>
      <c r="BF78" s="104" t="str">
        <f t="shared" ca="1" si="955"/>
        <v/>
      </c>
      <c r="BG78" s="320" t="str">
        <f t="shared" ca="1" si="955"/>
        <v/>
      </c>
      <c r="BH78" s="88"/>
    </row>
    <row r="79" spans="1:60" x14ac:dyDescent="0.25">
      <c r="A79" s="3"/>
      <c r="B79" s="355" t="s">
        <v>83</v>
      </c>
      <c r="C79" s="360" t="s">
        <v>14</v>
      </c>
      <c r="D79" s="260" t="str">
        <f t="shared" si="2"/>
        <v>Juba</v>
      </c>
      <c r="E79" s="260" t="str">
        <f t="shared" si="3"/>
        <v>V</v>
      </c>
      <c r="F79" s="23" t="s">
        <v>16</v>
      </c>
      <c r="G79" s="143">
        <f t="shared" ref="G79:G84" ca="1" si="956">SUM(H79:BG79)</f>
        <v>22</v>
      </c>
      <c r="H79" s="304" t="str">
        <f t="shared" ref="H79:BG79" ca="1" si="957">IFERROR(IF(VLOOKUP($C79,INDIRECT(H$5&amp;"!$V$3:$AG$100"),2,0)&gt;0,1,0),"")</f>
        <v/>
      </c>
      <c r="I79" s="108">
        <f t="shared" ca="1" si="957"/>
        <v>1</v>
      </c>
      <c r="J79" s="108">
        <f t="shared" ca="1" si="957"/>
        <v>1</v>
      </c>
      <c r="K79" s="109">
        <f t="shared" ca="1" si="957"/>
        <v>1</v>
      </c>
      <c r="L79" s="107" t="str">
        <f t="shared" ca="1" si="957"/>
        <v/>
      </c>
      <c r="M79" s="108" t="str">
        <f t="shared" ca="1" si="957"/>
        <v/>
      </c>
      <c r="N79" s="108">
        <f t="shared" ca="1" si="957"/>
        <v>1</v>
      </c>
      <c r="O79" s="109" t="str">
        <f t="shared" ca="1" si="957"/>
        <v/>
      </c>
      <c r="P79" s="107">
        <f t="shared" ca="1" si="957"/>
        <v>1</v>
      </c>
      <c r="Q79" s="108">
        <f t="shared" ca="1" si="957"/>
        <v>1</v>
      </c>
      <c r="R79" s="108">
        <f t="shared" ca="1" si="957"/>
        <v>1</v>
      </c>
      <c r="S79" s="108">
        <f t="shared" ca="1" si="957"/>
        <v>1</v>
      </c>
      <c r="T79" s="109">
        <f t="shared" ca="1" si="957"/>
        <v>1</v>
      </c>
      <c r="U79" s="128">
        <f t="shared" ca="1" si="957"/>
        <v>1</v>
      </c>
      <c r="V79" s="108">
        <f t="shared" ca="1" si="957"/>
        <v>1</v>
      </c>
      <c r="W79" s="108" t="str">
        <f t="shared" ca="1" si="957"/>
        <v/>
      </c>
      <c r="X79" s="109" t="str">
        <f t="shared" ca="1" si="957"/>
        <v/>
      </c>
      <c r="Y79" s="107">
        <f t="shared" ca="1" si="957"/>
        <v>1</v>
      </c>
      <c r="Z79" s="108" t="str">
        <f t="shared" ca="1" si="957"/>
        <v/>
      </c>
      <c r="AA79" s="108" t="str">
        <f t="shared" ca="1" si="957"/>
        <v/>
      </c>
      <c r="AB79" s="109" t="str">
        <f t="shared" ca="1" si="957"/>
        <v/>
      </c>
      <c r="AC79" s="107">
        <f t="shared" ca="1" si="957"/>
        <v>1</v>
      </c>
      <c r="AD79" s="108" t="str">
        <f t="shared" ca="1" si="957"/>
        <v/>
      </c>
      <c r="AE79" s="108" t="str">
        <f t="shared" ca="1" si="957"/>
        <v/>
      </c>
      <c r="AF79" s="108" t="str">
        <f t="shared" ca="1" si="957"/>
        <v/>
      </c>
      <c r="AG79" s="109">
        <f t="shared" ca="1" si="957"/>
        <v>1</v>
      </c>
      <c r="AH79" s="128">
        <f t="shared" ca="1" si="957"/>
        <v>1</v>
      </c>
      <c r="AI79" s="108">
        <f t="shared" ca="1" si="957"/>
        <v>1</v>
      </c>
      <c r="AJ79" s="108">
        <f t="shared" ca="1" si="957"/>
        <v>1</v>
      </c>
      <c r="AK79" s="109" t="str">
        <f t="shared" ca="1" si="957"/>
        <v/>
      </c>
      <c r="AL79" s="107" t="str">
        <f t="shared" ca="1" si="957"/>
        <v/>
      </c>
      <c r="AM79" s="108" t="str">
        <f t="shared" ca="1" si="957"/>
        <v/>
      </c>
      <c r="AN79" s="108">
        <f t="shared" ca="1" si="957"/>
        <v>1</v>
      </c>
      <c r="AO79" s="253" t="str">
        <f t="shared" ca="1" si="957"/>
        <v/>
      </c>
      <c r="AP79" s="109">
        <f t="shared" ca="1" si="957"/>
        <v>1</v>
      </c>
      <c r="AQ79" s="128" t="str">
        <f t="shared" ca="1" si="957"/>
        <v/>
      </c>
      <c r="AR79" s="108">
        <f t="shared" ca="1" si="957"/>
        <v>1</v>
      </c>
      <c r="AS79" s="108" t="str">
        <f t="shared" ca="1" si="957"/>
        <v/>
      </c>
      <c r="AT79" s="109" t="str">
        <f t="shared" ca="1" si="957"/>
        <v/>
      </c>
      <c r="AU79" s="128" t="str">
        <f t="shared" ca="1" si="957"/>
        <v/>
      </c>
      <c r="AV79" s="108" t="str">
        <f t="shared" ca="1" si="957"/>
        <v/>
      </c>
      <c r="AW79" s="108">
        <f t="shared" ca="1" si="957"/>
        <v>1</v>
      </c>
      <c r="AX79" s="109" t="str">
        <f t="shared" ca="1" si="957"/>
        <v/>
      </c>
      <c r="AY79" s="107" t="str">
        <f t="shared" ca="1" si="957"/>
        <v/>
      </c>
      <c r="AZ79" s="108" t="str">
        <f t="shared" ca="1" si="957"/>
        <v/>
      </c>
      <c r="BA79" s="108">
        <f t="shared" ca="1" si="957"/>
        <v>1</v>
      </c>
      <c r="BB79" s="253" t="str">
        <f t="shared" ca="1" si="957"/>
        <v/>
      </c>
      <c r="BC79" s="109" t="str">
        <f t="shared" ca="1" si="957"/>
        <v/>
      </c>
      <c r="BD79" s="128" t="str">
        <f t="shared" ca="1" si="957"/>
        <v/>
      </c>
      <c r="BE79" s="108" t="str">
        <f t="shared" ca="1" si="957"/>
        <v/>
      </c>
      <c r="BF79" s="108" t="str">
        <f t="shared" ca="1" si="957"/>
        <v/>
      </c>
      <c r="BG79" s="305" t="str">
        <f t="shared" ca="1" si="957"/>
        <v/>
      </c>
      <c r="BH79" s="88"/>
    </row>
    <row r="80" spans="1:60" x14ac:dyDescent="0.25">
      <c r="A80" s="3"/>
      <c r="B80" s="348"/>
      <c r="C80" s="354"/>
      <c r="D80" s="260" t="str">
        <f t="shared" si="2"/>
        <v/>
      </c>
      <c r="E80" s="260" t="str">
        <f t="shared" si="3"/>
        <v/>
      </c>
      <c r="F80" s="17" t="s">
        <v>18</v>
      </c>
      <c r="G80" s="141">
        <f t="shared" ca="1" si="956"/>
        <v>10</v>
      </c>
      <c r="H80" s="306" t="str">
        <f t="shared" ref="H80:BG80" ca="1" si="958">IFERROR(IF(VLOOKUP($C79,INDIRECT(H$5&amp;"!$V$3:$AG$100"),12,0)&gt;0,VLOOKUP($C79,INDIRECT(H$5&amp;"!$V$3:$AG$100"),12,0),0),"")</f>
        <v/>
      </c>
      <c r="I80" s="101">
        <f t="shared" ca="1" si="958"/>
        <v>1</v>
      </c>
      <c r="J80" s="101">
        <f t="shared" ca="1" si="958"/>
        <v>1</v>
      </c>
      <c r="K80" s="102">
        <f t="shared" ca="1" si="958"/>
        <v>1</v>
      </c>
      <c r="L80" s="103" t="str">
        <f t="shared" ca="1" si="958"/>
        <v/>
      </c>
      <c r="M80" s="101" t="str">
        <f t="shared" ca="1" si="958"/>
        <v/>
      </c>
      <c r="N80" s="101">
        <f t="shared" ca="1" si="958"/>
        <v>0</v>
      </c>
      <c r="O80" s="102" t="str">
        <f t="shared" ca="1" si="958"/>
        <v/>
      </c>
      <c r="P80" s="103">
        <f t="shared" ca="1" si="958"/>
        <v>0</v>
      </c>
      <c r="Q80" s="101">
        <f t="shared" ca="1" si="958"/>
        <v>2</v>
      </c>
      <c r="R80" s="101">
        <f t="shared" ca="1" si="958"/>
        <v>0</v>
      </c>
      <c r="S80" s="101">
        <f t="shared" ca="1" si="958"/>
        <v>1</v>
      </c>
      <c r="T80" s="102">
        <f t="shared" ca="1" si="958"/>
        <v>0</v>
      </c>
      <c r="U80" s="129">
        <f t="shared" ca="1" si="958"/>
        <v>0</v>
      </c>
      <c r="V80" s="101">
        <f t="shared" ca="1" si="958"/>
        <v>0</v>
      </c>
      <c r="W80" s="101" t="str">
        <f t="shared" ca="1" si="958"/>
        <v/>
      </c>
      <c r="X80" s="102" t="str">
        <f t="shared" ca="1" si="958"/>
        <v/>
      </c>
      <c r="Y80" s="103">
        <f t="shared" ca="1" si="958"/>
        <v>2</v>
      </c>
      <c r="Z80" s="101" t="str">
        <f t="shared" ca="1" si="958"/>
        <v/>
      </c>
      <c r="AA80" s="101" t="str">
        <f t="shared" ca="1" si="958"/>
        <v/>
      </c>
      <c r="AB80" s="102" t="str">
        <f t="shared" ca="1" si="958"/>
        <v/>
      </c>
      <c r="AC80" s="103">
        <f t="shared" ca="1" si="958"/>
        <v>1</v>
      </c>
      <c r="AD80" s="101" t="str">
        <f t="shared" ca="1" si="958"/>
        <v/>
      </c>
      <c r="AE80" s="101" t="str">
        <f t="shared" ca="1" si="958"/>
        <v/>
      </c>
      <c r="AF80" s="101" t="str">
        <f t="shared" ca="1" si="958"/>
        <v/>
      </c>
      <c r="AG80" s="102">
        <f t="shared" ca="1" si="958"/>
        <v>0</v>
      </c>
      <c r="AH80" s="129">
        <f t="shared" ca="1" si="958"/>
        <v>0</v>
      </c>
      <c r="AI80" s="101">
        <f t="shared" ca="1" si="958"/>
        <v>0</v>
      </c>
      <c r="AJ80" s="101">
        <f t="shared" ca="1" si="958"/>
        <v>0</v>
      </c>
      <c r="AK80" s="102" t="str">
        <f t="shared" ca="1" si="958"/>
        <v/>
      </c>
      <c r="AL80" s="103" t="str">
        <f t="shared" ca="1" si="958"/>
        <v/>
      </c>
      <c r="AM80" s="101" t="str">
        <f t="shared" ca="1" si="958"/>
        <v/>
      </c>
      <c r="AN80" s="101">
        <f t="shared" ca="1" si="958"/>
        <v>1</v>
      </c>
      <c r="AO80" s="254" t="str">
        <f t="shared" ca="1" si="958"/>
        <v/>
      </c>
      <c r="AP80" s="102">
        <f t="shared" ca="1" si="958"/>
        <v>0</v>
      </c>
      <c r="AQ80" s="129" t="str">
        <f t="shared" ca="1" si="958"/>
        <v/>
      </c>
      <c r="AR80" s="101">
        <f t="shared" ca="1" si="958"/>
        <v>0</v>
      </c>
      <c r="AS80" s="101" t="str">
        <f t="shared" ca="1" si="958"/>
        <v/>
      </c>
      <c r="AT80" s="102" t="str">
        <f t="shared" ca="1" si="958"/>
        <v/>
      </c>
      <c r="AU80" s="129" t="str">
        <f t="shared" ca="1" si="958"/>
        <v/>
      </c>
      <c r="AV80" s="101" t="str">
        <f t="shared" ca="1" si="958"/>
        <v/>
      </c>
      <c r="AW80" s="101">
        <f t="shared" ca="1" si="958"/>
        <v>0</v>
      </c>
      <c r="AX80" s="102" t="str">
        <f t="shared" ca="1" si="958"/>
        <v/>
      </c>
      <c r="AY80" s="103" t="str">
        <f t="shared" ca="1" si="958"/>
        <v/>
      </c>
      <c r="AZ80" s="101" t="str">
        <f t="shared" ca="1" si="958"/>
        <v/>
      </c>
      <c r="BA80" s="101">
        <f t="shared" ca="1" si="958"/>
        <v>0</v>
      </c>
      <c r="BB80" s="254" t="str">
        <f t="shared" ca="1" si="958"/>
        <v/>
      </c>
      <c r="BC80" s="102" t="str">
        <f t="shared" ca="1" si="958"/>
        <v/>
      </c>
      <c r="BD80" s="129" t="str">
        <f t="shared" ca="1" si="958"/>
        <v/>
      </c>
      <c r="BE80" s="101" t="str">
        <f t="shared" ca="1" si="958"/>
        <v/>
      </c>
      <c r="BF80" s="101" t="str">
        <f t="shared" ca="1" si="958"/>
        <v/>
      </c>
      <c r="BG80" s="307" t="str">
        <f t="shared" ca="1" si="958"/>
        <v/>
      </c>
      <c r="BH80" s="88"/>
    </row>
    <row r="81" spans="1:60" x14ac:dyDescent="0.25">
      <c r="A81" s="3"/>
      <c r="B81" s="348"/>
      <c r="C81" s="354"/>
      <c r="D81" s="260" t="str">
        <f t="shared" si="2"/>
        <v/>
      </c>
      <c r="E81" s="260" t="str">
        <f t="shared" si="3"/>
        <v/>
      </c>
      <c r="F81" s="20" t="s">
        <v>20</v>
      </c>
      <c r="G81" s="142">
        <f t="shared" ca="1" si="956"/>
        <v>158</v>
      </c>
      <c r="H81" s="308" t="str">
        <f t="shared" ref="H81:BG81" ca="1" si="959">IFERROR(IF(VLOOKUP($C79,INDIRECT(H$5&amp;"!$V$3:$AG$100"),11,0)&gt;0,VLOOKUP($C79,INDIRECT(H$5&amp;"!$V$3:$AG$100"),11,0),0),"")</f>
        <v/>
      </c>
      <c r="I81" s="309">
        <f t="shared" ca="1" si="959"/>
        <v>9</v>
      </c>
      <c r="J81" s="309">
        <f t="shared" ca="1" si="959"/>
        <v>13</v>
      </c>
      <c r="K81" s="310">
        <f t="shared" ca="1" si="959"/>
        <v>10</v>
      </c>
      <c r="L81" s="311" t="str">
        <f t="shared" ca="1" si="959"/>
        <v/>
      </c>
      <c r="M81" s="309" t="str">
        <f t="shared" ca="1" si="959"/>
        <v/>
      </c>
      <c r="N81" s="309">
        <f t="shared" ca="1" si="959"/>
        <v>3</v>
      </c>
      <c r="O81" s="310" t="str">
        <f t="shared" ca="1" si="959"/>
        <v/>
      </c>
      <c r="P81" s="311">
        <f t="shared" ca="1" si="959"/>
        <v>5</v>
      </c>
      <c r="Q81" s="309">
        <f t="shared" ca="1" si="959"/>
        <v>6</v>
      </c>
      <c r="R81" s="309">
        <f t="shared" ca="1" si="959"/>
        <v>3</v>
      </c>
      <c r="S81" s="309">
        <f t="shared" ca="1" si="959"/>
        <v>11</v>
      </c>
      <c r="T81" s="310">
        <f t="shared" ca="1" si="959"/>
        <v>2</v>
      </c>
      <c r="U81" s="312">
        <f t="shared" ca="1" si="959"/>
        <v>11</v>
      </c>
      <c r="V81" s="309">
        <f t="shared" ca="1" si="959"/>
        <v>8</v>
      </c>
      <c r="W81" s="309" t="str">
        <f t="shared" ca="1" si="959"/>
        <v/>
      </c>
      <c r="X81" s="310" t="str">
        <f t="shared" ca="1" si="959"/>
        <v/>
      </c>
      <c r="Y81" s="311">
        <f t="shared" ca="1" si="959"/>
        <v>9</v>
      </c>
      <c r="Z81" s="309" t="str">
        <f t="shared" ca="1" si="959"/>
        <v/>
      </c>
      <c r="AA81" s="309" t="str">
        <f t="shared" ca="1" si="959"/>
        <v/>
      </c>
      <c r="AB81" s="310" t="str">
        <f t="shared" ca="1" si="959"/>
        <v/>
      </c>
      <c r="AC81" s="311">
        <f t="shared" ca="1" si="959"/>
        <v>11</v>
      </c>
      <c r="AD81" s="309" t="str">
        <f t="shared" ca="1" si="959"/>
        <v/>
      </c>
      <c r="AE81" s="309" t="str">
        <f t="shared" ca="1" si="959"/>
        <v/>
      </c>
      <c r="AF81" s="309" t="str">
        <f t="shared" ca="1" si="959"/>
        <v/>
      </c>
      <c r="AG81" s="310">
        <f t="shared" ca="1" si="959"/>
        <v>3</v>
      </c>
      <c r="AH81" s="312">
        <f t="shared" ca="1" si="959"/>
        <v>1</v>
      </c>
      <c r="AI81" s="309">
        <f t="shared" ca="1" si="959"/>
        <v>5</v>
      </c>
      <c r="AJ81" s="309">
        <f t="shared" ca="1" si="959"/>
        <v>12</v>
      </c>
      <c r="AK81" s="310" t="str">
        <f t="shared" ca="1" si="959"/>
        <v/>
      </c>
      <c r="AL81" s="311" t="str">
        <f t="shared" ca="1" si="959"/>
        <v/>
      </c>
      <c r="AM81" s="309" t="str">
        <f t="shared" ca="1" si="959"/>
        <v/>
      </c>
      <c r="AN81" s="309">
        <f t="shared" ca="1" si="959"/>
        <v>9</v>
      </c>
      <c r="AO81" s="313" t="str">
        <f t="shared" ca="1" si="959"/>
        <v/>
      </c>
      <c r="AP81" s="310">
        <f t="shared" ca="1" si="959"/>
        <v>8</v>
      </c>
      <c r="AQ81" s="312" t="str">
        <f t="shared" ca="1" si="959"/>
        <v/>
      </c>
      <c r="AR81" s="309">
        <f t="shared" ca="1" si="959"/>
        <v>4</v>
      </c>
      <c r="AS81" s="309" t="str">
        <f t="shared" ca="1" si="959"/>
        <v/>
      </c>
      <c r="AT81" s="310" t="str">
        <f t="shared" ca="1" si="959"/>
        <v/>
      </c>
      <c r="AU81" s="312" t="str">
        <f t="shared" ca="1" si="959"/>
        <v/>
      </c>
      <c r="AV81" s="309" t="str">
        <f t="shared" ca="1" si="959"/>
        <v/>
      </c>
      <c r="AW81" s="309">
        <f t="shared" ca="1" si="959"/>
        <v>8</v>
      </c>
      <c r="AX81" s="310" t="str">
        <f t="shared" ca="1" si="959"/>
        <v/>
      </c>
      <c r="AY81" s="311" t="str">
        <f t="shared" ca="1" si="959"/>
        <v/>
      </c>
      <c r="AZ81" s="309" t="str">
        <f t="shared" ca="1" si="959"/>
        <v/>
      </c>
      <c r="BA81" s="309">
        <f t="shared" ca="1" si="959"/>
        <v>7</v>
      </c>
      <c r="BB81" s="313" t="str">
        <f t="shared" ca="1" si="959"/>
        <v/>
      </c>
      <c r="BC81" s="310" t="str">
        <f t="shared" ca="1" si="959"/>
        <v/>
      </c>
      <c r="BD81" s="312" t="str">
        <f t="shared" ca="1" si="959"/>
        <v/>
      </c>
      <c r="BE81" s="309" t="str">
        <f t="shared" ca="1" si="959"/>
        <v/>
      </c>
      <c r="BF81" s="309" t="str">
        <f t="shared" ca="1" si="959"/>
        <v/>
      </c>
      <c r="BG81" s="314" t="str">
        <f t="shared" ca="1" si="959"/>
        <v/>
      </c>
      <c r="BH81" s="88"/>
    </row>
    <row r="82" spans="1:60" x14ac:dyDescent="0.25">
      <c r="A82" s="3"/>
      <c r="B82" s="355" t="s">
        <v>83</v>
      </c>
      <c r="C82" s="360" t="s">
        <v>113</v>
      </c>
      <c r="D82" s="260" t="str">
        <f t="shared" ref="D82:D84" si="960">IF(C82="","",C82)</f>
        <v>Willian</v>
      </c>
      <c r="E82" s="260" t="str">
        <f t="shared" ref="E82:E84" si="961">IF(B82="","",B82)</f>
        <v>V</v>
      </c>
      <c r="F82" s="23" t="s">
        <v>16</v>
      </c>
      <c r="G82" s="143">
        <f t="shared" ca="1" si="956"/>
        <v>9</v>
      </c>
      <c r="H82" s="317" t="str">
        <f t="shared" ref="H82:BG82" ca="1" si="962">IFERROR(IF(VLOOKUP($C82,INDIRECT(H$5&amp;"!$V$3:$AG$100"),2,0)&gt;0,1,0),"")</f>
        <v/>
      </c>
      <c r="I82" s="98" t="str">
        <f t="shared" ca="1" si="962"/>
        <v/>
      </c>
      <c r="J82" s="98" t="str">
        <f t="shared" ca="1" si="962"/>
        <v/>
      </c>
      <c r="K82" s="99" t="str">
        <f t="shared" ca="1" si="962"/>
        <v/>
      </c>
      <c r="L82" s="100" t="str">
        <f t="shared" ca="1" si="962"/>
        <v/>
      </c>
      <c r="M82" s="98" t="str">
        <f t="shared" ca="1" si="962"/>
        <v/>
      </c>
      <c r="N82" s="98" t="str">
        <f t="shared" ca="1" si="962"/>
        <v/>
      </c>
      <c r="O82" s="99">
        <f t="shared" ca="1" si="962"/>
        <v>1</v>
      </c>
      <c r="P82" s="100" t="str">
        <f t="shared" ca="1" si="962"/>
        <v/>
      </c>
      <c r="Q82" s="98" t="str">
        <f t="shared" ca="1" si="962"/>
        <v/>
      </c>
      <c r="R82" s="98" t="str">
        <f t="shared" ca="1" si="962"/>
        <v/>
      </c>
      <c r="S82" s="98" t="str">
        <f t="shared" ca="1" si="962"/>
        <v/>
      </c>
      <c r="T82" s="99">
        <f t="shared" ca="1" si="962"/>
        <v>1</v>
      </c>
      <c r="U82" s="130">
        <f t="shared" ca="1" si="962"/>
        <v>1</v>
      </c>
      <c r="V82" s="98">
        <f t="shared" ca="1" si="962"/>
        <v>1</v>
      </c>
      <c r="W82" s="98" t="str">
        <f t="shared" ca="1" si="962"/>
        <v/>
      </c>
      <c r="X82" s="99" t="str">
        <f t="shared" ca="1" si="962"/>
        <v/>
      </c>
      <c r="Y82" s="100" t="str">
        <f t="shared" ca="1" si="962"/>
        <v/>
      </c>
      <c r="Z82" s="98" t="str">
        <f t="shared" ca="1" si="962"/>
        <v/>
      </c>
      <c r="AA82" s="98" t="str">
        <f t="shared" ca="1" si="962"/>
        <v/>
      </c>
      <c r="AB82" s="99">
        <f t="shared" ca="1" si="962"/>
        <v>1</v>
      </c>
      <c r="AC82" s="100" t="str">
        <f t="shared" ca="1" si="962"/>
        <v/>
      </c>
      <c r="AD82" s="98" t="str">
        <f t="shared" ca="1" si="962"/>
        <v/>
      </c>
      <c r="AE82" s="98" t="str">
        <f t="shared" ca="1" si="962"/>
        <v/>
      </c>
      <c r="AF82" s="98" t="str">
        <f t="shared" ca="1" si="962"/>
        <v/>
      </c>
      <c r="AG82" s="99" t="str">
        <f t="shared" ca="1" si="962"/>
        <v/>
      </c>
      <c r="AH82" s="130" t="str">
        <f t="shared" ca="1" si="962"/>
        <v/>
      </c>
      <c r="AI82" s="98">
        <f t="shared" ca="1" si="962"/>
        <v>1</v>
      </c>
      <c r="AJ82" s="98">
        <f t="shared" ca="1" si="962"/>
        <v>1</v>
      </c>
      <c r="AK82" s="99" t="str">
        <f t="shared" ca="1" si="962"/>
        <v/>
      </c>
      <c r="AL82" s="100" t="str">
        <f t="shared" ca="1" si="962"/>
        <v/>
      </c>
      <c r="AM82" s="98" t="str">
        <f t="shared" ca="1" si="962"/>
        <v/>
      </c>
      <c r="AN82" s="98" t="str">
        <f t="shared" ca="1" si="962"/>
        <v/>
      </c>
      <c r="AO82" s="256" t="str">
        <f t="shared" ca="1" si="962"/>
        <v/>
      </c>
      <c r="AP82" s="99" t="str">
        <f t="shared" ca="1" si="962"/>
        <v/>
      </c>
      <c r="AQ82" s="130" t="str">
        <f t="shared" ca="1" si="962"/>
        <v/>
      </c>
      <c r="AR82" s="98" t="str">
        <f t="shared" ca="1" si="962"/>
        <v/>
      </c>
      <c r="AS82" s="98" t="str">
        <f t="shared" ca="1" si="962"/>
        <v/>
      </c>
      <c r="AT82" s="99" t="str">
        <f t="shared" ca="1" si="962"/>
        <v/>
      </c>
      <c r="AU82" s="130">
        <f t="shared" ca="1" si="962"/>
        <v>1</v>
      </c>
      <c r="AV82" s="98" t="str">
        <f t="shared" ca="1" si="962"/>
        <v/>
      </c>
      <c r="AW82" s="98" t="str">
        <f t="shared" ca="1" si="962"/>
        <v/>
      </c>
      <c r="AX82" s="99" t="str">
        <f t="shared" ca="1" si="962"/>
        <v/>
      </c>
      <c r="AY82" s="100">
        <f t="shared" ca="1" si="962"/>
        <v>1</v>
      </c>
      <c r="AZ82" s="98" t="str">
        <f t="shared" ca="1" si="962"/>
        <v/>
      </c>
      <c r="BA82" s="98" t="str">
        <f t="shared" ca="1" si="962"/>
        <v/>
      </c>
      <c r="BB82" s="256" t="str">
        <f t="shared" ca="1" si="962"/>
        <v/>
      </c>
      <c r="BC82" s="99" t="str">
        <f t="shared" ca="1" si="962"/>
        <v/>
      </c>
      <c r="BD82" s="130" t="str">
        <f t="shared" ca="1" si="962"/>
        <v/>
      </c>
      <c r="BE82" s="98" t="str">
        <f t="shared" ca="1" si="962"/>
        <v/>
      </c>
      <c r="BF82" s="98" t="str">
        <f t="shared" ca="1" si="962"/>
        <v/>
      </c>
      <c r="BG82" s="318" t="str">
        <f t="shared" ca="1" si="962"/>
        <v/>
      </c>
      <c r="BH82" s="88"/>
    </row>
    <row r="83" spans="1:60" x14ac:dyDescent="0.25">
      <c r="A83" s="3"/>
      <c r="B83" s="348"/>
      <c r="C83" s="354"/>
      <c r="D83" s="260" t="str">
        <f t="shared" si="960"/>
        <v/>
      </c>
      <c r="E83" s="260" t="str">
        <f t="shared" si="961"/>
        <v/>
      </c>
      <c r="F83" s="17" t="s">
        <v>18</v>
      </c>
      <c r="G83" s="141">
        <f t="shared" ca="1" si="956"/>
        <v>7</v>
      </c>
      <c r="H83" s="306" t="str">
        <f t="shared" ref="H83:BG83" ca="1" si="963">IFERROR(IF(VLOOKUP($C82,INDIRECT(H$5&amp;"!$V$3:$AG$100"),12,0)&gt;0,VLOOKUP($C82,INDIRECT(H$5&amp;"!$V$3:$AG$100"),12,0),0),"")</f>
        <v/>
      </c>
      <c r="I83" s="101" t="str">
        <f t="shared" ca="1" si="963"/>
        <v/>
      </c>
      <c r="J83" s="101" t="str">
        <f t="shared" ca="1" si="963"/>
        <v/>
      </c>
      <c r="K83" s="102" t="str">
        <f t="shared" ca="1" si="963"/>
        <v/>
      </c>
      <c r="L83" s="103" t="str">
        <f t="shared" ca="1" si="963"/>
        <v/>
      </c>
      <c r="M83" s="101" t="str">
        <f t="shared" ca="1" si="963"/>
        <v/>
      </c>
      <c r="N83" s="101" t="str">
        <f t="shared" ca="1" si="963"/>
        <v/>
      </c>
      <c r="O83" s="102">
        <f t="shared" ca="1" si="963"/>
        <v>1</v>
      </c>
      <c r="P83" s="103" t="str">
        <f t="shared" ca="1" si="963"/>
        <v/>
      </c>
      <c r="Q83" s="101" t="str">
        <f t="shared" ca="1" si="963"/>
        <v/>
      </c>
      <c r="R83" s="101" t="str">
        <f t="shared" ca="1" si="963"/>
        <v/>
      </c>
      <c r="S83" s="101" t="str">
        <f t="shared" ca="1" si="963"/>
        <v/>
      </c>
      <c r="T83" s="102">
        <f t="shared" ca="1" si="963"/>
        <v>1</v>
      </c>
      <c r="U83" s="129">
        <f t="shared" ca="1" si="963"/>
        <v>0</v>
      </c>
      <c r="V83" s="101">
        <f t="shared" ca="1" si="963"/>
        <v>0</v>
      </c>
      <c r="W83" s="101" t="str">
        <f t="shared" ca="1" si="963"/>
        <v/>
      </c>
      <c r="X83" s="102" t="str">
        <f t="shared" ca="1" si="963"/>
        <v/>
      </c>
      <c r="Y83" s="103" t="str">
        <f t="shared" ca="1" si="963"/>
        <v/>
      </c>
      <c r="Z83" s="101" t="str">
        <f t="shared" ca="1" si="963"/>
        <v/>
      </c>
      <c r="AA83" s="101" t="str">
        <f t="shared" ca="1" si="963"/>
        <v/>
      </c>
      <c r="AB83" s="102">
        <f t="shared" ca="1" si="963"/>
        <v>1</v>
      </c>
      <c r="AC83" s="103" t="str">
        <f t="shared" ca="1" si="963"/>
        <v/>
      </c>
      <c r="AD83" s="101" t="str">
        <f t="shared" ca="1" si="963"/>
        <v/>
      </c>
      <c r="AE83" s="101" t="str">
        <f t="shared" ca="1" si="963"/>
        <v/>
      </c>
      <c r="AF83" s="101" t="str">
        <f t="shared" ca="1" si="963"/>
        <v/>
      </c>
      <c r="AG83" s="102" t="str">
        <f t="shared" ca="1" si="963"/>
        <v/>
      </c>
      <c r="AH83" s="129" t="str">
        <f t="shared" ca="1" si="963"/>
        <v/>
      </c>
      <c r="AI83" s="101">
        <f t="shared" ca="1" si="963"/>
        <v>0</v>
      </c>
      <c r="AJ83" s="101">
        <f t="shared" ca="1" si="963"/>
        <v>1</v>
      </c>
      <c r="AK83" s="102" t="str">
        <f t="shared" ca="1" si="963"/>
        <v/>
      </c>
      <c r="AL83" s="103" t="str">
        <f t="shared" ca="1" si="963"/>
        <v/>
      </c>
      <c r="AM83" s="101" t="str">
        <f t="shared" ca="1" si="963"/>
        <v/>
      </c>
      <c r="AN83" s="101" t="str">
        <f t="shared" ca="1" si="963"/>
        <v/>
      </c>
      <c r="AO83" s="254" t="str">
        <f t="shared" ca="1" si="963"/>
        <v/>
      </c>
      <c r="AP83" s="102" t="str">
        <f t="shared" ca="1" si="963"/>
        <v/>
      </c>
      <c r="AQ83" s="129" t="str">
        <f t="shared" ca="1" si="963"/>
        <v/>
      </c>
      <c r="AR83" s="101" t="str">
        <f t="shared" ca="1" si="963"/>
        <v/>
      </c>
      <c r="AS83" s="101" t="str">
        <f t="shared" ca="1" si="963"/>
        <v/>
      </c>
      <c r="AT83" s="102" t="str">
        <f t="shared" ca="1" si="963"/>
        <v/>
      </c>
      <c r="AU83" s="129">
        <f t="shared" ca="1" si="963"/>
        <v>1</v>
      </c>
      <c r="AV83" s="101" t="str">
        <f t="shared" ca="1" si="963"/>
        <v/>
      </c>
      <c r="AW83" s="101" t="str">
        <f t="shared" ca="1" si="963"/>
        <v/>
      </c>
      <c r="AX83" s="102" t="str">
        <f t="shared" ca="1" si="963"/>
        <v/>
      </c>
      <c r="AY83" s="103">
        <f t="shared" ca="1" si="963"/>
        <v>2</v>
      </c>
      <c r="AZ83" s="101" t="str">
        <f t="shared" ca="1" si="963"/>
        <v/>
      </c>
      <c r="BA83" s="101" t="str">
        <f t="shared" ca="1" si="963"/>
        <v/>
      </c>
      <c r="BB83" s="254" t="str">
        <f t="shared" ca="1" si="963"/>
        <v/>
      </c>
      <c r="BC83" s="102" t="str">
        <f t="shared" ca="1" si="963"/>
        <v/>
      </c>
      <c r="BD83" s="129" t="str">
        <f t="shared" ca="1" si="963"/>
        <v/>
      </c>
      <c r="BE83" s="101" t="str">
        <f t="shared" ca="1" si="963"/>
        <v/>
      </c>
      <c r="BF83" s="101" t="str">
        <f t="shared" ca="1" si="963"/>
        <v/>
      </c>
      <c r="BG83" s="307" t="str">
        <f t="shared" ca="1" si="963"/>
        <v/>
      </c>
      <c r="BH83" s="88"/>
    </row>
    <row r="84" spans="1:60" x14ac:dyDescent="0.25">
      <c r="A84" s="3"/>
      <c r="B84" s="348"/>
      <c r="C84" s="354"/>
      <c r="D84" s="260" t="str">
        <f t="shared" si="960"/>
        <v/>
      </c>
      <c r="E84" s="260" t="str">
        <f t="shared" si="961"/>
        <v/>
      </c>
      <c r="F84" s="20" t="s">
        <v>20</v>
      </c>
      <c r="G84" s="142">
        <f t="shared" ca="1" si="956"/>
        <v>61</v>
      </c>
      <c r="H84" s="319" t="str">
        <f t="shared" ref="H84:BG84" ca="1" si="964">IFERROR(IF(VLOOKUP($C82,INDIRECT(H$5&amp;"!$V$3:$AG$100"),11,0)&gt;0,VLOOKUP($C82,INDIRECT(H$5&amp;"!$V$3:$AG$100"),11,0),0),"")</f>
        <v/>
      </c>
      <c r="I84" s="104" t="str">
        <f t="shared" ca="1" si="964"/>
        <v/>
      </c>
      <c r="J84" s="104" t="str">
        <f t="shared" ca="1" si="964"/>
        <v/>
      </c>
      <c r="K84" s="105" t="str">
        <f t="shared" ca="1" si="964"/>
        <v/>
      </c>
      <c r="L84" s="106" t="str">
        <f t="shared" ca="1" si="964"/>
        <v/>
      </c>
      <c r="M84" s="104" t="str">
        <f t="shared" ca="1" si="964"/>
        <v/>
      </c>
      <c r="N84" s="104" t="str">
        <f t="shared" ca="1" si="964"/>
        <v/>
      </c>
      <c r="O84" s="105">
        <f t="shared" ca="1" si="964"/>
        <v>2</v>
      </c>
      <c r="P84" s="106" t="str">
        <f t="shared" ca="1" si="964"/>
        <v/>
      </c>
      <c r="Q84" s="104" t="str">
        <f t="shared" ca="1" si="964"/>
        <v/>
      </c>
      <c r="R84" s="104" t="str">
        <f t="shared" ca="1" si="964"/>
        <v/>
      </c>
      <c r="S84" s="104" t="str">
        <f t="shared" ca="1" si="964"/>
        <v/>
      </c>
      <c r="T84" s="105">
        <f t="shared" ca="1" si="964"/>
        <v>4</v>
      </c>
      <c r="U84" s="131">
        <f t="shared" ca="1" si="964"/>
        <v>4</v>
      </c>
      <c r="V84" s="104">
        <f t="shared" ca="1" si="964"/>
        <v>4</v>
      </c>
      <c r="W84" s="104" t="str">
        <f t="shared" ca="1" si="964"/>
        <v/>
      </c>
      <c r="X84" s="105" t="str">
        <f t="shared" ca="1" si="964"/>
        <v/>
      </c>
      <c r="Y84" s="106" t="str">
        <f t="shared" ca="1" si="964"/>
        <v/>
      </c>
      <c r="Z84" s="104" t="str">
        <f t="shared" ca="1" si="964"/>
        <v/>
      </c>
      <c r="AA84" s="104" t="str">
        <f t="shared" ca="1" si="964"/>
        <v/>
      </c>
      <c r="AB84" s="105">
        <f t="shared" ca="1" si="964"/>
        <v>11</v>
      </c>
      <c r="AC84" s="106" t="str">
        <f t="shared" ca="1" si="964"/>
        <v/>
      </c>
      <c r="AD84" s="104" t="str">
        <f t="shared" ca="1" si="964"/>
        <v/>
      </c>
      <c r="AE84" s="104" t="str">
        <f t="shared" ca="1" si="964"/>
        <v/>
      </c>
      <c r="AF84" s="104" t="str">
        <f t="shared" ca="1" si="964"/>
        <v/>
      </c>
      <c r="AG84" s="105" t="str">
        <f t="shared" ca="1" si="964"/>
        <v/>
      </c>
      <c r="AH84" s="131" t="str">
        <f t="shared" ca="1" si="964"/>
        <v/>
      </c>
      <c r="AI84" s="104">
        <f t="shared" ca="1" si="964"/>
        <v>12</v>
      </c>
      <c r="AJ84" s="104">
        <f t="shared" ca="1" si="964"/>
        <v>4</v>
      </c>
      <c r="AK84" s="105" t="str">
        <f t="shared" ca="1" si="964"/>
        <v/>
      </c>
      <c r="AL84" s="106" t="str">
        <f t="shared" ca="1" si="964"/>
        <v/>
      </c>
      <c r="AM84" s="104" t="str">
        <f t="shared" ca="1" si="964"/>
        <v/>
      </c>
      <c r="AN84" s="104" t="str">
        <f t="shared" ca="1" si="964"/>
        <v/>
      </c>
      <c r="AO84" s="255" t="str">
        <f t="shared" ca="1" si="964"/>
        <v/>
      </c>
      <c r="AP84" s="105" t="str">
        <f t="shared" ca="1" si="964"/>
        <v/>
      </c>
      <c r="AQ84" s="131" t="str">
        <f t="shared" ca="1" si="964"/>
        <v/>
      </c>
      <c r="AR84" s="104" t="str">
        <f t="shared" ca="1" si="964"/>
        <v/>
      </c>
      <c r="AS84" s="104" t="str">
        <f t="shared" ca="1" si="964"/>
        <v/>
      </c>
      <c r="AT84" s="105" t="str">
        <f t="shared" ca="1" si="964"/>
        <v/>
      </c>
      <c r="AU84" s="131">
        <f t="shared" ca="1" si="964"/>
        <v>6</v>
      </c>
      <c r="AV84" s="104" t="str">
        <f t="shared" ca="1" si="964"/>
        <v/>
      </c>
      <c r="AW84" s="104" t="str">
        <f t="shared" ca="1" si="964"/>
        <v/>
      </c>
      <c r="AX84" s="105" t="str">
        <f t="shared" ca="1" si="964"/>
        <v/>
      </c>
      <c r="AY84" s="106">
        <f t="shared" ca="1" si="964"/>
        <v>14</v>
      </c>
      <c r="AZ84" s="104" t="str">
        <f t="shared" ca="1" si="964"/>
        <v/>
      </c>
      <c r="BA84" s="104" t="str">
        <f t="shared" ca="1" si="964"/>
        <v/>
      </c>
      <c r="BB84" s="255" t="str">
        <f t="shared" ca="1" si="964"/>
        <v/>
      </c>
      <c r="BC84" s="105" t="str">
        <f t="shared" ca="1" si="964"/>
        <v/>
      </c>
      <c r="BD84" s="131" t="str">
        <f t="shared" ca="1" si="964"/>
        <v/>
      </c>
      <c r="BE84" s="104" t="str">
        <f t="shared" ca="1" si="964"/>
        <v/>
      </c>
      <c r="BF84" s="104" t="str">
        <f t="shared" ca="1" si="964"/>
        <v/>
      </c>
      <c r="BG84" s="320" t="str">
        <f t="shared" ca="1" si="964"/>
        <v/>
      </c>
      <c r="BH84" s="88"/>
    </row>
    <row r="85" spans="1:60" x14ac:dyDescent="0.25">
      <c r="A85" s="3"/>
      <c r="B85" s="355" t="s">
        <v>83</v>
      </c>
      <c r="C85" s="360" t="s">
        <v>247</v>
      </c>
      <c r="D85" s="260" t="str">
        <f t="shared" si="2"/>
        <v>Xinho</v>
      </c>
      <c r="E85" s="260" t="str">
        <f t="shared" si="3"/>
        <v>V</v>
      </c>
      <c r="F85" s="23" t="s">
        <v>16</v>
      </c>
      <c r="G85" s="143">
        <f t="shared" ref="G85:G87" ca="1" si="965">SUM(H85:BG85)</f>
        <v>15</v>
      </c>
      <c r="H85" s="317" t="str">
        <f t="shared" ref="H85:W85" ca="1" si="966">IFERROR(IF(VLOOKUP($C85,INDIRECT(H$5&amp;"!$V$3:$AG$100"),2,0)&gt;0,1,0),"")</f>
        <v/>
      </c>
      <c r="I85" s="98" t="str">
        <f t="shared" ca="1" si="966"/>
        <v/>
      </c>
      <c r="J85" s="98" t="str">
        <f t="shared" ca="1" si="966"/>
        <v/>
      </c>
      <c r="K85" s="99" t="str">
        <f t="shared" ca="1" si="966"/>
        <v/>
      </c>
      <c r="L85" s="100" t="str">
        <f t="shared" ca="1" si="966"/>
        <v/>
      </c>
      <c r="M85" s="98" t="str">
        <f t="shared" ca="1" si="966"/>
        <v/>
      </c>
      <c r="N85" s="98" t="str">
        <f t="shared" ca="1" si="966"/>
        <v/>
      </c>
      <c r="O85" s="99" t="str">
        <f t="shared" ca="1" si="966"/>
        <v/>
      </c>
      <c r="P85" s="100" t="str">
        <f t="shared" ca="1" si="966"/>
        <v/>
      </c>
      <c r="Q85" s="98" t="str">
        <f t="shared" ca="1" si="966"/>
        <v/>
      </c>
      <c r="R85" s="98" t="str">
        <f t="shared" ca="1" si="966"/>
        <v/>
      </c>
      <c r="S85" s="98" t="str">
        <f t="shared" ca="1" si="966"/>
        <v/>
      </c>
      <c r="T85" s="99" t="str">
        <f t="shared" ca="1" si="966"/>
        <v/>
      </c>
      <c r="U85" s="130" t="str">
        <f t="shared" ca="1" si="966"/>
        <v/>
      </c>
      <c r="V85" s="98" t="str">
        <f t="shared" ca="1" si="966"/>
        <v/>
      </c>
      <c r="W85" s="98" t="str">
        <f t="shared" ca="1" si="966"/>
        <v/>
      </c>
      <c r="X85" s="99" t="str">
        <f t="shared" ref="X85:AM85" ca="1" si="967">IFERROR(IF(VLOOKUP($C85,INDIRECT(X$5&amp;"!$V$3:$AG$100"),2,0)&gt;0,1,0),"")</f>
        <v/>
      </c>
      <c r="Y85" s="100" t="str">
        <f t="shared" ca="1" si="967"/>
        <v/>
      </c>
      <c r="Z85" s="98" t="str">
        <f t="shared" ca="1" si="967"/>
        <v/>
      </c>
      <c r="AA85" s="98" t="str">
        <f t="shared" ca="1" si="967"/>
        <v/>
      </c>
      <c r="AB85" s="99" t="str">
        <f t="shared" ca="1" si="967"/>
        <v/>
      </c>
      <c r="AC85" s="100" t="str">
        <f t="shared" ca="1" si="967"/>
        <v/>
      </c>
      <c r="AD85" s="98" t="str">
        <f t="shared" ca="1" si="967"/>
        <v/>
      </c>
      <c r="AE85" s="98" t="str">
        <f t="shared" ca="1" si="967"/>
        <v/>
      </c>
      <c r="AF85" s="98" t="str">
        <f t="shared" ca="1" si="967"/>
        <v/>
      </c>
      <c r="AG85" s="99" t="str">
        <f t="shared" ca="1" si="967"/>
        <v/>
      </c>
      <c r="AH85" s="130" t="str">
        <f t="shared" ca="1" si="967"/>
        <v/>
      </c>
      <c r="AI85" s="98" t="str">
        <f t="shared" ca="1" si="967"/>
        <v/>
      </c>
      <c r="AJ85" s="98">
        <f t="shared" ca="1" si="967"/>
        <v>1</v>
      </c>
      <c r="AK85" s="99">
        <f t="shared" ca="1" si="967"/>
        <v>1</v>
      </c>
      <c r="AL85" s="100">
        <f t="shared" ca="1" si="967"/>
        <v>1</v>
      </c>
      <c r="AM85" s="98" t="str">
        <f t="shared" ca="1" si="967"/>
        <v/>
      </c>
      <c r="AN85" s="98">
        <f t="shared" ref="AN85:BC85" ca="1" si="968">IFERROR(IF(VLOOKUP($C85,INDIRECT(AN$5&amp;"!$V$3:$AG$100"),2,0)&gt;0,1,0),"")</f>
        <v>1</v>
      </c>
      <c r="AO85" s="256">
        <f t="shared" ca="1" si="968"/>
        <v>1</v>
      </c>
      <c r="AP85" s="99">
        <f t="shared" ca="1" si="968"/>
        <v>1</v>
      </c>
      <c r="AQ85" s="130">
        <f t="shared" ca="1" si="968"/>
        <v>1</v>
      </c>
      <c r="AR85" s="98" t="str">
        <f t="shared" ca="1" si="968"/>
        <v/>
      </c>
      <c r="AS85" s="98">
        <f t="shared" ca="1" si="968"/>
        <v>1</v>
      </c>
      <c r="AT85" s="99">
        <f t="shared" ca="1" si="968"/>
        <v>1</v>
      </c>
      <c r="AU85" s="130">
        <f t="shared" ca="1" si="968"/>
        <v>1</v>
      </c>
      <c r="AV85" s="98">
        <f t="shared" ca="1" si="968"/>
        <v>1</v>
      </c>
      <c r="AW85" s="98">
        <f t="shared" ca="1" si="968"/>
        <v>1</v>
      </c>
      <c r="AX85" s="99" t="str">
        <f t="shared" ca="1" si="968"/>
        <v/>
      </c>
      <c r="AY85" s="100" t="str">
        <f t="shared" ca="1" si="968"/>
        <v/>
      </c>
      <c r="AZ85" s="98">
        <f t="shared" ca="1" si="968"/>
        <v>1</v>
      </c>
      <c r="BA85" s="98">
        <f t="shared" ca="1" si="968"/>
        <v>1</v>
      </c>
      <c r="BB85" s="256">
        <f t="shared" ca="1" si="968"/>
        <v>1</v>
      </c>
      <c r="BC85" s="99" t="str">
        <f t="shared" ca="1" si="968"/>
        <v/>
      </c>
      <c r="BD85" s="130" t="str">
        <f t="shared" ref="BD85:BG85" ca="1" si="969">IFERROR(IF(VLOOKUP($C85,INDIRECT(BD$5&amp;"!$V$3:$AG$100"),2,0)&gt;0,1,0),"")</f>
        <v/>
      </c>
      <c r="BE85" s="98" t="str">
        <f t="shared" ca="1" si="969"/>
        <v/>
      </c>
      <c r="BF85" s="98" t="str">
        <f t="shared" ca="1" si="969"/>
        <v/>
      </c>
      <c r="BG85" s="318" t="str">
        <f t="shared" ca="1" si="969"/>
        <v/>
      </c>
      <c r="BH85" s="88"/>
    </row>
    <row r="86" spans="1:60" x14ac:dyDescent="0.25">
      <c r="A86" s="3"/>
      <c r="B86" s="348"/>
      <c r="C86" s="354"/>
      <c r="D86" s="260" t="str">
        <f t="shared" si="2"/>
        <v/>
      </c>
      <c r="E86" s="260" t="str">
        <f t="shared" si="3"/>
        <v/>
      </c>
      <c r="F86" s="17" t="s">
        <v>18</v>
      </c>
      <c r="G86" s="141">
        <f t="shared" ca="1" si="965"/>
        <v>7</v>
      </c>
      <c r="H86" s="306" t="str">
        <f t="shared" ref="H86" ca="1" si="970">IFERROR(IF(VLOOKUP($C85,INDIRECT(H$5&amp;"!$V$3:$AG$100"),12,0)&gt;0,VLOOKUP($C85,INDIRECT(H$5&amp;"!$V$3:$AG$100"),12,0),0),"")</f>
        <v/>
      </c>
      <c r="I86" s="101" t="str">
        <f t="shared" ref="I86" ca="1" si="971">IFERROR(IF(VLOOKUP($C85,INDIRECT(I$5&amp;"!$V$3:$AG$100"),12,0)&gt;0,VLOOKUP($C85,INDIRECT(I$5&amp;"!$V$3:$AG$100"),12,0),0),"")</f>
        <v/>
      </c>
      <c r="J86" s="101" t="str">
        <f t="shared" ref="J86" ca="1" si="972">IFERROR(IF(VLOOKUP($C85,INDIRECT(J$5&amp;"!$V$3:$AG$100"),12,0)&gt;0,VLOOKUP($C85,INDIRECT(J$5&amp;"!$V$3:$AG$100"),12,0),0),"")</f>
        <v/>
      </c>
      <c r="K86" s="102" t="str">
        <f t="shared" ref="K86" ca="1" si="973">IFERROR(IF(VLOOKUP($C85,INDIRECT(K$5&amp;"!$V$3:$AG$100"),12,0)&gt;0,VLOOKUP($C85,INDIRECT(K$5&amp;"!$V$3:$AG$100"),12,0),0),"")</f>
        <v/>
      </c>
      <c r="L86" s="103" t="str">
        <f t="shared" ref="L86" ca="1" si="974">IFERROR(IF(VLOOKUP($C85,INDIRECT(L$5&amp;"!$V$3:$AG$100"),12,0)&gt;0,VLOOKUP($C85,INDIRECT(L$5&amp;"!$V$3:$AG$100"),12,0),0),"")</f>
        <v/>
      </c>
      <c r="M86" s="101" t="str">
        <f t="shared" ref="M86" ca="1" si="975">IFERROR(IF(VLOOKUP($C85,INDIRECT(M$5&amp;"!$V$3:$AG$100"),12,0)&gt;0,VLOOKUP($C85,INDIRECT(M$5&amp;"!$V$3:$AG$100"),12,0),0),"")</f>
        <v/>
      </c>
      <c r="N86" s="101" t="str">
        <f t="shared" ref="N86" ca="1" si="976">IFERROR(IF(VLOOKUP($C85,INDIRECT(N$5&amp;"!$V$3:$AG$100"),12,0)&gt;0,VLOOKUP($C85,INDIRECT(N$5&amp;"!$V$3:$AG$100"),12,0),0),"")</f>
        <v/>
      </c>
      <c r="O86" s="102" t="str">
        <f t="shared" ref="O86" ca="1" si="977">IFERROR(IF(VLOOKUP($C85,INDIRECT(O$5&amp;"!$V$3:$AG$100"),12,0)&gt;0,VLOOKUP($C85,INDIRECT(O$5&amp;"!$V$3:$AG$100"),12,0),0),"")</f>
        <v/>
      </c>
      <c r="P86" s="103" t="str">
        <f t="shared" ref="P86" ca="1" si="978">IFERROR(IF(VLOOKUP($C85,INDIRECT(P$5&amp;"!$V$3:$AG$100"),12,0)&gt;0,VLOOKUP($C85,INDIRECT(P$5&amp;"!$V$3:$AG$100"),12,0),0),"")</f>
        <v/>
      </c>
      <c r="Q86" s="101" t="str">
        <f t="shared" ref="Q86" ca="1" si="979">IFERROR(IF(VLOOKUP($C85,INDIRECT(Q$5&amp;"!$V$3:$AG$100"),12,0)&gt;0,VLOOKUP($C85,INDIRECT(Q$5&amp;"!$V$3:$AG$100"),12,0),0),"")</f>
        <v/>
      </c>
      <c r="R86" s="101" t="str">
        <f t="shared" ref="R86" ca="1" si="980">IFERROR(IF(VLOOKUP($C85,INDIRECT(R$5&amp;"!$V$3:$AG$100"),12,0)&gt;0,VLOOKUP($C85,INDIRECT(R$5&amp;"!$V$3:$AG$100"),12,0),0),"")</f>
        <v/>
      </c>
      <c r="S86" s="101" t="str">
        <f t="shared" ref="S86" ca="1" si="981">IFERROR(IF(VLOOKUP($C85,INDIRECT(S$5&amp;"!$V$3:$AG$100"),12,0)&gt;0,VLOOKUP($C85,INDIRECT(S$5&amp;"!$V$3:$AG$100"),12,0),0),"")</f>
        <v/>
      </c>
      <c r="T86" s="102" t="str">
        <f t="shared" ref="T86" ca="1" si="982">IFERROR(IF(VLOOKUP($C85,INDIRECT(T$5&amp;"!$V$3:$AG$100"),12,0)&gt;0,VLOOKUP($C85,INDIRECT(T$5&amp;"!$V$3:$AG$100"),12,0),0),"")</f>
        <v/>
      </c>
      <c r="U86" s="129" t="str">
        <f t="shared" ref="U86" ca="1" si="983">IFERROR(IF(VLOOKUP($C85,INDIRECT(U$5&amp;"!$V$3:$AG$100"),12,0)&gt;0,VLOOKUP($C85,INDIRECT(U$5&amp;"!$V$3:$AG$100"),12,0),0),"")</f>
        <v/>
      </c>
      <c r="V86" s="101" t="str">
        <f t="shared" ref="V86" ca="1" si="984">IFERROR(IF(VLOOKUP($C85,INDIRECT(V$5&amp;"!$V$3:$AG$100"),12,0)&gt;0,VLOOKUP($C85,INDIRECT(V$5&amp;"!$V$3:$AG$100"),12,0),0),"")</f>
        <v/>
      </c>
      <c r="W86" s="101" t="str">
        <f t="shared" ref="W86" ca="1" si="985">IFERROR(IF(VLOOKUP($C85,INDIRECT(W$5&amp;"!$V$3:$AG$100"),12,0)&gt;0,VLOOKUP($C85,INDIRECT(W$5&amp;"!$V$3:$AG$100"),12,0),0),"")</f>
        <v/>
      </c>
      <c r="X86" s="102" t="str">
        <f t="shared" ref="X86" ca="1" si="986">IFERROR(IF(VLOOKUP($C85,INDIRECT(X$5&amp;"!$V$3:$AG$100"),12,0)&gt;0,VLOOKUP($C85,INDIRECT(X$5&amp;"!$V$3:$AG$100"),12,0),0),"")</f>
        <v/>
      </c>
      <c r="Y86" s="103" t="str">
        <f t="shared" ref="Y86" ca="1" si="987">IFERROR(IF(VLOOKUP($C85,INDIRECT(Y$5&amp;"!$V$3:$AG$100"),12,0)&gt;0,VLOOKUP($C85,INDIRECT(Y$5&amp;"!$V$3:$AG$100"),12,0),0),"")</f>
        <v/>
      </c>
      <c r="Z86" s="101" t="str">
        <f t="shared" ref="Z86" ca="1" si="988">IFERROR(IF(VLOOKUP($C85,INDIRECT(Z$5&amp;"!$V$3:$AG$100"),12,0)&gt;0,VLOOKUP($C85,INDIRECT(Z$5&amp;"!$V$3:$AG$100"),12,0),0),"")</f>
        <v/>
      </c>
      <c r="AA86" s="101" t="str">
        <f t="shared" ref="AA86" ca="1" si="989">IFERROR(IF(VLOOKUP($C85,INDIRECT(AA$5&amp;"!$V$3:$AG$100"),12,0)&gt;0,VLOOKUP($C85,INDIRECT(AA$5&amp;"!$V$3:$AG$100"),12,0),0),"")</f>
        <v/>
      </c>
      <c r="AB86" s="102" t="str">
        <f t="shared" ref="AB86" ca="1" si="990">IFERROR(IF(VLOOKUP($C85,INDIRECT(AB$5&amp;"!$V$3:$AG$100"),12,0)&gt;0,VLOOKUP($C85,INDIRECT(AB$5&amp;"!$V$3:$AG$100"),12,0),0),"")</f>
        <v/>
      </c>
      <c r="AC86" s="103" t="str">
        <f t="shared" ref="AC86" ca="1" si="991">IFERROR(IF(VLOOKUP($C85,INDIRECT(AC$5&amp;"!$V$3:$AG$100"),12,0)&gt;0,VLOOKUP($C85,INDIRECT(AC$5&amp;"!$V$3:$AG$100"),12,0),0),"")</f>
        <v/>
      </c>
      <c r="AD86" s="101" t="str">
        <f t="shared" ref="AD86" ca="1" si="992">IFERROR(IF(VLOOKUP($C85,INDIRECT(AD$5&amp;"!$V$3:$AG$100"),12,0)&gt;0,VLOOKUP($C85,INDIRECT(AD$5&amp;"!$V$3:$AG$100"),12,0),0),"")</f>
        <v/>
      </c>
      <c r="AE86" s="101" t="str">
        <f t="shared" ref="AE86" ca="1" si="993">IFERROR(IF(VLOOKUP($C85,INDIRECT(AE$5&amp;"!$V$3:$AG$100"),12,0)&gt;0,VLOOKUP($C85,INDIRECT(AE$5&amp;"!$V$3:$AG$100"),12,0),0),"")</f>
        <v/>
      </c>
      <c r="AF86" s="101" t="str">
        <f t="shared" ref="AF86" ca="1" si="994">IFERROR(IF(VLOOKUP($C85,INDIRECT(AF$5&amp;"!$V$3:$AG$100"),12,0)&gt;0,VLOOKUP($C85,INDIRECT(AF$5&amp;"!$V$3:$AG$100"),12,0),0),"")</f>
        <v/>
      </c>
      <c r="AG86" s="102" t="str">
        <f t="shared" ref="AG86" ca="1" si="995">IFERROR(IF(VLOOKUP($C85,INDIRECT(AG$5&amp;"!$V$3:$AG$100"),12,0)&gt;0,VLOOKUP($C85,INDIRECT(AG$5&amp;"!$V$3:$AG$100"),12,0),0),"")</f>
        <v/>
      </c>
      <c r="AH86" s="129" t="str">
        <f t="shared" ref="AH86" ca="1" si="996">IFERROR(IF(VLOOKUP($C85,INDIRECT(AH$5&amp;"!$V$3:$AG$100"),12,0)&gt;0,VLOOKUP($C85,INDIRECT(AH$5&amp;"!$V$3:$AG$100"),12,0),0),"")</f>
        <v/>
      </c>
      <c r="AI86" s="101" t="str">
        <f t="shared" ref="AI86" ca="1" si="997">IFERROR(IF(VLOOKUP($C85,INDIRECT(AI$5&amp;"!$V$3:$AG$100"),12,0)&gt;0,VLOOKUP($C85,INDIRECT(AI$5&amp;"!$V$3:$AG$100"),12,0),0),"")</f>
        <v/>
      </c>
      <c r="AJ86" s="101">
        <f t="shared" ref="AJ86" ca="1" si="998">IFERROR(IF(VLOOKUP($C85,INDIRECT(AJ$5&amp;"!$V$3:$AG$100"),12,0)&gt;0,VLOOKUP($C85,INDIRECT(AJ$5&amp;"!$V$3:$AG$100"),12,0),0),"")</f>
        <v>0</v>
      </c>
      <c r="AK86" s="102">
        <f t="shared" ref="AK86" ca="1" si="999">IFERROR(IF(VLOOKUP($C85,INDIRECT(AK$5&amp;"!$V$3:$AG$100"),12,0)&gt;0,VLOOKUP($C85,INDIRECT(AK$5&amp;"!$V$3:$AG$100"),12,0),0),"")</f>
        <v>0</v>
      </c>
      <c r="AL86" s="103">
        <f t="shared" ref="AL86" ca="1" si="1000">IFERROR(IF(VLOOKUP($C85,INDIRECT(AL$5&amp;"!$V$3:$AG$100"),12,0)&gt;0,VLOOKUP($C85,INDIRECT(AL$5&amp;"!$V$3:$AG$100"),12,0),0),"")</f>
        <v>1</v>
      </c>
      <c r="AM86" s="101" t="str">
        <f t="shared" ref="AM86" ca="1" si="1001">IFERROR(IF(VLOOKUP($C85,INDIRECT(AM$5&amp;"!$V$3:$AG$100"),12,0)&gt;0,VLOOKUP($C85,INDIRECT(AM$5&amp;"!$V$3:$AG$100"),12,0),0),"")</f>
        <v/>
      </c>
      <c r="AN86" s="101">
        <f t="shared" ref="AN86" ca="1" si="1002">IFERROR(IF(VLOOKUP($C85,INDIRECT(AN$5&amp;"!$V$3:$AG$100"),12,0)&gt;0,VLOOKUP($C85,INDIRECT(AN$5&amp;"!$V$3:$AG$100"),12,0),0),"")</f>
        <v>1</v>
      </c>
      <c r="AO86" s="254">
        <f t="shared" ref="AO86" ca="1" si="1003">IFERROR(IF(VLOOKUP($C85,INDIRECT(AO$5&amp;"!$V$3:$AG$100"),12,0)&gt;0,VLOOKUP($C85,INDIRECT(AO$5&amp;"!$V$3:$AG$100"),12,0),0),"")</f>
        <v>0</v>
      </c>
      <c r="AP86" s="102">
        <f t="shared" ref="AP86" ca="1" si="1004">IFERROR(IF(VLOOKUP($C85,INDIRECT(AP$5&amp;"!$V$3:$AG$100"),12,0)&gt;0,VLOOKUP($C85,INDIRECT(AP$5&amp;"!$V$3:$AG$100"),12,0),0),"")</f>
        <v>1</v>
      </c>
      <c r="AQ86" s="129">
        <f t="shared" ref="AQ86" ca="1" si="1005">IFERROR(IF(VLOOKUP($C85,INDIRECT(AQ$5&amp;"!$V$3:$AG$100"),12,0)&gt;0,VLOOKUP($C85,INDIRECT(AQ$5&amp;"!$V$3:$AG$100"),12,0),0),"")</f>
        <v>0</v>
      </c>
      <c r="AR86" s="101" t="str">
        <f t="shared" ref="AR86" ca="1" si="1006">IFERROR(IF(VLOOKUP($C85,INDIRECT(AR$5&amp;"!$V$3:$AG$100"),12,0)&gt;0,VLOOKUP($C85,INDIRECT(AR$5&amp;"!$V$3:$AG$100"),12,0),0),"")</f>
        <v/>
      </c>
      <c r="AS86" s="101">
        <f t="shared" ref="AS86" ca="1" si="1007">IFERROR(IF(VLOOKUP($C85,INDIRECT(AS$5&amp;"!$V$3:$AG$100"),12,0)&gt;0,VLOOKUP($C85,INDIRECT(AS$5&amp;"!$V$3:$AG$100"),12,0),0),"")</f>
        <v>0</v>
      </c>
      <c r="AT86" s="102">
        <f t="shared" ref="AT86" ca="1" si="1008">IFERROR(IF(VLOOKUP($C85,INDIRECT(AT$5&amp;"!$V$3:$AG$100"),12,0)&gt;0,VLOOKUP($C85,INDIRECT(AT$5&amp;"!$V$3:$AG$100"),12,0),0),"")</f>
        <v>1</v>
      </c>
      <c r="AU86" s="129">
        <f t="shared" ref="AU86" ca="1" si="1009">IFERROR(IF(VLOOKUP($C85,INDIRECT(AU$5&amp;"!$V$3:$AG$100"),12,0)&gt;0,VLOOKUP($C85,INDIRECT(AU$5&amp;"!$V$3:$AG$100"),12,0),0),"")</f>
        <v>0</v>
      </c>
      <c r="AV86" s="101">
        <f t="shared" ref="AV86" ca="1" si="1010">IFERROR(IF(VLOOKUP($C85,INDIRECT(AV$5&amp;"!$V$3:$AG$100"),12,0)&gt;0,VLOOKUP($C85,INDIRECT(AV$5&amp;"!$V$3:$AG$100"),12,0),0),"")</f>
        <v>0</v>
      </c>
      <c r="AW86" s="101">
        <f t="shared" ref="AW86" ca="1" si="1011">IFERROR(IF(VLOOKUP($C85,INDIRECT(AW$5&amp;"!$V$3:$AG$100"),12,0)&gt;0,VLOOKUP($C85,INDIRECT(AW$5&amp;"!$V$3:$AG$100"),12,0),0),"")</f>
        <v>2</v>
      </c>
      <c r="AX86" s="102" t="str">
        <f t="shared" ref="AX86" ca="1" si="1012">IFERROR(IF(VLOOKUP($C85,INDIRECT(AX$5&amp;"!$V$3:$AG$100"),12,0)&gt;0,VLOOKUP($C85,INDIRECT(AX$5&amp;"!$V$3:$AG$100"),12,0),0),"")</f>
        <v/>
      </c>
      <c r="AY86" s="103" t="str">
        <f t="shared" ref="AY86" ca="1" si="1013">IFERROR(IF(VLOOKUP($C85,INDIRECT(AY$5&amp;"!$V$3:$AG$100"),12,0)&gt;0,VLOOKUP($C85,INDIRECT(AY$5&amp;"!$V$3:$AG$100"),12,0),0),"")</f>
        <v/>
      </c>
      <c r="AZ86" s="101">
        <f t="shared" ref="AZ86" ca="1" si="1014">IFERROR(IF(VLOOKUP($C85,INDIRECT(AZ$5&amp;"!$V$3:$AG$100"),12,0)&gt;0,VLOOKUP($C85,INDIRECT(AZ$5&amp;"!$V$3:$AG$100"),12,0),0),"")</f>
        <v>0</v>
      </c>
      <c r="BA86" s="101">
        <f t="shared" ref="BA86" ca="1" si="1015">IFERROR(IF(VLOOKUP($C85,INDIRECT(BA$5&amp;"!$V$3:$AG$100"),12,0)&gt;0,VLOOKUP($C85,INDIRECT(BA$5&amp;"!$V$3:$AG$100"),12,0),0),"")</f>
        <v>0</v>
      </c>
      <c r="BB86" s="254">
        <f t="shared" ref="BB86" ca="1" si="1016">IFERROR(IF(VLOOKUP($C85,INDIRECT(BB$5&amp;"!$V$3:$AG$100"),12,0)&gt;0,VLOOKUP($C85,INDIRECT(BB$5&amp;"!$V$3:$AG$100"),12,0),0),"")</f>
        <v>1</v>
      </c>
      <c r="BC86" s="102" t="str">
        <f t="shared" ref="BC86" ca="1" si="1017">IFERROR(IF(VLOOKUP($C85,INDIRECT(BC$5&amp;"!$V$3:$AG$100"),12,0)&gt;0,VLOOKUP($C85,INDIRECT(BC$5&amp;"!$V$3:$AG$100"),12,0),0),"")</f>
        <v/>
      </c>
      <c r="BD86" s="129" t="str">
        <f t="shared" ref="BD86" ca="1" si="1018">IFERROR(IF(VLOOKUP($C85,INDIRECT(BD$5&amp;"!$V$3:$AG$100"),12,0)&gt;0,VLOOKUP($C85,INDIRECT(BD$5&amp;"!$V$3:$AG$100"),12,0),0),"")</f>
        <v/>
      </c>
      <c r="BE86" s="101" t="str">
        <f t="shared" ref="BE86" ca="1" si="1019">IFERROR(IF(VLOOKUP($C85,INDIRECT(BE$5&amp;"!$V$3:$AG$100"),12,0)&gt;0,VLOOKUP($C85,INDIRECT(BE$5&amp;"!$V$3:$AG$100"),12,0),0),"")</f>
        <v/>
      </c>
      <c r="BF86" s="101" t="str">
        <f t="shared" ref="BF86" ca="1" si="1020">IFERROR(IF(VLOOKUP($C85,INDIRECT(BF$5&amp;"!$V$3:$AG$100"),12,0)&gt;0,VLOOKUP($C85,INDIRECT(BF$5&amp;"!$V$3:$AG$100"),12,0),0),"")</f>
        <v/>
      </c>
      <c r="BG86" s="307" t="str">
        <f t="shared" ref="BG86" ca="1" si="1021">IFERROR(IF(VLOOKUP($C85,INDIRECT(BG$5&amp;"!$V$3:$AG$100"),12,0)&gt;0,VLOOKUP($C85,INDIRECT(BG$5&amp;"!$V$3:$AG$100"),12,0),0),"")</f>
        <v/>
      </c>
      <c r="BH86" s="88"/>
    </row>
    <row r="87" spans="1:60" x14ac:dyDescent="0.25">
      <c r="A87" s="3"/>
      <c r="B87" s="348"/>
      <c r="C87" s="354"/>
      <c r="D87" s="260" t="str">
        <f t="shared" si="2"/>
        <v/>
      </c>
      <c r="E87" s="260" t="str">
        <f t="shared" si="3"/>
        <v/>
      </c>
      <c r="F87" s="20" t="s">
        <v>20</v>
      </c>
      <c r="G87" s="142">
        <f t="shared" ca="1" si="965"/>
        <v>111</v>
      </c>
      <c r="H87" s="319" t="str">
        <f t="shared" ref="H87:BG87" ca="1" si="1022">IFERROR(IF(VLOOKUP($C85,INDIRECT(H$5&amp;"!$V$3:$AG$100"),11,0)&gt;0,VLOOKUP($C85,INDIRECT(H$5&amp;"!$V$3:$AG$100"),11,0),0),"")</f>
        <v/>
      </c>
      <c r="I87" s="104" t="str">
        <f t="shared" ca="1" si="1022"/>
        <v/>
      </c>
      <c r="J87" s="104" t="str">
        <f t="shared" ca="1" si="1022"/>
        <v/>
      </c>
      <c r="K87" s="105" t="str">
        <f t="shared" ca="1" si="1022"/>
        <v/>
      </c>
      <c r="L87" s="106" t="str">
        <f t="shared" ca="1" si="1022"/>
        <v/>
      </c>
      <c r="M87" s="104" t="str">
        <f t="shared" ca="1" si="1022"/>
        <v/>
      </c>
      <c r="N87" s="104" t="str">
        <f t="shared" ca="1" si="1022"/>
        <v/>
      </c>
      <c r="O87" s="105" t="str">
        <f t="shared" ca="1" si="1022"/>
        <v/>
      </c>
      <c r="P87" s="106" t="str">
        <f t="shared" ca="1" si="1022"/>
        <v/>
      </c>
      <c r="Q87" s="104" t="str">
        <f t="shared" ca="1" si="1022"/>
        <v/>
      </c>
      <c r="R87" s="104" t="str">
        <f t="shared" ca="1" si="1022"/>
        <v/>
      </c>
      <c r="S87" s="104" t="str">
        <f t="shared" ca="1" si="1022"/>
        <v/>
      </c>
      <c r="T87" s="105" t="str">
        <f t="shared" ca="1" si="1022"/>
        <v/>
      </c>
      <c r="U87" s="131" t="str">
        <f t="shared" ca="1" si="1022"/>
        <v/>
      </c>
      <c r="V87" s="104" t="str">
        <f t="shared" ca="1" si="1022"/>
        <v/>
      </c>
      <c r="W87" s="104" t="str">
        <f t="shared" ca="1" si="1022"/>
        <v/>
      </c>
      <c r="X87" s="105" t="str">
        <f t="shared" ca="1" si="1022"/>
        <v/>
      </c>
      <c r="Y87" s="106" t="str">
        <f t="shared" ca="1" si="1022"/>
        <v/>
      </c>
      <c r="Z87" s="104" t="str">
        <f t="shared" ca="1" si="1022"/>
        <v/>
      </c>
      <c r="AA87" s="104" t="str">
        <f t="shared" ca="1" si="1022"/>
        <v/>
      </c>
      <c r="AB87" s="105" t="str">
        <f t="shared" ca="1" si="1022"/>
        <v/>
      </c>
      <c r="AC87" s="106" t="str">
        <f t="shared" ca="1" si="1022"/>
        <v/>
      </c>
      <c r="AD87" s="104" t="str">
        <f t="shared" ca="1" si="1022"/>
        <v/>
      </c>
      <c r="AE87" s="104" t="str">
        <f t="shared" ca="1" si="1022"/>
        <v/>
      </c>
      <c r="AF87" s="104" t="str">
        <f t="shared" ca="1" si="1022"/>
        <v/>
      </c>
      <c r="AG87" s="105" t="str">
        <f t="shared" ca="1" si="1022"/>
        <v/>
      </c>
      <c r="AH87" s="131" t="str">
        <f t="shared" ca="1" si="1022"/>
        <v/>
      </c>
      <c r="AI87" s="104" t="str">
        <f t="shared" ca="1" si="1022"/>
        <v/>
      </c>
      <c r="AJ87" s="104">
        <f t="shared" ca="1" si="1022"/>
        <v>2</v>
      </c>
      <c r="AK87" s="105">
        <f t="shared" ca="1" si="1022"/>
        <v>10</v>
      </c>
      <c r="AL87" s="106">
        <f t="shared" ca="1" si="1022"/>
        <v>9</v>
      </c>
      <c r="AM87" s="104" t="str">
        <f t="shared" ca="1" si="1022"/>
        <v/>
      </c>
      <c r="AN87" s="104">
        <f t="shared" ca="1" si="1022"/>
        <v>6</v>
      </c>
      <c r="AO87" s="255">
        <f t="shared" ca="1" si="1022"/>
        <v>9</v>
      </c>
      <c r="AP87" s="105">
        <f t="shared" ca="1" si="1022"/>
        <v>8</v>
      </c>
      <c r="AQ87" s="131">
        <f t="shared" ca="1" si="1022"/>
        <v>14</v>
      </c>
      <c r="AR87" s="104" t="str">
        <f t="shared" ca="1" si="1022"/>
        <v/>
      </c>
      <c r="AS87" s="104">
        <f t="shared" ca="1" si="1022"/>
        <v>9</v>
      </c>
      <c r="AT87" s="105">
        <f t="shared" ca="1" si="1022"/>
        <v>2</v>
      </c>
      <c r="AU87" s="131">
        <f t="shared" ca="1" si="1022"/>
        <v>6</v>
      </c>
      <c r="AV87" s="104">
        <f t="shared" ca="1" si="1022"/>
        <v>0</v>
      </c>
      <c r="AW87" s="104">
        <f t="shared" ca="1" si="1022"/>
        <v>11</v>
      </c>
      <c r="AX87" s="105" t="str">
        <f t="shared" ca="1" si="1022"/>
        <v/>
      </c>
      <c r="AY87" s="106" t="str">
        <f t="shared" ca="1" si="1022"/>
        <v/>
      </c>
      <c r="AZ87" s="104">
        <f t="shared" ca="1" si="1022"/>
        <v>8</v>
      </c>
      <c r="BA87" s="104">
        <f t="shared" ca="1" si="1022"/>
        <v>11</v>
      </c>
      <c r="BB87" s="255">
        <f t="shared" ca="1" si="1022"/>
        <v>6</v>
      </c>
      <c r="BC87" s="105" t="str">
        <f t="shared" ca="1" si="1022"/>
        <v/>
      </c>
      <c r="BD87" s="131" t="str">
        <f t="shared" ca="1" si="1022"/>
        <v/>
      </c>
      <c r="BE87" s="104" t="str">
        <f t="shared" ca="1" si="1022"/>
        <v/>
      </c>
      <c r="BF87" s="104" t="str">
        <f t="shared" ca="1" si="1022"/>
        <v/>
      </c>
      <c r="BG87" s="320" t="str">
        <f t="shared" ca="1" si="1022"/>
        <v/>
      </c>
      <c r="BH87" s="88"/>
    </row>
    <row r="88" spans="1:60" x14ac:dyDescent="0.25">
      <c r="A88" s="3"/>
      <c r="B88" s="355" t="s">
        <v>83</v>
      </c>
      <c r="C88" s="360"/>
      <c r="D88" s="260" t="str">
        <f t="shared" si="2"/>
        <v/>
      </c>
      <c r="E88" s="260" t="str">
        <f t="shared" si="3"/>
        <v>V</v>
      </c>
      <c r="F88" s="23" t="s">
        <v>16</v>
      </c>
      <c r="G88" s="143">
        <f t="shared" ca="1" si="122"/>
        <v>0</v>
      </c>
      <c r="H88" s="304" t="str">
        <f t="shared" ref="H88:W88" ca="1" si="1023">IFERROR(IF(VLOOKUP($C88,INDIRECT(H$5&amp;"!$V$3:$AG$100"),2,0)&gt;0,1,0),"")</f>
        <v/>
      </c>
      <c r="I88" s="108" t="str">
        <f t="shared" ca="1" si="1023"/>
        <v/>
      </c>
      <c r="J88" s="108" t="str">
        <f t="shared" ca="1" si="1023"/>
        <v/>
      </c>
      <c r="K88" s="109" t="str">
        <f t="shared" ca="1" si="1023"/>
        <v/>
      </c>
      <c r="L88" s="107" t="str">
        <f t="shared" ca="1" si="1023"/>
        <v/>
      </c>
      <c r="M88" s="108" t="str">
        <f t="shared" ca="1" si="1023"/>
        <v/>
      </c>
      <c r="N88" s="108" t="str">
        <f t="shared" ca="1" si="1023"/>
        <v/>
      </c>
      <c r="O88" s="109" t="str">
        <f t="shared" ca="1" si="1023"/>
        <v/>
      </c>
      <c r="P88" s="107" t="str">
        <f t="shared" ca="1" si="1023"/>
        <v/>
      </c>
      <c r="Q88" s="108" t="str">
        <f t="shared" ca="1" si="1023"/>
        <v/>
      </c>
      <c r="R88" s="108" t="str">
        <f t="shared" ca="1" si="1023"/>
        <v/>
      </c>
      <c r="S88" s="108" t="str">
        <f t="shared" ca="1" si="1023"/>
        <v/>
      </c>
      <c r="T88" s="109" t="str">
        <f t="shared" ca="1" si="1023"/>
        <v/>
      </c>
      <c r="U88" s="128" t="str">
        <f t="shared" ca="1" si="1023"/>
        <v/>
      </c>
      <c r="V88" s="108" t="str">
        <f t="shared" ca="1" si="1023"/>
        <v/>
      </c>
      <c r="W88" s="108" t="str">
        <f t="shared" ca="1" si="1023"/>
        <v/>
      </c>
      <c r="X88" s="109" t="str">
        <f t="shared" ref="X88:AM88" ca="1" si="1024">IFERROR(IF(VLOOKUP($C88,INDIRECT(X$5&amp;"!$V$3:$AG$100"),2,0)&gt;0,1,0),"")</f>
        <v/>
      </c>
      <c r="Y88" s="107" t="str">
        <f t="shared" ca="1" si="1024"/>
        <v/>
      </c>
      <c r="Z88" s="108" t="str">
        <f t="shared" ca="1" si="1024"/>
        <v/>
      </c>
      <c r="AA88" s="108" t="str">
        <f t="shared" ca="1" si="1024"/>
        <v/>
      </c>
      <c r="AB88" s="109" t="str">
        <f t="shared" ca="1" si="1024"/>
        <v/>
      </c>
      <c r="AC88" s="107" t="str">
        <f t="shared" ca="1" si="1024"/>
        <v/>
      </c>
      <c r="AD88" s="108" t="str">
        <f t="shared" ca="1" si="1024"/>
        <v/>
      </c>
      <c r="AE88" s="108" t="str">
        <f t="shared" ca="1" si="1024"/>
        <v/>
      </c>
      <c r="AF88" s="108" t="str">
        <f t="shared" ca="1" si="1024"/>
        <v/>
      </c>
      <c r="AG88" s="109" t="str">
        <f t="shared" ca="1" si="1024"/>
        <v/>
      </c>
      <c r="AH88" s="128" t="str">
        <f t="shared" ca="1" si="1024"/>
        <v/>
      </c>
      <c r="AI88" s="108" t="str">
        <f t="shared" ca="1" si="1024"/>
        <v/>
      </c>
      <c r="AJ88" s="108" t="str">
        <f t="shared" ca="1" si="1024"/>
        <v/>
      </c>
      <c r="AK88" s="109" t="str">
        <f t="shared" ca="1" si="1024"/>
        <v/>
      </c>
      <c r="AL88" s="107" t="str">
        <f t="shared" ca="1" si="1024"/>
        <v/>
      </c>
      <c r="AM88" s="108" t="str">
        <f t="shared" ca="1" si="1024"/>
        <v/>
      </c>
      <c r="AN88" s="108" t="str">
        <f t="shared" ref="AN88:BC88" ca="1" si="1025">IFERROR(IF(VLOOKUP($C88,INDIRECT(AN$5&amp;"!$V$3:$AG$100"),2,0)&gt;0,1,0),"")</f>
        <v/>
      </c>
      <c r="AO88" s="253" t="str">
        <f t="shared" ca="1" si="1025"/>
        <v/>
      </c>
      <c r="AP88" s="109" t="str">
        <f t="shared" ca="1" si="1025"/>
        <v/>
      </c>
      <c r="AQ88" s="128" t="str">
        <f t="shared" ca="1" si="1025"/>
        <v/>
      </c>
      <c r="AR88" s="108" t="str">
        <f t="shared" ca="1" si="1025"/>
        <v/>
      </c>
      <c r="AS88" s="108" t="str">
        <f t="shared" ca="1" si="1025"/>
        <v/>
      </c>
      <c r="AT88" s="109" t="str">
        <f t="shared" ca="1" si="1025"/>
        <v/>
      </c>
      <c r="AU88" s="128" t="str">
        <f t="shared" ca="1" si="1025"/>
        <v/>
      </c>
      <c r="AV88" s="108" t="str">
        <f t="shared" ca="1" si="1025"/>
        <v/>
      </c>
      <c r="AW88" s="108" t="str">
        <f t="shared" ca="1" si="1025"/>
        <v/>
      </c>
      <c r="AX88" s="109" t="str">
        <f t="shared" ca="1" si="1025"/>
        <v/>
      </c>
      <c r="AY88" s="107" t="str">
        <f t="shared" ca="1" si="1025"/>
        <v/>
      </c>
      <c r="AZ88" s="108" t="str">
        <f t="shared" ca="1" si="1025"/>
        <v/>
      </c>
      <c r="BA88" s="108" t="str">
        <f t="shared" ca="1" si="1025"/>
        <v/>
      </c>
      <c r="BB88" s="253" t="str">
        <f t="shared" ca="1" si="1025"/>
        <v/>
      </c>
      <c r="BC88" s="109" t="str">
        <f t="shared" ca="1" si="1025"/>
        <v/>
      </c>
      <c r="BD88" s="128" t="str">
        <f t="shared" ref="BD88:BG88" ca="1" si="1026">IFERROR(IF(VLOOKUP($C88,INDIRECT(BD$5&amp;"!$V$3:$AG$100"),2,0)&gt;0,1,0),"")</f>
        <v/>
      </c>
      <c r="BE88" s="108" t="str">
        <f t="shared" ca="1" si="1026"/>
        <v/>
      </c>
      <c r="BF88" s="108" t="str">
        <f t="shared" ca="1" si="1026"/>
        <v/>
      </c>
      <c r="BG88" s="305" t="str">
        <f t="shared" ca="1" si="1026"/>
        <v/>
      </c>
      <c r="BH88" s="88"/>
    </row>
    <row r="89" spans="1:60" x14ac:dyDescent="0.25">
      <c r="A89" s="3"/>
      <c r="B89" s="355"/>
      <c r="C89" s="354"/>
      <c r="D89" s="260" t="str">
        <f t="shared" si="2"/>
        <v/>
      </c>
      <c r="E89" s="260" t="str">
        <f t="shared" si="3"/>
        <v/>
      </c>
      <c r="F89" s="17" t="s">
        <v>18</v>
      </c>
      <c r="G89" s="141">
        <f t="shared" ca="1" si="122"/>
        <v>0</v>
      </c>
      <c r="H89" s="306" t="str">
        <f t="shared" ref="H89" ca="1" si="1027">IFERROR(IF(VLOOKUP($C88,INDIRECT(H$5&amp;"!$V$3:$AG$100"),12,0)&gt;0,VLOOKUP($C88,INDIRECT(H$5&amp;"!$V$3:$AG$100"),12,0),0),"")</f>
        <v/>
      </c>
      <c r="I89" s="101" t="str">
        <f t="shared" ref="I89" ca="1" si="1028">IFERROR(IF(VLOOKUP($C88,INDIRECT(I$5&amp;"!$V$3:$AG$100"),12,0)&gt;0,VLOOKUP($C88,INDIRECT(I$5&amp;"!$V$3:$AG$100"),12,0),0),"")</f>
        <v/>
      </c>
      <c r="J89" s="101" t="str">
        <f t="shared" ref="J89" ca="1" si="1029">IFERROR(IF(VLOOKUP($C88,INDIRECT(J$5&amp;"!$V$3:$AG$100"),12,0)&gt;0,VLOOKUP($C88,INDIRECT(J$5&amp;"!$V$3:$AG$100"),12,0),0),"")</f>
        <v/>
      </c>
      <c r="K89" s="102" t="str">
        <f t="shared" ref="K89" ca="1" si="1030">IFERROR(IF(VLOOKUP($C88,INDIRECT(K$5&amp;"!$V$3:$AG$100"),12,0)&gt;0,VLOOKUP($C88,INDIRECT(K$5&amp;"!$V$3:$AG$100"),12,0),0),"")</f>
        <v/>
      </c>
      <c r="L89" s="103" t="str">
        <f t="shared" ref="L89" ca="1" si="1031">IFERROR(IF(VLOOKUP($C88,INDIRECT(L$5&amp;"!$V$3:$AG$100"),12,0)&gt;0,VLOOKUP($C88,INDIRECT(L$5&amp;"!$V$3:$AG$100"),12,0),0),"")</f>
        <v/>
      </c>
      <c r="M89" s="101" t="str">
        <f t="shared" ref="M89" ca="1" si="1032">IFERROR(IF(VLOOKUP($C88,INDIRECT(M$5&amp;"!$V$3:$AG$100"),12,0)&gt;0,VLOOKUP($C88,INDIRECT(M$5&amp;"!$V$3:$AG$100"),12,0),0),"")</f>
        <v/>
      </c>
      <c r="N89" s="101" t="str">
        <f t="shared" ref="N89" ca="1" si="1033">IFERROR(IF(VLOOKUP($C88,INDIRECT(N$5&amp;"!$V$3:$AG$100"),12,0)&gt;0,VLOOKUP($C88,INDIRECT(N$5&amp;"!$V$3:$AG$100"),12,0),0),"")</f>
        <v/>
      </c>
      <c r="O89" s="102" t="str">
        <f t="shared" ref="O89" ca="1" si="1034">IFERROR(IF(VLOOKUP($C88,INDIRECT(O$5&amp;"!$V$3:$AG$100"),12,0)&gt;0,VLOOKUP($C88,INDIRECT(O$5&amp;"!$V$3:$AG$100"),12,0),0),"")</f>
        <v/>
      </c>
      <c r="P89" s="103" t="str">
        <f t="shared" ref="P89" ca="1" si="1035">IFERROR(IF(VLOOKUP($C88,INDIRECT(P$5&amp;"!$V$3:$AG$100"),12,0)&gt;0,VLOOKUP($C88,INDIRECT(P$5&amp;"!$V$3:$AG$100"),12,0),0),"")</f>
        <v/>
      </c>
      <c r="Q89" s="101" t="str">
        <f t="shared" ref="Q89" ca="1" si="1036">IFERROR(IF(VLOOKUP($C88,INDIRECT(Q$5&amp;"!$V$3:$AG$100"),12,0)&gt;0,VLOOKUP($C88,INDIRECT(Q$5&amp;"!$V$3:$AG$100"),12,0),0),"")</f>
        <v/>
      </c>
      <c r="R89" s="101" t="str">
        <f t="shared" ref="R89" ca="1" si="1037">IFERROR(IF(VLOOKUP($C88,INDIRECT(R$5&amp;"!$V$3:$AG$100"),12,0)&gt;0,VLOOKUP($C88,INDIRECT(R$5&amp;"!$V$3:$AG$100"),12,0),0),"")</f>
        <v/>
      </c>
      <c r="S89" s="101" t="str">
        <f t="shared" ref="S89" ca="1" si="1038">IFERROR(IF(VLOOKUP($C88,INDIRECT(S$5&amp;"!$V$3:$AG$100"),12,0)&gt;0,VLOOKUP($C88,INDIRECT(S$5&amp;"!$V$3:$AG$100"),12,0),0),"")</f>
        <v/>
      </c>
      <c r="T89" s="102" t="str">
        <f t="shared" ref="T89" ca="1" si="1039">IFERROR(IF(VLOOKUP($C88,INDIRECT(T$5&amp;"!$V$3:$AG$100"),12,0)&gt;0,VLOOKUP($C88,INDIRECT(T$5&amp;"!$V$3:$AG$100"),12,0),0),"")</f>
        <v/>
      </c>
      <c r="U89" s="129" t="str">
        <f t="shared" ref="U89" ca="1" si="1040">IFERROR(IF(VLOOKUP($C88,INDIRECT(U$5&amp;"!$V$3:$AG$100"),12,0)&gt;0,VLOOKUP($C88,INDIRECT(U$5&amp;"!$V$3:$AG$100"),12,0),0),"")</f>
        <v/>
      </c>
      <c r="V89" s="101" t="str">
        <f t="shared" ref="V89" ca="1" si="1041">IFERROR(IF(VLOOKUP($C88,INDIRECT(V$5&amp;"!$V$3:$AG$100"),12,0)&gt;0,VLOOKUP($C88,INDIRECT(V$5&amp;"!$V$3:$AG$100"),12,0),0),"")</f>
        <v/>
      </c>
      <c r="W89" s="101" t="str">
        <f t="shared" ref="W89" ca="1" si="1042">IFERROR(IF(VLOOKUP($C88,INDIRECT(W$5&amp;"!$V$3:$AG$100"),12,0)&gt;0,VLOOKUP($C88,INDIRECT(W$5&amp;"!$V$3:$AG$100"),12,0),0),"")</f>
        <v/>
      </c>
      <c r="X89" s="102" t="str">
        <f t="shared" ref="X89" ca="1" si="1043">IFERROR(IF(VLOOKUP($C88,INDIRECT(X$5&amp;"!$V$3:$AG$100"),12,0)&gt;0,VLOOKUP($C88,INDIRECT(X$5&amp;"!$V$3:$AG$100"),12,0),0),"")</f>
        <v/>
      </c>
      <c r="Y89" s="103" t="str">
        <f t="shared" ref="Y89" ca="1" si="1044">IFERROR(IF(VLOOKUP($C88,INDIRECT(Y$5&amp;"!$V$3:$AG$100"),12,0)&gt;0,VLOOKUP($C88,INDIRECT(Y$5&amp;"!$V$3:$AG$100"),12,0),0),"")</f>
        <v/>
      </c>
      <c r="Z89" s="101" t="str">
        <f t="shared" ref="Z89" ca="1" si="1045">IFERROR(IF(VLOOKUP($C88,INDIRECT(Z$5&amp;"!$V$3:$AG$100"),12,0)&gt;0,VLOOKUP($C88,INDIRECT(Z$5&amp;"!$V$3:$AG$100"),12,0),0),"")</f>
        <v/>
      </c>
      <c r="AA89" s="101" t="str">
        <f t="shared" ref="AA89" ca="1" si="1046">IFERROR(IF(VLOOKUP($C88,INDIRECT(AA$5&amp;"!$V$3:$AG$100"),12,0)&gt;0,VLOOKUP($C88,INDIRECT(AA$5&amp;"!$V$3:$AG$100"),12,0),0),"")</f>
        <v/>
      </c>
      <c r="AB89" s="102" t="str">
        <f t="shared" ref="AB89" ca="1" si="1047">IFERROR(IF(VLOOKUP($C88,INDIRECT(AB$5&amp;"!$V$3:$AG$100"),12,0)&gt;0,VLOOKUP($C88,INDIRECT(AB$5&amp;"!$V$3:$AG$100"),12,0),0),"")</f>
        <v/>
      </c>
      <c r="AC89" s="103" t="str">
        <f t="shared" ref="AC89" ca="1" si="1048">IFERROR(IF(VLOOKUP($C88,INDIRECT(AC$5&amp;"!$V$3:$AG$100"),12,0)&gt;0,VLOOKUP($C88,INDIRECT(AC$5&amp;"!$V$3:$AG$100"),12,0),0),"")</f>
        <v/>
      </c>
      <c r="AD89" s="101" t="str">
        <f t="shared" ref="AD89" ca="1" si="1049">IFERROR(IF(VLOOKUP($C88,INDIRECT(AD$5&amp;"!$V$3:$AG$100"),12,0)&gt;0,VLOOKUP($C88,INDIRECT(AD$5&amp;"!$V$3:$AG$100"),12,0),0),"")</f>
        <v/>
      </c>
      <c r="AE89" s="101" t="str">
        <f t="shared" ref="AE89" ca="1" si="1050">IFERROR(IF(VLOOKUP($C88,INDIRECT(AE$5&amp;"!$V$3:$AG$100"),12,0)&gt;0,VLOOKUP($C88,INDIRECT(AE$5&amp;"!$V$3:$AG$100"),12,0),0),"")</f>
        <v/>
      </c>
      <c r="AF89" s="101" t="str">
        <f t="shared" ref="AF89" ca="1" si="1051">IFERROR(IF(VLOOKUP($C88,INDIRECT(AF$5&amp;"!$V$3:$AG$100"),12,0)&gt;0,VLOOKUP($C88,INDIRECT(AF$5&amp;"!$V$3:$AG$100"),12,0),0),"")</f>
        <v/>
      </c>
      <c r="AG89" s="102" t="str">
        <f t="shared" ref="AG89" ca="1" si="1052">IFERROR(IF(VLOOKUP($C88,INDIRECT(AG$5&amp;"!$V$3:$AG$100"),12,0)&gt;0,VLOOKUP($C88,INDIRECT(AG$5&amp;"!$V$3:$AG$100"),12,0),0),"")</f>
        <v/>
      </c>
      <c r="AH89" s="129" t="str">
        <f t="shared" ref="AH89" ca="1" si="1053">IFERROR(IF(VLOOKUP($C88,INDIRECT(AH$5&amp;"!$V$3:$AG$100"),12,0)&gt;0,VLOOKUP($C88,INDIRECT(AH$5&amp;"!$V$3:$AG$100"),12,0),0),"")</f>
        <v/>
      </c>
      <c r="AI89" s="101" t="str">
        <f t="shared" ref="AI89" ca="1" si="1054">IFERROR(IF(VLOOKUP($C88,INDIRECT(AI$5&amp;"!$V$3:$AG$100"),12,0)&gt;0,VLOOKUP($C88,INDIRECT(AI$5&amp;"!$V$3:$AG$100"),12,0),0),"")</f>
        <v/>
      </c>
      <c r="AJ89" s="101" t="str">
        <f t="shared" ref="AJ89" ca="1" si="1055">IFERROR(IF(VLOOKUP($C88,INDIRECT(AJ$5&amp;"!$V$3:$AG$100"),12,0)&gt;0,VLOOKUP($C88,INDIRECT(AJ$5&amp;"!$V$3:$AG$100"),12,0),0),"")</f>
        <v/>
      </c>
      <c r="AK89" s="102" t="str">
        <f t="shared" ref="AK89" ca="1" si="1056">IFERROR(IF(VLOOKUP($C88,INDIRECT(AK$5&amp;"!$V$3:$AG$100"),12,0)&gt;0,VLOOKUP($C88,INDIRECT(AK$5&amp;"!$V$3:$AG$100"),12,0),0),"")</f>
        <v/>
      </c>
      <c r="AL89" s="103" t="str">
        <f t="shared" ref="AL89" ca="1" si="1057">IFERROR(IF(VLOOKUP($C88,INDIRECT(AL$5&amp;"!$V$3:$AG$100"),12,0)&gt;0,VLOOKUP($C88,INDIRECT(AL$5&amp;"!$V$3:$AG$100"),12,0),0),"")</f>
        <v/>
      </c>
      <c r="AM89" s="101" t="str">
        <f t="shared" ref="AM89" ca="1" si="1058">IFERROR(IF(VLOOKUP($C88,INDIRECT(AM$5&amp;"!$V$3:$AG$100"),12,0)&gt;0,VLOOKUP($C88,INDIRECT(AM$5&amp;"!$V$3:$AG$100"),12,0),0),"")</f>
        <v/>
      </c>
      <c r="AN89" s="101" t="str">
        <f t="shared" ref="AN89" ca="1" si="1059">IFERROR(IF(VLOOKUP($C88,INDIRECT(AN$5&amp;"!$V$3:$AG$100"),12,0)&gt;0,VLOOKUP($C88,INDIRECT(AN$5&amp;"!$V$3:$AG$100"),12,0),0),"")</f>
        <v/>
      </c>
      <c r="AO89" s="254" t="str">
        <f t="shared" ref="AO89" ca="1" si="1060">IFERROR(IF(VLOOKUP($C88,INDIRECT(AO$5&amp;"!$V$3:$AG$100"),12,0)&gt;0,VLOOKUP($C88,INDIRECT(AO$5&amp;"!$V$3:$AG$100"),12,0),0),"")</f>
        <v/>
      </c>
      <c r="AP89" s="102" t="str">
        <f t="shared" ref="AP89" ca="1" si="1061">IFERROR(IF(VLOOKUP($C88,INDIRECT(AP$5&amp;"!$V$3:$AG$100"),12,0)&gt;0,VLOOKUP($C88,INDIRECT(AP$5&amp;"!$V$3:$AG$100"),12,0),0),"")</f>
        <v/>
      </c>
      <c r="AQ89" s="129" t="str">
        <f t="shared" ref="AQ89" ca="1" si="1062">IFERROR(IF(VLOOKUP($C88,INDIRECT(AQ$5&amp;"!$V$3:$AG$100"),12,0)&gt;0,VLOOKUP($C88,INDIRECT(AQ$5&amp;"!$V$3:$AG$100"),12,0),0),"")</f>
        <v/>
      </c>
      <c r="AR89" s="101" t="str">
        <f t="shared" ref="AR89" ca="1" si="1063">IFERROR(IF(VLOOKUP($C88,INDIRECT(AR$5&amp;"!$V$3:$AG$100"),12,0)&gt;0,VLOOKUP($C88,INDIRECT(AR$5&amp;"!$V$3:$AG$100"),12,0),0),"")</f>
        <v/>
      </c>
      <c r="AS89" s="101" t="str">
        <f t="shared" ref="AS89" ca="1" si="1064">IFERROR(IF(VLOOKUP($C88,INDIRECT(AS$5&amp;"!$V$3:$AG$100"),12,0)&gt;0,VLOOKUP($C88,INDIRECT(AS$5&amp;"!$V$3:$AG$100"),12,0),0),"")</f>
        <v/>
      </c>
      <c r="AT89" s="102" t="str">
        <f t="shared" ref="AT89" ca="1" si="1065">IFERROR(IF(VLOOKUP($C88,INDIRECT(AT$5&amp;"!$V$3:$AG$100"),12,0)&gt;0,VLOOKUP($C88,INDIRECT(AT$5&amp;"!$V$3:$AG$100"),12,0),0),"")</f>
        <v/>
      </c>
      <c r="AU89" s="129" t="str">
        <f t="shared" ref="AU89" ca="1" si="1066">IFERROR(IF(VLOOKUP($C88,INDIRECT(AU$5&amp;"!$V$3:$AG$100"),12,0)&gt;0,VLOOKUP($C88,INDIRECT(AU$5&amp;"!$V$3:$AG$100"),12,0),0),"")</f>
        <v/>
      </c>
      <c r="AV89" s="101" t="str">
        <f t="shared" ref="AV89" ca="1" si="1067">IFERROR(IF(VLOOKUP($C88,INDIRECT(AV$5&amp;"!$V$3:$AG$100"),12,0)&gt;0,VLOOKUP($C88,INDIRECT(AV$5&amp;"!$V$3:$AG$100"),12,0),0),"")</f>
        <v/>
      </c>
      <c r="AW89" s="101" t="str">
        <f t="shared" ref="AW89" ca="1" si="1068">IFERROR(IF(VLOOKUP($C88,INDIRECT(AW$5&amp;"!$V$3:$AG$100"),12,0)&gt;0,VLOOKUP($C88,INDIRECT(AW$5&amp;"!$V$3:$AG$100"),12,0),0),"")</f>
        <v/>
      </c>
      <c r="AX89" s="102" t="str">
        <f t="shared" ref="AX89" ca="1" si="1069">IFERROR(IF(VLOOKUP($C88,INDIRECT(AX$5&amp;"!$V$3:$AG$100"),12,0)&gt;0,VLOOKUP($C88,INDIRECT(AX$5&amp;"!$V$3:$AG$100"),12,0),0),"")</f>
        <v/>
      </c>
      <c r="AY89" s="103" t="str">
        <f t="shared" ref="AY89" ca="1" si="1070">IFERROR(IF(VLOOKUP($C88,INDIRECT(AY$5&amp;"!$V$3:$AG$100"),12,0)&gt;0,VLOOKUP($C88,INDIRECT(AY$5&amp;"!$V$3:$AG$100"),12,0),0),"")</f>
        <v/>
      </c>
      <c r="AZ89" s="101" t="str">
        <f t="shared" ref="AZ89" ca="1" si="1071">IFERROR(IF(VLOOKUP($C88,INDIRECT(AZ$5&amp;"!$V$3:$AG$100"),12,0)&gt;0,VLOOKUP($C88,INDIRECT(AZ$5&amp;"!$V$3:$AG$100"),12,0),0),"")</f>
        <v/>
      </c>
      <c r="BA89" s="101" t="str">
        <f t="shared" ref="BA89" ca="1" si="1072">IFERROR(IF(VLOOKUP($C88,INDIRECT(BA$5&amp;"!$V$3:$AG$100"),12,0)&gt;0,VLOOKUP($C88,INDIRECT(BA$5&amp;"!$V$3:$AG$100"),12,0),0),"")</f>
        <v/>
      </c>
      <c r="BB89" s="254" t="str">
        <f t="shared" ref="BB89" ca="1" si="1073">IFERROR(IF(VLOOKUP($C88,INDIRECT(BB$5&amp;"!$V$3:$AG$100"),12,0)&gt;0,VLOOKUP($C88,INDIRECT(BB$5&amp;"!$V$3:$AG$100"),12,0),0),"")</f>
        <v/>
      </c>
      <c r="BC89" s="102" t="str">
        <f t="shared" ref="BC89" ca="1" si="1074">IFERROR(IF(VLOOKUP($C88,INDIRECT(BC$5&amp;"!$V$3:$AG$100"),12,0)&gt;0,VLOOKUP($C88,INDIRECT(BC$5&amp;"!$V$3:$AG$100"),12,0),0),"")</f>
        <v/>
      </c>
      <c r="BD89" s="129" t="str">
        <f t="shared" ref="BD89" ca="1" si="1075">IFERROR(IF(VLOOKUP($C88,INDIRECT(BD$5&amp;"!$V$3:$AG$100"),12,0)&gt;0,VLOOKUP($C88,INDIRECT(BD$5&amp;"!$V$3:$AG$100"),12,0),0),"")</f>
        <v/>
      </c>
      <c r="BE89" s="101" t="str">
        <f t="shared" ref="BE89" ca="1" si="1076">IFERROR(IF(VLOOKUP($C88,INDIRECT(BE$5&amp;"!$V$3:$AG$100"),12,0)&gt;0,VLOOKUP($C88,INDIRECT(BE$5&amp;"!$V$3:$AG$100"),12,0),0),"")</f>
        <v/>
      </c>
      <c r="BF89" s="101" t="str">
        <f t="shared" ref="BF89" ca="1" si="1077">IFERROR(IF(VLOOKUP($C88,INDIRECT(BF$5&amp;"!$V$3:$AG$100"),12,0)&gt;0,VLOOKUP($C88,INDIRECT(BF$5&amp;"!$V$3:$AG$100"),12,0),0),"")</f>
        <v/>
      </c>
      <c r="BG89" s="307" t="str">
        <f t="shared" ref="BG89" ca="1" si="1078">IFERROR(IF(VLOOKUP($C88,INDIRECT(BG$5&amp;"!$V$3:$AG$100"),12,0)&gt;0,VLOOKUP($C88,INDIRECT(BG$5&amp;"!$V$3:$AG$100"),12,0),0),"")</f>
        <v/>
      </c>
      <c r="BH89" s="88"/>
    </row>
    <row r="90" spans="1:60" ht="15.75" thickBot="1" x14ac:dyDescent="0.3">
      <c r="A90" s="3"/>
      <c r="B90" s="367"/>
      <c r="C90" s="369"/>
      <c r="D90" s="264" t="str">
        <f t="shared" ref="D90:D147" si="1079">IF(C90="","",C90)</f>
        <v/>
      </c>
      <c r="E90" s="264" t="str">
        <f t="shared" ref="E90:E147" si="1080">IF(B90="","",B90)</f>
        <v/>
      </c>
      <c r="F90" s="120" t="s">
        <v>20</v>
      </c>
      <c r="G90" s="146">
        <f t="shared" ca="1" si="122"/>
        <v>0</v>
      </c>
      <c r="H90" s="308" t="str">
        <f t="shared" ref="H90:BG90" ca="1" si="1081">IFERROR(IF(VLOOKUP($C88,INDIRECT(H$5&amp;"!$V$3:$AG$100"),11,0)&gt;0,VLOOKUP($C88,INDIRECT(H$5&amp;"!$V$3:$AG$100"),11,0),0),"")</f>
        <v/>
      </c>
      <c r="I90" s="309" t="str">
        <f t="shared" ca="1" si="1081"/>
        <v/>
      </c>
      <c r="J90" s="309" t="str">
        <f t="shared" ca="1" si="1081"/>
        <v/>
      </c>
      <c r="K90" s="310" t="str">
        <f t="shared" ca="1" si="1081"/>
        <v/>
      </c>
      <c r="L90" s="311" t="str">
        <f t="shared" ca="1" si="1081"/>
        <v/>
      </c>
      <c r="M90" s="309" t="str">
        <f t="shared" ca="1" si="1081"/>
        <v/>
      </c>
      <c r="N90" s="309" t="str">
        <f t="shared" ca="1" si="1081"/>
        <v/>
      </c>
      <c r="O90" s="310" t="str">
        <f t="shared" ca="1" si="1081"/>
        <v/>
      </c>
      <c r="P90" s="311" t="str">
        <f t="shared" ca="1" si="1081"/>
        <v/>
      </c>
      <c r="Q90" s="309" t="str">
        <f t="shared" ca="1" si="1081"/>
        <v/>
      </c>
      <c r="R90" s="309" t="str">
        <f t="shared" ca="1" si="1081"/>
        <v/>
      </c>
      <c r="S90" s="309" t="str">
        <f t="shared" ca="1" si="1081"/>
        <v/>
      </c>
      <c r="T90" s="310" t="str">
        <f t="shared" ca="1" si="1081"/>
        <v/>
      </c>
      <c r="U90" s="312" t="str">
        <f t="shared" ca="1" si="1081"/>
        <v/>
      </c>
      <c r="V90" s="309" t="str">
        <f t="shared" ca="1" si="1081"/>
        <v/>
      </c>
      <c r="W90" s="309" t="str">
        <f t="shared" ca="1" si="1081"/>
        <v/>
      </c>
      <c r="X90" s="310" t="str">
        <f t="shared" ca="1" si="1081"/>
        <v/>
      </c>
      <c r="Y90" s="311" t="str">
        <f t="shared" ca="1" si="1081"/>
        <v/>
      </c>
      <c r="Z90" s="309" t="str">
        <f t="shared" ca="1" si="1081"/>
        <v/>
      </c>
      <c r="AA90" s="309" t="str">
        <f t="shared" ca="1" si="1081"/>
        <v/>
      </c>
      <c r="AB90" s="310" t="str">
        <f t="shared" ca="1" si="1081"/>
        <v/>
      </c>
      <c r="AC90" s="311" t="str">
        <f t="shared" ca="1" si="1081"/>
        <v/>
      </c>
      <c r="AD90" s="309" t="str">
        <f t="shared" ca="1" si="1081"/>
        <v/>
      </c>
      <c r="AE90" s="309" t="str">
        <f t="shared" ca="1" si="1081"/>
        <v/>
      </c>
      <c r="AF90" s="309" t="str">
        <f t="shared" ca="1" si="1081"/>
        <v/>
      </c>
      <c r="AG90" s="310" t="str">
        <f t="shared" ca="1" si="1081"/>
        <v/>
      </c>
      <c r="AH90" s="312" t="str">
        <f t="shared" ca="1" si="1081"/>
        <v/>
      </c>
      <c r="AI90" s="309" t="str">
        <f t="shared" ca="1" si="1081"/>
        <v/>
      </c>
      <c r="AJ90" s="309" t="str">
        <f t="shared" ca="1" si="1081"/>
        <v/>
      </c>
      <c r="AK90" s="310" t="str">
        <f t="shared" ca="1" si="1081"/>
        <v/>
      </c>
      <c r="AL90" s="311" t="str">
        <f t="shared" ca="1" si="1081"/>
        <v/>
      </c>
      <c r="AM90" s="309" t="str">
        <f t="shared" ca="1" si="1081"/>
        <v/>
      </c>
      <c r="AN90" s="309" t="str">
        <f t="shared" ca="1" si="1081"/>
        <v/>
      </c>
      <c r="AO90" s="313" t="str">
        <f t="shared" ca="1" si="1081"/>
        <v/>
      </c>
      <c r="AP90" s="310" t="str">
        <f t="shared" ca="1" si="1081"/>
        <v/>
      </c>
      <c r="AQ90" s="312" t="str">
        <f t="shared" ca="1" si="1081"/>
        <v/>
      </c>
      <c r="AR90" s="309" t="str">
        <f t="shared" ca="1" si="1081"/>
        <v/>
      </c>
      <c r="AS90" s="309" t="str">
        <f t="shared" ca="1" si="1081"/>
        <v/>
      </c>
      <c r="AT90" s="310" t="str">
        <f t="shared" ca="1" si="1081"/>
        <v/>
      </c>
      <c r="AU90" s="312" t="str">
        <f t="shared" ca="1" si="1081"/>
        <v/>
      </c>
      <c r="AV90" s="309" t="str">
        <f t="shared" ca="1" si="1081"/>
        <v/>
      </c>
      <c r="AW90" s="309" t="str">
        <f t="shared" ca="1" si="1081"/>
        <v/>
      </c>
      <c r="AX90" s="310" t="str">
        <f t="shared" ca="1" si="1081"/>
        <v/>
      </c>
      <c r="AY90" s="311" t="str">
        <f t="shared" ca="1" si="1081"/>
        <v/>
      </c>
      <c r="AZ90" s="309" t="str">
        <f t="shared" ca="1" si="1081"/>
        <v/>
      </c>
      <c r="BA90" s="309" t="str">
        <f t="shared" ca="1" si="1081"/>
        <v/>
      </c>
      <c r="BB90" s="313" t="str">
        <f t="shared" ca="1" si="1081"/>
        <v/>
      </c>
      <c r="BC90" s="310" t="str">
        <f t="shared" ca="1" si="1081"/>
        <v/>
      </c>
      <c r="BD90" s="312" t="str">
        <f t="shared" ca="1" si="1081"/>
        <v/>
      </c>
      <c r="BE90" s="309" t="str">
        <f t="shared" ca="1" si="1081"/>
        <v/>
      </c>
      <c r="BF90" s="309" t="str">
        <f t="shared" ca="1" si="1081"/>
        <v/>
      </c>
      <c r="BG90" s="314" t="str">
        <f t="shared" ca="1" si="1081"/>
        <v/>
      </c>
      <c r="BH90" s="90"/>
    </row>
    <row r="91" spans="1:60" ht="15.75" thickTop="1" x14ac:dyDescent="0.25">
      <c r="A91" s="3"/>
      <c r="B91" s="368" t="s">
        <v>86</v>
      </c>
      <c r="C91" s="353"/>
      <c r="D91" s="259" t="str">
        <f t="shared" si="1079"/>
        <v/>
      </c>
      <c r="E91" s="259" t="str">
        <f t="shared" si="1080"/>
        <v>M</v>
      </c>
      <c r="F91" s="14" t="s">
        <v>16</v>
      </c>
      <c r="G91" s="140">
        <f t="shared" ca="1" si="122"/>
        <v>0</v>
      </c>
      <c r="H91" s="321" t="str">
        <f t="shared" ref="H91:W91" ca="1" si="1082">IFERROR(IF(VLOOKUP($C91,INDIRECT(H$5&amp;"!$V$3:$AG$100"),2,0)&gt;0,1,0),"")</f>
        <v/>
      </c>
      <c r="I91" s="322" t="str">
        <f t="shared" ca="1" si="1082"/>
        <v/>
      </c>
      <c r="J91" s="322" t="str">
        <f t="shared" ca="1" si="1082"/>
        <v/>
      </c>
      <c r="K91" s="323" t="str">
        <f t="shared" ca="1" si="1082"/>
        <v/>
      </c>
      <c r="L91" s="324" t="str">
        <f t="shared" ca="1" si="1082"/>
        <v/>
      </c>
      <c r="M91" s="322" t="str">
        <f t="shared" ca="1" si="1082"/>
        <v/>
      </c>
      <c r="N91" s="322" t="str">
        <f t="shared" ca="1" si="1082"/>
        <v/>
      </c>
      <c r="O91" s="323" t="str">
        <f t="shared" ca="1" si="1082"/>
        <v/>
      </c>
      <c r="P91" s="324" t="str">
        <f t="shared" ca="1" si="1082"/>
        <v/>
      </c>
      <c r="Q91" s="322" t="str">
        <f t="shared" ca="1" si="1082"/>
        <v/>
      </c>
      <c r="R91" s="322" t="str">
        <f t="shared" ca="1" si="1082"/>
        <v/>
      </c>
      <c r="S91" s="322" t="str">
        <f t="shared" ca="1" si="1082"/>
        <v/>
      </c>
      <c r="T91" s="323" t="str">
        <f t="shared" ca="1" si="1082"/>
        <v/>
      </c>
      <c r="U91" s="325" t="str">
        <f t="shared" ca="1" si="1082"/>
        <v/>
      </c>
      <c r="V91" s="322" t="str">
        <f t="shared" ca="1" si="1082"/>
        <v/>
      </c>
      <c r="W91" s="322" t="str">
        <f t="shared" ca="1" si="1082"/>
        <v/>
      </c>
      <c r="X91" s="323" t="str">
        <f t="shared" ref="X91:AM91" ca="1" si="1083">IFERROR(IF(VLOOKUP($C91,INDIRECT(X$5&amp;"!$V$3:$AG$100"),2,0)&gt;0,1,0),"")</f>
        <v/>
      </c>
      <c r="Y91" s="324" t="str">
        <f t="shared" ca="1" si="1083"/>
        <v/>
      </c>
      <c r="Z91" s="322" t="str">
        <f t="shared" ca="1" si="1083"/>
        <v/>
      </c>
      <c r="AA91" s="322" t="str">
        <f t="shared" ca="1" si="1083"/>
        <v/>
      </c>
      <c r="AB91" s="323" t="str">
        <f t="shared" ca="1" si="1083"/>
        <v/>
      </c>
      <c r="AC91" s="324" t="str">
        <f t="shared" ca="1" si="1083"/>
        <v/>
      </c>
      <c r="AD91" s="322" t="str">
        <f t="shared" ca="1" si="1083"/>
        <v/>
      </c>
      <c r="AE91" s="322" t="str">
        <f t="shared" ca="1" si="1083"/>
        <v/>
      </c>
      <c r="AF91" s="322" t="str">
        <f t="shared" ca="1" si="1083"/>
        <v/>
      </c>
      <c r="AG91" s="323" t="str">
        <f t="shared" ca="1" si="1083"/>
        <v/>
      </c>
      <c r="AH91" s="325" t="str">
        <f t="shared" ca="1" si="1083"/>
        <v/>
      </c>
      <c r="AI91" s="322" t="str">
        <f t="shared" ca="1" si="1083"/>
        <v/>
      </c>
      <c r="AJ91" s="322" t="str">
        <f t="shared" ca="1" si="1083"/>
        <v/>
      </c>
      <c r="AK91" s="323" t="str">
        <f t="shared" ca="1" si="1083"/>
        <v/>
      </c>
      <c r="AL91" s="324" t="str">
        <f t="shared" ca="1" si="1083"/>
        <v/>
      </c>
      <c r="AM91" s="322" t="str">
        <f t="shared" ca="1" si="1083"/>
        <v/>
      </c>
      <c r="AN91" s="322" t="str">
        <f t="shared" ref="AN91:BC91" ca="1" si="1084">IFERROR(IF(VLOOKUP($C91,INDIRECT(AN$5&amp;"!$V$3:$AG$100"),2,0)&gt;0,1,0),"")</f>
        <v/>
      </c>
      <c r="AO91" s="326" t="str">
        <f t="shared" ca="1" si="1084"/>
        <v/>
      </c>
      <c r="AP91" s="323" t="str">
        <f t="shared" ca="1" si="1084"/>
        <v/>
      </c>
      <c r="AQ91" s="325" t="str">
        <f t="shared" ca="1" si="1084"/>
        <v/>
      </c>
      <c r="AR91" s="322" t="str">
        <f t="shared" ca="1" si="1084"/>
        <v/>
      </c>
      <c r="AS91" s="322" t="str">
        <f t="shared" ca="1" si="1084"/>
        <v/>
      </c>
      <c r="AT91" s="323" t="str">
        <f t="shared" ca="1" si="1084"/>
        <v/>
      </c>
      <c r="AU91" s="325" t="str">
        <f t="shared" ca="1" si="1084"/>
        <v/>
      </c>
      <c r="AV91" s="322" t="str">
        <f t="shared" ca="1" si="1084"/>
        <v/>
      </c>
      <c r="AW91" s="322" t="str">
        <f t="shared" ca="1" si="1084"/>
        <v/>
      </c>
      <c r="AX91" s="323" t="str">
        <f t="shared" ca="1" si="1084"/>
        <v/>
      </c>
      <c r="AY91" s="324" t="str">
        <f t="shared" ca="1" si="1084"/>
        <v/>
      </c>
      <c r="AZ91" s="322" t="str">
        <f t="shared" ca="1" si="1084"/>
        <v/>
      </c>
      <c r="BA91" s="322" t="str">
        <f t="shared" ca="1" si="1084"/>
        <v/>
      </c>
      <c r="BB91" s="326" t="str">
        <f t="shared" ca="1" si="1084"/>
        <v/>
      </c>
      <c r="BC91" s="323" t="str">
        <f t="shared" ca="1" si="1084"/>
        <v/>
      </c>
      <c r="BD91" s="325" t="str">
        <f t="shared" ref="BD91:BG91" ca="1" si="1085">IFERROR(IF(VLOOKUP($C91,INDIRECT(BD$5&amp;"!$V$3:$AG$100"),2,0)&gt;0,1,0),"")</f>
        <v/>
      </c>
      <c r="BE91" s="322" t="str">
        <f t="shared" ca="1" si="1085"/>
        <v/>
      </c>
      <c r="BF91" s="322" t="str">
        <f t="shared" ca="1" si="1085"/>
        <v/>
      </c>
      <c r="BG91" s="327" t="str">
        <f t="shared" ca="1" si="1085"/>
        <v/>
      </c>
      <c r="BH91" s="87"/>
    </row>
    <row r="92" spans="1:60" x14ac:dyDescent="0.25">
      <c r="A92" s="3"/>
      <c r="B92" s="348"/>
      <c r="C92" s="354"/>
      <c r="D92" s="260" t="str">
        <f t="shared" si="1079"/>
        <v/>
      </c>
      <c r="E92" s="260" t="str">
        <f t="shared" si="1080"/>
        <v/>
      </c>
      <c r="F92" s="17" t="s">
        <v>18</v>
      </c>
      <c r="G92" s="141">
        <f t="shared" ca="1" si="122"/>
        <v>0</v>
      </c>
      <c r="H92" s="306" t="str">
        <f t="shared" ref="H92" ca="1" si="1086">IFERROR(IF(VLOOKUP($C91,INDIRECT(H$5&amp;"!$V$3:$AG$100"),12,0)&gt;0,VLOOKUP($C91,INDIRECT(H$5&amp;"!$V$3:$AG$100"),12,0),0),"")</f>
        <v/>
      </c>
      <c r="I92" s="101" t="str">
        <f t="shared" ref="I92" ca="1" si="1087">IFERROR(IF(VLOOKUP($C91,INDIRECT(I$5&amp;"!$V$3:$AG$100"),12,0)&gt;0,VLOOKUP($C91,INDIRECT(I$5&amp;"!$V$3:$AG$100"),12,0),0),"")</f>
        <v/>
      </c>
      <c r="J92" s="101" t="str">
        <f t="shared" ref="J92" ca="1" si="1088">IFERROR(IF(VLOOKUP($C91,INDIRECT(J$5&amp;"!$V$3:$AG$100"),12,0)&gt;0,VLOOKUP($C91,INDIRECT(J$5&amp;"!$V$3:$AG$100"),12,0),0),"")</f>
        <v/>
      </c>
      <c r="K92" s="102" t="str">
        <f t="shared" ref="K92" ca="1" si="1089">IFERROR(IF(VLOOKUP($C91,INDIRECT(K$5&amp;"!$V$3:$AG$100"),12,0)&gt;0,VLOOKUP($C91,INDIRECT(K$5&amp;"!$V$3:$AG$100"),12,0),0),"")</f>
        <v/>
      </c>
      <c r="L92" s="103" t="str">
        <f t="shared" ref="L92" ca="1" si="1090">IFERROR(IF(VLOOKUP($C91,INDIRECT(L$5&amp;"!$V$3:$AG$100"),12,0)&gt;0,VLOOKUP($C91,INDIRECT(L$5&amp;"!$V$3:$AG$100"),12,0),0),"")</f>
        <v/>
      </c>
      <c r="M92" s="101" t="str">
        <f t="shared" ref="M92" ca="1" si="1091">IFERROR(IF(VLOOKUP($C91,INDIRECT(M$5&amp;"!$V$3:$AG$100"),12,0)&gt;0,VLOOKUP($C91,INDIRECT(M$5&amp;"!$V$3:$AG$100"),12,0),0),"")</f>
        <v/>
      </c>
      <c r="N92" s="101" t="str">
        <f t="shared" ref="N92" ca="1" si="1092">IFERROR(IF(VLOOKUP($C91,INDIRECT(N$5&amp;"!$V$3:$AG$100"),12,0)&gt;0,VLOOKUP($C91,INDIRECT(N$5&amp;"!$V$3:$AG$100"),12,0),0),"")</f>
        <v/>
      </c>
      <c r="O92" s="102" t="str">
        <f t="shared" ref="O92" ca="1" si="1093">IFERROR(IF(VLOOKUP($C91,INDIRECT(O$5&amp;"!$V$3:$AG$100"),12,0)&gt;0,VLOOKUP($C91,INDIRECT(O$5&amp;"!$V$3:$AG$100"),12,0),0),"")</f>
        <v/>
      </c>
      <c r="P92" s="103" t="str">
        <f t="shared" ref="P92" ca="1" si="1094">IFERROR(IF(VLOOKUP($C91,INDIRECT(P$5&amp;"!$V$3:$AG$100"),12,0)&gt;0,VLOOKUP($C91,INDIRECT(P$5&amp;"!$V$3:$AG$100"),12,0),0),"")</f>
        <v/>
      </c>
      <c r="Q92" s="101" t="str">
        <f t="shared" ref="Q92" ca="1" si="1095">IFERROR(IF(VLOOKUP($C91,INDIRECT(Q$5&amp;"!$V$3:$AG$100"),12,0)&gt;0,VLOOKUP($C91,INDIRECT(Q$5&amp;"!$V$3:$AG$100"),12,0),0),"")</f>
        <v/>
      </c>
      <c r="R92" s="101" t="str">
        <f t="shared" ref="R92" ca="1" si="1096">IFERROR(IF(VLOOKUP($C91,INDIRECT(R$5&amp;"!$V$3:$AG$100"),12,0)&gt;0,VLOOKUP($C91,INDIRECT(R$5&amp;"!$V$3:$AG$100"),12,0),0),"")</f>
        <v/>
      </c>
      <c r="S92" s="101" t="str">
        <f t="shared" ref="S92" ca="1" si="1097">IFERROR(IF(VLOOKUP($C91,INDIRECT(S$5&amp;"!$V$3:$AG$100"),12,0)&gt;0,VLOOKUP($C91,INDIRECT(S$5&amp;"!$V$3:$AG$100"),12,0),0),"")</f>
        <v/>
      </c>
      <c r="T92" s="102" t="str">
        <f t="shared" ref="T92" ca="1" si="1098">IFERROR(IF(VLOOKUP($C91,INDIRECT(T$5&amp;"!$V$3:$AG$100"),12,0)&gt;0,VLOOKUP($C91,INDIRECT(T$5&amp;"!$V$3:$AG$100"),12,0),0),"")</f>
        <v/>
      </c>
      <c r="U92" s="129" t="str">
        <f t="shared" ref="U92" ca="1" si="1099">IFERROR(IF(VLOOKUP($C91,INDIRECT(U$5&amp;"!$V$3:$AG$100"),12,0)&gt;0,VLOOKUP($C91,INDIRECT(U$5&amp;"!$V$3:$AG$100"),12,0),0),"")</f>
        <v/>
      </c>
      <c r="V92" s="101" t="str">
        <f t="shared" ref="V92" ca="1" si="1100">IFERROR(IF(VLOOKUP($C91,INDIRECT(V$5&amp;"!$V$3:$AG$100"),12,0)&gt;0,VLOOKUP($C91,INDIRECT(V$5&amp;"!$V$3:$AG$100"),12,0),0),"")</f>
        <v/>
      </c>
      <c r="W92" s="101" t="str">
        <f t="shared" ref="W92" ca="1" si="1101">IFERROR(IF(VLOOKUP($C91,INDIRECT(W$5&amp;"!$V$3:$AG$100"),12,0)&gt;0,VLOOKUP($C91,INDIRECT(W$5&amp;"!$V$3:$AG$100"),12,0),0),"")</f>
        <v/>
      </c>
      <c r="X92" s="102" t="str">
        <f t="shared" ref="X92" ca="1" si="1102">IFERROR(IF(VLOOKUP($C91,INDIRECT(X$5&amp;"!$V$3:$AG$100"),12,0)&gt;0,VLOOKUP($C91,INDIRECT(X$5&amp;"!$V$3:$AG$100"),12,0),0),"")</f>
        <v/>
      </c>
      <c r="Y92" s="103" t="str">
        <f t="shared" ref="Y92" ca="1" si="1103">IFERROR(IF(VLOOKUP($C91,INDIRECT(Y$5&amp;"!$V$3:$AG$100"),12,0)&gt;0,VLOOKUP($C91,INDIRECT(Y$5&amp;"!$V$3:$AG$100"),12,0),0),"")</f>
        <v/>
      </c>
      <c r="Z92" s="101" t="str">
        <f t="shared" ref="Z92" ca="1" si="1104">IFERROR(IF(VLOOKUP($C91,INDIRECT(Z$5&amp;"!$V$3:$AG$100"),12,0)&gt;0,VLOOKUP($C91,INDIRECT(Z$5&amp;"!$V$3:$AG$100"),12,0),0),"")</f>
        <v/>
      </c>
      <c r="AA92" s="101" t="str">
        <f t="shared" ref="AA92" ca="1" si="1105">IFERROR(IF(VLOOKUP($C91,INDIRECT(AA$5&amp;"!$V$3:$AG$100"),12,0)&gt;0,VLOOKUP($C91,INDIRECT(AA$5&amp;"!$V$3:$AG$100"),12,0),0),"")</f>
        <v/>
      </c>
      <c r="AB92" s="102" t="str">
        <f t="shared" ref="AB92" ca="1" si="1106">IFERROR(IF(VLOOKUP($C91,INDIRECT(AB$5&amp;"!$V$3:$AG$100"),12,0)&gt;0,VLOOKUP($C91,INDIRECT(AB$5&amp;"!$V$3:$AG$100"),12,0),0),"")</f>
        <v/>
      </c>
      <c r="AC92" s="103" t="str">
        <f t="shared" ref="AC92" ca="1" si="1107">IFERROR(IF(VLOOKUP($C91,INDIRECT(AC$5&amp;"!$V$3:$AG$100"),12,0)&gt;0,VLOOKUP($C91,INDIRECT(AC$5&amp;"!$V$3:$AG$100"),12,0),0),"")</f>
        <v/>
      </c>
      <c r="AD92" s="101" t="str">
        <f t="shared" ref="AD92" ca="1" si="1108">IFERROR(IF(VLOOKUP($C91,INDIRECT(AD$5&amp;"!$V$3:$AG$100"),12,0)&gt;0,VLOOKUP($C91,INDIRECT(AD$5&amp;"!$V$3:$AG$100"),12,0),0),"")</f>
        <v/>
      </c>
      <c r="AE92" s="101" t="str">
        <f t="shared" ref="AE92" ca="1" si="1109">IFERROR(IF(VLOOKUP($C91,INDIRECT(AE$5&amp;"!$V$3:$AG$100"),12,0)&gt;0,VLOOKUP($C91,INDIRECT(AE$5&amp;"!$V$3:$AG$100"),12,0),0),"")</f>
        <v/>
      </c>
      <c r="AF92" s="101" t="str">
        <f t="shared" ref="AF92" ca="1" si="1110">IFERROR(IF(VLOOKUP($C91,INDIRECT(AF$5&amp;"!$V$3:$AG$100"),12,0)&gt;0,VLOOKUP($C91,INDIRECT(AF$5&amp;"!$V$3:$AG$100"),12,0),0),"")</f>
        <v/>
      </c>
      <c r="AG92" s="102" t="str">
        <f t="shared" ref="AG92" ca="1" si="1111">IFERROR(IF(VLOOKUP($C91,INDIRECT(AG$5&amp;"!$V$3:$AG$100"),12,0)&gt;0,VLOOKUP($C91,INDIRECT(AG$5&amp;"!$V$3:$AG$100"),12,0),0),"")</f>
        <v/>
      </c>
      <c r="AH92" s="129" t="str">
        <f t="shared" ref="AH92" ca="1" si="1112">IFERROR(IF(VLOOKUP($C91,INDIRECT(AH$5&amp;"!$V$3:$AG$100"),12,0)&gt;0,VLOOKUP($C91,INDIRECT(AH$5&amp;"!$V$3:$AG$100"),12,0),0),"")</f>
        <v/>
      </c>
      <c r="AI92" s="101" t="str">
        <f t="shared" ref="AI92" ca="1" si="1113">IFERROR(IF(VLOOKUP($C91,INDIRECT(AI$5&amp;"!$V$3:$AG$100"),12,0)&gt;0,VLOOKUP($C91,INDIRECT(AI$5&amp;"!$V$3:$AG$100"),12,0),0),"")</f>
        <v/>
      </c>
      <c r="AJ92" s="101" t="str">
        <f t="shared" ref="AJ92" ca="1" si="1114">IFERROR(IF(VLOOKUP($C91,INDIRECT(AJ$5&amp;"!$V$3:$AG$100"),12,0)&gt;0,VLOOKUP($C91,INDIRECT(AJ$5&amp;"!$V$3:$AG$100"),12,0),0),"")</f>
        <v/>
      </c>
      <c r="AK92" s="102" t="str">
        <f t="shared" ref="AK92" ca="1" si="1115">IFERROR(IF(VLOOKUP($C91,INDIRECT(AK$5&amp;"!$V$3:$AG$100"),12,0)&gt;0,VLOOKUP($C91,INDIRECT(AK$5&amp;"!$V$3:$AG$100"),12,0),0),"")</f>
        <v/>
      </c>
      <c r="AL92" s="103" t="str">
        <f t="shared" ref="AL92" ca="1" si="1116">IFERROR(IF(VLOOKUP($C91,INDIRECT(AL$5&amp;"!$V$3:$AG$100"),12,0)&gt;0,VLOOKUP($C91,INDIRECT(AL$5&amp;"!$V$3:$AG$100"),12,0),0),"")</f>
        <v/>
      </c>
      <c r="AM92" s="101" t="str">
        <f t="shared" ref="AM92" ca="1" si="1117">IFERROR(IF(VLOOKUP($C91,INDIRECT(AM$5&amp;"!$V$3:$AG$100"),12,0)&gt;0,VLOOKUP($C91,INDIRECT(AM$5&amp;"!$V$3:$AG$100"),12,0),0),"")</f>
        <v/>
      </c>
      <c r="AN92" s="101" t="str">
        <f t="shared" ref="AN92" ca="1" si="1118">IFERROR(IF(VLOOKUP($C91,INDIRECT(AN$5&amp;"!$V$3:$AG$100"),12,0)&gt;0,VLOOKUP($C91,INDIRECT(AN$5&amp;"!$V$3:$AG$100"),12,0),0),"")</f>
        <v/>
      </c>
      <c r="AO92" s="254" t="str">
        <f t="shared" ref="AO92" ca="1" si="1119">IFERROR(IF(VLOOKUP($C91,INDIRECT(AO$5&amp;"!$V$3:$AG$100"),12,0)&gt;0,VLOOKUP($C91,INDIRECT(AO$5&amp;"!$V$3:$AG$100"),12,0),0),"")</f>
        <v/>
      </c>
      <c r="AP92" s="102" t="str">
        <f t="shared" ref="AP92" ca="1" si="1120">IFERROR(IF(VLOOKUP($C91,INDIRECT(AP$5&amp;"!$V$3:$AG$100"),12,0)&gt;0,VLOOKUP($C91,INDIRECT(AP$5&amp;"!$V$3:$AG$100"),12,0),0),"")</f>
        <v/>
      </c>
      <c r="AQ92" s="129" t="str">
        <f t="shared" ref="AQ92" ca="1" si="1121">IFERROR(IF(VLOOKUP($C91,INDIRECT(AQ$5&amp;"!$V$3:$AG$100"),12,0)&gt;0,VLOOKUP($C91,INDIRECT(AQ$5&amp;"!$V$3:$AG$100"),12,0),0),"")</f>
        <v/>
      </c>
      <c r="AR92" s="101" t="str">
        <f t="shared" ref="AR92" ca="1" si="1122">IFERROR(IF(VLOOKUP($C91,INDIRECT(AR$5&amp;"!$V$3:$AG$100"),12,0)&gt;0,VLOOKUP($C91,INDIRECT(AR$5&amp;"!$V$3:$AG$100"),12,0),0),"")</f>
        <v/>
      </c>
      <c r="AS92" s="101" t="str">
        <f t="shared" ref="AS92" ca="1" si="1123">IFERROR(IF(VLOOKUP($C91,INDIRECT(AS$5&amp;"!$V$3:$AG$100"),12,0)&gt;0,VLOOKUP($C91,INDIRECT(AS$5&amp;"!$V$3:$AG$100"),12,0),0),"")</f>
        <v/>
      </c>
      <c r="AT92" s="102" t="str">
        <f t="shared" ref="AT92" ca="1" si="1124">IFERROR(IF(VLOOKUP($C91,INDIRECT(AT$5&amp;"!$V$3:$AG$100"),12,0)&gt;0,VLOOKUP($C91,INDIRECT(AT$5&amp;"!$V$3:$AG$100"),12,0),0),"")</f>
        <v/>
      </c>
      <c r="AU92" s="129" t="str">
        <f t="shared" ref="AU92" ca="1" si="1125">IFERROR(IF(VLOOKUP($C91,INDIRECT(AU$5&amp;"!$V$3:$AG$100"),12,0)&gt;0,VLOOKUP($C91,INDIRECT(AU$5&amp;"!$V$3:$AG$100"),12,0),0),"")</f>
        <v/>
      </c>
      <c r="AV92" s="101" t="str">
        <f t="shared" ref="AV92" ca="1" si="1126">IFERROR(IF(VLOOKUP($C91,INDIRECT(AV$5&amp;"!$V$3:$AG$100"),12,0)&gt;0,VLOOKUP($C91,INDIRECT(AV$5&amp;"!$V$3:$AG$100"),12,0),0),"")</f>
        <v/>
      </c>
      <c r="AW92" s="101" t="str">
        <f t="shared" ref="AW92" ca="1" si="1127">IFERROR(IF(VLOOKUP($C91,INDIRECT(AW$5&amp;"!$V$3:$AG$100"),12,0)&gt;0,VLOOKUP($C91,INDIRECT(AW$5&amp;"!$V$3:$AG$100"),12,0),0),"")</f>
        <v/>
      </c>
      <c r="AX92" s="102" t="str">
        <f t="shared" ref="AX92" ca="1" si="1128">IFERROR(IF(VLOOKUP($C91,INDIRECT(AX$5&amp;"!$V$3:$AG$100"),12,0)&gt;0,VLOOKUP($C91,INDIRECT(AX$5&amp;"!$V$3:$AG$100"),12,0),0),"")</f>
        <v/>
      </c>
      <c r="AY92" s="103" t="str">
        <f t="shared" ref="AY92" ca="1" si="1129">IFERROR(IF(VLOOKUP($C91,INDIRECT(AY$5&amp;"!$V$3:$AG$100"),12,0)&gt;0,VLOOKUP($C91,INDIRECT(AY$5&amp;"!$V$3:$AG$100"),12,0),0),"")</f>
        <v/>
      </c>
      <c r="AZ92" s="101" t="str">
        <f t="shared" ref="AZ92" ca="1" si="1130">IFERROR(IF(VLOOKUP($C91,INDIRECT(AZ$5&amp;"!$V$3:$AG$100"),12,0)&gt;0,VLOOKUP($C91,INDIRECT(AZ$5&amp;"!$V$3:$AG$100"),12,0),0),"")</f>
        <v/>
      </c>
      <c r="BA92" s="101" t="str">
        <f t="shared" ref="BA92" ca="1" si="1131">IFERROR(IF(VLOOKUP($C91,INDIRECT(BA$5&amp;"!$V$3:$AG$100"),12,0)&gt;0,VLOOKUP($C91,INDIRECT(BA$5&amp;"!$V$3:$AG$100"),12,0),0),"")</f>
        <v/>
      </c>
      <c r="BB92" s="254" t="str">
        <f t="shared" ref="BB92" ca="1" si="1132">IFERROR(IF(VLOOKUP($C91,INDIRECT(BB$5&amp;"!$V$3:$AG$100"),12,0)&gt;0,VLOOKUP($C91,INDIRECT(BB$5&amp;"!$V$3:$AG$100"),12,0),0),"")</f>
        <v/>
      </c>
      <c r="BC92" s="102" t="str">
        <f t="shared" ref="BC92" ca="1" si="1133">IFERROR(IF(VLOOKUP($C91,INDIRECT(BC$5&amp;"!$V$3:$AG$100"),12,0)&gt;0,VLOOKUP($C91,INDIRECT(BC$5&amp;"!$V$3:$AG$100"),12,0),0),"")</f>
        <v/>
      </c>
      <c r="BD92" s="129" t="str">
        <f t="shared" ref="BD92" ca="1" si="1134">IFERROR(IF(VLOOKUP($C91,INDIRECT(BD$5&amp;"!$V$3:$AG$100"),12,0)&gt;0,VLOOKUP($C91,INDIRECT(BD$5&amp;"!$V$3:$AG$100"),12,0),0),"")</f>
        <v/>
      </c>
      <c r="BE92" s="101" t="str">
        <f t="shared" ref="BE92" ca="1" si="1135">IFERROR(IF(VLOOKUP($C91,INDIRECT(BE$5&amp;"!$V$3:$AG$100"),12,0)&gt;0,VLOOKUP($C91,INDIRECT(BE$5&amp;"!$V$3:$AG$100"),12,0),0),"")</f>
        <v/>
      </c>
      <c r="BF92" s="101" t="str">
        <f t="shared" ref="BF92" ca="1" si="1136">IFERROR(IF(VLOOKUP($C91,INDIRECT(BF$5&amp;"!$V$3:$AG$100"),12,0)&gt;0,VLOOKUP($C91,INDIRECT(BF$5&amp;"!$V$3:$AG$100"),12,0),0),"")</f>
        <v/>
      </c>
      <c r="BG92" s="307" t="str">
        <f t="shared" ref="BG92" ca="1" si="1137">IFERROR(IF(VLOOKUP($C91,INDIRECT(BG$5&amp;"!$V$3:$AG$100"),12,0)&gt;0,VLOOKUP($C91,INDIRECT(BG$5&amp;"!$V$3:$AG$100"),12,0),0),"")</f>
        <v/>
      </c>
      <c r="BH92" s="88"/>
    </row>
    <row r="93" spans="1:60" x14ac:dyDescent="0.25">
      <c r="A93" s="3"/>
      <c r="B93" s="348"/>
      <c r="C93" s="354"/>
      <c r="D93" s="260" t="str">
        <f t="shared" si="1079"/>
        <v/>
      </c>
      <c r="E93" s="260" t="str">
        <f t="shared" si="1080"/>
        <v/>
      </c>
      <c r="F93" s="20" t="s">
        <v>20</v>
      </c>
      <c r="G93" s="142">
        <f t="shared" ca="1" si="122"/>
        <v>0</v>
      </c>
      <c r="H93" s="319" t="str">
        <f t="shared" ref="H93:BG93" ca="1" si="1138">IFERROR(IF(VLOOKUP($C91,INDIRECT(H$5&amp;"!$V$3:$AG$100"),11,0)&gt;0,VLOOKUP($C91,INDIRECT(H$5&amp;"!$V$3:$AG$100"),11,0),0),"")</f>
        <v/>
      </c>
      <c r="I93" s="104" t="str">
        <f t="shared" ca="1" si="1138"/>
        <v/>
      </c>
      <c r="J93" s="104" t="str">
        <f t="shared" ca="1" si="1138"/>
        <v/>
      </c>
      <c r="K93" s="105" t="str">
        <f t="shared" ca="1" si="1138"/>
        <v/>
      </c>
      <c r="L93" s="106" t="str">
        <f t="shared" ca="1" si="1138"/>
        <v/>
      </c>
      <c r="M93" s="104" t="str">
        <f t="shared" ca="1" si="1138"/>
        <v/>
      </c>
      <c r="N93" s="104" t="str">
        <f t="shared" ca="1" si="1138"/>
        <v/>
      </c>
      <c r="O93" s="105" t="str">
        <f t="shared" ca="1" si="1138"/>
        <v/>
      </c>
      <c r="P93" s="106" t="str">
        <f t="shared" ca="1" si="1138"/>
        <v/>
      </c>
      <c r="Q93" s="104" t="str">
        <f t="shared" ca="1" si="1138"/>
        <v/>
      </c>
      <c r="R93" s="104" t="str">
        <f t="shared" ca="1" si="1138"/>
        <v/>
      </c>
      <c r="S93" s="104" t="str">
        <f t="shared" ca="1" si="1138"/>
        <v/>
      </c>
      <c r="T93" s="105" t="str">
        <f t="shared" ca="1" si="1138"/>
        <v/>
      </c>
      <c r="U93" s="131" t="str">
        <f t="shared" ca="1" si="1138"/>
        <v/>
      </c>
      <c r="V93" s="104" t="str">
        <f t="shared" ca="1" si="1138"/>
        <v/>
      </c>
      <c r="W93" s="104" t="str">
        <f t="shared" ca="1" si="1138"/>
        <v/>
      </c>
      <c r="X93" s="105" t="str">
        <f t="shared" ca="1" si="1138"/>
        <v/>
      </c>
      <c r="Y93" s="106" t="str">
        <f t="shared" ca="1" si="1138"/>
        <v/>
      </c>
      <c r="Z93" s="104" t="str">
        <f t="shared" ca="1" si="1138"/>
        <v/>
      </c>
      <c r="AA93" s="104" t="str">
        <f t="shared" ca="1" si="1138"/>
        <v/>
      </c>
      <c r="AB93" s="105" t="str">
        <f t="shared" ca="1" si="1138"/>
        <v/>
      </c>
      <c r="AC93" s="106" t="str">
        <f t="shared" ca="1" si="1138"/>
        <v/>
      </c>
      <c r="AD93" s="104" t="str">
        <f t="shared" ca="1" si="1138"/>
        <v/>
      </c>
      <c r="AE93" s="104" t="str">
        <f t="shared" ca="1" si="1138"/>
        <v/>
      </c>
      <c r="AF93" s="104" t="str">
        <f t="shared" ca="1" si="1138"/>
        <v/>
      </c>
      <c r="AG93" s="105" t="str">
        <f t="shared" ca="1" si="1138"/>
        <v/>
      </c>
      <c r="AH93" s="131" t="str">
        <f t="shared" ca="1" si="1138"/>
        <v/>
      </c>
      <c r="AI93" s="104" t="str">
        <f t="shared" ca="1" si="1138"/>
        <v/>
      </c>
      <c r="AJ93" s="104" t="str">
        <f t="shared" ca="1" si="1138"/>
        <v/>
      </c>
      <c r="AK93" s="105" t="str">
        <f t="shared" ca="1" si="1138"/>
        <v/>
      </c>
      <c r="AL93" s="106" t="str">
        <f t="shared" ca="1" si="1138"/>
        <v/>
      </c>
      <c r="AM93" s="104" t="str">
        <f t="shared" ca="1" si="1138"/>
        <v/>
      </c>
      <c r="AN93" s="104" t="str">
        <f t="shared" ca="1" si="1138"/>
        <v/>
      </c>
      <c r="AO93" s="255" t="str">
        <f t="shared" ca="1" si="1138"/>
        <v/>
      </c>
      <c r="AP93" s="105" t="str">
        <f t="shared" ca="1" si="1138"/>
        <v/>
      </c>
      <c r="AQ93" s="131" t="str">
        <f t="shared" ca="1" si="1138"/>
        <v/>
      </c>
      <c r="AR93" s="104" t="str">
        <f t="shared" ca="1" si="1138"/>
        <v/>
      </c>
      <c r="AS93" s="104" t="str">
        <f t="shared" ca="1" si="1138"/>
        <v/>
      </c>
      <c r="AT93" s="105" t="str">
        <f t="shared" ca="1" si="1138"/>
        <v/>
      </c>
      <c r="AU93" s="131" t="str">
        <f t="shared" ca="1" si="1138"/>
        <v/>
      </c>
      <c r="AV93" s="104" t="str">
        <f t="shared" ca="1" si="1138"/>
        <v/>
      </c>
      <c r="AW93" s="104" t="str">
        <f t="shared" ca="1" si="1138"/>
        <v/>
      </c>
      <c r="AX93" s="105" t="str">
        <f t="shared" ca="1" si="1138"/>
        <v/>
      </c>
      <c r="AY93" s="106" t="str">
        <f t="shared" ca="1" si="1138"/>
        <v/>
      </c>
      <c r="AZ93" s="104" t="str">
        <f t="shared" ca="1" si="1138"/>
        <v/>
      </c>
      <c r="BA93" s="104" t="str">
        <f t="shared" ca="1" si="1138"/>
        <v/>
      </c>
      <c r="BB93" s="255" t="str">
        <f t="shared" ca="1" si="1138"/>
        <v/>
      </c>
      <c r="BC93" s="105" t="str">
        <f t="shared" ca="1" si="1138"/>
        <v/>
      </c>
      <c r="BD93" s="131" t="str">
        <f t="shared" ca="1" si="1138"/>
        <v/>
      </c>
      <c r="BE93" s="104" t="str">
        <f t="shared" ca="1" si="1138"/>
        <v/>
      </c>
      <c r="BF93" s="104" t="str">
        <f t="shared" ca="1" si="1138"/>
        <v/>
      </c>
      <c r="BG93" s="320" t="str">
        <f t="shared" ca="1" si="1138"/>
        <v/>
      </c>
      <c r="BH93" s="88"/>
    </row>
    <row r="94" spans="1:60" x14ac:dyDescent="0.25">
      <c r="A94" s="3"/>
      <c r="B94" s="355" t="s">
        <v>86</v>
      </c>
      <c r="C94" s="360" t="s">
        <v>143</v>
      </c>
      <c r="D94" s="260" t="str">
        <f t="shared" ref="D94:D102" si="1139">IF(C94="","",C94)</f>
        <v>Bigode</v>
      </c>
      <c r="E94" s="260" t="str">
        <f t="shared" ref="E94:E102" si="1140">IF(B94="","",B94)</f>
        <v>M</v>
      </c>
      <c r="F94" s="23" t="s">
        <v>16</v>
      </c>
      <c r="G94" s="143">
        <f t="shared" ref="G94:G102" ca="1" si="1141">SUM(H94:BG94)</f>
        <v>25</v>
      </c>
      <c r="H94" s="304" t="str">
        <f t="shared" ref="H94:BG94" ca="1" si="1142">IFERROR(IF(VLOOKUP($C94,INDIRECT(H$5&amp;"!$V$3:$AG$100"),2,0)&gt;0,1,0),"")</f>
        <v/>
      </c>
      <c r="I94" s="108" t="str">
        <f t="shared" ca="1" si="1142"/>
        <v/>
      </c>
      <c r="J94" s="108" t="str">
        <f t="shared" ca="1" si="1142"/>
        <v/>
      </c>
      <c r="K94" s="109" t="str">
        <f t="shared" ca="1" si="1142"/>
        <v/>
      </c>
      <c r="L94" s="107" t="str">
        <f t="shared" ca="1" si="1142"/>
        <v/>
      </c>
      <c r="M94" s="108" t="str">
        <f t="shared" ca="1" si="1142"/>
        <v/>
      </c>
      <c r="N94" s="108">
        <f t="shared" ca="1" si="1142"/>
        <v>1</v>
      </c>
      <c r="O94" s="109">
        <f t="shared" ca="1" si="1142"/>
        <v>1</v>
      </c>
      <c r="P94" s="107" t="str">
        <f t="shared" ca="1" si="1142"/>
        <v/>
      </c>
      <c r="Q94" s="108" t="str">
        <f t="shared" ca="1" si="1142"/>
        <v/>
      </c>
      <c r="R94" s="108">
        <f t="shared" ca="1" si="1142"/>
        <v>1</v>
      </c>
      <c r="S94" s="108">
        <f t="shared" ca="1" si="1142"/>
        <v>1</v>
      </c>
      <c r="T94" s="109">
        <f t="shared" ca="1" si="1142"/>
        <v>1</v>
      </c>
      <c r="U94" s="128">
        <f t="shared" ca="1" si="1142"/>
        <v>1</v>
      </c>
      <c r="V94" s="108">
        <f t="shared" ca="1" si="1142"/>
        <v>1</v>
      </c>
      <c r="W94" s="108" t="str">
        <f t="shared" ca="1" si="1142"/>
        <v/>
      </c>
      <c r="X94" s="109" t="str">
        <f t="shared" ca="1" si="1142"/>
        <v/>
      </c>
      <c r="Y94" s="107">
        <f t="shared" ca="1" si="1142"/>
        <v>1</v>
      </c>
      <c r="Z94" s="108" t="str">
        <f t="shared" ca="1" si="1142"/>
        <v/>
      </c>
      <c r="AA94" s="108">
        <f t="shared" ca="1" si="1142"/>
        <v>1</v>
      </c>
      <c r="AB94" s="109">
        <f t="shared" ca="1" si="1142"/>
        <v>1</v>
      </c>
      <c r="AC94" s="107">
        <f t="shared" ca="1" si="1142"/>
        <v>1</v>
      </c>
      <c r="AD94" s="108" t="str">
        <f t="shared" ca="1" si="1142"/>
        <v/>
      </c>
      <c r="AE94" s="108" t="str">
        <f t="shared" ca="1" si="1142"/>
        <v/>
      </c>
      <c r="AF94" s="108" t="str">
        <f t="shared" ca="1" si="1142"/>
        <v/>
      </c>
      <c r="AG94" s="109">
        <f t="shared" ca="1" si="1142"/>
        <v>1</v>
      </c>
      <c r="AH94" s="128">
        <f t="shared" ca="1" si="1142"/>
        <v>1</v>
      </c>
      <c r="AI94" s="108">
        <f t="shared" ca="1" si="1142"/>
        <v>1</v>
      </c>
      <c r="AJ94" s="108">
        <f t="shared" ca="1" si="1142"/>
        <v>1</v>
      </c>
      <c r="AK94" s="109" t="str">
        <f t="shared" ca="1" si="1142"/>
        <v/>
      </c>
      <c r="AL94" s="107" t="str">
        <f t="shared" ca="1" si="1142"/>
        <v/>
      </c>
      <c r="AM94" s="108" t="str">
        <f t="shared" ca="1" si="1142"/>
        <v/>
      </c>
      <c r="AN94" s="108">
        <f t="shared" ca="1" si="1142"/>
        <v>1</v>
      </c>
      <c r="AO94" s="253">
        <f t="shared" ca="1" si="1142"/>
        <v>1</v>
      </c>
      <c r="AP94" s="109">
        <f t="shared" ca="1" si="1142"/>
        <v>1</v>
      </c>
      <c r="AQ94" s="128" t="str">
        <f t="shared" ca="1" si="1142"/>
        <v/>
      </c>
      <c r="AR94" s="108">
        <f t="shared" ca="1" si="1142"/>
        <v>1</v>
      </c>
      <c r="AS94" s="108" t="str">
        <f t="shared" ca="1" si="1142"/>
        <v/>
      </c>
      <c r="AT94" s="109">
        <f t="shared" ca="1" si="1142"/>
        <v>1</v>
      </c>
      <c r="AU94" s="128">
        <f t="shared" ca="1" si="1142"/>
        <v>1</v>
      </c>
      <c r="AV94" s="108" t="str">
        <f t="shared" ca="1" si="1142"/>
        <v/>
      </c>
      <c r="AW94" s="108" t="str">
        <f t="shared" ca="1" si="1142"/>
        <v/>
      </c>
      <c r="AX94" s="109" t="str">
        <f t="shared" ca="1" si="1142"/>
        <v/>
      </c>
      <c r="AY94" s="107">
        <f t="shared" ca="1" si="1142"/>
        <v>1</v>
      </c>
      <c r="AZ94" s="108">
        <f t="shared" ca="1" si="1142"/>
        <v>1</v>
      </c>
      <c r="BA94" s="108">
        <f t="shared" ca="1" si="1142"/>
        <v>1</v>
      </c>
      <c r="BB94" s="253">
        <f t="shared" ca="1" si="1142"/>
        <v>1</v>
      </c>
      <c r="BC94" s="109" t="str">
        <f t="shared" ca="1" si="1142"/>
        <v/>
      </c>
      <c r="BD94" s="128" t="str">
        <f t="shared" ca="1" si="1142"/>
        <v/>
      </c>
      <c r="BE94" s="108" t="str">
        <f t="shared" ca="1" si="1142"/>
        <v/>
      </c>
      <c r="BF94" s="108" t="str">
        <f t="shared" ca="1" si="1142"/>
        <v/>
      </c>
      <c r="BG94" s="305" t="str">
        <f t="shared" ca="1" si="1142"/>
        <v/>
      </c>
      <c r="BH94" s="88"/>
    </row>
    <row r="95" spans="1:60" x14ac:dyDescent="0.25">
      <c r="A95" s="3"/>
      <c r="B95" s="348"/>
      <c r="C95" s="354"/>
      <c r="D95" s="260" t="str">
        <f t="shared" si="1139"/>
        <v/>
      </c>
      <c r="E95" s="260" t="str">
        <f t="shared" si="1140"/>
        <v/>
      </c>
      <c r="F95" s="17" t="s">
        <v>18</v>
      </c>
      <c r="G95" s="141">
        <f t="shared" ca="1" si="1141"/>
        <v>40</v>
      </c>
      <c r="H95" s="306" t="str">
        <f t="shared" ref="H95:BG95" ca="1" si="1143">IFERROR(IF(VLOOKUP($C94,INDIRECT(H$5&amp;"!$V$3:$AG$100"),12,0)&gt;0,VLOOKUP($C94,INDIRECT(H$5&amp;"!$V$3:$AG$100"),12,0),0),"")</f>
        <v/>
      </c>
      <c r="I95" s="101" t="str">
        <f t="shared" ca="1" si="1143"/>
        <v/>
      </c>
      <c r="J95" s="101" t="str">
        <f t="shared" ca="1" si="1143"/>
        <v/>
      </c>
      <c r="K95" s="102" t="str">
        <f t="shared" ca="1" si="1143"/>
        <v/>
      </c>
      <c r="L95" s="103" t="str">
        <f t="shared" ca="1" si="1143"/>
        <v/>
      </c>
      <c r="M95" s="101" t="str">
        <f t="shared" ca="1" si="1143"/>
        <v/>
      </c>
      <c r="N95" s="101">
        <f t="shared" ca="1" si="1143"/>
        <v>2</v>
      </c>
      <c r="O95" s="102">
        <f t="shared" ca="1" si="1143"/>
        <v>1</v>
      </c>
      <c r="P95" s="103" t="str">
        <f t="shared" ca="1" si="1143"/>
        <v/>
      </c>
      <c r="Q95" s="101" t="str">
        <f t="shared" ca="1" si="1143"/>
        <v/>
      </c>
      <c r="R95" s="101">
        <f t="shared" ca="1" si="1143"/>
        <v>2</v>
      </c>
      <c r="S95" s="101">
        <f t="shared" ca="1" si="1143"/>
        <v>2</v>
      </c>
      <c r="T95" s="102">
        <f t="shared" ca="1" si="1143"/>
        <v>0</v>
      </c>
      <c r="U95" s="129">
        <f t="shared" ca="1" si="1143"/>
        <v>0</v>
      </c>
      <c r="V95" s="101">
        <f t="shared" ca="1" si="1143"/>
        <v>4</v>
      </c>
      <c r="W95" s="101" t="str">
        <f t="shared" ca="1" si="1143"/>
        <v/>
      </c>
      <c r="X95" s="102" t="str">
        <f t="shared" ca="1" si="1143"/>
        <v/>
      </c>
      <c r="Y95" s="103">
        <f t="shared" ca="1" si="1143"/>
        <v>1</v>
      </c>
      <c r="Z95" s="101" t="str">
        <f t="shared" ca="1" si="1143"/>
        <v/>
      </c>
      <c r="AA95" s="101">
        <f t="shared" ca="1" si="1143"/>
        <v>2</v>
      </c>
      <c r="AB95" s="102">
        <f t="shared" ca="1" si="1143"/>
        <v>2</v>
      </c>
      <c r="AC95" s="103">
        <f t="shared" ca="1" si="1143"/>
        <v>2</v>
      </c>
      <c r="AD95" s="101" t="str">
        <f t="shared" ca="1" si="1143"/>
        <v/>
      </c>
      <c r="AE95" s="101" t="str">
        <f t="shared" ca="1" si="1143"/>
        <v/>
      </c>
      <c r="AF95" s="101" t="str">
        <f t="shared" ca="1" si="1143"/>
        <v/>
      </c>
      <c r="AG95" s="102">
        <f t="shared" ca="1" si="1143"/>
        <v>4</v>
      </c>
      <c r="AH95" s="129">
        <f t="shared" ca="1" si="1143"/>
        <v>2</v>
      </c>
      <c r="AI95" s="101">
        <f t="shared" ca="1" si="1143"/>
        <v>0</v>
      </c>
      <c r="AJ95" s="101">
        <f t="shared" ca="1" si="1143"/>
        <v>0</v>
      </c>
      <c r="AK95" s="102" t="str">
        <f t="shared" ca="1" si="1143"/>
        <v/>
      </c>
      <c r="AL95" s="103" t="str">
        <f t="shared" ca="1" si="1143"/>
        <v/>
      </c>
      <c r="AM95" s="101" t="str">
        <f t="shared" ca="1" si="1143"/>
        <v/>
      </c>
      <c r="AN95" s="101">
        <f t="shared" ca="1" si="1143"/>
        <v>1</v>
      </c>
      <c r="AO95" s="254">
        <f t="shared" ca="1" si="1143"/>
        <v>3</v>
      </c>
      <c r="AP95" s="102">
        <f t="shared" ca="1" si="1143"/>
        <v>0</v>
      </c>
      <c r="AQ95" s="129" t="str">
        <f t="shared" ca="1" si="1143"/>
        <v/>
      </c>
      <c r="AR95" s="101">
        <f t="shared" ca="1" si="1143"/>
        <v>3</v>
      </c>
      <c r="AS95" s="101" t="str">
        <f t="shared" ca="1" si="1143"/>
        <v/>
      </c>
      <c r="AT95" s="102">
        <f t="shared" ca="1" si="1143"/>
        <v>2</v>
      </c>
      <c r="AU95" s="129">
        <f t="shared" ca="1" si="1143"/>
        <v>4</v>
      </c>
      <c r="AV95" s="101" t="str">
        <f t="shared" ca="1" si="1143"/>
        <v/>
      </c>
      <c r="AW95" s="101" t="str">
        <f t="shared" ca="1" si="1143"/>
        <v/>
      </c>
      <c r="AX95" s="102" t="str">
        <f t="shared" ca="1" si="1143"/>
        <v/>
      </c>
      <c r="AY95" s="103">
        <f t="shared" ca="1" si="1143"/>
        <v>3</v>
      </c>
      <c r="AZ95" s="101">
        <f t="shared" ca="1" si="1143"/>
        <v>0</v>
      </c>
      <c r="BA95" s="101">
        <f t="shared" ca="1" si="1143"/>
        <v>0</v>
      </c>
      <c r="BB95" s="254">
        <f t="shared" ca="1" si="1143"/>
        <v>0</v>
      </c>
      <c r="BC95" s="102" t="str">
        <f t="shared" ca="1" si="1143"/>
        <v/>
      </c>
      <c r="BD95" s="129" t="str">
        <f t="shared" ca="1" si="1143"/>
        <v/>
      </c>
      <c r="BE95" s="101" t="str">
        <f t="shared" ca="1" si="1143"/>
        <v/>
      </c>
      <c r="BF95" s="101" t="str">
        <f t="shared" ca="1" si="1143"/>
        <v/>
      </c>
      <c r="BG95" s="307" t="str">
        <f t="shared" ca="1" si="1143"/>
        <v/>
      </c>
      <c r="BH95" s="88"/>
    </row>
    <row r="96" spans="1:60" x14ac:dyDescent="0.25">
      <c r="A96" s="3"/>
      <c r="B96" s="348"/>
      <c r="C96" s="354"/>
      <c r="D96" s="260" t="str">
        <f t="shared" si="1139"/>
        <v/>
      </c>
      <c r="E96" s="260" t="str">
        <f t="shared" si="1140"/>
        <v/>
      </c>
      <c r="F96" s="20" t="s">
        <v>20</v>
      </c>
      <c r="G96" s="142">
        <f t="shared" ca="1" si="1141"/>
        <v>262</v>
      </c>
      <c r="H96" s="308" t="str">
        <f t="shared" ref="H96:AM96" ca="1" si="1144">IFERROR(IF(VLOOKUP($C94,INDIRECT(H$5&amp;"!$V$3:$AG$100"),11,0)&gt;0,VLOOKUP($C94,INDIRECT(H$5&amp;"!$V$3:$AG$100"),11,0),0),"")</f>
        <v/>
      </c>
      <c r="I96" s="309" t="str">
        <f t="shared" ca="1" si="1144"/>
        <v/>
      </c>
      <c r="J96" s="309" t="str">
        <f t="shared" ca="1" si="1144"/>
        <v/>
      </c>
      <c r="K96" s="310" t="str">
        <f t="shared" ca="1" si="1144"/>
        <v/>
      </c>
      <c r="L96" s="311" t="str">
        <f t="shared" ca="1" si="1144"/>
        <v/>
      </c>
      <c r="M96" s="309" t="str">
        <f t="shared" ca="1" si="1144"/>
        <v/>
      </c>
      <c r="N96" s="309">
        <f t="shared" ca="1" si="1144"/>
        <v>11</v>
      </c>
      <c r="O96" s="310">
        <f t="shared" ca="1" si="1144"/>
        <v>12</v>
      </c>
      <c r="P96" s="311" t="str">
        <f t="shared" ca="1" si="1144"/>
        <v/>
      </c>
      <c r="Q96" s="309" t="str">
        <f t="shared" ca="1" si="1144"/>
        <v/>
      </c>
      <c r="R96" s="309">
        <f t="shared" ca="1" si="1144"/>
        <v>3</v>
      </c>
      <c r="S96" s="309">
        <f t="shared" ca="1" si="1144"/>
        <v>14</v>
      </c>
      <c r="T96" s="310">
        <f t="shared" ca="1" si="1144"/>
        <v>12</v>
      </c>
      <c r="U96" s="312">
        <f t="shared" ca="1" si="1144"/>
        <v>9</v>
      </c>
      <c r="V96" s="309">
        <f t="shared" ca="1" si="1144"/>
        <v>14</v>
      </c>
      <c r="W96" s="309" t="str">
        <f t="shared" ca="1" si="1144"/>
        <v/>
      </c>
      <c r="X96" s="310" t="str">
        <f t="shared" ca="1" si="1144"/>
        <v/>
      </c>
      <c r="Y96" s="311">
        <f t="shared" ca="1" si="1144"/>
        <v>11</v>
      </c>
      <c r="Z96" s="309" t="str">
        <f t="shared" ca="1" si="1144"/>
        <v/>
      </c>
      <c r="AA96" s="309">
        <f t="shared" ca="1" si="1144"/>
        <v>14</v>
      </c>
      <c r="AB96" s="310">
        <f t="shared" ca="1" si="1144"/>
        <v>6</v>
      </c>
      <c r="AC96" s="311">
        <f t="shared" ca="1" si="1144"/>
        <v>13</v>
      </c>
      <c r="AD96" s="309" t="str">
        <f t="shared" ca="1" si="1144"/>
        <v/>
      </c>
      <c r="AE96" s="309" t="str">
        <f t="shared" ca="1" si="1144"/>
        <v/>
      </c>
      <c r="AF96" s="309" t="str">
        <f t="shared" ca="1" si="1144"/>
        <v/>
      </c>
      <c r="AG96" s="310">
        <f t="shared" ca="1" si="1144"/>
        <v>13</v>
      </c>
      <c r="AH96" s="312">
        <f t="shared" ca="1" si="1144"/>
        <v>2</v>
      </c>
      <c r="AI96" s="309">
        <f t="shared" ca="1" si="1144"/>
        <v>12</v>
      </c>
      <c r="AJ96" s="309">
        <f t="shared" ca="1" si="1144"/>
        <v>12</v>
      </c>
      <c r="AK96" s="310" t="str">
        <f t="shared" ca="1" si="1144"/>
        <v/>
      </c>
      <c r="AL96" s="311" t="str">
        <f t="shared" ca="1" si="1144"/>
        <v/>
      </c>
      <c r="AM96" s="309" t="str">
        <f t="shared" ca="1" si="1144"/>
        <v/>
      </c>
      <c r="AN96" s="309">
        <f t="shared" ref="AN96:BG96" ca="1" si="1145">IFERROR(IF(VLOOKUP($C94,INDIRECT(AN$5&amp;"!$V$3:$AG$100"),11,0)&gt;0,VLOOKUP($C94,INDIRECT(AN$5&amp;"!$V$3:$AG$100"),11,0),0),"")</f>
        <v>6</v>
      </c>
      <c r="AO96" s="313">
        <f t="shared" ca="1" si="1145"/>
        <v>14</v>
      </c>
      <c r="AP96" s="310">
        <f t="shared" ca="1" si="1145"/>
        <v>8</v>
      </c>
      <c r="AQ96" s="312" t="str">
        <f t="shared" ca="1" si="1145"/>
        <v/>
      </c>
      <c r="AR96" s="309">
        <f t="shared" ca="1" si="1145"/>
        <v>8</v>
      </c>
      <c r="AS96" s="309" t="str">
        <f t="shared" ca="1" si="1145"/>
        <v/>
      </c>
      <c r="AT96" s="310">
        <f t="shared" ca="1" si="1145"/>
        <v>13</v>
      </c>
      <c r="AU96" s="312">
        <f t="shared" ca="1" si="1145"/>
        <v>13</v>
      </c>
      <c r="AV96" s="309" t="str">
        <f t="shared" ca="1" si="1145"/>
        <v/>
      </c>
      <c r="AW96" s="309" t="str">
        <f t="shared" ca="1" si="1145"/>
        <v/>
      </c>
      <c r="AX96" s="310" t="str">
        <f t="shared" ca="1" si="1145"/>
        <v/>
      </c>
      <c r="AY96" s="311">
        <f t="shared" ca="1" si="1145"/>
        <v>14</v>
      </c>
      <c r="AZ96" s="309">
        <f t="shared" ca="1" si="1145"/>
        <v>12</v>
      </c>
      <c r="BA96" s="309">
        <f t="shared" ca="1" si="1145"/>
        <v>9</v>
      </c>
      <c r="BB96" s="313">
        <f t="shared" ca="1" si="1145"/>
        <v>7</v>
      </c>
      <c r="BC96" s="310" t="str">
        <f t="shared" ca="1" si="1145"/>
        <v/>
      </c>
      <c r="BD96" s="312" t="str">
        <f t="shared" ca="1" si="1145"/>
        <v/>
      </c>
      <c r="BE96" s="309" t="str">
        <f t="shared" ca="1" si="1145"/>
        <v/>
      </c>
      <c r="BF96" s="309" t="str">
        <f t="shared" ca="1" si="1145"/>
        <v/>
      </c>
      <c r="BG96" s="314" t="str">
        <f t="shared" ca="1" si="1145"/>
        <v/>
      </c>
      <c r="BH96" s="88"/>
    </row>
    <row r="97" spans="1:60" x14ac:dyDescent="0.25">
      <c r="A97" s="3"/>
      <c r="B97" s="355" t="s">
        <v>86</v>
      </c>
      <c r="C97" s="360" t="s">
        <v>172</v>
      </c>
      <c r="D97" s="260" t="str">
        <f t="shared" ref="D97:D99" si="1146">IF(C97="","",C97)</f>
        <v>Fabinho</v>
      </c>
      <c r="E97" s="260" t="str">
        <f t="shared" ref="E97:E99" si="1147">IF(B97="","",B97)</f>
        <v>M</v>
      </c>
      <c r="F97" s="23" t="s">
        <v>16</v>
      </c>
      <c r="G97" s="143">
        <f t="shared" ref="G97:G99" ca="1" si="1148">SUM(H97:BG97)</f>
        <v>29</v>
      </c>
      <c r="H97" s="317" t="str">
        <f t="shared" ref="H97:BG97" ca="1" si="1149">IFERROR(IF(VLOOKUP($C97,INDIRECT(H$5&amp;"!$V$3:$AG$100"),2,0)&gt;0,1,0),"")</f>
        <v/>
      </c>
      <c r="I97" s="98">
        <f t="shared" ca="1" si="1149"/>
        <v>1</v>
      </c>
      <c r="J97" s="98">
        <f t="shared" ca="1" si="1149"/>
        <v>1</v>
      </c>
      <c r="K97" s="99">
        <f t="shared" ca="1" si="1149"/>
        <v>1</v>
      </c>
      <c r="L97" s="100" t="str">
        <f t="shared" ca="1" si="1149"/>
        <v/>
      </c>
      <c r="M97" s="98" t="str">
        <f t="shared" ca="1" si="1149"/>
        <v/>
      </c>
      <c r="N97" s="98">
        <f t="shared" ca="1" si="1149"/>
        <v>1</v>
      </c>
      <c r="O97" s="99">
        <f t="shared" ca="1" si="1149"/>
        <v>1</v>
      </c>
      <c r="P97" s="100">
        <f t="shared" ca="1" si="1149"/>
        <v>1</v>
      </c>
      <c r="Q97" s="98" t="str">
        <f t="shared" ca="1" si="1149"/>
        <v/>
      </c>
      <c r="R97" s="98">
        <f t="shared" ca="1" si="1149"/>
        <v>1</v>
      </c>
      <c r="S97" s="98">
        <f t="shared" ca="1" si="1149"/>
        <v>1</v>
      </c>
      <c r="T97" s="99">
        <f t="shared" ca="1" si="1149"/>
        <v>1</v>
      </c>
      <c r="U97" s="130">
        <f t="shared" ca="1" si="1149"/>
        <v>1</v>
      </c>
      <c r="V97" s="98">
        <f t="shared" ca="1" si="1149"/>
        <v>1</v>
      </c>
      <c r="W97" s="98" t="str">
        <f t="shared" ca="1" si="1149"/>
        <v/>
      </c>
      <c r="X97" s="99">
        <f t="shared" ca="1" si="1149"/>
        <v>1</v>
      </c>
      <c r="Y97" s="100" t="str">
        <f t="shared" ca="1" si="1149"/>
        <v/>
      </c>
      <c r="Z97" s="98">
        <f t="shared" ca="1" si="1149"/>
        <v>1</v>
      </c>
      <c r="AA97" s="98">
        <f t="shared" ca="1" si="1149"/>
        <v>1</v>
      </c>
      <c r="AB97" s="99">
        <f t="shared" ca="1" si="1149"/>
        <v>1</v>
      </c>
      <c r="AC97" s="100">
        <f t="shared" ca="1" si="1149"/>
        <v>1</v>
      </c>
      <c r="AD97" s="98" t="str">
        <f t="shared" ca="1" si="1149"/>
        <v/>
      </c>
      <c r="AE97" s="98" t="str">
        <f t="shared" ca="1" si="1149"/>
        <v/>
      </c>
      <c r="AF97" s="98" t="str">
        <f t="shared" ca="1" si="1149"/>
        <v/>
      </c>
      <c r="AG97" s="99">
        <f t="shared" ca="1" si="1149"/>
        <v>1</v>
      </c>
      <c r="AH97" s="130">
        <f t="shared" ca="1" si="1149"/>
        <v>1</v>
      </c>
      <c r="AI97" s="98" t="str">
        <f t="shared" ca="1" si="1149"/>
        <v/>
      </c>
      <c r="AJ97" s="98">
        <f t="shared" ca="1" si="1149"/>
        <v>1</v>
      </c>
      <c r="AK97" s="99" t="str">
        <f t="shared" ca="1" si="1149"/>
        <v/>
      </c>
      <c r="AL97" s="100">
        <f t="shared" ca="1" si="1149"/>
        <v>1</v>
      </c>
      <c r="AM97" s="98" t="str">
        <f t="shared" ca="1" si="1149"/>
        <v/>
      </c>
      <c r="AN97" s="98" t="str">
        <f t="shared" ca="1" si="1149"/>
        <v/>
      </c>
      <c r="AO97" s="256">
        <f t="shared" ca="1" si="1149"/>
        <v>1</v>
      </c>
      <c r="AP97" s="99">
        <f t="shared" ca="1" si="1149"/>
        <v>1</v>
      </c>
      <c r="AQ97" s="130">
        <f t="shared" ca="1" si="1149"/>
        <v>1</v>
      </c>
      <c r="AR97" s="98">
        <f t="shared" ca="1" si="1149"/>
        <v>1</v>
      </c>
      <c r="AS97" s="98">
        <f t="shared" ca="1" si="1149"/>
        <v>1</v>
      </c>
      <c r="AT97" s="99">
        <f t="shared" ca="1" si="1149"/>
        <v>1</v>
      </c>
      <c r="AU97" s="130">
        <f t="shared" ca="1" si="1149"/>
        <v>1</v>
      </c>
      <c r="AV97" s="98" t="str">
        <f t="shared" ca="1" si="1149"/>
        <v/>
      </c>
      <c r="AW97" s="98">
        <f t="shared" ca="1" si="1149"/>
        <v>1</v>
      </c>
      <c r="AX97" s="99" t="str">
        <f t="shared" ca="1" si="1149"/>
        <v/>
      </c>
      <c r="AY97" s="100">
        <f t="shared" ca="1" si="1149"/>
        <v>1</v>
      </c>
      <c r="AZ97" s="98" t="str">
        <f t="shared" ca="1" si="1149"/>
        <v/>
      </c>
      <c r="BA97" s="98" t="str">
        <f t="shared" ca="1" si="1149"/>
        <v/>
      </c>
      <c r="BB97" s="256" t="str">
        <f t="shared" ca="1" si="1149"/>
        <v/>
      </c>
      <c r="BC97" s="99" t="str">
        <f t="shared" ca="1" si="1149"/>
        <v/>
      </c>
      <c r="BD97" s="130" t="str">
        <f t="shared" ca="1" si="1149"/>
        <v/>
      </c>
      <c r="BE97" s="98" t="str">
        <f t="shared" ca="1" si="1149"/>
        <v/>
      </c>
      <c r="BF97" s="98" t="str">
        <f t="shared" ca="1" si="1149"/>
        <v/>
      </c>
      <c r="BG97" s="318" t="str">
        <f t="shared" ca="1" si="1149"/>
        <v/>
      </c>
      <c r="BH97" s="88"/>
    </row>
    <row r="98" spans="1:60" x14ac:dyDescent="0.25">
      <c r="A98" s="3"/>
      <c r="B98" s="348"/>
      <c r="C98" s="354"/>
      <c r="D98" s="260" t="str">
        <f t="shared" si="1146"/>
        <v/>
      </c>
      <c r="E98" s="260" t="str">
        <f t="shared" si="1147"/>
        <v/>
      </c>
      <c r="F98" s="17" t="s">
        <v>18</v>
      </c>
      <c r="G98" s="141">
        <f t="shared" ca="1" si="1148"/>
        <v>21</v>
      </c>
      <c r="H98" s="306" t="str">
        <f t="shared" ref="H98:BG98" ca="1" si="1150">IFERROR(IF(VLOOKUP($C97,INDIRECT(H$5&amp;"!$V$3:$AG$100"),12,0)&gt;0,VLOOKUP($C97,INDIRECT(H$5&amp;"!$V$3:$AG$100"),12,0),0),"")</f>
        <v/>
      </c>
      <c r="I98" s="101">
        <f t="shared" ca="1" si="1150"/>
        <v>1</v>
      </c>
      <c r="J98" s="101">
        <f t="shared" ca="1" si="1150"/>
        <v>2</v>
      </c>
      <c r="K98" s="102">
        <f t="shared" ca="1" si="1150"/>
        <v>0</v>
      </c>
      <c r="L98" s="103" t="str">
        <f t="shared" ca="1" si="1150"/>
        <v/>
      </c>
      <c r="M98" s="101" t="str">
        <f t="shared" ca="1" si="1150"/>
        <v/>
      </c>
      <c r="N98" s="101">
        <f t="shared" ca="1" si="1150"/>
        <v>0</v>
      </c>
      <c r="O98" s="102">
        <f t="shared" ca="1" si="1150"/>
        <v>0</v>
      </c>
      <c r="P98" s="103">
        <f t="shared" ca="1" si="1150"/>
        <v>2</v>
      </c>
      <c r="Q98" s="101" t="str">
        <f t="shared" ca="1" si="1150"/>
        <v/>
      </c>
      <c r="R98" s="101">
        <f t="shared" ca="1" si="1150"/>
        <v>0</v>
      </c>
      <c r="S98" s="101">
        <f t="shared" ca="1" si="1150"/>
        <v>0</v>
      </c>
      <c r="T98" s="102">
        <f t="shared" ca="1" si="1150"/>
        <v>1</v>
      </c>
      <c r="U98" s="129">
        <f t="shared" ca="1" si="1150"/>
        <v>0</v>
      </c>
      <c r="V98" s="101">
        <f t="shared" ca="1" si="1150"/>
        <v>1</v>
      </c>
      <c r="W98" s="101" t="str">
        <f t="shared" ca="1" si="1150"/>
        <v/>
      </c>
      <c r="X98" s="102">
        <f t="shared" ca="1" si="1150"/>
        <v>0</v>
      </c>
      <c r="Y98" s="103" t="str">
        <f t="shared" ca="1" si="1150"/>
        <v/>
      </c>
      <c r="Z98" s="101">
        <f t="shared" ca="1" si="1150"/>
        <v>1</v>
      </c>
      <c r="AA98" s="101">
        <f t="shared" ca="1" si="1150"/>
        <v>0</v>
      </c>
      <c r="AB98" s="102">
        <f t="shared" ca="1" si="1150"/>
        <v>0</v>
      </c>
      <c r="AC98" s="103">
        <f t="shared" ca="1" si="1150"/>
        <v>2</v>
      </c>
      <c r="AD98" s="101" t="str">
        <f t="shared" ca="1" si="1150"/>
        <v/>
      </c>
      <c r="AE98" s="101" t="str">
        <f t="shared" ca="1" si="1150"/>
        <v/>
      </c>
      <c r="AF98" s="101" t="str">
        <f t="shared" ca="1" si="1150"/>
        <v/>
      </c>
      <c r="AG98" s="102">
        <f t="shared" ca="1" si="1150"/>
        <v>2</v>
      </c>
      <c r="AH98" s="129">
        <f t="shared" ca="1" si="1150"/>
        <v>0</v>
      </c>
      <c r="AI98" s="101" t="str">
        <f t="shared" ca="1" si="1150"/>
        <v/>
      </c>
      <c r="AJ98" s="101">
        <f t="shared" ca="1" si="1150"/>
        <v>0</v>
      </c>
      <c r="AK98" s="102" t="str">
        <f t="shared" ca="1" si="1150"/>
        <v/>
      </c>
      <c r="AL98" s="103">
        <f t="shared" ca="1" si="1150"/>
        <v>0</v>
      </c>
      <c r="AM98" s="101" t="str">
        <f t="shared" ca="1" si="1150"/>
        <v/>
      </c>
      <c r="AN98" s="101" t="str">
        <f t="shared" ca="1" si="1150"/>
        <v/>
      </c>
      <c r="AO98" s="254">
        <f t="shared" ca="1" si="1150"/>
        <v>0</v>
      </c>
      <c r="AP98" s="102">
        <f t="shared" ca="1" si="1150"/>
        <v>3</v>
      </c>
      <c r="AQ98" s="129">
        <f t="shared" ca="1" si="1150"/>
        <v>2</v>
      </c>
      <c r="AR98" s="101">
        <f t="shared" ca="1" si="1150"/>
        <v>2</v>
      </c>
      <c r="AS98" s="101">
        <f t="shared" ca="1" si="1150"/>
        <v>1</v>
      </c>
      <c r="AT98" s="102">
        <f t="shared" ca="1" si="1150"/>
        <v>0</v>
      </c>
      <c r="AU98" s="129">
        <f t="shared" ca="1" si="1150"/>
        <v>1</v>
      </c>
      <c r="AV98" s="101" t="str">
        <f t="shared" ca="1" si="1150"/>
        <v/>
      </c>
      <c r="AW98" s="101">
        <f t="shared" ca="1" si="1150"/>
        <v>0</v>
      </c>
      <c r="AX98" s="102" t="str">
        <f t="shared" ca="1" si="1150"/>
        <v/>
      </c>
      <c r="AY98" s="103">
        <f t="shared" ca="1" si="1150"/>
        <v>0</v>
      </c>
      <c r="AZ98" s="101" t="str">
        <f t="shared" ca="1" si="1150"/>
        <v/>
      </c>
      <c r="BA98" s="101" t="str">
        <f t="shared" ca="1" si="1150"/>
        <v/>
      </c>
      <c r="BB98" s="254" t="str">
        <f t="shared" ca="1" si="1150"/>
        <v/>
      </c>
      <c r="BC98" s="102" t="str">
        <f t="shared" ca="1" si="1150"/>
        <v/>
      </c>
      <c r="BD98" s="129" t="str">
        <f t="shared" ca="1" si="1150"/>
        <v/>
      </c>
      <c r="BE98" s="101" t="str">
        <f t="shared" ca="1" si="1150"/>
        <v/>
      </c>
      <c r="BF98" s="101" t="str">
        <f t="shared" ca="1" si="1150"/>
        <v/>
      </c>
      <c r="BG98" s="307" t="str">
        <f t="shared" ca="1" si="1150"/>
        <v/>
      </c>
      <c r="BH98" s="88"/>
    </row>
    <row r="99" spans="1:60" x14ac:dyDescent="0.25">
      <c r="A99" s="3"/>
      <c r="B99" s="348"/>
      <c r="C99" s="354"/>
      <c r="D99" s="260" t="str">
        <f t="shared" si="1146"/>
        <v/>
      </c>
      <c r="E99" s="260" t="str">
        <f t="shared" si="1147"/>
        <v/>
      </c>
      <c r="F99" s="20" t="s">
        <v>20</v>
      </c>
      <c r="G99" s="142">
        <f t="shared" ca="1" si="1148"/>
        <v>220</v>
      </c>
      <c r="H99" s="319" t="str">
        <f t="shared" ref="H99:BG99" ca="1" si="1151">IFERROR(IF(VLOOKUP($C97,INDIRECT(H$5&amp;"!$V$3:$AG$100"),11,0)&gt;0,VLOOKUP($C97,INDIRECT(H$5&amp;"!$V$3:$AG$100"),11,0),0),"")</f>
        <v/>
      </c>
      <c r="I99" s="104">
        <f t="shared" ca="1" si="1151"/>
        <v>14</v>
      </c>
      <c r="J99" s="104">
        <f t="shared" ca="1" si="1151"/>
        <v>9</v>
      </c>
      <c r="K99" s="105">
        <f t="shared" ca="1" si="1151"/>
        <v>8</v>
      </c>
      <c r="L99" s="106" t="str">
        <f t="shared" ca="1" si="1151"/>
        <v/>
      </c>
      <c r="M99" s="104" t="str">
        <f t="shared" ca="1" si="1151"/>
        <v/>
      </c>
      <c r="N99" s="104">
        <f t="shared" ca="1" si="1151"/>
        <v>8</v>
      </c>
      <c r="O99" s="105">
        <f t="shared" ca="1" si="1151"/>
        <v>5</v>
      </c>
      <c r="P99" s="106">
        <f t="shared" ca="1" si="1151"/>
        <v>12</v>
      </c>
      <c r="Q99" s="104" t="str">
        <f t="shared" ca="1" si="1151"/>
        <v/>
      </c>
      <c r="R99" s="104">
        <f t="shared" ca="1" si="1151"/>
        <v>13</v>
      </c>
      <c r="S99" s="104">
        <f t="shared" ca="1" si="1151"/>
        <v>0</v>
      </c>
      <c r="T99" s="105">
        <f t="shared" ca="1" si="1151"/>
        <v>4</v>
      </c>
      <c r="U99" s="131">
        <f t="shared" ca="1" si="1151"/>
        <v>6</v>
      </c>
      <c r="V99" s="104">
        <f t="shared" ca="1" si="1151"/>
        <v>17</v>
      </c>
      <c r="W99" s="104" t="str">
        <f t="shared" ca="1" si="1151"/>
        <v/>
      </c>
      <c r="X99" s="105">
        <f t="shared" ca="1" si="1151"/>
        <v>6</v>
      </c>
      <c r="Y99" s="106" t="str">
        <f t="shared" ca="1" si="1151"/>
        <v/>
      </c>
      <c r="Z99" s="104">
        <f t="shared" ca="1" si="1151"/>
        <v>6</v>
      </c>
      <c r="AA99" s="104">
        <f t="shared" ca="1" si="1151"/>
        <v>11</v>
      </c>
      <c r="AB99" s="105">
        <f t="shared" ca="1" si="1151"/>
        <v>7</v>
      </c>
      <c r="AC99" s="106">
        <f t="shared" ca="1" si="1151"/>
        <v>4</v>
      </c>
      <c r="AD99" s="104" t="str">
        <f t="shared" ca="1" si="1151"/>
        <v/>
      </c>
      <c r="AE99" s="104" t="str">
        <f t="shared" ca="1" si="1151"/>
        <v/>
      </c>
      <c r="AF99" s="104" t="str">
        <f t="shared" ca="1" si="1151"/>
        <v/>
      </c>
      <c r="AG99" s="105">
        <f t="shared" ca="1" si="1151"/>
        <v>13</v>
      </c>
      <c r="AH99" s="131">
        <f t="shared" ca="1" si="1151"/>
        <v>4</v>
      </c>
      <c r="AI99" s="104" t="str">
        <f t="shared" ca="1" si="1151"/>
        <v/>
      </c>
      <c r="AJ99" s="104">
        <f t="shared" ca="1" si="1151"/>
        <v>2</v>
      </c>
      <c r="AK99" s="105" t="str">
        <f t="shared" ca="1" si="1151"/>
        <v/>
      </c>
      <c r="AL99" s="106">
        <f t="shared" ca="1" si="1151"/>
        <v>9</v>
      </c>
      <c r="AM99" s="104" t="str">
        <f t="shared" ca="1" si="1151"/>
        <v/>
      </c>
      <c r="AN99" s="104" t="str">
        <f t="shared" ca="1" si="1151"/>
        <v/>
      </c>
      <c r="AO99" s="255">
        <f t="shared" ca="1" si="1151"/>
        <v>4</v>
      </c>
      <c r="AP99" s="105">
        <f t="shared" ca="1" si="1151"/>
        <v>8</v>
      </c>
      <c r="AQ99" s="131">
        <f t="shared" ca="1" si="1151"/>
        <v>4</v>
      </c>
      <c r="AR99" s="104">
        <f t="shared" ca="1" si="1151"/>
        <v>9</v>
      </c>
      <c r="AS99" s="104">
        <f t="shared" ca="1" si="1151"/>
        <v>9</v>
      </c>
      <c r="AT99" s="105">
        <f t="shared" ca="1" si="1151"/>
        <v>13</v>
      </c>
      <c r="AU99" s="131">
        <f t="shared" ca="1" si="1151"/>
        <v>0</v>
      </c>
      <c r="AV99" s="104" t="str">
        <f t="shared" ca="1" si="1151"/>
        <v/>
      </c>
      <c r="AW99" s="104">
        <f t="shared" ca="1" si="1151"/>
        <v>11</v>
      </c>
      <c r="AX99" s="105" t="str">
        <f t="shared" ca="1" si="1151"/>
        <v/>
      </c>
      <c r="AY99" s="106">
        <f t="shared" ca="1" si="1151"/>
        <v>4</v>
      </c>
      <c r="AZ99" s="104" t="str">
        <f t="shared" ca="1" si="1151"/>
        <v/>
      </c>
      <c r="BA99" s="104" t="str">
        <f t="shared" ca="1" si="1151"/>
        <v/>
      </c>
      <c r="BB99" s="255" t="str">
        <f t="shared" ca="1" si="1151"/>
        <v/>
      </c>
      <c r="BC99" s="105" t="str">
        <f t="shared" ca="1" si="1151"/>
        <v/>
      </c>
      <c r="BD99" s="131" t="str">
        <f t="shared" ca="1" si="1151"/>
        <v/>
      </c>
      <c r="BE99" s="104" t="str">
        <f t="shared" ca="1" si="1151"/>
        <v/>
      </c>
      <c r="BF99" s="104" t="str">
        <f t="shared" ca="1" si="1151"/>
        <v/>
      </c>
      <c r="BG99" s="320" t="str">
        <f t="shared" ca="1" si="1151"/>
        <v/>
      </c>
      <c r="BH99" s="88"/>
    </row>
    <row r="100" spans="1:60" x14ac:dyDescent="0.25">
      <c r="A100" s="3"/>
      <c r="B100" s="355" t="s">
        <v>86</v>
      </c>
      <c r="C100" s="360" t="s">
        <v>116</v>
      </c>
      <c r="D100" s="260" t="str">
        <f t="shared" si="1139"/>
        <v>Felipo</v>
      </c>
      <c r="E100" s="260" t="str">
        <f t="shared" si="1140"/>
        <v>M</v>
      </c>
      <c r="F100" s="23" t="s">
        <v>16</v>
      </c>
      <c r="G100" s="143">
        <f t="shared" ca="1" si="1141"/>
        <v>13</v>
      </c>
      <c r="H100" s="304" t="str">
        <f t="shared" ref="H100:BG100" ca="1" si="1152">IFERROR(IF(VLOOKUP($C100,INDIRECT(H$5&amp;"!$V$3:$AG$100"),2,0)&gt;0,1,0),"")</f>
        <v/>
      </c>
      <c r="I100" s="108">
        <f t="shared" ca="1" si="1152"/>
        <v>1</v>
      </c>
      <c r="J100" s="108">
        <f t="shared" ca="1" si="1152"/>
        <v>1</v>
      </c>
      <c r="K100" s="109" t="str">
        <f t="shared" ca="1" si="1152"/>
        <v/>
      </c>
      <c r="L100" s="107" t="str">
        <f t="shared" ca="1" si="1152"/>
        <v/>
      </c>
      <c r="M100" s="108" t="str">
        <f t="shared" ca="1" si="1152"/>
        <v/>
      </c>
      <c r="N100" s="108">
        <f t="shared" ca="1" si="1152"/>
        <v>1</v>
      </c>
      <c r="O100" s="109" t="str">
        <f t="shared" ca="1" si="1152"/>
        <v/>
      </c>
      <c r="P100" s="107" t="str">
        <f t="shared" ca="1" si="1152"/>
        <v/>
      </c>
      <c r="Q100" s="108">
        <f t="shared" ca="1" si="1152"/>
        <v>1</v>
      </c>
      <c r="R100" s="108" t="str">
        <f t="shared" ca="1" si="1152"/>
        <v/>
      </c>
      <c r="S100" s="108">
        <f t="shared" ca="1" si="1152"/>
        <v>1</v>
      </c>
      <c r="T100" s="109" t="str">
        <f t="shared" ca="1" si="1152"/>
        <v/>
      </c>
      <c r="U100" s="128">
        <f t="shared" ca="1" si="1152"/>
        <v>1</v>
      </c>
      <c r="V100" s="108" t="str">
        <f t="shared" ca="1" si="1152"/>
        <v/>
      </c>
      <c r="W100" s="108" t="str">
        <f t="shared" ca="1" si="1152"/>
        <v/>
      </c>
      <c r="X100" s="109" t="str">
        <f t="shared" ca="1" si="1152"/>
        <v/>
      </c>
      <c r="Y100" s="107">
        <f t="shared" ca="1" si="1152"/>
        <v>1</v>
      </c>
      <c r="Z100" s="108" t="str">
        <f t="shared" ca="1" si="1152"/>
        <v/>
      </c>
      <c r="AA100" s="108" t="str">
        <f t="shared" ca="1" si="1152"/>
        <v/>
      </c>
      <c r="AB100" s="109">
        <f t="shared" ca="1" si="1152"/>
        <v>1</v>
      </c>
      <c r="AC100" s="107">
        <f t="shared" ca="1" si="1152"/>
        <v>1</v>
      </c>
      <c r="AD100" s="108" t="str">
        <f t="shared" ca="1" si="1152"/>
        <v/>
      </c>
      <c r="AE100" s="108" t="str">
        <f t="shared" ca="1" si="1152"/>
        <v/>
      </c>
      <c r="AF100" s="108" t="str">
        <f t="shared" ca="1" si="1152"/>
        <v/>
      </c>
      <c r="AG100" s="109">
        <f t="shared" ca="1" si="1152"/>
        <v>1</v>
      </c>
      <c r="AH100" s="128" t="str">
        <f t="shared" ca="1" si="1152"/>
        <v/>
      </c>
      <c r="AI100" s="108" t="str">
        <f t="shared" ca="1" si="1152"/>
        <v/>
      </c>
      <c r="AJ100" s="108" t="str">
        <f t="shared" ca="1" si="1152"/>
        <v/>
      </c>
      <c r="AK100" s="109" t="str">
        <f t="shared" ca="1" si="1152"/>
        <v/>
      </c>
      <c r="AL100" s="107" t="str">
        <f t="shared" ca="1" si="1152"/>
        <v/>
      </c>
      <c r="AM100" s="108" t="str">
        <f t="shared" ca="1" si="1152"/>
        <v/>
      </c>
      <c r="AN100" s="108" t="str">
        <f t="shared" ca="1" si="1152"/>
        <v/>
      </c>
      <c r="AO100" s="253">
        <f t="shared" ca="1" si="1152"/>
        <v>1</v>
      </c>
      <c r="AP100" s="109" t="str">
        <f t="shared" ca="1" si="1152"/>
        <v/>
      </c>
      <c r="AQ100" s="128">
        <f t="shared" ca="1" si="1152"/>
        <v>1</v>
      </c>
      <c r="AR100" s="108">
        <f t="shared" ca="1" si="1152"/>
        <v>1</v>
      </c>
      <c r="AS100" s="108" t="str">
        <f t="shared" ca="1" si="1152"/>
        <v/>
      </c>
      <c r="AT100" s="109" t="str">
        <f t="shared" ca="1" si="1152"/>
        <v/>
      </c>
      <c r="AU100" s="128" t="str">
        <f t="shared" ca="1" si="1152"/>
        <v/>
      </c>
      <c r="AV100" s="108" t="str">
        <f t="shared" ca="1" si="1152"/>
        <v/>
      </c>
      <c r="AW100" s="108" t="str">
        <f t="shared" ca="1" si="1152"/>
        <v/>
      </c>
      <c r="AX100" s="109" t="str">
        <f t="shared" ca="1" si="1152"/>
        <v/>
      </c>
      <c r="AY100" s="107" t="str">
        <f t="shared" ca="1" si="1152"/>
        <v/>
      </c>
      <c r="AZ100" s="108" t="str">
        <f t="shared" ca="1" si="1152"/>
        <v/>
      </c>
      <c r="BA100" s="108" t="str">
        <f t="shared" ca="1" si="1152"/>
        <v/>
      </c>
      <c r="BB100" s="253" t="str">
        <f t="shared" ca="1" si="1152"/>
        <v/>
      </c>
      <c r="BC100" s="109" t="str">
        <f t="shared" ca="1" si="1152"/>
        <v/>
      </c>
      <c r="BD100" s="128" t="str">
        <f t="shared" ca="1" si="1152"/>
        <v/>
      </c>
      <c r="BE100" s="108" t="str">
        <f t="shared" ca="1" si="1152"/>
        <v/>
      </c>
      <c r="BF100" s="108" t="str">
        <f t="shared" ca="1" si="1152"/>
        <v/>
      </c>
      <c r="BG100" s="305" t="str">
        <f t="shared" ca="1" si="1152"/>
        <v/>
      </c>
      <c r="BH100" s="88"/>
    </row>
    <row r="101" spans="1:60" x14ac:dyDescent="0.25">
      <c r="A101" s="3"/>
      <c r="B101" s="348"/>
      <c r="C101" s="354"/>
      <c r="D101" s="260" t="str">
        <f t="shared" si="1139"/>
        <v/>
      </c>
      <c r="E101" s="260" t="str">
        <f t="shared" si="1140"/>
        <v/>
      </c>
      <c r="F101" s="17" t="s">
        <v>18</v>
      </c>
      <c r="G101" s="141">
        <f t="shared" ca="1" si="1141"/>
        <v>2</v>
      </c>
      <c r="H101" s="306" t="str">
        <f t="shared" ref="H101:BG101" ca="1" si="1153">IFERROR(IF(VLOOKUP($C100,INDIRECT(H$5&amp;"!$V$3:$AG$100"),12,0)&gt;0,VLOOKUP($C100,INDIRECT(H$5&amp;"!$V$3:$AG$100"),12,0),0),"")</f>
        <v/>
      </c>
      <c r="I101" s="101">
        <f t="shared" ca="1" si="1153"/>
        <v>0</v>
      </c>
      <c r="J101" s="101">
        <f t="shared" ca="1" si="1153"/>
        <v>1</v>
      </c>
      <c r="K101" s="102" t="str">
        <f t="shared" ca="1" si="1153"/>
        <v/>
      </c>
      <c r="L101" s="103" t="str">
        <f t="shared" ca="1" si="1153"/>
        <v/>
      </c>
      <c r="M101" s="101" t="str">
        <f t="shared" ca="1" si="1153"/>
        <v/>
      </c>
      <c r="N101" s="101">
        <f t="shared" ca="1" si="1153"/>
        <v>0</v>
      </c>
      <c r="O101" s="102" t="str">
        <f t="shared" ca="1" si="1153"/>
        <v/>
      </c>
      <c r="P101" s="103" t="str">
        <f t="shared" ca="1" si="1153"/>
        <v/>
      </c>
      <c r="Q101" s="101">
        <f t="shared" ca="1" si="1153"/>
        <v>0</v>
      </c>
      <c r="R101" s="101" t="str">
        <f t="shared" ca="1" si="1153"/>
        <v/>
      </c>
      <c r="S101" s="101">
        <f t="shared" ca="1" si="1153"/>
        <v>0</v>
      </c>
      <c r="T101" s="102" t="str">
        <f t="shared" ca="1" si="1153"/>
        <v/>
      </c>
      <c r="U101" s="129">
        <f t="shared" ca="1" si="1153"/>
        <v>0</v>
      </c>
      <c r="V101" s="101" t="str">
        <f t="shared" ca="1" si="1153"/>
        <v/>
      </c>
      <c r="W101" s="101" t="str">
        <f t="shared" ca="1" si="1153"/>
        <v/>
      </c>
      <c r="X101" s="102" t="str">
        <f t="shared" ca="1" si="1153"/>
        <v/>
      </c>
      <c r="Y101" s="103">
        <f t="shared" ca="1" si="1153"/>
        <v>1</v>
      </c>
      <c r="Z101" s="101" t="str">
        <f t="shared" ca="1" si="1153"/>
        <v/>
      </c>
      <c r="AA101" s="101" t="str">
        <f t="shared" ca="1" si="1153"/>
        <v/>
      </c>
      <c r="AB101" s="102">
        <f t="shared" ca="1" si="1153"/>
        <v>0</v>
      </c>
      <c r="AC101" s="103">
        <f t="shared" ca="1" si="1153"/>
        <v>0</v>
      </c>
      <c r="AD101" s="101" t="str">
        <f t="shared" ca="1" si="1153"/>
        <v/>
      </c>
      <c r="AE101" s="101" t="str">
        <f t="shared" ca="1" si="1153"/>
        <v/>
      </c>
      <c r="AF101" s="101" t="str">
        <f t="shared" ca="1" si="1153"/>
        <v/>
      </c>
      <c r="AG101" s="102">
        <f t="shared" ca="1" si="1153"/>
        <v>0</v>
      </c>
      <c r="AH101" s="129" t="str">
        <f t="shared" ca="1" si="1153"/>
        <v/>
      </c>
      <c r="AI101" s="101" t="str">
        <f t="shared" ca="1" si="1153"/>
        <v/>
      </c>
      <c r="AJ101" s="101" t="str">
        <f t="shared" ca="1" si="1153"/>
        <v/>
      </c>
      <c r="AK101" s="102" t="str">
        <f t="shared" ca="1" si="1153"/>
        <v/>
      </c>
      <c r="AL101" s="103" t="str">
        <f t="shared" ca="1" si="1153"/>
        <v/>
      </c>
      <c r="AM101" s="101" t="str">
        <f t="shared" ca="1" si="1153"/>
        <v/>
      </c>
      <c r="AN101" s="101" t="str">
        <f t="shared" ca="1" si="1153"/>
        <v/>
      </c>
      <c r="AO101" s="254">
        <f t="shared" ca="1" si="1153"/>
        <v>0</v>
      </c>
      <c r="AP101" s="102" t="str">
        <f t="shared" ca="1" si="1153"/>
        <v/>
      </c>
      <c r="AQ101" s="129">
        <f t="shared" ca="1" si="1153"/>
        <v>0</v>
      </c>
      <c r="AR101" s="101">
        <f t="shared" ca="1" si="1153"/>
        <v>0</v>
      </c>
      <c r="AS101" s="101" t="str">
        <f t="shared" ca="1" si="1153"/>
        <v/>
      </c>
      <c r="AT101" s="102" t="str">
        <f t="shared" ca="1" si="1153"/>
        <v/>
      </c>
      <c r="AU101" s="129" t="str">
        <f t="shared" ca="1" si="1153"/>
        <v/>
      </c>
      <c r="AV101" s="101" t="str">
        <f t="shared" ca="1" si="1153"/>
        <v/>
      </c>
      <c r="AW101" s="101" t="str">
        <f t="shared" ca="1" si="1153"/>
        <v/>
      </c>
      <c r="AX101" s="102" t="str">
        <f t="shared" ca="1" si="1153"/>
        <v/>
      </c>
      <c r="AY101" s="103" t="str">
        <f t="shared" ca="1" si="1153"/>
        <v/>
      </c>
      <c r="AZ101" s="101" t="str">
        <f t="shared" ca="1" si="1153"/>
        <v/>
      </c>
      <c r="BA101" s="101" t="str">
        <f t="shared" ca="1" si="1153"/>
        <v/>
      </c>
      <c r="BB101" s="254" t="str">
        <f t="shared" ca="1" si="1153"/>
        <v/>
      </c>
      <c r="BC101" s="102" t="str">
        <f t="shared" ca="1" si="1153"/>
        <v/>
      </c>
      <c r="BD101" s="129" t="str">
        <f t="shared" ca="1" si="1153"/>
        <v/>
      </c>
      <c r="BE101" s="101" t="str">
        <f t="shared" ca="1" si="1153"/>
        <v/>
      </c>
      <c r="BF101" s="101" t="str">
        <f t="shared" ca="1" si="1153"/>
        <v/>
      </c>
      <c r="BG101" s="307" t="str">
        <f t="shared" ca="1" si="1153"/>
        <v/>
      </c>
      <c r="BH101" s="88"/>
    </row>
    <row r="102" spans="1:60" x14ac:dyDescent="0.25">
      <c r="A102" s="3"/>
      <c r="B102" s="348"/>
      <c r="C102" s="354"/>
      <c r="D102" s="260" t="str">
        <f t="shared" si="1139"/>
        <v/>
      </c>
      <c r="E102" s="260" t="str">
        <f t="shared" si="1140"/>
        <v/>
      </c>
      <c r="F102" s="20" t="s">
        <v>20</v>
      </c>
      <c r="G102" s="142">
        <f t="shared" ca="1" si="1141"/>
        <v>91</v>
      </c>
      <c r="H102" s="308" t="str">
        <f t="shared" ref="H102:BG102" ca="1" si="1154">IFERROR(IF(VLOOKUP($C100,INDIRECT(H$5&amp;"!$V$3:$AG$100"),11,0)&gt;0,VLOOKUP($C100,INDIRECT(H$5&amp;"!$V$3:$AG$100"),11,0),0),"")</f>
        <v/>
      </c>
      <c r="I102" s="309">
        <f t="shared" ca="1" si="1154"/>
        <v>9</v>
      </c>
      <c r="J102" s="309">
        <f t="shared" ca="1" si="1154"/>
        <v>9</v>
      </c>
      <c r="K102" s="310" t="str">
        <f t="shared" ca="1" si="1154"/>
        <v/>
      </c>
      <c r="L102" s="311" t="str">
        <f t="shared" ca="1" si="1154"/>
        <v/>
      </c>
      <c r="M102" s="309" t="str">
        <f t="shared" ca="1" si="1154"/>
        <v/>
      </c>
      <c r="N102" s="309">
        <f t="shared" ca="1" si="1154"/>
        <v>11</v>
      </c>
      <c r="O102" s="310" t="str">
        <f t="shared" ca="1" si="1154"/>
        <v/>
      </c>
      <c r="P102" s="311" t="str">
        <f t="shared" ca="1" si="1154"/>
        <v/>
      </c>
      <c r="Q102" s="309">
        <f t="shared" ca="1" si="1154"/>
        <v>3</v>
      </c>
      <c r="R102" s="309" t="str">
        <f t="shared" ca="1" si="1154"/>
        <v/>
      </c>
      <c r="S102" s="309">
        <f t="shared" ca="1" si="1154"/>
        <v>9</v>
      </c>
      <c r="T102" s="310" t="str">
        <f t="shared" ca="1" si="1154"/>
        <v/>
      </c>
      <c r="U102" s="312">
        <f t="shared" ca="1" si="1154"/>
        <v>4</v>
      </c>
      <c r="V102" s="309" t="str">
        <f t="shared" ca="1" si="1154"/>
        <v/>
      </c>
      <c r="W102" s="309" t="str">
        <f t="shared" ca="1" si="1154"/>
        <v/>
      </c>
      <c r="X102" s="310" t="str">
        <f t="shared" ca="1" si="1154"/>
        <v/>
      </c>
      <c r="Y102" s="311">
        <f t="shared" ca="1" si="1154"/>
        <v>4</v>
      </c>
      <c r="Z102" s="309" t="str">
        <f t="shared" ca="1" si="1154"/>
        <v/>
      </c>
      <c r="AA102" s="309" t="str">
        <f t="shared" ca="1" si="1154"/>
        <v/>
      </c>
      <c r="AB102" s="310">
        <f t="shared" ca="1" si="1154"/>
        <v>7</v>
      </c>
      <c r="AC102" s="311">
        <f t="shared" ca="1" si="1154"/>
        <v>3</v>
      </c>
      <c r="AD102" s="309" t="str">
        <f t="shared" ca="1" si="1154"/>
        <v/>
      </c>
      <c r="AE102" s="309" t="str">
        <f t="shared" ca="1" si="1154"/>
        <v/>
      </c>
      <c r="AF102" s="309" t="str">
        <f t="shared" ca="1" si="1154"/>
        <v/>
      </c>
      <c r="AG102" s="310">
        <f t="shared" ca="1" si="1154"/>
        <v>3</v>
      </c>
      <c r="AH102" s="312" t="str">
        <f t="shared" ca="1" si="1154"/>
        <v/>
      </c>
      <c r="AI102" s="309" t="str">
        <f t="shared" ca="1" si="1154"/>
        <v/>
      </c>
      <c r="AJ102" s="309" t="str">
        <f t="shared" ca="1" si="1154"/>
        <v/>
      </c>
      <c r="AK102" s="310" t="str">
        <f t="shared" ca="1" si="1154"/>
        <v/>
      </c>
      <c r="AL102" s="311" t="str">
        <f t="shared" ca="1" si="1154"/>
        <v/>
      </c>
      <c r="AM102" s="309" t="str">
        <f t="shared" ca="1" si="1154"/>
        <v/>
      </c>
      <c r="AN102" s="309" t="str">
        <f t="shared" ca="1" si="1154"/>
        <v/>
      </c>
      <c r="AO102" s="313">
        <f t="shared" ca="1" si="1154"/>
        <v>14</v>
      </c>
      <c r="AP102" s="310" t="str">
        <f t="shared" ca="1" si="1154"/>
        <v/>
      </c>
      <c r="AQ102" s="312">
        <f t="shared" ca="1" si="1154"/>
        <v>4</v>
      </c>
      <c r="AR102" s="309">
        <f t="shared" ca="1" si="1154"/>
        <v>11</v>
      </c>
      <c r="AS102" s="309" t="str">
        <f t="shared" ca="1" si="1154"/>
        <v/>
      </c>
      <c r="AT102" s="310" t="str">
        <f t="shared" ca="1" si="1154"/>
        <v/>
      </c>
      <c r="AU102" s="312" t="str">
        <f t="shared" ca="1" si="1154"/>
        <v/>
      </c>
      <c r="AV102" s="309" t="str">
        <f t="shared" ca="1" si="1154"/>
        <v/>
      </c>
      <c r="AW102" s="309" t="str">
        <f t="shared" ca="1" si="1154"/>
        <v/>
      </c>
      <c r="AX102" s="310" t="str">
        <f t="shared" ca="1" si="1154"/>
        <v/>
      </c>
      <c r="AY102" s="311" t="str">
        <f t="shared" ca="1" si="1154"/>
        <v/>
      </c>
      <c r="AZ102" s="309" t="str">
        <f t="shared" ca="1" si="1154"/>
        <v/>
      </c>
      <c r="BA102" s="309" t="str">
        <f t="shared" ca="1" si="1154"/>
        <v/>
      </c>
      <c r="BB102" s="313" t="str">
        <f t="shared" ca="1" si="1154"/>
        <v/>
      </c>
      <c r="BC102" s="310" t="str">
        <f t="shared" ca="1" si="1154"/>
        <v/>
      </c>
      <c r="BD102" s="312" t="str">
        <f t="shared" ca="1" si="1154"/>
        <v/>
      </c>
      <c r="BE102" s="309" t="str">
        <f t="shared" ca="1" si="1154"/>
        <v/>
      </c>
      <c r="BF102" s="309" t="str">
        <f t="shared" ca="1" si="1154"/>
        <v/>
      </c>
      <c r="BG102" s="314" t="str">
        <f t="shared" ca="1" si="1154"/>
        <v/>
      </c>
      <c r="BH102" s="88"/>
    </row>
    <row r="103" spans="1:60" x14ac:dyDescent="0.25">
      <c r="A103" s="3"/>
      <c r="B103" s="355" t="s">
        <v>86</v>
      </c>
      <c r="C103" s="360" t="s">
        <v>175</v>
      </c>
      <c r="D103" s="260" t="str">
        <f t="shared" si="1079"/>
        <v>Gabriel</v>
      </c>
      <c r="E103" s="260" t="str">
        <f t="shared" si="1080"/>
        <v>M</v>
      </c>
      <c r="F103" s="23" t="s">
        <v>16</v>
      </c>
      <c r="G103" s="143">
        <f t="shared" ca="1" si="122"/>
        <v>19</v>
      </c>
      <c r="H103" s="317" t="str">
        <f t="shared" ref="H103:W103" ca="1" si="1155">IFERROR(IF(VLOOKUP($C103,INDIRECT(H$5&amp;"!$V$3:$AG$100"),2,0)&gt;0,1,0),"")</f>
        <v/>
      </c>
      <c r="I103" s="98">
        <f t="shared" ca="1" si="1155"/>
        <v>1</v>
      </c>
      <c r="J103" s="98">
        <f t="shared" ca="1" si="1155"/>
        <v>1</v>
      </c>
      <c r="K103" s="99">
        <f t="shared" ca="1" si="1155"/>
        <v>1</v>
      </c>
      <c r="L103" s="100" t="str">
        <f t="shared" ca="1" si="1155"/>
        <v/>
      </c>
      <c r="M103" s="98" t="str">
        <f t="shared" ca="1" si="1155"/>
        <v/>
      </c>
      <c r="N103" s="98" t="str">
        <f t="shared" ca="1" si="1155"/>
        <v/>
      </c>
      <c r="O103" s="99">
        <f t="shared" ca="1" si="1155"/>
        <v>1</v>
      </c>
      <c r="P103" s="100">
        <f t="shared" ca="1" si="1155"/>
        <v>1</v>
      </c>
      <c r="Q103" s="98">
        <f t="shared" ca="1" si="1155"/>
        <v>1</v>
      </c>
      <c r="R103" s="98">
        <f t="shared" ca="1" si="1155"/>
        <v>1</v>
      </c>
      <c r="S103" s="98" t="str">
        <f t="shared" ca="1" si="1155"/>
        <v/>
      </c>
      <c r="T103" s="99" t="str">
        <f t="shared" ca="1" si="1155"/>
        <v/>
      </c>
      <c r="U103" s="130" t="str">
        <f t="shared" ca="1" si="1155"/>
        <v/>
      </c>
      <c r="V103" s="98">
        <f t="shared" ca="1" si="1155"/>
        <v>1</v>
      </c>
      <c r="W103" s="98" t="str">
        <f t="shared" ca="1" si="1155"/>
        <v/>
      </c>
      <c r="X103" s="99">
        <f t="shared" ref="X103:AM103" ca="1" si="1156">IFERROR(IF(VLOOKUP($C103,INDIRECT(X$5&amp;"!$V$3:$AG$100"),2,0)&gt;0,1,0),"")</f>
        <v>1</v>
      </c>
      <c r="Y103" s="100">
        <f t="shared" ca="1" si="1156"/>
        <v>1</v>
      </c>
      <c r="Z103" s="98">
        <f t="shared" ca="1" si="1156"/>
        <v>1</v>
      </c>
      <c r="AA103" s="98">
        <f t="shared" ca="1" si="1156"/>
        <v>1</v>
      </c>
      <c r="AB103" s="99">
        <f t="shared" ca="1" si="1156"/>
        <v>1</v>
      </c>
      <c r="AC103" s="100">
        <f t="shared" ca="1" si="1156"/>
        <v>1</v>
      </c>
      <c r="AD103" s="98" t="str">
        <f t="shared" ca="1" si="1156"/>
        <v/>
      </c>
      <c r="AE103" s="98" t="str">
        <f t="shared" ca="1" si="1156"/>
        <v/>
      </c>
      <c r="AF103" s="98" t="str">
        <f t="shared" ca="1" si="1156"/>
        <v/>
      </c>
      <c r="AG103" s="99">
        <f t="shared" ca="1" si="1156"/>
        <v>1</v>
      </c>
      <c r="AH103" s="130" t="str">
        <f t="shared" ca="1" si="1156"/>
        <v/>
      </c>
      <c r="AI103" s="98">
        <f t="shared" ca="1" si="1156"/>
        <v>1</v>
      </c>
      <c r="AJ103" s="98">
        <f t="shared" ca="1" si="1156"/>
        <v>1</v>
      </c>
      <c r="AK103" s="99">
        <f t="shared" ca="1" si="1156"/>
        <v>1</v>
      </c>
      <c r="AL103" s="100" t="str">
        <f t="shared" ca="1" si="1156"/>
        <v/>
      </c>
      <c r="AM103" s="98" t="str">
        <f t="shared" ca="1" si="1156"/>
        <v/>
      </c>
      <c r="AN103" s="98">
        <f t="shared" ref="AN103:BC103" ca="1" si="1157">IFERROR(IF(VLOOKUP($C103,INDIRECT(AN$5&amp;"!$V$3:$AG$100"),2,0)&gt;0,1,0),"")</f>
        <v>1</v>
      </c>
      <c r="AO103" s="256" t="str">
        <f t="shared" ca="1" si="1157"/>
        <v/>
      </c>
      <c r="AP103" s="99" t="str">
        <f t="shared" ca="1" si="1157"/>
        <v/>
      </c>
      <c r="AQ103" s="130" t="str">
        <f t="shared" ca="1" si="1157"/>
        <v/>
      </c>
      <c r="AR103" s="98" t="str">
        <f t="shared" ca="1" si="1157"/>
        <v/>
      </c>
      <c r="AS103" s="98" t="str">
        <f t="shared" ca="1" si="1157"/>
        <v/>
      </c>
      <c r="AT103" s="99" t="str">
        <f t="shared" ca="1" si="1157"/>
        <v/>
      </c>
      <c r="AU103" s="130" t="str">
        <f t="shared" ca="1" si="1157"/>
        <v/>
      </c>
      <c r="AV103" s="98" t="str">
        <f t="shared" ca="1" si="1157"/>
        <v/>
      </c>
      <c r="AW103" s="98" t="str">
        <f t="shared" ca="1" si="1157"/>
        <v/>
      </c>
      <c r="AX103" s="99" t="str">
        <f t="shared" ca="1" si="1157"/>
        <v/>
      </c>
      <c r="AY103" s="100" t="str">
        <f t="shared" ca="1" si="1157"/>
        <v/>
      </c>
      <c r="AZ103" s="98" t="str">
        <f t="shared" ca="1" si="1157"/>
        <v/>
      </c>
      <c r="BA103" s="98" t="str">
        <f t="shared" ca="1" si="1157"/>
        <v/>
      </c>
      <c r="BB103" s="256" t="str">
        <f t="shared" ca="1" si="1157"/>
        <v/>
      </c>
      <c r="BC103" s="99" t="str">
        <f t="shared" ca="1" si="1157"/>
        <v/>
      </c>
      <c r="BD103" s="130" t="str">
        <f t="shared" ref="BD103:BG103" ca="1" si="1158">IFERROR(IF(VLOOKUP($C103,INDIRECT(BD$5&amp;"!$V$3:$AG$100"),2,0)&gt;0,1,0),"")</f>
        <v/>
      </c>
      <c r="BE103" s="98" t="str">
        <f t="shared" ca="1" si="1158"/>
        <v/>
      </c>
      <c r="BF103" s="98" t="str">
        <f t="shared" ca="1" si="1158"/>
        <v/>
      </c>
      <c r="BG103" s="318" t="str">
        <f t="shared" ca="1" si="1158"/>
        <v/>
      </c>
      <c r="BH103" s="88"/>
    </row>
    <row r="104" spans="1:60" x14ac:dyDescent="0.25">
      <c r="A104" s="3"/>
      <c r="B104" s="348"/>
      <c r="C104" s="372"/>
      <c r="D104" s="260" t="str">
        <f t="shared" si="1079"/>
        <v/>
      </c>
      <c r="E104" s="260" t="str">
        <f t="shared" si="1080"/>
        <v/>
      </c>
      <c r="F104" s="17" t="s">
        <v>18</v>
      </c>
      <c r="G104" s="141">
        <f t="shared" ca="1" si="122"/>
        <v>27</v>
      </c>
      <c r="H104" s="306" t="str">
        <f t="shared" ref="H104" ca="1" si="1159">IFERROR(IF(VLOOKUP($C103,INDIRECT(H$5&amp;"!$V$3:$AG$100"),12,0)&gt;0,VLOOKUP($C103,INDIRECT(H$5&amp;"!$V$3:$AG$100"),12,0),0),"")</f>
        <v/>
      </c>
      <c r="I104" s="101">
        <f t="shared" ref="I104" ca="1" si="1160">IFERROR(IF(VLOOKUP($C103,INDIRECT(I$5&amp;"!$V$3:$AG$100"),12,0)&gt;0,VLOOKUP($C103,INDIRECT(I$5&amp;"!$V$3:$AG$100"),12,0),0),"")</f>
        <v>2</v>
      </c>
      <c r="J104" s="101">
        <f t="shared" ref="J104" ca="1" si="1161">IFERROR(IF(VLOOKUP($C103,INDIRECT(J$5&amp;"!$V$3:$AG$100"),12,0)&gt;0,VLOOKUP($C103,INDIRECT(J$5&amp;"!$V$3:$AG$100"),12,0),0),"")</f>
        <v>2</v>
      </c>
      <c r="K104" s="102">
        <f t="shared" ref="K104" ca="1" si="1162">IFERROR(IF(VLOOKUP($C103,INDIRECT(K$5&amp;"!$V$3:$AG$100"),12,0)&gt;0,VLOOKUP($C103,INDIRECT(K$5&amp;"!$V$3:$AG$100"),12,0),0),"")</f>
        <v>2</v>
      </c>
      <c r="L104" s="103" t="str">
        <f t="shared" ref="L104" ca="1" si="1163">IFERROR(IF(VLOOKUP($C103,INDIRECT(L$5&amp;"!$V$3:$AG$100"),12,0)&gt;0,VLOOKUP($C103,INDIRECT(L$5&amp;"!$V$3:$AG$100"),12,0),0),"")</f>
        <v/>
      </c>
      <c r="M104" s="101" t="str">
        <f t="shared" ref="M104" ca="1" si="1164">IFERROR(IF(VLOOKUP($C103,INDIRECT(M$5&amp;"!$V$3:$AG$100"),12,0)&gt;0,VLOOKUP($C103,INDIRECT(M$5&amp;"!$V$3:$AG$100"),12,0),0),"")</f>
        <v/>
      </c>
      <c r="N104" s="101" t="str">
        <f t="shared" ref="N104" ca="1" si="1165">IFERROR(IF(VLOOKUP($C103,INDIRECT(N$5&amp;"!$V$3:$AG$100"),12,0)&gt;0,VLOOKUP($C103,INDIRECT(N$5&amp;"!$V$3:$AG$100"),12,0),0),"")</f>
        <v/>
      </c>
      <c r="O104" s="102">
        <f t="shared" ref="O104" ca="1" si="1166">IFERROR(IF(VLOOKUP($C103,INDIRECT(O$5&amp;"!$V$3:$AG$100"),12,0)&gt;0,VLOOKUP($C103,INDIRECT(O$5&amp;"!$V$3:$AG$100"),12,0),0),"")</f>
        <v>2</v>
      </c>
      <c r="P104" s="103">
        <f t="shared" ref="P104" ca="1" si="1167">IFERROR(IF(VLOOKUP($C103,INDIRECT(P$5&amp;"!$V$3:$AG$100"),12,0)&gt;0,VLOOKUP($C103,INDIRECT(P$5&amp;"!$V$3:$AG$100"),12,0),0),"")</f>
        <v>2</v>
      </c>
      <c r="Q104" s="101">
        <f t="shared" ref="Q104" ca="1" si="1168">IFERROR(IF(VLOOKUP($C103,INDIRECT(Q$5&amp;"!$V$3:$AG$100"),12,0)&gt;0,VLOOKUP($C103,INDIRECT(Q$5&amp;"!$V$3:$AG$100"),12,0),0),"")</f>
        <v>0</v>
      </c>
      <c r="R104" s="101">
        <f t="shared" ref="R104" ca="1" si="1169">IFERROR(IF(VLOOKUP($C103,INDIRECT(R$5&amp;"!$V$3:$AG$100"),12,0)&gt;0,VLOOKUP($C103,INDIRECT(R$5&amp;"!$V$3:$AG$100"),12,0),0),"")</f>
        <v>1</v>
      </c>
      <c r="S104" s="101" t="str">
        <f t="shared" ref="S104" ca="1" si="1170">IFERROR(IF(VLOOKUP($C103,INDIRECT(S$5&amp;"!$V$3:$AG$100"),12,0)&gt;0,VLOOKUP($C103,INDIRECT(S$5&amp;"!$V$3:$AG$100"),12,0),0),"")</f>
        <v/>
      </c>
      <c r="T104" s="102" t="str">
        <f t="shared" ref="T104" ca="1" si="1171">IFERROR(IF(VLOOKUP($C103,INDIRECT(T$5&amp;"!$V$3:$AG$100"),12,0)&gt;0,VLOOKUP($C103,INDIRECT(T$5&amp;"!$V$3:$AG$100"),12,0),0),"")</f>
        <v/>
      </c>
      <c r="U104" s="129" t="str">
        <f t="shared" ref="U104" ca="1" si="1172">IFERROR(IF(VLOOKUP($C103,INDIRECT(U$5&amp;"!$V$3:$AG$100"),12,0)&gt;0,VLOOKUP($C103,INDIRECT(U$5&amp;"!$V$3:$AG$100"),12,0),0),"")</f>
        <v/>
      </c>
      <c r="V104" s="101">
        <f t="shared" ref="V104" ca="1" si="1173">IFERROR(IF(VLOOKUP($C103,INDIRECT(V$5&amp;"!$V$3:$AG$100"),12,0)&gt;0,VLOOKUP($C103,INDIRECT(V$5&amp;"!$V$3:$AG$100"),12,0),0),"")</f>
        <v>0</v>
      </c>
      <c r="W104" s="101" t="str">
        <f t="shared" ref="W104" ca="1" si="1174">IFERROR(IF(VLOOKUP($C103,INDIRECT(W$5&amp;"!$V$3:$AG$100"),12,0)&gt;0,VLOOKUP($C103,INDIRECT(W$5&amp;"!$V$3:$AG$100"),12,0),0),"")</f>
        <v/>
      </c>
      <c r="X104" s="102">
        <f t="shared" ref="X104" ca="1" si="1175">IFERROR(IF(VLOOKUP($C103,INDIRECT(X$5&amp;"!$V$3:$AG$100"),12,0)&gt;0,VLOOKUP($C103,INDIRECT(X$5&amp;"!$V$3:$AG$100"),12,0),0),"")</f>
        <v>2</v>
      </c>
      <c r="Y104" s="103">
        <f t="shared" ref="Y104" ca="1" si="1176">IFERROR(IF(VLOOKUP($C103,INDIRECT(Y$5&amp;"!$V$3:$AG$100"),12,0)&gt;0,VLOOKUP($C103,INDIRECT(Y$5&amp;"!$V$3:$AG$100"),12,0),0),"")</f>
        <v>1</v>
      </c>
      <c r="Z104" s="101">
        <f t="shared" ref="Z104" ca="1" si="1177">IFERROR(IF(VLOOKUP($C103,INDIRECT(Z$5&amp;"!$V$3:$AG$100"),12,0)&gt;0,VLOOKUP($C103,INDIRECT(Z$5&amp;"!$V$3:$AG$100"),12,0),0),"")</f>
        <v>0</v>
      </c>
      <c r="AA104" s="101">
        <f t="shared" ref="AA104" ca="1" si="1178">IFERROR(IF(VLOOKUP($C103,INDIRECT(AA$5&amp;"!$V$3:$AG$100"),12,0)&gt;0,VLOOKUP($C103,INDIRECT(AA$5&amp;"!$V$3:$AG$100"),12,0),0),"")</f>
        <v>3</v>
      </c>
      <c r="AB104" s="102">
        <f t="shared" ref="AB104" ca="1" si="1179">IFERROR(IF(VLOOKUP($C103,INDIRECT(AB$5&amp;"!$V$3:$AG$100"),12,0)&gt;0,VLOOKUP($C103,INDIRECT(AB$5&amp;"!$V$3:$AG$100"),12,0),0),"")</f>
        <v>2</v>
      </c>
      <c r="AC104" s="103">
        <f t="shared" ref="AC104" ca="1" si="1180">IFERROR(IF(VLOOKUP($C103,INDIRECT(AC$5&amp;"!$V$3:$AG$100"),12,0)&gt;0,VLOOKUP($C103,INDIRECT(AC$5&amp;"!$V$3:$AG$100"),12,0),0),"")</f>
        <v>0</v>
      </c>
      <c r="AD104" s="101" t="str">
        <f t="shared" ref="AD104" ca="1" si="1181">IFERROR(IF(VLOOKUP($C103,INDIRECT(AD$5&amp;"!$V$3:$AG$100"),12,0)&gt;0,VLOOKUP($C103,INDIRECT(AD$5&amp;"!$V$3:$AG$100"),12,0),0),"")</f>
        <v/>
      </c>
      <c r="AE104" s="101" t="str">
        <f t="shared" ref="AE104" ca="1" si="1182">IFERROR(IF(VLOOKUP($C103,INDIRECT(AE$5&amp;"!$V$3:$AG$100"),12,0)&gt;0,VLOOKUP($C103,INDIRECT(AE$5&amp;"!$V$3:$AG$100"),12,0),0),"")</f>
        <v/>
      </c>
      <c r="AF104" s="101" t="str">
        <f t="shared" ref="AF104" ca="1" si="1183">IFERROR(IF(VLOOKUP($C103,INDIRECT(AF$5&amp;"!$V$3:$AG$100"),12,0)&gt;0,VLOOKUP($C103,INDIRECT(AF$5&amp;"!$V$3:$AG$100"),12,0),0),"")</f>
        <v/>
      </c>
      <c r="AG104" s="102">
        <f t="shared" ref="AG104" ca="1" si="1184">IFERROR(IF(VLOOKUP($C103,INDIRECT(AG$5&amp;"!$V$3:$AG$100"),12,0)&gt;0,VLOOKUP($C103,INDIRECT(AG$5&amp;"!$V$3:$AG$100"),12,0),0),"")</f>
        <v>1</v>
      </c>
      <c r="AH104" s="129" t="str">
        <f t="shared" ref="AH104" ca="1" si="1185">IFERROR(IF(VLOOKUP($C103,INDIRECT(AH$5&amp;"!$V$3:$AG$100"),12,0)&gt;0,VLOOKUP($C103,INDIRECT(AH$5&amp;"!$V$3:$AG$100"),12,0),0),"")</f>
        <v/>
      </c>
      <c r="AI104" s="101">
        <f t="shared" ref="AI104" ca="1" si="1186">IFERROR(IF(VLOOKUP($C103,INDIRECT(AI$5&amp;"!$V$3:$AG$100"),12,0)&gt;0,VLOOKUP($C103,INDIRECT(AI$5&amp;"!$V$3:$AG$100"),12,0),0),"")</f>
        <v>5</v>
      </c>
      <c r="AJ104" s="101">
        <f t="shared" ref="AJ104" ca="1" si="1187">IFERROR(IF(VLOOKUP($C103,INDIRECT(AJ$5&amp;"!$V$3:$AG$100"),12,0)&gt;0,VLOOKUP($C103,INDIRECT(AJ$5&amp;"!$V$3:$AG$100"),12,0),0),"")</f>
        <v>1</v>
      </c>
      <c r="AK104" s="102">
        <f t="shared" ref="AK104" ca="1" si="1188">IFERROR(IF(VLOOKUP($C103,INDIRECT(AK$5&amp;"!$V$3:$AG$100"),12,0)&gt;0,VLOOKUP($C103,INDIRECT(AK$5&amp;"!$V$3:$AG$100"),12,0),0),"")</f>
        <v>1</v>
      </c>
      <c r="AL104" s="103" t="str">
        <f t="shared" ref="AL104" ca="1" si="1189">IFERROR(IF(VLOOKUP($C103,INDIRECT(AL$5&amp;"!$V$3:$AG$100"),12,0)&gt;0,VLOOKUP($C103,INDIRECT(AL$5&amp;"!$V$3:$AG$100"),12,0),0),"")</f>
        <v/>
      </c>
      <c r="AM104" s="101" t="str">
        <f t="shared" ref="AM104" ca="1" si="1190">IFERROR(IF(VLOOKUP($C103,INDIRECT(AM$5&amp;"!$V$3:$AG$100"),12,0)&gt;0,VLOOKUP($C103,INDIRECT(AM$5&amp;"!$V$3:$AG$100"),12,0),0),"")</f>
        <v/>
      </c>
      <c r="AN104" s="101">
        <f t="shared" ref="AN104" ca="1" si="1191">IFERROR(IF(VLOOKUP($C103,INDIRECT(AN$5&amp;"!$V$3:$AG$100"),12,0)&gt;0,VLOOKUP($C103,INDIRECT(AN$5&amp;"!$V$3:$AG$100"),12,0),0),"")</f>
        <v>0</v>
      </c>
      <c r="AO104" s="254" t="str">
        <f t="shared" ref="AO104" ca="1" si="1192">IFERROR(IF(VLOOKUP($C103,INDIRECT(AO$5&amp;"!$V$3:$AG$100"),12,0)&gt;0,VLOOKUP($C103,INDIRECT(AO$5&amp;"!$V$3:$AG$100"),12,0),0),"")</f>
        <v/>
      </c>
      <c r="AP104" s="102" t="str">
        <f t="shared" ref="AP104" ca="1" si="1193">IFERROR(IF(VLOOKUP($C103,INDIRECT(AP$5&amp;"!$V$3:$AG$100"),12,0)&gt;0,VLOOKUP($C103,INDIRECT(AP$5&amp;"!$V$3:$AG$100"),12,0),0),"")</f>
        <v/>
      </c>
      <c r="AQ104" s="129" t="str">
        <f t="shared" ref="AQ104" ca="1" si="1194">IFERROR(IF(VLOOKUP($C103,INDIRECT(AQ$5&amp;"!$V$3:$AG$100"),12,0)&gt;0,VLOOKUP($C103,INDIRECT(AQ$5&amp;"!$V$3:$AG$100"),12,0),0),"")</f>
        <v/>
      </c>
      <c r="AR104" s="101" t="str">
        <f t="shared" ref="AR104" ca="1" si="1195">IFERROR(IF(VLOOKUP($C103,INDIRECT(AR$5&amp;"!$V$3:$AG$100"),12,0)&gt;0,VLOOKUP($C103,INDIRECT(AR$5&amp;"!$V$3:$AG$100"),12,0),0),"")</f>
        <v/>
      </c>
      <c r="AS104" s="101" t="str">
        <f t="shared" ref="AS104" ca="1" si="1196">IFERROR(IF(VLOOKUP($C103,INDIRECT(AS$5&amp;"!$V$3:$AG$100"),12,0)&gt;0,VLOOKUP($C103,INDIRECT(AS$5&amp;"!$V$3:$AG$100"),12,0),0),"")</f>
        <v/>
      </c>
      <c r="AT104" s="102" t="str">
        <f t="shared" ref="AT104" ca="1" si="1197">IFERROR(IF(VLOOKUP($C103,INDIRECT(AT$5&amp;"!$V$3:$AG$100"),12,0)&gt;0,VLOOKUP($C103,INDIRECT(AT$5&amp;"!$V$3:$AG$100"),12,0),0),"")</f>
        <v/>
      </c>
      <c r="AU104" s="129" t="str">
        <f t="shared" ref="AU104" ca="1" si="1198">IFERROR(IF(VLOOKUP($C103,INDIRECT(AU$5&amp;"!$V$3:$AG$100"),12,0)&gt;0,VLOOKUP($C103,INDIRECT(AU$5&amp;"!$V$3:$AG$100"),12,0),0),"")</f>
        <v/>
      </c>
      <c r="AV104" s="101" t="str">
        <f t="shared" ref="AV104" ca="1" si="1199">IFERROR(IF(VLOOKUP($C103,INDIRECT(AV$5&amp;"!$V$3:$AG$100"),12,0)&gt;0,VLOOKUP($C103,INDIRECT(AV$5&amp;"!$V$3:$AG$100"),12,0),0),"")</f>
        <v/>
      </c>
      <c r="AW104" s="101" t="str">
        <f t="shared" ref="AW104" ca="1" si="1200">IFERROR(IF(VLOOKUP($C103,INDIRECT(AW$5&amp;"!$V$3:$AG$100"),12,0)&gt;0,VLOOKUP($C103,INDIRECT(AW$5&amp;"!$V$3:$AG$100"),12,0),0),"")</f>
        <v/>
      </c>
      <c r="AX104" s="102" t="str">
        <f t="shared" ref="AX104" ca="1" si="1201">IFERROR(IF(VLOOKUP($C103,INDIRECT(AX$5&amp;"!$V$3:$AG$100"),12,0)&gt;0,VLOOKUP($C103,INDIRECT(AX$5&amp;"!$V$3:$AG$100"),12,0),0),"")</f>
        <v/>
      </c>
      <c r="AY104" s="103" t="str">
        <f t="shared" ref="AY104" ca="1" si="1202">IFERROR(IF(VLOOKUP($C103,INDIRECT(AY$5&amp;"!$V$3:$AG$100"),12,0)&gt;0,VLOOKUP($C103,INDIRECT(AY$5&amp;"!$V$3:$AG$100"),12,0),0),"")</f>
        <v/>
      </c>
      <c r="AZ104" s="101" t="str">
        <f t="shared" ref="AZ104" ca="1" si="1203">IFERROR(IF(VLOOKUP($C103,INDIRECT(AZ$5&amp;"!$V$3:$AG$100"),12,0)&gt;0,VLOOKUP($C103,INDIRECT(AZ$5&amp;"!$V$3:$AG$100"),12,0),0),"")</f>
        <v/>
      </c>
      <c r="BA104" s="101" t="str">
        <f t="shared" ref="BA104" ca="1" si="1204">IFERROR(IF(VLOOKUP($C103,INDIRECT(BA$5&amp;"!$V$3:$AG$100"),12,0)&gt;0,VLOOKUP($C103,INDIRECT(BA$5&amp;"!$V$3:$AG$100"),12,0),0),"")</f>
        <v/>
      </c>
      <c r="BB104" s="254" t="str">
        <f t="shared" ref="BB104" ca="1" si="1205">IFERROR(IF(VLOOKUP($C103,INDIRECT(BB$5&amp;"!$V$3:$AG$100"),12,0)&gt;0,VLOOKUP($C103,INDIRECT(BB$5&amp;"!$V$3:$AG$100"),12,0),0),"")</f>
        <v/>
      </c>
      <c r="BC104" s="102" t="str">
        <f t="shared" ref="BC104" ca="1" si="1206">IFERROR(IF(VLOOKUP($C103,INDIRECT(BC$5&amp;"!$V$3:$AG$100"),12,0)&gt;0,VLOOKUP($C103,INDIRECT(BC$5&amp;"!$V$3:$AG$100"),12,0),0),"")</f>
        <v/>
      </c>
      <c r="BD104" s="129" t="str">
        <f t="shared" ref="BD104" ca="1" si="1207">IFERROR(IF(VLOOKUP($C103,INDIRECT(BD$5&amp;"!$V$3:$AG$100"),12,0)&gt;0,VLOOKUP($C103,INDIRECT(BD$5&amp;"!$V$3:$AG$100"),12,0),0),"")</f>
        <v/>
      </c>
      <c r="BE104" s="101" t="str">
        <f t="shared" ref="BE104" ca="1" si="1208">IFERROR(IF(VLOOKUP($C103,INDIRECT(BE$5&amp;"!$V$3:$AG$100"),12,0)&gt;0,VLOOKUP($C103,INDIRECT(BE$5&amp;"!$V$3:$AG$100"),12,0),0),"")</f>
        <v/>
      </c>
      <c r="BF104" s="101" t="str">
        <f t="shared" ref="BF104" ca="1" si="1209">IFERROR(IF(VLOOKUP($C103,INDIRECT(BF$5&amp;"!$V$3:$AG$100"),12,0)&gt;0,VLOOKUP($C103,INDIRECT(BF$5&amp;"!$V$3:$AG$100"),12,0),0),"")</f>
        <v/>
      </c>
      <c r="BG104" s="307" t="str">
        <f t="shared" ref="BG104" ca="1" si="1210">IFERROR(IF(VLOOKUP($C103,INDIRECT(BG$5&amp;"!$V$3:$AG$100"),12,0)&gt;0,VLOOKUP($C103,INDIRECT(BG$5&amp;"!$V$3:$AG$100"),12,0),0),"")</f>
        <v/>
      </c>
      <c r="BH104" s="88"/>
    </row>
    <row r="105" spans="1:60" x14ac:dyDescent="0.25">
      <c r="A105" s="3"/>
      <c r="B105" s="348"/>
      <c r="C105" s="372"/>
      <c r="D105" s="260" t="str">
        <f t="shared" si="1079"/>
        <v/>
      </c>
      <c r="E105" s="260" t="str">
        <f t="shared" si="1080"/>
        <v/>
      </c>
      <c r="F105" s="20" t="s">
        <v>20</v>
      </c>
      <c r="G105" s="142">
        <f t="shared" ca="1" si="122"/>
        <v>115</v>
      </c>
      <c r="H105" s="319" t="str">
        <f t="shared" ref="H105:BG105" ca="1" si="1211">IFERROR(IF(VLOOKUP($C103,INDIRECT(H$5&amp;"!$V$3:$AG$100"),11,0)&gt;0,VLOOKUP($C103,INDIRECT(H$5&amp;"!$V$3:$AG$100"),11,0),0),"")</f>
        <v/>
      </c>
      <c r="I105" s="104">
        <f t="shared" ca="1" si="1211"/>
        <v>10</v>
      </c>
      <c r="J105" s="104">
        <f t="shared" ca="1" si="1211"/>
        <v>1</v>
      </c>
      <c r="K105" s="105">
        <f t="shared" ca="1" si="1211"/>
        <v>10</v>
      </c>
      <c r="L105" s="106" t="str">
        <f t="shared" ca="1" si="1211"/>
        <v/>
      </c>
      <c r="M105" s="104" t="str">
        <f t="shared" ca="1" si="1211"/>
        <v/>
      </c>
      <c r="N105" s="104" t="str">
        <f t="shared" ca="1" si="1211"/>
        <v/>
      </c>
      <c r="O105" s="105">
        <f t="shared" ca="1" si="1211"/>
        <v>2</v>
      </c>
      <c r="P105" s="106">
        <f t="shared" ca="1" si="1211"/>
        <v>5</v>
      </c>
      <c r="Q105" s="104">
        <f t="shared" ca="1" si="1211"/>
        <v>0</v>
      </c>
      <c r="R105" s="104">
        <f t="shared" ca="1" si="1211"/>
        <v>12</v>
      </c>
      <c r="S105" s="104" t="str">
        <f t="shared" ca="1" si="1211"/>
        <v/>
      </c>
      <c r="T105" s="105" t="str">
        <f t="shared" ca="1" si="1211"/>
        <v/>
      </c>
      <c r="U105" s="131" t="str">
        <f t="shared" ca="1" si="1211"/>
        <v/>
      </c>
      <c r="V105" s="104">
        <f t="shared" ca="1" si="1211"/>
        <v>0</v>
      </c>
      <c r="W105" s="104" t="str">
        <f t="shared" ca="1" si="1211"/>
        <v/>
      </c>
      <c r="X105" s="105">
        <f t="shared" ca="1" si="1211"/>
        <v>6</v>
      </c>
      <c r="Y105" s="106">
        <f t="shared" ca="1" si="1211"/>
        <v>4</v>
      </c>
      <c r="Z105" s="104">
        <f t="shared" ca="1" si="1211"/>
        <v>11</v>
      </c>
      <c r="AA105" s="104">
        <f t="shared" ca="1" si="1211"/>
        <v>1</v>
      </c>
      <c r="AB105" s="105">
        <f t="shared" ca="1" si="1211"/>
        <v>8</v>
      </c>
      <c r="AC105" s="106">
        <f t="shared" ca="1" si="1211"/>
        <v>3</v>
      </c>
      <c r="AD105" s="104" t="str">
        <f t="shared" ca="1" si="1211"/>
        <v/>
      </c>
      <c r="AE105" s="104" t="str">
        <f t="shared" ca="1" si="1211"/>
        <v/>
      </c>
      <c r="AF105" s="104" t="str">
        <f t="shared" ca="1" si="1211"/>
        <v/>
      </c>
      <c r="AG105" s="105">
        <f t="shared" ca="1" si="1211"/>
        <v>3</v>
      </c>
      <c r="AH105" s="131" t="str">
        <f t="shared" ca="1" si="1211"/>
        <v/>
      </c>
      <c r="AI105" s="104">
        <f t="shared" ca="1" si="1211"/>
        <v>12</v>
      </c>
      <c r="AJ105" s="104">
        <f t="shared" ca="1" si="1211"/>
        <v>15</v>
      </c>
      <c r="AK105" s="105">
        <f t="shared" ca="1" si="1211"/>
        <v>1</v>
      </c>
      <c r="AL105" s="106" t="str">
        <f t="shared" ca="1" si="1211"/>
        <v/>
      </c>
      <c r="AM105" s="104" t="str">
        <f t="shared" ca="1" si="1211"/>
        <v/>
      </c>
      <c r="AN105" s="104">
        <f t="shared" ca="1" si="1211"/>
        <v>11</v>
      </c>
      <c r="AO105" s="255" t="str">
        <f t="shared" ca="1" si="1211"/>
        <v/>
      </c>
      <c r="AP105" s="105" t="str">
        <f t="shared" ca="1" si="1211"/>
        <v/>
      </c>
      <c r="AQ105" s="131" t="str">
        <f t="shared" ca="1" si="1211"/>
        <v/>
      </c>
      <c r="AR105" s="104" t="str">
        <f t="shared" ca="1" si="1211"/>
        <v/>
      </c>
      <c r="AS105" s="104" t="str">
        <f t="shared" ca="1" si="1211"/>
        <v/>
      </c>
      <c r="AT105" s="105" t="str">
        <f t="shared" ca="1" si="1211"/>
        <v/>
      </c>
      <c r="AU105" s="131" t="str">
        <f t="shared" ca="1" si="1211"/>
        <v/>
      </c>
      <c r="AV105" s="104" t="str">
        <f t="shared" ca="1" si="1211"/>
        <v/>
      </c>
      <c r="AW105" s="104" t="str">
        <f t="shared" ca="1" si="1211"/>
        <v/>
      </c>
      <c r="AX105" s="105" t="str">
        <f t="shared" ca="1" si="1211"/>
        <v/>
      </c>
      <c r="AY105" s="106" t="str">
        <f t="shared" ca="1" si="1211"/>
        <v/>
      </c>
      <c r="AZ105" s="104" t="str">
        <f t="shared" ca="1" si="1211"/>
        <v/>
      </c>
      <c r="BA105" s="104" t="str">
        <f t="shared" ca="1" si="1211"/>
        <v/>
      </c>
      <c r="BB105" s="255" t="str">
        <f t="shared" ca="1" si="1211"/>
        <v/>
      </c>
      <c r="BC105" s="105" t="str">
        <f t="shared" ca="1" si="1211"/>
        <v/>
      </c>
      <c r="BD105" s="131" t="str">
        <f t="shared" ca="1" si="1211"/>
        <v/>
      </c>
      <c r="BE105" s="104" t="str">
        <f t="shared" ca="1" si="1211"/>
        <v/>
      </c>
      <c r="BF105" s="104" t="str">
        <f t="shared" ca="1" si="1211"/>
        <v/>
      </c>
      <c r="BG105" s="320" t="str">
        <f t="shared" ca="1" si="1211"/>
        <v/>
      </c>
      <c r="BH105" s="88"/>
    </row>
    <row r="106" spans="1:60" x14ac:dyDescent="0.25">
      <c r="A106" s="3"/>
      <c r="B106" s="355" t="s">
        <v>86</v>
      </c>
      <c r="C106" s="360" t="s">
        <v>15</v>
      </c>
      <c r="D106" s="260" t="str">
        <f t="shared" ref="D106:D108" si="1212">IF(C106="","",C106)</f>
        <v>Guilherme</v>
      </c>
      <c r="E106" s="260" t="str">
        <f t="shared" ref="E106:E108" si="1213">IF(B106="","",B106)</f>
        <v>M</v>
      </c>
      <c r="F106" s="23" t="s">
        <v>16</v>
      </c>
      <c r="G106" s="143">
        <f t="shared" ref="G106:G108" ca="1" si="1214">SUM(H106:BG106)</f>
        <v>33</v>
      </c>
      <c r="H106" s="304" t="str">
        <f t="shared" ref="H106:BG106" ca="1" si="1215">IFERROR(IF(VLOOKUP($C106,INDIRECT(H$5&amp;"!$V$3:$AG$100"),2,0)&gt;0,1,0),"")</f>
        <v/>
      </c>
      <c r="I106" s="108">
        <f t="shared" ca="1" si="1215"/>
        <v>1</v>
      </c>
      <c r="J106" s="108">
        <f t="shared" ca="1" si="1215"/>
        <v>1</v>
      </c>
      <c r="K106" s="109">
        <f t="shared" ca="1" si="1215"/>
        <v>1</v>
      </c>
      <c r="L106" s="107" t="str">
        <f t="shared" ca="1" si="1215"/>
        <v/>
      </c>
      <c r="M106" s="108" t="str">
        <f t="shared" ca="1" si="1215"/>
        <v/>
      </c>
      <c r="N106" s="108">
        <f t="shared" ca="1" si="1215"/>
        <v>1</v>
      </c>
      <c r="O106" s="109">
        <f t="shared" ca="1" si="1215"/>
        <v>1</v>
      </c>
      <c r="P106" s="107">
        <f t="shared" ca="1" si="1215"/>
        <v>1</v>
      </c>
      <c r="Q106" s="108">
        <f t="shared" ca="1" si="1215"/>
        <v>1</v>
      </c>
      <c r="R106" s="108" t="str">
        <f t="shared" ca="1" si="1215"/>
        <v/>
      </c>
      <c r="S106" s="108">
        <f t="shared" ca="1" si="1215"/>
        <v>1</v>
      </c>
      <c r="T106" s="109">
        <f t="shared" ca="1" si="1215"/>
        <v>1</v>
      </c>
      <c r="U106" s="128">
        <f t="shared" ca="1" si="1215"/>
        <v>1</v>
      </c>
      <c r="V106" s="108">
        <f t="shared" ca="1" si="1215"/>
        <v>1</v>
      </c>
      <c r="W106" s="108" t="str">
        <f t="shared" ca="1" si="1215"/>
        <v/>
      </c>
      <c r="X106" s="109">
        <f t="shared" ca="1" si="1215"/>
        <v>1</v>
      </c>
      <c r="Y106" s="107">
        <f t="shared" ca="1" si="1215"/>
        <v>1</v>
      </c>
      <c r="Z106" s="108">
        <f t="shared" ca="1" si="1215"/>
        <v>1</v>
      </c>
      <c r="AA106" s="108">
        <f t="shared" ca="1" si="1215"/>
        <v>1</v>
      </c>
      <c r="AB106" s="109" t="str">
        <f t="shared" ca="1" si="1215"/>
        <v/>
      </c>
      <c r="AC106" s="107">
        <f t="shared" ca="1" si="1215"/>
        <v>1</v>
      </c>
      <c r="AD106" s="108" t="str">
        <f t="shared" ca="1" si="1215"/>
        <v/>
      </c>
      <c r="AE106" s="108" t="str">
        <f t="shared" ca="1" si="1215"/>
        <v/>
      </c>
      <c r="AF106" s="108" t="str">
        <f t="shared" ca="1" si="1215"/>
        <v/>
      </c>
      <c r="AG106" s="109">
        <f t="shared" ca="1" si="1215"/>
        <v>1</v>
      </c>
      <c r="AH106" s="128">
        <f t="shared" ca="1" si="1215"/>
        <v>1</v>
      </c>
      <c r="AI106" s="108">
        <f t="shared" ca="1" si="1215"/>
        <v>1</v>
      </c>
      <c r="AJ106" s="108">
        <f t="shared" ca="1" si="1215"/>
        <v>1</v>
      </c>
      <c r="AK106" s="109">
        <f t="shared" ca="1" si="1215"/>
        <v>1</v>
      </c>
      <c r="AL106" s="107" t="str">
        <f t="shared" ca="1" si="1215"/>
        <v/>
      </c>
      <c r="AM106" s="108" t="str">
        <f t="shared" ca="1" si="1215"/>
        <v/>
      </c>
      <c r="AN106" s="108">
        <f t="shared" ca="1" si="1215"/>
        <v>1</v>
      </c>
      <c r="AO106" s="253">
        <f t="shared" ca="1" si="1215"/>
        <v>1</v>
      </c>
      <c r="AP106" s="109">
        <f t="shared" ca="1" si="1215"/>
        <v>1</v>
      </c>
      <c r="AQ106" s="128">
        <f t="shared" ca="1" si="1215"/>
        <v>1</v>
      </c>
      <c r="AR106" s="108">
        <f t="shared" ca="1" si="1215"/>
        <v>1</v>
      </c>
      <c r="AS106" s="108" t="str">
        <f t="shared" ca="1" si="1215"/>
        <v/>
      </c>
      <c r="AT106" s="109">
        <f t="shared" ca="1" si="1215"/>
        <v>1</v>
      </c>
      <c r="AU106" s="128">
        <f t="shared" ca="1" si="1215"/>
        <v>1</v>
      </c>
      <c r="AV106" s="108">
        <f t="shared" ca="1" si="1215"/>
        <v>1</v>
      </c>
      <c r="AW106" s="108" t="str">
        <f t="shared" ca="1" si="1215"/>
        <v/>
      </c>
      <c r="AX106" s="109" t="str">
        <f t="shared" ca="1" si="1215"/>
        <v/>
      </c>
      <c r="AY106" s="107">
        <f t="shared" ca="1" si="1215"/>
        <v>1</v>
      </c>
      <c r="AZ106" s="108">
        <f t="shared" ca="1" si="1215"/>
        <v>1</v>
      </c>
      <c r="BA106" s="108">
        <f t="shared" ca="1" si="1215"/>
        <v>1</v>
      </c>
      <c r="BB106" s="253">
        <f t="shared" ca="1" si="1215"/>
        <v>1</v>
      </c>
      <c r="BC106" s="109" t="str">
        <f t="shared" ca="1" si="1215"/>
        <v/>
      </c>
      <c r="BD106" s="128" t="str">
        <f t="shared" ca="1" si="1215"/>
        <v/>
      </c>
      <c r="BE106" s="108" t="str">
        <f t="shared" ca="1" si="1215"/>
        <v/>
      </c>
      <c r="BF106" s="108" t="str">
        <f t="shared" ca="1" si="1215"/>
        <v/>
      </c>
      <c r="BG106" s="305" t="str">
        <f t="shared" ca="1" si="1215"/>
        <v/>
      </c>
      <c r="BH106" s="88"/>
    </row>
    <row r="107" spans="1:60" x14ac:dyDescent="0.25">
      <c r="A107" s="3"/>
      <c r="B107" s="348"/>
      <c r="C107" s="354"/>
      <c r="D107" s="260" t="str">
        <f t="shared" si="1212"/>
        <v/>
      </c>
      <c r="E107" s="260" t="str">
        <f t="shared" si="1213"/>
        <v/>
      </c>
      <c r="F107" s="17" t="s">
        <v>18</v>
      </c>
      <c r="G107" s="141">
        <f t="shared" ca="1" si="1214"/>
        <v>68</v>
      </c>
      <c r="H107" s="306" t="str">
        <f t="shared" ref="H107:BG107" ca="1" si="1216">IFERROR(IF(VLOOKUP($C106,INDIRECT(H$5&amp;"!$V$3:$AG$100"),12,0)&gt;0,VLOOKUP($C106,INDIRECT(H$5&amp;"!$V$3:$AG$100"),12,0),0),"")</f>
        <v/>
      </c>
      <c r="I107" s="101">
        <f t="shared" ca="1" si="1216"/>
        <v>1</v>
      </c>
      <c r="J107" s="101">
        <f t="shared" ca="1" si="1216"/>
        <v>3</v>
      </c>
      <c r="K107" s="102">
        <f t="shared" ca="1" si="1216"/>
        <v>3</v>
      </c>
      <c r="L107" s="103" t="str">
        <f t="shared" ca="1" si="1216"/>
        <v/>
      </c>
      <c r="M107" s="101" t="str">
        <f t="shared" ca="1" si="1216"/>
        <v/>
      </c>
      <c r="N107" s="101">
        <f t="shared" ca="1" si="1216"/>
        <v>5</v>
      </c>
      <c r="O107" s="102">
        <f t="shared" ca="1" si="1216"/>
        <v>1</v>
      </c>
      <c r="P107" s="103">
        <f t="shared" ca="1" si="1216"/>
        <v>2</v>
      </c>
      <c r="Q107" s="101">
        <f t="shared" ca="1" si="1216"/>
        <v>3</v>
      </c>
      <c r="R107" s="101" t="str">
        <f t="shared" ca="1" si="1216"/>
        <v/>
      </c>
      <c r="S107" s="101">
        <f t="shared" ca="1" si="1216"/>
        <v>0</v>
      </c>
      <c r="T107" s="102">
        <f t="shared" ca="1" si="1216"/>
        <v>3</v>
      </c>
      <c r="U107" s="129">
        <f t="shared" ca="1" si="1216"/>
        <v>0</v>
      </c>
      <c r="V107" s="101">
        <f t="shared" ca="1" si="1216"/>
        <v>1</v>
      </c>
      <c r="W107" s="101" t="str">
        <f t="shared" ca="1" si="1216"/>
        <v/>
      </c>
      <c r="X107" s="102">
        <f t="shared" ca="1" si="1216"/>
        <v>1</v>
      </c>
      <c r="Y107" s="103">
        <f t="shared" ca="1" si="1216"/>
        <v>2</v>
      </c>
      <c r="Z107" s="101">
        <f t="shared" ca="1" si="1216"/>
        <v>3</v>
      </c>
      <c r="AA107" s="101">
        <f t="shared" ca="1" si="1216"/>
        <v>4</v>
      </c>
      <c r="AB107" s="102" t="str">
        <f t="shared" ca="1" si="1216"/>
        <v/>
      </c>
      <c r="AC107" s="103">
        <f t="shared" ca="1" si="1216"/>
        <v>2</v>
      </c>
      <c r="AD107" s="101" t="str">
        <f t="shared" ca="1" si="1216"/>
        <v/>
      </c>
      <c r="AE107" s="101" t="str">
        <f t="shared" ca="1" si="1216"/>
        <v/>
      </c>
      <c r="AF107" s="101" t="str">
        <f t="shared" ca="1" si="1216"/>
        <v/>
      </c>
      <c r="AG107" s="102">
        <f t="shared" ca="1" si="1216"/>
        <v>5</v>
      </c>
      <c r="AH107" s="129">
        <f t="shared" ca="1" si="1216"/>
        <v>4</v>
      </c>
      <c r="AI107" s="101">
        <f t="shared" ca="1" si="1216"/>
        <v>5</v>
      </c>
      <c r="AJ107" s="101">
        <f t="shared" ca="1" si="1216"/>
        <v>2</v>
      </c>
      <c r="AK107" s="102">
        <f t="shared" ca="1" si="1216"/>
        <v>1</v>
      </c>
      <c r="AL107" s="103" t="str">
        <f t="shared" ca="1" si="1216"/>
        <v/>
      </c>
      <c r="AM107" s="101" t="str">
        <f t="shared" ca="1" si="1216"/>
        <v/>
      </c>
      <c r="AN107" s="101">
        <f t="shared" ca="1" si="1216"/>
        <v>0</v>
      </c>
      <c r="AO107" s="254">
        <f t="shared" ca="1" si="1216"/>
        <v>4</v>
      </c>
      <c r="AP107" s="102">
        <f t="shared" ca="1" si="1216"/>
        <v>0</v>
      </c>
      <c r="AQ107" s="129">
        <f t="shared" ca="1" si="1216"/>
        <v>0</v>
      </c>
      <c r="AR107" s="101">
        <f t="shared" ca="1" si="1216"/>
        <v>3</v>
      </c>
      <c r="AS107" s="101" t="str">
        <f t="shared" ca="1" si="1216"/>
        <v/>
      </c>
      <c r="AT107" s="102">
        <f t="shared" ca="1" si="1216"/>
        <v>0</v>
      </c>
      <c r="AU107" s="129">
        <f t="shared" ca="1" si="1216"/>
        <v>1</v>
      </c>
      <c r="AV107" s="101">
        <f t="shared" ca="1" si="1216"/>
        <v>3</v>
      </c>
      <c r="AW107" s="101" t="str">
        <f t="shared" ca="1" si="1216"/>
        <v/>
      </c>
      <c r="AX107" s="102" t="str">
        <f t="shared" ca="1" si="1216"/>
        <v/>
      </c>
      <c r="AY107" s="103">
        <f t="shared" ca="1" si="1216"/>
        <v>3</v>
      </c>
      <c r="AZ107" s="101">
        <f t="shared" ca="1" si="1216"/>
        <v>1</v>
      </c>
      <c r="BA107" s="101">
        <f t="shared" ca="1" si="1216"/>
        <v>1</v>
      </c>
      <c r="BB107" s="254">
        <f t="shared" ca="1" si="1216"/>
        <v>1</v>
      </c>
      <c r="BC107" s="102" t="str">
        <f t="shared" ca="1" si="1216"/>
        <v/>
      </c>
      <c r="BD107" s="129" t="str">
        <f t="shared" ca="1" si="1216"/>
        <v/>
      </c>
      <c r="BE107" s="101" t="str">
        <f t="shared" ca="1" si="1216"/>
        <v/>
      </c>
      <c r="BF107" s="101" t="str">
        <f t="shared" ca="1" si="1216"/>
        <v/>
      </c>
      <c r="BG107" s="307" t="str">
        <f t="shared" ca="1" si="1216"/>
        <v/>
      </c>
      <c r="BH107" s="88"/>
    </row>
    <row r="108" spans="1:60" x14ac:dyDescent="0.25">
      <c r="A108" s="3"/>
      <c r="B108" s="348"/>
      <c r="C108" s="354"/>
      <c r="D108" s="260" t="str">
        <f t="shared" si="1212"/>
        <v/>
      </c>
      <c r="E108" s="260" t="str">
        <f t="shared" si="1213"/>
        <v/>
      </c>
      <c r="F108" s="20" t="s">
        <v>20</v>
      </c>
      <c r="G108" s="142">
        <f t="shared" ca="1" si="1214"/>
        <v>258</v>
      </c>
      <c r="H108" s="308" t="str">
        <f t="shared" ref="H108:BG108" ca="1" si="1217">IFERROR(IF(VLOOKUP($C106,INDIRECT(H$5&amp;"!$V$3:$AG$100"),11,0)&gt;0,VLOOKUP($C106,INDIRECT(H$5&amp;"!$V$3:$AG$100"),11,0),0),"")</f>
        <v/>
      </c>
      <c r="I108" s="309">
        <f t="shared" ca="1" si="1217"/>
        <v>1</v>
      </c>
      <c r="J108" s="309">
        <f t="shared" ca="1" si="1217"/>
        <v>17</v>
      </c>
      <c r="K108" s="310">
        <f t="shared" ca="1" si="1217"/>
        <v>10</v>
      </c>
      <c r="L108" s="311" t="str">
        <f t="shared" ca="1" si="1217"/>
        <v/>
      </c>
      <c r="M108" s="309" t="str">
        <f t="shared" ca="1" si="1217"/>
        <v/>
      </c>
      <c r="N108" s="309">
        <f t="shared" ca="1" si="1217"/>
        <v>8</v>
      </c>
      <c r="O108" s="310">
        <f t="shared" ca="1" si="1217"/>
        <v>2</v>
      </c>
      <c r="P108" s="311">
        <f t="shared" ca="1" si="1217"/>
        <v>12</v>
      </c>
      <c r="Q108" s="309">
        <f t="shared" ca="1" si="1217"/>
        <v>6</v>
      </c>
      <c r="R108" s="309" t="str">
        <f t="shared" ca="1" si="1217"/>
        <v/>
      </c>
      <c r="S108" s="309">
        <f t="shared" ca="1" si="1217"/>
        <v>9</v>
      </c>
      <c r="T108" s="310">
        <f t="shared" ca="1" si="1217"/>
        <v>13</v>
      </c>
      <c r="U108" s="312">
        <f t="shared" ca="1" si="1217"/>
        <v>9</v>
      </c>
      <c r="V108" s="309">
        <f t="shared" ca="1" si="1217"/>
        <v>5</v>
      </c>
      <c r="W108" s="309" t="str">
        <f t="shared" ca="1" si="1217"/>
        <v/>
      </c>
      <c r="X108" s="310">
        <f t="shared" ca="1" si="1217"/>
        <v>4</v>
      </c>
      <c r="Y108" s="311">
        <f t="shared" ca="1" si="1217"/>
        <v>5</v>
      </c>
      <c r="Z108" s="309">
        <f t="shared" ca="1" si="1217"/>
        <v>11</v>
      </c>
      <c r="AA108" s="309">
        <f t="shared" ca="1" si="1217"/>
        <v>3</v>
      </c>
      <c r="AB108" s="310" t="str">
        <f t="shared" ca="1" si="1217"/>
        <v/>
      </c>
      <c r="AC108" s="311">
        <f t="shared" ca="1" si="1217"/>
        <v>5</v>
      </c>
      <c r="AD108" s="309" t="str">
        <f t="shared" ca="1" si="1217"/>
        <v/>
      </c>
      <c r="AE108" s="309" t="str">
        <f t="shared" ca="1" si="1217"/>
        <v/>
      </c>
      <c r="AF108" s="309" t="str">
        <f t="shared" ca="1" si="1217"/>
        <v/>
      </c>
      <c r="AG108" s="310">
        <f t="shared" ca="1" si="1217"/>
        <v>3</v>
      </c>
      <c r="AH108" s="312">
        <f t="shared" ca="1" si="1217"/>
        <v>13</v>
      </c>
      <c r="AI108" s="309">
        <f t="shared" ca="1" si="1217"/>
        <v>8</v>
      </c>
      <c r="AJ108" s="309">
        <f t="shared" ca="1" si="1217"/>
        <v>4</v>
      </c>
      <c r="AK108" s="310">
        <f t="shared" ca="1" si="1217"/>
        <v>8</v>
      </c>
      <c r="AL108" s="311" t="str">
        <f t="shared" ca="1" si="1217"/>
        <v/>
      </c>
      <c r="AM108" s="309" t="str">
        <f t="shared" ca="1" si="1217"/>
        <v/>
      </c>
      <c r="AN108" s="309">
        <f t="shared" ca="1" si="1217"/>
        <v>11</v>
      </c>
      <c r="AO108" s="313">
        <f t="shared" ca="1" si="1217"/>
        <v>8</v>
      </c>
      <c r="AP108" s="310">
        <f t="shared" ca="1" si="1217"/>
        <v>8</v>
      </c>
      <c r="AQ108" s="312">
        <f t="shared" ca="1" si="1217"/>
        <v>14</v>
      </c>
      <c r="AR108" s="309">
        <f t="shared" ca="1" si="1217"/>
        <v>14</v>
      </c>
      <c r="AS108" s="309" t="str">
        <f t="shared" ca="1" si="1217"/>
        <v/>
      </c>
      <c r="AT108" s="310">
        <f t="shared" ca="1" si="1217"/>
        <v>3</v>
      </c>
      <c r="AU108" s="312">
        <f t="shared" ca="1" si="1217"/>
        <v>6</v>
      </c>
      <c r="AV108" s="309">
        <f t="shared" ca="1" si="1217"/>
        <v>7</v>
      </c>
      <c r="AW108" s="309" t="str">
        <f t="shared" ca="1" si="1217"/>
        <v/>
      </c>
      <c r="AX108" s="310" t="str">
        <f t="shared" ca="1" si="1217"/>
        <v/>
      </c>
      <c r="AY108" s="311">
        <f t="shared" ca="1" si="1217"/>
        <v>4</v>
      </c>
      <c r="AZ108" s="309">
        <f t="shared" ca="1" si="1217"/>
        <v>3</v>
      </c>
      <c r="BA108" s="309">
        <f t="shared" ca="1" si="1217"/>
        <v>11</v>
      </c>
      <c r="BB108" s="313">
        <f t="shared" ca="1" si="1217"/>
        <v>13</v>
      </c>
      <c r="BC108" s="310" t="str">
        <f t="shared" ca="1" si="1217"/>
        <v/>
      </c>
      <c r="BD108" s="312" t="str">
        <f t="shared" ca="1" si="1217"/>
        <v/>
      </c>
      <c r="BE108" s="309" t="str">
        <f t="shared" ca="1" si="1217"/>
        <v/>
      </c>
      <c r="BF108" s="309" t="str">
        <f t="shared" ca="1" si="1217"/>
        <v/>
      </c>
      <c r="BG108" s="314" t="str">
        <f t="shared" ca="1" si="1217"/>
        <v/>
      </c>
      <c r="BH108" s="88"/>
    </row>
    <row r="109" spans="1:60" x14ac:dyDescent="0.25">
      <c r="A109" s="3"/>
      <c r="B109" s="355" t="s">
        <v>86</v>
      </c>
      <c r="C109" s="360" t="s">
        <v>117</v>
      </c>
      <c r="D109" s="260" t="str">
        <f t="shared" si="1079"/>
        <v>John</v>
      </c>
      <c r="E109" s="260" t="str">
        <f t="shared" si="1080"/>
        <v>M</v>
      </c>
      <c r="F109" s="23" t="s">
        <v>16</v>
      </c>
      <c r="G109" s="143">
        <f t="shared" ca="1" si="122"/>
        <v>9</v>
      </c>
      <c r="H109" s="317" t="str">
        <f t="shared" ref="H109:W109" ca="1" si="1218">IFERROR(IF(VLOOKUP($C109,INDIRECT(H$5&amp;"!$V$3:$AG$100"),2,0)&gt;0,1,0),"")</f>
        <v/>
      </c>
      <c r="I109" s="98" t="str">
        <f t="shared" ca="1" si="1218"/>
        <v/>
      </c>
      <c r="J109" s="98" t="str">
        <f t="shared" ca="1" si="1218"/>
        <v/>
      </c>
      <c r="K109" s="99" t="str">
        <f t="shared" ca="1" si="1218"/>
        <v/>
      </c>
      <c r="L109" s="100" t="str">
        <f t="shared" ca="1" si="1218"/>
        <v/>
      </c>
      <c r="M109" s="98" t="str">
        <f t="shared" ca="1" si="1218"/>
        <v/>
      </c>
      <c r="N109" s="98" t="str">
        <f t="shared" ca="1" si="1218"/>
        <v/>
      </c>
      <c r="O109" s="99" t="str">
        <f t="shared" ca="1" si="1218"/>
        <v/>
      </c>
      <c r="P109" s="100" t="str">
        <f t="shared" ca="1" si="1218"/>
        <v/>
      </c>
      <c r="Q109" s="98" t="str">
        <f t="shared" ca="1" si="1218"/>
        <v/>
      </c>
      <c r="R109" s="98" t="str">
        <f t="shared" ca="1" si="1218"/>
        <v/>
      </c>
      <c r="S109" s="98">
        <f t="shared" ca="1" si="1218"/>
        <v>1</v>
      </c>
      <c r="T109" s="99">
        <f t="shared" ca="1" si="1218"/>
        <v>1</v>
      </c>
      <c r="U109" s="130" t="str">
        <f t="shared" ca="1" si="1218"/>
        <v/>
      </c>
      <c r="V109" s="98" t="str">
        <f t="shared" ca="1" si="1218"/>
        <v/>
      </c>
      <c r="W109" s="98" t="str">
        <f t="shared" ca="1" si="1218"/>
        <v/>
      </c>
      <c r="X109" s="99" t="str">
        <f t="shared" ref="X109:AM109" ca="1" si="1219">IFERROR(IF(VLOOKUP($C109,INDIRECT(X$5&amp;"!$V$3:$AG$100"),2,0)&gt;0,1,0),"")</f>
        <v/>
      </c>
      <c r="Y109" s="100" t="str">
        <f t="shared" ca="1" si="1219"/>
        <v/>
      </c>
      <c r="Z109" s="98" t="str">
        <f t="shared" ca="1" si="1219"/>
        <v/>
      </c>
      <c r="AA109" s="98" t="str">
        <f t="shared" ca="1" si="1219"/>
        <v/>
      </c>
      <c r="AB109" s="99">
        <f t="shared" ca="1" si="1219"/>
        <v>1</v>
      </c>
      <c r="AC109" s="100" t="str">
        <f t="shared" ca="1" si="1219"/>
        <v/>
      </c>
      <c r="AD109" s="98" t="str">
        <f t="shared" ca="1" si="1219"/>
        <v/>
      </c>
      <c r="AE109" s="98" t="str">
        <f t="shared" ca="1" si="1219"/>
        <v/>
      </c>
      <c r="AF109" s="98" t="str">
        <f t="shared" ca="1" si="1219"/>
        <v/>
      </c>
      <c r="AG109" s="99">
        <f t="shared" ca="1" si="1219"/>
        <v>1</v>
      </c>
      <c r="AH109" s="130">
        <f t="shared" ca="1" si="1219"/>
        <v>1</v>
      </c>
      <c r="AI109" s="98">
        <f t="shared" ca="1" si="1219"/>
        <v>1</v>
      </c>
      <c r="AJ109" s="98" t="str">
        <f t="shared" ca="1" si="1219"/>
        <v/>
      </c>
      <c r="AK109" s="99" t="str">
        <f t="shared" ca="1" si="1219"/>
        <v/>
      </c>
      <c r="AL109" s="100" t="str">
        <f t="shared" ca="1" si="1219"/>
        <v/>
      </c>
      <c r="AM109" s="98" t="str">
        <f t="shared" ca="1" si="1219"/>
        <v/>
      </c>
      <c r="AN109" s="98">
        <f t="shared" ref="AN109:BC109" ca="1" si="1220">IFERROR(IF(VLOOKUP($C109,INDIRECT(AN$5&amp;"!$V$3:$AG$100"),2,0)&gt;0,1,0),"")</f>
        <v>1</v>
      </c>
      <c r="AO109" s="256" t="str">
        <f t="shared" ca="1" si="1220"/>
        <v/>
      </c>
      <c r="AP109" s="99" t="str">
        <f t="shared" ca="1" si="1220"/>
        <v/>
      </c>
      <c r="AQ109" s="130" t="str">
        <f t="shared" ca="1" si="1220"/>
        <v/>
      </c>
      <c r="AR109" s="98" t="str">
        <f t="shared" ca="1" si="1220"/>
        <v/>
      </c>
      <c r="AS109" s="98" t="str">
        <f t="shared" ca="1" si="1220"/>
        <v/>
      </c>
      <c r="AT109" s="99" t="str">
        <f t="shared" ca="1" si="1220"/>
        <v/>
      </c>
      <c r="AU109" s="130">
        <f t="shared" ca="1" si="1220"/>
        <v>1</v>
      </c>
      <c r="AV109" s="98" t="str">
        <f t="shared" ca="1" si="1220"/>
        <v/>
      </c>
      <c r="AW109" s="98">
        <f t="shared" ca="1" si="1220"/>
        <v>1</v>
      </c>
      <c r="AX109" s="99" t="str">
        <f t="shared" ca="1" si="1220"/>
        <v/>
      </c>
      <c r="AY109" s="100" t="str">
        <f t="shared" ca="1" si="1220"/>
        <v/>
      </c>
      <c r="AZ109" s="98" t="str">
        <f t="shared" ca="1" si="1220"/>
        <v/>
      </c>
      <c r="BA109" s="98" t="str">
        <f t="shared" ca="1" si="1220"/>
        <v/>
      </c>
      <c r="BB109" s="256" t="str">
        <f t="shared" ca="1" si="1220"/>
        <v/>
      </c>
      <c r="BC109" s="99" t="str">
        <f t="shared" ca="1" si="1220"/>
        <v/>
      </c>
      <c r="BD109" s="130" t="str">
        <f t="shared" ref="BD109:BG109" ca="1" si="1221">IFERROR(IF(VLOOKUP($C109,INDIRECT(BD$5&amp;"!$V$3:$AG$100"),2,0)&gt;0,1,0),"")</f>
        <v/>
      </c>
      <c r="BE109" s="98" t="str">
        <f t="shared" ca="1" si="1221"/>
        <v/>
      </c>
      <c r="BF109" s="98" t="str">
        <f t="shared" ca="1" si="1221"/>
        <v/>
      </c>
      <c r="BG109" s="318" t="str">
        <f t="shared" ca="1" si="1221"/>
        <v/>
      </c>
      <c r="BH109" s="88"/>
    </row>
    <row r="110" spans="1:60" x14ac:dyDescent="0.25">
      <c r="A110" s="3"/>
      <c r="B110" s="348"/>
      <c r="C110" s="354"/>
      <c r="D110" s="260" t="str">
        <f t="shared" si="1079"/>
        <v/>
      </c>
      <c r="E110" s="260" t="str">
        <f t="shared" si="1080"/>
        <v/>
      </c>
      <c r="F110" s="17" t="s">
        <v>18</v>
      </c>
      <c r="G110" s="141">
        <f t="shared" ca="1" si="122"/>
        <v>3</v>
      </c>
      <c r="H110" s="306" t="str">
        <f t="shared" ref="H110" ca="1" si="1222">IFERROR(IF(VLOOKUP($C109,INDIRECT(H$5&amp;"!$V$3:$AG$100"),12,0)&gt;0,VLOOKUP($C109,INDIRECT(H$5&amp;"!$V$3:$AG$100"),12,0),0),"")</f>
        <v/>
      </c>
      <c r="I110" s="101" t="str">
        <f t="shared" ref="I110" ca="1" si="1223">IFERROR(IF(VLOOKUP($C109,INDIRECT(I$5&amp;"!$V$3:$AG$100"),12,0)&gt;0,VLOOKUP($C109,INDIRECT(I$5&amp;"!$V$3:$AG$100"),12,0),0),"")</f>
        <v/>
      </c>
      <c r="J110" s="101" t="str">
        <f t="shared" ref="J110" ca="1" si="1224">IFERROR(IF(VLOOKUP($C109,INDIRECT(J$5&amp;"!$V$3:$AG$100"),12,0)&gt;0,VLOOKUP($C109,INDIRECT(J$5&amp;"!$V$3:$AG$100"),12,0),0),"")</f>
        <v/>
      </c>
      <c r="K110" s="102" t="str">
        <f t="shared" ref="K110" ca="1" si="1225">IFERROR(IF(VLOOKUP($C109,INDIRECT(K$5&amp;"!$V$3:$AG$100"),12,0)&gt;0,VLOOKUP($C109,INDIRECT(K$5&amp;"!$V$3:$AG$100"),12,0),0),"")</f>
        <v/>
      </c>
      <c r="L110" s="103" t="str">
        <f t="shared" ref="L110" ca="1" si="1226">IFERROR(IF(VLOOKUP($C109,INDIRECT(L$5&amp;"!$V$3:$AG$100"),12,0)&gt;0,VLOOKUP($C109,INDIRECT(L$5&amp;"!$V$3:$AG$100"),12,0),0),"")</f>
        <v/>
      </c>
      <c r="M110" s="101" t="str">
        <f t="shared" ref="M110" ca="1" si="1227">IFERROR(IF(VLOOKUP($C109,INDIRECT(M$5&amp;"!$V$3:$AG$100"),12,0)&gt;0,VLOOKUP($C109,INDIRECT(M$5&amp;"!$V$3:$AG$100"),12,0),0),"")</f>
        <v/>
      </c>
      <c r="N110" s="101" t="str">
        <f t="shared" ref="N110" ca="1" si="1228">IFERROR(IF(VLOOKUP($C109,INDIRECT(N$5&amp;"!$V$3:$AG$100"),12,0)&gt;0,VLOOKUP($C109,INDIRECT(N$5&amp;"!$V$3:$AG$100"),12,0),0),"")</f>
        <v/>
      </c>
      <c r="O110" s="102" t="str">
        <f t="shared" ref="O110" ca="1" si="1229">IFERROR(IF(VLOOKUP($C109,INDIRECT(O$5&amp;"!$V$3:$AG$100"),12,0)&gt;0,VLOOKUP($C109,INDIRECT(O$5&amp;"!$V$3:$AG$100"),12,0),0),"")</f>
        <v/>
      </c>
      <c r="P110" s="103" t="str">
        <f t="shared" ref="P110" ca="1" si="1230">IFERROR(IF(VLOOKUP($C109,INDIRECT(P$5&amp;"!$V$3:$AG$100"),12,0)&gt;0,VLOOKUP($C109,INDIRECT(P$5&amp;"!$V$3:$AG$100"),12,0),0),"")</f>
        <v/>
      </c>
      <c r="Q110" s="101" t="str">
        <f t="shared" ref="Q110" ca="1" si="1231">IFERROR(IF(VLOOKUP($C109,INDIRECT(Q$5&amp;"!$V$3:$AG$100"),12,0)&gt;0,VLOOKUP($C109,INDIRECT(Q$5&amp;"!$V$3:$AG$100"),12,0),0),"")</f>
        <v/>
      </c>
      <c r="R110" s="101" t="str">
        <f t="shared" ref="R110" ca="1" si="1232">IFERROR(IF(VLOOKUP($C109,INDIRECT(R$5&amp;"!$V$3:$AG$100"),12,0)&gt;0,VLOOKUP($C109,INDIRECT(R$5&amp;"!$V$3:$AG$100"),12,0),0),"")</f>
        <v/>
      </c>
      <c r="S110" s="101">
        <f t="shared" ref="S110" ca="1" si="1233">IFERROR(IF(VLOOKUP($C109,INDIRECT(S$5&amp;"!$V$3:$AG$100"),12,0)&gt;0,VLOOKUP($C109,INDIRECT(S$5&amp;"!$V$3:$AG$100"),12,0),0),"")</f>
        <v>0</v>
      </c>
      <c r="T110" s="102">
        <f t="shared" ref="T110" ca="1" si="1234">IFERROR(IF(VLOOKUP($C109,INDIRECT(T$5&amp;"!$V$3:$AG$100"),12,0)&gt;0,VLOOKUP($C109,INDIRECT(T$5&amp;"!$V$3:$AG$100"),12,0),0),"")</f>
        <v>0</v>
      </c>
      <c r="U110" s="129" t="str">
        <f t="shared" ref="U110" ca="1" si="1235">IFERROR(IF(VLOOKUP($C109,INDIRECT(U$5&amp;"!$V$3:$AG$100"),12,0)&gt;0,VLOOKUP($C109,INDIRECT(U$5&amp;"!$V$3:$AG$100"),12,0),0),"")</f>
        <v/>
      </c>
      <c r="V110" s="101" t="str">
        <f t="shared" ref="V110" ca="1" si="1236">IFERROR(IF(VLOOKUP($C109,INDIRECT(V$5&amp;"!$V$3:$AG$100"),12,0)&gt;0,VLOOKUP($C109,INDIRECT(V$5&amp;"!$V$3:$AG$100"),12,0),0),"")</f>
        <v/>
      </c>
      <c r="W110" s="101" t="str">
        <f t="shared" ref="W110" ca="1" si="1237">IFERROR(IF(VLOOKUP($C109,INDIRECT(W$5&amp;"!$V$3:$AG$100"),12,0)&gt;0,VLOOKUP($C109,INDIRECT(W$5&amp;"!$V$3:$AG$100"),12,0),0),"")</f>
        <v/>
      </c>
      <c r="X110" s="102" t="str">
        <f t="shared" ref="X110" ca="1" si="1238">IFERROR(IF(VLOOKUP($C109,INDIRECT(X$5&amp;"!$V$3:$AG$100"),12,0)&gt;0,VLOOKUP($C109,INDIRECT(X$5&amp;"!$V$3:$AG$100"),12,0),0),"")</f>
        <v/>
      </c>
      <c r="Y110" s="103" t="str">
        <f t="shared" ref="Y110" ca="1" si="1239">IFERROR(IF(VLOOKUP($C109,INDIRECT(Y$5&amp;"!$V$3:$AG$100"),12,0)&gt;0,VLOOKUP($C109,INDIRECT(Y$5&amp;"!$V$3:$AG$100"),12,0),0),"")</f>
        <v/>
      </c>
      <c r="Z110" s="101" t="str">
        <f t="shared" ref="Z110" ca="1" si="1240">IFERROR(IF(VLOOKUP($C109,INDIRECT(Z$5&amp;"!$V$3:$AG$100"),12,0)&gt;0,VLOOKUP($C109,INDIRECT(Z$5&amp;"!$V$3:$AG$100"),12,0),0),"")</f>
        <v/>
      </c>
      <c r="AA110" s="101" t="str">
        <f t="shared" ref="AA110" ca="1" si="1241">IFERROR(IF(VLOOKUP($C109,INDIRECT(AA$5&amp;"!$V$3:$AG$100"),12,0)&gt;0,VLOOKUP($C109,INDIRECT(AA$5&amp;"!$V$3:$AG$100"),12,0),0),"")</f>
        <v/>
      </c>
      <c r="AB110" s="102">
        <f t="shared" ref="AB110" ca="1" si="1242">IFERROR(IF(VLOOKUP($C109,INDIRECT(AB$5&amp;"!$V$3:$AG$100"),12,0)&gt;0,VLOOKUP($C109,INDIRECT(AB$5&amp;"!$V$3:$AG$100"),12,0),0),"")</f>
        <v>0</v>
      </c>
      <c r="AC110" s="103" t="str">
        <f t="shared" ref="AC110" ca="1" si="1243">IFERROR(IF(VLOOKUP($C109,INDIRECT(AC$5&amp;"!$V$3:$AG$100"),12,0)&gt;0,VLOOKUP($C109,INDIRECT(AC$5&amp;"!$V$3:$AG$100"),12,0),0),"")</f>
        <v/>
      </c>
      <c r="AD110" s="101" t="str">
        <f t="shared" ref="AD110" ca="1" si="1244">IFERROR(IF(VLOOKUP($C109,INDIRECT(AD$5&amp;"!$V$3:$AG$100"),12,0)&gt;0,VLOOKUP($C109,INDIRECT(AD$5&amp;"!$V$3:$AG$100"),12,0),0),"")</f>
        <v/>
      </c>
      <c r="AE110" s="101" t="str">
        <f t="shared" ref="AE110" ca="1" si="1245">IFERROR(IF(VLOOKUP($C109,INDIRECT(AE$5&amp;"!$V$3:$AG$100"),12,0)&gt;0,VLOOKUP($C109,INDIRECT(AE$5&amp;"!$V$3:$AG$100"),12,0),0),"")</f>
        <v/>
      </c>
      <c r="AF110" s="101" t="str">
        <f t="shared" ref="AF110" ca="1" si="1246">IFERROR(IF(VLOOKUP($C109,INDIRECT(AF$5&amp;"!$V$3:$AG$100"),12,0)&gt;0,VLOOKUP($C109,INDIRECT(AF$5&amp;"!$V$3:$AG$100"),12,0),0),"")</f>
        <v/>
      </c>
      <c r="AG110" s="102">
        <f t="shared" ref="AG110" ca="1" si="1247">IFERROR(IF(VLOOKUP($C109,INDIRECT(AG$5&amp;"!$V$3:$AG$100"),12,0)&gt;0,VLOOKUP($C109,INDIRECT(AG$5&amp;"!$V$3:$AG$100"),12,0),0),"")</f>
        <v>1</v>
      </c>
      <c r="AH110" s="129">
        <f t="shared" ref="AH110" ca="1" si="1248">IFERROR(IF(VLOOKUP($C109,INDIRECT(AH$5&amp;"!$V$3:$AG$100"),12,0)&gt;0,VLOOKUP($C109,INDIRECT(AH$5&amp;"!$V$3:$AG$100"),12,0),0),"")</f>
        <v>1</v>
      </c>
      <c r="AI110" s="101">
        <f t="shared" ref="AI110" ca="1" si="1249">IFERROR(IF(VLOOKUP($C109,INDIRECT(AI$5&amp;"!$V$3:$AG$100"),12,0)&gt;0,VLOOKUP($C109,INDIRECT(AI$5&amp;"!$V$3:$AG$100"),12,0),0),"")</f>
        <v>0</v>
      </c>
      <c r="AJ110" s="101" t="str">
        <f t="shared" ref="AJ110" ca="1" si="1250">IFERROR(IF(VLOOKUP($C109,INDIRECT(AJ$5&amp;"!$V$3:$AG$100"),12,0)&gt;0,VLOOKUP($C109,INDIRECT(AJ$5&amp;"!$V$3:$AG$100"),12,0),0),"")</f>
        <v/>
      </c>
      <c r="AK110" s="102" t="str">
        <f t="shared" ref="AK110" ca="1" si="1251">IFERROR(IF(VLOOKUP($C109,INDIRECT(AK$5&amp;"!$V$3:$AG$100"),12,0)&gt;0,VLOOKUP($C109,INDIRECT(AK$5&amp;"!$V$3:$AG$100"),12,0),0),"")</f>
        <v/>
      </c>
      <c r="AL110" s="103" t="str">
        <f t="shared" ref="AL110" ca="1" si="1252">IFERROR(IF(VLOOKUP($C109,INDIRECT(AL$5&amp;"!$V$3:$AG$100"),12,0)&gt;0,VLOOKUP($C109,INDIRECT(AL$5&amp;"!$V$3:$AG$100"),12,0),0),"")</f>
        <v/>
      </c>
      <c r="AM110" s="101" t="str">
        <f t="shared" ref="AM110" ca="1" si="1253">IFERROR(IF(VLOOKUP($C109,INDIRECT(AM$5&amp;"!$V$3:$AG$100"),12,0)&gt;0,VLOOKUP($C109,INDIRECT(AM$5&amp;"!$V$3:$AG$100"),12,0),0),"")</f>
        <v/>
      </c>
      <c r="AN110" s="101">
        <f t="shared" ref="AN110" ca="1" si="1254">IFERROR(IF(VLOOKUP($C109,INDIRECT(AN$5&amp;"!$V$3:$AG$100"),12,0)&gt;0,VLOOKUP($C109,INDIRECT(AN$5&amp;"!$V$3:$AG$100"),12,0),0),"")</f>
        <v>0</v>
      </c>
      <c r="AO110" s="254" t="str">
        <f t="shared" ref="AO110" ca="1" si="1255">IFERROR(IF(VLOOKUP($C109,INDIRECT(AO$5&amp;"!$V$3:$AG$100"),12,0)&gt;0,VLOOKUP($C109,INDIRECT(AO$5&amp;"!$V$3:$AG$100"),12,0),0),"")</f>
        <v/>
      </c>
      <c r="AP110" s="102" t="str">
        <f t="shared" ref="AP110" ca="1" si="1256">IFERROR(IF(VLOOKUP($C109,INDIRECT(AP$5&amp;"!$V$3:$AG$100"),12,0)&gt;0,VLOOKUP($C109,INDIRECT(AP$5&amp;"!$V$3:$AG$100"),12,0),0),"")</f>
        <v/>
      </c>
      <c r="AQ110" s="129" t="str">
        <f t="shared" ref="AQ110" ca="1" si="1257">IFERROR(IF(VLOOKUP($C109,INDIRECT(AQ$5&amp;"!$V$3:$AG$100"),12,0)&gt;0,VLOOKUP($C109,INDIRECT(AQ$5&amp;"!$V$3:$AG$100"),12,0),0),"")</f>
        <v/>
      </c>
      <c r="AR110" s="101" t="str">
        <f t="shared" ref="AR110" ca="1" si="1258">IFERROR(IF(VLOOKUP($C109,INDIRECT(AR$5&amp;"!$V$3:$AG$100"),12,0)&gt;0,VLOOKUP($C109,INDIRECT(AR$5&amp;"!$V$3:$AG$100"),12,0),0),"")</f>
        <v/>
      </c>
      <c r="AS110" s="101" t="str">
        <f t="shared" ref="AS110" ca="1" si="1259">IFERROR(IF(VLOOKUP($C109,INDIRECT(AS$5&amp;"!$V$3:$AG$100"),12,0)&gt;0,VLOOKUP($C109,INDIRECT(AS$5&amp;"!$V$3:$AG$100"),12,0),0),"")</f>
        <v/>
      </c>
      <c r="AT110" s="102" t="str">
        <f t="shared" ref="AT110" ca="1" si="1260">IFERROR(IF(VLOOKUP($C109,INDIRECT(AT$5&amp;"!$V$3:$AG$100"),12,0)&gt;0,VLOOKUP($C109,INDIRECT(AT$5&amp;"!$V$3:$AG$100"),12,0),0),"")</f>
        <v/>
      </c>
      <c r="AU110" s="129">
        <f t="shared" ref="AU110" ca="1" si="1261">IFERROR(IF(VLOOKUP($C109,INDIRECT(AU$5&amp;"!$V$3:$AG$100"),12,0)&gt;0,VLOOKUP($C109,INDIRECT(AU$5&amp;"!$V$3:$AG$100"),12,0),0),"")</f>
        <v>1</v>
      </c>
      <c r="AV110" s="101" t="str">
        <f t="shared" ref="AV110" ca="1" si="1262">IFERROR(IF(VLOOKUP($C109,INDIRECT(AV$5&amp;"!$V$3:$AG$100"),12,0)&gt;0,VLOOKUP($C109,INDIRECT(AV$5&amp;"!$V$3:$AG$100"),12,0),0),"")</f>
        <v/>
      </c>
      <c r="AW110" s="101">
        <f t="shared" ref="AW110" ca="1" si="1263">IFERROR(IF(VLOOKUP($C109,INDIRECT(AW$5&amp;"!$V$3:$AG$100"),12,0)&gt;0,VLOOKUP($C109,INDIRECT(AW$5&amp;"!$V$3:$AG$100"),12,0),0),"")</f>
        <v>0</v>
      </c>
      <c r="AX110" s="102" t="str">
        <f t="shared" ref="AX110" ca="1" si="1264">IFERROR(IF(VLOOKUP($C109,INDIRECT(AX$5&amp;"!$V$3:$AG$100"),12,0)&gt;0,VLOOKUP($C109,INDIRECT(AX$5&amp;"!$V$3:$AG$100"),12,0),0),"")</f>
        <v/>
      </c>
      <c r="AY110" s="103" t="str">
        <f t="shared" ref="AY110" ca="1" si="1265">IFERROR(IF(VLOOKUP($C109,INDIRECT(AY$5&amp;"!$V$3:$AG$100"),12,0)&gt;0,VLOOKUP($C109,INDIRECT(AY$5&amp;"!$V$3:$AG$100"),12,0),0),"")</f>
        <v/>
      </c>
      <c r="AZ110" s="101" t="str">
        <f t="shared" ref="AZ110" ca="1" si="1266">IFERROR(IF(VLOOKUP($C109,INDIRECT(AZ$5&amp;"!$V$3:$AG$100"),12,0)&gt;0,VLOOKUP($C109,INDIRECT(AZ$5&amp;"!$V$3:$AG$100"),12,0),0),"")</f>
        <v/>
      </c>
      <c r="BA110" s="101" t="str">
        <f t="shared" ref="BA110" ca="1" si="1267">IFERROR(IF(VLOOKUP($C109,INDIRECT(BA$5&amp;"!$V$3:$AG$100"),12,0)&gt;0,VLOOKUP($C109,INDIRECT(BA$5&amp;"!$V$3:$AG$100"),12,0),0),"")</f>
        <v/>
      </c>
      <c r="BB110" s="254" t="str">
        <f t="shared" ref="BB110" ca="1" si="1268">IFERROR(IF(VLOOKUP($C109,INDIRECT(BB$5&amp;"!$V$3:$AG$100"),12,0)&gt;0,VLOOKUP($C109,INDIRECT(BB$5&amp;"!$V$3:$AG$100"),12,0),0),"")</f>
        <v/>
      </c>
      <c r="BC110" s="102" t="str">
        <f t="shared" ref="BC110" ca="1" si="1269">IFERROR(IF(VLOOKUP($C109,INDIRECT(BC$5&amp;"!$V$3:$AG$100"),12,0)&gt;0,VLOOKUP($C109,INDIRECT(BC$5&amp;"!$V$3:$AG$100"),12,0),0),"")</f>
        <v/>
      </c>
      <c r="BD110" s="129" t="str">
        <f t="shared" ref="BD110" ca="1" si="1270">IFERROR(IF(VLOOKUP($C109,INDIRECT(BD$5&amp;"!$V$3:$AG$100"),12,0)&gt;0,VLOOKUP($C109,INDIRECT(BD$5&amp;"!$V$3:$AG$100"),12,0),0),"")</f>
        <v/>
      </c>
      <c r="BE110" s="101" t="str">
        <f t="shared" ref="BE110" ca="1" si="1271">IFERROR(IF(VLOOKUP($C109,INDIRECT(BE$5&amp;"!$V$3:$AG$100"),12,0)&gt;0,VLOOKUP($C109,INDIRECT(BE$5&amp;"!$V$3:$AG$100"),12,0),0),"")</f>
        <v/>
      </c>
      <c r="BF110" s="101" t="str">
        <f t="shared" ref="BF110" ca="1" si="1272">IFERROR(IF(VLOOKUP($C109,INDIRECT(BF$5&amp;"!$V$3:$AG$100"),12,0)&gt;0,VLOOKUP($C109,INDIRECT(BF$5&amp;"!$V$3:$AG$100"),12,0),0),"")</f>
        <v/>
      </c>
      <c r="BG110" s="307" t="str">
        <f t="shared" ref="BG110" ca="1" si="1273">IFERROR(IF(VLOOKUP($C109,INDIRECT(BG$5&amp;"!$V$3:$AG$100"),12,0)&gt;0,VLOOKUP($C109,INDIRECT(BG$5&amp;"!$V$3:$AG$100"),12,0),0),"")</f>
        <v/>
      </c>
      <c r="BH110" s="88"/>
    </row>
    <row r="111" spans="1:60" x14ac:dyDescent="0.25">
      <c r="A111" s="3"/>
      <c r="B111" s="348"/>
      <c r="C111" s="354"/>
      <c r="D111" s="260" t="str">
        <f t="shared" si="1079"/>
        <v/>
      </c>
      <c r="E111" s="260" t="str">
        <f t="shared" si="1080"/>
        <v/>
      </c>
      <c r="F111" s="20" t="s">
        <v>20</v>
      </c>
      <c r="G111" s="142">
        <f t="shared" ca="1" si="122"/>
        <v>61</v>
      </c>
      <c r="H111" s="319" t="str">
        <f t="shared" ref="H111:BG111" ca="1" si="1274">IFERROR(IF(VLOOKUP($C109,INDIRECT(H$5&amp;"!$V$3:$AG$100"),11,0)&gt;0,VLOOKUP($C109,INDIRECT(H$5&amp;"!$V$3:$AG$100"),11,0),0),"")</f>
        <v/>
      </c>
      <c r="I111" s="104" t="str">
        <f t="shared" ca="1" si="1274"/>
        <v/>
      </c>
      <c r="J111" s="104" t="str">
        <f t="shared" ca="1" si="1274"/>
        <v/>
      </c>
      <c r="K111" s="105" t="str">
        <f t="shared" ca="1" si="1274"/>
        <v/>
      </c>
      <c r="L111" s="106" t="str">
        <f t="shared" ca="1" si="1274"/>
        <v/>
      </c>
      <c r="M111" s="104" t="str">
        <f t="shared" ca="1" si="1274"/>
        <v/>
      </c>
      <c r="N111" s="104" t="str">
        <f t="shared" ca="1" si="1274"/>
        <v/>
      </c>
      <c r="O111" s="105" t="str">
        <f t="shared" ca="1" si="1274"/>
        <v/>
      </c>
      <c r="P111" s="106" t="str">
        <f t="shared" ca="1" si="1274"/>
        <v/>
      </c>
      <c r="Q111" s="104" t="str">
        <f t="shared" ca="1" si="1274"/>
        <v/>
      </c>
      <c r="R111" s="104" t="str">
        <f t="shared" ca="1" si="1274"/>
        <v/>
      </c>
      <c r="S111" s="104">
        <f t="shared" ca="1" si="1274"/>
        <v>9</v>
      </c>
      <c r="T111" s="105">
        <f t="shared" ca="1" si="1274"/>
        <v>3</v>
      </c>
      <c r="U111" s="131" t="str">
        <f t="shared" ca="1" si="1274"/>
        <v/>
      </c>
      <c r="V111" s="104" t="str">
        <f t="shared" ca="1" si="1274"/>
        <v/>
      </c>
      <c r="W111" s="104" t="str">
        <f t="shared" ca="1" si="1274"/>
        <v/>
      </c>
      <c r="X111" s="105" t="str">
        <f t="shared" ca="1" si="1274"/>
        <v/>
      </c>
      <c r="Y111" s="106" t="str">
        <f t="shared" ca="1" si="1274"/>
        <v/>
      </c>
      <c r="Z111" s="104" t="str">
        <f t="shared" ca="1" si="1274"/>
        <v/>
      </c>
      <c r="AA111" s="104" t="str">
        <f t="shared" ca="1" si="1274"/>
        <v/>
      </c>
      <c r="AB111" s="105">
        <f t="shared" ca="1" si="1274"/>
        <v>5</v>
      </c>
      <c r="AC111" s="106" t="str">
        <f t="shared" ca="1" si="1274"/>
        <v/>
      </c>
      <c r="AD111" s="104" t="str">
        <f t="shared" ca="1" si="1274"/>
        <v/>
      </c>
      <c r="AE111" s="104" t="str">
        <f t="shared" ca="1" si="1274"/>
        <v/>
      </c>
      <c r="AF111" s="104" t="str">
        <f t="shared" ca="1" si="1274"/>
        <v/>
      </c>
      <c r="AG111" s="105">
        <f t="shared" ca="1" si="1274"/>
        <v>10</v>
      </c>
      <c r="AH111" s="131">
        <f t="shared" ca="1" si="1274"/>
        <v>7</v>
      </c>
      <c r="AI111" s="104">
        <f t="shared" ca="1" si="1274"/>
        <v>4</v>
      </c>
      <c r="AJ111" s="104" t="str">
        <f t="shared" ca="1" si="1274"/>
        <v/>
      </c>
      <c r="AK111" s="105" t="str">
        <f t="shared" ca="1" si="1274"/>
        <v/>
      </c>
      <c r="AL111" s="106" t="str">
        <f t="shared" ca="1" si="1274"/>
        <v/>
      </c>
      <c r="AM111" s="104" t="str">
        <f t="shared" ca="1" si="1274"/>
        <v/>
      </c>
      <c r="AN111" s="104">
        <f t="shared" ca="1" si="1274"/>
        <v>6</v>
      </c>
      <c r="AO111" s="255" t="str">
        <f t="shared" ca="1" si="1274"/>
        <v/>
      </c>
      <c r="AP111" s="105" t="str">
        <f t="shared" ca="1" si="1274"/>
        <v/>
      </c>
      <c r="AQ111" s="131" t="str">
        <f t="shared" ca="1" si="1274"/>
        <v/>
      </c>
      <c r="AR111" s="104" t="str">
        <f t="shared" ca="1" si="1274"/>
        <v/>
      </c>
      <c r="AS111" s="104" t="str">
        <f t="shared" ca="1" si="1274"/>
        <v/>
      </c>
      <c r="AT111" s="105" t="str">
        <f t="shared" ca="1" si="1274"/>
        <v/>
      </c>
      <c r="AU111" s="131">
        <f t="shared" ca="1" si="1274"/>
        <v>13</v>
      </c>
      <c r="AV111" s="104" t="str">
        <f t="shared" ca="1" si="1274"/>
        <v/>
      </c>
      <c r="AW111" s="104">
        <f t="shared" ca="1" si="1274"/>
        <v>4</v>
      </c>
      <c r="AX111" s="105" t="str">
        <f t="shared" ca="1" si="1274"/>
        <v/>
      </c>
      <c r="AY111" s="106" t="str">
        <f t="shared" ca="1" si="1274"/>
        <v/>
      </c>
      <c r="AZ111" s="104" t="str">
        <f t="shared" ca="1" si="1274"/>
        <v/>
      </c>
      <c r="BA111" s="104" t="str">
        <f t="shared" ca="1" si="1274"/>
        <v/>
      </c>
      <c r="BB111" s="255" t="str">
        <f t="shared" ca="1" si="1274"/>
        <v/>
      </c>
      <c r="BC111" s="105" t="str">
        <f t="shared" ca="1" si="1274"/>
        <v/>
      </c>
      <c r="BD111" s="131" t="str">
        <f t="shared" ca="1" si="1274"/>
        <v/>
      </c>
      <c r="BE111" s="104" t="str">
        <f t="shared" ca="1" si="1274"/>
        <v/>
      </c>
      <c r="BF111" s="104" t="str">
        <f t="shared" ca="1" si="1274"/>
        <v/>
      </c>
      <c r="BG111" s="320" t="str">
        <f t="shared" ca="1" si="1274"/>
        <v/>
      </c>
      <c r="BH111" s="88"/>
    </row>
    <row r="112" spans="1:60" x14ac:dyDescent="0.25">
      <c r="A112" s="3"/>
      <c r="B112" s="355" t="s">
        <v>86</v>
      </c>
      <c r="C112" s="360" t="s">
        <v>119</v>
      </c>
      <c r="D112" s="260" t="str">
        <f t="shared" si="1079"/>
        <v>Kandido</v>
      </c>
      <c r="E112" s="260" t="str">
        <f t="shared" si="1080"/>
        <v>M</v>
      </c>
      <c r="F112" s="23" t="s">
        <v>16</v>
      </c>
      <c r="G112" s="143">
        <f t="shared" ca="1" si="122"/>
        <v>15</v>
      </c>
      <c r="H112" s="304" t="str">
        <f t="shared" ref="H112:W112" ca="1" si="1275">IFERROR(IF(VLOOKUP($C112,INDIRECT(H$5&amp;"!$V$3:$AG$100"),2,0)&gt;0,1,0),"")</f>
        <v/>
      </c>
      <c r="I112" s="108">
        <f t="shared" ca="1" si="1275"/>
        <v>1</v>
      </c>
      <c r="J112" s="108">
        <f t="shared" ca="1" si="1275"/>
        <v>1</v>
      </c>
      <c r="K112" s="109">
        <f t="shared" ca="1" si="1275"/>
        <v>1</v>
      </c>
      <c r="L112" s="107" t="str">
        <f t="shared" ca="1" si="1275"/>
        <v/>
      </c>
      <c r="M112" s="108" t="str">
        <f t="shared" ca="1" si="1275"/>
        <v/>
      </c>
      <c r="N112" s="108">
        <f t="shared" ca="1" si="1275"/>
        <v>1</v>
      </c>
      <c r="O112" s="109">
        <f t="shared" ca="1" si="1275"/>
        <v>1</v>
      </c>
      <c r="P112" s="107" t="str">
        <f t="shared" ca="1" si="1275"/>
        <v/>
      </c>
      <c r="Q112" s="108">
        <f t="shared" ca="1" si="1275"/>
        <v>1</v>
      </c>
      <c r="R112" s="108">
        <f t="shared" ca="1" si="1275"/>
        <v>1</v>
      </c>
      <c r="S112" s="108">
        <f t="shared" ca="1" si="1275"/>
        <v>1</v>
      </c>
      <c r="T112" s="109">
        <f t="shared" ca="1" si="1275"/>
        <v>1</v>
      </c>
      <c r="U112" s="128">
        <f t="shared" ca="1" si="1275"/>
        <v>1</v>
      </c>
      <c r="V112" s="108">
        <f t="shared" ca="1" si="1275"/>
        <v>1</v>
      </c>
      <c r="W112" s="108" t="str">
        <f t="shared" ca="1" si="1275"/>
        <v/>
      </c>
      <c r="X112" s="109">
        <f t="shared" ref="X112:AM112" ca="1" si="1276">IFERROR(IF(VLOOKUP($C112,INDIRECT(X$5&amp;"!$V$3:$AG$100"),2,0)&gt;0,1,0),"")</f>
        <v>1</v>
      </c>
      <c r="Y112" s="107" t="str">
        <f t="shared" ca="1" si="1276"/>
        <v/>
      </c>
      <c r="Z112" s="108" t="str">
        <f t="shared" ca="1" si="1276"/>
        <v/>
      </c>
      <c r="AA112" s="108">
        <f t="shared" ca="1" si="1276"/>
        <v>1</v>
      </c>
      <c r="AB112" s="109" t="str">
        <f t="shared" ca="1" si="1276"/>
        <v/>
      </c>
      <c r="AC112" s="107">
        <f t="shared" ca="1" si="1276"/>
        <v>1</v>
      </c>
      <c r="AD112" s="108" t="str">
        <f t="shared" ca="1" si="1276"/>
        <v/>
      </c>
      <c r="AE112" s="108" t="str">
        <f t="shared" ca="1" si="1276"/>
        <v/>
      </c>
      <c r="AF112" s="108" t="str">
        <f t="shared" ca="1" si="1276"/>
        <v/>
      </c>
      <c r="AG112" s="109" t="str">
        <f t="shared" ca="1" si="1276"/>
        <v/>
      </c>
      <c r="AH112" s="128" t="str">
        <f t="shared" ca="1" si="1276"/>
        <v/>
      </c>
      <c r="AI112" s="108" t="str">
        <f t="shared" ca="1" si="1276"/>
        <v/>
      </c>
      <c r="AJ112" s="108" t="str">
        <f t="shared" ca="1" si="1276"/>
        <v/>
      </c>
      <c r="AK112" s="109" t="str">
        <f t="shared" ca="1" si="1276"/>
        <v/>
      </c>
      <c r="AL112" s="107" t="str">
        <f t="shared" ca="1" si="1276"/>
        <v/>
      </c>
      <c r="AM112" s="108" t="str">
        <f t="shared" ca="1" si="1276"/>
        <v/>
      </c>
      <c r="AN112" s="108" t="str">
        <f t="shared" ref="AN112:BC112" ca="1" si="1277">IFERROR(IF(VLOOKUP($C112,INDIRECT(AN$5&amp;"!$V$3:$AG$100"),2,0)&gt;0,1,0),"")</f>
        <v/>
      </c>
      <c r="AO112" s="253" t="str">
        <f t="shared" ca="1" si="1277"/>
        <v/>
      </c>
      <c r="AP112" s="109" t="str">
        <f t="shared" ca="1" si="1277"/>
        <v/>
      </c>
      <c r="AQ112" s="128" t="str">
        <f t="shared" ca="1" si="1277"/>
        <v/>
      </c>
      <c r="AR112" s="108" t="str">
        <f t="shared" ca="1" si="1277"/>
        <v/>
      </c>
      <c r="AS112" s="108" t="str">
        <f t="shared" ca="1" si="1277"/>
        <v/>
      </c>
      <c r="AT112" s="109" t="str">
        <f t="shared" ca="1" si="1277"/>
        <v/>
      </c>
      <c r="AU112" s="128" t="str">
        <f t="shared" ca="1" si="1277"/>
        <v/>
      </c>
      <c r="AV112" s="108" t="str">
        <f t="shared" ca="1" si="1277"/>
        <v/>
      </c>
      <c r="AW112" s="108" t="str">
        <f t="shared" ca="1" si="1277"/>
        <v/>
      </c>
      <c r="AX112" s="109" t="str">
        <f t="shared" ca="1" si="1277"/>
        <v/>
      </c>
      <c r="AY112" s="107" t="str">
        <f t="shared" ca="1" si="1277"/>
        <v/>
      </c>
      <c r="AZ112" s="108" t="str">
        <f t="shared" ca="1" si="1277"/>
        <v/>
      </c>
      <c r="BA112" s="108" t="str">
        <f t="shared" ca="1" si="1277"/>
        <v/>
      </c>
      <c r="BB112" s="253">
        <f t="shared" ca="1" si="1277"/>
        <v>1</v>
      </c>
      <c r="BC112" s="109" t="str">
        <f t="shared" ca="1" si="1277"/>
        <v/>
      </c>
      <c r="BD112" s="128" t="str">
        <f t="shared" ref="BD112:BG112" ca="1" si="1278">IFERROR(IF(VLOOKUP($C112,INDIRECT(BD$5&amp;"!$V$3:$AG$100"),2,0)&gt;0,1,0),"")</f>
        <v/>
      </c>
      <c r="BE112" s="108" t="str">
        <f t="shared" ca="1" si="1278"/>
        <v/>
      </c>
      <c r="BF112" s="108" t="str">
        <f t="shared" ca="1" si="1278"/>
        <v/>
      </c>
      <c r="BG112" s="305" t="str">
        <f t="shared" ca="1" si="1278"/>
        <v/>
      </c>
      <c r="BH112" s="88"/>
    </row>
    <row r="113" spans="1:60" x14ac:dyDescent="0.25">
      <c r="A113" s="3"/>
      <c r="B113" s="348"/>
      <c r="C113" s="354"/>
      <c r="D113" s="260" t="str">
        <f t="shared" si="1079"/>
        <v/>
      </c>
      <c r="E113" s="260" t="str">
        <f t="shared" si="1080"/>
        <v/>
      </c>
      <c r="F113" s="17" t="s">
        <v>18</v>
      </c>
      <c r="G113" s="141">
        <f t="shared" ca="1" si="122"/>
        <v>23</v>
      </c>
      <c r="H113" s="306" t="str">
        <f t="shared" ref="H113" ca="1" si="1279">IFERROR(IF(VLOOKUP($C112,INDIRECT(H$5&amp;"!$V$3:$AG$100"),12,0)&gt;0,VLOOKUP($C112,INDIRECT(H$5&amp;"!$V$3:$AG$100"),12,0),0),"")</f>
        <v/>
      </c>
      <c r="I113" s="101">
        <f t="shared" ref="I113" ca="1" si="1280">IFERROR(IF(VLOOKUP($C112,INDIRECT(I$5&amp;"!$V$3:$AG$100"),12,0)&gt;0,VLOOKUP($C112,INDIRECT(I$5&amp;"!$V$3:$AG$100"),12,0),0),"")</f>
        <v>1</v>
      </c>
      <c r="J113" s="101">
        <f t="shared" ref="J113" ca="1" si="1281">IFERROR(IF(VLOOKUP($C112,INDIRECT(J$5&amp;"!$V$3:$AG$100"),12,0)&gt;0,VLOOKUP($C112,INDIRECT(J$5&amp;"!$V$3:$AG$100"),12,0),0),"")</f>
        <v>1</v>
      </c>
      <c r="K113" s="102">
        <f t="shared" ref="K113" ca="1" si="1282">IFERROR(IF(VLOOKUP($C112,INDIRECT(K$5&amp;"!$V$3:$AG$100"),12,0)&gt;0,VLOOKUP($C112,INDIRECT(K$5&amp;"!$V$3:$AG$100"),12,0),0),"")</f>
        <v>1</v>
      </c>
      <c r="L113" s="103" t="str">
        <f t="shared" ref="L113" ca="1" si="1283">IFERROR(IF(VLOOKUP($C112,INDIRECT(L$5&amp;"!$V$3:$AG$100"),12,0)&gt;0,VLOOKUP($C112,INDIRECT(L$5&amp;"!$V$3:$AG$100"),12,0),0),"")</f>
        <v/>
      </c>
      <c r="M113" s="101" t="str">
        <f t="shared" ref="M113" ca="1" si="1284">IFERROR(IF(VLOOKUP($C112,INDIRECT(M$5&amp;"!$V$3:$AG$100"),12,0)&gt;0,VLOOKUP($C112,INDIRECT(M$5&amp;"!$V$3:$AG$100"),12,0),0),"")</f>
        <v/>
      </c>
      <c r="N113" s="101">
        <f t="shared" ref="N113" ca="1" si="1285">IFERROR(IF(VLOOKUP($C112,INDIRECT(N$5&amp;"!$V$3:$AG$100"),12,0)&gt;0,VLOOKUP($C112,INDIRECT(N$5&amp;"!$V$3:$AG$100"),12,0),0),"")</f>
        <v>0</v>
      </c>
      <c r="O113" s="102">
        <f t="shared" ref="O113" ca="1" si="1286">IFERROR(IF(VLOOKUP($C112,INDIRECT(O$5&amp;"!$V$3:$AG$100"),12,0)&gt;0,VLOOKUP($C112,INDIRECT(O$5&amp;"!$V$3:$AG$100"),12,0),0),"")</f>
        <v>5</v>
      </c>
      <c r="P113" s="103" t="str">
        <f t="shared" ref="P113" ca="1" si="1287">IFERROR(IF(VLOOKUP($C112,INDIRECT(P$5&amp;"!$V$3:$AG$100"),12,0)&gt;0,VLOOKUP($C112,INDIRECT(P$5&amp;"!$V$3:$AG$100"),12,0),0),"")</f>
        <v/>
      </c>
      <c r="Q113" s="101">
        <f t="shared" ref="Q113" ca="1" si="1288">IFERROR(IF(VLOOKUP($C112,INDIRECT(Q$5&amp;"!$V$3:$AG$100"),12,0)&gt;0,VLOOKUP($C112,INDIRECT(Q$5&amp;"!$V$3:$AG$100"),12,0),0),"")</f>
        <v>1</v>
      </c>
      <c r="R113" s="101">
        <f t="shared" ref="R113" ca="1" si="1289">IFERROR(IF(VLOOKUP($C112,INDIRECT(R$5&amp;"!$V$3:$AG$100"),12,0)&gt;0,VLOOKUP($C112,INDIRECT(R$5&amp;"!$V$3:$AG$100"),12,0),0),"")</f>
        <v>1</v>
      </c>
      <c r="S113" s="101">
        <f t="shared" ref="S113" ca="1" si="1290">IFERROR(IF(VLOOKUP($C112,INDIRECT(S$5&amp;"!$V$3:$AG$100"),12,0)&gt;0,VLOOKUP($C112,INDIRECT(S$5&amp;"!$V$3:$AG$100"),12,0),0),"")</f>
        <v>2</v>
      </c>
      <c r="T113" s="102">
        <f t="shared" ref="T113" ca="1" si="1291">IFERROR(IF(VLOOKUP($C112,INDIRECT(T$5&amp;"!$V$3:$AG$100"),12,0)&gt;0,VLOOKUP($C112,INDIRECT(T$5&amp;"!$V$3:$AG$100"),12,0),0),"")</f>
        <v>0</v>
      </c>
      <c r="U113" s="129">
        <f t="shared" ref="U113" ca="1" si="1292">IFERROR(IF(VLOOKUP($C112,INDIRECT(U$5&amp;"!$V$3:$AG$100"),12,0)&gt;0,VLOOKUP($C112,INDIRECT(U$5&amp;"!$V$3:$AG$100"),12,0),0),"")</f>
        <v>3</v>
      </c>
      <c r="V113" s="101">
        <f t="shared" ref="V113" ca="1" si="1293">IFERROR(IF(VLOOKUP($C112,INDIRECT(V$5&amp;"!$V$3:$AG$100"),12,0)&gt;0,VLOOKUP($C112,INDIRECT(V$5&amp;"!$V$3:$AG$100"),12,0),0),"")</f>
        <v>1</v>
      </c>
      <c r="W113" s="101" t="str">
        <f t="shared" ref="W113" ca="1" si="1294">IFERROR(IF(VLOOKUP($C112,INDIRECT(W$5&amp;"!$V$3:$AG$100"),12,0)&gt;0,VLOOKUP($C112,INDIRECT(W$5&amp;"!$V$3:$AG$100"),12,0),0),"")</f>
        <v/>
      </c>
      <c r="X113" s="102">
        <f t="shared" ref="X113" ca="1" si="1295">IFERROR(IF(VLOOKUP($C112,INDIRECT(X$5&amp;"!$V$3:$AG$100"),12,0)&gt;0,VLOOKUP($C112,INDIRECT(X$5&amp;"!$V$3:$AG$100"),12,0),0),"")</f>
        <v>2</v>
      </c>
      <c r="Y113" s="103" t="str">
        <f t="shared" ref="Y113" ca="1" si="1296">IFERROR(IF(VLOOKUP($C112,INDIRECT(Y$5&amp;"!$V$3:$AG$100"),12,0)&gt;0,VLOOKUP($C112,INDIRECT(Y$5&amp;"!$V$3:$AG$100"),12,0),0),"")</f>
        <v/>
      </c>
      <c r="Z113" s="101" t="str">
        <f t="shared" ref="Z113" ca="1" si="1297">IFERROR(IF(VLOOKUP($C112,INDIRECT(Z$5&amp;"!$V$3:$AG$100"),12,0)&gt;0,VLOOKUP($C112,INDIRECT(Z$5&amp;"!$V$3:$AG$100"),12,0),0),"")</f>
        <v/>
      </c>
      <c r="AA113" s="101">
        <f t="shared" ref="AA113" ca="1" si="1298">IFERROR(IF(VLOOKUP($C112,INDIRECT(AA$5&amp;"!$V$3:$AG$100"),12,0)&gt;0,VLOOKUP($C112,INDIRECT(AA$5&amp;"!$V$3:$AG$100"),12,0),0),"")</f>
        <v>3</v>
      </c>
      <c r="AB113" s="102" t="str">
        <f t="shared" ref="AB113" ca="1" si="1299">IFERROR(IF(VLOOKUP($C112,INDIRECT(AB$5&amp;"!$V$3:$AG$100"),12,0)&gt;0,VLOOKUP($C112,INDIRECT(AB$5&amp;"!$V$3:$AG$100"),12,0),0),"")</f>
        <v/>
      </c>
      <c r="AC113" s="103">
        <f t="shared" ref="AC113" ca="1" si="1300">IFERROR(IF(VLOOKUP($C112,INDIRECT(AC$5&amp;"!$V$3:$AG$100"),12,0)&gt;0,VLOOKUP($C112,INDIRECT(AC$5&amp;"!$V$3:$AG$100"),12,0),0),"")</f>
        <v>0</v>
      </c>
      <c r="AD113" s="101" t="str">
        <f t="shared" ref="AD113" ca="1" si="1301">IFERROR(IF(VLOOKUP($C112,INDIRECT(AD$5&amp;"!$V$3:$AG$100"),12,0)&gt;0,VLOOKUP($C112,INDIRECT(AD$5&amp;"!$V$3:$AG$100"),12,0),0),"")</f>
        <v/>
      </c>
      <c r="AE113" s="101" t="str">
        <f t="shared" ref="AE113" ca="1" si="1302">IFERROR(IF(VLOOKUP($C112,INDIRECT(AE$5&amp;"!$V$3:$AG$100"),12,0)&gt;0,VLOOKUP($C112,INDIRECT(AE$5&amp;"!$V$3:$AG$100"),12,0),0),"")</f>
        <v/>
      </c>
      <c r="AF113" s="101" t="str">
        <f t="shared" ref="AF113" ca="1" si="1303">IFERROR(IF(VLOOKUP($C112,INDIRECT(AF$5&amp;"!$V$3:$AG$100"),12,0)&gt;0,VLOOKUP($C112,INDIRECT(AF$5&amp;"!$V$3:$AG$100"),12,0),0),"")</f>
        <v/>
      </c>
      <c r="AG113" s="102" t="str">
        <f t="shared" ref="AG113" ca="1" si="1304">IFERROR(IF(VLOOKUP($C112,INDIRECT(AG$5&amp;"!$V$3:$AG$100"),12,0)&gt;0,VLOOKUP($C112,INDIRECT(AG$5&amp;"!$V$3:$AG$100"),12,0),0),"")</f>
        <v/>
      </c>
      <c r="AH113" s="129" t="str">
        <f t="shared" ref="AH113" ca="1" si="1305">IFERROR(IF(VLOOKUP($C112,INDIRECT(AH$5&amp;"!$V$3:$AG$100"),12,0)&gt;0,VLOOKUP($C112,INDIRECT(AH$5&amp;"!$V$3:$AG$100"),12,0),0),"")</f>
        <v/>
      </c>
      <c r="AI113" s="101" t="str">
        <f t="shared" ref="AI113" ca="1" si="1306">IFERROR(IF(VLOOKUP($C112,INDIRECT(AI$5&amp;"!$V$3:$AG$100"),12,0)&gt;0,VLOOKUP($C112,INDIRECT(AI$5&amp;"!$V$3:$AG$100"),12,0),0),"")</f>
        <v/>
      </c>
      <c r="AJ113" s="101" t="str">
        <f t="shared" ref="AJ113" ca="1" si="1307">IFERROR(IF(VLOOKUP($C112,INDIRECT(AJ$5&amp;"!$V$3:$AG$100"),12,0)&gt;0,VLOOKUP($C112,INDIRECT(AJ$5&amp;"!$V$3:$AG$100"),12,0),0),"")</f>
        <v/>
      </c>
      <c r="AK113" s="102" t="str">
        <f t="shared" ref="AK113" ca="1" si="1308">IFERROR(IF(VLOOKUP($C112,INDIRECT(AK$5&amp;"!$V$3:$AG$100"),12,0)&gt;0,VLOOKUP($C112,INDIRECT(AK$5&amp;"!$V$3:$AG$100"),12,0),0),"")</f>
        <v/>
      </c>
      <c r="AL113" s="103" t="str">
        <f t="shared" ref="AL113" ca="1" si="1309">IFERROR(IF(VLOOKUP($C112,INDIRECT(AL$5&amp;"!$V$3:$AG$100"),12,0)&gt;0,VLOOKUP($C112,INDIRECT(AL$5&amp;"!$V$3:$AG$100"),12,0),0),"")</f>
        <v/>
      </c>
      <c r="AM113" s="101" t="str">
        <f t="shared" ref="AM113" ca="1" si="1310">IFERROR(IF(VLOOKUP($C112,INDIRECT(AM$5&amp;"!$V$3:$AG$100"),12,0)&gt;0,VLOOKUP($C112,INDIRECT(AM$5&amp;"!$V$3:$AG$100"),12,0),0),"")</f>
        <v/>
      </c>
      <c r="AN113" s="101" t="str">
        <f t="shared" ref="AN113" ca="1" si="1311">IFERROR(IF(VLOOKUP($C112,INDIRECT(AN$5&amp;"!$V$3:$AG$100"),12,0)&gt;0,VLOOKUP($C112,INDIRECT(AN$5&amp;"!$V$3:$AG$100"),12,0),0),"")</f>
        <v/>
      </c>
      <c r="AO113" s="254" t="str">
        <f t="shared" ref="AO113" ca="1" si="1312">IFERROR(IF(VLOOKUP($C112,INDIRECT(AO$5&amp;"!$V$3:$AG$100"),12,0)&gt;0,VLOOKUP($C112,INDIRECT(AO$5&amp;"!$V$3:$AG$100"),12,0),0),"")</f>
        <v/>
      </c>
      <c r="AP113" s="102" t="str">
        <f t="shared" ref="AP113" ca="1" si="1313">IFERROR(IF(VLOOKUP($C112,INDIRECT(AP$5&amp;"!$V$3:$AG$100"),12,0)&gt;0,VLOOKUP($C112,INDIRECT(AP$5&amp;"!$V$3:$AG$100"),12,0),0),"")</f>
        <v/>
      </c>
      <c r="AQ113" s="129" t="str">
        <f t="shared" ref="AQ113" ca="1" si="1314">IFERROR(IF(VLOOKUP($C112,INDIRECT(AQ$5&amp;"!$V$3:$AG$100"),12,0)&gt;0,VLOOKUP($C112,INDIRECT(AQ$5&amp;"!$V$3:$AG$100"),12,0),0),"")</f>
        <v/>
      </c>
      <c r="AR113" s="101" t="str">
        <f t="shared" ref="AR113" ca="1" si="1315">IFERROR(IF(VLOOKUP($C112,INDIRECT(AR$5&amp;"!$V$3:$AG$100"),12,0)&gt;0,VLOOKUP($C112,INDIRECT(AR$5&amp;"!$V$3:$AG$100"),12,0),0),"")</f>
        <v/>
      </c>
      <c r="AS113" s="101" t="str">
        <f t="shared" ref="AS113" ca="1" si="1316">IFERROR(IF(VLOOKUP($C112,INDIRECT(AS$5&amp;"!$V$3:$AG$100"),12,0)&gt;0,VLOOKUP($C112,INDIRECT(AS$5&amp;"!$V$3:$AG$100"),12,0),0),"")</f>
        <v/>
      </c>
      <c r="AT113" s="102" t="str">
        <f t="shared" ref="AT113" ca="1" si="1317">IFERROR(IF(VLOOKUP($C112,INDIRECT(AT$5&amp;"!$V$3:$AG$100"),12,0)&gt;0,VLOOKUP($C112,INDIRECT(AT$5&amp;"!$V$3:$AG$100"),12,0),0),"")</f>
        <v/>
      </c>
      <c r="AU113" s="129" t="str">
        <f t="shared" ref="AU113" ca="1" si="1318">IFERROR(IF(VLOOKUP($C112,INDIRECT(AU$5&amp;"!$V$3:$AG$100"),12,0)&gt;0,VLOOKUP($C112,INDIRECT(AU$5&amp;"!$V$3:$AG$100"),12,0),0),"")</f>
        <v/>
      </c>
      <c r="AV113" s="101" t="str">
        <f t="shared" ref="AV113" ca="1" si="1319">IFERROR(IF(VLOOKUP($C112,INDIRECT(AV$5&amp;"!$V$3:$AG$100"),12,0)&gt;0,VLOOKUP($C112,INDIRECT(AV$5&amp;"!$V$3:$AG$100"),12,0),0),"")</f>
        <v/>
      </c>
      <c r="AW113" s="101" t="str">
        <f t="shared" ref="AW113" ca="1" si="1320">IFERROR(IF(VLOOKUP($C112,INDIRECT(AW$5&amp;"!$V$3:$AG$100"),12,0)&gt;0,VLOOKUP($C112,INDIRECT(AW$5&amp;"!$V$3:$AG$100"),12,0),0),"")</f>
        <v/>
      </c>
      <c r="AX113" s="102" t="str">
        <f t="shared" ref="AX113" ca="1" si="1321">IFERROR(IF(VLOOKUP($C112,INDIRECT(AX$5&amp;"!$V$3:$AG$100"),12,0)&gt;0,VLOOKUP($C112,INDIRECT(AX$5&amp;"!$V$3:$AG$100"),12,0),0),"")</f>
        <v/>
      </c>
      <c r="AY113" s="103" t="str">
        <f t="shared" ref="AY113" ca="1" si="1322">IFERROR(IF(VLOOKUP($C112,INDIRECT(AY$5&amp;"!$V$3:$AG$100"),12,0)&gt;0,VLOOKUP($C112,INDIRECT(AY$5&amp;"!$V$3:$AG$100"),12,0),0),"")</f>
        <v/>
      </c>
      <c r="AZ113" s="101" t="str">
        <f t="shared" ref="AZ113" ca="1" si="1323">IFERROR(IF(VLOOKUP($C112,INDIRECT(AZ$5&amp;"!$V$3:$AG$100"),12,0)&gt;0,VLOOKUP($C112,INDIRECT(AZ$5&amp;"!$V$3:$AG$100"),12,0),0),"")</f>
        <v/>
      </c>
      <c r="BA113" s="101" t="str">
        <f t="shared" ref="BA113" ca="1" si="1324">IFERROR(IF(VLOOKUP($C112,INDIRECT(BA$5&amp;"!$V$3:$AG$100"),12,0)&gt;0,VLOOKUP($C112,INDIRECT(BA$5&amp;"!$V$3:$AG$100"),12,0),0),"")</f>
        <v/>
      </c>
      <c r="BB113" s="254">
        <f t="shared" ref="BB113" ca="1" si="1325">IFERROR(IF(VLOOKUP($C112,INDIRECT(BB$5&amp;"!$V$3:$AG$100"),12,0)&gt;0,VLOOKUP($C112,INDIRECT(BB$5&amp;"!$V$3:$AG$100"),12,0),0),"")</f>
        <v>2</v>
      </c>
      <c r="BC113" s="102" t="str">
        <f t="shared" ref="BC113" ca="1" si="1326">IFERROR(IF(VLOOKUP($C112,INDIRECT(BC$5&amp;"!$V$3:$AG$100"),12,0)&gt;0,VLOOKUP($C112,INDIRECT(BC$5&amp;"!$V$3:$AG$100"),12,0),0),"")</f>
        <v/>
      </c>
      <c r="BD113" s="129" t="str">
        <f t="shared" ref="BD113" ca="1" si="1327">IFERROR(IF(VLOOKUP($C112,INDIRECT(BD$5&amp;"!$V$3:$AG$100"),12,0)&gt;0,VLOOKUP($C112,INDIRECT(BD$5&amp;"!$V$3:$AG$100"),12,0),0),"")</f>
        <v/>
      </c>
      <c r="BE113" s="101" t="str">
        <f t="shared" ref="BE113" ca="1" si="1328">IFERROR(IF(VLOOKUP($C112,INDIRECT(BE$5&amp;"!$V$3:$AG$100"),12,0)&gt;0,VLOOKUP($C112,INDIRECT(BE$5&amp;"!$V$3:$AG$100"),12,0),0),"")</f>
        <v/>
      </c>
      <c r="BF113" s="101" t="str">
        <f t="shared" ref="BF113" ca="1" si="1329">IFERROR(IF(VLOOKUP($C112,INDIRECT(BF$5&amp;"!$V$3:$AG$100"),12,0)&gt;0,VLOOKUP($C112,INDIRECT(BF$5&amp;"!$V$3:$AG$100"),12,0),0),"")</f>
        <v/>
      </c>
      <c r="BG113" s="307" t="str">
        <f t="shared" ref="BG113" ca="1" si="1330">IFERROR(IF(VLOOKUP($C112,INDIRECT(BG$5&amp;"!$V$3:$AG$100"),12,0)&gt;0,VLOOKUP($C112,INDIRECT(BG$5&amp;"!$V$3:$AG$100"),12,0),0),"")</f>
        <v/>
      </c>
      <c r="BH113" s="88"/>
    </row>
    <row r="114" spans="1:60" x14ac:dyDescent="0.25">
      <c r="A114" s="3"/>
      <c r="B114" s="348"/>
      <c r="C114" s="354"/>
      <c r="D114" s="260" t="str">
        <f t="shared" si="1079"/>
        <v/>
      </c>
      <c r="E114" s="260" t="str">
        <f t="shared" si="1080"/>
        <v/>
      </c>
      <c r="F114" s="20" t="s">
        <v>20</v>
      </c>
      <c r="G114" s="142">
        <f t="shared" ca="1" si="122"/>
        <v>114</v>
      </c>
      <c r="H114" s="308" t="str">
        <f t="shared" ref="H114:BG114" ca="1" si="1331">IFERROR(IF(VLOOKUP($C112,INDIRECT(H$5&amp;"!$V$3:$AG$100"),11,0)&gt;0,VLOOKUP($C112,INDIRECT(H$5&amp;"!$V$3:$AG$100"),11,0),0),"")</f>
        <v/>
      </c>
      <c r="I114" s="309">
        <f t="shared" ca="1" si="1331"/>
        <v>14</v>
      </c>
      <c r="J114" s="309">
        <f t="shared" ca="1" si="1331"/>
        <v>3</v>
      </c>
      <c r="K114" s="310">
        <f t="shared" ca="1" si="1331"/>
        <v>10</v>
      </c>
      <c r="L114" s="311" t="str">
        <f t="shared" ca="1" si="1331"/>
        <v/>
      </c>
      <c r="M114" s="309" t="str">
        <f t="shared" ca="1" si="1331"/>
        <v/>
      </c>
      <c r="N114" s="309">
        <f t="shared" ca="1" si="1331"/>
        <v>3</v>
      </c>
      <c r="O114" s="310">
        <f t="shared" ca="1" si="1331"/>
        <v>12</v>
      </c>
      <c r="P114" s="311" t="str">
        <f t="shared" ca="1" si="1331"/>
        <v/>
      </c>
      <c r="Q114" s="309">
        <f t="shared" ca="1" si="1331"/>
        <v>10</v>
      </c>
      <c r="R114" s="309">
        <f t="shared" ca="1" si="1331"/>
        <v>3</v>
      </c>
      <c r="S114" s="309">
        <f t="shared" ca="1" si="1331"/>
        <v>9</v>
      </c>
      <c r="T114" s="310">
        <f t="shared" ca="1" si="1331"/>
        <v>12</v>
      </c>
      <c r="U114" s="312">
        <f t="shared" ca="1" si="1331"/>
        <v>4</v>
      </c>
      <c r="V114" s="309">
        <f t="shared" ca="1" si="1331"/>
        <v>5</v>
      </c>
      <c r="W114" s="309" t="str">
        <f t="shared" ca="1" si="1331"/>
        <v/>
      </c>
      <c r="X114" s="310">
        <f t="shared" ca="1" si="1331"/>
        <v>1</v>
      </c>
      <c r="Y114" s="311" t="str">
        <f t="shared" ca="1" si="1331"/>
        <v/>
      </c>
      <c r="Z114" s="309" t="str">
        <f t="shared" ca="1" si="1331"/>
        <v/>
      </c>
      <c r="AA114" s="309">
        <f t="shared" ca="1" si="1331"/>
        <v>11</v>
      </c>
      <c r="AB114" s="310" t="str">
        <f t="shared" ca="1" si="1331"/>
        <v/>
      </c>
      <c r="AC114" s="311">
        <f t="shared" ca="1" si="1331"/>
        <v>10</v>
      </c>
      <c r="AD114" s="309" t="str">
        <f t="shared" ca="1" si="1331"/>
        <v/>
      </c>
      <c r="AE114" s="309" t="str">
        <f t="shared" ca="1" si="1331"/>
        <v/>
      </c>
      <c r="AF114" s="309" t="str">
        <f t="shared" ca="1" si="1331"/>
        <v/>
      </c>
      <c r="AG114" s="310" t="str">
        <f t="shared" ca="1" si="1331"/>
        <v/>
      </c>
      <c r="AH114" s="312" t="str">
        <f t="shared" ca="1" si="1331"/>
        <v/>
      </c>
      <c r="AI114" s="309" t="str">
        <f t="shared" ca="1" si="1331"/>
        <v/>
      </c>
      <c r="AJ114" s="309" t="str">
        <f t="shared" ca="1" si="1331"/>
        <v/>
      </c>
      <c r="AK114" s="310" t="str">
        <f t="shared" ca="1" si="1331"/>
        <v/>
      </c>
      <c r="AL114" s="311" t="str">
        <f t="shared" ca="1" si="1331"/>
        <v/>
      </c>
      <c r="AM114" s="309" t="str">
        <f t="shared" ca="1" si="1331"/>
        <v/>
      </c>
      <c r="AN114" s="309" t="str">
        <f t="shared" ca="1" si="1331"/>
        <v/>
      </c>
      <c r="AO114" s="313" t="str">
        <f t="shared" ca="1" si="1331"/>
        <v/>
      </c>
      <c r="AP114" s="310" t="str">
        <f t="shared" ca="1" si="1331"/>
        <v/>
      </c>
      <c r="AQ114" s="312" t="str">
        <f t="shared" ca="1" si="1331"/>
        <v/>
      </c>
      <c r="AR114" s="309" t="str">
        <f t="shared" ca="1" si="1331"/>
        <v/>
      </c>
      <c r="AS114" s="309" t="str">
        <f t="shared" ca="1" si="1331"/>
        <v/>
      </c>
      <c r="AT114" s="310" t="str">
        <f t="shared" ca="1" si="1331"/>
        <v/>
      </c>
      <c r="AU114" s="312" t="str">
        <f t="shared" ca="1" si="1331"/>
        <v/>
      </c>
      <c r="AV114" s="309" t="str">
        <f t="shared" ca="1" si="1331"/>
        <v/>
      </c>
      <c r="AW114" s="309" t="str">
        <f t="shared" ca="1" si="1331"/>
        <v/>
      </c>
      <c r="AX114" s="310" t="str">
        <f t="shared" ca="1" si="1331"/>
        <v/>
      </c>
      <c r="AY114" s="311" t="str">
        <f t="shared" ca="1" si="1331"/>
        <v/>
      </c>
      <c r="AZ114" s="309" t="str">
        <f t="shared" ca="1" si="1331"/>
        <v/>
      </c>
      <c r="BA114" s="309" t="str">
        <f t="shared" ca="1" si="1331"/>
        <v/>
      </c>
      <c r="BB114" s="313">
        <f t="shared" ca="1" si="1331"/>
        <v>7</v>
      </c>
      <c r="BC114" s="310" t="str">
        <f t="shared" ca="1" si="1331"/>
        <v/>
      </c>
      <c r="BD114" s="312" t="str">
        <f t="shared" ca="1" si="1331"/>
        <v/>
      </c>
      <c r="BE114" s="309" t="str">
        <f t="shared" ca="1" si="1331"/>
        <v/>
      </c>
      <c r="BF114" s="309" t="str">
        <f t="shared" ca="1" si="1331"/>
        <v/>
      </c>
      <c r="BG114" s="314" t="str">
        <f t="shared" ca="1" si="1331"/>
        <v/>
      </c>
      <c r="BH114" s="88"/>
    </row>
    <row r="115" spans="1:60" x14ac:dyDescent="0.25">
      <c r="A115" s="3"/>
      <c r="B115" s="355" t="s">
        <v>86</v>
      </c>
      <c r="C115" s="360" t="s">
        <v>147</v>
      </c>
      <c r="D115" s="260" t="str">
        <f t="shared" si="1079"/>
        <v>Lazzari</v>
      </c>
      <c r="E115" s="260" t="str">
        <f t="shared" si="1080"/>
        <v>M</v>
      </c>
      <c r="F115" s="23" t="s">
        <v>16</v>
      </c>
      <c r="G115" s="143">
        <f t="shared" ca="1" si="122"/>
        <v>27</v>
      </c>
      <c r="H115" s="317" t="str">
        <f t="shared" ref="H115:W115" ca="1" si="1332">IFERROR(IF(VLOOKUP($C115,INDIRECT(H$5&amp;"!$V$3:$AG$100"),2,0)&gt;0,1,0),"")</f>
        <v/>
      </c>
      <c r="I115" s="98" t="str">
        <f t="shared" ca="1" si="1332"/>
        <v/>
      </c>
      <c r="J115" s="98">
        <f t="shared" ca="1" si="1332"/>
        <v>1</v>
      </c>
      <c r="K115" s="99">
        <f t="shared" ca="1" si="1332"/>
        <v>1</v>
      </c>
      <c r="L115" s="100" t="str">
        <f t="shared" ca="1" si="1332"/>
        <v/>
      </c>
      <c r="M115" s="98" t="str">
        <f t="shared" ca="1" si="1332"/>
        <v/>
      </c>
      <c r="N115" s="98">
        <f t="shared" ca="1" si="1332"/>
        <v>1</v>
      </c>
      <c r="O115" s="99" t="str">
        <f t="shared" ca="1" si="1332"/>
        <v/>
      </c>
      <c r="P115" s="100" t="str">
        <f t="shared" ca="1" si="1332"/>
        <v/>
      </c>
      <c r="Q115" s="98">
        <f t="shared" ca="1" si="1332"/>
        <v>1</v>
      </c>
      <c r="R115" s="98">
        <f t="shared" ca="1" si="1332"/>
        <v>1</v>
      </c>
      <c r="S115" s="98">
        <f t="shared" ca="1" si="1332"/>
        <v>1</v>
      </c>
      <c r="T115" s="99">
        <f t="shared" ca="1" si="1332"/>
        <v>1</v>
      </c>
      <c r="U115" s="130">
        <f t="shared" ca="1" si="1332"/>
        <v>1</v>
      </c>
      <c r="V115" s="98">
        <f t="shared" ca="1" si="1332"/>
        <v>1</v>
      </c>
      <c r="W115" s="98" t="str">
        <f t="shared" ca="1" si="1332"/>
        <v/>
      </c>
      <c r="X115" s="99" t="str">
        <f t="shared" ref="X115:AM115" ca="1" si="1333">IFERROR(IF(VLOOKUP($C115,INDIRECT(X$5&amp;"!$V$3:$AG$100"),2,0)&gt;0,1,0),"")</f>
        <v/>
      </c>
      <c r="Y115" s="100">
        <f t="shared" ca="1" si="1333"/>
        <v>1</v>
      </c>
      <c r="Z115" s="98" t="str">
        <f t="shared" ca="1" si="1333"/>
        <v/>
      </c>
      <c r="AA115" s="98">
        <f t="shared" ca="1" si="1333"/>
        <v>1</v>
      </c>
      <c r="AB115" s="99">
        <f t="shared" ca="1" si="1333"/>
        <v>1</v>
      </c>
      <c r="AC115" s="100">
        <f t="shared" ca="1" si="1333"/>
        <v>1</v>
      </c>
      <c r="AD115" s="98" t="str">
        <f t="shared" ca="1" si="1333"/>
        <v/>
      </c>
      <c r="AE115" s="98" t="str">
        <f t="shared" ca="1" si="1333"/>
        <v/>
      </c>
      <c r="AF115" s="98" t="str">
        <f t="shared" ca="1" si="1333"/>
        <v/>
      </c>
      <c r="AG115" s="99" t="str">
        <f t="shared" ca="1" si="1333"/>
        <v/>
      </c>
      <c r="AH115" s="130">
        <f t="shared" ca="1" si="1333"/>
        <v>1</v>
      </c>
      <c r="AI115" s="98">
        <f t="shared" ca="1" si="1333"/>
        <v>1</v>
      </c>
      <c r="AJ115" s="98" t="str">
        <f t="shared" ca="1" si="1333"/>
        <v/>
      </c>
      <c r="AK115" s="99">
        <f t="shared" ca="1" si="1333"/>
        <v>1</v>
      </c>
      <c r="AL115" s="100">
        <f t="shared" ca="1" si="1333"/>
        <v>1</v>
      </c>
      <c r="AM115" s="98" t="str">
        <f t="shared" ca="1" si="1333"/>
        <v/>
      </c>
      <c r="AN115" s="98">
        <f t="shared" ref="AN115:BC115" ca="1" si="1334">IFERROR(IF(VLOOKUP($C115,INDIRECT(AN$5&amp;"!$V$3:$AG$100"),2,0)&gt;0,1,0),"")</f>
        <v>1</v>
      </c>
      <c r="AO115" s="256">
        <f t="shared" ca="1" si="1334"/>
        <v>1</v>
      </c>
      <c r="AP115" s="99">
        <f t="shared" ca="1" si="1334"/>
        <v>1</v>
      </c>
      <c r="AQ115" s="130">
        <f t="shared" ca="1" si="1334"/>
        <v>1</v>
      </c>
      <c r="AR115" s="98" t="str">
        <f t="shared" ca="1" si="1334"/>
        <v/>
      </c>
      <c r="AS115" s="98">
        <f t="shared" ca="1" si="1334"/>
        <v>1</v>
      </c>
      <c r="AT115" s="99">
        <f t="shared" ca="1" si="1334"/>
        <v>1</v>
      </c>
      <c r="AU115" s="130">
        <f t="shared" ca="1" si="1334"/>
        <v>1</v>
      </c>
      <c r="AV115" s="98" t="str">
        <f t="shared" ca="1" si="1334"/>
        <v/>
      </c>
      <c r="AW115" s="98" t="str">
        <f t="shared" ca="1" si="1334"/>
        <v/>
      </c>
      <c r="AX115" s="99" t="str">
        <f t="shared" ca="1" si="1334"/>
        <v/>
      </c>
      <c r="AY115" s="100" t="str">
        <f t="shared" ca="1" si="1334"/>
        <v/>
      </c>
      <c r="AZ115" s="98">
        <f t="shared" ca="1" si="1334"/>
        <v>1</v>
      </c>
      <c r="BA115" s="98">
        <f t="shared" ca="1" si="1334"/>
        <v>1</v>
      </c>
      <c r="BB115" s="256">
        <f t="shared" ca="1" si="1334"/>
        <v>1</v>
      </c>
      <c r="BC115" s="99" t="str">
        <f t="shared" ca="1" si="1334"/>
        <v/>
      </c>
      <c r="BD115" s="130" t="str">
        <f t="shared" ref="BD115:BG115" ca="1" si="1335">IFERROR(IF(VLOOKUP($C115,INDIRECT(BD$5&amp;"!$V$3:$AG$100"),2,0)&gt;0,1,0),"")</f>
        <v/>
      </c>
      <c r="BE115" s="98" t="str">
        <f t="shared" ca="1" si="1335"/>
        <v/>
      </c>
      <c r="BF115" s="98" t="str">
        <f t="shared" ca="1" si="1335"/>
        <v/>
      </c>
      <c r="BG115" s="318" t="str">
        <f t="shared" ca="1" si="1335"/>
        <v/>
      </c>
      <c r="BH115" s="88"/>
    </row>
    <row r="116" spans="1:60" x14ac:dyDescent="0.25">
      <c r="A116" s="3"/>
      <c r="B116" s="348"/>
      <c r="C116" s="354"/>
      <c r="D116" s="260" t="str">
        <f t="shared" si="1079"/>
        <v/>
      </c>
      <c r="E116" s="260" t="str">
        <f t="shared" si="1080"/>
        <v/>
      </c>
      <c r="F116" s="17" t="s">
        <v>18</v>
      </c>
      <c r="G116" s="141">
        <f t="shared" ca="1" si="122"/>
        <v>22</v>
      </c>
      <c r="H116" s="306" t="str">
        <f t="shared" ref="H116" ca="1" si="1336">IFERROR(IF(VLOOKUP($C115,INDIRECT(H$5&amp;"!$V$3:$AG$100"),12,0)&gt;0,VLOOKUP($C115,INDIRECT(H$5&amp;"!$V$3:$AG$100"),12,0),0),"")</f>
        <v/>
      </c>
      <c r="I116" s="101" t="str">
        <f t="shared" ref="I116" ca="1" si="1337">IFERROR(IF(VLOOKUP($C115,INDIRECT(I$5&amp;"!$V$3:$AG$100"),12,0)&gt;0,VLOOKUP($C115,INDIRECT(I$5&amp;"!$V$3:$AG$100"),12,0),0),"")</f>
        <v/>
      </c>
      <c r="J116" s="101">
        <f t="shared" ref="J116" ca="1" si="1338">IFERROR(IF(VLOOKUP($C115,INDIRECT(J$5&amp;"!$V$3:$AG$100"),12,0)&gt;0,VLOOKUP($C115,INDIRECT(J$5&amp;"!$V$3:$AG$100"),12,0),0),"")</f>
        <v>2</v>
      </c>
      <c r="K116" s="102">
        <f t="shared" ref="K116" ca="1" si="1339">IFERROR(IF(VLOOKUP($C115,INDIRECT(K$5&amp;"!$V$3:$AG$100"),12,0)&gt;0,VLOOKUP($C115,INDIRECT(K$5&amp;"!$V$3:$AG$100"),12,0),0),"")</f>
        <v>1</v>
      </c>
      <c r="L116" s="103" t="str">
        <f t="shared" ref="L116" ca="1" si="1340">IFERROR(IF(VLOOKUP($C115,INDIRECT(L$5&amp;"!$V$3:$AG$100"),12,0)&gt;0,VLOOKUP($C115,INDIRECT(L$5&amp;"!$V$3:$AG$100"),12,0),0),"")</f>
        <v/>
      </c>
      <c r="M116" s="101" t="str">
        <f t="shared" ref="M116" ca="1" si="1341">IFERROR(IF(VLOOKUP($C115,INDIRECT(M$5&amp;"!$V$3:$AG$100"),12,0)&gt;0,VLOOKUP($C115,INDIRECT(M$5&amp;"!$V$3:$AG$100"),12,0),0),"")</f>
        <v/>
      </c>
      <c r="N116" s="101">
        <f t="shared" ref="N116" ca="1" si="1342">IFERROR(IF(VLOOKUP($C115,INDIRECT(N$5&amp;"!$V$3:$AG$100"),12,0)&gt;0,VLOOKUP($C115,INDIRECT(N$5&amp;"!$V$3:$AG$100"),12,0),0),"")</f>
        <v>1</v>
      </c>
      <c r="O116" s="102" t="str">
        <f t="shared" ref="O116" ca="1" si="1343">IFERROR(IF(VLOOKUP($C115,INDIRECT(O$5&amp;"!$V$3:$AG$100"),12,0)&gt;0,VLOOKUP($C115,INDIRECT(O$5&amp;"!$V$3:$AG$100"),12,0),0),"")</f>
        <v/>
      </c>
      <c r="P116" s="103" t="str">
        <f t="shared" ref="P116" ca="1" si="1344">IFERROR(IF(VLOOKUP($C115,INDIRECT(P$5&amp;"!$V$3:$AG$100"),12,0)&gt;0,VLOOKUP($C115,INDIRECT(P$5&amp;"!$V$3:$AG$100"),12,0),0),"")</f>
        <v/>
      </c>
      <c r="Q116" s="101">
        <f t="shared" ref="Q116" ca="1" si="1345">IFERROR(IF(VLOOKUP($C115,INDIRECT(Q$5&amp;"!$V$3:$AG$100"),12,0)&gt;0,VLOOKUP($C115,INDIRECT(Q$5&amp;"!$V$3:$AG$100"),12,0),0),"")</f>
        <v>1</v>
      </c>
      <c r="R116" s="101">
        <f t="shared" ref="R116" ca="1" si="1346">IFERROR(IF(VLOOKUP($C115,INDIRECT(R$5&amp;"!$V$3:$AG$100"),12,0)&gt;0,VLOOKUP($C115,INDIRECT(R$5&amp;"!$V$3:$AG$100"),12,0),0),"")</f>
        <v>0</v>
      </c>
      <c r="S116" s="101">
        <f t="shared" ref="S116" ca="1" si="1347">IFERROR(IF(VLOOKUP($C115,INDIRECT(S$5&amp;"!$V$3:$AG$100"),12,0)&gt;0,VLOOKUP($C115,INDIRECT(S$5&amp;"!$V$3:$AG$100"),12,0),0),"")</f>
        <v>0</v>
      </c>
      <c r="T116" s="102">
        <f t="shared" ref="T116" ca="1" si="1348">IFERROR(IF(VLOOKUP($C115,INDIRECT(T$5&amp;"!$V$3:$AG$100"),12,0)&gt;0,VLOOKUP($C115,INDIRECT(T$5&amp;"!$V$3:$AG$100"),12,0),0),"")</f>
        <v>0</v>
      </c>
      <c r="U116" s="129">
        <f t="shared" ref="U116" ca="1" si="1349">IFERROR(IF(VLOOKUP($C115,INDIRECT(U$5&amp;"!$V$3:$AG$100"),12,0)&gt;0,VLOOKUP($C115,INDIRECT(U$5&amp;"!$V$3:$AG$100"),12,0),0),"")</f>
        <v>1</v>
      </c>
      <c r="V116" s="101">
        <f t="shared" ref="V116" ca="1" si="1350">IFERROR(IF(VLOOKUP($C115,INDIRECT(V$5&amp;"!$V$3:$AG$100"),12,0)&gt;0,VLOOKUP($C115,INDIRECT(V$5&amp;"!$V$3:$AG$100"),12,0),0),"")</f>
        <v>0</v>
      </c>
      <c r="W116" s="101" t="str">
        <f t="shared" ref="W116" ca="1" si="1351">IFERROR(IF(VLOOKUP($C115,INDIRECT(W$5&amp;"!$V$3:$AG$100"),12,0)&gt;0,VLOOKUP($C115,INDIRECT(W$5&amp;"!$V$3:$AG$100"),12,0),0),"")</f>
        <v/>
      </c>
      <c r="X116" s="102" t="str">
        <f t="shared" ref="X116" ca="1" si="1352">IFERROR(IF(VLOOKUP($C115,INDIRECT(X$5&amp;"!$V$3:$AG$100"),12,0)&gt;0,VLOOKUP($C115,INDIRECT(X$5&amp;"!$V$3:$AG$100"),12,0),0),"")</f>
        <v/>
      </c>
      <c r="Y116" s="103">
        <f t="shared" ref="Y116" ca="1" si="1353">IFERROR(IF(VLOOKUP($C115,INDIRECT(Y$5&amp;"!$V$3:$AG$100"),12,0)&gt;0,VLOOKUP($C115,INDIRECT(Y$5&amp;"!$V$3:$AG$100"),12,0),0),"")</f>
        <v>2</v>
      </c>
      <c r="Z116" s="101" t="str">
        <f t="shared" ref="Z116" ca="1" si="1354">IFERROR(IF(VLOOKUP($C115,INDIRECT(Z$5&amp;"!$V$3:$AG$100"),12,0)&gt;0,VLOOKUP($C115,INDIRECT(Z$5&amp;"!$V$3:$AG$100"),12,0),0),"")</f>
        <v/>
      </c>
      <c r="AA116" s="101">
        <f t="shared" ref="AA116" ca="1" si="1355">IFERROR(IF(VLOOKUP($C115,INDIRECT(AA$5&amp;"!$V$3:$AG$100"),12,0)&gt;0,VLOOKUP($C115,INDIRECT(AA$5&amp;"!$V$3:$AG$100"),12,0),0),"")</f>
        <v>1</v>
      </c>
      <c r="AB116" s="102">
        <f t="shared" ref="AB116" ca="1" si="1356">IFERROR(IF(VLOOKUP($C115,INDIRECT(AB$5&amp;"!$V$3:$AG$100"),12,0)&gt;0,VLOOKUP($C115,INDIRECT(AB$5&amp;"!$V$3:$AG$100"),12,0),0),"")</f>
        <v>0</v>
      </c>
      <c r="AC116" s="103">
        <f t="shared" ref="AC116" ca="1" si="1357">IFERROR(IF(VLOOKUP($C115,INDIRECT(AC$5&amp;"!$V$3:$AG$100"),12,0)&gt;0,VLOOKUP($C115,INDIRECT(AC$5&amp;"!$V$3:$AG$100"),12,0),0),"")</f>
        <v>1</v>
      </c>
      <c r="AD116" s="101" t="str">
        <f t="shared" ref="AD116" ca="1" si="1358">IFERROR(IF(VLOOKUP($C115,INDIRECT(AD$5&amp;"!$V$3:$AG$100"),12,0)&gt;0,VLOOKUP($C115,INDIRECT(AD$5&amp;"!$V$3:$AG$100"),12,0),0),"")</f>
        <v/>
      </c>
      <c r="AE116" s="101" t="str">
        <f t="shared" ref="AE116" ca="1" si="1359">IFERROR(IF(VLOOKUP($C115,INDIRECT(AE$5&amp;"!$V$3:$AG$100"),12,0)&gt;0,VLOOKUP($C115,INDIRECT(AE$5&amp;"!$V$3:$AG$100"),12,0),0),"")</f>
        <v/>
      </c>
      <c r="AF116" s="101" t="str">
        <f t="shared" ref="AF116" ca="1" si="1360">IFERROR(IF(VLOOKUP($C115,INDIRECT(AF$5&amp;"!$V$3:$AG$100"),12,0)&gt;0,VLOOKUP($C115,INDIRECT(AF$5&amp;"!$V$3:$AG$100"),12,0),0),"")</f>
        <v/>
      </c>
      <c r="AG116" s="102" t="str">
        <f t="shared" ref="AG116" ca="1" si="1361">IFERROR(IF(VLOOKUP($C115,INDIRECT(AG$5&amp;"!$V$3:$AG$100"),12,0)&gt;0,VLOOKUP($C115,INDIRECT(AG$5&amp;"!$V$3:$AG$100"),12,0),0),"")</f>
        <v/>
      </c>
      <c r="AH116" s="129">
        <f t="shared" ref="AH116" ca="1" si="1362">IFERROR(IF(VLOOKUP($C115,INDIRECT(AH$5&amp;"!$V$3:$AG$100"),12,0)&gt;0,VLOOKUP($C115,INDIRECT(AH$5&amp;"!$V$3:$AG$100"),12,0),0),"")</f>
        <v>1</v>
      </c>
      <c r="AI116" s="101">
        <f t="shared" ref="AI116" ca="1" si="1363">IFERROR(IF(VLOOKUP($C115,INDIRECT(AI$5&amp;"!$V$3:$AG$100"),12,0)&gt;0,VLOOKUP($C115,INDIRECT(AI$5&amp;"!$V$3:$AG$100"),12,0),0),"")</f>
        <v>0</v>
      </c>
      <c r="AJ116" s="101" t="str">
        <f t="shared" ref="AJ116" ca="1" si="1364">IFERROR(IF(VLOOKUP($C115,INDIRECT(AJ$5&amp;"!$V$3:$AG$100"),12,0)&gt;0,VLOOKUP($C115,INDIRECT(AJ$5&amp;"!$V$3:$AG$100"),12,0),0),"")</f>
        <v/>
      </c>
      <c r="AK116" s="102">
        <f t="shared" ref="AK116" ca="1" si="1365">IFERROR(IF(VLOOKUP($C115,INDIRECT(AK$5&amp;"!$V$3:$AG$100"),12,0)&gt;0,VLOOKUP($C115,INDIRECT(AK$5&amp;"!$V$3:$AG$100"),12,0),0),"")</f>
        <v>0</v>
      </c>
      <c r="AL116" s="103">
        <f t="shared" ref="AL116" ca="1" si="1366">IFERROR(IF(VLOOKUP($C115,INDIRECT(AL$5&amp;"!$V$3:$AG$100"),12,0)&gt;0,VLOOKUP($C115,INDIRECT(AL$5&amp;"!$V$3:$AG$100"),12,0),0),"")</f>
        <v>1</v>
      </c>
      <c r="AM116" s="101" t="str">
        <f t="shared" ref="AM116" ca="1" si="1367">IFERROR(IF(VLOOKUP($C115,INDIRECT(AM$5&amp;"!$V$3:$AG$100"),12,0)&gt;0,VLOOKUP($C115,INDIRECT(AM$5&amp;"!$V$3:$AG$100"),12,0),0),"")</f>
        <v/>
      </c>
      <c r="AN116" s="101">
        <f t="shared" ref="AN116" ca="1" si="1368">IFERROR(IF(VLOOKUP($C115,INDIRECT(AN$5&amp;"!$V$3:$AG$100"),12,0)&gt;0,VLOOKUP($C115,INDIRECT(AN$5&amp;"!$V$3:$AG$100"),12,0),0),"")</f>
        <v>0</v>
      </c>
      <c r="AO116" s="254">
        <f t="shared" ref="AO116" ca="1" si="1369">IFERROR(IF(VLOOKUP($C115,INDIRECT(AO$5&amp;"!$V$3:$AG$100"),12,0)&gt;0,VLOOKUP($C115,INDIRECT(AO$5&amp;"!$V$3:$AG$100"),12,0),0),"")</f>
        <v>0</v>
      </c>
      <c r="AP116" s="102">
        <f t="shared" ref="AP116" ca="1" si="1370">IFERROR(IF(VLOOKUP($C115,INDIRECT(AP$5&amp;"!$V$3:$AG$100"),12,0)&gt;0,VLOOKUP($C115,INDIRECT(AP$5&amp;"!$V$3:$AG$100"),12,0),0),"")</f>
        <v>2</v>
      </c>
      <c r="AQ116" s="129">
        <f t="shared" ref="AQ116" ca="1" si="1371">IFERROR(IF(VLOOKUP($C115,INDIRECT(AQ$5&amp;"!$V$3:$AG$100"),12,0)&gt;0,VLOOKUP($C115,INDIRECT(AQ$5&amp;"!$V$3:$AG$100"),12,0),0),"")</f>
        <v>3</v>
      </c>
      <c r="AR116" s="101" t="str">
        <f t="shared" ref="AR116" ca="1" si="1372">IFERROR(IF(VLOOKUP($C115,INDIRECT(AR$5&amp;"!$V$3:$AG$100"),12,0)&gt;0,VLOOKUP($C115,INDIRECT(AR$5&amp;"!$V$3:$AG$100"),12,0),0),"")</f>
        <v/>
      </c>
      <c r="AS116" s="101">
        <f t="shared" ref="AS116" ca="1" si="1373">IFERROR(IF(VLOOKUP($C115,INDIRECT(AS$5&amp;"!$V$3:$AG$100"),12,0)&gt;0,VLOOKUP($C115,INDIRECT(AS$5&amp;"!$V$3:$AG$100"),12,0),0),"")</f>
        <v>1</v>
      </c>
      <c r="AT116" s="102">
        <f t="shared" ref="AT116" ca="1" si="1374">IFERROR(IF(VLOOKUP($C115,INDIRECT(AT$5&amp;"!$V$3:$AG$100"),12,0)&gt;0,VLOOKUP($C115,INDIRECT(AT$5&amp;"!$V$3:$AG$100"),12,0),0),"")</f>
        <v>0</v>
      </c>
      <c r="AU116" s="129">
        <f t="shared" ref="AU116" ca="1" si="1375">IFERROR(IF(VLOOKUP($C115,INDIRECT(AU$5&amp;"!$V$3:$AG$100"),12,0)&gt;0,VLOOKUP($C115,INDIRECT(AU$5&amp;"!$V$3:$AG$100"),12,0),0),"")</f>
        <v>0</v>
      </c>
      <c r="AV116" s="101" t="str">
        <f t="shared" ref="AV116" ca="1" si="1376">IFERROR(IF(VLOOKUP($C115,INDIRECT(AV$5&amp;"!$V$3:$AG$100"),12,0)&gt;0,VLOOKUP($C115,INDIRECT(AV$5&amp;"!$V$3:$AG$100"),12,0),0),"")</f>
        <v/>
      </c>
      <c r="AW116" s="101" t="str">
        <f t="shared" ref="AW116" ca="1" si="1377">IFERROR(IF(VLOOKUP($C115,INDIRECT(AW$5&amp;"!$V$3:$AG$100"),12,0)&gt;0,VLOOKUP($C115,INDIRECT(AW$5&amp;"!$V$3:$AG$100"),12,0),0),"")</f>
        <v/>
      </c>
      <c r="AX116" s="102" t="str">
        <f t="shared" ref="AX116" ca="1" si="1378">IFERROR(IF(VLOOKUP($C115,INDIRECT(AX$5&amp;"!$V$3:$AG$100"),12,0)&gt;0,VLOOKUP($C115,INDIRECT(AX$5&amp;"!$V$3:$AG$100"),12,0),0),"")</f>
        <v/>
      </c>
      <c r="AY116" s="103" t="str">
        <f t="shared" ref="AY116" ca="1" si="1379">IFERROR(IF(VLOOKUP($C115,INDIRECT(AY$5&amp;"!$V$3:$AG$100"),12,0)&gt;0,VLOOKUP($C115,INDIRECT(AY$5&amp;"!$V$3:$AG$100"),12,0),0),"")</f>
        <v/>
      </c>
      <c r="AZ116" s="101">
        <f t="shared" ref="AZ116" ca="1" si="1380">IFERROR(IF(VLOOKUP($C115,INDIRECT(AZ$5&amp;"!$V$3:$AG$100"),12,0)&gt;0,VLOOKUP($C115,INDIRECT(AZ$5&amp;"!$V$3:$AG$100"),12,0),0),"")</f>
        <v>1</v>
      </c>
      <c r="BA116" s="101">
        <f t="shared" ref="BA116" ca="1" si="1381">IFERROR(IF(VLOOKUP($C115,INDIRECT(BA$5&amp;"!$V$3:$AG$100"),12,0)&gt;0,VLOOKUP($C115,INDIRECT(BA$5&amp;"!$V$3:$AG$100"),12,0),0),"")</f>
        <v>3</v>
      </c>
      <c r="BB116" s="254">
        <f t="shared" ref="BB116" ca="1" si="1382">IFERROR(IF(VLOOKUP($C115,INDIRECT(BB$5&amp;"!$V$3:$AG$100"),12,0)&gt;0,VLOOKUP($C115,INDIRECT(BB$5&amp;"!$V$3:$AG$100"),12,0),0),"")</f>
        <v>0</v>
      </c>
      <c r="BC116" s="102" t="str">
        <f t="shared" ref="BC116" ca="1" si="1383">IFERROR(IF(VLOOKUP($C115,INDIRECT(BC$5&amp;"!$V$3:$AG$100"),12,0)&gt;0,VLOOKUP($C115,INDIRECT(BC$5&amp;"!$V$3:$AG$100"),12,0),0),"")</f>
        <v/>
      </c>
      <c r="BD116" s="129" t="str">
        <f t="shared" ref="BD116" ca="1" si="1384">IFERROR(IF(VLOOKUP($C115,INDIRECT(BD$5&amp;"!$V$3:$AG$100"),12,0)&gt;0,VLOOKUP($C115,INDIRECT(BD$5&amp;"!$V$3:$AG$100"),12,0),0),"")</f>
        <v/>
      </c>
      <c r="BE116" s="101" t="str">
        <f t="shared" ref="BE116" ca="1" si="1385">IFERROR(IF(VLOOKUP($C115,INDIRECT(BE$5&amp;"!$V$3:$AG$100"),12,0)&gt;0,VLOOKUP($C115,INDIRECT(BE$5&amp;"!$V$3:$AG$100"),12,0),0),"")</f>
        <v/>
      </c>
      <c r="BF116" s="101" t="str">
        <f t="shared" ref="BF116" ca="1" si="1386">IFERROR(IF(VLOOKUP($C115,INDIRECT(BF$5&amp;"!$V$3:$AG$100"),12,0)&gt;0,VLOOKUP($C115,INDIRECT(BF$5&amp;"!$V$3:$AG$100"),12,0),0),"")</f>
        <v/>
      </c>
      <c r="BG116" s="307" t="str">
        <f t="shared" ref="BG116" ca="1" si="1387">IFERROR(IF(VLOOKUP($C115,INDIRECT(BG$5&amp;"!$V$3:$AG$100"),12,0)&gt;0,VLOOKUP($C115,INDIRECT(BG$5&amp;"!$V$3:$AG$100"),12,0),0),"")</f>
        <v/>
      </c>
      <c r="BH116" s="88"/>
    </row>
    <row r="117" spans="1:60" x14ac:dyDescent="0.25">
      <c r="A117" s="3"/>
      <c r="B117" s="348"/>
      <c r="C117" s="354"/>
      <c r="D117" s="260" t="str">
        <f t="shared" si="1079"/>
        <v/>
      </c>
      <c r="E117" s="260" t="str">
        <f t="shared" si="1080"/>
        <v/>
      </c>
      <c r="F117" s="20" t="s">
        <v>20</v>
      </c>
      <c r="G117" s="142">
        <f t="shared" ca="1" si="122"/>
        <v>216</v>
      </c>
      <c r="H117" s="319" t="str">
        <f t="shared" ref="H117:BG117" ca="1" si="1388">IFERROR(IF(VLOOKUP($C115,INDIRECT(H$5&amp;"!$V$3:$AG$100"),11,0)&gt;0,VLOOKUP($C115,INDIRECT(H$5&amp;"!$V$3:$AG$100"),11,0),0),"")</f>
        <v/>
      </c>
      <c r="I117" s="104" t="str">
        <f t="shared" ca="1" si="1388"/>
        <v/>
      </c>
      <c r="J117" s="104">
        <f t="shared" ca="1" si="1388"/>
        <v>12</v>
      </c>
      <c r="K117" s="105">
        <f t="shared" ca="1" si="1388"/>
        <v>8</v>
      </c>
      <c r="L117" s="106" t="str">
        <f t="shared" ca="1" si="1388"/>
        <v/>
      </c>
      <c r="M117" s="104" t="str">
        <f t="shared" ca="1" si="1388"/>
        <v/>
      </c>
      <c r="N117" s="104">
        <f t="shared" ca="1" si="1388"/>
        <v>13</v>
      </c>
      <c r="O117" s="105" t="str">
        <f t="shared" ca="1" si="1388"/>
        <v/>
      </c>
      <c r="P117" s="106" t="str">
        <f t="shared" ca="1" si="1388"/>
        <v/>
      </c>
      <c r="Q117" s="104">
        <f t="shared" ca="1" si="1388"/>
        <v>8</v>
      </c>
      <c r="R117" s="104">
        <f t="shared" ca="1" si="1388"/>
        <v>3</v>
      </c>
      <c r="S117" s="104">
        <f t="shared" ca="1" si="1388"/>
        <v>11</v>
      </c>
      <c r="T117" s="105">
        <f t="shared" ca="1" si="1388"/>
        <v>11</v>
      </c>
      <c r="U117" s="131">
        <f t="shared" ca="1" si="1388"/>
        <v>3</v>
      </c>
      <c r="V117" s="104">
        <f t="shared" ca="1" si="1388"/>
        <v>5</v>
      </c>
      <c r="W117" s="104" t="str">
        <f t="shared" ca="1" si="1388"/>
        <v/>
      </c>
      <c r="X117" s="105" t="str">
        <f t="shared" ca="1" si="1388"/>
        <v/>
      </c>
      <c r="Y117" s="106">
        <f t="shared" ca="1" si="1388"/>
        <v>9</v>
      </c>
      <c r="Z117" s="104" t="str">
        <f t="shared" ca="1" si="1388"/>
        <v/>
      </c>
      <c r="AA117" s="104">
        <f t="shared" ca="1" si="1388"/>
        <v>9</v>
      </c>
      <c r="AB117" s="105">
        <f t="shared" ca="1" si="1388"/>
        <v>8</v>
      </c>
      <c r="AC117" s="106">
        <f t="shared" ca="1" si="1388"/>
        <v>6</v>
      </c>
      <c r="AD117" s="104" t="str">
        <f t="shared" ca="1" si="1388"/>
        <v/>
      </c>
      <c r="AE117" s="104" t="str">
        <f t="shared" ca="1" si="1388"/>
        <v/>
      </c>
      <c r="AF117" s="104" t="str">
        <f t="shared" ca="1" si="1388"/>
        <v/>
      </c>
      <c r="AG117" s="105" t="str">
        <f t="shared" ca="1" si="1388"/>
        <v/>
      </c>
      <c r="AH117" s="131">
        <f t="shared" ca="1" si="1388"/>
        <v>12</v>
      </c>
      <c r="AI117" s="104">
        <f t="shared" ca="1" si="1388"/>
        <v>4</v>
      </c>
      <c r="AJ117" s="104" t="str">
        <f t="shared" ca="1" si="1388"/>
        <v/>
      </c>
      <c r="AK117" s="105">
        <f t="shared" ca="1" si="1388"/>
        <v>6</v>
      </c>
      <c r="AL117" s="106">
        <f t="shared" ca="1" si="1388"/>
        <v>9</v>
      </c>
      <c r="AM117" s="104" t="str">
        <f t="shared" ca="1" si="1388"/>
        <v/>
      </c>
      <c r="AN117" s="104">
        <f t="shared" ca="1" si="1388"/>
        <v>6</v>
      </c>
      <c r="AO117" s="255">
        <f t="shared" ca="1" si="1388"/>
        <v>9</v>
      </c>
      <c r="AP117" s="105">
        <f t="shared" ca="1" si="1388"/>
        <v>8</v>
      </c>
      <c r="AQ117" s="131">
        <f t="shared" ca="1" si="1388"/>
        <v>13</v>
      </c>
      <c r="AR117" s="104" t="str">
        <f t="shared" ca="1" si="1388"/>
        <v/>
      </c>
      <c r="AS117" s="104">
        <f t="shared" ca="1" si="1388"/>
        <v>9</v>
      </c>
      <c r="AT117" s="105">
        <f t="shared" ca="1" si="1388"/>
        <v>3</v>
      </c>
      <c r="AU117" s="131">
        <f t="shared" ca="1" si="1388"/>
        <v>0</v>
      </c>
      <c r="AV117" s="104" t="str">
        <f t="shared" ca="1" si="1388"/>
        <v/>
      </c>
      <c r="AW117" s="104" t="str">
        <f t="shared" ca="1" si="1388"/>
        <v/>
      </c>
      <c r="AX117" s="105" t="str">
        <f t="shared" ca="1" si="1388"/>
        <v/>
      </c>
      <c r="AY117" s="106" t="str">
        <f t="shared" ca="1" si="1388"/>
        <v/>
      </c>
      <c r="AZ117" s="104">
        <f t="shared" ca="1" si="1388"/>
        <v>7</v>
      </c>
      <c r="BA117" s="104">
        <f t="shared" ca="1" si="1388"/>
        <v>11</v>
      </c>
      <c r="BB117" s="255">
        <f t="shared" ca="1" si="1388"/>
        <v>13</v>
      </c>
      <c r="BC117" s="105" t="str">
        <f t="shared" ca="1" si="1388"/>
        <v/>
      </c>
      <c r="BD117" s="131" t="str">
        <f t="shared" ca="1" si="1388"/>
        <v/>
      </c>
      <c r="BE117" s="104" t="str">
        <f t="shared" ca="1" si="1388"/>
        <v/>
      </c>
      <c r="BF117" s="104" t="str">
        <f t="shared" ca="1" si="1388"/>
        <v/>
      </c>
      <c r="BG117" s="320" t="str">
        <f t="shared" ca="1" si="1388"/>
        <v/>
      </c>
      <c r="BH117" s="88"/>
    </row>
    <row r="118" spans="1:60" x14ac:dyDescent="0.25">
      <c r="A118" s="3"/>
      <c r="B118" s="355" t="s">
        <v>86</v>
      </c>
      <c r="C118" s="360" t="s">
        <v>174</v>
      </c>
      <c r="D118" s="260" t="str">
        <f t="shared" si="1079"/>
        <v>Marcelo</v>
      </c>
      <c r="E118" s="260" t="str">
        <f t="shared" si="1080"/>
        <v>M</v>
      </c>
      <c r="F118" s="23" t="s">
        <v>16</v>
      </c>
      <c r="G118" s="143">
        <f t="shared" ca="1" si="122"/>
        <v>34</v>
      </c>
      <c r="H118" s="304" t="str">
        <f t="shared" ref="H118:W118" ca="1" si="1389">IFERROR(IF(VLOOKUP($C118,INDIRECT(H$5&amp;"!$V$3:$AG$100"),2,0)&gt;0,1,0),"")</f>
        <v/>
      </c>
      <c r="I118" s="108">
        <f t="shared" ca="1" si="1389"/>
        <v>1</v>
      </c>
      <c r="J118" s="108">
        <f t="shared" ca="1" si="1389"/>
        <v>1</v>
      </c>
      <c r="K118" s="109">
        <f t="shared" ca="1" si="1389"/>
        <v>1</v>
      </c>
      <c r="L118" s="107" t="str">
        <f t="shared" ca="1" si="1389"/>
        <v/>
      </c>
      <c r="M118" s="108" t="str">
        <f t="shared" ca="1" si="1389"/>
        <v/>
      </c>
      <c r="N118" s="108">
        <f t="shared" ca="1" si="1389"/>
        <v>1</v>
      </c>
      <c r="O118" s="109">
        <f t="shared" ca="1" si="1389"/>
        <v>1</v>
      </c>
      <c r="P118" s="107" t="str">
        <f t="shared" ca="1" si="1389"/>
        <v/>
      </c>
      <c r="Q118" s="108">
        <f t="shared" ca="1" si="1389"/>
        <v>1</v>
      </c>
      <c r="R118" s="108">
        <f t="shared" ca="1" si="1389"/>
        <v>1</v>
      </c>
      <c r="S118" s="108">
        <f t="shared" ca="1" si="1389"/>
        <v>1</v>
      </c>
      <c r="T118" s="109">
        <f t="shared" ca="1" si="1389"/>
        <v>1</v>
      </c>
      <c r="U118" s="128">
        <f t="shared" ca="1" si="1389"/>
        <v>1</v>
      </c>
      <c r="V118" s="108">
        <f t="shared" ca="1" si="1389"/>
        <v>1</v>
      </c>
      <c r="W118" s="108" t="str">
        <f t="shared" ca="1" si="1389"/>
        <v/>
      </c>
      <c r="X118" s="109">
        <f t="shared" ref="X118:AM118" ca="1" si="1390">IFERROR(IF(VLOOKUP($C118,INDIRECT(X$5&amp;"!$V$3:$AG$100"),2,0)&gt;0,1,0),"")</f>
        <v>1</v>
      </c>
      <c r="Y118" s="107">
        <f t="shared" ca="1" si="1390"/>
        <v>1</v>
      </c>
      <c r="Z118" s="108">
        <f t="shared" ca="1" si="1390"/>
        <v>1</v>
      </c>
      <c r="AA118" s="108">
        <f t="shared" ca="1" si="1390"/>
        <v>1</v>
      </c>
      <c r="AB118" s="109">
        <f t="shared" ca="1" si="1390"/>
        <v>1</v>
      </c>
      <c r="AC118" s="107">
        <f t="shared" ca="1" si="1390"/>
        <v>1</v>
      </c>
      <c r="AD118" s="108" t="str">
        <f t="shared" ca="1" si="1390"/>
        <v/>
      </c>
      <c r="AE118" s="108" t="str">
        <f t="shared" ca="1" si="1390"/>
        <v/>
      </c>
      <c r="AF118" s="108" t="str">
        <f t="shared" ca="1" si="1390"/>
        <v/>
      </c>
      <c r="AG118" s="109">
        <f t="shared" ca="1" si="1390"/>
        <v>1</v>
      </c>
      <c r="AH118" s="128">
        <f t="shared" ca="1" si="1390"/>
        <v>1</v>
      </c>
      <c r="AI118" s="108" t="str">
        <f t="shared" ca="1" si="1390"/>
        <v/>
      </c>
      <c r="AJ118" s="108">
        <f t="shared" ca="1" si="1390"/>
        <v>1</v>
      </c>
      <c r="AK118" s="109">
        <f t="shared" ca="1" si="1390"/>
        <v>1</v>
      </c>
      <c r="AL118" s="107">
        <f t="shared" ca="1" si="1390"/>
        <v>1</v>
      </c>
      <c r="AM118" s="108" t="str">
        <f t="shared" ca="1" si="1390"/>
        <v/>
      </c>
      <c r="AN118" s="108">
        <f t="shared" ref="AN118:BC118" ca="1" si="1391">IFERROR(IF(VLOOKUP($C118,INDIRECT(AN$5&amp;"!$V$3:$AG$100"),2,0)&gt;0,1,0),"")</f>
        <v>1</v>
      </c>
      <c r="AO118" s="253">
        <f t="shared" ca="1" si="1391"/>
        <v>1</v>
      </c>
      <c r="AP118" s="109">
        <f t="shared" ca="1" si="1391"/>
        <v>1</v>
      </c>
      <c r="AQ118" s="128">
        <f t="shared" ca="1" si="1391"/>
        <v>1</v>
      </c>
      <c r="AR118" s="108">
        <f t="shared" ca="1" si="1391"/>
        <v>1</v>
      </c>
      <c r="AS118" s="108">
        <f t="shared" ca="1" si="1391"/>
        <v>1</v>
      </c>
      <c r="AT118" s="109">
        <f t="shared" ca="1" si="1391"/>
        <v>1</v>
      </c>
      <c r="AU118" s="128">
        <f t="shared" ca="1" si="1391"/>
        <v>1</v>
      </c>
      <c r="AV118" s="108" t="str">
        <f t="shared" ca="1" si="1391"/>
        <v/>
      </c>
      <c r="AW118" s="108">
        <f t="shared" ca="1" si="1391"/>
        <v>1</v>
      </c>
      <c r="AX118" s="109" t="str">
        <f t="shared" ca="1" si="1391"/>
        <v/>
      </c>
      <c r="AY118" s="107">
        <f t="shared" ca="1" si="1391"/>
        <v>1</v>
      </c>
      <c r="AZ118" s="108" t="str">
        <f t="shared" ca="1" si="1391"/>
        <v/>
      </c>
      <c r="BA118" s="108">
        <f t="shared" ca="1" si="1391"/>
        <v>1</v>
      </c>
      <c r="BB118" s="253">
        <f t="shared" ca="1" si="1391"/>
        <v>1</v>
      </c>
      <c r="BC118" s="109" t="str">
        <f t="shared" ca="1" si="1391"/>
        <v/>
      </c>
      <c r="BD118" s="128" t="str">
        <f t="shared" ref="BD118:BG118" ca="1" si="1392">IFERROR(IF(VLOOKUP($C118,INDIRECT(BD$5&amp;"!$V$3:$AG$100"),2,0)&gt;0,1,0),"")</f>
        <v/>
      </c>
      <c r="BE118" s="108" t="str">
        <f t="shared" ca="1" si="1392"/>
        <v/>
      </c>
      <c r="BF118" s="108" t="str">
        <f t="shared" ca="1" si="1392"/>
        <v/>
      </c>
      <c r="BG118" s="305" t="str">
        <f t="shared" ca="1" si="1392"/>
        <v/>
      </c>
      <c r="BH118" s="88"/>
    </row>
    <row r="119" spans="1:60" x14ac:dyDescent="0.25">
      <c r="A119" s="3"/>
      <c r="B119" s="348"/>
      <c r="C119" s="354"/>
      <c r="D119" s="260" t="str">
        <f t="shared" si="1079"/>
        <v/>
      </c>
      <c r="E119" s="260" t="str">
        <f t="shared" si="1080"/>
        <v/>
      </c>
      <c r="F119" s="17" t="s">
        <v>18</v>
      </c>
      <c r="G119" s="141">
        <f t="shared" ca="1" si="122"/>
        <v>20</v>
      </c>
      <c r="H119" s="306" t="str">
        <f t="shared" ref="H119" ca="1" si="1393">IFERROR(IF(VLOOKUP($C118,INDIRECT(H$5&amp;"!$V$3:$AG$100"),12,0)&gt;0,VLOOKUP($C118,INDIRECT(H$5&amp;"!$V$3:$AG$100"),12,0),0),"")</f>
        <v/>
      </c>
      <c r="I119" s="101">
        <f t="shared" ref="I119" ca="1" si="1394">IFERROR(IF(VLOOKUP($C118,INDIRECT(I$5&amp;"!$V$3:$AG$100"),12,0)&gt;0,VLOOKUP($C118,INDIRECT(I$5&amp;"!$V$3:$AG$100"),12,0),0),"")</f>
        <v>0</v>
      </c>
      <c r="J119" s="101">
        <f t="shared" ref="J119" ca="1" si="1395">IFERROR(IF(VLOOKUP($C118,INDIRECT(J$5&amp;"!$V$3:$AG$100"),12,0)&gt;0,VLOOKUP($C118,INDIRECT(J$5&amp;"!$V$3:$AG$100"),12,0),0),"")</f>
        <v>0</v>
      </c>
      <c r="K119" s="102">
        <f t="shared" ref="K119" ca="1" si="1396">IFERROR(IF(VLOOKUP($C118,INDIRECT(K$5&amp;"!$V$3:$AG$100"),12,0)&gt;0,VLOOKUP($C118,INDIRECT(K$5&amp;"!$V$3:$AG$100"),12,0),0),"")</f>
        <v>1</v>
      </c>
      <c r="L119" s="103" t="str">
        <f t="shared" ref="L119" ca="1" si="1397">IFERROR(IF(VLOOKUP($C118,INDIRECT(L$5&amp;"!$V$3:$AG$100"),12,0)&gt;0,VLOOKUP($C118,INDIRECT(L$5&amp;"!$V$3:$AG$100"),12,0),0),"")</f>
        <v/>
      </c>
      <c r="M119" s="101" t="str">
        <f t="shared" ref="M119" ca="1" si="1398">IFERROR(IF(VLOOKUP($C118,INDIRECT(M$5&amp;"!$V$3:$AG$100"),12,0)&gt;0,VLOOKUP($C118,INDIRECT(M$5&amp;"!$V$3:$AG$100"),12,0),0),"")</f>
        <v/>
      </c>
      <c r="N119" s="101">
        <f t="shared" ref="N119" ca="1" si="1399">IFERROR(IF(VLOOKUP($C118,INDIRECT(N$5&amp;"!$V$3:$AG$100"),12,0)&gt;0,VLOOKUP($C118,INDIRECT(N$5&amp;"!$V$3:$AG$100"),12,0),0),"")</f>
        <v>1</v>
      </c>
      <c r="O119" s="102">
        <f t="shared" ref="O119" ca="1" si="1400">IFERROR(IF(VLOOKUP($C118,INDIRECT(O$5&amp;"!$V$3:$AG$100"),12,0)&gt;0,VLOOKUP($C118,INDIRECT(O$5&amp;"!$V$3:$AG$100"),12,0),0),"")</f>
        <v>1</v>
      </c>
      <c r="P119" s="103" t="str">
        <f t="shared" ref="P119" ca="1" si="1401">IFERROR(IF(VLOOKUP($C118,INDIRECT(P$5&amp;"!$V$3:$AG$100"),12,0)&gt;0,VLOOKUP($C118,INDIRECT(P$5&amp;"!$V$3:$AG$100"),12,0),0),"")</f>
        <v/>
      </c>
      <c r="Q119" s="101">
        <f t="shared" ref="Q119" ca="1" si="1402">IFERROR(IF(VLOOKUP($C118,INDIRECT(Q$5&amp;"!$V$3:$AG$100"),12,0)&gt;0,VLOOKUP($C118,INDIRECT(Q$5&amp;"!$V$3:$AG$100"),12,0),0),"")</f>
        <v>0</v>
      </c>
      <c r="R119" s="101">
        <f t="shared" ref="R119" ca="1" si="1403">IFERROR(IF(VLOOKUP($C118,INDIRECT(R$5&amp;"!$V$3:$AG$100"),12,0)&gt;0,VLOOKUP($C118,INDIRECT(R$5&amp;"!$V$3:$AG$100"),12,0),0),"")</f>
        <v>1</v>
      </c>
      <c r="S119" s="101">
        <f t="shared" ref="S119" ca="1" si="1404">IFERROR(IF(VLOOKUP($C118,INDIRECT(S$5&amp;"!$V$3:$AG$100"),12,0)&gt;0,VLOOKUP($C118,INDIRECT(S$5&amp;"!$V$3:$AG$100"),12,0),0),"")</f>
        <v>0</v>
      </c>
      <c r="T119" s="102">
        <f t="shared" ref="T119" ca="1" si="1405">IFERROR(IF(VLOOKUP($C118,INDIRECT(T$5&amp;"!$V$3:$AG$100"),12,0)&gt;0,VLOOKUP($C118,INDIRECT(T$5&amp;"!$V$3:$AG$100"),12,0),0),"")</f>
        <v>0</v>
      </c>
      <c r="U119" s="129">
        <f t="shared" ref="U119" ca="1" si="1406">IFERROR(IF(VLOOKUP($C118,INDIRECT(U$5&amp;"!$V$3:$AG$100"),12,0)&gt;0,VLOOKUP($C118,INDIRECT(U$5&amp;"!$V$3:$AG$100"),12,0),0),"")</f>
        <v>0</v>
      </c>
      <c r="V119" s="101">
        <f t="shared" ref="V119" ca="1" si="1407">IFERROR(IF(VLOOKUP($C118,INDIRECT(V$5&amp;"!$V$3:$AG$100"),12,0)&gt;0,VLOOKUP($C118,INDIRECT(V$5&amp;"!$V$3:$AG$100"),12,0),0),"")</f>
        <v>1</v>
      </c>
      <c r="W119" s="101" t="str">
        <f t="shared" ref="W119" ca="1" si="1408">IFERROR(IF(VLOOKUP($C118,INDIRECT(W$5&amp;"!$V$3:$AG$100"),12,0)&gt;0,VLOOKUP($C118,INDIRECT(W$5&amp;"!$V$3:$AG$100"),12,0),0),"")</f>
        <v/>
      </c>
      <c r="X119" s="102">
        <f t="shared" ref="X119" ca="1" si="1409">IFERROR(IF(VLOOKUP($C118,INDIRECT(X$5&amp;"!$V$3:$AG$100"),12,0)&gt;0,VLOOKUP($C118,INDIRECT(X$5&amp;"!$V$3:$AG$100"),12,0),0),"")</f>
        <v>0</v>
      </c>
      <c r="Y119" s="103">
        <f t="shared" ref="Y119" ca="1" si="1410">IFERROR(IF(VLOOKUP($C118,INDIRECT(Y$5&amp;"!$V$3:$AG$100"),12,0)&gt;0,VLOOKUP($C118,INDIRECT(Y$5&amp;"!$V$3:$AG$100"),12,0),0),"")</f>
        <v>0</v>
      </c>
      <c r="Z119" s="101">
        <f t="shared" ref="Z119" ca="1" si="1411">IFERROR(IF(VLOOKUP($C118,INDIRECT(Z$5&amp;"!$V$3:$AG$100"),12,0)&gt;0,VLOOKUP($C118,INDIRECT(Z$5&amp;"!$V$3:$AG$100"),12,0),0),"")</f>
        <v>2</v>
      </c>
      <c r="AA119" s="101">
        <f t="shared" ref="AA119" ca="1" si="1412">IFERROR(IF(VLOOKUP($C118,INDIRECT(AA$5&amp;"!$V$3:$AG$100"),12,0)&gt;0,VLOOKUP($C118,INDIRECT(AA$5&amp;"!$V$3:$AG$100"),12,0),0),"")</f>
        <v>0</v>
      </c>
      <c r="AB119" s="102">
        <f t="shared" ref="AB119" ca="1" si="1413">IFERROR(IF(VLOOKUP($C118,INDIRECT(AB$5&amp;"!$V$3:$AG$100"),12,0)&gt;0,VLOOKUP($C118,INDIRECT(AB$5&amp;"!$V$3:$AG$100"),12,0),0),"")</f>
        <v>2</v>
      </c>
      <c r="AC119" s="103">
        <f t="shared" ref="AC119" ca="1" si="1414">IFERROR(IF(VLOOKUP($C118,INDIRECT(AC$5&amp;"!$V$3:$AG$100"),12,0)&gt;0,VLOOKUP($C118,INDIRECT(AC$5&amp;"!$V$3:$AG$100"),12,0),0),"")</f>
        <v>1</v>
      </c>
      <c r="AD119" s="101" t="str">
        <f t="shared" ref="AD119" ca="1" si="1415">IFERROR(IF(VLOOKUP($C118,INDIRECT(AD$5&amp;"!$V$3:$AG$100"),12,0)&gt;0,VLOOKUP($C118,INDIRECT(AD$5&amp;"!$V$3:$AG$100"),12,0),0),"")</f>
        <v/>
      </c>
      <c r="AE119" s="101" t="str">
        <f t="shared" ref="AE119" ca="1" si="1416">IFERROR(IF(VLOOKUP($C118,INDIRECT(AE$5&amp;"!$V$3:$AG$100"),12,0)&gt;0,VLOOKUP($C118,INDIRECT(AE$5&amp;"!$V$3:$AG$100"),12,0),0),"")</f>
        <v/>
      </c>
      <c r="AF119" s="101" t="str">
        <f t="shared" ref="AF119" ca="1" si="1417">IFERROR(IF(VLOOKUP($C118,INDIRECT(AF$5&amp;"!$V$3:$AG$100"),12,0)&gt;0,VLOOKUP($C118,INDIRECT(AF$5&amp;"!$V$3:$AG$100"),12,0),0),"")</f>
        <v/>
      </c>
      <c r="AG119" s="102">
        <f t="shared" ref="AG119" ca="1" si="1418">IFERROR(IF(VLOOKUP($C118,INDIRECT(AG$5&amp;"!$V$3:$AG$100"),12,0)&gt;0,VLOOKUP($C118,INDIRECT(AG$5&amp;"!$V$3:$AG$100"),12,0),0),"")</f>
        <v>0</v>
      </c>
      <c r="AH119" s="129">
        <f t="shared" ref="AH119" ca="1" si="1419">IFERROR(IF(VLOOKUP($C118,INDIRECT(AH$5&amp;"!$V$3:$AG$100"),12,0)&gt;0,VLOOKUP($C118,INDIRECT(AH$5&amp;"!$V$3:$AG$100"),12,0),0),"")</f>
        <v>0</v>
      </c>
      <c r="AI119" s="101" t="str">
        <f t="shared" ref="AI119" ca="1" si="1420">IFERROR(IF(VLOOKUP($C118,INDIRECT(AI$5&amp;"!$V$3:$AG$100"),12,0)&gt;0,VLOOKUP($C118,INDIRECT(AI$5&amp;"!$V$3:$AG$100"),12,0),0),"")</f>
        <v/>
      </c>
      <c r="AJ119" s="101">
        <f t="shared" ref="AJ119" ca="1" si="1421">IFERROR(IF(VLOOKUP($C118,INDIRECT(AJ$5&amp;"!$V$3:$AG$100"),12,0)&gt;0,VLOOKUP($C118,INDIRECT(AJ$5&amp;"!$V$3:$AG$100"),12,0),0),"")</f>
        <v>2</v>
      </c>
      <c r="AK119" s="102">
        <f t="shared" ref="AK119" ca="1" si="1422">IFERROR(IF(VLOOKUP($C118,INDIRECT(AK$5&amp;"!$V$3:$AG$100"),12,0)&gt;0,VLOOKUP($C118,INDIRECT(AK$5&amp;"!$V$3:$AG$100"),12,0),0),"")</f>
        <v>1</v>
      </c>
      <c r="AL119" s="103">
        <f t="shared" ref="AL119" ca="1" si="1423">IFERROR(IF(VLOOKUP($C118,INDIRECT(AL$5&amp;"!$V$3:$AG$100"),12,0)&gt;0,VLOOKUP($C118,INDIRECT(AL$5&amp;"!$V$3:$AG$100"),12,0),0),"")</f>
        <v>1</v>
      </c>
      <c r="AM119" s="101" t="str">
        <f t="shared" ref="AM119" ca="1" si="1424">IFERROR(IF(VLOOKUP($C118,INDIRECT(AM$5&amp;"!$V$3:$AG$100"),12,0)&gt;0,VLOOKUP($C118,INDIRECT(AM$5&amp;"!$V$3:$AG$100"),12,0),0),"")</f>
        <v/>
      </c>
      <c r="AN119" s="101">
        <f t="shared" ref="AN119" ca="1" si="1425">IFERROR(IF(VLOOKUP($C118,INDIRECT(AN$5&amp;"!$V$3:$AG$100"),12,0)&gt;0,VLOOKUP($C118,INDIRECT(AN$5&amp;"!$V$3:$AG$100"),12,0),0),"")</f>
        <v>0</v>
      </c>
      <c r="AO119" s="254">
        <f t="shared" ref="AO119" ca="1" si="1426">IFERROR(IF(VLOOKUP($C118,INDIRECT(AO$5&amp;"!$V$3:$AG$100"),12,0)&gt;0,VLOOKUP($C118,INDIRECT(AO$5&amp;"!$V$3:$AG$100"),12,0),0),"")</f>
        <v>1</v>
      </c>
      <c r="AP119" s="102">
        <f t="shared" ref="AP119" ca="1" si="1427">IFERROR(IF(VLOOKUP($C118,INDIRECT(AP$5&amp;"!$V$3:$AG$100"),12,0)&gt;0,VLOOKUP($C118,INDIRECT(AP$5&amp;"!$V$3:$AG$100"),12,0),0),"")</f>
        <v>1</v>
      </c>
      <c r="AQ119" s="129">
        <f t="shared" ref="AQ119" ca="1" si="1428">IFERROR(IF(VLOOKUP($C118,INDIRECT(AQ$5&amp;"!$V$3:$AG$100"),12,0)&gt;0,VLOOKUP($C118,INDIRECT(AQ$5&amp;"!$V$3:$AG$100"),12,0),0),"")</f>
        <v>0</v>
      </c>
      <c r="AR119" s="101">
        <f t="shared" ref="AR119" ca="1" si="1429">IFERROR(IF(VLOOKUP($C118,INDIRECT(AR$5&amp;"!$V$3:$AG$100"),12,0)&gt;0,VLOOKUP($C118,INDIRECT(AR$5&amp;"!$V$3:$AG$100"),12,0),0),"")</f>
        <v>1</v>
      </c>
      <c r="AS119" s="101">
        <f t="shared" ref="AS119" ca="1" si="1430">IFERROR(IF(VLOOKUP($C118,INDIRECT(AS$5&amp;"!$V$3:$AG$100"),12,0)&gt;0,VLOOKUP($C118,INDIRECT(AS$5&amp;"!$V$3:$AG$100"),12,0),0),"")</f>
        <v>0</v>
      </c>
      <c r="AT119" s="102">
        <f t="shared" ref="AT119" ca="1" si="1431">IFERROR(IF(VLOOKUP($C118,INDIRECT(AT$5&amp;"!$V$3:$AG$100"),12,0)&gt;0,VLOOKUP($C118,INDIRECT(AT$5&amp;"!$V$3:$AG$100"),12,0),0),"")</f>
        <v>0</v>
      </c>
      <c r="AU119" s="129">
        <f t="shared" ref="AU119" ca="1" si="1432">IFERROR(IF(VLOOKUP($C118,INDIRECT(AU$5&amp;"!$V$3:$AG$100"),12,0)&gt;0,VLOOKUP($C118,INDIRECT(AU$5&amp;"!$V$3:$AG$100"),12,0),0),"")</f>
        <v>0</v>
      </c>
      <c r="AV119" s="101" t="str">
        <f t="shared" ref="AV119" ca="1" si="1433">IFERROR(IF(VLOOKUP($C118,INDIRECT(AV$5&amp;"!$V$3:$AG$100"),12,0)&gt;0,VLOOKUP($C118,INDIRECT(AV$5&amp;"!$V$3:$AG$100"),12,0),0),"")</f>
        <v/>
      </c>
      <c r="AW119" s="101">
        <f t="shared" ref="AW119" ca="1" si="1434">IFERROR(IF(VLOOKUP($C118,INDIRECT(AW$5&amp;"!$V$3:$AG$100"),12,0)&gt;0,VLOOKUP($C118,INDIRECT(AW$5&amp;"!$V$3:$AG$100"),12,0),0),"")</f>
        <v>1</v>
      </c>
      <c r="AX119" s="102" t="str">
        <f t="shared" ref="AX119" ca="1" si="1435">IFERROR(IF(VLOOKUP($C118,INDIRECT(AX$5&amp;"!$V$3:$AG$100"),12,0)&gt;0,VLOOKUP($C118,INDIRECT(AX$5&amp;"!$V$3:$AG$100"),12,0),0),"")</f>
        <v/>
      </c>
      <c r="AY119" s="103">
        <f t="shared" ref="AY119" ca="1" si="1436">IFERROR(IF(VLOOKUP($C118,INDIRECT(AY$5&amp;"!$V$3:$AG$100"),12,0)&gt;0,VLOOKUP($C118,INDIRECT(AY$5&amp;"!$V$3:$AG$100"),12,0),0),"")</f>
        <v>0</v>
      </c>
      <c r="AZ119" s="101" t="str">
        <f t="shared" ref="AZ119" ca="1" si="1437">IFERROR(IF(VLOOKUP($C118,INDIRECT(AZ$5&amp;"!$V$3:$AG$100"),12,0)&gt;0,VLOOKUP($C118,INDIRECT(AZ$5&amp;"!$V$3:$AG$100"),12,0),0),"")</f>
        <v/>
      </c>
      <c r="BA119" s="101">
        <f t="shared" ref="BA119" ca="1" si="1438">IFERROR(IF(VLOOKUP($C118,INDIRECT(BA$5&amp;"!$V$3:$AG$100"),12,0)&gt;0,VLOOKUP($C118,INDIRECT(BA$5&amp;"!$V$3:$AG$100"),12,0),0),"")</f>
        <v>1</v>
      </c>
      <c r="BB119" s="254">
        <f t="shared" ref="BB119" ca="1" si="1439">IFERROR(IF(VLOOKUP($C118,INDIRECT(BB$5&amp;"!$V$3:$AG$100"),12,0)&gt;0,VLOOKUP($C118,INDIRECT(BB$5&amp;"!$V$3:$AG$100"),12,0),0),"")</f>
        <v>1</v>
      </c>
      <c r="BC119" s="102" t="str">
        <f t="shared" ref="BC119" ca="1" si="1440">IFERROR(IF(VLOOKUP($C118,INDIRECT(BC$5&amp;"!$V$3:$AG$100"),12,0)&gt;0,VLOOKUP($C118,INDIRECT(BC$5&amp;"!$V$3:$AG$100"),12,0),0),"")</f>
        <v/>
      </c>
      <c r="BD119" s="129" t="str">
        <f t="shared" ref="BD119" ca="1" si="1441">IFERROR(IF(VLOOKUP($C118,INDIRECT(BD$5&amp;"!$V$3:$AG$100"),12,0)&gt;0,VLOOKUP($C118,INDIRECT(BD$5&amp;"!$V$3:$AG$100"),12,0),0),"")</f>
        <v/>
      </c>
      <c r="BE119" s="101" t="str">
        <f t="shared" ref="BE119" ca="1" si="1442">IFERROR(IF(VLOOKUP($C118,INDIRECT(BE$5&amp;"!$V$3:$AG$100"),12,0)&gt;0,VLOOKUP($C118,INDIRECT(BE$5&amp;"!$V$3:$AG$100"),12,0),0),"")</f>
        <v/>
      </c>
      <c r="BF119" s="101" t="str">
        <f t="shared" ref="BF119" ca="1" si="1443">IFERROR(IF(VLOOKUP($C118,INDIRECT(BF$5&amp;"!$V$3:$AG$100"),12,0)&gt;0,VLOOKUP($C118,INDIRECT(BF$5&amp;"!$V$3:$AG$100"),12,0),0),"")</f>
        <v/>
      </c>
      <c r="BG119" s="307" t="str">
        <f t="shared" ref="BG119" ca="1" si="1444">IFERROR(IF(VLOOKUP($C118,INDIRECT(BG$5&amp;"!$V$3:$AG$100"),12,0)&gt;0,VLOOKUP($C118,INDIRECT(BG$5&amp;"!$V$3:$AG$100"),12,0),0),"")</f>
        <v/>
      </c>
      <c r="BH119" s="88"/>
    </row>
    <row r="120" spans="1:60" x14ac:dyDescent="0.25">
      <c r="A120" s="3"/>
      <c r="B120" s="348"/>
      <c r="C120" s="354"/>
      <c r="D120" s="260" t="str">
        <f t="shared" si="1079"/>
        <v/>
      </c>
      <c r="E120" s="260" t="str">
        <f t="shared" si="1080"/>
        <v/>
      </c>
      <c r="F120" s="20" t="s">
        <v>20</v>
      </c>
      <c r="G120" s="142">
        <f t="shared" ca="1" si="122"/>
        <v>198</v>
      </c>
      <c r="H120" s="308" t="str">
        <f t="shared" ref="H120:BG120" ca="1" si="1445">IFERROR(IF(VLOOKUP($C118,INDIRECT(H$5&amp;"!$V$3:$AG$100"),11,0)&gt;0,VLOOKUP($C118,INDIRECT(H$5&amp;"!$V$3:$AG$100"),11,0),0),"")</f>
        <v/>
      </c>
      <c r="I120" s="309">
        <f t="shared" ca="1" si="1445"/>
        <v>9</v>
      </c>
      <c r="J120" s="309">
        <f t="shared" ca="1" si="1445"/>
        <v>1</v>
      </c>
      <c r="K120" s="310">
        <f t="shared" ca="1" si="1445"/>
        <v>0</v>
      </c>
      <c r="L120" s="311" t="str">
        <f t="shared" ca="1" si="1445"/>
        <v/>
      </c>
      <c r="M120" s="309" t="str">
        <f t="shared" ca="1" si="1445"/>
        <v/>
      </c>
      <c r="N120" s="309">
        <f t="shared" ca="1" si="1445"/>
        <v>8</v>
      </c>
      <c r="O120" s="310">
        <f t="shared" ca="1" si="1445"/>
        <v>9</v>
      </c>
      <c r="P120" s="311" t="str">
        <f t="shared" ca="1" si="1445"/>
        <v/>
      </c>
      <c r="Q120" s="309">
        <f t="shared" ca="1" si="1445"/>
        <v>0</v>
      </c>
      <c r="R120" s="309">
        <f t="shared" ca="1" si="1445"/>
        <v>3</v>
      </c>
      <c r="S120" s="309">
        <f t="shared" ca="1" si="1445"/>
        <v>3</v>
      </c>
      <c r="T120" s="310">
        <f t="shared" ca="1" si="1445"/>
        <v>7</v>
      </c>
      <c r="U120" s="312">
        <f t="shared" ca="1" si="1445"/>
        <v>4</v>
      </c>
      <c r="V120" s="309">
        <f t="shared" ca="1" si="1445"/>
        <v>6</v>
      </c>
      <c r="W120" s="309" t="str">
        <f t="shared" ca="1" si="1445"/>
        <v/>
      </c>
      <c r="X120" s="310">
        <f t="shared" ca="1" si="1445"/>
        <v>6</v>
      </c>
      <c r="Y120" s="311">
        <f t="shared" ca="1" si="1445"/>
        <v>4</v>
      </c>
      <c r="Z120" s="309">
        <f t="shared" ca="1" si="1445"/>
        <v>11</v>
      </c>
      <c r="AA120" s="309">
        <f t="shared" ca="1" si="1445"/>
        <v>11</v>
      </c>
      <c r="AB120" s="310">
        <f t="shared" ca="1" si="1445"/>
        <v>8</v>
      </c>
      <c r="AC120" s="311">
        <f t="shared" ca="1" si="1445"/>
        <v>10</v>
      </c>
      <c r="AD120" s="309" t="str">
        <f t="shared" ca="1" si="1445"/>
        <v/>
      </c>
      <c r="AE120" s="309" t="str">
        <f t="shared" ca="1" si="1445"/>
        <v/>
      </c>
      <c r="AF120" s="309" t="str">
        <f t="shared" ca="1" si="1445"/>
        <v/>
      </c>
      <c r="AG120" s="310">
        <f t="shared" ca="1" si="1445"/>
        <v>10</v>
      </c>
      <c r="AH120" s="312">
        <f t="shared" ca="1" si="1445"/>
        <v>1</v>
      </c>
      <c r="AI120" s="309" t="str">
        <f t="shared" ca="1" si="1445"/>
        <v/>
      </c>
      <c r="AJ120" s="309">
        <f t="shared" ca="1" si="1445"/>
        <v>12</v>
      </c>
      <c r="AK120" s="310">
        <f t="shared" ca="1" si="1445"/>
        <v>1</v>
      </c>
      <c r="AL120" s="311">
        <f t="shared" ca="1" si="1445"/>
        <v>9</v>
      </c>
      <c r="AM120" s="309" t="str">
        <f t="shared" ca="1" si="1445"/>
        <v/>
      </c>
      <c r="AN120" s="309">
        <f t="shared" ca="1" si="1445"/>
        <v>0</v>
      </c>
      <c r="AO120" s="313">
        <f t="shared" ca="1" si="1445"/>
        <v>8</v>
      </c>
      <c r="AP120" s="310">
        <f t="shared" ca="1" si="1445"/>
        <v>8</v>
      </c>
      <c r="AQ120" s="312">
        <f t="shared" ca="1" si="1445"/>
        <v>1</v>
      </c>
      <c r="AR120" s="309">
        <f t="shared" ca="1" si="1445"/>
        <v>11</v>
      </c>
      <c r="AS120" s="309">
        <f t="shared" ca="1" si="1445"/>
        <v>9</v>
      </c>
      <c r="AT120" s="310">
        <f t="shared" ca="1" si="1445"/>
        <v>2</v>
      </c>
      <c r="AU120" s="312">
        <f t="shared" ca="1" si="1445"/>
        <v>0</v>
      </c>
      <c r="AV120" s="309" t="str">
        <f t="shared" ca="1" si="1445"/>
        <v/>
      </c>
      <c r="AW120" s="309">
        <f t="shared" ca="1" si="1445"/>
        <v>11</v>
      </c>
      <c r="AX120" s="310" t="str">
        <f t="shared" ca="1" si="1445"/>
        <v/>
      </c>
      <c r="AY120" s="311">
        <f t="shared" ca="1" si="1445"/>
        <v>11</v>
      </c>
      <c r="AZ120" s="309" t="str">
        <f t="shared" ca="1" si="1445"/>
        <v/>
      </c>
      <c r="BA120" s="309">
        <f t="shared" ca="1" si="1445"/>
        <v>4</v>
      </c>
      <c r="BB120" s="313">
        <f t="shared" ca="1" si="1445"/>
        <v>0</v>
      </c>
      <c r="BC120" s="310" t="str">
        <f t="shared" ca="1" si="1445"/>
        <v/>
      </c>
      <c r="BD120" s="312" t="str">
        <f t="shared" ca="1" si="1445"/>
        <v/>
      </c>
      <c r="BE120" s="309" t="str">
        <f t="shared" ca="1" si="1445"/>
        <v/>
      </c>
      <c r="BF120" s="309" t="str">
        <f t="shared" ca="1" si="1445"/>
        <v/>
      </c>
      <c r="BG120" s="314" t="str">
        <f t="shared" ca="1" si="1445"/>
        <v/>
      </c>
      <c r="BH120" s="88"/>
    </row>
    <row r="121" spans="1:60" x14ac:dyDescent="0.25">
      <c r="A121" s="3"/>
      <c r="B121" s="355" t="s">
        <v>86</v>
      </c>
      <c r="C121" s="360" t="s">
        <v>169</v>
      </c>
      <c r="D121" s="260" t="str">
        <f t="shared" si="1079"/>
        <v>Robinho</v>
      </c>
      <c r="E121" s="260" t="str">
        <f t="shared" si="1080"/>
        <v>M</v>
      </c>
      <c r="F121" s="23" t="s">
        <v>16</v>
      </c>
      <c r="G121" s="143">
        <f t="shared" ref="G121:G123" ca="1" si="1446">SUM(H121:BG121)</f>
        <v>18</v>
      </c>
      <c r="H121" s="317" t="str">
        <f t="shared" ref="H121:W121" ca="1" si="1447">IFERROR(IF(VLOOKUP($C121,INDIRECT(H$5&amp;"!$V$3:$AG$100"),2,0)&gt;0,1,0),"")</f>
        <v/>
      </c>
      <c r="I121" s="98" t="str">
        <f t="shared" ca="1" si="1447"/>
        <v/>
      </c>
      <c r="J121" s="98" t="str">
        <f t="shared" ca="1" si="1447"/>
        <v/>
      </c>
      <c r="K121" s="99" t="str">
        <f t="shared" ca="1" si="1447"/>
        <v/>
      </c>
      <c r="L121" s="100" t="str">
        <f t="shared" ca="1" si="1447"/>
        <v/>
      </c>
      <c r="M121" s="98" t="str">
        <f t="shared" ca="1" si="1447"/>
        <v/>
      </c>
      <c r="N121" s="98">
        <f t="shared" ca="1" si="1447"/>
        <v>1</v>
      </c>
      <c r="O121" s="99">
        <f t="shared" ca="1" si="1447"/>
        <v>1</v>
      </c>
      <c r="P121" s="100" t="str">
        <f t="shared" ca="1" si="1447"/>
        <v/>
      </c>
      <c r="Q121" s="98" t="str">
        <f t="shared" ca="1" si="1447"/>
        <v/>
      </c>
      <c r="R121" s="98">
        <f t="shared" ca="1" si="1447"/>
        <v>1</v>
      </c>
      <c r="S121" s="98" t="str">
        <f t="shared" ca="1" si="1447"/>
        <v/>
      </c>
      <c r="T121" s="99" t="str">
        <f t="shared" ca="1" si="1447"/>
        <v/>
      </c>
      <c r="U121" s="130">
        <f t="shared" ca="1" si="1447"/>
        <v>1</v>
      </c>
      <c r="V121" s="98">
        <f t="shared" ca="1" si="1447"/>
        <v>1</v>
      </c>
      <c r="W121" s="98" t="str">
        <f t="shared" ca="1" si="1447"/>
        <v/>
      </c>
      <c r="X121" s="99">
        <f t="shared" ref="X121:AM121" ca="1" si="1448">IFERROR(IF(VLOOKUP($C121,INDIRECT(X$5&amp;"!$V$3:$AG$100"),2,0)&gt;0,1,0),"")</f>
        <v>1</v>
      </c>
      <c r="Y121" s="100">
        <f t="shared" ca="1" si="1448"/>
        <v>1</v>
      </c>
      <c r="Z121" s="98" t="str">
        <f t="shared" ca="1" si="1448"/>
        <v/>
      </c>
      <c r="AA121" s="98">
        <f t="shared" ca="1" si="1448"/>
        <v>1</v>
      </c>
      <c r="AB121" s="99">
        <f t="shared" ca="1" si="1448"/>
        <v>1</v>
      </c>
      <c r="AC121" s="100" t="str">
        <f t="shared" ca="1" si="1448"/>
        <v/>
      </c>
      <c r="AD121" s="98" t="str">
        <f t="shared" ca="1" si="1448"/>
        <v/>
      </c>
      <c r="AE121" s="98" t="str">
        <f t="shared" ca="1" si="1448"/>
        <v/>
      </c>
      <c r="AF121" s="98" t="str">
        <f t="shared" ca="1" si="1448"/>
        <v/>
      </c>
      <c r="AG121" s="99" t="str">
        <f t="shared" ca="1" si="1448"/>
        <v/>
      </c>
      <c r="AH121" s="130">
        <f t="shared" ca="1" si="1448"/>
        <v>1</v>
      </c>
      <c r="AI121" s="98" t="str">
        <f t="shared" ca="1" si="1448"/>
        <v/>
      </c>
      <c r="AJ121" s="98" t="str">
        <f t="shared" ca="1" si="1448"/>
        <v/>
      </c>
      <c r="AK121" s="99">
        <f t="shared" ca="1" si="1448"/>
        <v>1</v>
      </c>
      <c r="AL121" s="100">
        <f t="shared" ca="1" si="1448"/>
        <v>1</v>
      </c>
      <c r="AM121" s="98" t="str">
        <f t="shared" ca="1" si="1448"/>
        <v/>
      </c>
      <c r="AN121" s="98" t="str">
        <f t="shared" ref="AN121:BC121" ca="1" si="1449">IFERROR(IF(VLOOKUP($C121,INDIRECT(AN$5&amp;"!$V$3:$AG$100"),2,0)&gt;0,1,0),"")</f>
        <v/>
      </c>
      <c r="AO121" s="256" t="str">
        <f t="shared" ca="1" si="1449"/>
        <v/>
      </c>
      <c r="AP121" s="99" t="str">
        <f t="shared" ca="1" si="1449"/>
        <v/>
      </c>
      <c r="AQ121" s="130" t="str">
        <f t="shared" ca="1" si="1449"/>
        <v/>
      </c>
      <c r="AR121" s="98" t="str">
        <f t="shared" ca="1" si="1449"/>
        <v/>
      </c>
      <c r="AS121" s="98">
        <f t="shared" ca="1" si="1449"/>
        <v>1</v>
      </c>
      <c r="AT121" s="99">
        <f t="shared" ca="1" si="1449"/>
        <v>1</v>
      </c>
      <c r="AU121" s="130">
        <f t="shared" ca="1" si="1449"/>
        <v>1</v>
      </c>
      <c r="AV121" s="98" t="str">
        <f t="shared" ca="1" si="1449"/>
        <v/>
      </c>
      <c r="AW121" s="98">
        <f t="shared" ca="1" si="1449"/>
        <v>1</v>
      </c>
      <c r="AX121" s="99" t="str">
        <f t="shared" ca="1" si="1449"/>
        <v/>
      </c>
      <c r="AY121" s="100">
        <f t="shared" ca="1" si="1449"/>
        <v>1</v>
      </c>
      <c r="AZ121" s="98" t="str">
        <f t="shared" ca="1" si="1449"/>
        <v/>
      </c>
      <c r="BA121" s="98">
        <f t="shared" ca="1" si="1449"/>
        <v>1</v>
      </c>
      <c r="BB121" s="256" t="str">
        <f t="shared" ca="1" si="1449"/>
        <v/>
      </c>
      <c r="BC121" s="99" t="str">
        <f t="shared" ca="1" si="1449"/>
        <v/>
      </c>
      <c r="BD121" s="130" t="str">
        <f t="shared" ref="BD121:BG121" ca="1" si="1450">IFERROR(IF(VLOOKUP($C121,INDIRECT(BD$5&amp;"!$V$3:$AG$100"),2,0)&gt;0,1,0),"")</f>
        <v/>
      </c>
      <c r="BE121" s="98" t="str">
        <f t="shared" ca="1" si="1450"/>
        <v/>
      </c>
      <c r="BF121" s="98" t="str">
        <f t="shared" ca="1" si="1450"/>
        <v/>
      </c>
      <c r="BG121" s="318" t="str">
        <f t="shared" ca="1" si="1450"/>
        <v/>
      </c>
      <c r="BH121" s="88"/>
    </row>
    <row r="122" spans="1:60" x14ac:dyDescent="0.25">
      <c r="A122" s="3"/>
      <c r="B122" s="348"/>
      <c r="C122" s="354"/>
      <c r="D122" s="260" t="str">
        <f t="shared" si="1079"/>
        <v/>
      </c>
      <c r="E122" s="260" t="str">
        <f t="shared" si="1080"/>
        <v/>
      </c>
      <c r="F122" s="17" t="s">
        <v>18</v>
      </c>
      <c r="G122" s="141">
        <f t="shared" ca="1" si="1446"/>
        <v>7</v>
      </c>
      <c r="H122" s="306" t="str">
        <f t="shared" ref="H122" ca="1" si="1451">IFERROR(IF(VLOOKUP($C121,INDIRECT(H$5&amp;"!$V$3:$AG$100"),12,0)&gt;0,VLOOKUP($C121,INDIRECT(H$5&amp;"!$V$3:$AG$100"),12,0),0),"")</f>
        <v/>
      </c>
      <c r="I122" s="101" t="str">
        <f t="shared" ref="I122" ca="1" si="1452">IFERROR(IF(VLOOKUP($C121,INDIRECT(I$5&amp;"!$V$3:$AG$100"),12,0)&gt;0,VLOOKUP($C121,INDIRECT(I$5&amp;"!$V$3:$AG$100"),12,0),0),"")</f>
        <v/>
      </c>
      <c r="J122" s="101" t="str">
        <f t="shared" ref="J122" ca="1" si="1453">IFERROR(IF(VLOOKUP($C121,INDIRECT(J$5&amp;"!$V$3:$AG$100"),12,0)&gt;0,VLOOKUP($C121,INDIRECT(J$5&amp;"!$V$3:$AG$100"),12,0),0),"")</f>
        <v/>
      </c>
      <c r="K122" s="102" t="str">
        <f t="shared" ref="K122" ca="1" si="1454">IFERROR(IF(VLOOKUP($C121,INDIRECT(K$5&amp;"!$V$3:$AG$100"),12,0)&gt;0,VLOOKUP($C121,INDIRECT(K$5&amp;"!$V$3:$AG$100"),12,0),0),"")</f>
        <v/>
      </c>
      <c r="L122" s="103" t="str">
        <f t="shared" ref="L122" ca="1" si="1455">IFERROR(IF(VLOOKUP($C121,INDIRECT(L$5&amp;"!$V$3:$AG$100"),12,0)&gt;0,VLOOKUP($C121,INDIRECT(L$5&amp;"!$V$3:$AG$100"),12,0),0),"")</f>
        <v/>
      </c>
      <c r="M122" s="101" t="str">
        <f t="shared" ref="M122" ca="1" si="1456">IFERROR(IF(VLOOKUP($C121,INDIRECT(M$5&amp;"!$V$3:$AG$100"),12,0)&gt;0,VLOOKUP($C121,INDIRECT(M$5&amp;"!$V$3:$AG$100"),12,0),0),"")</f>
        <v/>
      </c>
      <c r="N122" s="101">
        <f t="shared" ref="N122" ca="1" si="1457">IFERROR(IF(VLOOKUP($C121,INDIRECT(N$5&amp;"!$V$3:$AG$100"),12,0)&gt;0,VLOOKUP($C121,INDIRECT(N$5&amp;"!$V$3:$AG$100"),12,0),0),"")</f>
        <v>1</v>
      </c>
      <c r="O122" s="102">
        <f t="shared" ref="O122" ca="1" si="1458">IFERROR(IF(VLOOKUP($C121,INDIRECT(O$5&amp;"!$V$3:$AG$100"),12,0)&gt;0,VLOOKUP($C121,INDIRECT(O$5&amp;"!$V$3:$AG$100"),12,0),0),"")</f>
        <v>0</v>
      </c>
      <c r="P122" s="103" t="str">
        <f t="shared" ref="P122" ca="1" si="1459">IFERROR(IF(VLOOKUP($C121,INDIRECT(P$5&amp;"!$V$3:$AG$100"),12,0)&gt;0,VLOOKUP($C121,INDIRECT(P$5&amp;"!$V$3:$AG$100"),12,0),0),"")</f>
        <v/>
      </c>
      <c r="Q122" s="101" t="str">
        <f t="shared" ref="Q122" ca="1" si="1460">IFERROR(IF(VLOOKUP($C121,INDIRECT(Q$5&amp;"!$V$3:$AG$100"),12,0)&gt;0,VLOOKUP($C121,INDIRECT(Q$5&amp;"!$V$3:$AG$100"),12,0),0),"")</f>
        <v/>
      </c>
      <c r="R122" s="101">
        <f t="shared" ref="R122" ca="1" si="1461">IFERROR(IF(VLOOKUP($C121,INDIRECT(R$5&amp;"!$V$3:$AG$100"),12,0)&gt;0,VLOOKUP($C121,INDIRECT(R$5&amp;"!$V$3:$AG$100"),12,0),0),"")</f>
        <v>0</v>
      </c>
      <c r="S122" s="101" t="str">
        <f t="shared" ref="S122" ca="1" si="1462">IFERROR(IF(VLOOKUP($C121,INDIRECT(S$5&amp;"!$V$3:$AG$100"),12,0)&gt;0,VLOOKUP($C121,INDIRECT(S$5&amp;"!$V$3:$AG$100"),12,0),0),"")</f>
        <v/>
      </c>
      <c r="T122" s="102" t="str">
        <f t="shared" ref="T122" ca="1" si="1463">IFERROR(IF(VLOOKUP($C121,INDIRECT(T$5&amp;"!$V$3:$AG$100"),12,0)&gt;0,VLOOKUP($C121,INDIRECT(T$5&amp;"!$V$3:$AG$100"),12,0),0),"")</f>
        <v/>
      </c>
      <c r="U122" s="129">
        <f t="shared" ref="U122" ca="1" si="1464">IFERROR(IF(VLOOKUP($C121,INDIRECT(U$5&amp;"!$V$3:$AG$100"),12,0)&gt;0,VLOOKUP($C121,INDIRECT(U$5&amp;"!$V$3:$AG$100"),12,0),0),"")</f>
        <v>0</v>
      </c>
      <c r="V122" s="101">
        <f t="shared" ref="V122" ca="1" si="1465">IFERROR(IF(VLOOKUP($C121,INDIRECT(V$5&amp;"!$V$3:$AG$100"),12,0)&gt;0,VLOOKUP($C121,INDIRECT(V$5&amp;"!$V$3:$AG$100"),12,0),0),"")</f>
        <v>1</v>
      </c>
      <c r="W122" s="101" t="str">
        <f t="shared" ref="W122" ca="1" si="1466">IFERROR(IF(VLOOKUP($C121,INDIRECT(W$5&amp;"!$V$3:$AG$100"),12,0)&gt;0,VLOOKUP($C121,INDIRECT(W$5&amp;"!$V$3:$AG$100"),12,0),0),"")</f>
        <v/>
      </c>
      <c r="X122" s="102">
        <f t="shared" ref="X122" ca="1" si="1467">IFERROR(IF(VLOOKUP($C121,INDIRECT(X$5&amp;"!$V$3:$AG$100"),12,0)&gt;0,VLOOKUP($C121,INDIRECT(X$5&amp;"!$V$3:$AG$100"),12,0),0),"")</f>
        <v>1</v>
      </c>
      <c r="Y122" s="103">
        <f t="shared" ref="Y122" ca="1" si="1468">IFERROR(IF(VLOOKUP($C121,INDIRECT(Y$5&amp;"!$V$3:$AG$100"),12,0)&gt;0,VLOOKUP($C121,INDIRECT(Y$5&amp;"!$V$3:$AG$100"),12,0),0),"")</f>
        <v>0</v>
      </c>
      <c r="Z122" s="101" t="str">
        <f t="shared" ref="Z122" ca="1" si="1469">IFERROR(IF(VLOOKUP($C121,INDIRECT(Z$5&amp;"!$V$3:$AG$100"),12,0)&gt;0,VLOOKUP($C121,INDIRECT(Z$5&amp;"!$V$3:$AG$100"),12,0),0),"")</f>
        <v/>
      </c>
      <c r="AA122" s="101">
        <f t="shared" ref="AA122" ca="1" si="1470">IFERROR(IF(VLOOKUP($C121,INDIRECT(AA$5&amp;"!$V$3:$AG$100"),12,0)&gt;0,VLOOKUP($C121,INDIRECT(AA$5&amp;"!$V$3:$AG$100"),12,0),0),"")</f>
        <v>0</v>
      </c>
      <c r="AB122" s="102">
        <f t="shared" ref="AB122" ca="1" si="1471">IFERROR(IF(VLOOKUP($C121,INDIRECT(AB$5&amp;"!$V$3:$AG$100"),12,0)&gt;0,VLOOKUP($C121,INDIRECT(AB$5&amp;"!$V$3:$AG$100"),12,0),0),"")</f>
        <v>0</v>
      </c>
      <c r="AC122" s="103" t="str">
        <f t="shared" ref="AC122" ca="1" si="1472">IFERROR(IF(VLOOKUP($C121,INDIRECT(AC$5&amp;"!$V$3:$AG$100"),12,0)&gt;0,VLOOKUP($C121,INDIRECT(AC$5&amp;"!$V$3:$AG$100"),12,0),0),"")</f>
        <v/>
      </c>
      <c r="AD122" s="101" t="str">
        <f t="shared" ref="AD122" ca="1" si="1473">IFERROR(IF(VLOOKUP($C121,INDIRECT(AD$5&amp;"!$V$3:$AG$100"),12,0)&gt;0,VLOOKUP($C121,INDIRECT(AD$5&amp;"!$V$3:$AG$100"),12,0),0),"")</f>
        <v/>
      </c>
      <c r="AE122" s="101" t="str">
        <f t="shared" ref="AE122" ca="1" si="1474">IFERROR(IF(VLOOKUP($C121,INDIRECT(AE$5&amp;"!$V$3:$AG$100"),12,0)&gt;0,VLOOKUP($C121,INDIRECT(AE$5&amp;"!$V$3:$AG$100"),12,0),0),"")</f>
        <v/>
      </c>
      <c r="AF122" s="101" t="str">
        <f t="shared" ref="AF122" ca="1" si="1475">IFERROR(IF(VLOOKUP($C121,INDIRECT(AF$5&amp;"!$V$3:$AG$100"),12,0)&gt;0,VLOOKUP($C121,INDIRECT(AF$5&amp;"!$V$3:$AG$100"),12,0),0),"")</f>
        <v/>
      </c>
      <c r="AG122" s="102" t="str">
        <f t="shared" ref="AG122" ca="1" si="1476">IFERROR(IF(VLOOKUP($C121,INDIRECT(AG$5&amp;"!$V$3:$AG$100"),12,0)&gt;0,VLOOKUP($C121,INDIRECT(AG$5&amp;"!$V$3:$AG$100"),12,0),0),"")</f>
        <v/>
      </c>
      <c r="AH122" s="129">
        <f t="shared" ref="AH122" ca="1" si="1477">IFERROR(IF(VLOOKUP($C121,INDIRECT(AH$5&amp;"!$V$3:$AG$100"),12,0)&gt;0,VLOOKUP($C121,INDIRECT(AH$5&amp;"!$V$3:$AG$100"),12,0),0),"")</f>
        <v>1</v>
      </c>
      <c r="AI122" s="101" t="str">
        <f t="shared" ref="AI122" ca="1" si="1478">IFERROR(IF(VLOOKUP($C121,INDIRECT(AI$5&amp;"!$V$3:$AG$100"),12,0)&gt;0,VLOOKUP($C121,INDIRECT(AI$5&amp;"!$V$3:$AG$100"),12,0),0),"")</f>
        <v/>
      </c>
      <c r="AJ122" s="101" t="str">
        <f t="shared" ref="AJ122" ca="1" si="1479">IFERROR(IF(VLOOKUP($C121,INDIRECT(AJ$5&amp;"!$V$3:$AG$100"),12,0)&gt;0,VLOOKUP($C121,INDIRECT(AJ$5&amp;"!$V$3:$AG$100"),12,0),0),"")</f>
        <v/>
      </c>
      <c r="AK122" s="102">
        <f t="shared" ref="AK122" ca="1" si="1480">IFERROR(IF(VLOOKUP($C121,INDIRECT(AK$5&amp;"!$V$3:$AG$100"),12,0)&gt;0,VLOOKUP($C121,INDIRECT(AK$5&amp;"!$V$3:$AG$100"),12,0),0),"")</f>
        <v>0</v>
      </c>
      <c r="AL122" s="103">
        <f t="shared" ref="AL122" ca="1" si="1481">IFERROR(IF(VLOOKUP($C121,INDIRECT(AL$5&amp;"!$V$3:$AG$100"),12,0)&gt;0,VLOOKUP($C121,INDIRECT(AL$5&amp;"!$V$3:$AG$100"),12,0),0),"")</f>
        <v>1</v>
      </c>
      <c r="AM122" s="101" t="str">
        <f t="shared" ref="AM122" ca="1" si="1482">IFERROR(IF(VLOOKUP($C121,INDIRECT(AM$5&amp;"!$V$3:$AG$100"),12,0)&gt;0,VLOOKUP($C121,INDIRECT(AM$5&amp;"!$V$3:$AG$100"),12,0),0),"")</f>
        <v/>
      </c>
      <c r="AN122" s="101" t="str">
        <f t="shared" ref="AN122" ca="1" si="1483">IFERROR(IF(VLOOKUP($C121,INDIRECT(AN$5&amp;"!$V$3:$AG$100"),12,0)&gt;0,VLOOKUP($C121,INDIRECT(AN$5&amp;"!$V$3:$AG$100"),12,0),0),"")</f>
        <v/>
      </c>
      <c r="AO122" s="254" t="str">
        <f t="shared" ref="AO122" ca="1" si="1484">IFERROR(IF(VLOOKUP($C121,INDIRECT(AO$5&amp;"!$V$3:$AG$100"),12,0)&gt;0,VLOOKUP($C121,INDIRECT(AO$5&amp;"!$V$3:$AG$100"),12,0),0),"")</f>
        <v/>
      </c>
      <c r="AP122" s="102" t="str">
        <f t="shared" ref="AP122" ca="1" si="1485">IFERROR(IF(VLOOKUP($C121,INDIRECT(AP$5&amp;"!$V$3:$AG$100"),12,0)&gt;0,VLOOKUP($C121,INDIRECT(AP$5&amp;"!$V$3:$AG$100"),12,0),0),"")</f>
        <v/>
      </c>
      <c r="AQ122" s="129" t="str">
        <f t="shared" ref="AQ122" ca="1" si="1486">IFERROR(IF(VLOOKUP($C121,INDIRECT(AQ$5&amp;"!$V$3:$AG$100"),12,0)&gt;0,VLOOKUP($C121,INDIRECT(AQ$5&amp;"!$V$3:$AG$100"),12,0),0),"")</f>
        <v/>
      </c>
      <c r="AR122" s="101" t="str">
        <f t="shared" ref="AR122" ca="1" si="1487">IFERROR(IF(VLOOKUP($C121,INDIRECT(AR$5&amp;"!$V$3:$AG$100"),12,0)&gt;0,VLOOKUP($C121,INDIRECT(AR$5&amp;"!$V$3:$AG$100"),12,0),0),"")</f>
        <v/>
      </c>
      <c r="AS122" s="101">
        <f t="shared" ref="AS122" ca="1" si="1488">IFERROR(IF(VLOOKUP($C121,INDIRECT(AS$5&amp;"!$V$3:$AG$100"),12,0)&gt;0,VLOOKUP($C121,INDIRECT(AS$5&amp;"!$V$3:$AG$100"),12,0),0),"")</f>
        <v>2</v>
      </c>
      <c r="AT122" s="102">
        <f t="shared" ref="AT122" ca="1" si="1489">IFERROR(IF(VLOOKUP($C121,INDIRECT(AT$5&amp;"!$V$3:$AG$100"),12,0)&gt;0,VLOOKUP($C121,INDIRECT(AT$5&amp;"!$V$3:$AG$100"),12,0),0),"")</f>
        <v>0</v>
      </c>
      <c r="AU122" s="129">
        <f t="shared" ref="AU122" ca="1" si="1490">IFERROR(IF(VLOOKUP($C121,INDIRECT(AU$5&amp;"!$V$3:$AG$100"),12,0)&gt;0,VLOOKUP($C121,INDIRECT(AU$5&amp;"!$V$3:$AG$100"),12,0),0),"")</f>
        <v>0</v>
      </c>
      <c r="AV122" s="101" t="str">
        <f t="shared" ref="AV122" ca="1" si="1491">IFERROR(IF(VLOOKUP($C121,INDIRECT(AV$5&amp;"!$V$3:$AG$100"),12,0)&gt;0,VLOOKUP($C121,INDIRECT(AV$5&amp;"!$V$3:$AG$100"),12,0),0),"")</f>
        <v/>
      </c>
      <c r="AW122" s="101">
        <f t="shared" ref="AW122" ca="1" si="1492">IFERROR(IF(VLOOKUP($C121,INDIRECT(AW$5&amp;"!$V$3:$AG$100"),12,0)&gt;0,VLOOKUP($C121,INDIRECT(AW$5&amp;"!$V$3:$AG$100"),12,0),0),"")</f>
        <v>0</v>
      </c>
      <c r="AX122" s="102" t="str">
        <f t="shared" ref="AX122" ca="1" si="1493">IFERROR(IF(VLOOKUP($C121,INDIRECT(AX$5&amp;"!$V$3:$AG$100"),12,0)&gt;0,VLOOKUP($C121,INDIRECT(AX$5&amp;"!$V$3:$AG$100"),12,0),0),"")</f>
        <v/>
      </c>
      <c r="AY122" s="103">
        <f t="shared" ref="AY122" ca="1" si="1494">IFERROR(IF(VLOOKUP($C121,INDIRECT(AY$5&amp;"!$V$3:$AG$100"),12,0)&gt;0,VLOOKUP($C121,INDIRECT(AY$5&amp;"!$V$3:$AG$100"),12,0),0),"")</f>
        <v>0</v>
      </c>
      <c r="AZ122" s="101" t="str">
        <f t="shared" ref="AZ122" ca="1" si="1495">IFERROR(IF(VLOOKUP($C121,INDIRECT(AZ$5&amp;"!$V$3:$AG$100"),12,0)&gt;0,VLOOKUP($C121,INDIRECT(AZ$5&amp;"!$V$3:$AG$100"),12,0),0),"")</f>
        <v/>
      </c>
      <c r="BA122" s="101">
        <f t="shared" ref="BA122" ca="1" si="1496">IFERROR(IF(VLOOKUP($C121,INDIRECT(BA$5&amp;"!$V$3:$AG$100"),12,0)&gt;0,VLOOKUP($C121,INDIRECT(BA$5&amp;"!$V$3:$AG$100"),12,0),0),"")</f>
        <v>0</v>
      </c>
      <c r="BB122" s="254" t="str">
        <f t="shared" ref="BB122" ca="1" si="1497">IFERROR(IF(VLOOKUP($C121,INDIRECT(BB$5&amp;"!$V$3:$AG$100"),12,0)&gt;0,VLOOKUP($C121,INDIRECT(BB$5&amp;"!$V$3:$AG$100"),12,0),0),"")</f>
        <v/>
      </c>
      <c r="BC122" s="102" t="str">
        <f t="shared" ref="BC122" ca="1" si="1498">IFERROR(IF(VLOOKUP($C121,INDIRECT(BC$5&amp;"!$V$3:$AG$100"),12,0)&gt;0,VLOOKUP($C121,INDIRECT(BC$5&amp;"!$V$3:$AG$100"),12,0),0),"")</f>
        <v/>
      </c>
      <c r="BD122" s="129" t="str">
        <f t="shared" ref="BD122" ca="1" si="1499">IFERROR(IF(VLOOKUP($C121,INDIRECT(BD$5&amp;"!$V$3:$AG$100"),12,0)&gt;0,VLOOKUP($C121,INDIRECT(BD$5&amp;"!$V$3:$AG$100"),12,0),0),"")</f>
        <v/>
      </c>
      <c r="BE122" s="101" t="str">
        <f t="shared" ref="BE122" ca="1" si="1500">IFERROR(IF(VLOOKUP($C121,INDIRECT(BE$5&amp;"!$V$3:$AG$100"),12,0)&gt;0,VLOOKUP($C121,INDIRECT(BE$5&amp;"!$V$3:$AG$100"),12,0),0),"")</f>
        <v/>
      </c>
      <c r="BF122" s="101" t="str">
        <f t="shared" ref="BF122" ca="1" si="1501">IFERROR(IF(VLOOKUP($C121,INDIRECT(BF$5&amp;"!$V$3:$AG$100"),12,0)&gt;0,VLOOKUP($C121,INDIRECT(BF$5&amp;"!$V$3:$AG$100"),12,0),0),"")</f>
        <v/>
      </c>
      <c r="BG122" s="307" t="str">
        <f t="shared" ref="BG122" ca="1" si="1502">IFERROR(IF(VLOOKUP($C121,INDIRECT(BG$5&amp;"!$V$3:$AG$100"),12,0)&gt;0,VLOOKUP($C121,INDIRECT(BG$5&amp;"!$V$3:$AG$100"),12,0),0),"")</f>
        <v/>
      </c>
      <c r="BH122" s="88"/>
    </row>
    <row r="123" spans="1:60" x14ac:dyDescent="0.25">
      <c r="A123" s="3"/>
      <c r="B123" s="348"/>
      <c r="C123" s="354"/>
      <c r="D123" s="260" t="str">
        <f t="shared" si="1079"/>
        <v/>
      </c>
      <c r="E123" s="260" t="str">
        <f t="shared" si="1080"/>
        <v/>
      </c>
      <c r="F123" s="20" t="s">
        <v>20</v>
      </c>
      <c r="G123" s="142">
        <f t="shared" ca="1" si="1446"/>
        <v>136</v>
      </c>
      <c r="H123" s="319" t="str">
        <f t="shared" ref="H123:BG123" ca="1" si="1503">IFERROR(IF(VLOOKUP($C121,INDIRECT(H$5&amp;"!$V$3:$AG$100"),11,0)&gt;0,VLOOKUP($C121,INDIRECT(H$5&amp;"!$V$3:$AG$100"),11,0),0),"")</f>
        <v/>
      </c>
      <c r="I123" s="104" t="str">
        <f t="shared" ca="1" si="1503"/>
        <v/>
      </c>
      <c r="J123" s="104" t="str">
        <f t="shared" ca="1" si="1503"/>
        <v/>
      </c>
      <c r="K123" s="105" t="str">
        <f t="shared" ca="1" si="1503"/>
        <v/>
      </c>
      <c r="L123" s="106" t="str">
        <f t="shared" ca="1" si="1503"/>
        <v/>
      </c>
      <c r="M123" s="104" t="str">
        <f t="shared" ca="1" si="1503"/>
        <v/>
      </c>
      <c r="N123" s="104">
        <f t="shared" ca="1" si="1503"/>
        <v>3</v>
      </c>
      <c r="O123" s="105">
        <f t="shared" ca="1" si="1503"/>
        <v>5</v>
      </c>
      <c r="P123" s="106" t="str">
        <f t="shared" ca="1" si="1503"/>
        <v/>
      </c>
      <c r="Q123" s="104" t="str">
        <f t="shared" ca="1" si="1503"/>
        <v/>
      </c>
      <c r="R123" s="104">
        <f t="shared" ca="1" si="1503"/>
        <v>3</v>
      </c>
      <c r="S123" s="104" t="str">
        <f t="shared" ca="1" si="1503"/>
        <v/>
      </c>
      <c r="T123" s="105" t="str">
        <f t="shared" ca="1" si="1503"/>
        <v/>
      </c>
      <c r="U123" s="131">
        <f t="shared" ca="1" si="1503"/>
        <v>10</v>
      </c>
      <c r="V123" s="104">
        <f t="shared" ca="1" si="1503"/>
        <v>1</v>
      </c>
      <c r="W123" s="104" t="str">
        <f t="shared" ca="1" si="1503"/>
        <v/>
      </c>
      <c r="X123" s="105">
        <f t="shared" ca="1" si="1503"/>
        <v>11</v>
      </c>
      <c r="Y123" s="106">
        <f t="shared" ca="1" si="1503"/>
        <v>11</v>
      </c>
      <c r="Z123" s="104" t="str">
        <f t="shared" ca="1" si="1503"/>
        <v/>
      </c>
      <c r="AA123" s="104">
        <f t="shared" ca="1" si="1503"/>
        <v>3</v>
      </c>
      <c r="AB123" s="105">
        <f t="shared" ca="1" si="1503"/>
        <v>11</v>
      </c>
      <c r="AC123" s="106" t="str">
        <f t="shared" ca="1" si="1503"/>
        <v/>
      </c>
      <c r="AD123" s="104" t="str">
        <f t="shared" ca="1" si="1503"/>
        <v/>
      </c>
      <c r="AE123" s="104" t="str">
        <f t="shared" ca="1" si="1503"/>
        <v/>
      </c>
      <c r="AF123" s="104" t="str">
        <f t="shared" ca="1" si="1503"/>
        <v/>
      </c>
      <c r="AG123" s="105" t="str">
        <f t="shared" ca="1" si="1503"/>
        <v/>
      </c>
      <c r="AH123" s="131">
        <f t="shared" ca="1" si="1503"/>
        <v>7</v>
      </c>
      <c r="AI123" s="104" t="str">
        <f t="shared" ca="1" si="1503"/>
        <v/>
      </c>
      <c r="AJ123" s="104" t="str">
        <f t="shared" ca="1" si="1503"/>
        <v/>
      </c>
      <c r="AK123" s="105">
        <f t="shared" ca="1" si="1503"/>
        <v>6</v>
      </c>
      <c r="AL123" s="106">
        <f t="shared" ca="1" si="1503"/>
        <v>9</v>
      </c>
      <c r="AM123" s="104" t="str">
        <f t="shared" ca="1" si="1503"/>
        <v/>
      </c>
      <c r="AN123" s="104" t="str">
        <f t="shared" ca="1" si="1503"/>
        <v/>
      </c>
      <c r="AO123" s="255" t="str">
        <f t="shared" ca="1" si="1503"/>
        <v/>
      </c>
      <c r="AP123" s="105" t="str">
        <f t="shared" ca="1" si="1503"/>
        <v/>
      </c>
      <c r="AQ123" s="131" t="str">
        <f t="shared" ca="1" si="1503"/>
        <v/>
      </c>
      <c r="AR123" s="104" t="str">
        <f t="shared" ca="1" si="1503"/>
        <v/>
      </c>
      <c r="AS123" s="104">
        <f t="shared" ca="1" si="1503"/>
        <v>9</v>
      </c>
      <c r="AT123" s="105">
        <f t="shared" ca="1" si="1503"/>
        <v>10</v>
      </c>
      <c r="AU123" s="131">
        <f t="shared" ca="1" si="1503"/>
        <v>6</v>
      </c>
      <c r="AV123" s="104" t="str">
        <f t="shared" ca="1" si="1503"/>
        <v/>
      </c>
      <c r="AW123" s="104">
        <f t="shared" ca="1" si="1503"/>
        <v>11</v>
      </c>
      <c r="AX123" s="105" t="str">
        <f t="shared" ca="1" si="1503"/>
        <v/>
      </c>
      <c r="AY123" s="106">
        <f t="shared" ca="1" si="1503"/>
        <v>11</v>
      </c>
      <c r="AZ123" s="104" t="str">
        <f t="shared" ca="1" si="1503"/>
        <v/>
      </c>
      <c r="BA123" s="104">
        <f t="shared" ca="1" si="1503"/>
        <v>9</v>
      </c>
      <c r="BB123" s="255" t="str">
        <f t="shared" ca="1" si="1503"/>
        <v/>
      </c>
      <c r="BC123" s="105" t="str">
        <f t="shared" ca="1" si="1503"/>
        <v/>
      </c>
      <c r="BD123" s="131" t="str">
        <f t="shared" ca="1" si="1503"/>
        <v/>
      </c>
      <c r="BE123" s="104" t="str">
        <f t="shared" ca="1" si="1503"/>
        <v/>
      </c>
      <c r="BF123" s="104" t="str">
        <f t="shared" ca="1" si="1503"/>
        <v/>
      </c>
      <c r="BG123" s="320" t="str">
        <f t="shared" ca="1" si="1503"/>
        <v/>
      </c>
      <c r="BH123" s="88"/>
    </row>
    <row r="124" spans="1:60" x14ac:dyDescent="0.25">
      <c r="A124" s="3"/>
      <c r="B124" s="355" t="s">
        <v>86</v>
      </c>
      <c r="C124" s="360" t="s">
        <v>115</v>
      </c>
      <c r="D124" s="260" t="str">
        <f t="shared" si="1079"/>
        <v>Wagner</v>
      </c>
      <c r="E124" s="260" t="str">
        <f t="shared" si="1080"/>
        <v>M</v>
      </c>
      <c r="F124" s="23" t="s">
        <v>16</v>
      </c>
      <c r="G124" s="143">
        <f t="shared" ca="1" si="122"/>
        <v>9</v>
      </c>
      <c r="H124" s="304" t="str">
        <f t="shared" ref="H124:W124" ca="1" si="1504">IFERROR(IF(VLOOKUP($C124,INDIRECT(H$5&amp;"!$V$3:$AG$100"),2,0)&gt;0,1,0),"")</f>
        <v/>
      </c>
      <c r="I124" s="108" t="str">
        <f t="shared" ca="1" si="1504"/>
        <v/>
      </c>
      <c r="J124" s="108" t="str">
        <f t="shared" ca="1" si="1504"/>
        <v/>
      </c>
      <c r="K124" s="109" t="str">
        <f t="shared" ca="1" si="1504"/>
        <v/>
      </c>
      <c r="L124" s="107" t="str">
        <f t="shared" ca="1" si="1504"/>
        <v/>
      </c>
      <c r="M124" s="108" t="str">
        <f t="shared" ca="1" si="1504"/>
        <v/>
      </c>
      <c r="N124" s="108" t="str">
        <f t="shared" ca="1" si="1504"/>
        <v/>
      </c>
      <c r="O124" s="109" t="str">
        <f t="shared" ca="1" si="1504"/>
        <v/>
      </c>
      <c r="P124" s="107" t="str">
        <f t="shared" ca="1" si="1504"/>
        <v/>
      </c>
      <c r="Q124" s="108" t="str">
        <f t="shared" ca="1" si="1504"/>
        <v/>
      </c>
      <c r="R124" s="108">
        <f t="shared" ca="1" si="1504"/>
        <v>1</v>
      </c>
      <c r="S124" s="108">
        <f t="shared" ca="1" si="1504"/>
        <v>1</v>
      </c>
      <c r="T124" s="109">
        <f t="shared" ca="1" si="1504"/>
        <v>1</v>
      </c>
      <c r="U124" s="128">
        <f t="shared" ca="1" si="1504"/>
        <v>1</v>
      </c>
      <c r="V124" s="108" t="str">
        <f t="shared" ca="1" si="1504"/>
        <v/>
      </c>
      <c r="W124" s="108" t="str">
        <f t="shared" ca="1" si="1504"/>
        <v/>
      </c>
      <c r="X124" s="109">
        <f t="shared" ref="X124:AM124" ca="1" si="1505">IFERROR(IF(VLOOKUP($C124,INDIRECT(X$5&amp;"!$V$3:$AG$100"),2,0)&gt;0,1,0),"")</f>
        <v>1</v>
      </c>
      <c r="Y124" s="107" t="str">
        <f t="shared" ca="1" si="1505"/>
        <v/>
      </c>
      <c r="Z124" s="108">
        <f t="shared" ca="1" si="1505"/>
        <v>1</v>
      </c>
      <c r="AA124" s="108" t="str">
        <f t="shared" ca="1" si="1505"/>
        <v/>
      </c>
      <c r="AB124" s="109" t="str">
        <f t="shared" ca="1" si="1505"/>
        <v/>
      </c>
      <c r="AC124" s="107" t="str">
        <f t="shared" ca="1" si="1505"/>
        <v/>
      </c>
      <c r="AD124" s="108" t="str">
        <f t="shared" ca="1" si="1505"/>
        <v/>
      </c>
      <c r="AE124" s="108" t="str">
        <f t="shared" ca="1" si="1505"/>
        <v/>
      </c>
      <c r="AF124" s="108" t="str">
        <f t="shared" ca="1" si="1505"/>
        <v/>
      </c>
      <c r="AG124" s="109" t="str">
        <f t="shared" ca="1" si="1505"/>
        <v/>
      </c>
      <c r="AH124" s="128" t="str">
        <f t="shared" ca="1" si="1505"/>
        <v/>
      </c>
      <c r="AI124" s="108" t="str">
        <f t="shared" ca="1" si="1505"/>
        <v/>
      </c>
      <c r="AJ124" s="108" t="str">
        <f t="shared" ca="1" si="1505"/>
        <v/>
      </c>
      <c r="AK124" s="109" t="str">
        <f t="shared" ca="1" si="1505"/>
        <v/>
      </c>
      <c r="AL124" s="107" t="str">
        <f t="shared" ca="1" si="1505"/>
        <v/>
      </c>
      <c r="AM124" s="108" t="str">
        <f t="shared" ca="1" si="1505"/>
        <v/>
      </c>
      <c r="AN124" s="108" t="str">
        <f t="shared" ref="AN124:BC124" ca="1" si="1506">IFERROR(IF(VLOOKUP($C124,INDIRECT(AN$5&amp;"!$V$3:$AG$100"),2,0)&gt;0,1,0),"")</f>
        <v/>
      </c>
      <c r="AO124" s="253" t="str">
        <f t="shared" ca="1" si="1506"/>
        <v/>
      </c>
      <c r="AP124" s="109" t="str">
        <f t="shared" ca="1" si="1506"/>
        <v/>
      </c>
      <c r="AQ124" s="128" t="str">
        <f t="shared" ca="1" si="1506"/>
        <v/>
      </c>
      <c r="AR124" s="108" t="str">
        <f t="shared" ca="1" si="1506"/>
        <v/>
      </c>
      <c r="AS124" s="108" t="str">
        <f t="shared" ca="1" si="1506"/>
        <v/>
      </c>
      <c r="AT124" s="109" t="str">
        <f t="shared" ca="1" si="1506"/>
        <v/>
      </c>
      <c r="AU124" s="128">
        <f t="shared" ca="1" si="1506"/>
        <v>1</v>
      </c>
      <c r="AV124" s="108">
        <f t="shared" ca="1" si="1506"/>
        <v>1</v>
      </c>
      <c r="AW124" s="108">
        <f t="shared" ca="1" si="1506"/>
        <v>1</v>
      </c>
      <c r="AX124" s="109" t="str">
        <f t="shared" ca="1" si="1506"/>
        <v/>
      </c>
      <c r="AY124" s="107" t="str">
        <f t="shared" ca="1" si="1506"/>
        <v/>
      </c>
      <c r="AZ124" s="108" t="str">
        <f t="shared" ca="1" si="1506"/>
        <v/>
      </c>
      <c r="BA124" s="108" t="str">
        <f t="shared" ca="1" si="1506"/>
        <v/>
      </c>
      <c r="BB124" s="253" t="str">
        <f t="shared" ca="1" si="1506"/>
        <v/>
      </c>
      <c r="BC124" s="109" t="str">
        <f t="shared" ca="1" si="1506"/>
        <v/>
      </c>
      <c r="BD124" s="128" t="str">
        <f t="shared" ref="BD124:BG124" ca="1" si="1507">IFERROR(IF(VLOOKUP($C124,INDIRECT(BD$5&amp;"!$V$3:$AG$100"),2,0)&gt;0,1,0),"")</f>
        <v/>
      </c>
      <c r="BE124" s="108" t="str">
        <f t="shared" ca="1" si="1507"/>
        <v/>
      </c>
      <c r="BF124" s="108" t="str">
        <f t="shared" ca="1" si="1507"/>
        <v/>
      </c>
      <c r="BG124" s="305" t="str">
        <f t="shared" ca="1" si="1507"/>
        <v/>
      </c>
      <c r="BH124" s="88"/>
    </row>
    <row r="125" spans="1:60" x14ac:dyDescent="0.25">
      <c r="A125" s="3"/>
      <c r="B125" s="348"/>
      <c r="C125" s="354"/>
      <c r="D125" s="260" t="str">
        <f t="shared" si="1079"/>
        <v/>
      </c>
      <c r="E125" s="260" t="str">
        <f t="shared" si="1080"/>
        <v/>
      </c>
      <c r="F125" s="17" t="s">
        <v>18</v>
      </c>
      <c r="G125" s="141">
        <f t="shared" ca="1" si="122"/>
        <v>17</v>
      </c>
      <c r="H125" s="306" t="str">
        <f t="shared" ref="H125" ca="1" si="1508">IFERROR(IF(VLOOKUP($C124,INDIRECT(H$5&amp;"!$V$3:$AG$100"),12,0)&gt;0,VLOOKUP($C124,INDIRECT(H$5&amp;"!$V$3:$AG$100"),12,0),0),"")</f>
        <v/>
      </c>
      <c r="I125" s="101" t="str">
        <f t="shared" ref="I125" ca="1" si="1509">IFERROR(IF(VLOOKUP($C124,INDIRECT(I$5&amp;"!$V$3:$AG$100"),12,0)&gt;0,VLOOKUP($C124,INDIRECT(I$5&amp;"!$V$3:$AG$100"),12,0),0),"")</f>
        <v/>
      </c>
      <c r="J125" s="101" t="str">
        <f t="shared" ref="J125" ca="1" si="1510">IFERROR(IF(VLOOKUP($C124,INDIRECT(J$5&amp;"!$V$3:$AG$100"),12,0)&gt;0,VLOOKUP($C124,INDIRECT(J$5&amp;"!$V$3:$AG$100"),12,0),0),"")</f>
        <v/>
      </c>
      <c r="K125" s="102" t="str">
        <f t="shared" ref="K125" ca="1" si="1511">IFERROR(IF(VLOOKUP($C124,INDIRECT(K$5&amp;"!$V$3:$AG$100"),12,0)&gt;0,VLOOKUP($C124,INDIRECT(K$5&amp;"!$V$3:$AG$100"),12,0),0),"")</f>
        <v/>
      </c>
      <c r="L125" s="103" t="str">
        <f t="shared" ref="L125" ca="1" si="1512">IFERROR(IF(VLOOKUP($C124,INDIRECT(L$5&amp;"!$V$3:$AG$100"),12,0)&gt;0,VLOOKUP($C124,INDIRECT(L$5&amp;"!$V$3:$AG$100"),12,0),0),"")</f>
        <v/>
      </c>
      <c r="M125" s="101" t="str">
        <f t="shared" ref="M125" ca="1" si="1513">IFERROR(IF(VLOOKUP($C124,INDIRECT(M$5&amp;"!$V$3:$AG$100"),12,0)&gt;0,VLOOKUP($C124,INDIRECT(M$5&amp;"!$V$3:$AG$100"),12,0),0),"")</f>
        <v/>
      </c>
      <c r="N125" s="101" t="str">
        <f t="shared" ref="N125" ca="1" si="1514">IFERROR(IF(VLOOKUP($C124,INDIRECT(N$5&amp;"!$V$3:$AG$100"),12,0)&gt;0,VLOOKUP($C124,INDIRECT(N$5&amp;"!$V$3:$AG$100"),12,0),0),"")</f>
        <v/>
      </c>
      <c r="O125" s="102" t="str">
        <f t="shared" ref="O125" ca="1" si="1515">IFERROR(IF(VLOOKUP($C124,INDIRECT(O$5&amp;"!$V$3:$AG$100"),12,0)&gt;0,VLOOKUP($C124,INDIRECT(O$5&amp;"!$V$3:$AG$100"),12,0),0),"")</f>
        <v/>
      </c>
      <c r="P125" s="103" t="str">
        <f t="shared" ref="P125" ca="1" si="1516">IFERROR(IF(VLOOKUP($C124,INDIRECT(P$5&amp;"!$V$3:$AG$100"),12,0)&gt;0,VLOOKUP($C124,INDIRECT(P$5&amp;"!$V$3:$AG$100"),12,0),0),"")</f>
        <v/>
      </c>
      <c r="Q125" s="101" t="str">
        <f t="shared" ref="Q125" ca="1" si="1517">IFERROR(IF(VLOOKUP($C124,INDIRECT(Q$5&amp;"!$V$3:$AG$100"),12,0)&gt;0,VLOOKUP($C124,INDIRECT(Q$5&amp;"!$V$3:$AG$100"),12,0),0),"")</f>
        <v/>
      </c>
      <c r="R125" s="101">
        <f t="shared" ref="R125" ca="1" si="1518">IFERROR(IF(VLOOKUP($C124,INDIRECT(R$5&amp;"!$V$3:$AG$100"),12,0)&gt;0,VLOOKUP($C124,INDIRECT(R$5&amp;"!$V$3:$AG$100"),12,0),0),"")</f>
        <v>2</v>
      </c>
      <c r="S125" s="101">
        <f t="shared" ref="S125" ca="1" si="1519">IFERROR(IF(VLOOKUP($C124,INDIRECT(S$5&amp;"!$V$3:$AG$100"),12,0)&gt;0,VLOOKUP($C124,INDIRECT(S$5&amp;"!$V$3:$AG$100"),12,0),0),"")</f>
        <v>0</v>
      </c>
      <c r="T125" s="102">
        <f t="shared" ref="T125" ca="1" si="1520">IFERROR(IF(VLOOKUP($C124,INDIRECT(T$5&amp;"!$V$3:$AG$100"),12,0)&gt;0,VLOOKUP($C124,INDIRECT(T$5&amp;"!$V$3:$AG$100"),12,0),0),"")</f>
        <v>0</v>
      </c>
      <c r="U125" s="129">
        <f t="shared" ref="U125" ca="1" si="1521">IFERROR(IF(VLOOKUP($C124,INDIRECT(U$5&amp;"!$V$3:$AG$100"),12,0)&gt;0,VLOOKUP($C124,INDIRECT(U$5&amp;"!$V$3:$AG$100"),12,0),0),"")</f>
        <v>3</v>
      </c>
      <c r="V125" s="101" t="str">
        <f t="shared" ref="V125" ca="1" si="1522">IFERROR(IF(VLOOKUP($C124,INDIRECT(V$5&amp;"!$V$3:$AG$100"),12,0)&gt;0,VLOOKUP($C124,INDIRECT(V$5&amp;"!$V$3:$AG$100"),12,0),0),"")</f>
        <v/>
      </c>
      <c r="W125" s="101" t="str">
        <f t="shared" ref="W125" ca="1" si="1523">IFERROR(IF(VLOOKUP($C124,INDIRECT(W$5&amp;"!$V$3:$AG$100"),12,0)&gt;0,VLOOKUP($C124,INDIRECT(W$5&amp;"!$V$3:$AG$100"),12,0),0),"")</f>
        <v/>
      </c>
      <c r="X125" s="102">
        <f t="shared" ref="X125" ca="1" si="1524">IFERROR(IF(VLOOKUP($C124,INDIRECT(X$5&amp;"!$V$3:$AG$100"),12,0)&gt;0,VLOOKUP($C124,INDIRECT(X$5&amp;"!$V$3:$AG$100"),12,0),0),"")</f>
        <v>6</v>
      </c>
      <c r="Y125" s="103" t="str">
        <f t="shared" ref="Y125" ca="1" si="1525">IFERROR(IF(VLOOKUP($C124,INDIRECT(Y$5&amp;"!$V$3:$AG$100"),12,0)&gt;0,VLOOKUP($C124,INDIRECT(Y$5&amp;"!$V$3:$AG$100"),12,0),0),"")</f>
        <v/>
      </c>
      <c r="Z125" s="101">
        <f t="shared" ref="Z125" ca="1" si="1526">IFERROR(IF(VLOOKUP($C124,INDIRECT(Z$5&amp;"!$V$3:$AG$100"),12,0)&gt;0,VLOOKUP($C124,INDIRECT(Z$5&amp;"!$V$3:$AG$100"),12,0),0),"")</f>
        <v>3</v>
      </c>
      <c r="AA125" s="101" t="str">
        <f t="shared" ref="AA125" ca="1" si="1527">IFERROR(IF(VLOOKUP($C124,INDIRECT(AA$5&amp;"!$V$3:$AG$100"),12,0)&gt;0,VLOOKUP($C124,INDIRECT(AA$5&amp;"!$V$3:$AG$100"),12,0),0),"")</f>
        <v/>
      </c>
      <c r="AB125" s="102" t="str">
        <f t="shared" ref="AB125" ca="1" si="1528">IFERROR(IF(VLOOKUP($C124,INDIRECT(AB$5&amp;"!$V$3:$AG$100"),12,0)&gt;0,VLOOKUP($C124,INDIRECT(AB$5&amp;"!$V$3:$AG$100"),12,0),0),"")</f>
        <v/>
      </c>
      <c r="AC125" s="103" t="str">
        <f t="shared" ref="AC125" ca="1" si="1529">IFERROR(IF(VLOOKUP($C124,INDIRECT(AC$5&amp;"!$V$3:$AG$100"),12,0)&gt;0,VLOOKUP($C124,INDIRECT(AC$5&amp;"!$V$3:$AG$100"),12,0),0),"")</f>
        <v/>
      </c>
      <c r="AD125" s="101" t="str">
        <f t="shared" ref="AD125" ca="1" si="1530">IFERROR(IF(VLOOKUP($C124,INDIRECT(AD$5&amp;"!$V$3:$AG$100"),12,0)&gt;0,VLOOKUP($C124,INDIRECT(AD$5&amp;"!$V$3:$AG$100"),12,0),0),"")</f>
        <v/>
      </c>
      <c r="AE125" s="101" t="str">
        <f t="shared" ref="AE125" ca="1" si="1531">IFERROR(IF(VLOOKUP($C124,INDIRECT(AE$5&amp;"!$V$3:$AG$100"),12,0)&gt;0,VLOOKUP($C124,INDIRECT(AE$5&amp;"!$V$3:$AG$100"),12,0),0),"")</f>
        <v/>
      </c>
      <c r="AF125" s="101" t="str">
        <f t="shared" ref="AF125" ca="1" si="1532">IFERROR(IF(VLOOKUP($C124,INDIRECT(AF$5&amp;"!$V$3:$AG$100"),12,0)&gt;0,VLOOKUP($C124,INDIRECT(AF$5&amp;"!$V$3:$AG$100"),12,0),0),"")</f>
        <v/>
      </c>
      <c r="AG125" s="102" t="str">
        <f t="shared" ref="AG125" ca="1" si="1533">IFERROR(IF(VLOOKUP($C124,INDIRECT(AG$5&amp;"!$V$3:$AG$100"),12,0)&gt;0,VLOOKUP($C124,INDIRECT(AG$5&amp;"!$V$3:$AG$100"),12,0),0),"")</f>
        <v/>
      </c>
      <c r="AH125" s="129" t="str">
        <f t="shared" ref="AH125" ca="1" si="1534">IFERROR(IF(VLOOKUP($C124,INDIRECT(AH$5&amp;"!$V$3:$AG$100"),12,0)&gt;0,VLOOKUP($C124,INDIRECT(AH$5&amp;"!$V$3:$AG$100"),12,0),0),"")</f>
        <v/>
      </c>
      <c r="AI125" s="101" t="str">
        <f t="shared" ref="AI125" ca="1" si="1535">IFERROR(IF(VLOOKUP($C124,INDIRECT(AI$5&amp;"!$V$3:$AG$100"),12,0)&gt;0,VLOOKUP($C124,INDIRECT(AI$5&amp;"!$V$3:$AG$100"),12,0),0),"")</f>
        <v/>
      </c>
      <c r="AJ125" s="101" t="str">
        <f t="shared" ref="AJ125" ca="1" si="1536">IFERROR(IF(VLOOKUP($C124,INDIRECT(AJ$5&amp;"!$V$3:$AG$100"),12,0)&gt;0,VLOOKUP($C124,INDIRECT(AJ$5&amp;"!$V$3:$AG$100"),12,0),0),"")</f>
        <v/>
      </c>
      <c r="AK125" s="102" t="str">
        <f t="shared" ref="AK125" ca="1" si="1537">IFERROR(IF(VLOOKUP($C124,INDIRECT(AK$5&amp;"!$V$3:$AG$100"),12,0)&gt;0,VLOOKUP($C124,INDIRECT(AK$5&amp;"!$V$3:$AG$100"),12,0),0),"")</f>
        <v/>
      </c>
      <c r="AL125" s="103" t="str">
        <f t="shared" ref="AL125" ca="1" si="1538">IFERROR(IF(VLOOKUP($C124,INDIRECT(AL$5&amp;"!$V$3:$AG$100"),12,0)&gt;0,VLOOKUP($C124,INDIRECT(AL$5&amp;"!$V$3:$AG$100"),12,0),0),"")</f>
        <v/>
      </c>
      <c r="AM125" s="101" t="str">
        <f t="shared" ref="AM125" ca="1" si="1539">IFERROR(IF(VLOOKUP($C124,INDIRECT(AM$5&amp;"!$V$3:$AG$100"),12,0)&gt;0,VLOOKUP($C124,INDIRECT(AM$5&amp;"!$V$3:$AG$100"),12,0),0),"")</f>
        <v/>
      </c>
      <c r="AN125" s="101" t="str">
        <f t="shared" ref="AN125" ca="1" si="1540">IFERROR(IF(VLOOKUP($C124,INDIRECT(AN$5&amp;"!$V$3:$AG$100"),12,0)&gt;0,VLOOKUP($C124,INDIRECT(AN$5&amp;"!$V$3:$AG$100"),12,0),0),"")</f>
        <v/>
      </c>
      <c r="AO125" s="254" t="str">
        <f t="shared" ref="AO125" ca="1" si="1541">IFERROR(IF(VLOOKUP($C124,INDIRECT(AO$5&amp;"!$V$3:$AG$100"),12,0)&gt;0,VLOOKUP($C124,INDIRECT(AO$5&amp;"!$V$3:$AG$100"),12,0),0),"")</f>
        <v/>
      </c>
      <c r="AP125" s="102" t="str">
        <f t="shared" ref="AP125" ca="1" si="1542">IFERROR(IF(VLOOKUP($C124,INDIRECT(AP$5&amp;"!$V$3:$AG$100"),12,0)&gt;0,VLOOKUP($C124,INDIRECT(AP$5&amp;"!$V$3:$AG$100"),12,0),0),"")</f>
        <v/>
      </c>
      <c r="AQ125" s="129" t="str">
        <f t="shared" ref="AQ125" ca="1" si="1543">IFERROR(IF(VLOOKUP($C124,INDIRECT(AQ$5&amp;"!$V$3:$AG$100"),12,0)&gt;0,VLOOKUP($C124,INDIRECT(AQ$5&amp;"!$V$3:$AG$100"),12,0),0),"")</f>
        <v/>
      </c>
      <c r="AR125" s="101" t="str">
        <f t="shared" ref="AR125" ca="1" si="1544">IFERROR(IF(VLOOKUP($C124,INDIRECT(AR$5&amp;"!$V$3:$AG$100"),12,0)&gt;0,VLOOKUP($C124,INDIRECT(AR$5&amp;"!$V$3:$AG$100"),12,0),0),"")</f>
        <v/>
      </c>
      <c r="AS125" s="101" t="str">
        <f t="shared" ref="AS125" ca="1" si="1545">IFERROR(IF(VLOOKUP($C124,INDIRECT(AS$5&amp;"!$V$3:$AG$100"),12,0)&gt;0,VLOOKUP($C124,INDIRECT(AS$5&amp;"!$V$3:$AG$100"),12,0),0),"")</f>
        <v/>
      </c>
      <c r="AT125" s="102" t="str">
        <f t="shared" ref="AT125" ca="1" si="1546">IFERROR(IF(VLOOKUP($C124,INDIRECT(AT$5&amp;"!$V$3:$AG$100"),12,0)&gt;0,VLOOKUP($C124,INDIRECT(AT$5&amp;"!$V$3:$AG$100"),12,0),0),"")</f>
        <v/>
      </c>
      <c r="AU125" s="129">
        <f t="shared" ref="AU125" ca="1" si="1547">IFERROR(IF(VLOOKUP($C124,INDIRECT(AU$5&amp;"!$V$3:$AG$100"),12,0)&gt;0,VLOOKUP($C124,INDIRECT(AU$5&amp;"!$V$3:$AG$100"),12,0),0),"")</f>
        <v>1</v>
      </c>
      <c r="AV125" s="101">
        <f t="shared" ref="AV125" ca="1" si="1548">IFERROR(IF(VLOOKUP($C124,INDIRECT(AV$5&amp;"!$V$3:$AG$100"),12,0)&gt;0,VLOOKUP($C124,INDIRECT(AV$5&amp;"!$V$3:$AG$100"),12,0),0),"")</f>
        <v>2</v>
      </c>
      <c r="AW125" s="101">
        <f t="shared" ref="AW125" ca="1" si="1549">IFERROR(IF(VLOOKUP($C124,INDIRECT(AW$5&amp;"!$V$3:$AG$100"),12,0)&gt;0,VLOOKUP($C124,INDIRECT(AW$5&amp;"!$V$3:$AG$100"),12,0),0),"")</f>
        <v>0</v>
      </c>
      <c r="AX125" s="102" t="str">
        <f t="shared" ref="AX125" ca="1" si="1550">IFERROR(IF(VLOOKUP($C124,INDIRECT(AX$5&amp;"!$V$3:$AG$100"),12,0)&gt;0,VLOOKUP($C124,INDIRECT(AX$5&amp;"!$V$3:$AG$100"),12,0),0),"")</f>
        <v/>
      </c>
      <c r="AY125" s="103" t="str">
        <f t="shared" ref="AY125" ca="1" si="1551">IFERROR(IF(VLOOKUP($C124,INDIRECT(AY$5&amp;"!$V$3:$AG$100"),12,0)&gt;0,VLOOKUP($C124,INDIRECT(AY$5&amp;"!$V$3:$AG$100"),12,0),0),"")</f>
        <v/>
      </c>
      <c r="AZ125" s="101" t="str">
        <f t="shared" ref="AZ125" ca="1" si="1552">IFERROR(IF(VLOOKUP($C124,INDIRECT(AZ$5&amp;"!$V$3:$AG$100"),12,0)&gt;0,VLOOKUP($C124,INDIRECT(AZ$5&amp;"!$V$3:$AG$100"),12,0),0),"")</f>
        <v/>
      </c>
      <c r="BA125" s="101" t="str">
        <f t="shared" ref="BA125" ca="1" si="1553">IFERROR(IF(VLOOKUP($C124,INDIRECT(BA$5&amp;"!$V$3:$AG$100"),12,0)&gt;0,VLOOKUP($C124,INDIRECT(BA$5&amp;"!$V$3:$AG$100"),12,0),0),"")</f>
        <v/>
      </c>
      <c r="BB125" s="254" t="str">
        <f t="shared" ref="BB125" ca="1" si="1554">IFERROR(IF(VLOOKUP($C124,INDIRECT(BB$5&amp;"!$V$3:$AG$100"),12,0)&gt;0,VLOOKUP($C124,INDIRECT(BB$5&amp;"!$V$3:$AG$100"),12,0),0),"")</f>
        <v/>
      </c>
      <c r="BC125" s="102" t="str">
        <f t="shared" ref="BC125" ca="1" si="1555">IFERROR(IF(VLOOKUP($C124,INDIRECT(BC$5&amp;"!$V$3:$AG$100"),12,0)&gt;0,VLOOKUP($C124,INDIRECT(BC$5&amp;"!$V$3:$AG$100"),12,0),0),"")</f>
        <v/>
      </c>
      <c r="BD125" s="129" t="str">
        <f t="shared" ref="BD125" ca="1" si="1556">IFERROR(IF(VLOOKUP($C124,INDIRECT(BD$5&amp;"!$V$3:$AG$100"),12,0)&gt;0,VLOOKUP($C124,INDIRECT(BD$5&amp;"!$V$3:$AG$100"),12,0),0),"")</f>
        <v/>
      </c>
      <c r="BE125" s="101" t="str">
        <f t="shared" ref="BE125" ca="1" si="1557">IFERROR(IF(VLOOKUP($C124,INDIRECT(BE$5&amp;"!$V$3:$AG$100"),12,0)&gt;0,VLOOKUP($C124,INDIRECT(BE$5&amp;"!$V$3:$AG$100"),12,0),0),"")</f>
        <v/>
      </c>
      <c r="BF125" s="101" t="str">
        <f t="shared" ref="BF125" ca="1" si="1558">IFERROR(IF(VLOOKUP($C124,INDIRECT(BF$5&amp;"!$V$3:$AG$100"),12,0)&gt;0,VLOOKUP($C124,INDIRECT(BF$5&amp;"!$V$3:$AG$100"),12,0),0),"")</f>
        <v/>
      </c>
      <c r="BG125" s="307" t="str">
        <f t="shared" ref="BG125" ca="1" si="1559">IFERROR(IF(VLOOKUP($C124,INDIRECT(BG$5&amp;"!$V$3:$AG$100"),12,0)&gt;0,VLOOKUP($C124,INDIRECT(BG$5&amp;"!$V$3:$AG$100"),12,0),0),"")</f>
        <v/>
      </c>
      <c r="BH125" s="88"/>
    </row>
    <row r="126" spans="1:60" x14ac:dyDescent="0.25">
      <c r="A126" s="3"/>
      <c r="B126" s="348"/>
      <c r="C126" s="354"/>
      <c r="D126" s="260" t="str">
        <f t="shared" si="1079"/>
        <v/>
      </c>
      <c r="E126" s="260" t="str">
        <f t="shared" si="1080"/>
        <v/>
      </c>
      <c r="F126" s="20" t="s">
        <v>20</v>
      </c>
      <c r="G126" s="142">
        <f t="shared" ca="1" si="122"/>
        <v>72</v>
      </c>
      <c r="H126" s="308" t="str">
        <f t="shared" ref="H126:BG126" ca="1" si="1560">IFERROR(IF(VLOOKUP($C124,INDIRECT(H$5&amp;"!$V$3:$AG$100"),11,0)&gt;0,VLOOKUP($C124,INDIRECT(H$5&amp;"!$V$3:$AG$100"),11,0),0),"")</f>
        <v/>
      </c>
      <c r="I126" s="309" t="str">
        <f t="shared" ca="1" si="1560"/>
        <v/>
      </c>
      <c r="J126" s="309" t="str">
        <f t="shared" ca="1" si="1560"/>
        <v/>
      </c>
      <c r="K126" s="310" t="str">
        <f t="shared" ca="1" si="1560"/>
        <v/>
      </c>
      <c r="L126" s="311" t="str">
        <f t="shared" ca="1" si="1560"/>
        <v/>
      </c>
      <c r="M126" s="309" t="str">
        <f t="shared" ca="1" si="1560"/>
        <v/>
      </c>
      <c r="N126" s="309" t="str">
        <f t="shared" ca="1" si="1560"/>
        <v/>
      </c>
      <c r="O126" s="310" t="str">
        <f t="shared" ca="1" si="1560"/>
        <v/>
      </c>
      <c r="P126" s="311" t="str">
        <f t="shared" ca="1" si="1560"/>
        <v/>
      </c>
      <c r="Q126" s="309" t="str">
        <f t="shared" ca="1" si="1560"/>
        <v/>
      </c>
      <c r="R126" s="309">
        <f t="shared" ca="1" si="1560"/>
        <v>3</v>
      </c>
      <c r="S126" s="309">
        <f t="shared" ca="1" si="1560"/>
        <v>11</v>
      </c>
      <c r="T126" s="310">
        <f t="shared" ca="1" si="1560"/>
        <v>12</v>
      </c>
      <c r="U126" s="312">
        <f t="shared" ca="1" si="1560"/>
        <v>6</v>
      </c>
      <c r="V126" s="309" t="str">
        <f t="shared" ca="1" si="1560"/>
        <v/>
      </c>
      <c r="W126" s="309" t="str">
        <f t="shared" ca="1" si="1560"/>
        <v/>
      </c>
      <c r="X126" s="310">
        <f t="shared" ca="1" si="1560"/>
        <v>11</v>
      </c>
      <c r="Y126" s="311" t="str">
        <f t="shared" ca="1" si="1560"/>
        <v/>
      </c>
      <c r="Z126" s="309">
        <f t="shared" ca="1" si="1560"/>
        <v>3</v>
      </c>
      <c r="AA126" s="309" t="str">
        <f t="shared" ca="1" si="1560"/>
        <v/>
      </c>
      <c r="AB126" s="310" t="str">
        <f t="shared" ca="1" si="1560"/>
        <v/>
      </c>
      <c r="AC126" s="311" t="str">
        <f t="shared" ca="1" si="1560"/>
        <v/>
      </c>
      <c r="AD126" s="309" t="str">
        <f t="shared" ca="1" si="1560"/>
        <v/>
      </c>
      <c r="AE126" s="309" t="str">
        <f t="shared" ca="1" si="1560"/>
        <v/>
      </c>
      <c r="AF126" s="309" t="str">
        <f t="shared" ca="1" si="1560"/>
        <v/>
      </c>
      <c r="AG126" s="310" t="str">
        <f t="shared" ca="1" si="1560"/>
        <v/>
      </c>
      <c r="AH126" s="312" t="str">
        <f t="shared" ca="1" si="1560"/>
        <v/>
      </c>
      <c r="AI126" s="309" t="str">
        <f t="shared" ca="1" si="1560"/>
        <v/>
      </c>
      <c r="AJ126" s="309" t="str">
        <f t="shared" ca="1" si="1560"/>
        <v/>
      </c>
      <c r="AK126" s="310" t="str">
        <f t="shared" ca="1" si="1560"/>
        <v/>
      </c>
      <c r="AL126" s="311" t="str">
        <f t="shared" ca="1" si="1560"/>
        <v/>
      </c>
      <c r="AM126" s="309" t="str">
        <f t="shared" ca="1" si="1560"/>
        <v/>
      </c>
      <c r="AN126" s="309" t="str">
        <f t="shared" ca="1" si="1560"/>
        <v/>
      </c>
      <c r="AO126" s="313" t="str">
        <f t="shared" ca="1" si="1560"/>
        <v/>
      </c>
      <c r="AP126" s="310" t="str">
        <f t="shared" ca="1" si="1560"/>
        <v/>
      </c>
      <c r="AQ126" s="312" t="str">
        <f t="shared" ca="1" si="1560"/>
        <v/>
      </c>
      <c r="AR126" s="309" t="str">
        <f t="shared" ca="1" si="1560"/>
        <v/>
      </c>
      <c r="AS126" s="309" t="str">
        <f t="shared" ca="1" si="1560"/>
        <v/>
      </c>
      <c r="AT126" s="310" t="str">
        <f t="shared" ca="1" si="1560"/>
        <v/>
      </c>
      <c r="AU126" s="312">
        <f t="shared" ca="1" si="1560"/>
        <v>6</v>
      </c>
      <c r="AV126" s="309">
        <f t="shared" ca="1" si="1560"/>
        <v>16</v>
      </c>
      <c r="AW126" s="309">
        <f t="shared" ca="1" si="1560"/>
        <v>4</v>
      </c>
      <c r="AX126" s="310" t="str">
        <f t="shared" ca="1" si="1560"/>
        <v/>
      </c>
      <c r="AY126" s="311" t="str">
        <f t="shared" ca="1" si="1560"/>
        <v/>
      </c>
      <c r="AZ126" s="309" t="str">
        <f t="shared" ca="1" si="1560"/>
        <v/>
      </c>
      <c r="BA126" s="309" t="str">
        <f t="shared" ca="1" si="1560"/>
        <v/>
      </c>
      <c r="BB126" s="313" t="str">
        <f t="shared" ca="1" si="1560"/>
        <v/>
      </c>
      <c r="BC126" s="310" t="str">
        <f t="shared" ca="1" si="1560"/>
        <v/>
      </c>
      <c r="BD126" s="312" t="str">
        <f t="shared" ca="1" si="1560"/>
        <v/>
      </c>
      <c r="BE126" s="309" t="str">
        <f t="shared" ca="1" si="1560"/>
        <v/>
      </c>
      <c r="BF126" s="309" t="str">
        <f t="shared" ca="1" si="1560"/>
        <v/>
      </c>
      <c r="BG126" s="314" t="str">
        <f t="shared" ca="1" si="1560"/>
        <v/>
      </c>
      <c r="BH126" s="88"/>
    </row>
    <row r="127" spans="1:60" x14ac:dyDescent="0.25">
      <c r="A127" s="3"/>
      <c r="B127" s="355" t="s">
        <v>86</v>
      </c>
      <c r="C127" s="357"/>
      <c r="D127" s="260" t="str">
        <f t="shared" si="1079"/>
        <v/>
      </c>
      <c r="E127" s="260" t="str">
        <f t="shared" si="1080"/>
        <v>M</v>
      </c>
      <c r="F127" s="23" t="s">
        <v>16</v>
      </c>
      <c r="G127" s="143">
        <f t="shared" ca="1" si="122"/>
        <v>0</v>
      </c>
      <c r="H127" s="317" t="str">
        <f t="shared" ref="H127:W127" ca="1" si="1561">IFERROR(IF(VLOOKUP($C127,INDIRECT(H$5&amp;"!$V$3:$AG$100"),2,0)&gt;0,1,0),"")</f>
        <v/>
      </c>
      <c r="I127" s="98" t="str">
        <f t="shared" ca="1" si="1561"/>
        <v/>
      </c>
      <c r="J127" s="98" t="str">
        <f t="shared" ca="1" si="1561"/>
        <v/>
      </c>
      <c r="K127" s="99" t="str">
        <f t="shared" ca="1" si="1561"/>
        <v/>
      </c>
      <c r="L127" s="100" t="str">
        <f t="shared" ca="1" si="1561"/>
        <v/>
      </c>
      <c r="M127" s="98" t="str">
        <f t="shared" ca="1" si="1561"/>
        <v/>
      </c>
      <c r="N127" s="98" t="str">
        <f t="shared" ca="1" si="1561"/>
        <v/>
      </c>
      <c r="O127" s="99" t="str">
        <f t="shared" ca="1" si="1561"/>
        <v/>
      </c>
      <c r="P127" s="100" t="str">
        <f t="shared" ca="1" si="1561"/>
        <v/>
      </c>
      <c r="Q127" s="98" t="str">
        <f t="shared" ca="1" si="1561"/>
        <v/>
      </c>
      <c r="R127" s="98" t="str">
        <f t="shared" ca="1" si="1561"/>
        <v/>
      </c>
      <c r="S127" s="98" t="str">
        <f t="shared" ca="1" si="1561"/>
        <v/>
      </c>
      <c r="T127" s="99" t="str">
        <f t="shared" ca="1" si="1561"/>
        <v/>
      </c>
      <c r="U127" s="130" t="str">
        <f t="shared" ca="1" si="1561"/>
        <v/>
      </c>
      <c r="V127" s="98" t="str">
        <f t="shared" ca="1" si="1561"/>
        <v/>
      </c>
      <c r="W127" s="98" t="str">
        <f t="shared" ca="1" si="1561"/>
        <v/>
      </c>
      <c r="X127" s="99" t="str">
        <f t="shared" ref="X127:AM127" ca="1" si="1562">IFERROR(IF(VLOOKUP($C127,INDIRECT(X$5&amp;"!$V$3:$AG$100"),2,0)&gt;0,1,0),"")</f>
        <v/>
      </c>
      <c r="Y127" s="100" t="str">
        <f t="shared" ca="1" si="1562"/>
        <v/>
      </c>
      <c r="Z127" s="98" t="str">
        <f t="shared" ca="1" si="1562"/>
        <v/>
      </c>
      <c r="AA127" s="98" t="str">
        <f t="shared" ca="1" si="1562"/>
        <v/>
      </c>
      <c r="AB127" s="99" t="str">
        <f t="shared" ca="1" si="1562"/>
        <v/>
      </c>
      <c r="AC127" s="100" t="str">
        <f t="shared" ca="1" si="1562"/>
        <v/>
      </c>
      <c r="AD127" s="98" t="str">
        <f t="shared" ca="1" si="1562"/>
        <v/>
      </c>
      <c r="AE127" s="98" t="str">
        <f t="shared" ca="1" si="1562"/>
        <v/>
      </c>
      <c r="AF127" s="98" t="str">
        <f t="shared" ca="1" si="1562"/>
        <v/>
      </c>
      <c r="AG127" s="99" t="str">
        <f t="shared" ca="1" si="1562"/>
        <v/>
      </c>
      <c r="AH127" s="130" t="str">
        <f t="shared" ca="1" si="1562"/>
        <v/>
      </c>
      <c r="AI127" s="98" t="str">
        <f t="shared" ca="1" si="1562"/>
        <v/>
      </c>
      <c r="AJ127" s="98" t="str">
        <f t="shared" ca="1" si="1562"/>
        <v/>
      </c>
      <c r="AK127" s="99" t="str">
        <f t="shared" ca="1" si="1562"/>
        <v/>
      </c>
      <c r="AL127" s="100" t="str">
        <f t="shared" ca="1" si="1562"/>
        <v/>
      </c>
      <c r="AM127" s="98" t="str">
        <f t="shared" ca="1" si="1562"/>
        <v/>
      </c>
      <c r="AN127" s="98" t="str">
        <f t="shared" ref="AN127:BC127" ca="1" si="1563">IFERROR(IF(VLOOKUP($C127,INDIRECT(AN$5&amp;"!$V$3:$AG$100"),2,0)&gt;0,1,0),"")</f>
        <v/>
      </c>
      <c r="AO127" s="256" t="str">
        <f t="shared" ca="1" si="1563"/>
        <v/>
      </c>
      <c r="AP127" s="99" t="str">
        <f t="shared" ca="1" si="1563"/>
        <v/>
      </c>
      <c r="AQ127" s="130" t="str">
        <f t="shared" ca="1" si="1563"/>
        <v/>
      </c>
      <c r="AR127" s="98" t="str">
        <f t="shared" ca="1" si="1563"/>
        <v/>
      </c>
      <c r="AS127" s="98" t="str">
        <f t="shared" ca="1" si="1563"/>
        <v/>
      </c>
      <c r="AT127" s="99" t="str">
        <f t="shared" ca="1" si="1563"/>
        <v/>
      </c>
      <c r="AU127" s="130" t="str">
        <f t="shared" ca="1" si="1563"/>
        <v/>
      </c>
      <c r="AV127" s="98" t="str">
        <f t="shared" ca="1" si="1563"/>
        <v/>
      </c>
      <c r="AW127" s="98" t="str">
        <f t="shared" ca="1" si="1563"/>
        <v/>
      </c>
      <c r="AX127" s="99" t="str">
        <f t="shared" ca="1" si="1563"/>
        <v/>
      </c>
      <c r="AY127" s="100" t="str">
        <f t="shared" ca="1" si="1563"/>
        <v/>
      </c>
      <c r="AZ127" s="98" t="str">
        <f t="shared" ca="1" si="1563"/>
        <v/>
      </c>
      <c r="BA127" s="98" t="str">
        <f t="shared" ca="1" si="1563"/>
        <v/>
      </c>
      <c r="BB127" s="256" t="str">
        <f t="shared" ca="1" si="1563"/>
        <v/>
      </c>
      <c r="BC127" s="99" t="str">
        <f t="shared" ca="1" si="1563"/>
        <v/>
      </c>
      <c r="BD127" s="130" t="str">
        <f t="shared" ref="BD127:BG127" ca="1" si="1564">IFERROR(IF(VLOOKUP($C127,INDIRECT(BD$5&amp;"!$V$3:$AG$100"),2,0)&gt;0,1,0),"")</f>
        <v/>
      </c>
      <c r="BE127" s="98" t="str">
        <f t="shared" ca="1" si="1564"/>
        <v/>
      </c>
      <c r="BF127" s="98" t="str">
        <f t="shared" ca="1" si="1564"/>
        <v/>
      </c>
      <c r="BG127" s="318" t="str">
        <f t="shared" ca="1" si="1564"/>
        <v/>
      </c>
      <c r="BH127" s="88"/>
    </row>
    <row r="128" spans="1:60" x14ac:dyDescent="0.25">
      <c r="A128" s="3"/>
      <c r="B128" s="355"/>
      <c r="C128" s="358"/>
      <c r="D128" s="260" t="str">
        <f t="shared" si="1079"/>
        <v/>
      </c>
      <c r="E128" s="260" t="str">
        <f t="shared" si="1080"/>
        <v/>
      </c>
      <c r="F128" s="17" t="s">
        <v>18</v>
      </c>
      <c r="G128" s="141">
        <f t="shared" ca="1" si="122"/>
        <v>0</v>
      </c>
      <c r="H128" s="306" t="str">
        <f t="shared" ref="H128" ca="1" si="1565">IFERROR(IF(VLOOKUP($C127,INDIRECT(H$5&amp;"!$V$3:$AG$100"),12,0)&gt;0,VLOOKUP($C127,INDIRECT(H$5&amp;"!$V$3:$AG$100"),12,0),0),"")</f>
        <v/>
      </c>
      <c r="I128" s="101" t="str">
        <f t="shared" ref="I128" ca="1" si="1566">IFERROR(IF(VLOOKUP($C127,INDIRECT(I$5&amp;"!$V$3:$AG$100"),12,0)&gt;0,VLOOKUP($C127,INDIRECT(I$5&amp;"!$V$3:$AG$100"),12,0),0),"")</f>
        <v/>
      </c>
      <c r="J128" s="101" t="str">
        <f t="shared" ref="J128" ca="1" si="1567">IFERROR(IF(VLOOKUP($C127,INDIRECT(J$5&amp;"!$V$3:$AG$100"),12,0)&gt;0,VLOOKUP($C127,INDIRECT(J$5&amp;"!$V$3:$AG$100"),12,0),0),"")</f>
        <v/>
      </c>
      <c r="K128" s="102" t="str">
        <f t="shared" ref="K128" ca="1" si="1568">IFERROR(IF(VLOOKUP($C127,INDIRECT(K$5&amp;"!$V$3:$AG$100"),12,0)&gt;0,VLOOKUP($C127,INDIRECT(K$5&amp;"!$V$3:$AG$100"),12,0),0),"")</f>
        <v/>
      </c>
      <c r="L128" s="103" t="str">
        <f t="shared" ref="L128" ca="1" si="1569">IFERROR(IF(VLOOKUP($C127,INDIRECT(L$5&amp;"!$V$3:$AG$100"),12,0)&gt;0,VLOOKUP($C127,INDIRECT(L$5&amp;"!$V$3:$AG$100"),12,0),0),"")</f>
        <v/>
      </c>
      <c r="M128" s="101" t="str">
        <f t="shared" ref="M128" ca="1" si="1570">IFERROR(IF(VLOOKUP($C127,INDIRECT(M$5&amp;"!$V$3:$AG$100"),12,0)&gt;0,VLOOKUP($C127,INDIRECT(M$5&amp;"!$V$3:$AG$100"),12,0),0),"")</f>
        <v/>
      </c>
      <c r="N128" s="101" t="str">
        <f t="shared" ref="N128" ca="1" si="1571">IFERROR(IF(VLOOKUP($C127,INDIRECT(N$5&amp;"!$V$3:$AG$100"),12,0)&gt;0,VLOOKUP($C127,INDIRECT(N$5&amp;"!$V$3:$AG$100"),12,0),0),"")</f>
        <v/>
      </c>
      <c r="O128" s="102" t="str">
        <f t="shared" ref="O128" ca="1" si="1572">IFERROR(IF(VLOOKUP($C127,INDIRECT(O$5&amp;"!$V$3:$AG$100"),12,0)&gt;0,VLOOKUP($C127,INDIRECT(O$5&amp;"!$V$3:$AG$100"),12,0),0),"")</f>
        <v/>
      </c>
      <c r="P128" s="103" t="str">
        <f t="shared" ref="P128" ca="1" si="1573">IFERROR(IF(VLOOKUP($C127,INDIRECT(P$5&amp;"!$V$3:$AG$100"),12,0)&gt;0,VLOOKUP($C127,INDIRECT(P$5&amp;"!$V$3:$AG$100"),12,0),0),"")</f>
        <v/>
      </c>
      <c r="Q128" s="101" t="str">
        <f t="shared" ref="Q128" ca="1" si="1574">IFERROR(IF(VLOOKUP($C127,INDIRECT(Q$5&amp;"!$V$3:$AG$100"),12,0)&gt;0,VLOOKUP($C127,INDIRECT(Q$5&amp;"!$V$3:$AG$100"),12,0),0),"")</f>
        <v/>
      </c>
      <c r="R128" s="101" t="str">
        <f t="shared" ref="R128" ca="1" si="1575">IFERROR(IF(VLOOKUP($C127,INDIRECT(R$5&amp;"!$V$3:$AG$100"),12,0)&gt;0,VLOOKUP($C127,INDIRECT(R$5&amp;"!$V$3:$AG$100"),12,0),0),"")</f>
        <v/>
      </c>
      <c r="S128" s="101" t="str">
        <f t="shared" ref="S128" ca="1" si="1576">IFERROR(IF(VLOOKUP($C127,INDIRECT(S$5&amp;"!$V$3:$AG$100"),12,0)&gt;0,VLOOKUP($C127,INDIRECT(S$5&amp;"!$V$3:$AG$100"),12,0),0),"")</f>
        <v/>
      </c>
      <c r="T128" s="102" t="str">
        <f t="shared" ref="T128" ca="1" si="1577">IFERROR(IF(VLOOKUP($C127,INDIRECT(T$5&amp;"!$V$3:$AG$100"),12,0)&gt;0,VLOOKUP($C127,INDIRECT(T$5&amp;"!$V$3:$AG$100"),12,0),0),"")</f>
        <v/>
      </c>
      <c r="U128" s="129" t="str">
        <f t="shared" ref="U128" ca="1" si="1578">IFERROR(IF(VLOOKUP($C127,INDIRECT(U$5&amp;"!$V$3:$AG$100"),12,0)&gt;0,VLOOKUP($C127,INDIRECT(U$5&amp;"!$V$3:$AG$100"),12,0),0),"")</f>
        <v/>
      </c>
      <c r="V128" s="101" t="str">
        <f t="shared" ref="V128" ca="1" si="1579">IFERROR(IF(VLOOKUP($C127,INDIRECT(V$5&amp;"!$V$3:$AG$100"),12,0)&gt;0,VLOOKUP($C127,INDIRECT(V$5&amp;"!$V$3:$AG$100"),12,0),0),"")</f>
        <v/>
      </c>
      <c r="W128" s="101" t="str">
        <f t="shared" ref="W128" ca="1" si="1580">IFERROR(IF(VLOOKUP($C127,INDIRECT(W$5&amp;"!$V$3:$AG$100"),12,0)&gt;0,VLOOKUP($C127,INDIRECT(W$5&amp;"!$V$3:$AG$100"),12,0),0),"")</f>
        <v/>
      </c>
      <c r="X128" s="102" t="str">
        <f t="shared" ref="X128" ca="1" si="1581">IFERROR(IF(VLOOKUP($C127,INDIRECT(X$5&amp;"!$V$3:$AG$100"),12,0)&gt;0,VLOOKUP($C127,INDIRECT(X$5&amp;"!$V$3:$AG$100"),12,0),0),"")</f>
        <v/>
      </c>
      <c r="Y128" s="103" t="str">
        <f t="shared" ref="Y128" ca="1" si="1582">IFERROR(IF(VLOOKUP($C127,INDIRECT(Y$5&amp;"!$V$3:$AG$100"),12,0)&gt;0,VLOOKUP($C127,INDIRECT(Y$5&amp;"!$V$3:$AG$100"),12,0),0),"")</f>
        <v/>
      </c>
      <c r="Z128" s="101" t="str">
        <f t="shared" ref="Z128" ca="1" si="1583">IFERROR(IF(VLOOKUP($C127,INDIRECT(Z$5&amp;"!$V$3:$AG$100"),12,0)&gt;0,VLOOKUP($C127,INDIRECT(Z$5&amp;"!$V$3:$AG$100"),12,0),0),"")</f>
        <v/>
      </c>
      <c r="AA128" s="101" t="str">
        <f t="shared" ref="AA128" ca="1" si="1584">IFERROR(IF(VLOOKUP($C127,INDIRECT(AA$5&amp;"!$V$3:$AG$100"),12,0)&gt;0,VLOOKUP($C127,INDIRECT(AA$5&amp;"!$V$3:$AG$100"),12,0),0),"")</f>
        <v/>
      </c>
      <c r="AB128" s="102" t="str">
        <f t="shared" ref="AB128" ca="1" si="1585">IFERROR(IF(VLOOKUP($C127,INDIRECT(AB$5&amp;"!$V$3:$AG$100"),12,0)&gt;0,VLOOKUP($C127,INDIRECT(AB$5&amp;"!$V$3:$AG$100"),12,0),0),"")</f>
        <v/>
      </c>
      <c r="AC128" s="103" t="str">
        <f t="shared" ref="AC128" ca="1" si="1586">IFERROR(IF(VLOOKUP($C127,INDIRECT(AC$5&amp;"!$V$3:$AG$100"),12,0)&gt;0,VLOOKUP($C127,INDIRECT(AC$5&amp;"!$V$3:$AG$100"),12,0),0),"")</f>
        <v/>
      </c>
      <c r="AD128" s="101" t="str">
        <f t="shared" ref="AD128" ca="1" si="1587">IFERROR(IF(VLOOKUP($C127,INDIRECT(AD$5&amp;"!$V$3:$AG$100"),12,0)&gt;0,VLOOKUP($C127,INDIRECT(AD$5&amp;"!$V$3:$AG$100"),12,0),0),"")</f>
        <v/>
      </c>
      <c r="AE128" s="101" t="str">
        <f t="shared" ref="AE128" ca="1" si="1588">IFERROR(IF(VLOOKUP($C127,INDIRECT(AE$5&amp;"!$V$3:$AG$100"),12,0)&gt;0,VLOOKUP($C127,INDIRECT(AE$5&amp;"!$V$3:$AG$100"),12,0),0),"")</f>
        <v/>
      </c>
      <c r="AF128" s="101" t="str">
        <f t="shared" ref="AF128" ca="1" si="1589">IFERROR(IF(VLOOKUP($C127,INDIRECT(AF$5&amp;"!$V$3:$AG$100"),12,0)&gt;0,VLOOKUP($C127,INDIRECT(AF$5&amp;"!$V$3:$AG$100"),12,0),0),"")</f>
        <v/>
      </c>
      <c r="AG128" s="102" t="str">
        <f t="shared" ref="AG128" ca="1" si="1590">IFERROR(IF(VLOOKUP($C127,INDIRECT(AG$5&amp;"!$V$3:$AG$100"),12,0)&gt;0,VLOOKUP($C127,INDIRECT(AG$5&amp;"!$V$3:$AG$100"),12,0),0),"")</f>
        <v/>
      </c>
      <c r="AH128" s="129" t="str">
        <f t="shared" ref="AH128" ca="1" si="1591">IFERROR(IF(VLOOKUP($C127,INDIRECT(AH$5&amp;"!$V$3:$AG$100"),12,0)&gt;0,VLOOKUP($C127,INDIRECT(AH$5&amp;"!$V$3:$AG$100"),12,0),0),"")</f>
        <v/>
      </c>
      <c r="AI128" s="101" t="str">
        <f t="shared" ref="AI128" ca="1" si="1592">IFERROR(IF(VLOOKUP($C127,INDIRECT(AI$5&amp;"!$V$3:$AG$100"),12,0)&gt;0,VLOOKUP($C127,INDIRECT(AI$5&amp;"!$V$3:$AG$100"),12,0),0),"")</f>
        <v/>
      </c>
      <c r="AJ128" s="101" t="str">
        <f t="shared" ref="AJ128" ca="1" si="1593">IFERROR(IF(VLOOKUP($C127,INDIRECT(AJ$5&amp;"!$V$3:$AG$100"),12,0)&gt;0,VLOOKUP($C127,INDIRECT(AJ$5&amp;"!$V$3:$AG$100"),12,0),0),"")</f>
        <v/>
      </c>
      <c r="AK128" s="102" t="str">
        <f t="shared" ref="AK128" ca="1" si="1594">IFERROR(IF(VLOOKUP($C127,INDIRECT(AK$5&amp;"!$V$3:$AG$100"),12,0)&gt;0,VLOOKUP($C127,INDIRECT(AK$5&amp;"!$V$3:$AG$100"),12,0),0),"")</f>
        <v/>
      </c>
      <c r="AL128" s="103" t="str">
        <f t="shared" ref="AL128" ca="1" si="1595">IFERROR(IF(VLOOKUP($C127,INDIRECT(AL$5&amp;"!$V$3:$AG$100"),12,0)&gt;0,VLOOKUP($C127,INDIRECT(AL$5&amp;"!$V$3:$AG$100"),12,0),0),"")</f>
        <v/>
      </c>
      <c r="AM128" s="101" t="str">
        <f t="shared" ref="AM128" ca="1" si="1596">IFERROR(IF(VLOOKUP($C127,INDIRECT(AM$5&amp;"!$V$3:$AG$100"),12,0)&gt;0,VLOOKUP($C127,INDIRECT(AM$5&amp;"!$V$3:$AG$100"),12,0),0),"")</f>
        <v/>
      </c>
      <c r="AN128" s="101" t="str">
        <f t="shared" ref="AN128" ca="1" si="1597">IFERROR(IF(VLOOKUP($C127,INDIRECT(AN$5&amp;"!$V$3:$AG$100"),12,0)&gt;0,VLOOKUP($C127,INDIRECT(AN$5&amp;"!$V$3:$AG$100"),12,0),0),"")</f>
        <v/>
      </c>
      <c r="AO128" s="254" t="str">
        <f t="shared" ref="AO128" ca="1" si="1598">IFERROR(IF(VLOOKUP($C127,INDIRECT(AO$5&amp;"!$V$3:$AG$100"),12,0)&gt;0,VLOOKUP($C127,INDIRECT(AO$5&amp;"!$V$3:$AG$100"),12,0),0),"")</f>
        <v/>
      </c>
      <c r="AP128" s="102" t="str">
        <f t="shared" ref="AP128" ca="1" si="1599">IFERROR(IF(VLOOKUP($C127,INDIRECT(AP$5&amp;"!$V$3:$AG$100"),12,0)&gt;0,VLOOKUP($C127,INDIRECT(AP$5&amp;"!$V$3:$AG$100"),12,0),0),"")</f>
        <v/>
      </c>
      <c r="AQ128" s="129" t="str">
        <f t="shared" ref="AQ128" ca="1" si="1600">IFERROR(IF(VLOOKUP($C127,INDIRECT(AQ$5&amp;"!$V$3:$AG$100"),12,0)&gt;0,VLOOKUP($C127,INDIRECT(AQ$5&amp;"!$V$3:$AG$100"),12,0),0),"")</f>
        <v/>
      </c>
      <c r="AR128" s="101" t="str">
        <f t="shared" ref="AR128" ca="1" si="1601">IFERROR(IF(VLOOKUP($C127,INDIRECT(AR$5&amp;"!$V$3:$AG$100"),12,0)&gt;0,VLOOKUP($C127,INDIRECT(AR$5&amp;"!$V$3:$AG$100"),12,0),0),"")</f>
        <v/>
      </c>
      <c r="AS128" s="101" t="str">
        <f t="shared" ref="AS128" ca="1" si="1602">IFERROR(IF(VLOOKUP($C127,INDIRECT(AS$5&amp;"!$V$3:$AG$100"),12,0)&gt;0,VLOOKUP($C127,INDIRECT(AS$5&amp;"!$V$3:$AG$100"),12,0),0),"")</f>
        <v/>
      </c>
      <c r="AT128" s="102" t="str">
        <f t="shared" ref="AT128" ca="1" si="1603">IFERROR(IF(VLOOKUP($C127,INDIRECT(AT$5&amp;"!$V$3:$AG$100"),12,0)&gt;0,VLOOKUP($C127,INDIRECT(AT$5&amp;"!$V$3:$AG$100"),12,0),0),"")</f>
        <v/>
      </c>
      <c r="AU128" s="129" t="str">
        <f t="shared" ref="AU128" ca="1" si="1604">IFERROR(IF(VLOOKUP($C127,INDIRECT(AU$5&amp;"!$V$3:$AG$100"),12,0)&gt;0,VLOOKUP($C127,INDIRECT(AU$5&amp;"!$V$3:$AG$100"),12,0),0),"")</f>
        <v/>
      </c>
      <c r="AV128" s="101" t="str">
        <f t="shared" ref="AV128" ca="1" si="1605">IFERROR(IF(VLOOKUP($C127,INDIRECT(AV$5&amp;"!$V$3:$AG$100"),12,0)&gt;0,VLOOKUP($C127,INDIRECT(AV$5&amp;"!$V$3:$AG$100"),12,0),0),"")</f>
        <v/>
      </c>
      <c r="AW128" s="101" t="str">
        <f t="shared" ref="AW128" ca="1" si="1606">IFERROR(IF(VLOOKUP($C127,INDIRECT(AW$5&amp;"!$V$3:$AG$100"),12,0)&gt;0,VLOOKUP($C127,INDIRECT(AW$5&amp;"!$V$3:$AG$100"),12,0),0),"")</f>
        <v/>
      </c>
      <c r="AX128" s="102" t="str">
        <f t="shared" ref="AX128" ca="1" si="1607">IFERROR(IF(VLOOKUP($C127,INDIRECT(AX$5&amp;"!$V$3:$AG$100"),12,0)&gt;0,VLOOKUP($C127,INDIRECT(AX$5&amp;"!$V$3:$AG$100"),12,0),0),"")</f>
        <v/>
      </c>
      <c r="AY128" s="103" t="str">
        <f t="shared" ref="AY128" ca="1" si="1608">IFERROR(IF(VLOOKUP($C127,INDIRECT(AY$5&amp;"!$V$3:$AG$100"),12,0)&gt;0,VLOOKUP($C127,INDIRECT(AY$5&amp;"!$V$3:$AG$100"),12,0),0),"")</f>
        <v/>
      </c>
      <c r="AZ128" s="101" t="str">
        <f t="shared" ref="AZ128" ca="1" si="1609">IFERROR(IF(VLOOKUP($C127,INDIRECT(AZ$5&amp;"!$V$3:$AG$100"),12,0)&gt;0,VLOOKUP($C127,INDIRECT(AZ$5&amp;"!$V$3:$AG$100"),12,0),0),"")</f>
        <v/>
      </c>
      <c r="BA128" s="101" t="str">
        <f t="shared" ref="BA128" ca="1" si="1610">IFERROR(IF(VLOOKUP($C127,INDIRECT(BA$5&amp;"!$V$3:$AG$100"),12,0)&gt;0,VLOOKUP($C127,INDIRECT(BA$5&amp;"!$V$3:$AG$100"),12,0),0),"")</f>
        <v/>
      </c>
      <c r="BB128" s="254" t="str">
        <f t="shared" ref="BB128" ca="1" si="1611">IFERROR(IF(VLOOKUP($C127,INDIRECT(BB$5&amp;"!$V$3:$AG$100"),12,0)&gt;0,VLOOKUP($C127,INDIRECT(BB$5&amp;"!$V$3:$AG$100"),12,0),0),"")</f>
        <v/>
      </c>
      <c r="BC128" s="102" t="str">
        <f t="shared" ref="BC128" ca="1" si="1612">IFERROR(IF(VLOOKUP($C127,INDIRECT(BC$5&amp;"!$V$3:$AG$100"),12,0)&gt;0,VLOOKUP($C127,INDIRECT(BC$5&amp;"!$V$3:$AG$100"),12,0),0),"")</f>
        <v/>
      </c>
      <c r="BD128" s="129" t="str">
        <f t="shared" ref="BD128" ca="1" si="1613">IFERROR(IF(VLOOKUP($C127,INDIRECT(BD$5&amp;"!$V$3:$AG$100"),12,0)&gt;0,VLOOKUP($C127,INDIRECT(BD$5&amp;"!$V$3:$AG$100"),12,0),0),"")</f>
        <v/>
      </c>
      <c r="BE128" s="101" t="str">
        <f t="shared" ref="BE128" ca="1" si="1614">IFERROR(IF(VLOOKUP($C127,INDIRECT(BE$5&amp;"!$V$3:$AG$100"),12,0)&gt;0,VLOOKUP($C127,INDIRECT(BE$5&amp;"!$V$3:$AG$100"),12,0),0),"")</f>
        <v/>
      </c>
      <c r="BF128" s="101" t="str">
        <f t="shared" ref="BF128" ca="1" si="1615">IFERROR(IF(VLOOKUP($C127,INDIRECT(BF$5&amp;"!$V$3:$AG$100"),12,0)&gt;0,VLOOKUP($C127,INDIRECT(BF$5&amp;"!$V$3:$AG$100"),12,0),0),"")</f>
        <v/>
      </c>
      <c r="BG128" s="307" t="str">
        <f t="shared" ref="BG128" ca="1" si="1616">IFERROR(IF(VLOOKUP($C127,INDIRECT(BG$5&amp;"!$V$3:$AG$100"),12,0)&gt;0,VLOOKUP($C127,INDIRECT(BG$5&amp;"!$V$3:$AG$100"),12,0),0),"")</f>
        <v/>
      </c>
      <c r="BH128" s="88"/>
    </row>
    <row r="129" spans="1:60" ht="15.75" thickBot="1" x14ac:dyDescent="0.3">
      <c r="A129" s="3"/>
      <c r="B129" s="356"/>
      <c r="C129" s="359"/>
      <c r="D129" s="263" t="str">
        <f t="shared" si="1079"/>
        <v/>
      </c>
      <c r="E129" s="263" t="str">
        <f t="shared" si="1080"/>
        <v/>
      </c>
      <c r="F129" s="27" t="s">
        <v>20</v>
      </c>
      <c r="G129" s="145">
        <f t="shared" ca="1" si="122"/>
        <v>0</v>
      </c>
      <c r="H129" s="315" t="str">
        <f t="shared" ref="H129:BG129" ca="1" si="1617">IFERROR(IF(VLOOKUP($C127,INDIRECT(H$5&amp;"!$V$3:$AG$100"),11,0)&gt;0,VLOOKUP($C127,INDIRECT(H$5&amp;"!$V$3:$AG$100"),11,0),0),"")</f>
        <v/>
      </c>
      <c r="I129" s="111" t="str">
        <f t="shared" ca="1" si="1617"/>
        <v/>
      </c>
      <c r="J129" s="111" t="str">
        <f t="shared" ca="1" si="1617"/>
        <v/>
      </c>
      <c r="K129" s="112" t="str">
        <f t="shared" ca="1" si="1617"/>
        <v/>
      </c>
      <c r="L129" s="110" t="str">
        <f t="shared" ca="1" si="1617"/>
        <v/>
      </c>
      <c r="M129" s="111" t="str">
        <f t="shared" ca="1" si="1617"/>
        <v/>
      </c>
      <c r="N129" s="111" t="str">
        <f t="shared" ca="1" si="1617"/>
        <v/>
      </c>
      <c r="O129" s="112" t="str">
        <f t="shared" ca="1" si="1617"/>
        <v/>
      </c>
      <c r="P129" s="110" t="str">
        <f t="shared" ca="1" si="1617"/>
        <v/>
      </c>
      <c r="Q129" s="111" t="str">
        <f t="shared" ca="1" si="1617"/>
        <v/>
      </c>
      <c r="R129" s="111" t="str">
        <f t="shared" ca="1" si="1617"/>
        <v/>
      </c>
      <c r="S129" s="111" t="str">
        <f t="shared" ca="1" si="1617"/>
        <v/>
      </c>
      <c r="T129" s="112" t="str">
        <f t="shared" ca="1" si="1617"/>
        <v/>
      </c>
      <c r="U129" s="132" t="str">
        <f t="shared" ca="1" si="1617"/>
        <v/>
      </c>
      <c r="V129" s="111" t="str">
        <f t="shared" ca="1" si="1617"/>
        <v/>
      </c>
      <c r="W129" s="111" t="str">
        <f t="shared" ca="1" si="1617"/>
        <v/>
      </c>
      <c r="X129" s="112" t="str">
        <f t="shared" ca="1" si="1617"/>
        <v/>
      </c>
      <c r="Y129" s="110" t="str">
        <f t="shared" ca="1" si="1617"/>
        <v/>
      </c>
      <c r="Z129" s="111" t="str">
        <f t="shared" ca="1" si="1617"/>
        <v/>
      </c>
      <c r="AA129" s="111" t="str">
        <f t="shared" ca="1" si="1617"/>
        <v/>
      </c>
      <c r="AB129" s="112" t="str">
        <f t="shared" ca="1" si="1617"/>
        <v/>
      </c>
      <c r="AC129" s="110" t="str">
        <f t="shared" ca="1" si="1617"/>
        <v/>
      </c>
      <c r="AD129" s="111" t="str">
        <f t="shared" ca="1" si="1617"/>
        <v/>
      </c>
      <c r="AE129" s="111" t="str">
        <f t="shared" ca="1" si="1617"/>
        <v/>
      </c>
      <c r="AF129" s="111" t="str">
        <f t="shared" ca="1" si="1617"/>
        <v/>
      </c>
      <c r="AG129" s="112" t="str">
        <f t="shared" ca="1" si="1617"/>
        <v/>
      </c>
      <c r="AH129" s="132" t="str">
        <f t="shared" ca="1" si="1617"/>
        <v/>
      </c>
      <c r="AI129" s="111" t="str">
        <f t="shared" ca="1" si="1617"/>
        <v/>
      </c>
      <c r="AJ129" s="111" t="str">
        <f t="shared" ca="1" si="1617"/>
        <v/>
      </c>
      <c r="AK129" s="112" t="str">
        <f t="shared" ca="1" si="1617"/>
        <v/>
      </c>
      <c r="AL129" s="110" t="str">
        <f t="shared" ca="1" si="1617"/>
        <v/>
      </c>
      <c r="AM129" s="111" t="str">
        <f t="shared" ca="1" si="1617"/>
        <v/>
      </c>
      <c r="AN129" s="111" t="str">
        <f t="shared" ca="1" si="1617"/>
        <v/>
      </c>
      <c r="AO129" s="257" t="str">
        <f t="shared" ca="1" si="1617"/>
        <v/>
      </c>
      <c r="AP129" s="112" t="str">
        <f t="shared" ca="1" si="1617"/>
        <v/>
      </c>
      <c r="AQ129" s="132" t="str">
        <f t="shared" ca="1" si="1617"/>
        <v/>
      </c>
      <c r="AR129" s="111" t="str">
        <f t="shared" ca="1" si="1617"/>
        <v/>
      </c>
      <c r="AS129" s="111" t="str">
        <f t="shared" ca="1" si="1617"/>
        <v/>
      </c>
      <c r="AT129" s="112" t="str">
        <f t="shared" ca="1" si="1617"/>
        <v/>
      </c>
      <c r="AU129" s="132" t="str">
        <f t="shared" ca="1" si="1617"/>
        <v/>
      </c>
      <c r="AV129" s="111" t="str">
        <f t="shared" ca="1" si="1617"/>
        <v/>
      </c>
      <c r="AW129" s="111" t="str">
        <f t="shared" ca="1" si="1617"/>
        <v/>
      </c>
      <c r="AX129" s="112" t="str">
        <f t="shared" ca="1" si="1617"/>
        <v/>
      </c>
      <c r="AY129" s="110" t="str">
        <f t="shared" ca="1" si="1617"/>
        <v/>
      </c>
      <c r="AZ129" s="111" t="str">
        <f t="shared" ca="1" si="1617"/>
        <v/>
      </c>
      <c r="BA129" s="111" t="str">
        <f t="shared" ca="1" si="1617"/>
        <v/>
      </c>
      <c r="BB129" s="257" t="str">
        <f t="shared" ca="1" si="1617"/>
        <v/>
      </c>
      <c r="BC129" s="112" t="str">
        <f t="shared" ca="1" si="1617"/>
        <v/>
      </c>
      <c r="BD129" s="132" t="str">
        <f t="shared" ca="1" si="1617"/>
        <v/>
      </c>
      <c r="BE129" s="111" t="str">
        <f t="shared" ca="1" si="1617"/>
        <v/>
      </c>
      <c r="BF129" s="111" t="str">
        <f t="shared" ca="1" si="1617"/>
        <v/>
      </c>
      <c r="BG129" s="316" t="str">
        <f t="shared" ca="1" si="1617"/>
        <v/>
      </c>
      <c r="BH129" s="90"/>
    </row>
    <row r="130" spans="1:60" s="76" customFormat="1" ht="15.75" thickTop="1" x14ac:dyDescent="0.25">
      <c r="A130" s="75"/>
      <c r="B130" s="377" t="s">
        <v>16</v>
      </c>
      <c r="C130" s="364" t="s">
        <v>148</v>
      </c>
      <c r="D130" s="115" t="str">
        <f t="shared" si="1079"/>
        <v>Comeli</v>
      </c>
      <c r="E130" s="115" t="str">
        <f t="shared" si="1080"/>
        <v>A</v>
      </c>
      <c r="F130" s="71" t="s">
        <v>16</v>
      </c>
      <c r="G130" s="144">
        <f t="shared" ca="1" si="122"/>
        <v>32</v>
      </c>
      <c r="H130" s="128" t="str">
        <f t="shared" ref="H130:W130" ca="1" si="1618">IFERROR(IF(VLOOKUP($C130,INDIRECT(H$5&amp;"!$V$3:$AG$100"),2,0)&gt;0,1,0),"")</f>
        <v/>
      </c>
      <c r="I130" s="108">
        <f t="shared" ca="1" si="1618"/>
        <v>1</v>
      </c>
      <c r="J130" s="108" t="str">
        <f t="shared" ca="1" si="1618"/>
        <v/>
      </c>
      <c r="K130" s="109" t="str">
        <f t="shared" ca="1" si="1618"/>
        <v/>
      </c>
      <c r="L130" s="107" t="str">
        <f t="shared" ca="1" si="1618"/>
        <v/>
      </c>
      <c r="M130" s="108" t="str">
        <f t="shared" ca="1" si="1618"/>
        <v/>
      </c>
      <c r="N130" s="108">
        <f t="shared" ca="1" si="1618"/>
        <v>1</v>
      </c>
      <c r="O130" s="109">
        <f t="shared" ca="1" si="1618"/>
        <v>1</v>
      </c>
      <c r="P130" s="107">
        <f t="shared" ca="1" si="1618"/>
        <v>1</v>
      </c>
      <c r="Q130" s="108">
        <f t="shared" ca="1" si="1618"/>
        <v>1</v>
      </c>
      <c r="R130" s="108">
        <f t="shared" ca="1" si="1618"/>
        <v>1</v>
      </c>
      <c r="S130" s="108">
        <f t="shared" ca="1" si="1618"/>
        <v>1</v>
      </c>
      <c r="T130" s="109">
        <f t="shared" ca="1" si="1618"/>
        <v>1</v>
      </c>
      <c r="U130" s="128">
        <f t="shared" ca="1" si="1618"/>
        <v>1</v>
      </c>
      <c r="V130" s="108">
        <f t="shared" ca="1" si="1618"/>
        <v>1</v>
      </c>
      <c r="W130" s="108" t="str">
        <f t="shared" ca="1" si="1618"/>
        <v/>
      </c>
      <c r="X130" s="109">
        <f t="shared" ref="X130:AM130" ca="1" si="1619">IFERROR(IF(VLOOKUP($C130,INDIRECT(X$5&amp;"!$V$3:$AG$100"),2,0)&gt;0,1,0),"")</f>
        <v>1</v>
      </c>
      <c r="Y130" s="107">
        <f t="shared" ca="1" si="1619"/>
        <v>1</v>
      </c>
      <c r="Z130" s="108" t="str">
        <f t="shared" ca="1" si="1619"/>
        <v/>
      </c>
      <c r="AA130" s="108">
        <f t="shared" ca="1" si="1619"/>
        <v>1</v>
      </c>
      <c r="AB130" s="109">
        <f t="shared" ca="1" si="1619"/>
        <v>1</v>
      </c>
      <c r="AC130" s="107">
        <f t="shared" ca="1" si="1619"/>
        <v>1</v>
      </c>
      <c r="AD130" s="108" t="str">
        <f t="shared" ca="1" si="1619"/>
        <v/>
      </c>
      <c r="AE130" s="108" t="str">
        <f t="shared" ca="1" si="1619"/>
        <v/>
      </c>
      <c r="AF130" s="108" t="str">
        <f t="shared" ca="1" si="1619"/>
        <v/>
      </c>
      <c r="AG130" s="109" t="str">
        <f t="shared" ca="1" si="1619"/>
        <v/>
      </c>
      <c r="AH130" s="128">
        <f t="shared" ca="1" si="1619"/>
        <v>1</v>
      </c>
      <c r="AI130" s="108">
        <f t="shared" ca="1" si="1619"/>
        <v>1</v>
      </c>
      <c r="AJ130" s="108">
        <f t="shared" ca="1" si="1619"/>
        <v>1</v>
      </c>
      <c r="AK130" s="109">
        <f t="shared" ca="1" si="1619"/>
        <v>1</v>
      </c>
      <c r="AL130" s="107">
        <f t="shared" ca="1" si="1619"/>
        <v>1</v>
      </c>
      <c r="AM130" s="108" t="str">
        <f t="shared" ca="1" si="1619"/>
        <v/>
      </c>
      <c r="AN130" s="108">
        <f t="shared" ref="AN130:BC130" ca="1" si="1620">IFERROR(IF(VLOOKUP($C130,INDIRECT(AN$5&amp;"!$V$3:$AG$100"),2,0)&gt;0,1,0),"")</f>
        <v>1</v>
      </c>
      <c r="AO130" s="253">
        <f t="shared" ca="1" si="1620"/>
        <v>1</v>
      </c>
      <c r="AP130" s="109" t="str">
        <f t="shared" ca="1" si="1620"/>
        <v/>
      </c>
      <c r="AQ130" s="128">
        <f t="shared" ca="1" si="1620"/>
        <v>1</v>
      </c>
      <c r="AR130" s="108" t="str">
        <f t="shared" ca="1" si="1620"/>
        <v/>
      </c>
      <c r="AS130" s="108">
        <f t="shared" ca="1" si="1620"/>
        <v>1</v>
      </c>
      <c r="AT130" s="109">
        <f t="shared" ca="1" si="1620"/>
        <v>1</v>
      </c>
      <c r="AU130" s="128">
        <f t="shared" ca="1" si="1620"/>
        <v>1</v>
      </c>
      <c r="AV130" s="108">
        <f t="shared" ca="1" si="1620"/>
        <v>1</v>
      </c>
      <c r="AW130" s="108">
        <f t="shared" ca="1" si="1620"/>
        <v>1</v>
      </c>
      <c r="AX130" s="109" t="str">
        <f t="shared" ca="1" si="1620"/>
        <v/>
      </c>
      <c r="AY130" s="107">
        <f t="shared" ca="1" si="1620"/>
        <v>1</v>
      </c>
      <c r="AZ130" s="108">
        <f t="shared" ca="1" si="1620"/>
        <v>1</v>
      </c>
      <c r="BA130" s="108">
        <f t="shared" ca="1" si="1620"/>
        <v>1</v>
      </c>
      <c r="BB130" s="253">
        <f t="shared" ca="1" si="1620"/>
        <v>1</v>
      </c>
      <c r="BC130" s="109" t="str">
        <f t="shared" ca="1" si="1620"/>
        <v/>
      </c>
      <c r="BD130" s="128" t="str">
        <f t="shared" ref="BD130:BG130" ca="1" si="1621">IFERROR(IF(VLOOKUP($C130,INDIRECT(BD$5&amp;"!$V$3:$AG$100"),2,0)&gt;0,1,0),"")</f>
        <v/>
      </c>
      <c r="BE130" s="108" t="str">
        <f t="shared" ca="1" si="1621"/>
        <v/>
      </c>
      <c r="BF130" s="108" t="str">
        <f t="shared" ca="1" si="1621"/>
        <v/>
      </c>
      <c r="BG130" s="109" t="str">
        <f t="shared" ca="1" si="1621"/>
        <v/>
      </c>
      <c r="BH130" s="95"/>
    </row>
    <row r="131" spans="1:60" s="76" customFormat="1" x14ac:dyDescent="0.25">
      <c r="A131" s="75"/>
      <c r="B131" s="375"/>
      <c r="C131" s="365"/>
      <c r="D131" s="115" t="str">
        <f t="shared" si="1079"/>
        <v/>
      </c>
      <c r="E131" s="115" t="str">
        <f t="shared" si="1080"/>
        <v/>
      </c>
      <c r="F131" s="17" t="s">
        <v>18</v>
      </c>
      <c r="G131" s="141">
        <f t="shared" ca="1" si="122"/>
        <v>60</v>
      </c>
      <c r="H131" s="129" t="str">
        <f t="shared" ref="H131" ca="1" si="1622">IFERROR(IF(VLOOKUP($C130,INDIRECT(H$5&amp;"!$V$3:$AG$100"),12,0)&gt;0,VLOOKUP($C130,INDIRECT(H$5&amp;"!$V$3:$AG$100"),12,0),0),"")</f>
        <v/>
      </c>
      <c r="I131" s="101">
        <f t="shared" ref="I131" ca="1" si="1623">IFERROR(IF(VLOOKUP($C130,INDIRECT(I$5&amp;"!$V$3:$AG$100"),12,0)&gt;0,VLOOKUP($C130,INDIRECT(I$5&amp;"!$V$3:$AG$100"),12,0),0),"")</f>
        <v>2</v>
      </c>
      <c r="J131" s="101" t="str">
        <f t="shared" ref="J131" ca="1" si="1624">IFERROR(IF(VLOOKUP($C130,INDIRECT(J$5&amp;"!$V$3:$AG$100"),12,0)&gt;0,VLOOKUP($C130,INDIRECT(J$5&amp;"!$V$3:$AG$100"),12,0),0),"")</f>
        <v/>
      </c>
      <c r="K131" s="102" t="str">
        <f t="shared" ref="K131" ca="1" si="1625">IFERROR(IF(VLOOKUP($C130,INDIRECT(K$5&amp;"!$V$3:$AG$100"),12,0)&gt;0,VLOOKUP($C130,INDIRECT(K$5&amp;"!$V$3:$AG$100"),12,0),0),"")</f>
        <v/>
      </c>
      <c r="L131" s="103" t="str">
        <f t="shared" ref="L131" ca="1" si="1626">IFERROR(IF(VLOOKUP($C130,INDIRECT(L$5&amp;"!$V$3:$AG$100"),12,0)&gt;0,VLOOKUP($C130,INDIRECT(L$5&amp;"!$V$3:$AG$100"),12,0),0),"")</f>
        <v/>
      </c>
      <c r="M131" s="101" t="str">
        <f t="shared" ref="M131" ca="1" si="1627">IFERROR(IF(VLOOKUP($C130,INDIRECT(M$5&amp;"!$V$3:$AG$100"),12,0)&gt;0,VLOOKUP($C130,INDIRECT(M$5&amp;"!$V$3:$AG$100"),12,0),0),"")</f>
        <v/>
      </c>
      <c r="N131" s="101">
        <f t="shared" ref="N131" ca="1" si="1628">IFERROR(IF(VLOOKUP($C130,INDIRECT(N$5&amp;"!$V$3:$AG$100"),12,0)&gt;0,VLOOKUP($C130,INDIRECT(N$5&amp;"!$V$3:$AG$100"),12,0),0),"")</f>
        <v>2</v>
      </c>
      <c r="O131" s="102">
        <f t="shared" ref="O131" ca="1" si="1629">IFERROR(IF(VLOOKUP($C130,INDIRECT(O$5&amp;"!$V$3:$AG$100"),12,0)&gt;0,VLOOKUP($C130,INDIRECT(O$5&amp;"!$V$3:$AG$100"),12,0),0),"")</f>
        <v>0</v>
      </c>
      <c r="P131" s="103">
        <f t="shared" ref="P131" ca="1" si="1630">IFERROR(IF(VLOOKUP($C130,INDIRECT(P$5&amp;"!$V$3:$AG$100"),12,0)&gt;0,VLOOKUP($C130,INDIRECT(P$5&amp;"!$V$3:$AG$100"),12,0),0),"")</f>
        <v>1</v>
      </c>
      <c r="Q131" s="101">
        <f t="shared" ref="Q131" ca="1" si="1631">IFERROR(IF(VLOOKUP($C130,INDIRECT(Q$5&amp;"!$V$3:$AG$100"),12,0)&gt;0,VLOOKUP($C130,INDIRECT(Q$5&amp;"!$V$3:$AG$100"),12,0),0),"")</f>
        <v>3</v>
      </c>
      <c r="R131" s="101">
        <f t="shared" ref="R131" ca="1" si="1632">IFERROR(IF(VLOOKUP($C130,INDIRECT(R$5&amp;"!$V$3:$AG$100"),12,0)&gt;0,VLOOKUP($C130,INDIRECT(R$5&amp;"!$V$3:$AG$100"),12,0),0),"")</f>
        <v>2</v>
      </c>
      <c r="S131" s="101">
        <f t="shared" ref="S131" ca="1" si="1633">IFERROR(IF(VLOOKUP($C130,INDIRECT(S$5&amp;"!$V$3:$AG$100"),12,0)&gt;0,VLOOKUP($C130,INDIRECT(S$5&amp;"!$V$3:$AG$100"),12,0),0),"")</f>
        <v>2</v>
      </c>
      <c r="T131" s="102">
        <f t="shared" ref="T131" ca="1" si="1634">IFERROR(IF(VLOOKUP($C130,INDIRECT(T$5&amp;"!$V$3:$AG$100"),12,0)&gt;0,VLOOKUP($C130,INDIRECT(T$5&amp;"!$V$3:$AG$100"),12,0),0),"")</f>
        <v>3</v>
      </c>
      <c r="U131" s="129">
        <f t="shared" ref="U131" ca="1" si="1635">IFERROR(IF(VLOOKUP($C130,INDIRECT(U$5&amp;"!$V$3:$AG$100"),12,0)&gt;0,VLOOKUP($C130,INDIRECT(U$5&amp;"!$V$3:$AG$100"),12,0),0),"")</f>
        <v>2</v>
      </c>
      <c r="V131" s="101">
        <f t="shared" ref="V131" ca="1" si="1636">IFERROR(IF(VLOOKUP($C130,INDIRECT(V$5&amp;"!$V$3:$AG$100"),12,0)&gt;0,VLOOKUP($C130,INDIRECT(V$5&amp;"!$V$3:$AG$100"),12,0),0),"")</f>
        <v>3</v>
      </c>
      <c r="W131" s="101" t="str">
        <f t="shared" ref="W131" ca="1" si="1637">IFERROR(IF(VLOOKUP($C130,INDIRECT(W$5&amp;"!$V$3:$AG$100"),12,0)&gt;0,VLOOKUP($C130,INDIRECT(W$5&amp;"!$V$3:$AG$100"),12,0),0),"")</f>
        <v/>
      </c>
      <c r="X131" s="102">
        <f t="shared" ref="X131" ca="1" si="1638">IFERROR(IF(VLOOKUP($C130,INDIRECT(X$5&amp;"!$V$3:$AG$100"),12,0)&gt;0,VLOOKUP($C130,INDIRECT(X$5&amp;"!$V$3:$AG$100"),12,0),0),"")</f>
        <v>2</v>
      </c>
      <c r="Y131" s="103">
        <f t="shared" ref="Y131" ca="1" si="1639">IFERROR(IF(VLOOKUP($C130,INDIRECT(Y$5&amp;"!$V$3:$AG$100"),12,0)&gt;0,VLOOKUP($C130,INDIRECT(Y$5&amp;"!$V$3:$AG$100"),12,0),0),"")</f>
        <v>0</v>
      </c>
      <c r="Z131" s="101" t="str">
        <f t="shared" ref="Z131" ca="1" si="1640">IFERROR(IF(VLOOKUP($C130,INDIRECT(Z$5&amp;"!$V$3:$AG$100"),12,0)&gt;0,VLOOKUP($C130,INDIRECT(Z$5&amp;"!$V$3:$AG$100"),12,0),0),"")</f>
        <v/>
      </c>
      <c r="AA131" s="101">
        <f t="shared" ref="AA131" ca="1" si="1641">IFERROR(IF(VLOOKUP($C130,INDIRECT(AA$5&amp;"!$V$3:$AG$100"),12,0)&gt;0,VLOOKUP($C130,INDIRECT(AA$5&amp;"!$V$3:$AG$100"),12,0),0),"")</f>
        <v>4</v>
      </c>
      <c r="AB131" s="102">
        <f t="shared" ref="AB131" ca="1" si="1642">IFERROR(IF(VLOOKUP($C130,INDIRECT(AB$5&amp;"!$V$3:$AG$100"),12,0)&gt;0,VLOOKUP($C130,INDIRECT(AB$5&amp;"!$V$3:$AG$100"),12,0),0),"")</f>
        <v>2</v>
      </c>
      <c r="AC131" s="103">
        <f t="shared" ref="AC131" ca="1" si="1643">IFERROR(IF(VLOOKUP($C130,INDIRECT(AC$5&amp;"!$V$3:$AG$100"),12,0)&gt;0,VLOOKUP($C130,INDIRECT(AC$5&amp;"!$V$3:$AG$100"),12,0),0),"")</f>
        <v>2</v>
      </c>
      <c r="AD131" s="101" t="str">
        <f t="shared" ref="AD131" ca="1" si="1644">IFERROR(IF(VLOOKUP($C130,INDIRECT(AD$5&amp;"!$V$3:$AG$100"),12,0)&gt;0,VLOOKUP($C130,INDIRECT(AD$5&amp;"!$V$3:$AG$100"),12,0),0),"")</f>
        <v/>
      </c>
      <c r="AE131" s="101" t="str">
        <f t="shared" ref="AE131" ca="1" si="1645">IFERROR(IF(VLOOKUP($C130,INDIRECT(AE$5&amp;"!$V$3:$AG$100"),12,0)&gt;0,VLOOKUP($C130,INDIRECT(AE$5&amp;"!$V$3:$AG$100"),12,0),0),"")</f>
        <v/>
      </c>
      <c r="AF131" s="101" t="str">
        <f t="shared" ref="AF131" ca="1" si="1646">IFERROR(IF(VLOOKUP($C130,INDIRECT(AF$5&amp;"!$V$3:$AG$100"),12,0)&gt;0,VLOOKUP($C130,INDIRECT(AF$5&amp;"!$V$3:$AG$100"),12,0),0),"")</f>
        <v/>
      </c>
      <c r="AG131" s="102" t="str">
        <f t="shared" ref="AG131" ca="1" si="1647">IFERROR(IF(VLOOKUP($C130,INDIRECT(AG$5&amp;"!$V$3:$AG$100"),12,0)&gt;0,VLOOKUP($C130,INDIRECT(AG$5&amp;"!$V$3:$AG$100"),12,0),0),"")</f>
        <v/>
      </c>
      <c r="AH131" s="129">
        <f t="shared" ref="AH131" ca="1" si="1648">IFERROR(IF(VLOOKUP($C130,INDIRECT(AH$5&amp;"!$V$3:$AG$100"),12,0)&gt;0,VLOOKUP($C130,INDIRECT(AH$5&amp;"!$V$3:$AG$100"),12,0),0),"")</f>
        <v>0</v>
      </c>
      <c r="AI131" s="101">
        <f t="shared" ref="AI131" ca="1" si="1649">IFERROR(IF(VLOOKUP($C130,INDIRECT(AI$5&amp;"!$V$3:$AG$100"),12,0)&gt;0,VLOOKUP($C130,INDIRECT(AI$5&amp;"!$V$3:$AG$100"),12,0),0),"")</f>
        <v>2</v>
      </c>
      <c r="AJ131" s="101">
        <f t="shared" ref="AJ131" ca="1" si="1650">IFERROR(IF(VLOOKUP($C130,INDIRECT(AJ$5&amp;"!$V$3:$AG$100"),12,0)&gt;0,VLOOKUP($C130,INDIRECT(AJ$5&amp;"!$V$3:$AG$100"),12,0),0),"")</f>
        <v>1</v>
      </c>
      <c r="AK131" s="102">
        <f t="shared" ref="AK131" ca="1" si="1651">IFERROR(IF(VLOOKUP($C130,INDIRECT(AK$5&amp;"!$V$3:$AG$100"),12,0)&gt;0,VLOOKUP($C130,INDIRECT(AK$5&amp;"!$V$3:$AG$100"),12,0),0),"")</f>
        <v>1</v>
      </c>
      <c r="AL131" s="103">
        <f t="shared" ref="AL131" ca="1" si="1652">IFERROR(IF(VLOOKUP($C130,INDIRECT(AL$5&amp;"!$V$3:$AG$100"),12,0)&gt;0,VLOOKUP($C130,INDIRECT(AL$5&amp;"!$V$3:$AG$100"),12,0),0),"")</f>
        <v>1</v>
      </c>
      <c r="AM131" s="101" t="str">
        <f t="shared" ref="AM131" ca="1" si="1653">IFERROR(IF(VLOOKUP($C130,INDIRECT(AM$5&amp;"!$V$3:$AG$100"),12,0)&gt;0,VLOOKUP($C130,INDIRECT(AM$5&amp;"!$V$3:$AG$100"),12,0),0),"")</f>
        <v/>
      </c>
      <c r="AN131" s="101">
        <f t="shared" ref="AN131" ca="1" si="1654">IFERROR(IF(VLOOKUP($C130,INDIRECT(AN$5&amp;"!$V$3:$AG$100"),12,0)&gt;0,VLOOKUP($C130,INDIRECT(AN$5&amp;"!$V$3:$AG$100"),12,0),0),"")</f>
        <v>3</v>
      </c>
      <c r="AO131" s="254">
        <f t="shared" ref="AO131" ca="1" si="1655">IFERROR(IF(VLOOKUP($C130,INDIRECT(AO$5&amp;"!$V$3:$AG$100"),12,0)&gt;0,VLOOKUP($C130,INDIRECT(AO$5&amp;"!$V$3:$AG$100"),12,0),0),"")</f>
        <v>2</v>
      </c>
      <c r="AP131" s="102" t="str">
        <f t="shared" ref="AP131" ca="1" si="1656">IFERROR(IF(VLOOKUP($C130,INDIRECT(AP$5&amp;"!$V$3:$AG$100"),12,0)&gt;0,VLOOKUP($C130,INDIRECT(AP$5&amp;"!$V$3:$AG$100"),12,0),0),"")</f>
        <v/>
      </c>
      <c r="AQ131" s="129">
        <f t="shared" ref="AQ131" ca="1" si="1657">IFERROR(IF(VLOOKUP($C130,INDIRECT(AQ$5&amp;"!$V$3:$AG$100"),12,0)&gt;0,VLOOKUP($C130,INDIRECT(AQ$5&amp;"!$V$3:$AG$100"),12,0),0),"")</f>
        <v>5</v>
      </c>
      <c r="AR131" s="101" t="str">
        <f t="shared" ref="AR131" ca="1" si="1658">IFERROR(IF(VLOOKUP($C130,INDIRECT(AR$5&amp;"!$V$3:$AG$100"),12,0)&gt;0,VLOOKUP($C130,INDIRECT(AR$5&amp;"!$V$3:$AG$100"),12,0),0),"")</f>
        <v/>
      </c>
      <c r="AS131" s="101">
        <f t="shared" ref="AS131" ca="1" si="1659">IFERROR(IF(VLOOKUP($C130,INDIRECT(AS$5&amp;"!$V$3:$AG$100"),12,0)&gt;0,VLOOKUP($C130,INDIRECT(AS$5&amp;"!$V$3:$AG$100"),12,0),0),"")</f>
        <v>1</v>
      </c>
      <c r="AT131" s="102">
        <f t="shared" ref="AT131" ca="1" si="1660">IFERROR(IF(VLOOKUP($C130,INDIRECT(AT$5&amp;"!$V$3:$AG$100"),12,0)&gt;0,VLOOKUP($C130,INDIRECT(AT$5&amp;"!$V$3:$AG$100"),12,0),0),"")</f>
        <v>2</v>
      </c>
      <c r="AU131" s="129">
        <f t="shared" ref="AU131" ca="1" si="1661">IFERROR(IF(VLOOKUP($C130,INDIRECT(AU$5&amp;"!$V$3:$AG$100"),12,0)&gt;0,VLOOKUP($C130,INDIRECT(AU$5&amp;"!$V$3:$AG$100"),12,0),0),"")</f>
        <v>1</v>
      </c>
      <c r="AV131" s="101">
        <f t="shared" ref="AV131" ca="1" si="1662">IFERROR(IF(VLOOKUP($C130,INDIRECT(AV$5&amp;"!$V$3:$AG$100"),12,0)&gt;0,VLOOKUP($C130,INDIRECT(AV$5&amp;"!$V$3:$AG$100"),12,0),0),"")</f>
        <v>2</v>
      </c>
      <c r="AW131" s="101">
        <f t="shared" ref="AW131" ca="1" si="1663">IFERROR(IF(VLOOKUP($C130,INDIRECT(AW$5&amp;"!$V$3:$AG$100"),12,0)&gt;0,VLOOKUP($C130,INDIRECT(AW$5&amp;"!$V$3:$AG$100"),12,0),0),"")</f>
        <v>1</v>
      </c>
      <c r="AX131" s="102" t="str">
        <f t="shared" ref="AX131" ca="1" si="1664">IFERROR(IF(VLOOKUP($C130,INDIRECT(AX$5&amp;"!$V$3:$AG$100"),12,0)&gt;0,VLOOKUP($C130,INDIRECT(AX$5&amp;"!$V$3:$AG$100"),12,0),0),"")</f>
        <v/>
      </c>
      <c r="AY131" s="103">
        <f t="shared" ref="AY131" ca="1" si="1665">IFERROR(IF(VLOOKUP($C130,INDIRECT(AY$5&amp;"!$V$3:$AG$100"),12,0)&gt;0,VLOOKUP($C130,INDIRECT(AY$5&amp;"!$V$3:$AG$100"),12,0),0),"")</f>
        <v>2</v>
      </c>
      <c r="AZ131" s="101">
        <f t="shared" ref="AZ131" ca="1" si="1666">IFERROR(IF(VLOOKUP($C130,INDIRECT(AZ$5&amp;"!$V$3:$AG$100"),12,0)&gt;0,VLOOKUP($C130,INDIRECT(AZ$5&amp;"!$V$3:$AG$100"),12,0),0),"")</f>
        <v>2</v>
      </c>
      <c r="BA131" s="101">
        <f t="shared" ref="BA131" ca="1" si="1667">IFERROR(IF(VLOOKUP($C130,INDIRECT(BA$5&amp;"!$V$3:$AG$100"),12,0)&gt;0,VLOOKUP($C130,INDIRECT(BA$5&amp;"!$V$3:$AG$100"),12,0),0),"")</f>
        <v>1</v>
      </c>
      <c r="BB131" s="254">
        <f t="shared" ref="BB131" ca="1" si="1668">IFERROR(IF(VLOOKUP($C130,INDIRECT(BB$5&amp;"!$V$3:$AG$100"),12,0)&gt;0,VLOOKUP($C130,INDIRECT(BB$5&amp;"!$V$3:$AG$100"),12,0),0),"")</f>
        <v>3</v>
      </c>
      <c r="BC131" s="102" t="str">
        <f t="shared" ref="BC131" ca="1" si="1669">IFERROR(IF(VLOOKUP($C130,INDIRECT(BC$5&amp;"!$V$3:$AG$100"),12,0)&gt;0,VLOOKUP($C130,INDIRECT(BC$5&amp;"!$V$3:$AG$100"),12,0),0),"")</f>
        <v/>
      </c>
      <c r="BD131" s="129" t="str">
        <f t="shared" ref="BD131" ca="1" si="1670">IFERROR(IF(VLOOKUP($C130,INDIRECT(BD$5&amp;"!$V$3:$AG$100"),12,0)&gt;0,VLOOKUP($C130,INDIRECT(BD$5&amp;"!$V$3:$AG$100"),12,0),0),"")</f>
        <v/>
      </c>
      <c r="BE131" s="101" t="str">
        <f t="shared" ref="BE131" ca="1" si="1671">IFERROR(IF(VLOOKUP($C130,INDIRECT(BE$5&amp;"!$V$3:$AG$100"),12,0)&gt;0,VLOOKUP($C130,INDIRECT(BE$5&amp;"!$V$3:$AG$100"),12,0),0),"")</f>
        <v/>
      </c>
      <c r="BF131" s="101" t="str">
        <f t="shared" ref="BF131" ca="1" si="1672">IFERROR(IF(VLOOKUP($C130,INDIRECT(BF$5&amp;"!$V$3:$AG$100"),12,0)&gt;0,VLOOKUP($C130,INDIRECT(BF$5&amp;"!$V$3:$AG$100"),12,0),0),"")</f>
        <v/>
      </c>
      <c r="BG131" s="102" t="str">
        <f t="shared" ref="BG131" ca="1" si="1673">IFERROR(IF(VLOOKUP($C130,INDIRECT(BG$5&amp;"!$V$3:$AG$100"),12,0)&gt;0,VLOOKUP($C130,INDIRECT(BG$5&amp;"!$V$3:$AG$100"),12,0),0),"")</f>
        <v/>
      </c>
      <c r="BH131" s="96"/>
    </row>
    <row r="132" spans="1:60" s="76" customFormat="1" x14ac:dyDescent="0.25">
      <c r="A132" s="75"/>
      <c r="B132" s="376"/>
      <c r="C132" s="366"/>
      <c r="D132" s="115" t="str">
        <f t="shared" si="1079"/>
        <v/>
      </c>
      <c r="E132" s="115" t="str">
        <f t="shared" si="1080"/>
        <v/>
      </c>
      <c r="F132" s="20" t="s">
        <v>20</v>
      </c>
      <c r="G132" s="142">
        <f t="shared" ca="1" si="122"/>
        <v>264</v>
      </c>
      <c r="H132" s="131" t="str">
        <f t="shared" ref="H132:BG132" ca="1" si="1674">IFERROR(IF(VLOOKUP($C130,INDIRECT(H$5&amp;"!$V$3:$AG$100"),11,0)&gt;0,VLOOKUP($C130,INDIRECT(H$5&amp;"!$V$3:$AG$100"),11,0),0),"")</f>
        <v/>
      </c>
      <c r="I132" s="104">
        <f t="shared" ca="1" si="1674"/>
        <v>14</v>
      </c>
      <c r="J132" s="104" t="str">
        <f t="shared" ca="1" si="1674"/>
        <v/>
      </c>
      <c r="K132" s="105" t="str">
        <f t="shared" ca="1" si="1674"/>
        <v/>
      </c>
      <c r="L132" s="106" t="str">
        <f t="shared" ca="1" si="1674"/>
        <v/>
      </c>
      <c r="M132" s="104" t="str">
        <f t="shared" ca="1" si="1674"/>
        <v/>
      </c>
      <c r="N132" s="104">
        <f t="shared" ca="1" si="1674"/>
        <v>11</v>
      </c>
      <c r="O132" s="105">
        <f t="shared" ca="1" si="1674"/>
        <v>5</v>
      </c>
      <c r="P132" s="106">
        <f t="shared" ca="1" si="1674"/>
        <v>7</v>
      </c>
      <c r="Q132" s="104">
        <f t="shared" ca="1" si="1674"/>
        <v>13</v>
      </c>
      <c r="R132" s="104">
        <f t="shared" ca="1" si="1674"/>
        <v>12</v>
      </c>
      <c r="S132" s="104">
        <f t="shared" ca="1" si="1674"/>
        <v>11</v>
      </c>
      <c r="T132" s="105">
        <f t="shared" ca="1" si="1674"/>
        <v>5</v>
      </c>
      <c r="U132" s="131">
        <f t="shared" ca="1" si="1674"/>
        <v>8</v>
      </c>
      <c r="V132" s="104">
        <f t="shared" ca="1" si="1674"/>
        <v>8</v>
      </c>
      <c r="W132" s="104" t="str">
        <f t="shared" ca="1" si="1674"/>
        <v/>
      </c>
      <c r="X132" s="105">
        <f t="shared" ca="1" si="1674"/>
        <v>6</v>
      </c>
      <c r="Y132" s="106">
        <f t="shared" ca="1" si="1674"/>
        <v>5</v>
      </c>
      <c r="Z132" s="104" t="str">
        <f t="shared" ca="1" si="1674"/>
        <v/>
      </c>
      <c r="AA132" s="104">
        <f t="shared" ca="1" si="1674"/>
        <v>11</v>
      </c>
      <c r="AB132" s="105">
        <f t="shared" ca="1" si="1674"/>
        <v>6</v>
      </c>
      <c r="AC132" s="106">
        <f t="shared" ca="1" si="1674"/>
        <v>3</v>
      </c>
      <c r="AD132" s="104" t="str">
        <f t="shared" ca="1" si="1674"/>
        <v/>
      </c>
      <c r="AE132" s="104" t="str">
        <f t="shared" ca="1" si="1674"/>
        <v/>
      </c>
      <c r="AF132" s="104" t="str">
        <f t="shared" ca="1" si="1674"/>
        <v/>
      </c>
      <c r="AG132" s="105" t="str">
        <f t="shared" ca="1" si="1674"/>
        <v/>
      </c>
      <c r="AH132" s="131">
        <f t="shared" ca="1" si="1674"/>
        <v>6</v>
      </c>
      <c r="AI132" s="104">
        <f t="shared" ca="1" si="1674"/>
        <v>5</v>
      </c>
      <c r="AJ132" s="104">
        <f t="shared" ca="1" si="1674"/>
        <v>8</v>
      </c>
      <c r="AK132" s="105">
        <f t="shared" ca="1" si="1674"/>
        <v>11</v>
      </c>
      <c r="AL132" s="106">
        <f t="shared" ca="1" si="1674"/>
        <v>12</v>
      </c>
      <c r="AM132" s="104" t="str">
        <f t="shared" ca="1" si="1674"/>
        <v/>
      </c>
      <c r="AN132" s="104">
        <f t="shared" ca="1" si="1674"/>
        <v>11</v>
      </c>
      <c r="AO132" s="255">
        <f t="shared" ca="1" si="1674"/>
        <v>9</v>
      </c>
      <c r="AP132" s="105" t="str">
        <f t="shared" ca="1" si="1674"/>
        <v/>
      </c>
      <c r="AQ132" s="131">
        <f t="shared" ca="1" si="1674"/>
        <v>14</v>
      </c>
      <c r="AR132" s="104" t="str">
        <f t="shared" ca="1" si="1674"/>
        <v/>
      </c>
      <c r="AS132" s="104">
        <f t="shared" ca="1" si="1674"/>
        <v>9</v>
      </c>
      <c r="AT132" s="105">
        <f t="shared" ca="1" si="1674"/>
        <v>13</v>
      </c>
      <c r="AU132" s="131">
        <f t="shared" ca="1" si="1674"/>
        <v>3</v>
      </c>
      <c r="AV132" s="104">
        <f t="shared" ca="1" si="1674"/>
        <v>3</v>
      </c>
      <c r="AW132" s="104">
        <f t="shared" ca="1" si="1674"/>
        <v>4</v>
      </c>
      <c r="AX132" s="105" t="str">
        <f t="shared" ca="1" si="1674"/>
        <v/>
      </c>
      <c r="AY132" s="106">
        <f t="shared" ca="1" si="1674"/>
        <v>4</v>
      </c>
      <c r="AZ132" s="104">
        <f t="shared" ca="1" si="1674"/>
        <v>8</v>
      </c>
      <c r="BA132" s="104">
        <f t="shared" ca="1" si="1674"/>
        <v>6</v>
      </c>
      <c r="BB132" s="255">
        <f t="shared" ca="1" si="1674"/>
        <v>13</v>
      </c>
      <c r="BC132" s="105" t="str">
        <f t="shared" ca="1" si="1674"/>
        <v/>
      </c>
      <c r="BD132" s="131" t="str">
        <f t="shared" ca="1" si="1674"/>
        <v/>
      </c>
      <c r="BE132" s="104" t="str">
        <f t="shared" ca="1" si="1674"/>
        <v/>
      </c>
      <c r="BF132" s="104" t="str">
        <f t="shared" ca="1" si="1674"/>
        <v/>
      </c>
      <c r="BG132" s="105" t="str">
        <f t="shared" ca="1" si="1674"/>
        <v/>
      </c>
      <c r="BH132" s="96"/>
    </row>
    <row r="133" spans="1:60" x14ac:dyDescent="0.25">
      <c r="A133" s="3"/>
      <c r="B133" s="367" t="s">
        <v>16</v>
      </c>
      <c r="C133" s="374" t="s">
        <v>12</v>
      </c>
      <c r="D133" s="115" t="str">
        <f t="shared" si="1079"/>
        <v>Heraldo</v>
      </c>
      <c r="E133" s="115" t="str">
        <f t="shared" si="1080"/>
        <v>A</v>
      </c>
      <c r="F133" s="23" t="s">
        <v>16</v>
      </c>
      <c r="G133" s="143">
        <f t="shared" ca="1" si="122"/>
        <v>20</v>
      </c>
      <c r="H133" s="130" t="str">
        <f t="shared" ref="H133:W133" ca="1" si="1675">IFERROR(IF(VLOOKUP($C133,INDIRECT(H$5&amp;"!$V$3:$AG$100"),2,0)&gt;0,1,0),"")</f>
        <v/>
      </c>
      <c r="I133" s="98">
        <f t="shared" ca="1" si="1675"/>
        <v>1</v>
      </c>
      <c r="J133" s="98">
        <f t="shared" ca="1" si="1675"/>
        <v>1</v>
      </c>
      <c r="K133" s="99" t="str">
        <f t="shared" ca="1" si="1675"/>
        <v/>
      </c>
      <c r="L133" s="100" t="str">
        <f t="shared" ca="1" si="1675"/>
        <v/>
      </c>
      <c r="M133" s="98" t="str">
        <f t="shared" ca="1" si="1675"/>
        <v/>
      </c>
      <c r="N133" s="98" t="str">
        <f t="shared" ca="1" si="1675"/>
        <v/>
      </c>
      <c r="O133" s="99">
        <f t="shared" ca="1" si="1675"/>
        <v>1</v>
      </c>
      <c r="P133" s="100" t="str">
        <f t="shared" ca="1" si="1675"/>
        <v/>
      </c>
      <c r="Q133" s="98">
        <f t="shared" ca="1" si="1675"/>
        <v>1</v>
      </c>
      <c r="R133" s="98">
        <f t="shared" ca="1" si="1675"/>
        <v>1</v>
      </c>
      <c r="S133" s="98">
        <f t="shared" ca="1" si="1675"/>
        <v>1</v>
      </c>
      <c r="T133" s="99">
        <f t="shared" ca="1" si="1675"/>
        <v>1</v>
      </c>
      <c r="U133" s="130">
        <f t="shared" ca="1" si="1675"/>
        <v>1</v>
      </c>
      <c r="V133" s="98">
        <f t="shared" ca="1" si="1675"/>
        <v>1</v>
      </c>
      <c r="W133" s="98" t="str">
        <f t="shared" ca="1" si="1675"/>
        <v/>
      </c>
      <c r="X133" s="99">
        <f t="shared" ref="X133:AM133" ca="1" si="1676">IFERROR(IF(VLOOKUP($C133,INDIRECT(X$5&amp;"!$V$3:$AG$100"),2,0)&gt;0,1,0),"")</f>
        <v>1</v>
      </c>
      <c r="Y133" s="100" t="str">
        <f t="shared" ca="1" si="1676"/>
        <v/>
      </c>
      <c r="Z133" s="98" t="str">
        <f t="shared" ca="1" si="1676"/>
        <v/>
      </c>
      <c r="AA133" s="98">
        <f t="shared" ca="1" si="1676"/>
        <v>1</v>
      </c>
      <c r="AB133" s="99" t="str">
        <f t="shared" ca="1" si="1676"/>
        <v/>
      </c>
      <c r="AC133" s="100">
        <f t="shared" ca="1" si="1676"/>
        <v>1</v>
      </c>
      <c r="AD133" s="98" t="str">
        <f t="shared" ca="1" si="1676"/>
        <v/>
      </c>
      <c r="AE133" s="98" t="str">
        <f t="shared" ca="1" si="1676"/>
        <v/>
      </c>
      <c r="AF133" s="98" t="str">
        <f t="shared" ca="1" si="1676"/>
        <v/>
      </c>
      <c r="AG133" s="99" t="str">
        <f t="shared" ca="1" si="1676"/>
        <v/>
      </c>
      <c r="AH133" s="130">
        <f t="shared" ca="1" si="1676"/>
        <v>1</v>
      </c>
      <c r="AI133" s="98" t="str">
        <f t="shared" ca="1" si="1676"/>
        <v/>
      </c>
      <c r="AJ133" s="98" t="str">
        <f t="shared" ca="1" si="1676"/>
        <v/>
      </c>
      <c r="AK133" s="99" t="str">
        <f t="shared" ca="1" si="1676"/>
        <v/>
      </c>
      <c r="AL133" s="100" t="str">
        <f t="shared" ca="1" si="1676"/>
        <v/>
      </c>
      <c r="AM133" s="98" t="str">
        <f t="shared" ca="1" si="1676"/>
        <v/>
      </c>
      <c r="AN133" s="98" t="str">
        <f t="shared" ref="AN133:BC133" ca="1" si="1677">IFERROR(IF(VLOOKUP($C133,INDIRECT(AN$5&amp;"!$V$3:$AG$100"),2,0)&gt;0,1,0),"")</f>
        <v/>
      </c>
      <c r="AO133" s="256">
        <f t="shared" ca="1" si="1677"/>
        <v>1</v>
      </c>
      <c r="AP133" s="99" t="str">
        <f t="shared" ca="1" si="1677"/>
        <v/>
      </c>
      <c r="AQ133" s="130" t="str">
        <f t="shared" ca="1" si="1677"/>
        <v/>
      </c>
      <c r="AR133" s="98" t="str">
        <f t="shared" ca="1" si="1677"/>
        <v/>
      </c>
      <c r="AS133" s="98" t="str">
        <f t="shared" ca="1" si="1677"/>
        <v/>
      </c>
      <c r="AT133" s="99" t="str">
        <f t="shared" ca="1" si="1677"/>
        <v/>
      </c>
      <c r="AU133" s="130">
        <f t="shared" ca="1" si="1677"/>
        <v>1</v>
      </c>
      <c r="AV133" s="98">
        <f t="shared" ca="1" si="1677"/>
        <v>1</v>
      </c>
      <c r="AW133" s="98" t="str">
        <f t="shared" ca="1" si="1677"/>
        <v/>
      </c>
      <c r="AX133" s="99" t="str">
        <f t="shared" ca="1" si="1677"/>
        <v/>
      </c>
      <c r="AY133" s="100">
        <f t="shared" ca="1" si="1677"/>
        <v>1</v>
      </c>
      <c r="AZ133" s="98">
        <f t="shared" ca="1" si="1677"/>
        <v>1</v>
      </c>
      <c r="BA133" s="98">
        <f t="shared" ca="1" si="1677"/>
        <v>1</v>
      </c>
      <c r="BB133" s="256">
        <f t="shared" ca="1" si="1677"/>
        <v>1</v>
      </c>
      <c r="BC133" s="99" t="str">
        <f t="shared" ca="1" si="1677"/>
        <v/>
      </c>
      <c r="BD133" s="130" t="str">
        <f t="shared" ref="BD133:BG133" ca="1" si="1678">IFERROR(IF(VLOOKUP($C133,INDIRECT(BD$5&amp;"!$V$3:$AG$100"),2,0)&gt;0,1,0),"")</f>
        <v/>
      </c>
      <c r="BE133" s="98" t="str">
        <f t="shared" ca="1" si="1678"/>
        <v/>
      </c>
      <c r="BF133" s="98" t="str">
        <f t="shared" ca="1" si="1678"/>
        <v/>
      </c>
      <c r="BG133" s="99" t="str">
        <f t="shared" ca="1" si="1678"/>
        <v/>
      </c>
      <c r="BH133" s="88"/>
    </row>
    <row r="134" spans="1:60" x14ac:dyDescent="0.25">
      <c r="A134" s="3"/>
      <c r="B134" s="375"/>
      <c r="C134" s="365"/>
      <c r="D134" s="115" t="str">
        <f t="shared" si="1079"/>
        <v/>
      </c>
      <c r="E134" s="115" t="str">
        <f t="shared" si="1080"/>
        <v/>
      </c>
      <c r="F134" s="17" t="s">
        <v>18</v>
      </c>
      <c r="G134" s="141">
        <f t="shared" ca="1" si="122"/>
        <v>17</v>
      </c>
      <c r="H134" s="129" t="str">
        <f t="shared" ref="H134" ca="1" si="1679">IFERROR(IF(VLOOKUP($C133,INDIRECT(H$5&amp;"!$V$3:$AG$100"),12,0)&gt;0,VLOOKUP($C133,INDIRECT(H$5&amp;"!$V$3:$AG$100"),12,0),0),"")</f>
        <v/>
      </c>
      <c r="I134" s="101">
        <f t="shared" ref="I134" ca="1" si="1680">IFERROR(IF(VLOOKUP($C133,INDIRECT(I$5&amp;"!$V$3:$AG$100"),12,0)&gt;0,VLOOKUP($C133,INDIRECT(I$5&amp;"!$V$3:$AG$100"),12,0),0),"")</f>
        <v>1</v>
      </c>
      <c r="J134" s="101">
        <f t="shared" ref="J134" ca="1" si="1681">IFERROR(IF(VLOOKUP($C133,INDIRECT(J$5&amp;"!$V$3:$AG$100"),12,0)&gt;0,VLOOKUP($C133,INDIRECT(J$5&amp;"!$V$3:$AG$100"),12,0),0),"")</f>
        <v>2</v>
      </c>
      <c r="K134" s="102" t="str">
        <f t="shared" ref="K134" ca="1" si="1682">IFERROR(IF(VLOOKUP($C133,INDIRECT(K$5&amp;"!$V$3:$AG$100"),12,0)&gt;0,VLOOKUP($C133,INDIRECT(K$5&amp;"!$V$3:$AG$100"),12,0),0),"")</f>
        <v/>
      </c>
      <c r="L134" s="103" t="str">
        <f t="shared" ref="L134" ca="1" si="1683">IFERROR(IF(VLOOKUP($C133,INDIRECT(L$5&amp;"!$V$3:$AG$100"),12,0)&gt;0,VLOOKUP($C133,INDIRECT(L$5&amp;"!$V$3:$AG$100"),12,0),0),"")</f>
        <v/>
      </c>
      <c r="M134" s="101" t="str">
        <f t="shared" ref="M134" ca="1" si="1684">IFERROR(IF(VLOOKUP($C133,INDIRECT(M$5&amp;"!$V$3:$AG$100"),12,0)&gt;0,VLOOKUP($C133,INDIRECT(M$5&amp;"!$V$3:$AG$100"),12,0),0),"")</f>
        <v/>
      </c>
      <c r="N134" s="101" t="str">
        <f t="shared" ref="N134" ca="1" si="1685">IFERROR(IF(VLOOKUP($C133,INDIRECT(N$5&amp;"!$V$3:$AG$100"),12,0)&gt;0,VLOOKUP($C133,INDIRECT(N$5&amp;"!$V$3:$AG$100"),12,0),0),"")</f>
        <v/>
      </c>
      <c r="O134" s="102">
        <f t="shared" ref="O134" ca="1" si="1686">IFERROR(IF(VLOOKUP($C133,INDIRECT(O$5&amp;"!$V$3:$AG$100"),12,0)&gt;0,VLOOKUP($C133,INDIRECT(O$5&amp;"!$V$3:$AG$100"),12,0),0),"")</f>
        <v>0</v>
      </c>
      <c r="P134" s="103" t="str">
        <f t="shared" ref="P134" ca="1" si="1687">IFERROR(IF(VLOOKUP($C133,INDIRECT(P$5&amp;"!$V$3:$AG$100"),12,0)&gt;0,VLOOKUP($C133,INDIRECT(P$5&amp;"!$V$3:$AG$100"),12,0),0),"")</f>
        <v/>
      </c>
      <c r="Q134" s="101">
        <f t="shared" ref="Q134" ca="1" si="1688">IFERROR(IF(VLOOKUP($C133,INDIRECT(Q$5&amp;"!$V$3:$AG$100"),12,0)&gt;0,VLOOKUP($C133,INDIRECT(Q$5&amp;"!$V$3:$AG$100"),12,0),0),"")</f>
        <v>0</v>
      </c>
      <c r="R134" s="101">
        <f t="shared" ref="R134" ca="1" si="1689">IFERROR(IF(VLOOKUP($C133,INDIRECT(R$5&amp;"!$V$3:$AG$100"),12,0)&gt;0,VLOOKUP($C133,INDIRECT(R$5&amp;"!$V$3:$AG$100"),12,0),0),"")</f>
        <v>0</v>
      </c>
      <c r="S134" s="101">
        <f t="shared" ref="S134" ca="1" si="1690">IFERROR(IF(VLOOKUP($C133,INDIRECT(S$5&amp;"!$V$3:$AG$100"),12,0)&gt;0,VLOOKUP($C133,INDIRECT(S$5&amp;"!$V$3:$AG$100"),12,0),0),"")</f>
        <v>1</v>
      </c>
      <c r="T134" s="102">
        <f t="shared" ref="T134" ca="1" si="1691">IFERROR(IF(VLOOKUP($C133,INDIRECT(T$5&amp;"!$V$3:$AG$100"),12,0)&gt;0,VLOOKUP($C133,INDIRECT(T$5&amp;"!$V$3:$AG$100"),12,0),0),"")</f>
        <v>3</v>
      </c>
      <c r="U134" s="129">
        <f t="shared" ref="U134" ca="1" si="1692">IFERROR(IF(VLOOKUP($C133,INDIRECT(U$5&amp;"!$V$3:$AG$100"),12,0)&gt;0,VLOOKUP($C133,INDIRECT(U$5&amp;"!$V$3:$AG$100"),12,0),0),"")</f>
        <v>2</v>
      </c>
      <c r="V134" s="101">
        <f t="shared" ref="V134" ca="1" si="1693">IFERROR(IF(VLOOKUP($C133,INDIRECT(V$5&amp;"!$V$3:$AG$100"),12,0)&gt;0,VLOOKUP($C133,INDIRECT(V$5&amp;"!$V$3:$AG$100"),12,0),0),"")</f>
        <v>1</v>
      </c>
      <c r="W134" s="101" t="str">
        <f t="shared" ref="W134" ca="1" si="1694">IFERROR(IF(VLOOKUP($C133,INDIRECT(W$5&amp;"!$V$3:$AG$100"),12,0)&gt;0,VLOOKUP($C133,INDIRECT(W$5&amp;"!$V$3:$AG$100"),12,0),0),"")</f>
        <v/>
      </c>
      <c r="X134" s="102">
        <f t="shared" ref="X134" ca="1" si="1695">IFERROR(IF(VLOOKUP($C133,INDIRECT(X$5&amp;"!$V$3:$AG$100"),12,0)&gt;0,VLOOKUP($C133,INDIRECT(X$5&amp;"!$V$3:$AG$100"),12,0),0),"")</f>
        <v>0</v>
      </c>
      <c r="Y134" s="103" t="str">
        <f t="shared" ref="Y134" ca="1" si="1696">IFERROR(IF(VLOOKUP($C133,INDIRECT(Y$5&amp;"!$V$3:$AG$100"),12,0)&gt;0,VLOOKUP($C133,INDIRECT(Y$5&amp;"!$V$3:$AG$100"),12,0),0),"")</f>
        <v/>
      </c>
      <c r="Z134" s="101" t="str">
        <f t="shared" ref="Z134" ca="1" si="1697">IFERROR(IF(VLOOKUP($C133,INDIRECT(Z$5&amp;"!$V$3:$AG$100"),12,0)&gt;0,VLOOKUP($C133,INDIRECT(Z$5&amp;"!$V$3:$AG$100"),12,0),0),"")</f>
        <v/>
      </c>
      <c r="AA134" s="101">
        <f t="shared" ref="AA134" ca="1" si="1698">IFERROR(IF(VLOOKUP($C133,INDIRECT(AA$5&amp;"!$V$3:$AG$100"),12,0)&gt;0,VLOOKUP($C133,INDIRECT(AA$5&amp;"!$V$3:$AG$100"),12,0),0),"")</f>
        <v>1</v>
      </c>
      <c r="AB134" s="102" t="str">
        <f t="shared" ref="AB134" ca="1" si="1699">IFERROR(IF(VLOOKUP($C133,INDIRECT(AB$5&amp;"!$V$3:$AG$100"),12,0)&gt;0,VLOOKUP($C133,INDIRECT(AB$5&amp;"!$V$3:$AG$100"),12,0),0),"")</f>
        <v/>
      </c>
      <c r="AC134" s="103">
        <f t="shared" ref="AC134" ca="1" si="1700">IFERROR(IF(VLOOKUP($C133,INDIRECT(AC$5&amp;"!$V$3:$AG$100"),12,0)&gt;0,VLOOKUP($C133,INDIRECT(AC$5&amp;"!$V$3:$AG$100"),12,0),0),"")</f>
        <v>0</v>
      </c>
      <c r="AD134" s="101" t="str">
        <f t="shared" ref="AD134" ca="1" si="1701">IFERROR(IF(VLOOKUP($C133,INDIRECT(AD$5&amp;"!$V$3:$AG$100"),12,0)&gt;0,VLOOKUP($C133,INDIRECT(AD$5&amp;"!$V$3:$AG$100"),12,0),0),"")</f>
        <v/>
      </c>
      <c r="AE134" s="101" t="str">
        <f t="shared" ref="AE134" ca="1" si="1702">IFERROR(IF(VLOOKUP($C133,INDIRECT(AE$5&amp;"!$V$3:$AG$100"),12,0)&gt;0,VLOOKUP($C133,INDIRECT(AE$5&amp;"!$V$3:$AG$100"),12,0),0),"")</f>
        <v/>
      </c>
      <c r="AF134" s="101" t="str">
        <f t="shared" ref="AF134" ca="1" si="1703">IFERROR(IF(VLOOKUP($C133,INDIRECT(AF$5&amp;"!$V$3:$AG$100"),12,0)&gt;0,VLOOKUP($C133,INDIRECT(AF$5&amp;"!$V$3:$AG$100"),12,0),0),"")</f>
        <v/>
      </c>
      <c r="AG134" s="102" t="str">
        <f t="shared" ref="AG134" ca="1" si="1704">IFERROR(IF(VLOOKUP($C133,INDIRECT(AG$5&amp;"!$V$3:$AG$100"),12,0)&gt;0,VLOOKUP($C133,INDIRECT(AG$5&amp;"!$V$3:$AG$100"),12,0),0),"")</f>
        <v/>
      </c>
      <c r="AH134" s="129">
        <f t="shared" ref="AH134" ca="1" si="1705">IFERROR(IF(VLOOKUP($C133,INDIRECT(AH$5&amp;"!$V$3:$AG$100"),12,0)&gt;0,VLOOKUP($C133,INDIRECT(AH$5&amp;"!$V$3:$AG$100"),12,0),0),"")</f>
        <v>0</v>
      </c>
      <c r="AI134" s="101" t="str">
        <f t="shared" ref="AI134" ca="1" si="1706">IFERROR(IF(VLOOKUP($C133,INDIRECT(AI$5&amp;"!$V$3:$AG$100"),12,0)&gt;0,VLOOKUP($C133,INDIRECT(AI$5&amp;"!$V$3:$AG$100"),12,0),0),"")</f>
        <v/>
      </c>
      <c r="AJ134" s="101" t="str">
        <f t="shared" ref="AJ134" ca="1" si="1707">IFERROR(IF(VLOOKUP($C133,INDIRECT(AJ$5&amp;"!$V$3:$AG$100"),12,0)&gt;0,VLOOKUP($C133,INDIRECT(AJ$5&amp;"!$V$3:$AG$100"),12,0),0),"")</f>
        <v/>
      </c>
      <c r="AK134" s="102" t="str">
        <f t="shared" ref="AK134" ca="1" si="1708">IFERROR(IF(VLOOKUP($C133,INDIRECT(AK$5&amp;"!$V$3:$AG$100"),12,0)&gt;0,VLOOKUP($C133,INDIRECT(AK$5&amp;"!$V$3:$AG$100"),12,0),0),"")</f>
        <v/>
      </c>
      <c r="AL134" s="103" t="str">
        <f t="shared" ref="AL134" ca="1" si="1709">IFERROR(IF(VLOOKUP($C133,INDIRECT(AL$5&amp;"!$V$3:$AG$100"),12,0)&gt;0,VLOOKUP($C133,INDIRECT(AL$5&amp;"!$V$3:$AG$100"),12,0),0),"")</f>
        <v/>
      </c>
      <c r="AM134" s="101" t="str">
        <f t="shared" ref="AM134" ca="1" si="1710">IFERROR(IF(VLOOKUP($C133,INDIRECT(AM$5&amp;"!$V$3:$AG$100"),12,0)&gt;0,VLOOKUP($C133,INDIRECT(AM$5&amp;"!$V$3:$AG$100"),12,0),0),"")</f>
        <v/>
      </c>
      <c r="AN134" s="101" t="str">
        <f t="shared" ref="AN134" ca="1" si="1711">IFERROR(IF(VLOOKUP($C133,INDIRECT(AN$5&amp;"!$V$3:$AG$100"),12,0)&gt;0,VLOOKUP($C133,INDIRECT(AN$5&amp;"!$V$3:$AG$100"),12,0),0),"")</f>
        <v/>
      </c>
      <c r="AO134" s="254">
        <f t="shared" ref="AO134" ca="1" si="1712">IFERROR(IF(VLOOKUP($C133,INDIRECT(AO$5&amp;"!$V$3:$AG$100"),12,0)&gt;0,VLOOKUP($C133,INDIRECT(AO$5&amp;"!$V$3:$AG$100"),12,0),0),"")</f>
        <v>0</v>
      </c>
      <c r="AP134" s="102" t="str">
        <f t="shared" ref="AP134" ca="1" si="1713">IFERROR(IF(VLOOKUP($C133,INDIRECT(AP$5&amp;"!$V$3:$AG$100"),12,0)&gt;0,VLOOKUP($C133,INDIRECT(AP$5&amp;"!$V$3:$AG$100"),12,0),0),"")</f>
        <v/>
      </c>
      <c r="AQ134" s="129" t="str">
        <f t="shared" ref="AQ134" ca="1" si="1714">IFERROR(IF(VLOOKUP($C133,INDIRECT(AQ$5&amp;"!$V$3:$AG$100"),12,0)&gt;0,VLOOKUP($C133,INDIRECT(AQ$5&amp;"!$V$3:$AG$100"),12,0),0),"")</f>
        <v/>
      </c>
      <c r="AR134" s="101" t="str">
        <f t="shared" ref="AR134" ca="1" si="1715">IFERROR(IF(VLOOKUP($C133,INDIRECT(AR$5&amp;"!$V$3:$AG$100"),12,0)&gt;0,VLOOKUP($C133,INDIRECT(AR$5&amp;"!$V$3:$AG$100"),12,0),0),"")</f>
        <v/>
      </c>
      <c r="AS134" s="101" t="str">
        <f t="shared" ref="AS134" ca="1" si="1716">IFERROR(IF(VLOOKUP($C133,INDIRECT(AS$5&amp;"!$V$3:$AG$100"),12,0)&gt;0,VLOOKUP($C133,INDIRECT(AS$5&amp;"!$V$3:$AG$100"),12,0),0),"")</f>
        <v/>
      </c>
      <c r="AT134" s="102" t="str">
        <f t="shared" ref="AT134" ca="1" si="1717">IFERROR(IF(VLOOKUP($C133,INDIRECT(AT$5&amp;"!$V$3:$AG$100"),12,0)&gt;0,VLOOKUP($C133,INDIRECT(AT$5&amp;"!$V$3:$AG$100"),12,0),0),"")</f>
        <v/>
      </c>
      <c r="AU134" s="129">
        <f t="shared" ref="AU134" ca="1" si="1718">IFERROR(IF(VLOOKUP($C133,INDIRECT(AU$5&amp;"!$V$3:$AG$100"),12,0)&gt;0,VLOOKUP($C133,INDIRECT(AU$5&amp;"!$V$3:$AG$100"),12,0),0),"")</f>
        <v>2</v>
      </c>
      <c r="AV134" s="101">
        <f t="shared" ref="AV134" ca="1" si="1719">IFERROR(IF(VLOOKUP($C133,INDIRECT(AV$5&amp;"!$V$3:$AG$100"),12,0)&gt;0,VLOOKUP($C133,INDIRECT(AV$5&amp;"!$V$3:$AG$100"),12,0),0),"")</f>
        <v>3</v>
      </c>
      <c r="AW134" s="101" t="str">
        <f t="shared" ref="AW134" ca="1" si="1720">IFERROR(IF(VLOOKUP($C133,INDIRECT(AW$5&amp;"!$V$3:$AG$100"),12,0)&gt;0,VLOOKUP($C133,INDIRECT(AW$5&amp;"!$V$3:$AG$100"),12,0),0),"")</f>
        <v/>
      </c>
      <c r="AX134" s="102" t="str">
        <f t="shared" ref="AX134" ca="1" si="1721">IFERROR(IF(VLOOKUP($C133,INDIRECT(AX$5&amp;"!$V$3:$AG$100"),12,0)&gt;0,VLOOKUP($C133,INDIRECT(AX$5&amp;"!$V$3:$AG$100"),12,0),0),"")</f>
        <v/>
      </c>
      <c r="AY134" s="103">
        <f t="shared" ref="AY134" ca="1" si="1722">IFERROR(IF(VLOOKUP($C133,INDIRECT(AY$5&amp;"!$V$3:$AG$100"),12,0)&gt;0,VLOOKUP($C133,INDIRECT(AY$5&amp;"!$V$3:$AG$100"),12,0),0),"")</f>
        <v>0</v>
      </c>
      <c r="AZ134" s="101">
        <f t="shared" ref="AZ134" ca="1" si="1723">IFERROR(IF(VLOOKUP($C133,INDIRECT(AZ$5&amp;"!$V$3:$AG$100"),12,0)&gt;0,VLOOKUP($C133,INDIRECT(AZ$5&amp;"!$V$3:$AG$100"),12,0),0),"")</f>
        <v>0</v>
      </c>
      <c r="BA134" s="101">
        <f t="shared" ref="BA134" ca="1" si="1724">IFERROR(IF(VLOOKUP($C133,INDIRECT(BA$5&amp;"!$V$3:$AG$100"),12,0)&gt;0,VLOOKUP($C133,INDIRECT(BA$5&amp;"!$V$3:$AG$100"),12,0),0),"")</f>
        <v>1</v>
      </c>
      <c r="BB134" s="254">
        <f t="shared" ref="BB134" ca="1" si="1725">IFERROR(IF(VLOOKUP($C133,INDIRECT(BB$5&amp;"!$V$3:$AG$100"),12,0)&gt;0,VLOOKUP($C133,INDIRECT(BB$5&amp;"!$V$3:$AG$100"),12,0),0),"")</f>
        <v>0</v>
      </c>
      <c r="BC134" s="102" t="str">
        <f t="shared" ref="BC134" ca="1" si="1726">IFERROR(IF(VLOOKUP($C133,INDIRECT(BC$5&amp;"!$V$3:$AG$100"),12,0)&gt;0,VLOOKUP($C133,INDIRECT(BC$5&amp;"!$V$3:$AG$100"),12,0),0),"")</f>
        <v/>
      </c>
      <c r="BD134" s="129" t="str">
        <f t="shared" ref="BD134" ca="1" si="1727">IFERROR(IF(VLOOKUP($C133,INDIRECT(BD$5&amp;"!$V$3:$AG$100"),12,0)&gt;0,VLOOKUP($C133,INDIRECT(BD$5&amp;"!$V$3:$AG$100"),12,0),0),"")</f>
        <v/>
      </c>
      <c r="BE134" s="101" t="str">
        <f t="shared" ref="BE134" ca="1" si="1728">IFERROR(IF(VLOOKUP($C133,INDIRECT(BE$5&amp;"!$V$3:$AG$100"),12,0)&gt;0,VLOOKUP($C133,INDIRECT(BE$5&amp;"!$V$3:$AG$100"),12,0),0),"")</f>
        <v/>
      </c>
      <c r="BF134" s="101" t="str">
        <f t="shared" ref="BF134" ca="1" si="1729">IFERROR(IF(VLOOKUP($C133,INDIRECT(BF$5&amp;"!$V$3:$AG$100"),12,0)&gt;0,VLOOKUP($C133,INDIRECT(BF$5&amp;"!$V$3:$AG$100"),12,0),0),"")</f>
        <v/>
      </c>
      <c r="BG134" s="102" t="str">
        <f t="shared" ref="BG134" ca="1" si="1730">IFERROR(IF(VLOOKUP($C133,INDIRECT(BG$5&amp;"!$V$3:$AG$100"),12,0)&gt;0,VLOOKUP($C133,INDIRECT(BG$5&amp;"!$V$3:$AG$100"),12,0),0),"")</f>
        <v/>
      </c>
      <c r="BH134" s="88"/>
    </row>
    <row r="135" spans="1:60" x14ac:dyDescent="0.25">
      <c r="A135" s="3"/>
      <c r="B135" s="376"/>
      <c r="C135" s="366"/>
      <c r="D135" s="115" t="str">
        <f t="shared" si="1079"/>
        <v/>
      </c>
      <c r="E135" s="115" t="str">
        <f t="shared" si="1080"/>
        <v/>
      </c>
      <c r="F135" s="20" t="s">
        <v>20</v>
      </c>
      <c r="G135" s="142">
        <f t="shared" ca="1" si="122"/>
        <v>137</v>
      </c>
      <c r="H135" s="131" t="str">
        <f t="shared" ref="H135:BG135" ca="1" si="1731">IFERROR(IF(VLOOKUP($C133,INDIRECT(H$5&amp;"!$V$3:$AG$100"),11,0)&gt;0,VLOOKUP($C133,INDIRECT(H$5&amp;"!$V$3:$AG$100"),11,0),0),"")</f>
        <v/>
      </c>
      <c r="I135" s="104">
        <f t="shared" ca="1" si="1731"/>
        <v>9</v>
      </c>
      <c r="J135" s="104">
        <f t="shared" ca="1" si="1731"/>
        <v>9</v>
      </c>
      <c r="K135" s="105" t="str">
        <f t="shared" ca="1" si="1731"/>
        <v/>
      </c>
      <c r="L135" s="106" t="str">
        <f t="shared" ca="1" si="1731"/>
        <v/>
      </c>
      <c r="M135" s="104" t="str">
        <f t="shared" ca="1" si="1731"/>
        <v/>
      </c>
      <c r="N135" s="104" t="str">
        <f t="shared" ca="1" si="1731"/>
        <v/>
      </c>
      <c r="O135" s="105">
        <f t="shared" ca="1" si="1731"/>
        <v>2</v>
      </c>
      <c r="P135" s="106" t="str">
        <f t="shared" ca="1" si="1731"/>
        <v/>
      </c>
      <c r="Q135" s="104">
        <f t="shared" ca="1" si="1731"/>
        <v>13</v>
      </c>
      <c r="R135" s="104">
        <f t="shared" ca="1" si="1731"/>
        <v>2</v>
      </c>
      <c r="S135" s="104">
        <f t="shared" ca="1" si="1731"/>
        <v>3</v>
      </c>
      <c r="T135" s="105">
        <f t="shared" ca="1" si="1731"/>
        <v>2</v>
      </c>
      <c r="U135" s="131">
        <f t="shared" ca="1" si="1731"/>
        <v>9</v>
      </c>
      <c r="V135" s="104">
        <f t="shared" ca="1" si="1731"/>
        <v>9</v>
      </c>
      <c r="W135" s="104" t="str">
        <f t="shared" ca="1" si="1731"/>
        <v/>
      </c>
      <c r="X135" s="105">
        <f t="shared" ca="1" si="1731"/>
        <v>11</v>
      </c>
      <c r="Y135" s="106" t="str">
        <f t="shared" ca="1" si="1731"/>
        <v/>
      </c>
      <c r="Z135" s="104" t="str">
        <f t="shared" ca="1" si="1731"/>
        <v/>
      </c>
      <c r="AA135" s="104">
        <f t="shared" ca="1" si="1731"/>
        <v>4</v>
      </c>
      <c r="AB135" s="105" t="str">
        <f t="shared" ca="1" si="1731"/>
        <v/>
      </c>
      <c r="AC135" s="106">
        <f t="shared" ca="1" si="1731"/>
        <v>0</v>
      </c>
      <c r="AD135" s="104" t="str">
        <f t="shared" ca="1" si="1731"/>
        <v/>
      </c>
      <c r="AE135" s="104" t="str">
        <f t="shared" ca="1" si="1731"/>
        <v/>
      </c>
      <c r="AF135" s="104" t="str">
        <f t="shared" ca="1" si="1731"/>
        <v/>
      </c>
      <c r="AG135" s="105" t="str">
        <f t="shared" ca="1" si="1731"/>
        <v/>
      </c>
      <c r="AH135" s="131">
        <f t="shared" ca="1" si="1731"/>
        <v>9</v>
      </c>
      <c r="AI135" s="104" t="str">
        <f t="shared" ca="1" si="1731"/>
        <v/>
      </c>
      <c r="AJ135" s="104" t="str">
        <f t="shared" ca="1" si="1731"/>
        <v/>
      </c>
      <c r="AK135" s="105" t="str">
        <f t="shared" ca="1" si="1731"/>
        <v/>
      </c>
      <c r="AL135" s="106" t="str">
        <f t="shared" ca="1" si="1731"/>
        <v/>
      </c>
      <c r="AM135" s="104" t="str">
        <f t="shared" ca="1" si="1731"/>
        <v/>
      </c>
      <c r="AN135" s="104" t="str">
        <f t="shared" ca="1" si="1731"/>
        <v/>
      </c>
      <c r="AO135" s="255">
        <f t="shared" ca="1" si="1731"/>
        <v>9</v>
      </c>
      <c r="AP135" s="105" t="str">
        <f t="shared" ca="1" si="1731"/>
        <v/>
      </c>
      <c r="AQ135" s="131" t="str">
        <f t="shared" ca="1" si="1731"/>
        <v/>
      </c>
      <c r="AR135" s="104" t="str">
        <f t="shared" ca="1" si="1731"/>
        <v/>
      </c>
      <c r="AS135" s="104" t="str">
        <f t="shared" ca="1" si="1731"/>
        <v/>
      </c>
      <c r="AT135" s="105" t="str">
        <f t="shared" ca="1" si="1731"/>
        <v/>
      </c>
      <c r="AU135" s="131">
        <f t="shared" ca="1" si="1731"/>
        <v>10</v>
      </c>
      <c r="AV135" s="104">
        <f t="shared" ca="1" si="1731"/>
        <v>13</v>
      </c>
      <c r="AW135" s="104" t="str">
        <f t="shared" ca="1" si="1731"/>
        <v/>
      </c>
      <c r="AX135" s="105" t="str">
        <f t="shared" ca="1" si="1731"/>
        <v/>
      </c>
      <c r="AY135" s="106">
        <f t="shared" ca="1" si="1731"/>
        <v>4</v>
      </c>
      <c r="AZ135" s="104">
        <f t="shared" ca="1" si="1731"/>
        <v>5</v>
      </c>
      <c r="BA135" s="104">
        <f t="shared" ca="1" si="1731"/>
        <v>11</v>
      </c>
      <c r="BB135" s="255">
        <f t="shared" ca="1" si="1731"/>
        <v>3</v>
      </c>
      <c r="BC135" s="105" t="str">
        <f t="shared" ca="1" si="1731"/>
        <v/>
      </c>
      <c r="BD135" s="131" t="str">
        <f t="shared" ca="1" si="1731"/>
        <v/>
      </c>
      <c r="BE135" s="104" t="str">
        <f t="shared" ca="1" si="1731"/>
        <v/>
      </c>
      <c r="BF135" s="104" t="str">
        <f t="shared" ca="1" si="1731"/>
        <v/>
      </c>
      <c r="BG135" s="105" t="str">
        <f t="shared" ca="1" si="1731"/>
        <v/>
      </c>
      <c r="BH135" s="88"/>
    </row>
    <row r="136" spans="1:60" x14ac:dyDescent="0.25">
      <c r="A136" s="3"/>
      <c r="B136" s="367" t="s">
        <v>16</v>
      </c>
      <c r="C136" s="374" t="s">
        <v>87</v>
      </c>
      <c r="D136" s="115" t="str">
        <f t="shared" si="1079"/>
        <v>Junior</v>
      </c>
      <c r="E136" s="115" t="str">
        <f t="shared" si="1080"/>
        <v>A</v>
      </c>
      <c r="F136" s="23" t="s">
        <v>16</v>
      </c>
      <c r="G136" s="143">
        <f t="shared" ca="1" si="122"/>
        <v>4</v>
      </c>
      <c r="H136" s="130" t="str">
        <f t="shared" ref="H136:W136" ca="1" si="1732">IFERROR(IF(VLOOKUP($C136,INDIRECT(H$5&amp;"!$V$3:$AG$100"),2,0)&gt;0,1,0),"")</f>
        <v/>
      </c>
      <c r="I136" s="98" t="str">
        <f t="shared" ca="1" si="1732"/>
        <v/>
      </c>
      <c r="J136" s="98">
        <f t="shared" ca="1" si="1732"/>
        <v>1</v>
      </c>
      <c r="K136" s="99" t="str">
        <f t="shared" ca="1" si="1732"/>
        <v/>
      </c>
      <c r="L136" s="100" t="str">
        <f t="shared" ca="1" si="1732"/>
        <v/>
      </c>
      <c r="M136" s="98" t="str">
        <f t="shared" ca="1" si="1732"/>
        <v/>
      </c>
      <c r="N136" s="98" t="str">
        <f t="shared" ca="1" si="1732"/>
        <v/>
      </c>
      <c r="O136" s="99" t="str">
        <f t="shared" ca="1" si="1732"/>
        <v/>
      </c>
      <c r="P136" s="100" t="str">
        <f t="shared" ca="1" si="1732"/>
        <v/>
      </c>
      <c r="Q136" s="98">
        <f t="shared" ca="1" si="1732"/>
        <v>1</v>
      </c>
      <c r="R136" s="98" t="str">
        <f t="shared" ca="1" si="1732"/>
        <v/>
      </c>
      <c r="S136" s="98" t="str">
        <f t="shared" ca="1" si="1732"/>
        <v/>
      </c>
      <c r="T136" s="99" t="str">
        <f t="shared" ca="1" si="1732"/>
        <v/>
      </c>
      <c r="U136" s="130" t="str">
        <f t="shared" ca="1" si="1732"/>
        <v/>
      </c>
      <c r="V136" s="98" t="str">
        <f t="shared" ca="1" si="1732"/>
        <v/>
      </c>
      <c r="W136" s="98" t="str">
        <f t="shared" ca="1" si="1732"/>
        <v/>
      </c>
      <c r="X136" s="99" t="str">
        <f t="shared" ref="X136:AM136" ca="1" si="1733">IFERROR(IF(VLOOKUP($C136,INDIRECT(X$5&amp;"!$V$3:$AG$100"),2,0)&gt;0,1,0),"")</f>
        <v/>
      </c>
      <c r="Y136" s="100" t="str">
        <f t="shared" ca="1" si="1733"/>
        <v/>
      </c>
      <c r="Z136" s="98" t="str">
        <f t="shared" ca="1" si="1733"/>
        <v/>
      </c>
      <c r="AA136" s="98" t="str">
        <f t="shared" ca="1" si="1733"/>
        <v/>
      </c>
      <c r="AB136" s="99" t="str">
        <f t="shared" ca="1" si="1733"/>
        <v/>
      </c>
      <c r="AC136" s="100" t="str">
        <f t="shared" ca="1" si="1733"/>
        <v/>
      </c>
      <c r="AD136" s="98" t="str">
        <f t="shared" ca="1" si="1733"/>
        <v/>
      </c>
      <c r="AE136" s="98" t="str">
        <f t="shared" ca="1" si="1733"/>
        <v/>
      </c>
      <c r="AF136" s="98" t="str">
        <f t="shared" ca="1" si="1733"/>
        <v/>
      </c>
      <c r="AG136" s="99">
        <f t="shared" ca="1" si="1733"/>
        <v>1</v>
      </c>
      <c r="AH136" s="130" t="str">
        <f t="shared" ca="1" si="1733"/>
        <v/>
      </c>
      <c r="AI136" s="98" t="str">
        <f t="shared" ca="1" si="1733"/>
        <v/>
      </c>
      <c r="AJ136" s="98" t="str">
        <f t="shared" ca="1" si="1733"/>
        <v/>
      </c>
      <c r="AK136" s="99" t="str">
        <f t="shared" ca="1" si="1733"/>
        <v/>
      </c>
      <c r="AL136" s="100" t="str">
        <f t="shared" ca="1" si="1733"/>
        <v/>
      </c>
      <c r="AM136" s="98" t="str">
        <f t="shared" ca="1" si="1733"/>
        <v/>
      </c>
      <c r="AN136" s="98" t="str">
        <f t="shared" ref="AN136:BC136" ca="1" si="1734">IFERROR(IF(VLOOKUP($C136,INDIRECT(AN$5&amp;"!$V$3:$AG$100"),2,0)&gt;0,1,0),"")</f>
        <v/>
      </c>
      <c r="AO136" s="256" t="str">
        <f t="shared" ca="1" si="1734"/>
        <v/>
      </c>
      <c r="AP136" s="99" t="str">
        <f t="shared" ca="1" si="1734"/>
        <v/>
      </c>
      <c r="AQ136" s="130" t="str">
        <f t="shared" ca="1" si="1734"/>
        <v/>
      </c>
      <c r="AR136" s="98" t="str">
        <f t="shared" ca="1" si="1734"/>
        <v/>
      </c>
      <c r="AS136" s="98" t="str">
        <f t="shared" ca="1" si="1734"/>
        <v/>
      </c>
      <c r="AT136" s="99" t="str">
        <f t="shared" ca="1" si="1734"/>
        <v/>
      </c>
      <c r="AU136" s="130" t="str">
        <f t="shared" ca="1" si="1734"/>
        <v/>
      </c>
      <c r="AV136" s="98" t="str">
        <f t="shared" ca="1" si="1734"/>
        <v/>
      </c>
      <c r="AW136" s="98" t="str">
        <f t="shared" ca="1" si="1734"/>
        <v/>
      </c>
      <c r="AX136" s="99" t="str">
        <f t="shared" ca="1" si="1734"/>
        <v/>
      </c>
      <c r="AY136" s="100" t="str">
        <f t="shared" ca="1" si="1734"/>
        <v/>
      </c>
      <c r="AZ136" s="98">
        <f t="shared" ca="1" si="1734"/>
        <v>1</v>
      </c>
      <c r="BA136" s="98" t="str">
        <f t="shared" ca="1" si="1734"/>
        <v/>
      </c>
      <c r="BB136" s="256" t="str">
        <f t="shared" ca="1" si="1734"/>
        <v/>
      </c>
      <c r="BC136" s="99" t="str">
        <f t="shared" ca="1" si="1734"/>
        <v/>
      </c>
      <c r="BD136" s="130" t="str">
        <f t="shared" ref="BD136:BG136" ca="1" si="1735">IFERROR(IF(VLOOKUP($C136,INDIRECT(BD$5&amp;"!$V$3:$AG$100"),2,0)&gt;0,1,0),"")</f>
        <v/>
      </c>
      <c r="BE136" s="98" t="str">
        <f t="shared" ca="1" si="1735"/>
        <v/>
      </c>
      <c r="BF136" s="98" t="str">
        <f t="shared" ca="1" si="1735"/>
        <v/>
      </c>
      <c r="BG136" s="99" t="str">
        <f t="shared" ca="1" si="1735"/>
        <v/>
      </c>
      <c r="BH136" s="88"/>
    </row>
    <row r="137" spans="1:60" x14ac:dyDescent="0.25">
      <c r="A137" s="3"/>
      <c r="B137" s="375"/>
      <c r="C137" s="365"/>
      <c r="D137" s="115" t="str">
        <f t="shared" si="1079"/>
        <v/>
      </c>
      <c r="E137" s="115" t="str">
        <f t="shared" si="1080"/>
        <v/>
      </c>
      <c r="F137" s="17" t="s">
        <v>18</v>
      </c>
      <c r="G137" s="141">
        <f t="shared" ca="1" si="122"/>
        <v>2</v>
      </c>
      <c r="H137" s="129" t="str">
        <f t="shared" ref="H137" ca="1" si="1736">IFERROR(IF(VLOOKUP($C136,INDIRECT(H$5&amp;"!$V$3:$AG$100"),12,0)&gt;0,VLOOKUP($C136,INDIRECT(H$5&amp;"!$V$3:$AG$100"),12,0),0),"")</f>
        <v/>
      </c>
      <c r="I137" s="101" t="str">
        <f t="shared" ref="I137" ca="1" si="1737">IFERROR(IF(VLOOKUP($C136,INDIRECT(I$5&amp;"!$V$3:$AG$100"),12,0)&gt;0,VLOOKUP($C136,INDIRECT(I$5&amp;"!$V$3:$AG$100"),12,0),0),"")</f>
        <v/>
      </c>
      <c r="J137" s="101">
        <f t="shared" ref="J137" ca="1" si="1738">IFERROR(IF(VLOOKUP($C136,INDIRECT(J$5&amp;"!$V$3:$AG$100"),12,0)&gt;0,VLOOKUP($C136,INDIRECT(J$5&amp;"!$V$3:$AG$100"),12,0),0),"")</f>
        <v>2</v>
      </c>
      <c r="K137" s="102" t="str">
        <f t="shared" ref="K137" ca="1" si="1739">IFERROR(IF(VLOOKUP($C136,INDIRECT(K$5&amp;"!$V$3:$AG$100"),12,0)&gt;0,VLOOKUP($C136,INDIRECT(K$5&amp;"!$V$3:$AG$100"),12,0),0),"")</f>
        <v/>
      </c>
      <c r="L137" s="103" t="str">
        <f t="shared" ref="L137" ca="1" si="1740">IFERROR(IF(VLOOKUP($C136,INDIRECT(L$5&amp;"!$V$3:$AG$100"),12,0)&gt;0,VLOOKUP($C136,INDIRECT(L$5&amp;"!$V$3:$AG$100"),12,0),0),"")</f>
        <v/>
      </c>
      <c r="M137" s="101" t="str">
        <f t="shared" ref="M137" ca="1" si="1741">IFERROR(IF(VLOOKUP($C136,INDIRECT(M$5&amp;"!$V$3:$AG$100"),12,0)&gt;0,VLOOKUP($C136,INDIRECT(M$5&amp;"!$V$3:$AG$100"),12,0),0),"")</f>
        <v/>
      </c>
      <c r="N137" s="101" t="str">
        <f t="shared" ref="N137" ca="1" si="1742">IFERROR(IF(VLOOKUP($C136,INDIRECT(N$5&amp;"!$V$3:$AG$100"),12,0)&gt;0,VLOOKUP($C136,INDIRECT(N$5&amp;"!$V$3:$AG$100"),12,0),0),"")</f>
        <v/>
      </c>
      <c r="O137" s="102" t="str">
        <f t="shared" ref="O137" ca="1" si="1743">IFERROR(IF(VLOOKUP($C136,INDIRECT(O$5&amp;"!$V$3:$AG$100"),12,0)&gt;0,VLOOKUP($C136,INDIRECT(O$5&amp;"!$V$3:$AG$100"),12,0),0),"")</f>
        <v/>
      </c>
      <c r="P137" s="103" t="str">
        <f t="shared" ref="P137" ca="1" si="1744">IFERROR(IF(VLOOKUP($C136,INDIRECT(P$5&amp;"!$V$3:$AG$100"),12,0)&gt;0,VLOOKUP($C136,INDIRECT(P$5&amp;"!$V$3:$AG$100"),12,0),0),"")</f>
        <v/>
      </c>
      <c r="Q137" s="101">
        <f t="shared" ref="Q137" ca="1" si="1745">IFERROR(IF(VLOOKUP($C136,INDIRECT(Q$5&amp;"!$V$3:$AG$100"),12,0)&gt;0,VLOOKUP($C136,INDIRECT(Q$5&amp;"!$V$3:$AG$100"),12,0),0),"")</f>
        <v>0</v>
      </c>
      <c r="R137" s="101" t="str">
        <f t="shared" ref="R137" ca="1" si="1746">IFERROR(IF(VLOOKUP($C136,INDIRECT(R$5&amp;"!$V$3:$AG$100"),12,0)&gt;0,VLOOKUP($C136,INDIRECT(R$5&amp;"!$V$3:$AG$100"),12,0),0),"")</f>
        <v/>
      </c>
      <c r="S137" s="101" t="str">
        <f t="shared" ref="S137" ca="1" si="1747">IFERROR(IF(VLOOKUP($C136,INDIRECT(S$5&amp;"!$V$3:$AG$100"),12,0)&gt;0,VLOOKUP($C136,INDIRECT(S$5&amp;"!$V$3:$AG$100"),12,0),0),"")</f>
        <v/>
      </c>
      <c r="T137" s="102" t="str">
        <f t="shared" ref="T137" ca="1" si="1748">IFERROR(IF(VLOOKUP($C136,INDIRECT(T$5&amp;"!$V$3:$AG$100"),12,0)&gt;0,VLOOKUP($C136,INDIRECT(T$5&amp;"!$V$3:$AG$100"),12,0),0),"")</f>
        <v/>
      </c>
      <c r="U137" s="129" t="str">
        <f t="shared" ref="U137" ca="1" si="1749">IFERROR(IF(VLOOKUP($C136,INDIRECT(U$5&amp;"!$V$3:$AG$100"),12,0)&gt;0,VLOOKUP($C136,INDIRECT(U$5&amp;"!$V$3:$AG$100"),12,0),0),"")</f>
        <v/>
      </c>
      <c r="V137" s="101" t="str">
        <f t="shared" ref="V137" ca="1" si="1750">IFERROR(IF(VLOOKUP($C136,INDIRECT(V$5&amp;"!$V$3:$AG$100"),12,0)&gt;0,VLOOKUP($C136,INDIRECT(V$5&amp;"!$V$3:$AG$100"),12,0),0),"")</f>
        <v/>
      </c>
      <c r="W137" s="101" t="str">
        <f t="shared" ref="W137" ca="1" si="1751">IFERROR(IF(VLOOKUP($C136,INDIRECT(W$5&amp;"!$V$3:$AG$100"),12,0)&gt;0,VLOOKUP($C136,INDIRECT(W$5&amp;"!$V$3:$AG$100"),12,0),0),"")</f>
        <v/>
      </c>
      <c r="X137" s="102" t="str">
        <f t="shared" ref="X137" ca="1" si="1752">IFERROR(IF(VLOOKUP($C136,INDIRECT(X$5&amp;"!$V$3:$AG$100"),12,0)&gt;0,VLOOKUP($C136,INDIRECT(X$5&amp;"!$V$3:$AG$100"),12,0),0),"")</f>
        <v/>
      </c>
      <c r="Y137" s="103" t="str">
        <f t="shared" ref="Y137" ca="1" si="1753">IFERROR(IF(VLOOKUP($C136,INDIRECT(Y$5&amp;"!$V$3:$AG$100"),12,0)&gt;0,VLOOKUP($C136,INDIRECT(Y$5&amp;"!$V$3:$AG$100"),12,0),0),"")</f>
        <v/>
      </c>
      <c r="Z137" s="101" t="str">
        <f t="shared" ref="Z137" ca="1" si="1754">IFERROR(IF(VLOOKUP($C136,INDIRECT(Z$5&amp;"!$V$3:$AG$100"),12,0)&gt;0,VLOOKUP($C136,INDIRECT(Z$5&amp;"!$V$3:$AG$100"),12,0),0),"")</f>
        <v/>
      </c>
      <c r="AA137" s="101" t="str">
        <f t="shared" ref="AA137" ca="1" si="1755">IFERROR(IF(VLOOKUP($C136,INDIRECT(AA$5&amp;"!$V$3:$AG$100"),12,0)&gt;0,VLOOKUP($C136,INDIRECT(AA$5&amp;"!$V$3:$AG$100"),12,0),0),"")</f>
        <v/>
      </c>
      <c r="AB137" s="102" t="str">
        <f t="shared" ref="AB137" ca="1" si="1756">IFERROR(IF(VLOOKUP($C136,INDIRECT(AB$5&amp;"!$V$3:$AG$100"),12,0)&gt;0,VLOOKUP($C136,INDIRECT(AB$5&amp;"!$V$3:$AG$100"),12,0),0),"")</f>
        <v/>
      </c>
      <c r="AC137" s="103" t="str">
        <f t="shared" ref="AC137" ca="1" si="1757">IFERROR(IF(VLOOKUP($C136,INDIRECT(AC$5&amp;"!$V$3:$AG$100"),12,0)&gt;0,VLOOKUP($C136,INDIRECT(AC$5&amp;"!$V$3:$AG$100"),12,0),0),"")</f>
        <v/>
      </c>
      <c r="AD137" s="101" t="str">
        <f t="shared" ref="AD137" ca="1" si="1758">IFERROR(IF(VLOOKUP($C136,INDIRECT(AD$5&amp;"!$V$3:$AG$100"),12,0)&gt;0,VLOOKUP($C136,INDIRECT(AD$5&amp;"!$V$3:$AG$100"),12,0),0),"")</f>
        <v/>
      </c>
      <c r="AE137" s="101" t="str">
        <f t="shared" ref="AE137" ca="1" si="1759">IFERROR(IF(VLOOKUP($C136,INDIRECT(AE$5&amp;"!$V$3:$AG$100"),12,0)&gt;0,VLOOKUP($C136,INDIRECT(AE$5&amp;"!$V$3:$AG$100"),12,0),0),"")</f>
        <v/>
      </c>
      <c r="AF137" s="101" t="str">
        <f t="shared" ref="AF137" ca="1" si="1760">IFERROR(IF(VLOOKUP($C136,INDIRECT(AF$5&amp;"!$V$3:$AG$100"),12,0)&gt;0,VLOOKUP($C136,INDIRECT(AF$5&amp;"!$V$3:$AG$100"),12,0),0),"")</f>
        <v/>
      </c>
      <c r="AG137" s="102">
        <f t="shared" ref="AG137" ca="1" si="1761">IFERROR(IF(VLOOKUP($C136,INDIRECT(AG$5&amp;"!$V$3:$AG$100"),12,0)&gt;0,VLOOKUP($C136,INDIRECT(AG$5&amp;"!$V$3:$AG$100"),12,0),0),"")</f>
        <v>0</v>
      </c>
      <c r="AH137" s="129" t="str">
        <f t="shared" ref="AH137" ca="1" si="1762">IFERROR(IF(VLOOKUP($C136,INDIRECT(AH$5&amp;"!$V$3:$AG$100"),12,0)&gt;0,VLOOKUP($C136,INDIRECT(AH$5&amp;"!$V$3:$AG$100"),12,0),0),"")</f>
        <v/>
      </c>
      <c r="AI137" s="101" t="str">
        <f t="shared" ref="AI137" ca="1" si="1763">IFERROR(IF(VLOOKUP($C136,INDIRECT(AI$5&amp;"!$V$3:$AG$100"),12,0)&gt;0,VLOOKUP($C136,INDIRECT(AI$5&amp;"!$V$3:$AG$100"),12,0),0),"")</f>
        <v/>
      </c>
      <c r="AJ137" s="101" t="str">
        <f t="shared" ref="AJ137" ca="1" si="1764">IFERROR(IF(VLOOKUP($C136,INDIRECT(AJ$5&amp;"!$V$3:$AG$100"),12,0)&gt;0,VLOOKUP($C136,INDIRECT(AJ$5&amp;"!$V$3:$AG$100"),12,0),0),"")</f>
        <v/>
      </c>
      <c r="AK137" s="102" t="str">
        <f t="shared" ref="AK137" ca="1" si="1765">IFERROR(IF(VLOOKUP($C136,INDIRECT(AK$5&amp;"!$V$3:$AG$100"),12,0)&gt;0,VLOOKUP($C136,INDIRECT(AK$5&amp;"!$V$3:$AG$100"),12,0),0),"")</f>
        <v/>
      </c>
      <c r="AL137" s="103" t="str">
        <f t="shared" ref="AL137" ca="1" si="1766">IFERROR(IF(VLOOKUP($C136,INDIRECT(AL$5&amp;"!$V$3:$AG$100"),12,0)&gt;0,VLOOKUP($C136,INDIRECT(AL$5&amp;"!$V$3:$AG$100"),12,0),0),"")</f>
        <v/>
      </c>
      <c r="AM137" s="101" t="str">
        <f t="shared" ref="AM137" ca="1" si="1767">IFERROR(IF(VLOOKUP($C136,INDIRECT(AM$5&amp;"!$V$3:$AG$100"),12,0)&gt;0,VLOOKUP($C136,INDIRECT(AM$5&amp;"!$V$3:$AG$100"),12,0),0),"")</f>
        <v/>
      </c>
      <c r="AN137" s="101" t="str">
        <f t="shared" ref="AN137" ca="1" si="1768">IFERROR(IF(VLOOKUP($C136,INDIRECT(AN$5&amp;"!$V$3:$AG$100"),12,0)&gt;0,VLOOKUP($C136,INDIRECT(AN$5&amp;"!$V$3:$AG$100"),12,0),0),"")</f>
        <v/>
      </c>
      <c r="AO137" s="254" t="str">
        <f t="shared" ref="AO137" ca="1" si="1769">IFERROR(IF(VLOOKUP($C136,INDIRECT(AO$5&amp;"!$V$3:$AG$100"),12,0)&gt;0,VLOOKUP($C136,INDIRECT(AO$5&amp;"!$V$3:$AG$100"),12,0),0),"")</f>
        <v/>
      </c>
      <c r="AP137" s="102" t="str">
        <f t="shared" ref="AP137" ca="1" si="1770">IFERROR(IF(VLOOKUP($C136,INDIRECT(AP$5&amp;"!$V$3:$AG$100"),12,0)&gt;0,VLOOKUP($C136,INDIRECT(AP$5&amp;"!$V$3:$AG$100"),12,0),0),"")</f>
        <v/>
      </c>
      <c r="AQ137" s="129" t="str">
        <f t="shared" ref="AQ137" ca="1" si="1771">IFERROR(IF(VLOOKUP($C136,INDIRECT(AQ$5&amp;"!$V$3:$AG$100"),12,0)&gt;0,VLOOKUP($C136,INDIRECT(AQ$5&amp;"!$V$3:$AG$100"),12,0),0),"")</f>
        <v/>
      </c>
      <c r="AR137" s="101" t="str">
        <f t="shared" ref="AR137" ca="1" si="1772">IFERROR(IF(VLOOKUP($C136,INDIRECT(AR$5&amp;"!$V$3:$AG$100"),12,0)&gt;0,VLOOKUP($C136,INDIRECT(AR$5&amp;"!$V$3:$AG$100"),12,0),0),"")</f>
        <v/>
      </c>
      <c r="AS137" s="101" t="str">
        <f t="shared" ref="AS137" ca="1" si="1773">IFERROR(IF(VLOOKUP($C136,INDIRECT(AS$5&amp;"!$V$3:$AG$100"),12,0)&gt;0,VLOOKUP($C136,INDIRECT(AS$5&amp;"!$V$3:$AG$100"),12,0),0),"")</f>
        <v/>
      </c>
      <c r="AT137" s="102" t="str">
        <f t="shared" ref="AT137" ca="1" si="1774">IFERROR(IF(VLOOKUP($C136,INDIRECT(AT$5&amp;"!$V$3:$AG$100"),12,0)&gt;0,VLOOKUP($C136,INDIRECT(AT$5&amp;"!$V$3:$AG$100"),12,0),0),"")</f>
        <v/>
      </c>
      <c r="AU137" s="129" t="str">
        <f t="shared" ref="AU137" ca="1" si="1775">IFERROR(IF(VLOOKUP($C136,INDIRECT(AU$5&amp;"!$V$3:$AG$100"),12,0)&gt;0,VLOOKUP($C136,INDIRECT(AU$5&amp;"!$V$3:$AG$100"),12,0),0),"")</f>
        <v/>
      </c>
      <c r="AV137" s="101" t="str">
        <f t="shared" ref="AV137" ca="1" si="1776">IFERROR(IF(VLOOKUP($C136,INDIRECT(AV$5&amp;"!$V$3:$AG$100"),12,0)&gt;0,VLOOKUP($C136,INDIRECT(AV$5&amp;"!$V$3:$AG$100"),12,0),0),"")</f>
        <v/>
      </c>
      <c r="AW137" s="101" t="str">
        <f t="shared" ref="AW137" ca="1" si="1777">IFERROR(IF(VLOOKUP($C136,INDIRECT(AW$5&amp;"!$V$3:$AG$100"),12,0)&gt;0,VLOOKUP($C136,INDIRECT(AW$5&amp;"!$V$3:$AG$100"),12,0),0),"")</f>
        <v/>
      </c>
      <c r="AX137" s="102" t="str">
        <f t="shared" ref="AX137" ca="1" si="1778">IFERROR(IF(VLOOKUP($C136,INDIRECT(AX$5&amp;"!$V$3:$AG$100"),12,0)&gt;0,VLOOKUP($C136,INDIRECT(AX$5&amp;"!$V$3:$AG$100"),12,0),0),"")</f>
        <v/>
      </c>
      <c r="AY137" s="103" t="str">
        <f t="shared" ref="AY137" ca="1" si="1779">IFERROR(IF(VLOOKUP($C136,INDIRECT(AY$5&amp;"!$V$3:$AG$100"),12,0)&gt;0,VLOOKUP($C136,INDIRECT(AY$5&amp;"!$V$3:$AG$100"),12,0),0),"")</f>
        <v/>
      </c>
      <c r="AZ137" s="101">
        <f t="shared" ref="AZ137" ca="1" si="1780">IFERROR(IF(VLOOKUP($C136,INDIRECT(AZ$5&amp;"!$V$3:$AG$100"),12,0)&gt;0,VLOOKUP($C136,INDIRECT(AZ$5&amp;"!$V$3:$AG$100"),12,0),0),"")</f>
        <v>0</v>
      </c>
      <c r="BA137" s="101" t="str">
        <f t="shared" ref="BA137" ca="1" si="1781">IFERROR(IF(VLOOKUP($C136,INDIRECT(BA$5&amp;"!$V$3:$AG$100"),12,0)&gt;0,VLOOKUP($C136,INDIRECT(BA$5&amp;"!$V$3:$AG$100"),12,0),0),"")</f>
        <v/>
      </c>
      <c r="BB137" s="254" t="str">
        <f t="shared" ref="BB137" ca="1" si="1782">IFERROR(IF(VLOOKUP($C136,INDIRECT(BB$5&amp;"!$V$3:$AG$100"),12,0)&gt;0,VLOOKUP($C136,INDIRECT(BB$5&amp;"!$V$3:$AG$100"),12,0),0),"")</f>
        <v/>
      </c>
      <c r="BC137" s="102" t="str">
        <f t="shared" ref="BC137" ca="1" si="1783">IFERROR(IF(VLOOKUP($C136,INDIRECT(BC$5&amp;"!$V$3:$AG$100"),12,0)&gt;0,VLOOKUP($C136,INDIRECT(BC$5&amp;"!$V$3:$AG$100"),12,0),0),"")</f>
        <v/>
      </c>
      <c r="BD137" s="129" t="str">
        <f t="shared" ref="BD137" ca="1" si="1784">IFERROR(IF(VLOOKUP($C136,INDIRECT(BD$5&amp;"!$V$3:$AG$100"),12,0)&gt;0,VLOOKUP($C136,INDIRECT(BD$5&amp;"!$V$3:$AG$100"),12,0),0),"")</f>
        <v/>
      </c>
      <c r="BE137" s="101" t="str">
        <f t="shared" ref="BE137" ca="1" si="1785">IFERROR(IF(VLOOKUP($C136,INDIRECT(BE$5&amp;"!$V$3:$AG$100"),12,0)&gt;0,VLOOKUP($C136,INDIRECT(BE$5&amp;"!$V$3:$AG$100"),12,0),0),"")</f>
        <v/>
      </c>
      <c r="BF137" s="101" t="str">
        <f t="shared" ref="BF137" ca="1" si="1786">IFERROR(IF(VLOOKUP($C136,INDIRECT(BF$5&amp;"!$V$3:$AG$100"),12,0)&gt;0,VLOOKUP($C136,INDIRECT(BF$5&amp;"!$V$3:$AG$100"),12,0),0),"")</f>
        <v/>
      </c>
      <c r="BG137" s="102" t="str">
        <f t="shared" ref="BG137" ca="1" si="1787">IFERROR(IF(VLOOKUP($C136,INDIRECT(BG$5&amp;"!$V$3:$AG$100"),12,0)&gt;0,VLOOKUP($C136,INDIRECT(BG$5&amp;"!$V$3:$AG$100"),12,0),0),"")</f>
        <v/>
      </c>
      <c r="BH137" s="88"/>
    </row>
    <row r="138" spans="1:60" x14ac:dyDescent="0.25">
      <c r="A138" s="3"/>
      <c r="B138" s="376"/>
      <c r="C138" s="366"/>
      <c r="D138" s="115" t="str">
        <f t="shared" si="1079"/>
        <v/>
      </c>
      <c r="E138" s="115" t="str">
        <f t="shared" si="1080"/>
        <v/>
      </c>
      <c r="F138" s="20" t="s">
        <v>20</v>
      </c>
      <c r="G138" s="142">
        <f t="shared" ca="1" si="122"/>
        <v>17</v>
      </c>
      <c r="H138" s="131" t="str">
        <f t="shared" ref="H138:BG138" ca="1" si="1788">IFERROR(IF(VLOOKUP($C136,INDIRECT(H$5&amp;"!$V$3:$AG$100"),11,0)&gt;0,VLOOKUP($C136,INDIRECT(H$5&amp;"!$V$3:$AG$100"),11,0),0),"")</f>
        <v/>
      </c>
      <c r="I138" s="104" t="str">
        <f t="shared" ca="1" si="1788"/>
        <v/>
      </c>
      <c r="J138" s="104">
        <f t="shared" ca="1" si="1788"/>
        <v>11</v>
      </c>
      <c r="K138" s="105" t="str">
        <f t="shared" ca="1" si="1788"/>
        <v/>
      </c>
      <c r="L138" s="106" t="str">
        <f t="shared" ca="1" si="1788"/>
        <v/>
      </c>
      <c r="M138" s="104" t="str">
        <f t="shared" ca="1" si="1788"/>
        <v/>
      </c>
      <c r="N138" s="104" t="str">
        <f t="shared" ca="1" si="1788"/>
        <v/>
      </c>
      <c r="O138" s="105" t="str">
        <f t="shared" ca="1" si="1788"/>
        <v/>
      </c>
      <c r="P138" s="106" t="str">
        <f t="shared" ca="1" si="1788"/>
        <v/>
      </c>
      <c r="Q138" s="104">
        <f t="shared" ca="1" si="1788"/>
        <v>0</v>
      </c>
      <c r="R138" s="104" t="str">
        <f t="shared" ca="1" si="1788"/>
        <v/>
      </c>
      <c r="S138" s="104" t="str">
        <f t="shared" ca="1" si="1788"/>
        <v/>
      </c>
      <c r="T138" s="105" t="str">
        <f t="shared" ca="1" si="1788"/>
        <v/>
      </c>
      <c r="U138" s="131" t="str">
        <f t="shared" ca="1" si="1788"/>
        <v/>
      </c>
      <c r="V138" s="104" t="str">
        <f t="shared" ca="1" si="1788"/>
        <v/>
      </c>
      <c r="W138" s="104" t="str">
        <f t="shared" ca="1" si="1788"/>
        <v/>
      </c>
      <c r="X138" s="105" t="str">
        <f t="shared" ca="1" si="1788"/>
        <v/>
      </c>
      <c r="Y138" s="106" t="str">
        <f t="shared" ca="1" si="1788"/>
        <v/>
      </c>
      <c r="Z138" s="104" t="str">
        <f t="shared" ca="1" si="1788"/>
        <v/>
      </c>
      <c r="AA138" s="104" t="str">
        <f t="shared" ca="1" si="1788"/>
        <v/>
      </c>
      <c r="AB138" s="105" t="str">
        <f t="shared" ca="1" si="1788"/>
        <v/>
      </c>
      <c r="AC138" s="106" t="str">
        <f t="shared" ca="1" si="1788"/>
        <v/>
      </c>
      <c r="AD138" s="104" t="str">
        <f t="shared" ca="1" si="1788"/>
        <v/>
      </c>
      <c r="AE138" s="104" t="str">
        <f t="shared" ca="1" si="1788"/>
        <v/>
      </c>
      <c r="AF138" s="104" t="str">
        <f t="shared" ca="1" si="1788"/>
        <v/>
      </c>
      <c r="AG138" s="105">
        <f t="shared" ca="1" si="1788"/>
        <v>3</v>
      </c>
      <c r="AH138" s="131" t="str">
        <f t="shared" ca="1" si="1788"/>
        <v/>
      </c>
      <c r="AI138" s="104" t="str">
        <f t="shared" ca="1" si="1788"/>
        <v/>
      </c>
      <c r="AJ138" s="104" t="str">
        <f t="shared" ca="1" si="1788"/>
        <v/>
      </c>
      <c r="AK138" s="105" t="str">
        <f t="shared" ca="1" si="1788"/>
        <v/>
      </c>
      <c r="AL138" s="106" t="str">
        <f t="shared" ca="1" si="1788"/>
        <v/>
      </c>
      <c r="AM138" s="104" t="str">
        <f t="shared" ca="1" si="1788"/>
        <v/>
      </c>
      <c r="AN138" s="104" t="str">
        <f t="shared" ca="1" si="1788"/>
        <v/>
      </c>
      <c r="AO138" s="255" t="str">
        <f t="shared" ca="1" si="1788"/>
        <v/>
      </c>
      <c r="AP138" s="105" t="str">
        <f t="shared" ca="1" si="1788"/>
        <v/>
      </c>
      <c r="AQ138" s="131" t="str">
        <f t="shared" ca="1" si="1788"/>
        <v/>
      </c>
      <c r="AR138" s="104" t="str">
        <f t="shared" ca="1" si="1788"/>
        <v/>
      </c>
      <c r="AS138" s="104" t="str">
        <f t="shared" ca="1" si="1788"/>
        <v/>
      </c>
      <c r="AT138" s="105" t="str">
        <f t="shared" ca="1" si="1788"/>
        <v/>
      </c>
      <c r="AU138" s="131" t="str">
        <f t="shared" ca="1" si="1788"/>
        <v/>
      </c>
      <c r="AV138" s="104" t="str">
        <f t="shared" ca="1" si="1788"/>
        <v/>
      </c>
      <c r="AW138" s="104" t="str">
        <f t="shared" ca="1" si="1788"/>
        <v/>
      </c>
      <c r="AX138" s="105" t="str">
        <f t="shared" ca="1" si="1788"/>
        <v/>
      </c>
      <c r="AY138" s="106" t="str">
        <f t="shared" ca="1" si="1788"/>
        <v/>
      </c>
      <c r="AZ138" s="104">
        <f t="shared" ca="1" si="1788"/>
        <v>3</v>
      </c>
      <c r="BA138" s="104" t="str">
        <f t="shared" ca="1" si="1788"/>
        <v/>
      </c>
      <c r="BB138" s="255" t="str">
        <f t="shared" ca="1" si="1788"/>
        <v/>
      </c>
      <c r="BC138" s="105" t="str">
        <f t="shared" ca="1" si="1788"/>
        <v/>
      </c>
      <c r="BD138" s="131" t="str">
        <f t="shared" ca="1" si="1788"/>
        <v/>
      </c>
      <c r="BE138" s="104" t="str">
        <f t="shared" ca="1" si="1788"/>
        <v/>
      </c>
      <c r="BF138" s="104" t="str">
        <f t="shared" ca="1" si="1788"/>
        <v/>
      </c>
      <c r="BG138" s="105" t="str">
        <f t="shared" ca="1" si="1788"/>
        <v/>
      </c>
      <c r="BH138" s="88"/>
    </row>
    <row r="139" spans="1:60" x14ac:dyDescent="0.25">
      <c r="A139" s="3"/>
      <c r="B139" s="367" t="s">
        <v>16</v>
      </c>
      <c r="C139" s="374"/>
      <c r="D139" s="115" t="str">
        <f t="shared" si="1079"/>
        <v/>
      </c>
      <c r="E139" s="115" t="str">
        <f t="shared" si="1080"/>
        <v>A</v>
      </c>
      <c r="F139" s="23" t="s">
        <v>16</v>
      </c>
      <c r="G139" s="143">
        <f t="shared" ref="G139:G141" ca="1" si="1789">SUM(H139:BG139)</f>
        <v>0</v>
      </c>
      <c r="H139" s="130" t="str">
        <f t="shared" ref="H139:BG139" ca="1" si="1790">IFERROR(IF(VLOOKUP($C139,INDIRECT(H$5&amp;"!$V$3:$AG$100"),2,0)&gt;0,1,0),"")</f>
        <v/>
      </c>
      <c r="I139" s="98" t="str">
        <f t="shared" ca="1" si="1790"/>
        <v/>
      </c>
      <c r="J139" s="98" t="str">
        <f t="shared" ca="1" si="1790"/>
        <v/>
      </c>
      <c r="K139" s="99" t="str">
        <f t="shared" ca="1" si="1790"/>
        <v/>
      </c>
      <c r="L139" s="100" t="str">
        <f t="shared" ca="1" si="1790"/>
        <v/>
      </c>
      <c r="M139" s="98" t="str">
        <f t="shared" ca="1" si="1790"/>
        <v/>
      </c>
      <c r="N139" s="98" t="str">
        <f t="shared" ca="1" si="1790"/>
        <v/>
      </c>
      <c r="O139" s="99" t="str">
        <f t="shared" ca="1" si="1790"/>
        <v/>
      </c>
      <c r="P139" s="100" t="str">
        <f t="shared" ca="1" si="1790"/>
        <v/>
      </c>
      <c r="Q139" s="98" t="str">
        <f t="shared" ca="1" si="1790"/>
        <v/>
      </c>
      <c r="R139" s="98" t="str">
        <f t="shared" ca="1" si="1790"/>
        <v/>
      </c>
      <c r="S139" s="98" t="str">
        <f t="shared" ca="1" si="1790"/>
        <v/>
      </c>
      <c r="T139" s="99" t="str">
        <f t="shared" ca="1" si="1790"/>
        <v/>
      </c>
      <c r="U139" s="130" t="str">
        <f t="shared" ca="1" si="1790"/>
        <v/>
      </c>
      <c r="V139" s="98" t="str">
        <f t="shared" ca="1" si="1790"/>
        <v/>
      </c>
      <c r="W139" s="98" t="str">
        <f t="shared" ca="1" si="1790"/>
        <v/>
      </c>
      <c r="X139" s="99" t="str">
        <f t="shared" ca="1" si="1790"/>
        <v/>
      </c>
      <c r="Y139" s="100" t="str">
        <f t="shared" ca="1" si="1790"/>
        <v/>
      </c>
      <c r="Z139" s="98" t="str">
        <f t="shared" ca="1" si="1790"/>
        <v/>
      </c>
      <c r="AA139" s="98" t="str">
        <f t="shared" ca="1" si="1790"/>
        <v/>
      </c>
      <c r="AB139" s="99" t="str">
        <f t="shared" ca="1" si="1790"/>
        <v/>
      </c>
      <c r="AC139" s="100" t="str">
        <f t="shared" ca="1" si="1790"/>
        <v/>
      </c>
      <c r="AD139" s="98" t="str">
        <f t="shared" ca="1" si="1790"/>
        <v/>
      </c>
      <c r="AE139" s="98" t="str">
        <f t="shared" ca="1" si="1790"/>
        <v/>
      </c>
      <c r="AF139" s="98" t="str">
        <f t="shared" ca="1" si="1790"/>
        <v/>
      </c>
      <c r="AG139" s="99" t="str">
        <f t="shared" ca="1" si="1790"/>
        <v/>
      </c>
      <c r="AH139" s="130" t="str">
        <f t="shared" ca="1" si="1790"/>
        <v/>
      </c>
      <c r="AI139" s="98" t="str">
        <f t="shared" ca="1" si="1790"/>
        <v/>
      </c>
      <c r="AJ139" s="98" t="str">
        <f t="shared" ca="1" si="1790"/>
        <v/>
      </c>
      <c r="AK139" s="99" t="str">
        <f t="shared" ca="1" si="1790"/>
        <v/>
      </c>
      <c r="AL139" s="100" t="str">
        <f t="shared" ca="1" si="1790"/>
        <v/>
      </c>
      <c r="AM139" s="98" t="str">
        <f t="shared" ca="1" si="1790"/>
        <v/>
      </c>
      <c r="AN139" s="98" t="str">
        <f t="shared" ca="1" si="1790"/>
        <v/>
      </c>
      <c r="AO139" s="256" t="str">
        <f t="shared" ca="1" si="1790"/>
        <v/>
      </c>
      <c r="AP139" s="99" t="str">
        <f t="shared" ca="1" si="1790"/>
        <v/>
      </c>
      <c r="AQ139" s="130" t="str">
        <f t="shared" ca="1" si="1790"/>
        <v/>
      </c>
      <c r="AR139" s="98" t="str">
        <f t="shared" ca="1" si="1790"/>
        <v/>
      </c>
      <c r="AS139" s="98" t="str">
        <f t="shared" ca="1" si="1790"/>
        <v/>
      </c>
      <c r="AT139" s="99" t="str">
        <f t="shared" ca="1" si="1790"/>
        <v/>
      </c>
      <c r="AU139" s="130" t="str">
        <f t="shared" ca="1" si="1790"/>
        <v/>
      </c>
      <c r="AV139" s="98" t="str">
        <f t="shared" ca="1" si="1790"/>
        <v/>
      </c>
      <c r="AW139" s="98" t="str">
        <f t="shared" ca="1" si="1790"/>
        <v/>
      </c>
      <c r="AX139" s="99" t="str">
        <f t="shared" ca="1" si="1790"/>
        <v/>
      </c>
      <c r="AY139" s="100" t="str">
        <f t="shared" ca="1" si="1790"/>
        <v/>
      </c>
      <c r="AZ139" s="98" t="str">
        <f t="shared" ca="1" si="1790"/>
        <v/>
      </c>
      <c r="BA139" s="98" t="str">
        <f t="shared" ca="1" si="1790"/>
        <v/>
      </c>
      <c r="BB139" s="256" t="str">
        <f t="shared" ca="1" si="1790"/>
        <v/>
      </c>
      <c r="BC139" s="99" t="str">
        <f t="shared" ca="1" si="1790"/>
        <v/>
      </c>
      <c r="BD139" s="130" t="str">
        <f t="shared" ca="1" si="1790"/>
        <v/>
      </c>
      <c r="BE139" s="98" t="str">
        <f t="shared" ca="1" si="1790"/>
        <v/>
      </c>
      <c r="BF139" s="98" t="str">
        <f t="shared" ca="1" si="1790"/>
        <v/>
      </c>
      <c r="BG139" s="99" t="str">
        <f t="shared" ca="1" si="1790"/>
        <v/>
      </c>
      <c r="BH139" s="88"/>
    </row>
    <row r="140" spans="1:60" x14ac:dyDescent="0.25">
      <c r="A140" s="3"/>
      <c r="B140" s="375"/>
      <c r="C140" s="365"/>
      <c r="D140" s="115" t="str">
        <f t="shared" si="1079"/>
        <v/>
      </c>
      <c r="E140" s="115" t="str">
        <f t="shared" si="1080"/>
        <v/>
      </c>
      <c r="F140" s="17" t="s">
        <v>18</v>
      </c>
      <c r="G140" s="141">
        <f t="shared" ca="1" si="1789"/>
        <v>0</v>
      </c>
      <c r="H140" s="129" t="str">
        <f t="shared" ref="H140:BG140" ca="1" si="1791">IFERROR(IF(VLOOKUP($C139,INDIRECT(H$5&amp;"!$V$3:$AG$100"),12,0)&gt;0,VLOOKUP($C139,INDIRECT(H$5&amp;"!$V$3:$AG$100"),12,0),0),"")</f>
        <v/>
      </c>
      <c r="I140" s="101" t="str">
        <f t="shared" ca="1" si="1791"/>
        <v/>
      </c>
      <c r="J140" s="101" t="str">
        <f t="shared" ca="1" si="1791"/>
        <v/>
      </c>
      <c r="K140" s="102" t="str">
        <f t="shared" ca="1" si="1791"/>
        <v/>
      </c>
      <c r="L140" s="103" t="str">
        <f t="shared" ca="1" si="1791"/>
        <v/>
      </c>
      <c r="M140" s="101" t="str">
        <f t="shared" ca="1" si="1791"/>
        <v/>
      </c>
      <c r="N140" s="101" t="str">
        <f t="shared" ca="1" si="1791"/>
        <v/>
      </c>
      <c r="O140" s="102" t="str">
        <f t="shared" ca="1" si="1791"/>
        <v/>
      </c>
      <c r="P140" s="103" t="str">
        <f t="shared" ca="1" si="1791"/>
        <v/>
      </c>
      <c r="Q140" s="101" t="str">
        <f t="shared" ca="1" si="1791"/>
        <v/>
      </c>
      <c r="R140" s="101" t="str">
        <f t="shared" ca="1" si="1791"/>
        <v/>
      </c>
      <c r="S140" s="101" t="str">
        <f t="shared" ca="1" si="1791"/>
        <v/>
      </c>
      <c r="T140" s="102" t="str">
        <f t="shared" ca="1" si="1791"/>
        <v/>
      </c>
      <c r="U140" s="129" t="str">
        <f t="shared" ca="1" si="1791"/>
        <v/>
      </c>
      <c r="V140" s="101" t="str">
        <f t="shared" ca="1" si="1791"/>
        <v/>
      </c>
      <c r="W140" s="101" t="str">
        <f t="shared" ca="1" si="1791"/>
        <v/>
      </c>
      <c r="X140" s="102" t="str">
        <f t="shared" ca="1" si="1791"/>
        <v/>
      </c>
      <c r="Y140" s="103" t="str">
        <f t="shared" ca="1" si="1791"/>
        <v/>
      </c>
      <c r="Z140" s="101" t="str">
        <f t="shared" ca="1" si="1791"/>
        <v/>
      </c>
      <c r="AA140" s="101" t="str">
        <f t="shared" ca="1" si="1791"/>
        <v/>
      </c>
      <c r="AB140" s="102" t="str">
        <f t="shared" ca="1" si="1791"/>
        <v/>
      </c>
      <c r="AC140" s="103" t="str">
        <f t="shared" ca="1" si="1791"/>
        <v/>
      </c>
      <c r="AD140" s="101" t="str">
        <f t="shared" ca="1" si="1791"/>
        <v/>
      </c>
      <c r="AE140" s="101" t="str">
        <f t="shared" ca="1" si="1791"/>
        <v/>
      </c>
      <c r="AF140" s="101" t="str">
        <f t="shared" ca="1" si="1791"/>
        <v/>
      </c>
      <c r="AG140" s="102" t="str">
        <f t="shared" ca="1" si="1791"/>
        <v/>
      </c>
      <c r="AH140" s="129" t="str">
        <f t="shared" ca="1" si="1791"/>
        <v/>
      </c>
      <c r="AI140" s="101" t="str">
        <f t="shared" ca="1" si="1791"/>
        <v/>
      </c>
      <c r="AJ140" s="101" t="str">
        <f t="shared" ca="1" si="1791"/>
        <v/>
      </c>
      <c r="AK140" s="102" t="str">
        <f t="shared" ca="1" si="1791"/>
        <v/>
      </c>
      <c r="AL140" s="103" t="str">
        <f t="shared" ca="1" si="1791"/>
        <v/>
      </c>
      <c r="AM140" s="101" t="str">
        <f t="shared" ca="1" si="1791"/>
        <v/>
      </c>
      <c r="AN140" s="101" t="str">
        <f t="shared" ca="1" si="1791"/>
        <v/>
      </c>
      <c r="AO140" s="254" t="str">
        <f t="shared" ca="1" si="1791"/>
        <v/>
      </c>
      <c r="AP140" s="102" t="str">
        <f t="shared" ca="1" si="1791"/>
        <v/>
      </c>
      <c r="AQ140" s="129" t="str">
        <f t="shared" ca="1" si="1791"/>
        <v/>
      </c>
      <c r="AR140" s="101" t="str">
        <f t="shared" ca="1" si="1791"/>
        <v/>
      </c>
      <c r="AS140" s="101" t="str">
        <f t="shared" ca="1" si="1791"/>
        <v/>
      </c>
      <c r="AT140" s="102" t="str">
        <f t="shared" ca="1" si="1791"/>
        <v/>
      </c>
      <c r="AU140" s="129" t="str">
        <f t="shared" ca="1" si="1791"/>
        <v/>
      </c>
      <c r="AV140" s="101" t="str">
        <f t="shared" ca="1" si="1791"/>
        <v/>
      </c>
      <c r="AW140" s="101" t="str">
        <f t="shared" ca="1" si="1791"/>
        <v/>
      </c>
      <c r="AX140" s="102" t="str">
        <f t="shared" ca="1" si="1791"/>
        <v/>
      </c>
      <c r="AY140" s="103" t="str">
        <f t="shared" ca="1" si="1791"/>
        <v/>
      </c>
      <c r="AZ140" s="101" t="str">
        <f t="shared" ca="1" si="1791"/>
        <v/>
      </c>
      <c r="BA140" s="101" t="str">
        <f t="shared" ca="1" si="1791"/>
        <v/>
      </c>
      <c r="BB140" s="254" t="str">
        <f t="shared" ca="1" si="1791"/>
        <v/>
      </c>
      <c r="BC140" s="102" t="str">
        <f t="shared" ca="1" si="1791"/>
        <v/>
      </c>
      <c r="BD140" s="129" t="str">
        <f t="shared" ca="1" si="1791"/>
        <v/>
      </c>
      <c r="BE140" s="101" t="str">
        <f t="shared" ca="1" si="1791"/>
        <v/>
      </c>
      <c r="BF140" s="101" t="str">
        <f t="shared" ca="1" si="1791"/>
        <v/>
      </c>
      <c r="BG140" s="102" t="str">
        <f t="shared" ca="1" si="1791"/>
        <v/>
      </c>
      <c r="BH140" s="88"/>
    </row>
    <row r="141" spans="1:60" x14ac:dyDescent="0.25">
      <c r="A141" s="3"/>
      <c r="B141" s="376"/>
      <c r="C141" s="366"/>
      <c r="D141" s="115" t="str">
        <f t="shared" si="1079"/>
        <v/>
      </c>
      <c r="E141" s="115" t="str">
        <f t="shared" si="1080"/>
        <v/>
      </c>
      <c r="F141" s="20" t="s">
        <v>20</v>
      </c>
      <c r="G141" s="142">
        <f t="shared" ca="1" si="1789"/>
        <v>0</v>
      </c>
      <c r="H141" s="131" t="str">
        <f t="shared" ref="H141:BG141" ca="1" si="1792">IFERROR(IF(VLOOKUP($C139,INDIRECT(H$5&amp;"!$V$3:$AG$100"),11,0)&gt;0,VLOOKUP($C139,INDIRECT(H$5&amp;"!$V$3:$AG$100"),11,0),0),"")</f>
        <v/>
      </c>
      <c r="I141" s="104" t="str">
        <f t="shared" ca="1" si="1792"/>
        <v/>
      </c>
      <c r="J141" s="104" t="str">
        <f t="shared" ca="1" si="1792"/>
        <v/>
      </c>
      <c r="K141" s="105" t="str">
        <f t="shared" ca="1" si="1792"/>
        <v/>
      </c>
      <c r="L141" s="106" t="str">
        <f t="shared" ca="1" si="1792"/>
        <v/>
      </c>
      <c r="M141" s="104" t="str">
        <f t="shared" ca="1" si="1792"/>
        <v/>
      </c>
      <c r="N141" s="104" t="str">
        <f t="shared" ca="1" si="1792"/>
        <v/>
      </c>
      <c r="O141" s="105" t="str">
        <f t="shared" ca="1" si="1792"/>
        <v/>
      </c>
      <c r="P141" s="106" t="str">
        <f t="shared" ca="1" si="1792"/>
        <v/>
      </c>
      <c r="Q141" s="104" t="str">
        <f t="shared" ca="1" si="1792"/>
        <v/>
      </c>
      <c r="R141" s="104" t="str">
        <f t="shared" ca="1" si="1792"/>
        <v/>
      </c>
      <c r="S141" s="104" t="str">
        <f t="shared" ca="1" si="1792"/>
        <v/>
      </c>
      <c r="T141" s="105" t="str">
        <f t="shared" ca="1" si="1792"/>
        <v/>
      </c>
      <c r="U141" s="131" t="str">
        <f t="shared" ca="1" si="1792"/>
        <v/>
      </c>
      <c r="V141" s="104" t="str">
        <f t="shared" ca="1" si="1792"/>
        <v/>
      </c>
      <c r="W141" s="104" t="str">
        <f t="shared" ca="1" si="1792"/>
        <v/>
      </c>
      <c r="X141" s="105" t="str">
        <f t="shared" ca="1" si="1792"/>
        <v/>
      </c>
      <c r="Y141" s="106" t="str">
        <f t="shared" ca="1" si="1792"/>
        <v/>
      </c>
      <c r="Z141" s="104" t="str">
        <f t="shared" ca="1" si="1792"/>
        <v/>
      </c>
      <c r="AA141" s="104" t="str">
        <f t="shared" ca="1" si="1792"/>
        <v/>
      </c>
      <c r="AB141" s="105" t="str">
        <f t="shared" ca="1" si="1792"/>
        <v/>
      </c>
      <c r="AC141" s="106" t="str">
        <f t="shared" ca="1" si="1792"/>
        <v/>
      </c>
      <c r="AD141" s="104" t="str">
        <f t="shared" ca="1" si="1792"/>
        <v/>
      </c>
      <c r="AE141" s="104" t="str">
        <f t="shared" ca="1" si="1792"/>
        <v/>
      </c>
      <c r="AF141" s="104" t="str">
        <f t="shared" ca="1" si="1792"/>
        <v/>
      </c>
      <c r="AG141" s="105" t="str">
        <f t="shared" ca="1" si="1792"/>
        <v/>
      </c>
      <c r="AH141" s="131" t="str">
        <f t="shared" ca="1" si="1792"/>
        <v/>
      </c>
      <c r="AI141" s="104" t="str">
        <f t="shared" ca="1" si="1792"/>
        <v/>
      </c>
      <c r="AJ141" s="104" t="str">
        <f t="shared" ca="1" si="1792"/>
        <v/>
      </c>
      <c r="AK141" s="105" t="str">
        <f t="shared" ca="1" si="1792"/>
        <v/>
      </c>
      <c r="AL141" s="106" t="str">
        <f t="shared" ca="1" si="1792"/>
        <v/>
      </c>
      <c r="AM141" s="104" t="str">
        <f t="shared" ca="1" si="1792"/>
        <v/>
      </c>
      <c r="AN141" s="104" t="str">
        <f t="shared" ca="1" si="1792"/>
        <v/>
      </c>
      <c r="AO141" s="255" t="str">
        <f t="shared" ca="1" si="1792"/>
        <v/>
      </c>
      <c r="AP141" s="105" t="str">
        <f t="shared" ca="1" si="1792"/>
        <v/>
      </c>
      <c r="AQ141" s="131" t="str">
        <f t="shared" ca="1" si="1792"/>
        <v/>
      </c>
      <c r="AR141" s="104" t="str">
        <f t="shared" ca="1" si="1792"/>
        <v/>
      </c>
      <c r="AS141" s="104" t="str">
        <f t="shared" ca="1" si="1792"/>
        <v/>
      </c>
      <c r="AT141" s="105" t="str">
        <f t="shared" ca="1" si="1792"/>
        <v/>
      </c>
      <c r="AU141" s="131" t="str">
        <f t="shared" ca="1" si="1792"/>
        <v/>
      </c>
      <c r="AV141" s="104" t="str">
        <f t="shared" ca="1" si="1792"/>
        <v/>
      </c>
      <c r="AW141" s="104" t="str">
        <f t="shared" ca="1" si="1792"/>
        <v/>
      </c>
      <c r="AX141" s="105" t="str">
        <f t="shared" ca="1" si="1792"/>
        <v/>
      </c>
      <c r="AY141" s="106" t="str">
        <f t="shared" ca="1" si="1792"/>
        <v/>
      </c>
      <c r="AZ141" s="104" t="str">
        <f t="shared" ca="1" si="1792"/>
        <v/>
      </c>
      <c r="BA141" s="104" t="str">
        <f t="shared" ca="1" si="1792"/>
        <v/>
      </c>
      <c r="BB141" s="255" t="str">
        <f t="shared" ca="1" si="1792"/>
        <v/>
      </c>
      <c r="BC141" s="105" t="str">
        <f t="shared" ca="1" si="1792"/>
        <v/>
      </c>
      <c r="BD141" s="131" t="str">
        <f t="shared" ca="1" si="1792"/>
        <v/>
      </c>
      <c r="BE141" s="104" t="str">
        <f t="shared" ca="1" si="1792"/>
        <v/>
      </c>
      <c r="BF141" s="104" t="str">
        <f t="shared" ca="1" si="1792"/>
        <v/>
      </c>
      <c r="BG141" s="105" t="str">
        <f t="shared" ca="1" si="1792"/>
        <v/>
      </c>
      <c r="BH141" s="88"/>
    </row>
    <row r="142" spans="1:60" x14ac:dyDescent="0.25">
      <c r="A142" s="3"/>
      <c r="B142" s="367" t="s">
        <v>16</v>
      </c>
      <c r="C142" s="374"/>
      <c r="D142" s="115" t="str">
        <f t="shared" ref="D142:D144" si="1793">IF(C142="","",C142)</f>
        <v/>
      </c>
      <c r="E142" s="115" t="str">
        <f t="shared" ref="E142:E144" si="1794">IF(B142="","",B142)</f>
        <v>A</v>
      </c>
      <c r="F142" s="23" t="s">
        <v>16</v>
      </c>
      <c r="G142" s="143">
        <f t="shared" ref="G142:G144" ca="1" si="1795">SUM(H142:BG142)</f>
        <v>0</v>
      </c>
      <c r="H142" s="130" t="str">
        <f t="shared" ref="H142:BG142" ca="1" si="1796">IFERROR(IF(VLOOKUP($C142,INDIRECT(H$5&amp;"!$V$3:$AG$100"),2,0)&gt;0,1,0),"")</f>
        <v/>
      </c>
      <c r="I142" s="98" t="str">
        <f t="shared" ca="1" si="1796"/>
        <v/>
      </c>
      <c r="J142" s="98" t="str">
        <f t="shared" ca="1" si="1796"/>
        <v/>
      </c>
      <c r="K142" s="99" t="str">
        <f t="shared" ca="1" si="1796"/>
        <v/>
      </c>
      <c r="L142" s="100" t="str">
        <f t="shared" ca="1" si="1796"/>
        <v/>
      </c>
      <c r="M142" s="98" t="str">
        <f t="shared" ca="1" si="1796"/>
        <v/>
      </c>
      <c r="N142" s="98" t="str">
        <f t="shared" ca="1" si="1796"/>
        <v/>
      </c>
      <c r="O142" s="99" t="str">
        <f t="shared" ca="1" si="1796"/>
        <v/>
      </c>
      <c r="P142" s="100" t="str">
        <f t="shared" ca="1" si="1796"/>
        <v/>
      </c>
      <c r="Q142" s="98" t="str">
        <f t="shared" ca="1" si="1796"/>
        <v/>
      </c>
      <c r="R142" s="98" t="str">
        <f t="shared" ca="1" si="1796"/>
        <v/>
      </c>
      <c r="S142" s="98" t="str">
        <f t="shared" ca="1" si="1796"/>
        <v/>
      </c>
      <c r="T142" s="99" t="str">
        <f t="shared" ca="1" si="1796"/>
        <v/>
      </c>
      <c r="U142" s="130" t="str">
        <f t="shared" ca="1" si="1796"/>
        <v/>
      </c>
      <c r="V142" s="98" t="str">
        <f t="shared" ca="1" si="1796"/>
        <v/>
      </c>
      <c r="W142" s="98" t="str">
        <f t="shared" ca="1" si="1796"/>
        <v/>
      </c>
      <c r="X142" s="99" t="str">
        <f t="shared" ca="1" si="1796"/>
        <v/>
      </c>
      <c r="Y142" s="100" t="str">
        <f t="shared" ca="1" si="1796"/>
        <v/>
      </c>
      <c r="Z142" s="98" t="str">
        <f t="shared" ca="1" si="1796"/>
        <v/>
      </c>
      <c r="AA142" s="98" t="str">
        <f t="shared" ca="1" si="1796"/>
        <v/>
      </c>
      <c r="AB142" s="99" t="str">
        <f t="shared" ca="1" si="1796"/>
        <v/>
      </c>
      <c r="AC142" s="100" t="str">
        <f t="shared" ca="1" si="1796"/>
        <v/>
      </c>
      <c r="AD142" s="98" t="str">
        <f t="shared" ca="1" si="1796"/>
        <v/>
      </c>
      <c r="AE142" s="98" t="str">
        <f t="shared" ca="1" si="1796"/>
        <v/>
      </c>
      <c r="AF142" s="98" t="str">
        <f t="shared" ca="1" si="1796"/>
        <v/>
      </c>
      <c r="AG142" s="99" t="str">
        <f t="shared" ca="1" si="1796"/>
        <v/>
      </c>
      <c r="AH142" s="130" t="str">
        <f t="shared" ca="1" si="1796"/>
        <v/>
      </c>
      <c r="AI142" s="98" t="str">
        <f t="shared" ca="1" si="1796"/>
        <v/>
      </c>
      <c r="AJ142" s="98" t="str">
        <f t="shared" ca="1" si="1796"/>
        <v/>
      </c>
      <c r="AK142" s="99" t="str">
        <f t="shared" ca="1" si="1796"/>
        <v/>
      </c>
      <c r="AL142" s="100" t="str">
        <f t="shared" ca="1" si="1796"/>
        <v/>
      </c>
      <c r="AM142" s="98" t="str">
        <f t="shared" ca="1" si="1796"/>
        <v/>
      </c>
      <c r="AN142" s="98" t="str">
        <f t="shared" ca="1" si="1796"/>
        <v/>
      </c>
      <c r="AO142" s="256" t="str">
        <f t="shared" ca="1" si="1796"/>
        <v/>
      </c>
      <c r="AP142" s="99" t="str">
        <f t="shared" ca="1" si="1796"/>
        <v/>
      </c>
      <c r="AQ142" s="130" t="str">
        <f t="shared" ca="1" si="1796"/>
        <v/>
      </c>
      <c r="AR142" s="98" t="str">
        <f t="shared" ca="1" si="1796"/>
        <v/>
      </c>
      <c r="AS142" s="98" t="str">
        <f t="shared" ca="1" si="1796"/>
        <v/>
      </c>
      <c r="AT142" s="99" t="str">
        <f t="shared" ca="1" si="1796"/>
        <v/>
      </c>
      <c r="AU142" s="130" t="str">
        <f t="shared" ca="1" si="1796"/>
        <v/>
      </c>
      <c r="AV142" s="98" t="str">
        <f t="shared" ca="1" si="1796"/>
        <v/>
      </c>
      <c r="AW142" s="98" t="str">
        <f t="shared" ca="1" si="1796"/>
        <v/>
      </c>
      <c r="AX142" s="99" t="str">
        <f t="shared" ca="1" si="1796"/>
        <v/>
      </c>
      <c r="AY142" s="100" t="str">
        <f t="shared" ca="1" si="1796"/>
        <v/>
      </c>
      <c r="AZ142" s="98" t="str">
        <f t="shared" ca="1" si="1796"/>
        <v/>
      </c>
      <c r="BA142" s="98" t="str">
        <f t="shared" ca="1" si="1796"/>
        <v/>
      </c>
      <c r="BB142" s="256" t="str">
        <f t="shared" ca="1" si="1796"/>
        <v/>
      </c>
      <c r="BC142" s="99" t="str">
        <f t="shared" ca="1" si="1796"/>
        <v/>
      </c>
      <c r="BD142" s="130" t="str">
        <f t="shared" ca="1" si="1796"/>
        <v/>
      </c>
      <c r="BE142" s="98" t="str">
        <f t="shared" ca="1" si="1796"/>
        <v/>
      </c>
      <c r="BF142" s="98" t="str">
        <f t="shared" ca="1" si="1796"/>
        <v/>
      </c>
      <c r="BG142" s="99" t="str">
        <f t="shared" ca="1" si="1796"/>
        <v/>
      </c>
      <c r="BH142" s="88"/>
    </row>
    <row r="143" spans="1:60" x14ac:dyDescent="0.25">
      <c r="A143" s="3"/>
      <c r="B143" s="375"/>
      <c r="C143" s="365"/>
      <c r="D143" s="115" t="str">
        <f t="shared" si="1793"/>
        <v/>
      </c>
      <c r="E143" s="115" t="str">
        <f t="shared" si="1794"/>
        <v/>
      </c>
      <c r="F143" s="17" t="s">
        <v>18</v>
      </c>
      <c r="G143" s="141">
        <f t="shared" ca="1" si="1795"/>
        <v>0</v>
      </c>
      <c r="H143" s="129" t="str">
        <f t="shared" ref="H143:BG143" ca="1" si="1797">IFERROR(IF(VLOOKUP($C142,INDIRECT(H$5&amp;"!$V$3:$AG$100"),12,0)&gt;0,VLOOKUP($C142,INDIRECT(H$5&amp;"!$V$3:$AG$100"),12,0),0),"")</f>
        <v/>
      </c>
      <c r="I143" s="101" t="str">
        <f t="shared" ca="1" si="1797"/>
        <v/>
      </c>
      <c r="J143" s="101" t="str">
        <f t="shared" ca="1" si="1797"/>
        <v/>
      </c>
      <c r="K143" s="102" t="str">
        <f t="shared" ca="1" si="1797"/>
        <v/>
      </c>
      <c r="L143" s="103" t="str">
        <f t="shared" ca="1" si="1797"/>
        <v/>
      </c>
      <c r="M143" s="101" t="str">
        <f t="shared" ca="1" si="1797"/>
        <v/>
      </c>
      <c r="N143" s="101" t="str">
        <f t="shared" ca="1" si="1797"/>
        <v/>
      </c>
      <c r="O143" s="102" t="str">
        <f t="shared" ca="1" si="1797"/>
        <v/>
      </c>
      <c r="P143" s="103" t="str">
        <f t="shared" ca="1" si="1797"/>
        <v/>
      </c>
      <c r="Q143" s="101" t="str">
        <f t="shared" ca="1" si="1797"/>
        <v/>
      </c>
      <c r="R143" s="101" t="str">
        <f t="shared" ca="1" si="1797"/>
        <v/>
      </c>
      <c r="S143" s="101" t="str">
        <f t="shared" ca="1" si="1797"/>
        <v/>
      </c>
      <c r="T143" s="102" t="str">
        <f t="shared" ca="1" si="1797"/>
        <v/>
      </c>
      <c r="U143" s="129" t="str">
        <f t="shared" ca="1" si="1797"/>
        <v/>
      </c>
      <c r="V143" s="101" t="str">
        <f t="shared" ca="1" si="1797"/>
        <v/>
      </c>
      <c r="W143" s="101" t="str">
        <f t="shared" ca="1" si="1797"/>
        <v/>
      </c>
      <c r="X143" s="102" t="str">
        <f t="shared" ca="1" si="1797"/>
        <v/>
      </c>
      <c r="Y143" s="103" t="str">
        <f t="shared" ca="1" si="1797"/>
        <v/>
      </c>
      <c r="Z143" s="101" t="str">
        <f t="shared" ca="1" si="1797"/>
        <v/>
      </c>
      <c r="AA143" s="101" t="str">
        <f t="shared" ca="1" si="1797"/>
        <v/>
      </c>
      <c r="AB143" s="102" t="str">
        <f t="shared" ca="1" si="1797"/>
        <v/>
      </c>
      <c r="AC143" s="103" t="str">
        <f t="shared" ca="1" si="1797"/>
        <v/>
      </c>
      <c r="AD143" s="101" t="str">
        <f t="shared" ca="1" si="1797"/>
        <v/>
      </c>
      <c r="AE143" s="101" t="str">
        <f t="shared" ca="1" si="1797"/>
        <v/>
      </c>
      <c r="AF143" s="101" t="str">
        <f t="shared" ca="1" si="1797"/>
        <v/>
      </c>
      <c r="AG143" s="102" t="str">
        <f t="shared" ca="1" si="1797"/>
        <v/>
      </c>
      <c r="AH143" s="129" t="str">
        <f t="shared" ca="1" si="1797"/>
        <v/>
      </c>
      <c r="AI143" s="101" t="str">
        <f t="shared" ca="1" si="1797"/>
        <v/>
      </c>
      <c r="AJ143" s="101" t="str">
        <f t="shared" ca="1" si="1797"/>
        <v/>
      </c>
      <c r="AK143" s="102" t="str">
        <f t="shared" ca="1" si="1797"/>
        <v/>
      </c>
      <c r="AL143" s="103" t="str">
        <f t="shared" ca="1" si="1797"/>
        <v/>
      </c>
      <c r="AM143" s="101" t="str">
        <f t="shared" ca="1" si="1797"/>
        <v/>
      </c>
      <c r="AN143" s="101" t="str">
        <f t="shared" ca="1" si="1797"/>
        <v/>
      </c>
      <c r="AO143" s="254" t="str">
        <f t="shared" ca="1" si="1797"/>
        <v/>
      </c>
      <c r="AP143" s="102" t="str">
        <f t="shared" ca="1" si="1797"/>
        <v/>
      </c>
      <c r="AQ143" s="129" t="str">
        <f t="shared" ca="1" si="1797"/>
        <v/>
      </c>
      <c r="AR143" s="101" t="str">
        <f t="shared" ca="1" si="1797"/>
        <v/>
      </c>
      <c r="AS143" s="101" t="str">
        <f t="shared" ca="1" si="1797"/>
        <v/>
      </c>
      <c r="AT143" s="102" t="str">
        <f t="shared" ca="1" si="1797"/>
        <v/>
      </c>
      <c r="AU143" s="129" t="str">
        <f t="shared" ca="1" si="1797"/>
        <v/>
      </c>
      <c r="AV143" s="101" t="str">
        <f t="shared" ca="1" si="1797"/>
        <v/>
      </c>
      <c r="AW143" s="101" t="str">
        <f t="shared" ca="1" si="1797"/>
        <v/>
      </c>
      <c r="AX143" s="102" t="str">
        <f t="shared" ca="1" si="1797"/>
        <v/>
      </c>
      <c r="AY143" s="103" t="str">
        <f t="shared" ca="1" si="1797"/>
        <v/>
      </c>
      <c r="AZ143" s="101" t="str">
        <f t="shared" ca="1" si="1797"/>
        <v/>
      </c>
      <c r="BA143" s="101" t="str">
        <f t="shared" ca="1" si="1797"/>
        <v/>
      </c>
      <c r="BB143" s="254" t="str">
        <f t="shared" ca="1" si="1797"/>
        <v/>
      </c>
      <c r="BC143" s="102" t="str">
        <f t="shared" ca="1" si="1797"/>
        <v/>
      </c>
      <c r="BD143" s="129" t="str">
        <f t="shared" ca="1" si="1797"/>
        <v/>
      </c>
      <c r="BE143" s="101" t="str">
        <f t="shared" ca="1" si="1797"/>
        <v/>
      </c>
      <c r="BF143" s="101" t="str">
        <f t="shared" ca="1" si="1797"/>
        <v/>
      </c>
      <c r="BG143" s="102" t="str">
        <f t="shared" ca="1" si="1797"/>
        <v/>
      </c>
      <c r="BH143" s="88"/>
    </row>
    <row r="144" spans="1:60" x14ac:dyDescent="0.25">
      <c r="A144" s="3"/>
      <c r="B144" s="376"/>
      <c r="C144" s="366"/>
      <c r="D144" s="115" t="str">
        <f t="shared" si="1793"/>
        <v/>
      </c>
      <c r="E144" s="115" t="str">
        <f t="shared" si="1794"/>
        <v/>
      </c>
      <c r="F144" s="20" t="s">
        <v>20</v>
      </c>
      <c r="G144" s="142">
        <f t="shared" ca="1" si="1795"/>
        <v>0</v>
      </c>
      <c r="H144" s="131" t="str">
        <f t="shared" ref="H144:BG144" ca="1" si="1798">IFERROR(IF(VLOOKUP($C142,INDIRECT(H$5&amp;"!$V$3:$AG$100"),11,0)&gt;0,VLOOKUP($C142,INDIRECT(H$5&amp;"!$V$3:$AG$100"),11,0),0),"")</f>
        <v/>
      </c>
      <c r="I144" s="104" t="str">
        <f t="shared" ca="1" si="1798"/>
        <v/>
      </c>
      <c r="J144" s="104" t="str">
        <f t="shared" ca="1" si="1798"/>
        <v/>
      </c>
      <c r="K144" s="105" t="str">
        <f t="shared" ca="1" si="1798"/>
        <v/>
      </c>
      <c r="L144" s="106" t="str">
        <f t="shared" ca="1" si="1798"/>
        <v/>
      </c>
      <c r="M144" s="104" t="str">
        <f t="shared" ca="1" si="1798"/>
        <v/>
      </c>
      <c r="N144" s="104" t="str">
        <f t="shared" ca="1" si="1798"/>
        <v/>
      </c>
      <c r="O144" s="105" t="str">
        <f t="shared" ca="1" si="1798"/>
        <v/>
      </c>
      <c r="P144" s="106" t="str">
        <f t="shared" ca="1" si="1798"/>
        <v/>
      </c>
      <c r="Q144" s="104" t="str">
        <f t="shared" ca="1" si="1798"/>
        <v/>
      </c>
      <c r="R144" s="104" t="str">
        <f t="shared" ca="1" si="1798"/>
        <v/>
      </c>
      <c r="S144" s="104" t="str">
        <f t="shared" ca="1" si="1798"/>
        <v/>
      </c>
      <c r="T144" s="105" t="str">
        <f t="shared" ca="1" si="1798"/>
        <v/>
      </c>
      <c r="U144" s="131" t="str">
        <f t="shared" ca="1" si="1798"/>
        <v/>
      </c>
      <c r="V144" s="104" t="str">
        <f t="shared" ca="1" si="1798"/>
        <v/>
      </c>
      <c r="W144" s="104" t="str">
        <f t="shared" ca="1" si="1798"/>
        <v/>
      </c>
      <c r="X144" s="105" t="str">
        <f t="shared" ca="1" si="1798"/>
        <v/>
      </c>
      <c r="Y144" s="106" t="str">
        <f t="shared" ca="1" si="1798"/>
        <v/>
      </c>
      <c r="Z144" s="104" t="str">
        <f t="shared" ca="1" si="1798"/>
        <v/>
      </c>
      <c r="AA144" s="104" t="str">
        <f t="shared" ca="1" si="1798"/>
        <v/>
      </c>
      <c r="AB144" s="105" t="str">
        <f t="shared" ca="1" si="1798"/>
        <v/>
      </c>
      <c r="AC144" s="106" t="str">
        <f t="shared" ca="1" si="1798"/>
        <v/>
      </c>
      <c r="AD144" s="104" t="str">
        <f t="shared" ca="1" si="1798"/>
        <v/>
      </c>
      <c r="AE144" s="104" t="str">
        <f t="shared" ca="1" si="1798"/>
        <v/>
      </c>
      <c r="AF144" s="104" t="str">
        <f t="shared" ca="1" si="1798"/>
        <v/>
      </c>
      <c r="AG144" s="105" t="str">
        <f t="shared" ca="1" si="1798"/>
        <v/>
      </c>
      <c r="AH144" s="131" t="str">
        <f t="shared" ca="1" si="1798"/>
        <v/>
      </c>
      <c r="AI144" s="104" t="str">
        <f t="shared" ca="1" si="1798"/>
        <v/>
      </c>
      <c r="AJ144" s="104" t="str">
        <f t="shared" ca="1" si="1798"/>
        <v/>
      </c>
      <c r="AK144" s="105" t="str">
        <f t="shared" ca="1" si="1798"/>
        <v/>
      </c>
      <c r="AL144" s="106" t="str">
        <f t="shared" ca="1" si="1798"/>
        <v/>
      </c>
      <c r="AM144" s="104" t="str">
        <f t="shared" ca="1" si="1798"/>
        <v/>
      </c>
      <c r="AN144" s="104" t="str">
        <f t="shared" ca="1" si="1798"/>
        <v/>
      </c>
      <c r="AO144" s="255" t="str">
        <f t="shared" ca="1" si="1798"/>
        <v/>
      </c>
      <c r="AP144" s="105" t="str">
        <f t="shared" ca="1" si="1798"/>
        <v/>
      </c>
      <c r="AQ144" s="131" t="str">
        <f t="shared" ca="1" si="1798"/>
        <v/>
      </c>
      <c r="AR144" s="104" t="str">
        <f t="shared" ca="1" si="1798"/>
        <v/>
      </c>
      <c r="AS144" s="104" t="str">
        <f t="shared" ca="1" si="1798"/>
        <v/>
      </c>
      <c r="AT144" s="105" t="str">
        <f t="shared" ca="1" si="1798"/>
        <v/>
      </c>
      <c r="AU144" s="131" t="str">
        <f t="shared" ca="1" si="1798"/>
        <v/>
      </c>
      <c r="AV144" s="104" t="str">
        <f t="shared" ca="1" si="1798"/>
        <v/>
      </c>
      <c r="AW144" s="104" t="str">
        <f t="shared" ca="1" si="1798"/>
        <v/>
      </c>
      <c r="AX144" s="105" t="str">
        <f t="shared" ca="1" si="1798"/>
        <v/>
      </c>
      <c r="AY144" s="106" t="str">
        <f t="shared" ca="1" si="1798"/>
        <v/>
      </c>
      <c r="AZ144" s="104" t="str">
        <f t="shared" ca="1" si="1798"/>
        <v/>
      </c>
      <c r="BA144" s="104" t="str">
        <f t="shared" ca="1" si="1798"/>
        <v/>
      </c>
      <c r="BB144" s="255" t="str">
        <f t="shared" ca="1" si="1798"/>
        <v/>
      </c>
      <c r="BC144" s="105" t="str">
        <f t="shared" ca="1" si="1798"/>
        <v/>
      </c>
      <c r="BD144" s="131" t="str">
        <f t="shared" ca="1" si="1798"/>
        <v/>
      </c>
      <c r="BE144" s="104" t="str">
        <f t="shared" ca="1" si="1798"/>
        <v/>
      </c>
      <c r="BF144" s="104" t="str">
        <f t="shared" ca="1" si="1798"/>
        <v/>
      </c>
      <c r="BG144" s="105" t="str">
        <f t="shared" ca="1" si="1798"/>
        <v/>
      </c>
      <c r="BH144" s="88"/>
    </row>
    <row r="145" spans="1:61" x14ac:dyDescent="0.25">
      <c r="A145" s="3"/>
      <c r="B145" s="367" t="s">
        <v>16</v>
      </c>
      <c r="C145" s="361"/>
      <c r="D145" s="115" t="str">
        <f t="shared" si="1079"/>
        <v/>
      </c>
      <c r="E145" s="115" t="str">
        <f t="shared" si="1080"/>
        <v>A</v>
      </c>
      <c r="F145" s="23" t="s">
        <v>16</v>
      </c>
      <c r="G145" s="143">
        <f t="shared" ca="1" si="122"/>
        <v>0</v>
      </c>
      <c r="H145" s="130" t="str">
        <f t="shared" ref="H145:W145" ca="1" si="1799">IFERROR(IF(VLOOKUP($C145,INDIRECT(H$5&amp;"!$V$3:$AG$100"),2,0)&gt;0,1,0),"")</f>
        <v/>
      </c>
      <c r="I145" s="98" t="str">
        <f t="shared" ca="1" si="1799"/>
        <v/>
      </c>
      <c r="J145" s="98" t="str">
        <f t="shared" ca="1" si="1799"/>
        <v/>
      </c>
      <c r="K145" s="99" t="str">
        <f t="shared" ca="1" si="1799"/>
        <v/>
      </c>
      <c r="L145" s="107" t="str">
        <f t="shared" ca="1" si="1799"/>
        <v/>
      </c>
      <c r="M145" s="108" t="str">
        <f t="shared" ca="1" si="1799"/>
        <v/>
      </c>
      <c r="N145" s="108" t="str">
        <f t="shared" ca="1" si="1799"/>
        <v/>
      </c>
      <c r="O145" s="109" t="str">
        <f t="shared" ca="1" si="1799"/>
        <v/>
      </c>
      <c r="P145" s="107" t="str">
        <f t="shared" ca="1" si="1799"/>
        <v/>
      </c>
      <c r="Q145" s="108" t="str">
        <f t="shared" ca="1" si="1799"/>
        <v/>
      </c>
      <c r="R145" s="108" t="str">
        <f t="shared" ca="1" si="1799"/>
        <v/>
      </c>
      <c r="S145" s="108" t="str">
        <f t="shared" ca="1" si="1799"/>
        <v/>
      </c>
      <c r="T145" s="109" t="str">
        <f t="shared" ca="1" si="1799"/>
        <v/>
      </c>
      <c r="U145" s="128" t="str">
        <f t="shared" ca="1" si="1799"/>
        <v/>
      </c>
      <c r="V145" s="108" t="str">
        <f t="shared" ca="1" si="1799"/>
        <v/>
      </c>
      <c r="W145" s="108" t="str">
        <f t="shared" ca="1" si="1799"/>
        <v/>
      </c>
      <c r="X145" s="109" t="str">
        <f t="shared" ref="X145:AM145" ca="1" si="1800">IFERROR(IF(VLOOKUP($C145,INDIRECT(X$5&amp;"!$V$3:$AG$100"),2,0)&gt;0,1,0),"")</f>
        <v/>
      </c>
      <c r="Y145" s="107" t="str">
        <f t="shared" ca="1" si="1800"/>
        <v/>
      </c>
      <c r="Z145" s="108" t="str">
        <f t="shared" ca="1" si="1800"/>
        <v/>
      </c>
      <c r="AA145" s="108" t="str">
        <f t="shared" ca="1" si="1800"/>
        <v/>
      </c>
      <c r="AB145" s="109" t="str">
        <f t="shared" ca="1" si="1800"/>
        <v/>
      </c>
      <c r="AC145" s="107" t="str">
        <f t="shared" ca="1" si="1800"/>
        <v/>
      </c>
      <c r="AD145" s="108" t="str">
        <f t="shared" ca="1" si="1800"/>
        <v/>
      </c>
      <c r="AE145" s="108" t="str">
        <f t="shared" ca="1" si="1800"/>
        <v/>
      </c>
      <c r="AF145" s="108" t="str">
        <f t="shared" ca="1" si="1800"/>
        <v/>
      </c>
      <c r="AG145" s="109" t="str">
        <f t="shared" ca="1" si="1800"/>
        <v/>
      </c>
      <c r="AH145" s="128" t="str">
        <f t="shared" ca="1" si="1800"/>
        <v/>
      </c>
      <c r="AI145" s="108" t="str">
        <f t="shared" ca="1" si="1800"/>
        <v/>
      </c>
      <c r="AJ145" s="108" t="str">
        <f t="shared" ca="1" si="1800"/>
        <v/>
      </c>
      <c r="AK145" s="109" t="str">
        <f t="shared" ca="1" si="1800"/>
        <v/>
      </c>
      <c r="AL145" s="107" t="str">
        <f t="shared" ca="1" si="1800"/>
        <v/>
      </c>
      <c r="AM145" s="108" t="str">
        <f t="shared" ca="1" si="1800"/>
        <v/>
      </c>
      <c r="AN145" s="108" t="str">
        <f t="shared" ref="AN145:BC145" ca="1" si="1801">IFERROR(IF(VLOOKUP($C145,INDIRECT(AN$5&amp;"!$V$3:$AG$100"),2,0)&gt;0,1,0),"")</f>
        <v/>
      </c>
      <c r="AO145" s="253" t="str">
        <f t="shared" ca="1" si="1801"/>
        <v/>
      </c>
      <c r="AP145" s="109" t="str">
        <f t="shared" ca="1" si="1801"/>
        <v/>
      </c>
      <c r="AQ145" s="128" t="str">
        <f t="shared" ca="1" si="1801"/>
        <v/>
      </c>
      <c r="AR145" s="108" t="str">
        <f t="shared" ca="1" si="1801"/>
        <v/>
      </c>
      <c r="AS145" s="108" t="str">
        <f t="shared" ca="1" si="1801"/>
        <v/>
      </c>
      <c r="AT145" s="109" t="str">
        <f t="shared" ca="1" si="1801"/>
        <v/>
      </c>
      <c r="AU145" s="128" t="str">
        <f t="shared" ca="1" si="1801"/>
        <v/>
      </c>
      <c r="AV145" s="108" t="str">
        <f t="shared" ca="1" si="1801"/>
        <v/>
      </c>
      <c r="AW145" s="108" t="str">
        <f t="shared" ca="1" si="1801"/>
        <v/>
      </c>
      <c r="AX145" s="109" t="str">
        <f t="shared" ca="1" si="1801"/>
        <v/>
      </c>
      <c r="AY145" s="107" t="str">
        <f t="shared" ca="1" si="1801"/>
        <v/>
      </c>
      <c r="AZ145" s="108" t="str">
        <f t="shared" ca="1" si="1801"/>
        <v/>
      </c>
      <c r="BA145" s="108" t="str">
        <f t="shared" ca="1" si="1801"/>
        <v/>
      </c>
      <c r="BB145" s="253" t="str">
        <f t="shared" ca="1" si="1801"/>
        <v/>
      </c>
      <c r="BC145" s="109" t="str">
        <f t="shared" ca="1" si="1801"/>
        <v/>
      </c>
      <c r="BD145" s="128" t="str">
        <f t="shared" ref="BD145:BG145" ca="1" si="1802">IFERROR(IF(VLOOKUP($C145,INDIRECT(BD$5&amp;"!$V$3:$AG$100"),2,0)&gt;0,1,0),"")</f>
        <v/>
      </c>
      <c r="BE145" s="108" t="str">
        <f t="shared" ca="1" si="1802"/>
        <v/>
      </c>
      <c r="BF145" s="108" t="str">
        <f t="shared" ca="1" si="1802"/>
        <v/>
      </c>
      <c r="BG145" s="109" t="str">
        <f t="shared" ca="1" si="1802"/>
        <v/>
      </c>
      <c r="BH145" s="88"/>
    </row>
    <row r="146" spans="1:61" x14ac:dyDescent="0.25">
      <c r="A146" s="3"/>
      <c r="B146" s="377"/>
      <c r="C146" s="362"/>
      <c r="D146" s="115" t="str">
        <f t="shared" si="1079"/>
        <v/>
      </c>
      <c r="E146" s="115" t="str">
        <f t="shared" si="1080"/>
        <v/>
      </c>
      <c r="F146" s="17" t="s">
        <v>18</v>
      </c>
      <c r="G146" s="141">
        <f t="shared" ca="1" si="122"/>
        <v>0</v>
      </c>
      <c r="H146" s="129" t="str">
        <f t="shared" ref="H146" ca="1" si="1803">IFERROR(IF(VLOOKUP($C145,INDIRECT(H$5&amp;"!$V$3:$AG$100"),12,0)&gt;0,VLOOKUP($C145,INDIRECT(H$5&amp;"!$V$3:$AG$100"),12,0),0),"")</f>
        <v/>
      </c>
      <c r="I146" s="101" t="str">
        <f t="shared" ref="I146" ca="1" si="1804">IFERROR(IF(VLOOKUP($C145,INDIRECT(I$5&amp;"!$V$3:$AG$100"),12,0)&gt;0,VLOOKUP($C145,INDIRECT(I$5&amp;"!$V$3:$AG$100"),12,0),0),"")</f>
        <v/>
      </c>
      <c r="J146" s="101" t="str">
        <f t="shared" ref="J146" ca="1" si="1805">IFERROR(IF(VLOOKUP($C145,INDIRECT(J$5&amp;"!$V$3:$AG$100"),12,0)&gt;0,VLOOKUP($C145,INDIRECT(J$5&amp;"!$V$3:$AG$100"),12,0),0),"")</f>
        <v/>
      </c>
      <c r="K146" s="102" t="str">
        <f t="shared" ref="K146" ca="1" si="1806">IFERROR(IF(VLOOKUP($C145,INDIRECT(K$5&amp;"!$V$3:$AG$100"),12,0)&gt;0,VLOOKUP($C145,INDIRECT(K$5&amp;"!$V$3:$AG$100"),12,0),0),"")</f>
        <v/>
      </c>
      <c r="L146" s="103" t="str">
        <f t="shared" ref="L146" ca="1" si="1807">IFERROR(IF(VLOOKUP($C145,INDIRECT(L$5&amp;"!$V$3:$AG$100"),12,0)&gt;0,VLOOKUP($C145,INDIRECT(L$5&amp;"!$V$3:$AG$100"),12,0),0),"")</f>
        <v/>
      </c>
      <c r="M146" s="101" t="str">
        <f t="shared" ref="M146" ca="1" si="1808">IFERROR(IF(VLOOKUP($C145,INDIRECT(M$5&amp;"!$V$3:$AG$100"),12,0)&gt;0,VLOOKUP($C145,INDIRECT(M$5&amp;"!$V$3:$AG$100"),12,0),0),"")</f>
        <v/>
      </c>
      <c r="N146" s="101" t="str">
        <f t="shared" ref="N146" ca="1" si="1809">IFERROR(IF(VLOOKUP($C145,INDIRECT(N$5&amp;"!$V$3:$AG$100"),12,0)&gt;0,VLOOKUP($C145,INDIRECT(N$5&amp;"!$V$3:$AG$100"),12,0),0),"")</f>
        <v/>
      </c>
      <c r="O146" s="102" t="str">
        <f t="shared" ref="O146" ca="1" si="1810">IFERROR(IF(VLOOKUP($C145,INDIRECT(O$5&amp;"!$V$3:$AG$100"),12,0)&gt;0,VLOOKUP($C145,INDIRECT(O$5&amp;"!$V$3:$AG$100"),12,0),0),"")</f>
        <v/>
      </c>
      <c r="P146" s="103" t="str">
        <f t="shared" ref="P146" ca="1" si="1811">IFERROR(IF(VLOOKUP($C145,INDIRECT(P$5&amp;"!$V$3:$AG$100"),12,0)&gt;0,VLOOKUP($C145,INDIRECT(P$5&amp;"!$V$3:$AG$100"),12,0),0),"")</f>
        <v/>
      </c>
      <c r="Q146" s="101" t="str">
        <f t="shared" ref="Q146" ca="1" si="1812">IFERROR(IF(VLOOKUP($C145,INDIRECT(Q$5&amp;"!$V$3:$AG$100"),12,0)&gt;0,VLOOKUP($C145,INDIRECT(Q$5&amp;"!$V$3:$AG$100"),12,0),0),"")</f>
        <v/>
      </c>
      <c r="R146" s="101" t="str">
        <f t="shared" ref="R146" ca="1" si="1813">IFERROR(IF(VLOOKUP($C145,INDIRECT(R$5&amp;"!$V$3:$AG$100"),12,0)&gt;0,VLOOKUP($C145,INDIRECT(R$5&amp;"!$V$3:$AG$100"),12,0),0),"")</f>
        <v/>
      </c>
      <c r="S146" s="101" t="str">
        <f t="shared" ref="S146" ca="1" si="1814">IFERROR(IF(VLOOKUP($C145,INDIRECT(S$5&amp;"!$V$3:$AG$100"),12,0)&gt;0,VLOOKUP($C145,INDIRECT(S$5&amp;"!$V$3:$AG$100"),12,0),0),"")</f>
        <v/>
      </c>
      <c r="T146" s="102" t="str">
        <f t="shared" ref="T146" ca="1" si="1815">IFERROR(IF(VLOOKUP($C145,INDIRECT(T$5&amp;"!$V$3:$AG$100"),12,0)&gt;0,VLOOKUP($C145,INDIRECT(T$5&amp;"!$V$3:$AG$100"),12,0),0),"")</f>
        <v/>
      </c>
      <c r="U146" s="129" t="str">
        <f t="shared" ref="U146" ca="1" si="1816">IFERROR(IF(VLOOKUP($C145,INDIRECT(U$5&amp;"!$V$3:$AG$100"),12,0)&gt;0,VLOOKUP($C145,INDIRECT(U$5&amp;"!$V$3:$AG$100"),12,0),0),"")</f>
        <v/>
      </c>
      <c r="V146" s="101" t="str">
        <f t="shared" ref="V146" ca="1" si="1817">IFERROR(IF(VLOOKUP($C145,INDIRECT(V$5&amp;"!$V$3:$AG$100"),12,0)&gt;0,VLOOKUP($C145,INDIRECT(V$5&amp;"!$V$3:$AG$100"),12,0),0),"")</f>
        <v/>
      </c>
      <c r="W146" s="101" t="str">
        <f t="shared" ref="W146" ca="1" si="1818">IFERROR(IF(VLOOKUP($C145,INDIRECT(W$5&amp;"!$V$3:$AG$100"),12,0)&gt;0,VLOOKUP($C145,INDIRECT(W$5&amp;"!$V$3:$AG$100"),12,0),0),"")</f>
        <v/>
      </c>
      <c r="X146" s="102" t="str">
        <f t="shared" ref="X146" ca="1" si="1819">IFERROR(IF(VLOOKUP($C145,INDIRECT(X$5&amp;"!$V$3:$AG$100"),12,0)&gt;0,VLOOKUP($C145,INDIRECT(X$5&amp;"!$V$3:$AG$100"),12,0),0),"")</f>
        <v/>
      </c>
      <c r="Y146" s="103" t="str">
        <f t="shared" ref="Y146" ca="1" si="1820">IFERROR(IF(VLOOKUP($C145,INDIRECT(Y$5&amp;"!$V$3:$AG$100"),12,0)&gt;0,VLOOKUP($C145,INDIRECT(Y$5&amp;"!$V$3:$AG$100"),12,0),0),"")</f>
        <v/>
      </c>
      <c r="Z146" s="101" t="str">
        <f t="shared" ref="Z146" ca="1" si="1821">IFERROR(IF(VLOOKUP($C145,INDIRECT(Z$5&amp;"!$V$3:$AG$100"),12,0)&gt;0,VLOOKUP($C145,INDIRECT(Z$5&amp;"!$V$3:$AG$100"),12,0),0),"")</f>
        <v/>
      </c>
      <c r="AA146" s="101" t="str">
        <f t="shared" ref="AA146" ca="1" si="1822">IFERROR(IF(VLOOKUP($C145,INDIRECT(AA$5&amp;"!$V$3:$AG$100"),12,0)&gt;0,VLOOKUP($C145,INDIRECT(AA$5&amp;"!$V$3:$AG$100"),12,0),0),"")</f>
        <v/>
      </c>
      <c r="AB146" s="102" t="str">
        <f t="shared" ref="AB146" ca="1" si="1823">IFERROR(IF(VLOOKUP($C145,INDIRECT(AB$5&amp;"!$V$3:$AG$100"),12,0)&gt;0,VLOOKUP($C145,INDIRECT(AB$5&amp;"!$V$3:$AG$100"),12,0),0),"")</f>
        <v/>
      </c>
      <c r="AC146" s="103" t="str">
        <f t="shared" ref="AC146" ca="1" si="1824">IFERROR(IF(VLOOKUP($C145,INDIRECT(AC$5&amp;"!$V$3:$AG$100"),12,0)&gt;0,VLOOKUP($C145,INDIRECT(AC$5&amp;"!$V$3:$AG$100"),12,0),0),"")</f>
        <v/>
      </c>
      <c r="AD146" s="101" t="str">
        <f t="shared" ref="AD146" ca="1" si="1825">IFERROR(IF(VLOOKUP($C145,INDIRECT(AD$5&amp;"!$V$3:$AG$100"),12,0)&gt;0,VLOOKUP($C145,INDIRECT(AD$5&amp;"!$V$3:$AG$100"),12,0),0),"")</f>
        <v/>
      </c>
      <c r="AE146" s="101" t="str">
        <f t="shared" ref="AE146" ca="1" si="1826">IFERROR(IF(VLOOKUP($C145,INDIRECT(AE$5&amp;"!$V$3:$AG$100"),12,0)&gt;0,VLOOKUP($C145,INDIRECT(AE$5&amp;"!$V$3:$AG$100"),12,0),0),"")</f>
        <v/>
      </c>
      <c r="AF146" s="101" t="str">
        <f t="shared" ref="AF146" ca="1" si="1827">IFERROR(IF(VLOOKUP($C145,INDIRECT(AF$5&amp;"!$V$3:$AG$100"),12,0)&gt;0,VLOOKUP($C145,INDIRECT(AF$5&amp;"!$V$3:$AG$100"),12,0),0),"")</f>
        <v/>
      </c>
      <c r="AG146" s="102" t="str">
        <f t="shared" ref="AG146" ca="1" si="1828">IFERROR(IF(VLOOKUP($C145,INDIRECT(AG$5&amp;"!$V$3:$AG$100"),12,0)&gt;0,VLOOKUP($C145,INDIRECT(AG$5&amp;"!$V$3:$AG$100"),12,0),0),"")</f>
        <v/>
      </c>
      <c r="AH146" s="129" t="str">
        <f t="shared" ref="AH146" ca="1" si="1829">IFERROR(IF(VLOOKUP($C145,INDIRECT(AH$5&amp;"!$V$3:$AG$100"),12,0)&gt;0,VLOOKUP($C145,INDIRECT(AH$5&amp;"!$V$3:$AG$100"),12,0),0),"")</f>
        <v/>
      </c>
      <c r="AI146" s="101" t="str">
        <f t="shared" ref="AI146" ca="1" si="1830">IFERROR(IF(VLOOKUP($C145,INDIRECT(AI$5&amp;"!$V$3:$AG$100"),12,0)&gt;0,VLOOKUP($C145,INDIRECT(AI$5&amp;"!$V$3:$AG$100"),12,0),0),"")</f>
        <v/>
      </c>
      <c r="AJ146" s="101" t="str">
        <f t="shared" ref="AJ146" ca="1" si="1831">IFERROR(IF(VLOOKUP($C145,INDIRECT(AJ$5&amp;"!$V$3:$AG$100"),12,0)&gt;0,VLOOKUP($C145,INDIRECT(AJ$5&amp;"!$V$3:$AG$100"),12,0),0),"")</f>
        <v/>
      </c>
      <c r="AK146" s="102" t="str">
        <f t="shared" ref="AK146" ca="1" si="1832">IFERROR(IF(VLOOKUP($C145,INDIRECT(AK$5&amp;"!$V$3:$AG$100"),12,0)&gt;0,VLOOKUP($C145,INDIRECT(AK$5&amp;"!$V$3:$AG$100"),12,0),0),"")</f>
        <v/>
      </c>
      <c r="AL146" s="103" t="str">
        <f t="shared" ref="AL146" ca="1" si="1833">IFERROR(IF(VLOOKUP($C145,INDIRECT(AL$5&amp;"!$V$3:$AG$100"),12,0)&gt;0,VLOOKUP($C145,INDIRECT(AL$5&amp;"!$V$3:$AG$100"),12,0),0),"")</f>
        <v/>
      </c>
      <c r="AM146" s="101" t="str">
        <f t="shared" ref="AM146" ca="1" si="1834">IFERROR(IF(VLOOKUP($C145,INDIRECT(AM$5&amp;"!$V$3:$AG$100"),12,0)&gt;0,VLOOKUP($C145,INDIRECT(AM$5&amp;"!$V$3:$AG$100"),12,0),0),"")</f>
        <v/>
      </c>
      <c r="AN146" s="101" t="str">
        <f t="shared" ref="AN146" ca="1" si="1835">IFERROR(IF(VLOOKUP($C145,INDIRECT(AN$5&amp;"!$V$3:$AG$100"),12,0)&gt;0,VLOOKUP($C145,INDIRECT(AN$5&amp;"!$V$3:$AG$100"),12,0),0),"")</f>
        <v/>
      </c>
      <c r="AO146" s="254" t="str">
        <f t="shared" ref="AO146" ca="1" si="1836">IFERROR(IF(VLOOKUP($C145,INDIRECT(AO$5&amp;"!$V$3:$AG$100"),12,0)&gt;0,VLOOKUP($C145,INDIRECT(AO$5&amp;"!$V$3:$AG$100"),12,0),0),"")</f>
        <v/>
      </c>
      <c r="AP146" s="102" t="str">
        <f t="shared" ref="AP146" ca="1" si="1837">IFERROR(IF(VLOOKUP($C145,INDIRECT(AP$5&amp;"!$V$3:$AG$100"),12,0)&gt;0,VLOOKUP($C145,INDIRECT(AP$5&amp;"!$V$3:$AG$100"),12,0),0),"")</f>
        <v/>
      </c>
      <c r="AQ146" s="129" t="str">
        <f t="shared" ref="AQ146" ca="1" si="1838">IFERROR(IF(VLOOKUP($C145,INDIRECT(AQ$5&amp;"!$V$3:$AG$100"),12,0)&gt;0,VLOOKUP($C145,INDIRECT(AQ$5&amp;"!$V$3:$AG$100"),12,0),0),"")</f>
        <v/>
      </c>
      <c r="AR146" s="101" t="str">
        <f t="shared" ref="AR146" ca="1" si="1839">IFERROR(IF(VLOOKUP($C145,INDIRECT(AR$5&amp;"!$V$3:$AG$100"),12,0)&gt;0,VLOOKUP($C145,INDIRECT(AR$5&amp;"!$V$3:$AG$100"),12,0),0),"")</f>
        <v/>
      </c>
      <c r="AS146" s="101" t="str">
        <f t="shared" ref="AS146" ca="1" si="1840">IFERROR(IF(VLOOKUP($C145,INDIRECT(AS$5&amp;"!$V$3:$AG$100"),12,0)&gt;0,VLOOKUP($C145,INDIRECT(AS$5&amp;"!$V$3:$AG$100"),12,0),0),"")</f>
        <v/>
      </c>
      <c r="AT146" s="102" t="str">
        <f t="shared" ref="AT146" ca="1" si="1841">IFERROR(IF(VLOOKUP($C145,INDIRECT(AT$5&amp;"!$V$3:$AG$100"),12,0)&gt;0,VLOOKUP($C145,INDIRECT(AT$5&amp;"!$V$3:$AG$100"),12,0),0),"")</f>
        <v/>
      </c>
      <c r="AU146" s="129" t="str">
        <f t="shared" ref="AU146" ca="1" si="1842">IFERROR(IF(VLOOKUP($C145,INDIRECT(AU$5&amp;"!$V$3:$AG$100"),12,0)&gt;0,VLOOKUP($C145,INDIRECT(AU$5&amp;"!$V$3:$AG$100"),12,0),0),"")</f>
        <v/>
      </c>
      <c r="AV146" s="101" t="str">
        <f t="shared" ref="AV146" ca="1" si="1843">IFERROR(IF(VLOOKUP($C145,INDIRECT(AV$5&amp;"!$V$3:$AG$100"),12,0)&gt;0,VLOOKUP($C145,INDIRECT(AV$5&amp;"!$V$3:$AG$100"),12,0),0),"")</f>
        <v/>
      </c>
      <c r="AW146" s="101" t="str">
        <f t="shared" ref="AW146" ca="1" si="1844">IFERROR(IF(VLOOKUP($C145,INDIRECT(AW$5&amp;"!$V$3:$AG$100"),12,0)&gt;0,VLOOKUP($C145,INDIRECT(AW$5&amp;"!$V$3:$AG$100"),12,0),0),"")</f>
        <v/>
      </c>
      <c r="AX146" s="102" t="str">
        <f t="shared" ref="AX146" ca="1" si="1845">IFERROR(IF(VLOOKUP($C145,INDIRECT(AX$5&amp;"!$V$3:$AG$100"),12,0)&gt;0,VLOOKUP($C145,INDIRECT(AX$5&amp;"!$V$3:$AG$100"),12,0),0),"")</f>
        <v/>
      </c>
      <c r="AY146" s="103" t="str">
        <f t="shared" ref="AY146" ca="1" si="1846">IFERROR(IF(VLOOKUP($C145,INDIRECT(AY$5&amp;"!$V$3:$AG$100"),12,0)&gt;0,VLOOKUP($C145,INDIRECT(AY$5&amp;"!$V$3:$AG$100"),12,0),0),"")</f>
        <v/>
      </c>
      <c r="AZ146" s="101" t="str">
        <f t="shared" ref="AZ146" ca="1" si="1847">IFERROR(IF(VLOOKUP($C145,INDIRECT(AZ$5&amp;"!$V$3:$AG$100"),12,0)&gt;0,VLOOKUP($C145,INDIRECT(AZ$5&amp;"!$V$3:$AG$100"),12,0),0),"")</f>
        <v/>
      </c>
      <c r="BA146" s="101" t="str">
        <f t="shared" ref="BA146" ca="1" si="1848">IFERROR(IF(VLOOKUP($C145,INDIRECT(BA$5&amp;"!$V$3:$AG$100"),12,0)&gt;0,VLOOKUP($C145,INDIRECT(BA$5&amp;"!$V$3:$AG$100"),12,0),0),"")</f>
        <v/>
      </c>
      <c r="BB146" s="254" t="str">
        <f t="shared" ref="BB146" ca="1" si="1849">IFERROR(IF(VLOOKUP($C145,INDIRECT(BB$5&amp;"!$V$3:$AG$100"),12,0)&gt;0,VLOOKUP($C145,INDIRECT(BB$5&amp;"!$V$3:$AG$100"),12,0),0),"")</f>
        <v/>
      </c>
      <c r="BC146" s="102" t="str">
        <f t="shared" ref="BC146" ca="1" si="1850">IFERROR(IF(VLOOKUP($C145,INDIRECT(BC$5&amp;"!$V$3:$AG$100"),12,0)&gt;0,VLOOKUP($C145,INDIRECT(BC$5&amp;"!$V$3:$AG$100"),12,0),0),"")</f>
        <v/>
      </c>
      <c r="BD146" s="129" t="str">
        <f t="shared" ref="BD146" ca="1" si="1851">IFERROR(IF(VLOOKUP($C145,INDIRECT(BD$5&amp;"!$V$3:$AG$100"),12,0)&gt;0,VLOOKUP($C145,INDIRECT(BD$5&amp;"!$V$3:$AG$100"),12,0),0),"")</f>
        <v/>
      </c>
      <c r="BE146" s="101" t="str">
        <f t="shared" ref="BE146" ca="1" si="1852">IFERROR(IF(VLOOKUP($C145,INDIRECT(BE$5&amp;"!$V$3:$AG$100"),12,0)&gt;0,VLOOKUP($C145,INDIRECT(BE$5&amp;"!$V$3:$AG$100"),12,0),0),"")</f>
        <v/>
      </c>
      <c r="BF146" s="101" t="str">
        <f t="shared" ref="BF146" ca="1" si="1853">IFERROR(IF(VLOOKUP($C145,INDIRECT(BF$5&amp;"!$V$3:$AG$100"),12,0)&gt;0,VLOOKUP($C145,INDIRECT(BF$5&amp;"!$V$3:$AG$100"),12,0),0),"")</f>
        <v/>
      </c>
      <c r="BG146" s="102" t="str">
        <f t="shared" ref="BG146" ca="1" si="1854">IFERROR(IF(VLOOKUP($C145,INDIRECT(BG$5&amp;"!$V$3:$AG$100"),12,0)&gt;0,VLOOKUP($C145,INDIRECT(BG$5&amp;"!$V$3:$AG$100"),12,0),0),"")</f>
        <v/>
      </c>
      <c r="BH146" s="88"/>
    </row>
    <row r="147" spans="1:61" ht="15.75" thickBot="1" x14ac:dyDescent="0.3">
      <c r="A147" s="3"/>
      <c r="B147" s="378"/>
      <c r="C147" s="363"/>
      <c r="D147" s="115" t="str">
        <f t="shared" si="1079"/>
        <v/>
      </c>
      <c r="E147" s="115" t="str">
        <f t="shared" si="1080"/>
        <v/>
      </c>
      <c r="F147" s="27" t="s">
        <v>20</v>
      </c>
      <c r="G147" s="145">
        <f t="shared" ca="1" si="122"/>
        <v>0</v>
      </c>
      <c r="H147" s="132" t="str">
        <f t="shared" ref="H147:BG147" ca="1" si="1855">IFERROR(IF(VLOOKUP($C145,INDIRECT(H$5&amp;"!$V$3:$AG$100"),11,0)&gt;0,VLOOKUP($C145,INDIRECT(H$5&amp;"!$V$3:$AG$100"),11,0),0),"")</f>
        <v/>
      </c>
      <c r="I147" s="111" t="str">
        <f t="shared" ca="1" si="1855"/>
        <v/>
      </c>
      <c r="J147" s="111" t="str">
        <f t="shared" ca="1" si="1855"/>
        <v/>
      </c>
      <c r="K147" s="112" t="str">
        <f t="shared" ca="1" si="1855"/>
        <v/>
      </c>
      <c r="L147" s="110" t="str">
        <f t="shared" ca="1" si="1855"/>
        <v/>
      </c>
      <c r="M147" s="111" t="str">
        <f t="shared" ca="1" si="1855"/>
        <v/>
      </c>
      <c r="N147" s="111" t="str">
        <f t="shared" ca="1" si="1855"/>
        <v/>
      </c>
      <c r="O147" s="112" t="str">
        <f t="shared" ca="1" si="1855"/>
        <v/>
      </c>
      <c r="P147" s="110" t="str">
        <f t="shared" ca="1" si="1855"/>
        <v/>
      </c>
      <c r="Q147" s="111" t="str">
        <f t="shared" ca="1" si="1855"/>
        <v/>
      </c>
      <c r="R147" s="111" t="str">
        <f t="shared" ca="1" si="1855"/>
        <v/>
      </c>
      <c r="S147" s="111" t="str">
        <f t="shared" ca="1" si="1855"/>
        <v/>
      </c>
      <c r="T147" s="112" t="str">
        <f t="shared" ca="1" si="1855"/>
        <v/>
      </c>
      <c r="U147" s="132" t="str">
        <f t="shared" ca="1" si="1855"/>
        <v/>
      </c>
      <c r="V147" s="111" t="str">
        <f t="shared" ca="1" si="1855"/>
        <v/>
      </c>
      <c r="W147" s="111" t="str">
        <f t="shared" ca="1" si="1855"/>
        <v/>
      </c>
      <c r="X147" s="112" t="str">
        <f t="shared" ca="1" si="1855"/>
        <v/>
      </c>
      <c r="Y147" s="110" t="str">
        <f t="shared" ca="1" si="1855"/>
        <v/>
      </c>
      <c r="Z147" s="111" t="str">
        <f t="shared" ca="1" si="1855"/>
        <v/>
      </c>
      <c r="AA147" s="111" t="str">
        <f t="shared" ca="1" si="1855"/>
        <v/>
      </c>
      <c r="AB147" s="112" t="str">
        <f t="shared" ca="1" si="1855"/>
        <v/>
      </c>
      <c r="AC147" s="110" t="str">
        <f t="shared" ca="1" si="1855"/>
        <v/>
      </c>
      <c r="AD147" s="111" t="str">
        <f t="shared" ca="1" si="1855"/>
        <v/>
      </c>
      <c r="AE147" s="111" t="str">
        <f t="shared" ca="1" si="1855"/>
        <v/>
      </c>
      <c r="AF147" s="111" t="str">
        <f t="shared" ca="1" si="1855"/>
        <v/>
      </c>
      <c r="AG147" s="112" t="str">
        <f t="shared" ca="1" si="1855"/>
        <v/>
      </c>
      <c r="AH147" s="132" t="str">
        <f t="shared" ca="1" si="1855"/>
        <v/>
      </c>
      <c r="AI147" s="111" t="str">
        <f t="shared" ca="1" si="1855"/>
        <v/>
      </c>
      <c r="AJ147" s="111" t="str">
        <f t="shared" ca="1" si="1855"/>
        <v/>
      </c>
      <c r="AK147" s="112" t="str">
        <f t="shared" ca="1" si="1855"/>
        <v/>
      </c>
      <c r="AL147" s="110" t="str">
        <f t="shared" ca="1" si="1855"/>
        <v/>
      </c>
      <c r="AM147" s="111" t="str">
        <f t="shared" ca="1" si="1855"/>
        <v/>
      </c>
      <c r="AN147" s="111" t="str">
        <f t="shared" ca="1" si="1855"/>
        <v/>
      </c>
      <c r="AO147" s="257" t="str">
        <f t="shared" ca="1" si="1855"/>
        <v/>
      </c>
      <c r="AP147" s="112" t="str">
        <f t="shared" ca="1" si="1855"/>
        <v/>
      </c>
      <c r="AQ147" s="132" t="str">
        <f t="shared" ca="1" si="1855"/>
        <v/>
      </c>
      <c r="AR147" s="111" t="str">
        <f t="shared" ca="1" si="1855"/>
        <v/>
      </c>
      <c r="AS147" s="111" t="str">
        <f t="shared" ca="1" si="1855"/>
        <v/>
      </c>
      <c r="AT147" s="112" t="str">
        <f t="shared" ca="1" si="1855"/>
        <v/>
      </c>
      <c r="AU147" s="132" t="str">
        <f t="shared" ca="1" si="1855"/>
        <v/>
      </c>
      <c r="AV147" s="111" t="str">
        <f t="shared" ca="1" si="1855"/>
        <v/>
      </c>
      <c r="AW147" s="111" t="str">
        <f t="shared" ca="1" si="1855"/>
        <v/>
      </c>
      <c r="AX147" s="112" t="str">
        <f t="shared" ca="1" si="1855"/>
        <v/>
      </c>
      <c r="AY147" s="110" t="str">
        <f t="shared" ca="1" si="1855"/>
        <v/>
      </c>
      <c r="AZ147" s="111" t="str">
        <f t="shared" ca="1" si="1855"/>
        <v/>
      </c>
      <c r="BA147" s="111" t="str">
        <f t="shared" ca="1" si="1855"/>
        <v/>
      </c>
      <c r="BB147" s="257" t="str">
        <f t="shared" ca="1" si="1855"/>
        <v/>
      </c>
      <c r="BC147" s="112" t="str">
        <f t="shared" ca="1" si="1855"/>
        <v/>
      </c>
      <c r="BD147" s="132" t="str">
        <f t="shared" ca="1" si="1855"/>
        <v/>
      </c>
      <c r="BE147" s="111" t="str">
        <f t="shared" ca="1" si="1855"/>
        <v/>
      </c>
      <c r="BF147" s="111" t="str">
        <f t="shared" ca="1" si="1855"/>
        <v/>
      </c>
      <c r="BG147" s="112" t="str">
        <f t="shared" ca="1" si="1855"/>
        <v/>
      </c>
      <c r="BH147" s="90"/>
    </row>
    <row r="148" spans="1:61" ht="15.75" thickTop="1" x14ac:dyDescent="0.25"/>
    <row r="149" spans="1:61" ht="15" customHeight="1" thickBot="1" x14ac:dyDescent="0.3">
      <c r="C149" t="s">
        <v>178</v>
      </c>
    </row>
    <row r="150" spans="1:61" ht="15" customHeight="1" x14ac:dyDescent="0.25">
      <c r="C150" s="1">
        <f ca="1">SUM(H150:BG150)</f>
        <v>38</v>
      </c>
      <c r="H150" s="269">
        <f ca="1">IF(H151&gt;0,1,0)</f>
        <v>0</v>
      </c>
      <c r="I150" s="270">
        <f t="shared" ref="I150:BG150" ca="1" si="1856">IF(I151&gt;0,1,0)</f>
        <v>1</v>
      </c>
      <c r="J150" s="270">
        <f t="shared" ca="1" si="1856"/>
        <v>1</v>
      </c>
      <c r="K150" s="271">
        <f t="shared" ca="1" si="1856"/>
        <v>1</v>
      </c>
      <c r="L150" s="269">
        <f t="shared" ca="1" si="1856"/>
        <v>0</v>
      </c>
      <c r="M150" s="270">
        <f t="shared" ca="1" si="1856"/>
        <v>0</v>
      </c>
      <c r="N150" s="270">
        <f t="shared" ca="1" si="1856"/>
        <v>1</v>
      </c>
      <c r="O150" s="271">
        <f t="shared" ca="1" si="1856"/>
        <v>1</v>
      </c>
      <c r="P150" s="269">
        <f t="shared" ca="1" si="1856"/>
        <v>1</v>
      </c>
      <c r="Q150" s="270">
        <f t="shared" ca="1" si="1856"/>
        <v>1</v>
      </c>
      <c r="R150" s="270">
        <f t="shared" ca="1" si="1856"/>
        <v>1</v>
      </c>
      <c r="S150" s="270">
        <f t="shared" ca="1" si="1856"/>
        <v>1</v>
      </c>
      <c r="T150" s="271">
        <f t="shared" ca="1" si="1856"/>
        <v>1</v>
      </c>
      <c r="U150" s="269">
        <f t="shared" ca="1" si="1856"/>
        <v>1</v>
      </c>
      <c r="V150" s="270">
        <f t="shared" ca="1" si="1856"/>
        <v>1</v>
      </c>
      <c r="W150" s="270">
        <f t="shared" ca="1" si="1856"/>
        <v>0</v>
      </c>
      <c r="X150" s="271">
        <f t="shared" ca="1" si="1856"/>
        <v>1</v>
      </c>
      <c r="Y150" s="269">
        <f t="shared" ca="1" si="1856"/>
        <v>1</v>
      </c>
      <c r="Z150" s="270">
        <f t="shared" ca="1" si="1856"/>
        <v>1</v>
      </c>
      <c r="AA150" s="270">
        <f t="shared" ca="1" si="1856"/>
        <v>1</v>
      </c>
      <c r="AB150" s="271">
        <f t="shared" ca="1" si="1856"/>
        <v>1</v>
      </c>
      <c r="AC150" s="269">
        <f t="shared" ca="1" si="1856"/>
        <v>1</v>
      </c>
      <c r="AD150" s="270">
        <f t="shared" ca="1" si="1856"/>
        <v>0</v>
      </c>
      <c r="AE150" s="270">
        <f t="shared" ca="1" si="1856"/>
        <v>0</v>
      </c>
      <c r="AF150" s="270">
        <f t="shared" ca="1" si="1856"/>
        <v>0</v>
      </c>
      <c r="AG150" s="271">
        <f t="shared" ca="1" si="1856"/>
        <v>1</v>
      </c>
      <c r="AH150" s="269">
        <f t="shared" ca="1" si="1856"/>
        <v>1</v>
      </c>
      <c r="AI150" s="270">
        <f t="shared" ca="1" si="1856"/>
        <v>1</v>
      </c>
      <c r="AJ150" s="270">
        <f t="shared" ca="1" si="1856"/>
        <v>1</v>
      </c>
      <c r="AK150" s="271">
        <f t="shared" ca="1" si="1856"/>
        <v>1</v>
      </c>
      <c r="AL150" s="269">
        <f t="shared" ca="1" si="1856"/>
        <v>1</v>
      </c>
      <c r="AM150" s="270">
        <f t="shared" ca="1" si="1856"/>
        <v>0</v>
      </c>
      <c r="AN150" s="270">
        <f t="shared" ca="1" si="1856"/>
        <v>1</v>
      </c>
      <c r="AO150" s="270">
        <f t="shared" ca="1" si="1856"/>
        <v>1</v>
      </c>
      <c r="AP150" s="271">
        <f t="shared" ca="1" si="1856"/>
        <v>1</v>
      </c>
      <c r="AQ150" s="269">
        <f t="shared" ca="1" si="1856"/>
        <v>1</v>
      </c>
      <c r="AR150" s="270">
        <f t="shared" ca="1" si="1856"/>
        <v>1</v>
      </c>
      <c r="AS150" s="270">
        <f t="shared" ca="1" si="1856"/>
        <v>1</v>
      </c>
      <c r="AT150" s="271">
        <f t="shared" ca="1" si="1856"/>
        <v>1</v>
      </c>
      <c r="AU150" s="269">
        <f t="shared" ca="1" si="1856"/>
        <v>1</v>
      </c>
      <c r="AV150" s="270">
        <f t="shared" ca="1" si="1856"/>
        <v>1</v>
      </c>
      <c r="AW150" s="270">
        <f t="shared" ca="1" si="1856"/>
        <v>1</v>
      </c>
      <c r="AX150" s="271">
        <f t="shared" ca="1" si="1856"/>
        <v>0</v>
      </c>
      <c r="AY150" s="269">
        <f t="shared" ca="1" si="1856"/>
        <v>1</v>
      </c>
      <c r="AZ150" s="270">
        <f t="shared" ca="1" si="1856"/>
        <v>1</v>
      </c>
      <c r="BA150" s="270">
        <f t="shared" ca="1" si="1856"/>
        <v>1</v>
      </c>
      <c r="BB150" s="270">
        <f t="shared" ca="1" si="1856"/>
        <v>1</v>
      </c>
      <c r="BC150" s="271">
        <f t="shared" ca="1" si="1856"/>
        <v>0</v>
      </c>
      <c r="BD150" s="269">
        <f t="shared" ca="1" si="1856"/>
        <v>0</v>
      </c>
      <c r="BE150" s="270">
        <f t="shared" ca="1" si="1856"/>
        <v>0</v>
      </c>
      <c r="BF150" s="270">
        <f t="shared" ca="1" si="1856"/>
        <v>0</v>
      </c>
      <c r="BG150" s="271">
        <f t="shared" ca="1" si="1856"/>
        <v>0</v>
      </c>
      <c r="BH150" s="1"/>
    </row>
    <row r="151" spans="1:61" ht="15" customHeight="1" x14ac:dyDescent="0.25">
      <c r="H151" s="276">
        <f ca="1">SUM(H7:H147)</f>
        <v>0</v>
      </c>
      <c r="I151" s="277">
        <f t="shared" ref="I151:BG151" ca="1" si="1857">SUM(I7:I147)</f>
        <v>211</v>
      </c>
      <c r="J151" s="277">
        <f t="shared" ca="1" si="1857"/>
        <v>196</v>
      </c>
      <c r="K151" s="278">
        <f t="shared" ca="1" si="1857"/>
        <v>125</v>
      </c>
      <c r="L151" s="276">
        <f t="shared" ca="1" si="1857"/>
        <v>0</v>
      </c>
      <c r="M151" s="277">
        <f t="shared" ca="1" si="1857"/>
        <v>0</v>
      </c>
      <c r="N151" s="277">
        <f t="shared" ca="1" si="1857"/>
        <v>189</v>
      </c>
      <c r="O151" s="278">
        <f t="shared" ca="1" si="1857"/>
        <v>169</v>
      </c>
      <c r="P151" s="276">
        <f t="shared" ca="1" si="1857"/>
        <v>131</v>
      </c>
      <c r="Q151" s="277">
        <f t="shared" ca="1" si="1857"/>
        <v>179</v>
      </c>
      <c r="R151" s="277">
        <f t="shared" ca="1" si="1857"/>
        <v>169</v>
      </c>
      <c r="S151" s="277">
        <f t="shared" ca="1" si="1857"/>
        <v>186</v>
      </c>
      <c r="T151" s="278">
        <f t="shared" ca="1" si="1857"/>
        <v>188</v>
      </c>
      <c r="U151" s="276">
        <f t="shared" ca="1" si="1857"/>
        <v>184</v>
      </c>
      <c r="V151" s="277">
        <f t="shared" ca="1" si="1857"/>
        <v>222</v>
      </c>
      <c r="W151" s="277">
        <f t="shared" ca="1" si="1857"/>
        <v>0</v>
      </c>
      <c r="X151" s="278">
        <f t="shared" ca="1" si="1857"/>
        <v>160</v>
      </c>
      <c r="Y151" s="276">
        <f t="shared" ca="1" si="1857"/>
        <v>184</v>
      </c>
      <c r="Z151" s="277">
        <f t="shared" ca="1" si="1857"/>
        <v>129</v>
      </c>
      <c r="AA151" s="277">
        <f t="shared" ca="1" si="1857"/>
        <v>176</v>
      </c>
      <c r="AB151" s="278">
        <f t="shared" ca="1" si="1857"/>
        <v>163</v>
      </c>
      <c r="AC151" s="276">
        <f t="shared" ca="1" si="1857"/>
        <v>182</v>
      </c>
      <c r="AD151" s="277">
        <f t="shared" ca="1" si="1857"/>
        <v>0</v>
      </c>
      <c r="AE151" s="277">
        <f t="shared" ca="1" si="1857"/>
        <v>0</v>
      </c>
      <c r="AF151" s="277">
        <f t="shared" ca="1" si="1857"/>
        <v>0</v>
      </c>
      <c r="AG151" s="278">
        <f t="shared" ca="1" si="1857"/>
        <v>174</v>
      </c>
      <c r="AH151" s="276">
        <f t="shared" ca="1" si="1857"/>
        <v>155</v>
      </c>
      <c r="AI151" s="277">
        <f t="shared" ca="1" si="1857"/>
        <v>173</v>
      </c>
      <c r="AJ151" s="277">
        <f t="shared" ca="1" si="1857"/>
        <v>184</v>
      </c>
      <c r="AK151" s="278">
        <f t="shared" ca="1" si="1857"/>
        <v>132</v>
      </c>
      <c r="AL151" s="276">
        <f t="shared" ca="1" si="1857"/>
        <v>150</v>
      </c>
      <c r="AM151" s="277">
        <f t="shared" ca="1" si="1857"/>
        <v>0</v>
      </c>
      <c r="AN151" s="277">
        <f t="shared" ca="1" si="1857"/>
        <v>140</v>
      </c>
      <c r="AO151" s="277">
        <f t="shared" ca="1" si="1857"/>
        <v>158</v>
      </c>
      <c r="AP151" s="278">
        <f t="shared" ca="1" si="1857"/>
        <v>134</v>
      </c>
      <c r="AQ151" s="276">
        <f t="shared" ca="1" si="1857"/>
        <v>164</v>
      </c>
      <c r="AR151" s="277">
        <f t="shared" ca="1" si="1857"/>
        <v>151</v>
      </c>
      <c r="AS151" s="277">
        <f t="shared" ca="1" si="1857"/>
        <v>118</v>
      </c>
      <c r="AT151" s="278">
        <f t="shared" ca="1" si="1857"/>
        <v>139</v>
      </c>
      <c r="AU151" s="276">
        <f t="shared" ca="1" si="1857"/>
        <v>184</v>
      </c>
      <c r="AV151" s="277">
        <f t="shared" ca="1" si="1857"/>
        <v>150</v>
      </c>
      <c r="AW151" s="277">
        <f t="shared" ca="1" si="1857"/>
        <v>121</v>
      </c>
      <c r="AX151" s="278">
        <f t="shared" ca="1" si="1857"/>
        <v>0</v>
      </c>
      <c r="AY151" s="276">
        <f t="shared" ca="1" si="1857"/>
        <v>136</v>
      </c>
      <c r="AZ151" s="277">
        <f t="shared" ca="1" si="1857"/>
        <v>141</v>
      </c>
      <c r="BA151" s="277">
        <f t="shared" ca="1" si="1857"/>
        <v>197</v>
      </c>
      <c r="BB151" s="277">
        <f t="shared" ca="1" si="1857"/>
        <v>148</v>
      </c>
      <c r="BC151" s="278">
        <f t="shared" ca="1" si="1857"/>
        <v>0</v>
      </c>
      <c r="BD151" s="276">
        <f t="shared" ca="1" si="1857"/>
        <v>0</v>
      </c>
      <c r="BE151" s="277">
        <f t="shared" ca="1" si="1857"/>
        <v>0</v>
      </c>
      <c r="BF151" s="277">
        <f t="shared" ca="1" si="1857"/>
        <v>0</v>
      </c>
      <c r="BG151" s="278">
        <f t="shared" ca="1" si="1857"/>
        <v>0</v>
      </c>
      <c r="BH151" s="1"/>
    </row>
    <row r="152" spans="1:61" ht="15" customHeight="1" thickBot="1" x14ac:dyDescent="0.3">
      <c r="C152" s="275" t="s">
        <v>180</v>
      </c>
      <c r="H152" s="349">
        <f ca="1">SUM(H150:K150)</f>
        <v>3</v>
      </c>
      <c r="I152" s="350"/>
      <c r="J152" s="350"/>
      <c r="K152" s="351"/>
      <c r="L152" s="349">
        <f ca="1">SUM(L150:O150)</f>
        <v>2</v>
      </c>
      <c r="M152" s="350"/>
      <c r="N152" s="350"/>
      <c r="O152" s="351"/>
      <c r="P152" s="349">
        <f ca="1">SUM(P150:T150)</f>
        <v>5</v>
      </c>
      <c r="Q152" s="350"/>
      <c r="R152" s="350"/>
      <c r="S152" s="350"/>
      <c r="T152" s="351"/>
      <c r="U152" s="349">
        <f ca="1">SUM(U150:X150)</f>
        <v>3</v>
      </c>
      <c r="V152" s="350"/>
      <c r="W152" s="350"/>
      <c r="X152" s="351"/>
      <c r="Y152" s="349">
        <f ca="1">SUM(Y150:AB150)</f>
        <v>4</v>
      </c>
      <c r="Z152" s="350"/>
      <c r="AA152" s="350"/>
      <c r="AB152" s="351"/>
      <c r="AC152" s="349">
        <f ca="1">SUM(AC150:AG150)</f>
        <v>2</v>
      </c>
      <c r="AD152" s="350"/>
      <c r="AE152" s="350"/>
      <c r="AF152" s="350"/>
      <c r="AG152" s="351"/>
      <c r="AH152" s="349">
        <f ca="1">SUM(AH150:AK150)</f>
        <v>4</v>
      </c>
      <c r="AI152" s="350"/>
      <c r="AJ152" s="350"/>
      <c r="AK152" s="351"/>
      <c r="AL152" s="349">
        <f ca="1">SUM(AL150:AP150)</f>
        <v>4</v>
      </c>
      <c r="AM152" s="350"/>
      <c r="AN152" s="350"/>
      <c r="AO152" s="350"/>
      <c r="AP152" s="351"/>
      <c r="AQ152" s="349">
        <f ca="1">SUM(AQ150:AT150)</f>
        <v>4</v>
      </c>
      <c r="AR152" s="350"/>
      <c r="AS152" s="350"/>
      <c r="AT152" s="351"/>
      <c r="AU152" s="349">
        <f ca="1">SUM(AU150:AX150)</f>
        <v>3</v>
      </c>
      <c r="AV152" s="350"/>
      <c r="AW152" s="350"/>
      <c r="AX152" s="351"/>
      <c r="AY152" s="349">
        <f ca="1">SUM(AY150:BC150)</f>
        <v>4</v>
      </c>
      <c r="AZ152" s="350"/>
      <c r="BA152" s="350"/>
      <c r="BB152" s="350"/>
      <c r="BC152" s="351"/>
      <c r="BD152" s="349">
        <f ca="1">SUM(BD150:BG150)</f>
        <v>0</v>
      </c>
      <c r="BE152" s="350"/>
      <c r="BF152" s="350"/>
      <c r="BG152" s="351"/>
    </row>
    <row r="153" spans="1:61" ht="15" customHeight="1" x14ac:dyDescent="0.25">
      <c r="H153" s="352" t="s">
        <v>177</v>
      </c>
      <c r="L153" s="352" t="s">
        <v>212</v>
      </c>
      <c r="M153" s="352" t="s">
        <v>212</v>
      </c>
      <c r="T153" s="265"/>
      <c r="W153" s="419" t="s">
        <v>228</v>
      </c>
      <c r="AA153" s="265"/>
      <c r="AD153" s="352" t="s">
        <v>212</v>
      </c>
      <c r="AE153" s="352" t="s">
        <v>212</v>
      </c>
      <c r="AF153" s="352" t="s">
        <v>212</v>
      </c>
      <c r="AI153" s="265"/>
      <c r="AM153" s="419" t="s">
        <v>260</v>
      </c>
      <c r="AR153" s="265"/>
      <c r="AY153" s="265"/>
      <c r="BC153" s="419" t="s">
        <v>289</v>
      </c>
    </row>
    <row r="154" spans="1:61" ht="15" customHeight="1" x14ac:dyDescent="0.25">
      <c r="H154" s="352"/>
      <c r="L154" s="352"/>
      <c r="M154" s="352"/>
      <c r="T154" s="266"/>
      <c r="W154" s="419"/>
      <c r="AA154" s="266"/>
      <c r="AD154" s="352"/>
      <c r="AE154" s="352"/>
      <c r="AF154" s="352"/>
      <c r="AI154" s="266"/>
      <c r="AM154" s="419"/>
      <c r="AR154" s="266"/>
      <c r="AY154" s="266"/>
      <c r="BC154" s="419"/>
    </row>
    <row r="155" spans="1:61" ht="15" customHeight="1" x14ac:dyDescent="0.25">
      <c r="H155" s="352"/>
      <c r="L155" s="352"/>
      <c r="M155" s="352"/>
      <c r="T155" s="266"/>
      <c r="W155" s="419"/>
      <c r="AA155" s="266"/>
      <c r="AD155" s="352"/>
      <c r="AE155" s="352"/>
      <c r="AF155" s="352"/>
      <c r="AI155" s="266"/>
      <c r="AM155" s="419"/>
      <c r="AR155" s="266"/>
      <c r="AY155" s="266"/>
      <c r="BC155" s="419"/>
    </row>
    <row r="156" spans="1:61" ht="15" customHeight="1" x14ac:dyDescent="0.25">
      <c r="H156" s="352"/>
      <c r="L156" s="352"/>
      <c r="M156" s="352"/>
      <c r="T156" s="266"/>
      <c r="W156" s="419"/>
      <c r="AA156" s="266"/>
      <c r="AD156" s="352"/>
      <c r="AE156" s="352"/>
      <c r="AF156" s="352"/>
      <c r="AI156" s="266"/>
      <c r="AM156" s="419"/>
      <c r="AR156" s="266"/>
      <c r="AY156" s="266"/>
      <c r="BC156" s="419"/>
    </row>
    <row r="157" spans="1:61" ht="15" customHeight="1" x14ac:dyDescent="0.25">
      <c r="H157" s="268"/>
      <c r="T157" s="266"/>
      <c r="AA157" s="266"/>
      <c r="AI157" s="266"/>
      <c r="AM157" s="266"/>
      <c r="AR157" s="266"/>
      <c r="AY157" s="266"/>
    </row>
    <row r="158" spans="1:61" ht="15" customHeight="1" x14ac:dyDescent="0.25">
      <c r="C158" s="275" t="s">
        <v>179</v>
      </c>
      <c r="H158" s="268"/>
      <c r="T158" s="266"/>
      <c r="AA158" s="266"/>
      <c r="AI158" s="266"/>
      <c r="AM158" s="266"/>
      <c r="AR158" s="266"/>
      <c r="AY158" s="266"/>
    </row>
    <row r="159" spans="1:61" ht="15" customHeight="1" thickBot="1" x14ac:dyDescent="0.3">
      <c r="C159" s="1">
        <f>COUNTA(C7:C147)</f>
        <v>34</v>
      </c>
      <c r="T159" s="266"/>
      <c r="AA159" s="266"/>
      <c r="AI159" s="266"/>
      <c r="AM159" s="266"/>
      <c r="AR159" s="266"/>
      <c r="AY159" s="266"/>
    </row>
    <row r="160" spans="1:61" ht="15" customHeight="1" x14ac:dyDescent="0.25">
      <c r="C160" s="280" t="s">
        <v>183</v>
      </c>
      <c r="H160" s="269">
        <f t="shared" ref="H160:AM160" ca="1" si="1858">SUM(H7,H10,H13,H16,H19,H22,H25,H28,H31,H34,H37,H40,H43,H46,H49,H52,H55,H58,H61,H64,H67,H70,H73,H76,H79,H82,H85,H88,H91,H94,H97,H100,H103,H106,H109,H112,H115,H118,H121,H124,H127,H130,H133,H136,H139,H142,H145)</f>
        <v>0</v>
      </c>
      <c r="I160" s="270">
        <v>23</v>
      </c>
      <c r="J160" s="270">
        <v>21</v>
      </c>
      <c r="K160" s="271">
        <v>13</v>
      </c>
      <c r="L160" s="269">
        <f t="shared" ca="1" si="1858"/>
        <v>0</v>
      </c>
      <c r="M160" s="270">
        <f t="shared" ca="1" si="1858"/>
        <v>0</v>
      </c>
      <c r="N160" s="270">
        <v>22</v>
      </c>
      <c r="O160" s="271">
        <v>23</v>
      </c>
      <c r="P160" s="269">
        <v>15</v>
      </c>
      <c r="Q160" s="270">
        <v>21</v>
      </c>
      <c r="R160" s="270">
        <v>23</v>
      </c>
      <c r="S160" s="270">
        <v>21</v>
      </c>
      <c r="T160" s="271">
        <v>24</v>
      </c>
      <c r="U160" s="269">
        <v>22</v>
      </c>
      <c r="V160" s="270">
        <v>25</v>
      </c>
      <c r="W160" s="270">
        <f t="shared" ca="1" si="1858"/>
        <v>0</v>
      </c>
      <c r="X160" s="271">
        <v>18</v>
      </c>
      <c r="Y160" s="269">
        <v>23</v>
      </c>
      <c r="Z160" s="270">
        <v>13</v>
      </c>
      <c r="AA160" s="270">
        <v>19</v>
      </c>
      <c r="AB160" s="271">
        <v>17</v>
      </c>
      <c r="AC160" s="269">
        <v>23</v>
      </c>
      <c r="AD160" s="270">
        <f t="shared" ca="1" si="1858"/>
        <v>0</v>
      </c>
      <c r="AE160" s="270">
        <f t="shared" ca="1" si="1858"/>
        <v>0</v>
      </c>
      <c r="AF160" s="270">
        <f t="shared" ca="1" si="1858"/>
        <v>0</v>
      </c>
      <c r="AG160" s="271">
        <f t="shared" ca="1" si="1858"/>
        <v>19</v>
      </c>
      <c r="AH160" s="269">
        <f t="shared" ca="1" si="1858"/>
        <v>18</v>
      </c>
      <c r="AI160" s="270">
        <f t="shared" ca="1" si="1858"/>
        <v>17</v>
      </c>
      <c r="AJ160" s="270">
        <f t="shared" ca="1" si="1858"/>
        <v>17</v>
      </c>
      <c r="AK160" s="271">
        <f t="shared" ca="1" si="1858"/>
        <v>16</v>
      </c>
      <c r="AL160" s="269">
        <f t="shared" ca="1" si="1858"/>
        <v>14</v>
      </c>
      <c r="AM160" s="270">
        <f t="shared" ca="1" si="1858"/>
        <v>0</v>
      </c>
      <c r="AN160" s="270">
        <f t="shared" ref="AN160:BG160" ca="1" si="1859">SUM(AN7,AN10,AN13,AN16,AN19,AN22,AN25,AN28,AN31,AN34,AN37,AN40,AN43,AN46,AN49,AN52,AN55,AN58,AN61,AN64,AN67,AN70,AN73,AN76,AN79,AN82,AN85,AN88,AN91,AN94,AN97,AN100,AN103,AN106,AN109,AN112,AN115,AN118,AN121,AN124,AN127,AN130,AN133,AN136,AN139,AN142,AN145)</f>
        <v>16</v>
      </c>
      <c r="AO160" s="270">
        <f t="shared" ca="1" si="1859"/>
        <v>15</v>
      </c>
      <c r="AP160" s="271">
        <f t="shared" ca="1" si="1859"/>
        <v>14</v>
      </c>
      <c r="AQ160" s="269">
        <f t="shared" ca="1" si="1859"/>
        <v>15</v>
      </c>
      <c r="AR160" s="270">
        <f t="shared" ca="1" si="1859"/>
        <v>15</v>
      </c>
      <c r="AS160" s="270">
        <f t="shared" ca="1" si="1859"/>
        <v>12</v>
      </c>
      <c r="AT160" s="271">
        <f t="shared" ca="1" si="1859"/>
        <v>15</v>
      </c>
      <c r="AU160" s="269">
        <f t="shared" ca="1" si="1859"/>
        <v>22</v>
      </c>
      <c r="AV160" s="270">
        <f t="shared" ca="1" si="1859"/>
        <v>15</v>
      </c>
      <c r="AW160" s="270">
        <f t="shared" ca="1" si="1859"/>
        <v>14</v>
      </c>
      <c r="AX160" s="271">
        <f t="shared" ca="1" si="1859"/>
        <v>0</v>
      </c>
      <c r="AY160" s="269">
        <f t="shared" ca="1" si="1859"/>
        <v>16</v>
      </c>
      <c r="AZ160" s="270">
        <f t="shared" ca="1" si="1859"/>
        <v>18</v>
      </c>
      <c r="BA160" s="270">
        <f t="shared" ca="1" si="1859"/>
        <v>20</v>
      </c>
      <c r="BB160" s="270">
        <f t="shared" ca="1" si="1859"/>
        <v>15</v>
      </c>
      <c r="BC160" s="271">
        <f t="shared" ca="1" si="1859"/>
        <v>0</v>
      </c>
      <c r="BD160" s="269">
        <f t="shared" ca="1" si="1859"/>
        <v>0</v>
      </c>
      <c r="BE160" s="270">
        <f t="shared" ca="1" si="1859"/>
        <v>0</v>
      </c>
      <c r="BF160" s="270">
        <f t="shared" ca="1" si="1859"/>
        <v>0</v>
      </c>
      <c r="BG160" s="271">
        <f t="shared" ca="1" si="1859"/>
        <v>0</v>
      </c>
      <c r="BH160" s="277">
        <f ca="1">SUM(H160:BG160)</f>
        <v>689</v>
      </c>
      <c r="BI160" s="279">
        <f ca="1">IFERROR((BH160/C150)/C159,0)</f>
        <v>0.53328173374613008</v>
      </c>
    </row>
    <row r="161" spans="3:60" ht="15" customHeight="1" x14ac:dyDescent="0.25">
      <c r="C161" s="280" t="s">
        <v>184</v>
      </c>
      <c r="H161" s="272">
        <f ca="1">H160/$C$159</f>
        <v>0</v>
      </c>
      <c r="I161" s="273">
        <f>I160/34</f>
        <v>0.67647058823529416</v>
      </c>
      <c r="J161" s="273">
        <f>J160/34</f>
        <v>0.61764705882352944</v>
      </c>
      <c r="K161" s="274">
        <f>K160/34</f>
        <v>0.38235294117647056</v>
      </c>
      <c r="L161" s="272">
        <f t="shared" ref="L161:BG161" ca="1" si="1860">L160/$C$159</f>
        <v>0</v>
      </c>
      <c r="M161" s="273">
        <f t="shared" ca="1" si="1860"/>
        <v>0</v>
      </c>
      <c r="N161" s="273">
        <f>N160/34</f>
        <v>0.6470588235294118</v>
      </c>
      <c r="O161" s="274">
        <f>O160/33</f>
        <v>0.69696969696969702</v>
      </c>
      <c r="P161" s="272">
        <f>P160/33</f>
        <v>0.45454545454545453</v>
      </c>
      <c r="Q161" s="273">
        <f>Q160/33</f>
        <v>0.63636363636363635</v>
      </c>
      <c r="R161" s="273">
        <f>R160/32</f>
        <v>0.71875</v>
      </c>
      <c r="S161" s="273">
        <f>S160/32</f>
        <v>0.65625</v>
      </c>
      <c r="T161" s="274">
        <f>T160/32</f>
        <v>0.75</v>
      </c>
      <c r="U161" s="272">
        <f>U160/32</f>
        <v>0.6875</v>
      </c>
      <c r="V161" s="273">
        <f>V160/32</f>
        <v>0.78125</v>
      </c>
      <c r="W161" s="273">
        <f t="shared" ca="1" si="1860"/>
        <v>0</v>
      </c>
      <c r="X161" s="274">
        <f t="shared" ref="X161:AC161" si="1861">X160/32</f>
        <v>0.5625</v>
      </c>
      <c r="Y161" s="272">
        <f t="shared" si="1861"/>
        <v>0.71875</v>
      </c>
      <c r="Z161" s="273">
        <f t="shared" si="1861"/>
        <v>0.40625</v>
      </c>
      <c r="AA161" s="273">
        <f t="shared" si="1861"/>
        <v>0.59375</v>
      </c>
      <c r="AB161" s="274">
        <f t="shared" si="1861"/>
        <v>0.53125</v>
      </c>
      <c r="AC161" s="272">
        <f t="shared" si="1861"/>
        <v>0.71875</v>
      </c>
      <c r="AD161" s="273">
        <f t="shared" ca="1" si="1860"/>
        <v>0</v>
      </c>
      <c r="AE161" s="273">
        <f t="shared" ca="1" si="1860"/>
        <v>0</v>
      </c>
      <c r="AF161" s="273">
        <f t="shared" ca="1" si="1860"/>
        <v>0</v>
      </c>
      <c r="AG161" s="274">
        <f ca="1">AG160/31</f>
        <v>0.61290322580645162</v>
      </c>
      <c r="AH161" s="272">
        <f ca="1">AH160/31</f>
        <v>0.58064516129032262</v>
      </c>
      <c r="AI161" s="273">
        <f ca="1">AI160/31</f>
        <v>0.54838709677419351</v>
      </c>
      <c r="AJ161" s="273">
        <f t="shared" ref="AJ161:AQ161" ca="1" si="1862">AJ160/32</f>
        <v>0.53125</v>
      </c>
      <c r="AK161" s="274">
        <f t="shared" ca="1" si="1862"/>
        <v>0.5</v>
      </c>
      <c r="AL161" s="272">
        <f t="shared" ca="1" si="1862"/>
        <v>0.4375</v>
      </c>
      <c r="AM161" s="273">
        <f t="shared" ca="1" si="1862"/>
        <v>0</v>
      </c>
      <c r="AN161" s="273">
        <f t="shared" ca="1" si="1862"/>
        <v>0.5</v>
      </c>
      <c r="AO161" s="273">
        <f t="shared" ca="1" si="1862"/>
        <v>0.46875</v>
      </c>
      <c r="AP161" s="274">
        <f t="shared" ca="1" si="1862"/>
        <v>0.4375</v>
      </c>
      <c r="AQ161" s="272">
        <f t="shared" ca="1" si="1862"/>
        <v>0.46875</v>
      </c>
      <c r="AR161" s="273">
        <f t="shared" ref="AR161:AW161" ca="1" si="1863">AR160/31</f>
        <v>0.4838709677419355</v>
      </c>
      <c r="AS161" s="273">
        <f t="shared" ca="1" si="1863"/>
        <v>0.38709677419354838</v>
      </c>
      <c r="AT161" s="274">
        <f t="shared" ca="1" si="1863"/>
        <v>0.4838709677419355</v>
      </c>
      <c r="AU161" s="272">
        <f t="shared" ca="1" si="1863"/>
        <v>0.70967741935483875</v>
      </c>
      <c r="AV161" s="273">
        <f t="shared" ca="1" si="1863"/>
        <v>0.4838709677419355</v>
      </c>
      <c r="AW161" s="273">
        <f t="shared" ca="1" si="1863"/>
        <v>0.45161290322580644</v>
      </c>
      <c r="AX161" s="274">
        <f t="shared" ca="1" si="1860"/>
        <v>0</v>
      </c>
      <c r="AY161" s="272">
        <f ca="1">AY160/31</f>
        <v>0.5161290322580645</v>
      </c>
      <c r="AZ161" s="273">
        <f ca="1">AZ160/31</f>
        <v>0.58064516129032262</v>
      </c>
      <c r="BA161" s="273">
        <f t="shared" ca="1" si="1860"/>
        <v>0.58823529411764708</v>
      </c>
      <c r="BB161" s="273">
        <f t="shared" ca="1" si="1860"/>
        <v>0.44117647058823528</v>
      </c>
      <c r="BC161" s="274">
        <f t="shared" ca="1" si="1860"/>
        <v>0</v>
      </c>
      <c r="BD161" s="272">
        <f t="shared" ca="1" si="1860"/>
        <v>0</v>
      </c>
      <c r="BE161" s="273">
        <f t="shared" ca="1" si="1860"/>
        <v>0</v>
      </c>
      <c r="BF161" s="273">
        <f t="shared" ca="1" si="1860"/>
        <v>0</v>
      </c>
      <c r="BG161" s="274">
        <f t="shared" ca="1" si="1860"/>
        <v>0</v>
      </c>
      <c r="BH161" s="342">
        <f ca="1">BH160/C150</f>
        <v>18.131578947368421</v>
      </c>
    </row>
    <row r="162" spans="3:60" ht="15" customHeight="1" x14ac:dyDescent="0.25">
      <c r="C162" s="280" t="s">
        <v>185</v>
      </c>
      <c r="H162" s="420">
        <f ca="1">SUM(H160:K160)</f>
        <v>57</v>
      </c>
      <c r="I162" s="421"/>
      <c r="J162" s="421"/>
      <c r="K162" s="422"/>
      <c r="L162" s="420">
        <f ca="1">SUM(L160:O160)</f>
        <v>45</v>
      </c>
      <c r="M162" s="421"/>
      <c r="N162" s="421"/>
      <c r="O162" s="422"/>
      <c r="P162" s="420">
        <f>SUM(P160:T160)</f>
        <v>104</v>
      </c>
      <c r="Q162" s="421"/>
      <c r="R162" s="421"/>
      <c r="S162" s="421"/>
      <c r="T162" s="422"/>
      <c r="U162" s="420">
        <f ca="1">SUM(U160:X160)</f>
        <v>65</v>
      </c>
      <c r="V162" s="421"/>
      <c r="W162" s="421"/>
      <c r="X162" s="422"/>
      <c r="Y162" s="420">
        <f>SUM(Y160:AB160)</f>
        <v>72</v>
      </c>
      <c r="Z162" s="421"/>
      <c r="AA162" s="421"/>
      <c r="AB162" s="422"/>
      <c r="AC162" s="420">
        <f ca="1">SUM(AC160:AG160)</f>
        <v>42</v>
      </c>
      <c r="AD162" s="421"/>
      <c r="AE162" s="421"/>
      <c r="AF162" s="421"/>
      <c r="AG162" s="422"/>
      <c r="AH162" s="420">
        <f ca="1">SUM(AH160:AK160)</f>
        <v>68</v>
      </c>
      <c r="AI162" s="421"/>
      <c r="AJ162" s="421"/>
      <c r="AK162" s="422"/>
      <c r="AL162" s="420">
        <f ca="1">SUM(AL160:AP160)</f>
        <v>59</v>
      </c>
      <c r="AM162" s="421"/>
      <c r="AN162" s="421"/>
      <c r="AO162" s="421"/>
      <c r="AP162" s="422"/>
      <c r="AQ162" s="420">
        <f ca="1">SUM(AQ160:AT160)</f>
        <v>57</v>
      </c>
      <c r="AR162" s="421"/>
      <c r="AS162" s="421"/>
      <c r="AT162" s="422"/>
      <c r="AU162" s="420">
        <f ca="1">SUM(AU160:AX160)</f>
        <v>51</v>
      </c>
      <c r="AV162" s="421"/>
      <c r="AW162" s="421"/>
      <c r="AX162" s="422"/>
      <c r="AY162" s="420">
        <f ca="1">SUM(AY160:BC160)</f>
        <v>69</v>
      </c>
      <c r="AZ162" s="421"/>
      <c r="BA162" s="421"/>
      <c r="BB162" s="421"/>
      <c r="BC162" s="422"/>
      <c r="BD162" s="420">
        <f ca="1">SUM(BD160:BG160)</f>
        <v>0</v>
      </c>
      <c r="BE162" s="421"/>
      <c r="BF162" s="421"/>
      <c r="BG162" s="422"/>
    </row>
    <row r="163" spans="3:60" ht="15" customHeight="1" thickBot="1" x14ac:dyDescent="0.3">
      <c r="C163" s="280" t="s">
        <v>186</v>
      </c>
      <c r="H163" s="416">
        <f ca="1">IFERROR(((H162)/(H152))/$C$159,0)</f>
        <v>0.55882352941176472</v>
      </c>
      <c r="I163" s="417"/>
      <c r="J163" s="417"/>
      <c r="K163" s="418"/>
      <c r="L163" s="416">
        <f ca="1">IFERROR(((L162)/(L152))/$C$159,0)</f>
        <v>0.66176470588235292</v>
      </c>
      <c r="M163" s="417"/>
      <c r="N163" s="417"/>
      <c r="O163" s="418"/>
      <c r="P163" s="416">
        <f ca="1">IFERROR(((P162)/(P152))/$C$159,0)</f>
        <v>0.61176470588235299</v>
      </c>
      <c r="Q163" s="417"/>
      <c r="R163" s="417"/>
      <c r="S163" s="417"/>
      <c r="T163" s="418"/>
      <c r="U163" s="416">
        <f ca="1">IFERROR(((U162)/(U152))/$C$159,0)</f>
        <v>0.63725490196078438</v>
      </c>
      <c r="V163" s="417"/>
      <c r="W163" s="417"/>
      <c r="X163" s="418"/>
      <c r="Y163" s="416">
        <f ca="1">IFERROR(((Y162)/(Y152))/$C$159,0)</f>
        <v>0.52941176470588236</v>
      </c>
      <c r="Z163" s="417"/>
      <c r="AA163" s="417"/>
      <c r="AB163" s="418"/>
      <c r="AC163" s="416">
        <f ca="1">IFERROR(((AC162)/(AC152))/$C$159,0)</f>
        <v>0.61764705882352944</v>
      </c>
      <c r="AD163" s="417"/>
      <c r="AE163" s="417"/>
      <c r="AF163" s="417"/>
      <c r="AG163" s="418"/>
      <c r="AH163" s="416">
        <f ca="1">IFERROR(((AH162)/(AH152))/$C$159,0)</f>
        <v>0.5</v>
      </c>
      <c r="AI163" s="417"/>
      <c r="AJ163" s="417"/>
      <c r="AK163" s="418"/>
      <c r="AL163" s="416">
        <f ca="1">IFERROR(((AL162)/(AL152))/$C$159,0)</f>
        <v>0.43382352941176472</v>
      </c>
      <c r="AM163" s="417"/>
      <c r="AN163" s="417"/>
      <c r="AO163" s="417"/>
      <c r="AP163" s="418"/>
      <c r="AQ163" s="416">
        <f ca="1">IFERROR(((AQ162)/(AQ152))/$C$159,0)</f>
        <v>0.41911764705882354</v>
      </c>
      <c r="AR163" s="417"/>
      <c r="AS163" s="417"/>
      <c r="AT163" s="418"/>
      <c r="AU163" s="416">
        <f ca="1">IFERROR(((AU162)/(AU152))/$C$159,0)</f>
        <v>0.5</v>
      </c>
      <c r="AV163" s="417"/>
      <c r="AW163" s="417"/>
      <c r="AX163" s="418"/>
      <c r="AY163" s="416">
        <f ca="1">IFERROR(((AY162)/(AY152))/$C$159,0)</f>
        <v>0.50735294117647056</v>
      </c>
      <c r="AZ163" s="417"/>
      <c r="BA163" s="417"/>
      <c r="BB163" s="417"/>
      <c r="BC163" s="418"/>
      <c r="BD163" s="416">
        <f ca="1">IFERROR(((BD162)/(BD152))/$C$159,0)</f>
        <v>0</v>
      </c>
      <c r="BE163" s="417"/>
      <c r="BF163" s="417"/>
      <c r="BG163" s="418"/>
    </row>
  </sheetData>
  <sortState xmlns:xlrd2="http://schemas.microsoft.com/office/spreadsheetml/2017/richdata2" ref="C130:C141">
    <sortCondition ref="C130:C141"/>
  </sortState>
  <mergeCells count="153">
    <mergeCell ref="W153:W156"/>
    <mergeCell ref="H162:K162"/>
    <mergeCell ref="L162:O162"/>
    <mergeCell ref="U162:X162"/>
    <mergeCell ref="Y162:AB162"/>
    <mergeCell ref="AH162:AK162"/>
    <mergeCell ref="AQ162:AT162"/>
    <mergeCell ref="AU162:AX162"/>
    <mergeCell ref="BD162:BG162"/>
    <mergeCell ref="P162:T162"/>
    <mergeCell ref="AC162:AG162"/>
    <mergeCell ref="AL162:AP162"/>
    <mergeCell ref="AY162:BC162"/>
    <mergeCell ref="L153:L156"/>
    <mergeCell ref="M153:M156"/>
    <mergeCell ref="AD153:AD156"/>
    <mergeCell ref="AE153:AE156"/>
    <mergeCell ref="AF153:AF156"/>
    <mergeCell ref="AM153:AM156"/>
    <mergeCell ref="BC153:BC156"/>
    <mergeCell ref="H163:K163"/>
    <mergeCell ref="L163:O163"/>
    <mergeCell ref="U163:X163"/>
    <mergeCell ref="Y163:AB163"/>
    <mergeCell ref="AH163:AK163"/>
    <mergeCell ref="AQ163:AT163"/>
    <mergeCell ref="AU163:AX163"/>
    <mergeCell ref="BD163:BG163"/>
    <mergeCell ref="P163:T163"/>
    <mergeCell ref="AC163:AG163"/>
    <mergeCell ref="AL163:AP163"/>
    <mergeCell ref="AY163:BC163"/>
    <mergeCell ref="C40:C42"/>
    <mergeCell ref="C13:C15"/>
    <mergeCell ref="B37:B39"/>
    <mergeCell ref="C16:C18"/>
    <mergeCell ref="C34:C36"/>
    <mergeCell ref="C37:C39"/>
    <mergeCell ref="B34:B36"/>
    <mergeCell ref="B16:B18"/>
    <mergeCell ref="B19:B21"/>
    <mergeCell ref="C19:C21"/>
    <mergeCell ref="B22:B24"/>
    <mergeCell ref="C22:C24"/>
    <mergeCell ref="B31:B33"/>
    <mergeCell ref="C31:C33"/>
    <mergeCell ref="B28:B30"/>
    <mergeCell ref="C28:C30"/>
    <mergeCell ref="B115:B117"/>
    <mergeCell ref="B145:B147"/>
    <mergeCell ref="BH4:BH6"/>
    <mergeCell ref="F4:G6"/>
    <mergeCell ref="L4:O4"/>
    <mergeCell ref="H4:K4"/>
    <mergeCell ref="Y4:AB4"/>
    <mergeCell ref="U4:X4"/>
    <mergeCell ref="P4:T4"/>
    <mergeCell ref="AH4:AK4"/>
    <mergeCell ref="AC4:AG4"/>
    <mergeCell ref="AU4:AX4"/>
    <mergeCell ref="AL4:AP4"/>
    <mergeCell ref="AQ4:AT4"/>
    <mergeCell ref="BD4:BG4"/>
    <mergeCell ref="AY4:BC4"/>
    <mergeCell ref="B10:B12"/>
    <mergeCell ref="B7:B9"/>
    <mergeCell ref="C7:C9"/>
    <mergeCell ref="C10:C12"/>
    <mergeCell ref="B13:B15"/>
    <mergeCell ref="B25:B27"/>
    <mergeCell ref="C25:C27"/>
    <mergeCell ref="B40:B42"/>
    <mergeCell ref="C133:C135"/>
    <mergeCell ref="C136:C138"/>
    <mergeCell ref="B133:B135"/>
    <mergeCell ref="B130:B132"/>
    <mergeCell ref="B136:B138"/>
    <mergeCell ref="B139:B141"/>
    <mergeCell ref="C139:C141"/>
    <mergeCell ref="B142:B144"/>
    <mergeCell ref="C142:C144"/>
    <mergeCell ref="B46:B48"/>
    <mergeCell ref="C46:C48"/>
    <mergeCell ref="B79:B81"/>
    <mergeCell ref="C79:C81"/>
    <mergeCell ref="C91:C93"/>
    <mergeCell ref="C109:C111"/>
    <mergeCell ref="B76:B78"/>
    <mergeCell ref="B64:B66"/>
    <mergeCell ref="C67:C69"/>
    <mergeCell ref="C70:C72"/>
    <mergeCell ref="C103:C105"/>
    <mergeCell ref="C55:C57"/>
    <mergeCell ref="B70:B72"/>
    <mergeCell ref="B73:B75"/>
    <mergeCell ref="C58:C60"/>
    <mergeCell ref="B67:B69"/>
    <mergeCell ref="B94:B96"/>
    <mergeCell ref="C94:C96"/>
    <mergeCell ref="B82:B84"/>
    <mergeCell ref="C82:C84"/>
    <mergeCell ref="B100:B102"/>
    <mergeCell ref="C100:C102"/>
    <mergeCell ref="B97:B99"/>
    <mergeCell ref="C97:C99"/>
    <mergeCell ref="B43:B45"/>
    <mergeCell ref="C43:C45"/>
    <mergeCell ref="B52:B54"/>
    <mergeCell ref="C52:C54"/>
    <mergeCell ref="B106:B108"/>
    <mergeCell ref="C106:C108"/>
    <mergeCell ref="B118:B120"/>
    <mergeCell ref="B121:B123"/>
    <mergeCell ref="C121:C123"/>
    <mergeCell ref="C115:C117"/>
    <mergeCell ref="B88:B90"/>
    <mergeCell ref="B91:B93"/>
    <mergeCell ref="B49:B51"/>
    <mergeCell ref="C49:C51"/>
    <mergeCell ref="C85:C87"/>
    <mergeCell ref="C76:C78"/>
    <mergeCell ref="B103:B105"/>
    <mergeCell ref="B109:B111"/>
    <mergeCell ref="C88:C90"/>
    <mergeCell ref="C61:C63"/>
    <mergeCell ref="C64:C66"/>
    <mergeCell ref="B55:B57"/>
    <mergeCell ref="B58:B60"/>
    <mergeCell ref="B85:B87"/>
    <mergeCell ref="B61:B63"/>
    <mergeCell ref="AL152:AP152"/>
    <mergeCell ref="AQ152:AT152"/>
    <mergeCell ref="AU152:AX152"/>
    <mergeCell ref="AY152:BC152"/>
    <mergeCell ref="BD152:BG152"/>
    <mergeCell ref="H153:H156"/>
    <mergeCell ref="H152:K152"/>
    <mergeCell ref="L152:O152"/>
    <mergeCell ref="P152:T152"/>
    <mergeCell ref="U152:X152"/>
    <mergeCell ref="Y152:AB152"/>
    <mergeCell ref="AC152:AG152"/>
    <mergeCell ref="AH152:AK152"/>
    <mergeCell ref="C73:C75"/>
    <mergeCell ref="B127:B129"/>
    <mergeCell ref="B124:B126"/>
    <mergeCell ref="C127:C129"/>
    <mergeCell ref="C112:C114"/>
    <mergeCell ref="B112:B114"/>
    <mergeCell ref="C118:C120"/>
    <mergeCell ref="C124:C126"/>
    <mergeCell ref="C145:C147"/>
    <mergeCell ref="C130:C132"/>
  </mergeCells>
  <conditionalFormatting sqref="B7:E147">
    <cfRule type="expression" dxfId="7142" priority="1">
      <formula>MOD(ROW(B7),2)=0</formula>
    </cfRule>
    <cfRule type="expression" dxfId="7141" priority="2">
      <formula>MOD(ROW(B7),2)&gt;0</formula>
    </cfRule>
  </conditionalFormatting>
  <pageMargins left="0.7" right="0.7" top="0.75" bottom="0.75" header="0" footer="0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1E4E79"/>
    <pageSetUpPr fitToPage="1"/>
  </sheetPr>
  <dimension ref="A1:Q105"/>
  <sheetViews>
    <sheetView tabSelected="1" zoomScale="80" zoomScaleNormal="80" workbookViewId="0">
      <pane xSplit="3" ySplit="2" topLeftCell="D3" activePane="bottomRight" state="frozen"/>
      <selection activeCell="AR10" sqref="AR10"/>
      <selection pane="topRight" activeCell="AR10" sqref="AR10"/>
      <selection pane="bottomLeft" activeCell="AR10" sqref="AR10"/>
      <selection pane="bottomRight" activeCell="B2" sqref="B2"/>
    </sheetView>
  </sheetViews>
  <sheetFormatPr defaultColWidth="14.42578125" defaultRowHeight="15" customHeight="1" x14ac:dyDescent="0.25"/>
  <cols>
    <col min="1" max="1" width="4.28515625" style="78" customWidth="1"/>
    <col min="2" max="2" width="7.7109375" style="1" customWidth="1"/>
    <col min="3" max="3" width="10.7109375" customWidth="1"/>
    <col min="4" max="13" width="20.7109375" customWidth="1"/>
    <col min="15" max="16" width="15.7109375" customWidth="1"/>
    <col min="17" max="17" width="23.7109375" customWidth="1"/>
  </cols>
  <sheetData>
    <row r="1" spans="2:17" ht="15.75" thickBot="1" x14ac:dyDescent="0.3"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</row>
    <row r="2" spans="2:17" ht="17.25" thickTop="1" thickBot="1" x14ac:dyDescent="0.3">
      <c r="B2" s="212" t="s">
        <v>110</v>
      </c>
      <c r="C2" s="213" t="s">
        <v>75</v>
      </c>
      <c r="D2" s="214" t="s">
        <v>76</v>
      </c>
      <c r="E2" s="215" t="str">
        <f ca="1">"Assid. - "&amp;TEXT(E41,"00")</f>
        <v>Assid. - 38</v>
      </c>
      <c r="F2" s="214" t="s">
        <v>76</v>
      </c>
      <c r="G2" s="216" t="s">
        <v>19</v>
      </c>
      <c r="H2" s="214" t="s">
        <v>76</v>
      </c>
      <c r="I2" s="217" t="s">
        <v>21</v>
      </c>
      <c r="J2" s="214" t="s">
        <v>76</v>
      </c>
      <c r="K2" s="218" t="s">
        <v>105</v>
      </c>
      <c r="L2" s="214" t="s">
        <v>76</v>
      </c>
      <c r="M2" s="219" t="s">
        <v>106</v>
      </c>
      <c r="O2" s="281" t="s">
        <v>181</v>
      </c>
      <c r="P2" s="281" t="s">
        <v>130</v>
      </c>
      <c r="Q2" s="281" t="s">
        <v>196</v>
      </c>
    </row>
    <row r="3" spans="2:17" ht="16.5" thickTop="1" x14ac:dyDescent="0.25">
      <c r="B3" s="220">
        <v>1</v>
      </c>
      <c r="C3" s="221" t="s">
        <v>150</v>
      </c>
      <c r="D3" s="222" t="s">
        <v>84</v>
      </c>
      <c r="E3" s="230">
        <f ca="1">VLOOKUP($D3,Resumo!$C$7:$G$147,5,FALSE)</f>
        <v>28</v>
      </c>
      <c r="F3" s="231" t="str">
        <f>D3</f>
        <v>Andre</v>
      </c>
      <c r="G3" s="230">
        <f t="array" aca="1" ref="G3" ca="1">INDEX(Resumo!$G:$G,MATCH(D3,Resumo!$C:$C,0)+1)</f>
        <v>2</v>
      </c>
      <c r="H3" s="231" t="str">
        <f>D3</f>
        <v>Andre</v>
      </c>
      <c r="I3" s="230">
        <f t="array" aca="1" ref="I3" ca="1">INDEX(Resumo!$G:$G,MATCH(D3,Resumo!$C:$C,0)+2)</f>
        <v>214</v>
      </c>
      <c r="J3" s="231" t="str">
        <f>F3</f>
        <v>Andre</v>
      </c>
      <c r="K3" s="232">
        <f ca="1">IF(E3&lt;&gt;0,G3/E3,0)</f>
        <v>7.1428571428571425E-2</v>
      </c>
      <c r="L3" s="231" t="str">
        <f>H3</f>
        <v>Andre</v>
      </c>
      <c r="M3" s="232">
        <f ca="1">IF(E3&lt;&gt;0,I3/E3,0)</f>
        <v>7.6428571428571432</v>
      </c>
      <c r="O3" s="282" t="s">
        <v>0</v>
      </c>
      <c r="P3" s="282">
        <f ca="1">Resumo!H152</f>
        <v>3</v>
      </c>
      <c r="Q3" s="283">
        <f ca="1">Resumo!H163</f>
        <v>0.55882352941176472</v>
      </c>
    </row>
    <row r="4" spans="2:17" ht="15.75" x14ac:dyDescent="0.25">
      <c r="B4" s="223">
        <f>B3+1</f>
        <v>2</v>
      </c>
      <c r="C4" s="224" t="s">
        <v>149</v>
      </c>
      <c r="D4" s="225" t="s">
        <v>143</v>
      </c>
      <c r="E4" s="233">
        <f ca="1">VLOOKUP($D4,Resumo!$C$7:$G$147,5,FALSE)</f>
        <v>25</v>
      </c>
      <c r="F4" s="234" t="str">
        <f>D4</f>
        <v>Bigode</v>
      </c>
      <c r="G4" s="233">
        <f t="array" aca="1" ref="G4" ca="1">INDEX(Resumo!$G:$G,MATCH(D4,Resumo!$C:$C,0)+1)</f>
        <v>40</v>
      </c>
      <c r="H4" s="234" t="str">
        <f>D4</f>
        <v>Bigode</v>
      </c>
      <c r="I4" s="233">
        <f t="array" aca="1" ref="I4" ca="1">INDEX(Resumo!$G:$G,MATCH(D4,Resumo!$C:$C,0)+2)</f>
        <v>262</v>
      </c>
      <c r="J4" s="234" t="str">
        <f>F4</f>
        <v>Bigode</v>
      </c>
      <c r="K4" s="235">
        <f ca="1">IF(E4&lt;&gt;0,G4/E4,0)</f>
        <v>1.6</v>
      </c>
      <c r="L4" s="234" t="str">
        <f>H4</f>
        <v>Bigode</v>
      </c>
      <c r="M4" s="235">
        <f ca="1">IF(E4&lt;&gt;0,I4/E4,0)</f>
        <v>10.48</v>
      </c>
      <c r="O4" s="282" t="s">
        <v>1</v>
      </c>
      <c r="P4" s="282">
        <f ca="1">Resumo!L152</f>
        <v>2</v>
      </c>
      <c r="Q4" s="283">
        <f ca="1">Resumo!L163</f>
        <v>0.66176470588235292</v>
      </c>
    </row>
    <row r="5" spans="2:17" ht="15.75" x14ac:dyDescent="0.25">
      <c r="B5" s="223">
        <f t="shared" ref="B5:B36" si="0">B4+1</f>
        <v>3</v>
      </c>
      <c r="C5" s="224" t="s">
        <v>156</v>
      </c>
      <c r="D5" s="225" t="s">
        <v>148</v>
      </c>
      <c r="E5" s="233">
        <f ca="1">VLOOKUP($D5,Resumo!$C$7:$G$147,5,FALSE)</f>
        <v>32</v>
      </c>
      <c r="F5" s="234" t="str">
        <f>D5</f>
        <v>Comeli</v>
      </c>
      <c r="G5" s="233">
        <f t="array" aca="1" ref="G5" ca="1">INDEX(Resumo!$G:$G,MATCH(D5,Resumo!$C:$C,0)+1)</f>
        <v>60</v>
      </c>
      <c r="H5" s="234" t="str">
        <f>D5</f>
        <v>Comeli</v>
      </c>
      <c r="I5" s="233">
        <f t="array" aca="1" ref="I5" ca="1">INDEX(Resumo!$G:$G,MATCH(D5,Resumo!$C:$C,0)+2)</f>
        <v>264</v>
      </c>
      <c r="J5" s="234" t="str">
        <f>F5</f>
        <v>Comeli</v>
      </c>
      <c r="K5" s="235">
        <f ca="1">IF(E5&lt;&gt;0,G5/E5,0)</f>
        <v>1.875</v>
      </c>
      <c r="L5" s="234" t="str">
        <f>H5</f>
        <v>Comeli</v>
      </c>
      <c r="M5" s="235">
        <f ca="1">IF(E5&lt;&gt;0,I5/E5,0)</f>
        <v>8.25</v>
      </c>
      <c r="O5" s="282" t="s">
        <v>2</v>
      </c>
      <c r="P5" s="282">
        <f ca="1">Resumo!P152</f>
        <v>5</v>
      </c>
      <c r="Q5" s="283">
        <f ca="1">Resumo!P163</f>
        <v>0.61176470588235299</v>
      </c>
    </row>
    <row r="6" spans="2:17" ht="15.75" x14ac:dyDescent="0.25">
      <c r="B6" s="223">
        <f t="shared" si="0"/>
        <v>4</v>
      </c>
      <c r="C6" s="224" t="s">
        <v>149</v>
      </c>
      <c r="D6" s="225" t="s">
        <v>172</v>
      </c>
      <c r="E6" s="233">
        <f ca="1">VLOOKUP($D6,Resumo!$C$7:$G$147,5,FALSE)</f>
        <v>29</v>
      </c>
      <c r="F6" s="234" t="str">
        <f>D6</f>
        <v>Fabinho</v>
      </c>
      <c r="G6" s="233">
        <f t="array" aca="1" ref="G6" ca="1">INDEX(Resumo!$G:$G,MATCH(D6,Resumo!$C:$C,0)+1)</f>
        <v>21</v>
      </c>
      <c r="H6" s="234" t="str">
        <f>D6</f>
        <v>Fabinho</v>
      </c>
      <c r="I6" s="233">
        <f t="array" aca="1" ref="I6" ca="1">INDEX(Resumo!$G:$G,MATCH(D6,Resumo!$C:$C,0)+2)</f>
        <v>220</v>
      </c>
      <c r="J6" s="234" t="str">
        <f>F6</f>
        <v>Fabinho</v>
      </c>
      <c r="K6" s="235">
        <f ca="1">IF(E6&lt;&gt;0,G6/E6,0)</f>
        <v>0.72413793103448276</v>
      </c>
      <c r="L6" s="234" t="str">
        <f>H6</f>
        <v>Fabinho</v>
      </c>
      <c r="M6" s="235">
        <f ca="1">IF(E6&lt;&gt;0,I6/E6,0)</f>
        <v>7.5862068965517242</v>
      </c>
      <c r="O6" s="282" t="s">
        <v>3</v>
      </c>
      <c r="P6" s="282">
        <f ca="1">Resumo!U152</f>
        <v>3</v>
      </c>
      <c r="Q6" s="283">
        <f ca="1">Resumo!U163</f>
        <v>0.63725490196078438</v>
      </c>
    </row>
    <row r="7" spans="2:17" ht="15.75" x14ac:dyDescent="0.25">
      <c r="B7" s="223">
        <f t="shared" si="0"/>
        <v>5</v>
      </c>
      <c r="C7" s="224" t="s">
        <v>18</v>
      </c>
      <c r="D7" s="225" t="s">
        <v>77</v>
      </c>
      <c r="E7" s="233">
        <f ca="1">VLOOKUP($D7,Resumo!$C$7:$G$147,5,FALSE)</f>
        <v>25</v>
      </c>
      <c r="F7" s="234" t="str">
        <f>D7</f>
        <v>Fabio</v>
      </c>
      <c r="G7" s="233">
        <f t="array" aca="1" ref="G7" ca="1">INDEX(Resumo!$G:$G,MATCH(D7,Resumo!$C:$C,0)+1)</f>
        <v>0</v>
      </c>
      <c r="H7" s="234" t="str">
        <f>D7</f>
        <v>Fabio</v>
      </c>
      <c r="I7" s="233">
        <f t="array" aca="1" ref="I7" ca="1">INDEX(Resumo!$G:$G,MATCH(D7,Resumo!$C:$C,0)+2)</f>
        <v>233</v>
      </c>
      <c r="J7" s="234" t="str">
        <f>F7</f>
        <v>Fabio</v>
      </c>
      <c r="K7" s="235">
        <f ca="1">IF(E7&lt;&gt;0,G7/E7,0)</f>
        <v>0</v>
      </c>
      <c r="L7" s="234" t="str">
        <f>H7</f>
        <v>Fabio</v>
      </c>
      <c r="M7" s="235">
        <f ca="1">IF(E7&lt;&gt;0,I7/E7,0)</f>
        <v>9.32</v>
      </c>
      <c r="O7" s="282" t="s">
        <v>4</v>
      </c>
      <c r="P7" s="282">
        <f ca="1">Resumo!Y152</f>
        <v>4</v>
      </c>
      <c r="Q7" s="283">
        <f ca="1">Resumo!Y163</f>
        <v>0.52941176470588236</v>
      </c>
    </row>
    <row r="8" spans="2:17" ht="15.75" x14ac:dyDescent="0.25">
      <c r="B8" s="223">
        <f t="shared" si="0"/>
        <v>6</v>
      </c>
      <c r="C8" s="224" t="s">
        <v>152</v>
      </c>
      <c r="D8" s="226" t="s">
        <v>116</v>
      </c>
      <c r="E8" s="233">
        <f ca="1">VLOOKUP($D8,Resumo!$C$7:$G$147,5,FALSE)</f>
        <v>13</v>
      </c>
      <c r="F8" s="234" t="str">
        <f>D8</f>
        <v>Felipo</v>
      </c>
      <c r="G8" s="233">
        <f t="array" aca="1" ref="G8" ca="1">INDEX(Resumo!$G:$G,MATCH(D8,Resumo!$C:$C,0)+1)</f>
        <v>2</v>
      </c>
      <c r="H8" s="234" t="str">
        <f>D8</f>
        <v>Felipo</v>
      </c>
      <c r="I8" s="233">
        <f t="array" aca="1" ref="I8" ca="1">INDEX(Resumo!$G:$G,MATCH(D8,Resumo!$C:$C,0)+2)</f>
        <v>91</v>
      </c>
      <c r="J8" s="234" t="str">
        <f>F8</f>
        <v>Felipo</v>
      </c>
      <c r="K8" s="235">
        <f ca="1">IF(E8&lt;&gt;0,G8/E8,0)</f>
        <v>0.15384615384615385</v>
      </c>
      <c r="L8" s="234" t="str">
        <f>H8</f>
        <v>Felipo</v>
      </c>
      <c r="M8" s="235">
        <f ca="1">IF(E8&lt;&gt;0,I8/E8,0)</f>
        <v>7</v>
      </c>
      <c r="O8" s="282" t="s">
        <v>5</v>
      </c>
      <c r="P8" s="282">
        <f ca="1">Resumo!AC152</f>
        <v>2</v>
      </c>
      <c r="Q8" s="283">
        <f ca="1">Resumo!AC163</f>
        <v>0.61764705882352944</v>
      </c>
    </row>
    <row r="9" spans="2:17" ht="15.75" x14ac:dyDescent="0.25">
      <c r="B9" s="223">
        <f t="shared" si="0"/>
        <v>7</v>
      </c>
      <c r="C9" s="224" t="s">
        <v>153</v>
      </c>
      <c r="D9" s="225" t="s">
        <v>142</v>
      </c>
      <c r="E9" s="233">
        <f ca="1">VLOOKUP($D9,Resumo!$C$7:$G$147,5,FALSE)</f>
        <v>23</v>
      </c>
      <c r="F9" s="234" t="str">
        <f>D9</f>
        <v>Fernando</v>
      </c>
      <c r="G9" s="233">
        <f t="array" aca="1" ref="G9" ca="1">INDEX(Resumo!$G:$G,MATCH(D9,Resumo!$C:$C,0)+1)</f>
        <v>13</v>
      </c>
      <c r="H9" s="234" t="str">
        <f>D9</f>
        <v>Fernando</v>
      </c>
      <c r="I9" s="233">
        <f t="array" aca="1" ref="I9" ca="1">INDEX(Resumo!$G:$G,MATCH(D9,Resumo!$C:$C,0)+2)</f>
        <v>161</v>
      </c>
      <c r="J9" s="234" t="str">
        <f>F9</f>
        <v>Fernando</v>
      </c>
      <c r="K9" s="235">
        <f ca="1">IF(E9&lt;&gt;0,G9/E9,0)</f>
        <v>0.56521739130434778</v>
      </c>
      <c r="L9" s="234" t="str">
        <f>H9</f>
        <v>Fernando</v>
      </c>
      <c r="M9" s="235">
        <f ca="1">IF(E9&lt;&gt;0,I9/E9,0)</f>
        <v>7</v>
      </c>
      <c r="O9" s="282" t="s">
        <v>6</v>
      </c>
      <c r="P9" s="282">
        <f ca="1">Resumo!AH152</f>
        <v>4</v>
      </c>
      <c r="Q9" s="283">
        <f ca="1">Resumo!AH163</f>
        <v>0.5</v>
      </c>
    </row>
    <row r="10" spans="2:17" ht="15.75" x14ac:dyDescent="0.25">
      <c r="B10" s="223">
        <f t="shared" si="0"/>
        <v>8</v>
      </c>
      <c r="C10" s="224" t="s">
        <v>151</v>
      </c>
      <c r="D10" s="225" t="s">
        <v>85</v>
      </c>
      <c r="E10" s="233">
        <f ca="1">VLOOKUP($D10,Resumo!$C$7:$G$147,5,FALSE)</f>
        <v>18</v>
      </c>
      <c r="F10" s="234" t="str">
        <f>D10</f>
        <v>Fumagalli</v>
      </c>
      <c r="G10" s="233">
        <f t="array" aca="1" ref="G10" ca="1">INDEX(Resumo!$G:$G,MATCH(D10,Resumo!$C:$C,0)+1)</f>
        <v>8</v>
      </c>
      <c r="H10" s="234" t="str">
        <f>D10</f>
        <v>Fumagalli</v>
      </c>
      <c r="I10" s="233">
        <f t="array" aca="1" ref="I10" ca="1">INDEX(Resumo!$G:$G,MATCH(D10,Resumo!$C:$C,0)+2)</f>
        <v>139</v>
      </c>
      <c r="J10" s="234" t="str">
        <f>F10</f>
        <v>Fumagalli</v>
      </c>
      <c r="K10" s="235">
        <f ca="1">IF(E10&lt;&gt;0,G10/E10,0)</f>
        <v>0.44444444444444442</v>
      </c>
      <c r="L10" s="234" t="str">
        <f>H10</f>
        <v>Fumagalli</v>
      </c>
      <c r="M10" s="235">
        <f ca="1">IF(E10&lt;&gt;0,I10/E10,0)</f>
        <v>7.7222222222222223</v>
      </c>
      <c r="O10" s="282" t="s">
        <v>7</v>
      </c>
      <c r="P10" s="282">
        <f ca="1">Resumo!AL152</f>
        <v>4</v>
      </c>
      <c r="Q10" s="283">
        <f ca="1">Resumo!AL163</f>
        <v>0.43382352941176472</v>
      </c>
    </row>
    <row r="11" spans="2:17" ht="15.75" x14ac:dyDescent="0.25">
      <c r="B11" s="223">
        <f t="shared" si="0"/>
        <v>9</v>
      </c>
      <c r="C11" s="224" t="s">
        <v>155</v>
      </c>
      <c r="D11" s="225" t="s">
        <v>175</v>
      </c>
      <c r="E11" s="233">
        <f ca="1">VLOOKUP($D11,Resumo!$C$7:$G$147,5,FALSE)</f>
        <v>19</v>
      </c>
      <c r="F11" s="234" t="str">
        <f>D11</f>
        <v>Gabriel</v>
      </c>
      <c r="G11" s="233">
        <f t="array" aca="1" ref="G11" ca="1">INDEX(Resumo!$G:$G,MATCH(D11,Resumo!$C:$C,0)+1)</f>
        <v>27</v>
      </c>
      <c r="H11" s="234" t="str">
        <f>D11</f>
        <v>Gabriel</v>
      </c>
      <c r="I11" s="233">
        <f t="array" aca="1" ref="I11" ca="1">INDEX(Resumo!$G:$G,MATCH(D11,Resumo!$C:$C,0)+2)</f>
        <v>115</v>
      </c>
      <c r="J11" s="234" t="str">
        <f>F11</f>
        <v>Gabriel</v>
      </c>
      <c r="K11" s="235">
        <f ca="1">IF(E11&lt;&gt;0,G11/E11,0)</f>
        <v>1.4210526315789473</v>
      </c>
      <c r="L11" s="234" t="str">
        <f>H11</f>
        <v>Gabriel</v>
      </c>
      <c r="M11" s="235">
        <f ca="1">IF(E11&lt;&gt;0,I11/E11,0)</f>
        <v>6.0526315789473681</v>
      </c>
      <c r="O11" s="282" t="s">
        <v>8</v>
      </c>
      <c r="P11" s="282">
        <f ca="1">Resumo!AQ152</f>
        <v>4</v>
      </c>
      <c r="Q11" s="283">
        <f ca="1">Resumo!AQ163</f>
        <v>0.41911764705882354</v>
      </c>
    </row>
    <row r="12" spans="2:17" ht="15.75" x14ac:dyDescent="0.25">
      <c r="B12" s="223">
        <f t="shared" si="0"/>
        <v>10</v>
      </c>
      <c r="C12" s="224" t="s">
        <v>155</v>
      </c>
      <c r="D12" s="225" t="s">
        <v>15</v>
      </c>
      <c r="E12" s="233">
        <f ca="1">VLOOKUP($D12,Resumo!$C$7:$G$147,5,FALSE)</f>
        <v>33</v>
      </c>
      <c r="F12" s="234" t="str">
        <f>D12</f>
        <v>Guilherme</v>
      </c>
      <c r="G12" s="233">
        <f t="array" aca="1" ref="G12" ca="1">INDEX(Resumo!$G:$G,MATCH(D12,Resumo!$C:$C,0)+1)</f>
        <v>68</v>
      </c>
      <c r="H12" s="234" t="str">
        <f>D12</f>
        <v>Guilherme</v>
      </c>
      <c r="I12" s="233">
        <f t="array" aca="1" ref="I12" ca="1">INDEX(Resumo!$G:$G,MATCH(D12,Resumo!$C:$C,0)+2)</f>
        <v>258</v>
      </c>
      <c r="J12" s="234" t="str">
        <f>F12</f>
        <v>Guilherme</v>
      </c>
      <c r="K12" s="235">
        <f ca="1">IF(E12&lt;&gt;0,G12/E12,0)</f>
        <v>2.0606060606060606</v>
      </c>
      <c r="L12" s="234" t="str">
        <f>H12</f>
        <v>Guilherme</v>
      </c>
      <c r="M12" s="235">
        <f ca="1">IF(E12&lt;&gt;0,I12/E12,0)</f>
        <v>7.8181818181818183</v>
      </c>
      <c r="O12" s="282" t="s">
        <v>9</v>
      </c>
      <c r="P12" s="282">
        <f ca="1">Resumo!AU152</f>
        <v>3</v>
      </c>
      <c r="Q12" s="283">
        <f ca="1">Resumo!AU163</f>
        <v>0.5</v>
      </c>
    </row>
    <row r="13" spans="2:17" ht="15.75" x14ac:dyDescent="0.25">
      <c r="B13" s="223">
        <f t="shared" si="0"/>
        <v>11</v>
      </c>
      <c r="C13" s="224" t="s">
        <v>156</v>
      </c>
      <c r="D13" s="225" t="s">
        <v>12</v>
      </c>
      <c r="E13" s="233">
        <f ca="1">VLOOKUP($D13,Resumo!$C$7:$G$147,5,FALSE)</f>
        <v>20</v>
      </c>
      <c r="F13" s="234" t="str">
        <f>D13</f>
        <v>Heraldo</v>
      </c>
      <c r="G13" s="233">
        <f t="array" aca="1" ref="G13" ca="1">INDEX(Resumo!$G:$G,MATCH(D13,Resumo!$C:$C,0)+1)</f>
        <v>17</v>
      </c>
      <c r="H13" s="234" t="str">
        <f>D13</f>
        <v>Heraldo</v>
      </c>
      <c r="I13" s="233">
        <f t="array" aca="1" ref="I13" ca="1">INDEX(Resumo!$G:$G,MATCH(D13,Resumo!$C:$C,0)+2)</f>
        <v>137</v>
      </c>
      <c r="J13" s="234" t="str">
        <f>F13</f>
        <v>Heraldo</v>
      </c>
      <c r="K13" s="235">
        <f ca="1">IF(E13&lt;&gt;0,G13/E13,0)</f>
        <v>0.85</v>
      </c>
      <c r="L13" s="234" t="str">
        <f>H13</f>
        <v>Heraldo</v>
      </c>
      <c r="M13" s="235">
        <f ca="1">IF(E13&lt;&gt;0,I13/E13,0)</f>
        <v>6.85</v>
      </c>
      <c r="O13" s="282" t="s">
        <v>10</v>
      </c>
      <c r="P13" s="282">
        <f ca="1">Resumo!AY152</f>
        <v>4</v>
      </c>
      <c r="Q13" s="283">
        <f ca="1">Resumo!AY163</f>
        <v>0.50735294117647056</v>
      </c>
    </row>
    <row r="14" spans="2:17" ht="15.75" x14ac:dyDescent="0.25">
      <c r="B14" s="223">
        <f t="shared" si="0"/>
        <v>12</v>
      </c>
      <c r="C14" s="224" t="s">
        <v>121</v>
      </c>
      <c r="D14" s="225" t="s">
        <v>146</v>
      </c>
      <c r="E14" s="233">
        <f ca="1">VLOOKUP($D14,Resumo!$C$7:$G$147,5,FALSE)</f>
        <v>23</v>
      </c>
      <c r="F14" s="234" t="str">
        <f>D14</f>
        <v>Heraldo Jr</v>
      </c>
      <c r="G14" s="233">
        <f t="array" aca="1" ref="G14" ca="1">INDEX(Resumo!$G:$G,MATCH(D14,Resumo!$C:$C,0)+1)</f>
        <v>1</v>
      </c>
      <c r="H14" s="234" t="str">
        <f>D14</f>
        <v>Heraldo Jr</v>
      </c>
      <c r="I14" s="233">
        <f t="array" aca="1" ref="I14" ca="1">INDEX(Resumo!$G:$G,MATCH(D14,Resumo!$C:$C,0)+2)</f>
        <v>199</v>
      </c>
      <c r="J14" s="234" t="str">
        <f>F14</f>
        <v>Heraldo Jr</v>
      </c>
      <c r="K14" s="235">
        <f ca="1">IF(E14&lt;&gt;0,G14/E14,0)</f>
        <v>4.3478260869565216E-2</v>
      </c>
      <c r="L14" s="234" t="str">
        <f>H14</f>
        <v>Heraldo Jr</v>
      </c>
      <c r="M14" s="235">
        <f ca="1">IF(E14&lt;&gt;0,I14/E14,0)</f>
        <v>8.6521739130434785</v>
      </c>
      <c r="O14" s="282" t="s">
        <v>11</v>
      </c>
      <c r="P14" s="282">
        <f ca="1">Resumo!BD152</f>
        <v>0</v>
      </c>
      <c r="Q14" s="283">
        <f ca="1">Resumo!BD163</f>
        <v>0</v>
      </c>
    </row>
    <row r="15" spans="2:17" ht="15.75" x14ac:dyDescent="0.25">
      <c r="B15" s="223">
        <f t="shared" si="0"/>
        <v>13</v>
      </c>
      <c r="C15" s="224" t="s">
        <v>157</v>
      </c>
      <c r="D15" s="225" t="s">
        <v>13</v>
      </c>
      <c r="E15" s="233">
        <f ca="1">VLOOKUP($D15,Resumo!$C$7:$G$147,5,FALSE)</f>
        <v>37</v>
      </c>
      <c r="F15" s="234" t="str">
        <f>D15</f>
        <v>Hugo</v>
      </c>
      <c r="G15" s="233">
        <f t="array" aca="1" ref="G15" ca="1">INDEX(Resumo!$G:$G,MATCH(D15,Resumo!$C:$C,0)+1)</f>
        <v>20</v>
      </c>
      <c r="H15" s="234" t="str">
        <f>D15</f>
        <v>Hugo</v>
      </c>
      <c r="I15" s="233">
        <f t="array" aca="1" ref="I15" ca="1">INDEX(Resumo!$G:$G,MATCH(D15,Resumo!$C:$C,0)+2)</f>
        <v>302</v>
      </c>
      <c r="J15" s="234" t="str">
        <f>F15</f>
        <v>Hugo</v>
      </c>
      <c r="K15" s="235">
        <f ca="1">IF(E15&lt;&gt;0,G15/E15,0)</f>
        <v>0.54054054054054057</v>
      </c>
      <c r="L15" s="234" t="str">
        <f>H15</f>
        <v>Hugo</v>
      </c>
      <c r="M15" s="235">
        <f ca="1">IF(E15&lt;&gt;0,I15/E15,0)</f>
        <v>8.1621621621621614</v>
      </c>
      <c r="O15" s="281" t="s">
        <v>182</v>
      </c>
      <c r="P15" s="281">
        <f ca="1">SUM(P3:P14)</f>
        <v>38</v>
      </c>
      <c r="Q15" s="284">
        <f ca="1">Resumo!BI160</f>
        <v>0.53328173374613008</v>
      </c>
    </row>
    <row r="16" spans="2:17" ht="15.75" x14ac:dyDescent="0.25">
      <c r="B16" s="223">
        <f t="shared" si="0"/>
        <v>14</v>
      </c>
      <c r="C16" s="224" t="s">
        <v>159</v>
      </c>
      <c r="D16" s="225" t="s">
        <v>81</v>
      </c>
      <c r="E16" s="233">
        <f ca="1">VLOOKUP($D16,Resumo!$C$7:$G$147,5,FALSE)</f>
        <v>13</v>
      </c>
      <c r="F16" s="234" t="str">
        <f>D16</f>
        <v>Joao</v>
      </c>
      <c r="G16" s="233">
        <f t="array" aca="1" ref="G16" ca="1">INDEX(Resumo!$G:$G,MATCH(D16,Resumo!$C:$C,0)+1)</f>
        <v>3</v>
      </c>
      <c r="H16" s="234" t="str">
        <f>D16</f>
        <v>Joao</v>
      </c>
      <c r="I16" s="233">
        <f t="array" aca="1" ref="I16" ca="1">INDEX(Resumo!$G:$G,MATCH(D16,Resumo!$C:$C,0)+2)</f>
        <v>78</v>
      </c>
      <c r="J16" s="234" t="str">
        <f>F16</f>
        <v>Joao</v>
      </c>
      <c r="K16" s="235">
        <f ca="1">IF(E16&lt;&gt;0,G16/E16,0)</f>
        <v>0.23076923076923078</v>
      </c>
      <c r="L16" s="234" t="str">
        <f>H16</f>
        <v>Joao</v>
      </c>
      <c r="M16" s="235">
        <f ca="1">IF(E16&lt;&gt;0,I16/E16,0)</f>
        <v>6</v>
      </c>
    </row>
    <row r="17" spans="2:13" ht="15.75" x14ac:dyDescent="0.25">
      <c r="B17" s="223">
        <f t="shared" si="0"/>
        <v>15</v>
      </c>
      <c r="C17" s="224" t="s">
        <v>160</v>
      </c>
      <c r="D17" s="225" t="s">
        <v>117</v>
      </c>
      <c r="E17" s="233">
        <f ca="1">VLOOKUP($D17,Resumo!$C$7:$G$147,5,FALSE)</f>
        <v>9</v>
      </c>
      <c r="F17" s="234" t="str">
        <f>D17</f>
        <v>John</v>
      </c>
      <c r="G17" s="233">
        <f t="array" aca="1" ref="G17" ca="1">INDEX(Resumo!$G:$G,MATCH(D17,Resumo!$C:$C,0)+1)</f>
        <v>3</v>
      </c>
      <c r="H17" s="234" t="str">
        <f>D17</f>
        <v>John</v>
      </c>
      <c r="I17" s="233">
        <f t="array" aca="1" ref="I17" ca="1">INDEX(Resumo!$G:$G,MATCH(D17,Resumo!$C:$C,0)+2)</f>
        <v>61</v>
      </c>
      <c r="J17" s="234" t="str">
        <f>F17</f>
        <v>John</v>
      </c>
      <c r="K17" s="235">
        <f ca="1">IF(E17&lt;&gt;0,G17/E17,0)</f>
        <v>0.33333333333333331</v>
      </c>
      <c r="L17" s="234" t="str">
        <f>H17</f>
        <v>John</v>
      </c>
      <c r="M17" s="235">
        <f ca="1">IF(E17&lt;&gt;0,I17/E17,0)</f>
        <v>6.7777777777777777</v>
      </c>
    </row>
    <row r="18" spans="2:13" ht="15.75" x14ac:dyDescent="0.25">
      <c r="B18" s="223">
        <f t="shared" si="0"/>
        <v>16</v>
      </c>
      <c r="C18" s="224" t="s">
        <v>158</v>
      </c>
      <c r="D18" s="225" t="s">
        <v>14</v>
      </c>
      <c r="E18" s="233">
        <f ca="1">VLOOKUP($D18,Resumo!$C$7:$G$147,5,FALSE)</f>
        <v>22</v>
      </c>
      <c r="F18" s="234" t="str">
        <f>D18</f>
        <v>Juba</v>
      </c>
      <c r="G18" s="233">
        <f t="array" aca="1" ref="G18" ca="1">INDEX(Resumo!$G:$G,MATCH(D18,Resumo!$C:$C,0)+1)</f>
        <v>10</v>
      </c>
      <c r="H18" s="234" t="str">
        <f>D18</f>
        <v>Juba</v>
      </c>
      <c r="I18" s="233">
        <f t="array" aca="1" ref="I18" ca="1">INDEX(Resumo!$G:$G,MATCH(D18,Resumo!$C:$C,0)+2)</f>
        <v>158</v>
      </c>
      <c r="J18" s="234" t="str">
        <f>F18</f>
        <v>Juba</v>
      </c>
      <c r="K18" s="235">
        <f ca="1">IF(E18&lt;&gt;0,G18/E18,0)</f>
        <v>0.45454545454545453</v>
      </c>
      <c r="L18" s="234" t="str">
        <f>H18</f>
        <v>Juba</v>
      </c>
      <c r="M18" s="235">
        <f ca="1">IF(E18&lt;&gt;0,I18/E18,0)</f>
        <v>7.1818181818181817</v>
      </c>
    </row>
    <row r="19" spans="2:13" ht="15.75" customHeight="1" x14ac:dyDescent="0.25">
      <c r="B19" s="223">
        <f t="shared" si="0"/>
        <v>17</v>
      </c>
      <c r="C19" s="224" t="s">
        <v>156</v>
      </c>
      <c r="D19" s="225" t="s">
        <v>87</v>
      </c>
      <c r="E19" s="233">
        <f ca="1">VLOOKUP($D19,Resumo!$C$7:$G$147,5,FALSE)</f>
        <v>4</v>
      </c>
      <c r="F19" s="234" t="str">
        <f>D19</f>
        <v>Junior</v>
      </c>
      <c r="G19" s="233">
        <f t="array" aca="1" ref="G19" ca="1">INDEX(Resumo!$G:$G,MATCH(D19,Resumo!$C:$C,0)+1)</f>
        <v>2</v>
      </c>
      <c r="H19" s="234" t="str">
        <f>D19</f>
        <v>Junior</v>
      </c>
      <c r="I19" s="233">
        <f t="array" aca="1" ref="I19" ca="1">INDEX(Resumo!$G:$G,MATCH(D19,Resumo!$C:$C,0)+2)</f>
        <v>17</v>
      </c>
      <c r="J19" s="234" t="str">
        <f>F19</f>
        <v>Junior</v>
      </c>
      <c r="K19" s="235">
        <f ca="1">IF(E19&lt;&gt;0,G19/E19,0)</f>
        <v>0.5</v>
      </c>
      <c r="L19" s="234" t="str">
        <f>H19</f>
        <v>Junior</v>
      </c>
      <c r="M19" s="235">
        <f ca="1">IF(E19&lt;&gt;0,I19/E19,0)</f>
        <v>4.25</v>
      </c>
    </row>
    <row r="20" spans="2:13" ht="15.75" customHeight="1" x14ac:dyDescent="0.25">
      <c r="B20" s="223">
        <f t="shared" si="0"/>
        <v>18</v>
      </c>
      <c r="C20" s="224" t="s">
        <v>155</v>
      </c>
      <c r="D20" s="225" t="s">
        <v>119</v>
      </c>
      <c r="E20" s="233">
        <f ca="1">VLOOKUP($D20,Resumo!$C$7:$G$147,5,FALSE)</f>
        <v>15</v>
      </c>
      <c r="F20" s="234" t="str">
        <f>D20</f>
        <v>Kandido</v>
      </c>
      <c r="G20" s="233">
        <f t="array" aca="1" ref="G20" ca="1">INDEX(Resumo!$G:$G,MATCH(D20,Resumo!$C:$C,0)+1)</f>
        <v>23</v>
      </c>
      <c r="H20" s="234" t="str">
        <f>D20</f>
        <v>Kandido</v>
      </c>
      <c r="I20" s="233">
        <f t="array" aca="1" ref="I20" ca="1">INDEX(Resumo!$G:$G,MATCH(D20,Resumo!$C:$C,0)+2)</f>
        <v>114</v>
      </c>
      <c r="J20" s="234" t="str">
        <f>F20</f>
        <v>Kandido</v>
      </c>
      <c r="K20" s="235">
        <f ca="1">IF(E20&lt;&gt;0,G20/E20,0)</f>
        <v>1.5333333333333334</v>
      </c>
      <c r="L20" s="234" t="str">
        <f>H20</f>
        <v>Kandido</v>
      </c>
      <c r="M20" s="235">
        <f ca="1">IF(E20&lt;&gt;0,I20/E20,0)</f>
        <v>7.6</v>
      </c>
    </row>
    <row r="21" spans="2:13" ht="15.75" customHeight="1" x14ac:dyDescent="0.25">
      <c r="B21" s="223">
        <f t="shared" si="0"/>
        <v>19</v>
      </c>
      <c r="C21" s="224" t="s">
        <v>161</v>
      </c>
      <c r="D21" s="225" t="s">
        <v>112</v>
      </c>
      <c r="E21" s="233">
        <f ca="1">VLOOKUP($D21,Resumo!$C$7:$G$147,5,FALSE)</f>
        <v>15</v>
      </c>
      <c r="F21" s="234" t="str">
        <f>D21</f>
        <v>Kike</v>
      </c>
      <c r="G21" s="233">
        <f t="array" aca="1" ref="G21" ca="1">INDEX(Resumo!$G:$G,MATCH(D21,Resumo!$C:$C,0)+1)</f>
        <v>1</v>
      </c>
      <c r="H21" s="234" t="str">
        <f>D21</f>
        <v>Kike</v>
      </c>
      <c r="I21" s="233">
        <f t="array" aca="1" ref="I21" ca="1">INDEX(Resumo!$G:$G,MATCH(D21,Resumo!$C:$C,0)+2)</f>
        <v>80</v>
      </c>
      <c r="J21" s="234" t="str">
        <f>F21</f>
        <v>Kike</v>
      </c>
      <c r="K21" s="235">
        <f ca="1">IF(E21&lt;&gt;0,G21/E21,0)</f>
        <v>6.6666666666666666E-2</v>
      </c>
      <c r="L21" s="234" t="str">
        <f>H21</f>
        <v>Kike</v>
      </c>
      <c r="M21" s="235">
        <f ca="1">IF(E21&lt;&gt;0,I21/E21,0)</f>
        <v>5.333333333333333</v>
      </c>
    </row>
    <row r="22" spans="2:13" ht="15.75" customHeight="1" x14ac:dyDescent="0.25">
      <c r="B22" s="223">
        <f t="shared" si="0"/>
        <v>20</v>
      </c>
      <c r="C22" s="224" t="s">
        <v>149</v>
      </c>
      <c r="D22" s="225" t="s">
        <v>147</v>
      </c>
      <c r="E22" s="233">
        <f ca="1">VLOOKUP($D22,Resumo!$C$7:$G$147,5,FALSE)</f>
        <v>27</v>
      </c>
      <c r="F22" s="234" t="str">
        <f>D22</f>
        <v>Lazzari</v>
      </c>
      <c r="G22" s="233">
        <f t="array" aca="1" ref="G22" ca="1">INDEX(Resumo!$G:$G,MATCH(D22,Resumo!$C:$C,0)+1)</f>
        <v>22</v>
      </c>
      <c r="H22" s="234" t="str">
        <f>D22</f>
        <v>Lazzari</v>
      </c>
      <c r="I22" s="233">
        <f t="array" aca="1" ref="I22" ca="1">INDEX(Resumo!$G:$G,MATCH(D22,Resumo!$C:$C,0)+2)</f>
        <v>216</v>
      </c>
      <c r="J22" s="234" t="str">
        <f>F22</f>
        <v>Lazzari</v>
      </c>
      <c r="K22" s="235">
        <f ca="1">IF(E22&lt;&gt;0,G22/E22,0)</f>
        <v>0.81481481481481477</v>
      </c>
      <c r="L22" s="234" t="str">
        <f>H22</f>
        <v>Lazzari</v>
      </c>
      <c r="M22" s="235">
        <f ca="1">IF(E22&lt;&gt;0,I22/E22,0)</f>
        <v>8</v>
      </c>
    </row>
    <row r="23" spans="2:13" ht="15.75" customHeight="1" x14ac:dyDescent="0.25">
      <c r="B23" s="223">
        <f t="shared" si="0"/>
        <v>21</v>
      </c>
      <c r="C23" s="224" t="s">
        <v>163</v>
      </c>
      <c r="D23" s="225" t="s">
        <v>114</v>
      </c>
      <c r="E23" s="233">
        <f ca="1">VLOOKUP($D23,Resumo!$C$7:$G$147,5,FALSE)</f>
        <v>18</v>
      </c>
      <c r="F23" s="234" t="str">
        <f>D23</f>
        <v>Leandro</v>
      </c>
      <c r="G23" s="233">
        <f t="array" aca="1" ref="G23" ca="1">INDEX(Resumo!$G:$G,MATCH(D23,Resumo!$C:$C,0)+1)</f>
        <v>2</v>
      </c>
      <c r="H23" s="234" t="str">
        <f>D23</f>
        <v>Leandro</v>
      </c>
      <c r="I23" s="233">
        <f t="array" aca="1" ref="I23" ca="1">INDEX(Resumo!$G:$G,MATCH(D23,Resumo!$C:$C,0)+2)</f>
        <v>110</v>
      </c>
      <c r="J23" s="234" t="str">
        <f>F23</f>
        <v>Leandro</v>
      </c>
      <c r="K23" s="235">
        <f ca="1">IF(E23&lt;&gt;0,G23/E23,0)</f>
        <v>0.1111111111111111</v>
      </c>
      <c r="L23" s="234" t="str">
        <f>H23</f>
        <v>Leandro</v>
      </c>
      <c r="M23" s="235">
        <f ca="1">IF(E23&lt;&gt;0,I23/E23,0)</f>
        <v>6.1111111111111107</v>
      </c>
    </row>
    <row r="24" spans="2:13" ht="15.75" customHeight="1" x14ac:dyDescent="0.25">
      <c r="B24" s="223">
        <f t="shared" si="0"/>
        <v>22</v>
      </c>
      <c r="C24" s="224" t="s">
        <v>171</v>
      </c>
      <c r="D24" s="225" t="s">
        <v>82</v>
      </c>
      <c r="E24" s="233">
        <f ca="1">VLOOKUP($D24,Resumo!$C$7:$G$147,5,FALSE)</f>
        <v>20</v>
      </c>
      <c r="F24" s="234" t="str">
        <f>D24</f>
        <v>Leo</v>
      </c>
      <c r="G24" s="233">
        <f t="array" aca="1" ref="G24" ca="1">INDEX(Resumo!$G:$G,MATCH(D24,Resumo!$C:$C,0)+1)</f>
        <v>7</v>
      </c>
      <c r="H24" s="234" t="str">
        <f>D24</f>
        <v>Leo</v>
      </c>
      <c r="I24" s="233">
        <f t="array" aca="1" ref="I24" ca="1">INDEX(Resumo!$G:$G,MATCH(D24,Resumo!$C:$C,0)+2)</f>
        <v>156</v>
      </c>
      <c r="J24" s="234" t="str">
        <f>F24</f>
        <v>Leo</v>
      </c>
      <c r="K24" s="235">
        <f ca="1">IF(E24&lt;&gt;0,G24/E24,0)</f>
        <v>0.35</v>
      </c>
      <c r="L24" s="234" t="str">
        <f>H24</f>
        <v>Leo</v>
      </c>
      <c r="M24" s="235">
        <f ca="1">IF(E24&lt;&gt;0,I24/E24,0)</f>
        <v>7.8</v>
      </c>
    </row>
    <row r="25" spans="2:13" ht="15.75" customHeight="1" x14ac:dyDescent="0.25">
      <c r="B25" s="223">
        <f t="shared" si="0"/>
        <v>23</v>
      </c>
      <c r="C25" s="224" t="s">
        <v>154</v>
      </c>
      <c r="D25" s="225" t="s">
        <v>173</v>
      </c>
      <c r="E25" s="233">
        <f ca="1">VLOOKUP($D25,Resumo!$C$7:$G$147,5,FALSE)</f>
        <v>29</v>
      </c>
      <c r="F25" s="234" t="str">
        <f>D25</f>
        <v>Luiz</v>
      </c>
      <c r="G25" s="233">
        <f t="array" aca="1" ref="G25" ca="1">INDEX(Resumo!$G:$G,MATCH(D25,Resumo!$C:$C,0)+1)</f>
        <v>16</v>
      </c>
      <c r="H25" s="234" t="str">
        <f>D25</f>
        <v>Luiz</v>
      </c>
      <c r="I25" s="233">
        <f t="array" aca="1" ref="I25" ca="1">INDEX(Resumo!$G:$G,MATCH(D25,Resumo!$C:$C,0)+2)</f>
        <v>189</v>
      </c>
      <c r="J25" s="234" t="str">
        <f>F25</f>
        <v>Luiz</v>
      </c>
      <c r="K25" s="235">
        <f ca="1">IF(E25&lt;&gt;0,G25/E25,0)</f>
        <v>0.55172413793103448</v>
      </c>
      <c r="L25" s="234" t="str">
        <f>H25</f>
        <v>Luiz</v>
      </c>
      <c r="M25" s="235">
        <f ca="1">IF(E25&lt;&gt;0,I25/E25,0)</f>
        <v>6.5172413793103452</v>
      </c>
    </row>
    <row r="26" spans="2:13" ht="15.75" customHeight="1" x14ac:dyDescent="0.25">
      <c r="B26" s="223">
        <f t="shared" si="0"/>
        <v>24</v>
      </c>
      <c r="C26" s="224" t="s">
        <v>162</v>
      </c>
      <c r="D26" s="225" t="s">
        <v>197</v>
      </c>
      <c r="E26" s="233">
        <f ca="1">VLOOKUP($D26,Resumo!$C$7:$G$147,5,FALSE)</f>
        <v>29</v>
      </c>
      <c r="F26" s="234" t="str">
        <f>D26</f>
        <v>Luiz Fernando</v>
      </c>
      <c r="G26" s="233">
        <f t="array" aca="1" ref="G26" ca="1">INDEX(Resumo!$G:$G,MATCH(D26,Resumo!$C:$C,0)+1)</f>
        <v>3</v>
      </c>
      <c r="H26" s="234" t="str">
        <f>D26</f>
        <v>Luiz Fernando</v>
      </c>
      <c r="I26" s="233">
        <f t="array" aca="1" ref="I26" ca="1">INDEX(Resumo!$G:$G,MATCH(D26,Resumo!$C:$C,0)+2)</f>
        <v>200</v>
      </c>
      <c r="J26" s="234" t="str">
        <f>F26</f>
        <v>Luiz Fernando</v>
      </c>
      <c r="K26" s="235">
        <f ca="1">IF(E26&lt;&gt;0,G26/E26,0)</f>
        <v>0.10344827586206896</v>
      </c>
      <c r="L26" s="234" t="str">
        <f>H26</f>
        <v>Luiz Fernando</v>
      </c>
      <c r="M26" s="235">
        <f ca="1">IF(E26&lt;&gt;0,I26/E26,0)</f>
        <v>6.8965517241379306</v>
      </c>
    </row>
    <row r="27" spans="2:13" ht="15.75" customHeight="1" x14ac:dyDescent="0.25">
      <c r="B27" s="223">
        <f>B26+1</f>
        <v>25</v>
      </c>
      <c r="C27" s="224" t="s">
        <v>149</v>
      </c>
      <c r="D27" s="225" t="s">
        <v>174</v>
      </c>
      <c r="E27" s="233">
        <f ca="1">VLOOKUP($D27,Resumo!$C$7:$G$147,5,FALSE)</f>
        <v>34</v>
      </c>
      <c r="F27" s="234" t="str">
        <f>D27</f>
        <v>Marcelo</v>
      </c>
      <c r="G27" s="233">
        <f t="array" aca="1" ref="G27" ca="1">INDEX(Resumo!$G:$G,MATCH(D27,Resumo!$C:$C,0)+1)</f>
        <v>20</v>
      </c>
      <c r="H27" s="234" t="str">
        <f>D27</f>
        <v>Marcelo</v>
      </c>
      <c r="I27" s="233">
        <f t="array" aca="1" ref="I27" ca="1">INDEX(Resumo!$G:$G,MATCH(D27,Resumo!$C:$C,0)+2)</f>
        <v>198</v>
      </c>
      <c r="J27" s="234" t="str">
        <f>F27</f>
        <v>Marcelo</v>
      </c>
      <c r="K27" s="235">
        <f ca="1">IF(E27&lt;&gt;0,G27/E27,0)</f>
        <v>0.58823529411764708</v>
      </c>
      <c r="L27" s="234" t="str">
        <f>H27</f>
        <v>Marcelo</v>
      </c>
      <c r="M27" s="235">
        <f ca="1">IF(E27&lt;&gt;0,I27/E27,0)</f>
        <v>5.8235294117647056</v>
      </c>
    </row>
    <row r="28" spans="2:13" ht="15.75" customHeight="1" x14ac:dyDescent="0.25">
      <c r="B28" s="223">
        <f t="shared" si="0"/>
        <v>26</v>
      </c>
      <c r="C28" s="224" t="s">
        <v>162</v>
      </c>
      <c r="D28" s="225" t="s">
        <v>284</v>
      </c>
      <c r="E28" s="233">
        <f ca="1">VLOOKUP($D28,Resumo!$C$7:$G$147,5,FALSE)</f>
        <v>1</v>
      </c>
      <c r="F28" s="234" t="str">
        <f>D28</f>
        <v>Mateus</v>
      </c>
      <c r="G28" s="233">
        <f t="array" aca="1" ref="G28" ca="1">INDEX(Resumo!$G:$G,MATCH(D28,Resumo!$C:$C,0)+1)</f>
        <v>0</v>
      </c>
      <c r="H28" s="243" t="str">
        <f>D28</f>
        <v>Mateus</v>
      </c>
      <c r="I28" s="233">
        <f t="array" aca="1" ref="I28" ca="1">INDEX(Resumo!$G:$G,MATCH(D28,Resumo!$C:$C,0)+2)</f>
        <v>8</v>
      </c>
      <c r="J28" s="234" t="str">
        <f>F28</f>
        <v>Mateus</v>
      </c>
      <c r="K28" s="235">
        <f ca="1">IF(E28&lt;&gt;0,G28/E28,0)</f>
        <v>0</v>
      </c>
      <c r="L28" s="234" t="str">
        <f>H28</f>
        <v>Mateus</v>
      </c>
      <c r="M28" s="235">
        <f ca="1">IF(E28&lt;&gt;0,I28/E28,0)</f>
        <v>8</v>
      </c>
    </row>
    <row r="29" spans="2:13" ht="15.75" customHeight="1" x14ac:dyDescent="0.25">
      <c r="B29" s="223">
        <f t="shared" si="0"/>
        <v>27</v>
      </c>
      <c r="C29" s="224" t="s">
        <v>154</v>
      </c>
      <c r="D29" s="225" t="s">
        <v>144</v>
      </c>
      <c r="E29" s="233">
        <f ca="1">VLOOKUP($D29,Resumo!$C$7:$G$147,5,FALSE)</f>
        <v>23</v>
      </c>
      <c r="F29" s="234" t="str">
        <f>D29</f>
        <v>Rafa Silva</v>
      </c>
      <c r="G29" s="233">
        <f t="array" aca="1" ref="G29" ca="1">INDEX(Resumo!$G:$G,MATCH(D29,Resumo!$C:$C,0)+1)</f>
        <v>15</v>
      </c>
      <c r="H29" s="234" t="str">
        <f>D29</f>
        <v>Rafa Silva</v>
      </c>
      <c r="I29" s="233">
        <f t="array" aca="1" ref="I29" ca="1">INDEX(Resumo!$G:$G,MATCH(D29,Resumo!$C:$C,0)+2)</f>
        <v>162</v>
      </c>
      <c r="J29" s="234" t="str">
        <f>F29</f>
        <v>Rafa Silva</v>
      </c>
      <c r="K29" s="235">
        <f ca="1">IF(E29&lt;&gt;0,G29/E29,0)</f>
        <v>0.65217391304347827</v>
      </c>
      <c r="L29" s="234" t="str">
        <f>H29</f>
        <v>Rafa Silva</v>
      </c>
      <c r="M29" s="235">
        <f ca="1">IF(E29&lt;&gt;0,I29/E29,0)</f>
        <v>7.0434782608695654</v>
      </c>
    </row>
    <row r="30" spans="2:13" ht="15.75" customHeight="1" x14ac:dyDescent="0.25">
      <c r="B30" s="223">
        <f t="shared" si="0"/>
        <v>28</v>
      </c>
      <c r="C30" s="224" t="s">
        <v>121</v>
      </c>
      <c r="D30" s="225" t="s">
        <v>145</v>
      </c>
      <c r="E30" s="233">
        <f ca="1">VLOOKUP($D30,Resumo!$C$7:$G$147,5,FALSE)</f>
        <v>13</v>
      </c>
      <c r="F30" s="234" t="str">
        <f>D30</f>
        <v>Rafael Duarte</v>
      </c>
      <c r="G30" s="233">
        <f t="array" aca="1" ref="G30" ca="1">INDEX(Resumo!$G:$G,MATCH(D30,Resumo!$C:$C,0)+1)</f>
        <v>2</v>
      </c>
      <c r="H30" s="234" t="str">
        <f>D30</f>
        <v>Rafael Duarte</v>
      </c>
      <c r="I30" s="233">
        <f t="array" aca="1" ref="I30" ca="1">INDEX(Resumo!$G:$G,MATCH(D30,Resumo!$C:$C,0)+2)</f>
        <v>76</v>
      </c>
      <c r="J30" s="234" t="str">
        <f>F30</f>
        <v>Rafael Duarte</v>
      </c>
      <c r="K30" s="235">
        <f ca="1">IF(E30&lt;&gt;0,G30/E30,0)</f>
        <v>0.15384615384615385</v>
      </c>
      <c r="L30" s="234" t="str">
        <f>H30</f>
        <v>Rafael Duarte</v>
      </c>
      <c r="M30" s="235">
        <f ca="1">IF(E30&lt;&gt;0,I30/E30,0)</f>
        <v>5.8461538461538458</v>
      </c>
    </row>
    <row r="31" spans="2:13" ht="15.75" customHeight="1" x14ac:dyDescent="0.25">
      <c r="B31" s="223">
        <f t="shared" si="0"/>
        <v>29</v>
      </c>
      <c r="C31" s="224" t="s">
        <v>18</v>
      </c>
      <c r="D31" s="225" t="s">
        <v>164</v>
      </c>
      <c r="E31" s="233">
        <f ca="1">VLOOKUP($D31,Resumo!$C$7:$G$147,5,FALSE)</f>
        <v>27</v>
      </c>
      <c r="F31" s="234" t="str">
        <f>D31</f>
        <v>Ralph</v>
      </c>
      <c r="G31" s="233">
        <f t="array" aca="1" ref="G31" ca="1">INDEX(Resumo!$G:$G,MATCH(D31,Resumo!$C:$C,0)+1)</f>
        <v>0</v>
      </c>
      <c r="H31" s="234" t="str">
        <f>D31</f>
        <v>Ralph</v>
      </c>
      <c r="I31" s="233">
        <f t="array" aca="1" ref="I31" ca="1">INDEX(Resumo!$G:$G,MATCH(D31,Resumo!$C:$C,0)+2)</f>
        <v>262</v>
      </c>
      <c r="J31" s="234" t="str">
        <f>F31</f>
        <v>Ralph</v>
      </c>
      <c r="K31" s="235">
        <f ca="1">IF(E31&lt;&gt;0,G31/E31,0)</f>
        <v>0</v>
      </c>
      <c r="L31" s="234" t="str">
        <f>H31</f>
        <v>Ralph</v>
      </c>
      <c r="M31" s="235">
        <f ca="1">IF(E31&lt;&gt;0,I31/E31,0)</f>
        <v>9.7037037037037042</v>
      </c>
    </row>
    <row r="32" spans="2:13" ht="15.75" customHeight="1" x14ac:dyDescent="0.25">
      <c r="B32" s="223">
        <f t="shared" si="0"/>
        <v>30</v>
      </c>
      <c r="C32" s="224" t="s">
        <v>149</v>
      </c>
      <c r="D32" s="225" t="s">
        <v>169</v>
      </c>
      <c r="E32" s="233">
        <f ca="1">VLOOKUP($D32,Resumo!$C$7:$G$147,5,FALSE)</f>
        <v>18</v>
      </c>
      <c r="F32" s="234" t="str">
        <f>D32</f>
        <v>Robinho</v>
      </c>
      <c r="G32" s="233">
        <f t="array" aca="1" ref="G32" ca="1">INDEX(Resumo!$G:$G,MATCH(D32,Resumo!$C:$C,0)+1)</f>
        <v>7</v>
      </c>
      <c r="H32" s="234" t="str">
        <f>D32</f>
        <v>Robinho</v>
      </c>
      <c r="I32" s="233">
        <f t="array" aca="1" ref="I32" ca="1">INDEX(Resumo!$G:$G,MATCH(D32,Resumo!$C:$C,0)+2)</f>
        <v>136</v>
      </c>
      <c r="J32" s="234" t="str">
        <f>F32</f>
        <v>Robinho</v>
      </c>
      <c r="K32" s="235">
        <f ca="1">IF(E32&lt;&gt;0,G32/E32,0)</f>
        <v>0.3888888888888889</v>
      </c>
      <c r="L32" s="234" t="str">
        <f>H32</f>
        <v>Robinho</v>
      </c>
      <c r="M32" s="235">
        <f ca="1">IF(E32&lt;&gt;0,I32/E32,0)</f>
        <v>7.5555555555555554</v>
      </c>
    </row>
    <row r="33" spans="2:13" ht="15.75" customHeight="1" x14ac:dyDescent="0.25">
      <c r="B33" s="223">
        <f t="shared" si="0"/>
        <v>31</v>
      </c>
      <c r="C33" s="224" t="s">
        <v>150</v>
      </c>
      <c r="D33" s="225" t="s">
        <v>285</v>
      </c>
      <c r="E33" s="233">
        <f ca="1">VLOOKUP($D33,Resumo!$C$7:$G$147,5,FALSE)</f>
        <v>1</v>
      </c>
      <c r="F33" s="234" t="str">
        <f>D33</f>
        <v>Rodrigo</v>
      </c>
      <c r="G33" s="233">
        <f t="array" aca="1" ref="G33" ca="1">INDEX(Resumo!$G:$G,MATCH(D33,Resumo!$C:$C,0)+1)</f>
        <v>1</v>
      </c>
      <c r="H33" s="234" t="str">
        <f>D33</f>
        <v>Rodrigo</v>
      </c>
      <c r="I33" s="233">
        <f t="array" aca="1" ref="I33" ca="1">INDEX(Resumo!$G:$G,MATCH(D33,Resumo!$C:$C,0)+2)</f>
        <v>9</v>
      </c>
      <c r="J33" s="234" t="str">
        <f>F33</f>
        <v>Rodrigo</v>
      </c>
      <c r="K33" s="235">
        <f ca="1">IF(E33&lt;&gt;0,G33/E33,0)</f>
        <v>1</v>
      </c>
      <c r="L33" s="234" t="str">
        <f>H33</f>
        <v>Rodrigo</v>
      </c>
      <c r="M33" s="235">
        <f ca="1">IF(E33&lt;&gt;0,I33/E33,0)</f>
        <v>9</v>
      </c>
    </row>
    <row r="34" spans="2:13" ht="15.75" customHeight="1" x14ac:dyDescent="0.25">
      <c r="B34" s="223">
        <f t="shared" si="0"/>
        <v>32</v>
      </c>
      <c r="C34" s="224" t="s">
        <v>152</v>
      </c>
      <c r="D34" s="225" t="s">
        <v>115</v>
      </c>
      <c r="E34" s="233">
        <f ca="1">VLOOKUP($D34,Resumo!$C$7:$G$147,5,FALSE)</f>
        <v>9</v>
      </c>
      <c r="F34" s="234" t="str">
        <f>D34</f>
        <v>Wagner</v>
      </c>
      <c r="G34" s="233">
        <f t="array" aca="1" ref="G34" ca="1">INDEX(Resumo!$G:$G,MATCH(D34,Resumo!$C:$C,0)+1)</f>
        <v>17</v>
      </c>
      <c r="H34" s="234" t="str">
        <f>D34</f>
        <v>Wagner</v>
      </c>
      <c r="I34" s="233">
        <f t="array" aca="1" ref="I34" ca="1">INDEX(Resumo!$G:$G,MATCH(D34,Resumo!$C:$C,0)+2)</f>
        <v>72</v>
      </c>
      <c r="J34" s="234" t="str">
        <f>F34</f>
        <v>Wagner</v>
      </c>
      <c r="K34" s="235">
        <f ca="1">IF(E34&lt;&gt;0,G34/E34,0)</f>
        <v>1.8888888888888888</v>
      </c>
      <c r="L34" s="234" t="str">
        <f>H34</f>
        <v>Wagner</v>
      </c>
      <c r="M34" s="235">
        <f ca="1">IF(E34&lt;&gt;0,I34/E34,0)</f>
        <v>8</v>
      </c>
    </row>
    <row r="35" spans="2:13" ht="15.75" customHeight="1" x14ac:dyDescent="0.25">
      <c r="B35" s="223">
        <f t="shared" si="0"/>
        <v>33</v>
      </c>
      <c r="C35" s="224" t="s">
        <v>151</v>
      </c>
      <c r="D35" s="225" t="s">
        <v>113</v>
      </c>
      <c r="E35" s="233">
        <f ca="1">VLOOKUP($D35,Resumo!$C$7:$G$147,5,FALSE)</f>
        <v>9</v>
      </c>
      <c r="F35" s="234" t="str">
        <f>D35</f>
        <v>Willian</v>
      </c>
      <c r="G35" s="233">
        <f t="array" aca="1" ref="G35" ca="1">INDEX(Resumo!$G:$G,MATCH(D35,Resumo!$C:$C,0)+1)</f>
        <v>7</v>
      </c>
      <c r="H35" s="234" t="str">
        <f>D35</f>
        <v>Willian</v>
      </c>
      <c r="I35" s="233">
        <f t="array" aca="1" ref="I35" ca="1">INDEX(Resumo!$G:$G,MATCH(D35,Resumo!$C:$C,0)+2)</f>
        <v>61</v>
      </c>
      <c r="J35" s="234" t="str">
        <f>F35</f>
        <v>Willian</v>
      </c>
      <c r="K35" s="235">
        <f ca="1">IF(E35&lt;&gt;0,G35/E35,0)</f>
        <v>0.77777777777777779</v>
      </c>
      <c r="L35" s="234" t="str">
        <f>H35</f>
        <v>Willian</v>
      </c>
      <c r="M35" s="235">
        <f ca="1">IF(E35&lt;&gt;0,I35/E35,0)</f>
        <v>6.7777777777777777</v>
      </c>
    </row>
    <row r="36" spans="2:13" ht="15.75" customHeight="1" x14ac:dyDescent="0.25">
      <c r="B36" s="223">
        <f t="shared" si="0"/>
        <v>34</v>
      </c>
      <c r="C36" s="224" t="s">
        <v>157</v>
      </c>
      <c r="D36" s="225" t="s">
        <v>247</v>
      </c>
      <c r="E36" s="233">
        <f ca="1">VLOOKUP($D36,Resumo!$C$7:$G$147,5,FALSE)</f>
        <v>15</v>
      </c>
      <c r="F36" s="234" t="str">
        <f>D36</f>
        <v>Xinho</v>
      </c>
      <c r="G36" s="233">
        <f t="array" aca="1" ref="G36" ca="1">INDEX(Resumo!$G:$G,MATCH(D36,Resumo!$C:$C,0)+1)</f>
        <v>7</v>
      </c>
      <c r="H36" s="234" t="str">
        <f>D36</f>
        <v>Xinho</v>
      </c>
      <c r="I36" s="233">
        <f t="array" aca="1" ref="I36" ca="1">INDEX(Resumo!$G:$G,MATCH(D36,Resumo!$C:$C,0)+2)</f>
        <v>111</v>
      </c>
      <c r="J36" s="234" t="str">
        <f>F36</f>
        <v>Xinho</v>
      </c>
      <c r="K36" s="235">
        <f ca="1">IF(E36&lt;&gt;0,G36/E36,0)</f>
        <v>0.46666666666666667</v>
      </c>
      <c r="L36" s="234" t="str">
        <f>H36</f>
        <v>Xinho</v>
      </c>
      <c r="M36" s="235">
        <f ca="1">IF(E36&lt;&gt;0,I36/E36,0)</f>
        <v>7.4</v>
      </c>
    </row>
    <row r="37" spans="2:13" ht="15.75" customHeight="1" x14ac:dyDescent="0.25">
      <c r="B37" s="223"/>
      <c r="C37" s="224"/>
      <c r="D37" s="225"/>
      <c r="E37" s="233"/>
      <c r="F37" s="234"/>
      <c r="G37" s="233"/>
      <c r="H37" s="234"/>
      <c r="I37" s="233"/>
      <c r="J37" s="234"/>
      <c r="K37" s="235"/>
      <c r="L37" s="234"/>
      <c r="M37" s="235"/>
    </row>
    <row r="38" spans="2:13" ht="15.75" customHeight="1" x14ac:dyDescent="0.25">
      <c r="B38" s="223"/>
      <c r="C38" s="224"/>
      <c r="D38" s="225"/>
      <c r="E38" s="233"/>
      <c r="F38" s="234"/>
      <c r="G38" s="233"/>
      <c r="H38" s="234"/>
      <c r="I38" s="233"/>
      <c r="J38" s="234"/>
      <c r="K38" s="235"/>
      <c r="L38" s="234"/>
      <c r="M38" s="235"/>
    </row>
    <row r="39" spans="2:13" ht="15.75" customHeight="1" thickBot="1" x14ac:dyDescent="0.3">
      <c r="B39" s="227"/>
      <c r="C39" s="228"/>
      <c r="D39" s="229"/>
      <c r="E39" s="236"/>
      <c r="F39" s="229"/>
      <c r="G39" s="236"/>
      <c r="H39" s="229"/>
      <c r="I39" s="236"/>
      <c r="J39" s="229"/>
      <c r="K39" s="236"/>
      <c r="L39" s="229"/>
      <c r="M39" s="236"/>
    </row>
    <row r="40" spans="2:13" ht="15.75" customHeight="1" thickTop="1" x14ac:dyDescent="0.25">
      <c r="B40" s="2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 ht="15.75" customHeight="1" x14ac:dyDescent="0.25">
      <c r="B41" s="2"/>
      <c r="D41" s="1"/>
      <c r="E41" s="1">
        <f ca="1">Resumo!C150</f>
        <v>38</v>
      </c>
      <c r="F41" s="1"/>
      <c r="G41" s="1"/>
      <c r="H41" s="1"/>
      <c r="I41" s="1"/>
      <c r="J41" s="1"/>
      <c r="K41" s="1"/>
      <c r="L41" s="1"/>
      <c r="M41" s="1"/>
    </row>
    <row r="42" spans="2:13" ht="15.75" customHeight="1" x14ac:dyDescent="0.25">
      <c r="B42" s="2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 ht="15.75" customHeight="1" x14ac:dyDescent="0.25">
      <c r="B43" s="2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 ht="15.75" customHeight="1" x14ac:dyDescent="0.25">
      <c r="B44" s="2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 ht="15.75" customHeight="1" x14ac:dyDescent="0.25">
      <c r="B45" s="2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 ht="15.75" customHeight="1" x14ac:dyDescent="0.25">
      <c r="B46" s="2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 ht="15.75" customHeight="1" x14ac:dyDescent="0.25">
      <c r="B47" s="2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 ht="15.75" customHeight="1" x14ac:dyDescent="0.25">
      <c r="B48" s="2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 ht="15.75" customHeight="1" x14ac:dyDescent="0.25">
      <c r="B49" s="2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 ht="15.75" customHeight="1" x14ac:dyDescent="0.25">
      <c r="B50" s="2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 ht="15.75" customHeight="1" x14ac:dyDescent="0.25">
      <c r="B51" s="2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 ht="15.75" customHeight="1" x14ac:dyDescent="0.25">
      <c r="B52" s="2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 ht="15.75" customHeight="1" x14ac:dyDescent="0.25">
      <c r="B53" s="2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 ht="15.75" customHeight="1" x14ac:dyDescent="0.25">
      <c r="B54" s="2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 ht="15.75" customHeight="1" x14ac:dyDescent="0.25">
      <c r="B55" s="2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 ht="15.75" customHeight="1" x14ac:dyDescent="0.25">
      <c r="B56" s="2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 ht="15.75" customHeight="1" x14ac:dyDescent="0.25">
      <c r="B57" s="2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 ht="15.75" customHeight="1" x14ac:dyDescent="0.25">
      <c r="B58" s="2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 ht="15.75" customHeight="1" x14ac:dyDescent="0.25">
      <c r="B59" s="2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 ht="15.75" customHeight="1" x14ac:dyDescent="0.25">
      <c r="B60" s="2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 ht="15.75" customHeight="1" x14ac:dyDescent="0.25">
      <c r="B61" s="2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 ht="15.75" customHeight="1" x14ac:dyDescent="0.25">
      <c r="B62" s="2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 ht="15.75" customHeight="1" x14ac:dyDescent="0.25">
      <c r="B63" s="2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 ht="15.75" customHeight="1" x14ac:dyDescent="0.25">
      <c r="B64" s="2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 ht="15.75" customHeight="1" x14ac:dyDescent="0.25">
      <c r="B65" s="2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 ht="15.75" customHeight="1" x14ac:dyDescent="0.25">
      <c r="B66" s="2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 ht="15.75" customHeight="1" x14ac:dyDescent="0.25">
      <c r="B67" s="2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 ht="15.75" customHeight="1" x14ac:dyDescent="0.25">
      <c r="B68" s="2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 ht="15.75" customHeight="1" x14ac:dyDescent="0.25">
      <c r="B69" s="2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 ht="15.75" customHeight="1" x14ac:dyDescent="0.25">
      <c r="B70" s="2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 ht="15.75" customHeight="1" x14ac:dyDescent="0.25">
      <c r="B71" s="2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 ht="15.75" customHeight="1" x14ac:dyDescent="0.25">
      <c r="B72" s="2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2:13" ht="15.75" customHeight="1" x14ac:dyDescent="0.25">
      <c r="B73" s="2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 ht="15.75" customHeight="1" x14ac:dyDescent="0.25">
      <c r="B74" s="2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 ht="15.75" customHeight="1" x14ac:dyDescent="0.25">
      <c r="B75" s="2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 ht="15.75" customHeight="1" x14ac:dyDescent="0.25">
      <c r="B76" s="2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 ht="15.75" customHeight="1" x14ac:dyDescent="0.25">
      <c r="B77" s="2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 ht="15.75" customHeight="1" x14ac:dyDescent="0.25">
      <c r="B78" s="2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 ht="15.75" customHeight="1" x14ac:dyDescent="0.25">
      <c r="B79" s="2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 ht="15.75" customHeight="1" x14ac:dyDescent="0.25">
      <c r="B80" s="2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 ht="15.75" customHeight="1" x14ac:dyDescent="0.25">
      <c r="B81" s="2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 ht="15.75" customHeight="1" x14ac:dyDescent="0.25">
      <c r="B82" s="2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 ht="15.75" customHeight="1" x14ac:dyDescent="0.25">
      <c r="B83" s="2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 ht="15.75" customHeight="1" x14ac:dyDescent="0.25">
      <c r="B84" s="2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 ht="15.75" customHeight="1" x14ac:dyDescent="0.25">
      <c r="B85" s="2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 ht="15.75" customHeight="1" x14ac:dyDescent="0.25">
      <c r="B86" s="2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 ht="15.75" customHeight="1" x14ac:dyDescent="0.25">
      <c r="B87" s="2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 ht="15.75" customHeight="1" x14ac:dyDescent="0.25">
      <c r="B88" s="2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2:13" ht="15.75" customHeight="1" x14ac:dyDescent="0.25">
      <c r="B89" s="2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2:13" ht="15.75" customHeight="1" x14ac:dyDescent="0.25">
      <c r="B90" s="2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 ht="15.75" customHeight="1" x14ac:dyDescent="0.25">
      <c r="B91" s="2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3" ht="15.75" customHeight="1" x14ac:dyDescent="0.25">
      <c r="B92" s="2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2:13" ht="15.75" customHeight="1" x14ac:dyDescent="0.25">
      <c r="B93" s="2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 ht="15.75" customHeight="1" x14ac:dyDescent="0.25">
      <c r="B94" s="2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2:13" ht="15.75" customHeight="1" x14ac:dyDescent="0.25">
      <c r="B95" s="2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 ht="15.75" customHeight="1" x14ac:dyDescent="0.25">
      <c r="B96" s="2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 ht="15.75" customHeight="1" x14ac:dyDescent="0.25">
      <c r="B97" s="2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2:13" ht="15.75" customHeight="1" x14ac:dyDescent="0.25">
      <c r="B98" s="2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2:13" ht="15.75" customHeight="1" x14ac:dyDescent="0.25">
      <c r="B99" s="2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 ht="15.75" customHeight="1" x14ac:dyDescent="0.25">
      <c r="B100" s="2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 ht="15.75" customHeight="1" x14ac:dyDescent="0.25">
      <c r="B101" s="2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3" ht="15.75" customHeight="1" x14ac:dyDescent="0.25">
      <c r="B102" s="2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3" ht="15.75" customHeight="1" x14ac:dyDescent="0.25">
      <c r="B103" s="2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 ht="15.75" customHeight="1" x14ac:dyDescent="0.25">
      <c r="B104" s="2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3" ht="15.75" customHeight="1" x14ac:dyDescent="0.25">
      <c r="B105" s="2"/>
      <c r="D105" s="1"/>
      <c r="E105" s="1"/>
      <c r="F105" s="1"/>
      <c r="G105" s="1"/>
      <c r="H105" s="1"/>
      <c r="I105" s="1"/>
      <c r="J105" s="1"/>
      <c r="K105" s="1"/>
      <c r="L105" s="1"/>
      <c r="M105" s="1"/>
    </row>
  </sheetData>
  <autoFilter ref="C2:M38" xr:uid="{00000000-0009-0000-0000-000004000000}">
    <sortState xmlns:xlrd2="http://schemas.microsoft.com/office/spreadsheetml/2017/richdata2" ref="C3:M38">
      <sortCondition ref="D2:D38"/>
    </sortState>
  </autoFilter>
  <phoneticPr fontId="24" type="noConversion"/>
  <conditionalFormatting sqref="B3:M39">
    <cfRule type="expression" dxfId="7140" priority="1">
      <formula>MOD(ROW(B3),2)=0</formula>
    </cfRule>
    <cfRule type="expression" dxfId="7139" priority="2">
      <formula>MOD(ROW(B3),2)&gt;0</formula>
    </cfRule>
  </conditionalFormatting>
  <printOptions horizontalCentered="1" verticalCentered="1"/>
  <pageMargins left="0" right="0" top="0" bottom="0" header="0" footer="0"/>
  <pageSetup scale="6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4FF68-27CA-4627-A6EF-95640C93E17C}">
  <sheetPr>
    <tabColor rgb="FF1E4E79"/>
    <pageSetUpPr fitToPage="1"/>
  </sheetPr>
  <dimension ref="A1:M105"/>
  <sheetViews>
    <sheetView zoomScale="80" zoomScaleNormal="80" workbookViewId="0">
      <pane xSplit="3" ySplit="2" topLeftCell="D3" activePane="bottomRight" state="frozen"/>
      <selection activeCell="AR10" sqref="AR10"/>
      <selection pane="topRight" activeCell="AR10" sqref="AR10"/>
      <selection pane="bottomLeft" activeCell="AR10" sqref="AR10"/>
      <selection pane="bottomRight" activeCell="D7" sqref="D7"/>
    </sheetView>
  </sheetViews>
  <sheetFormatPr defaultColWidth="14.42578125" defaultRowHeight="15" customHeight="1" x14ac:dyDescent="0.25"/>
  <cols>
    <col min="1" max="1" width="4.28515625" style="78" customWidth="1"/>
    <col min="2" max="2" width="7.7109375" style="1" customWidth="1"/>
    <col min="3" max="3" width="10.7109375" customWidth="1"/>
    <col min="4" max="13" width="20.7109375" customWidth="1"/>
    <col min="15" max="15" width="13.28515625" bestFit="1" customWidth="1"/>
    <col min="16" max="16" width="13.42578125" bestFit="1" customWidth="1"/>
  </cols>
  <sheetData>
    <row r="1" spans="2:13" ht="15.75" thickBot="1" x14ac:dyDescent="0.3">
      <c r="B1" s="239" t="s">
        <v>168</v>
      </c>
      <c r="C1" s="3"/>
      <c r="D1" s="2">
        <f ca="1">Resumo!C150</f>
        <v>38</v>
      </c>
      <c r="E1" s="2"/>
      <c r="F1" s="2"/>
      <c r="G1" s="2"/>
      <c r="H1" s="2"/>
      <c r="I1" s="2"/>
      <c r="J1" s="2"/>
      <c r="K1" s="2"/>
      <c r="L1" s="2"/>
      <c r="M1" s="2"/>
    </row>
    <row r="2" spans="2:13" ht="17.25" thickTop="1" thickBot="1" x14ac:dyDescent="0.3">
      <c r="B2" s="212" t="s">
        <v>110</v>
      </c>
      <c r="C2" s="213" t="s">
        <v>75</v>
      </c>
      <c r="D2" s="214" t="s">
        <v>76</v>
      </c>
      <c r="E2" s="215" t="s">
        <v>165</v>
      </c>
      <c r="F2" s="214" t="s">
        <v>76</v>
      </c>
      <c r="G2" s="216" t="s">
        <v>166</v>
      </c>
      <c r="H2" s="214" t="s">
        <v>76</v>
      </c>
      <c r="I2" s="217" t="s">
        <v>167</v>
      </c>
      <c r="J2" s="214" t="s">
        <v>76</v>
      </c>
      <c r="K2" s="218" t="s">
        <v>170</v>
      </c>
      <c r="L2" s="214" t="s">
        <v>76</v>
      </c>
      <c r="M2" s="219"/>
    </row>
    <row r="3" spans="2:13" ht="16.5" thickTop="1" x14ac:dyDescent="0.25">
      <c r="B3" s="220">
        <v>1</v>
      </c>
      <c r="C3" s="221" t="s">
        <v>157</v>
      </c>
      <c r="D3" s="222" t="s">
        <v>13</v>
      </c>
      <c r="E3" s="230">
        <v>21</v>
      </c>
      <c r="F3" s="231" t="str">
        <f>D3</f>
        <v>Hugo</v>
      </c>
      <c r="G3" s="237">
        <f ca="1">E3/VLOOKUP($D3,Resumo!$C$7:$G$147,5,FALSE)</f>
        <v>0.56756756756756754</v>
      </c>
      <c r="H3" s="231" t="str">
        <f>D3</f>
        <v>Hugo</v>
      </c>
      <c r="I3" s="237">
        <f ca="1">E3/Resumo!$C$150</f>
        <v>0.55263157894736847</v>
      </c>
      <c r="J3" s="231" t="str">
        <f>F3</f>
        <v>Hugo</v>
      </c>
      <c r="K3" s="237">
        <f ca="1">VLOOKUP($D3,Resumo!$C$7:$G$147,5,FALSE)/Resumo!$C$150</f>
        <v>0.97368421052631582</v>
      </c>
      <c r="L3" s="231" t="str">
        <f>H3</f>
        <v>Hugo</v>
      </c>
      <c r="M3" s="232"/>
    </row>
    <row r="4" spans="2:13" ht="15.75" x14ac:dyDescent="0.25">
      <c r="B4" s="223">
        <f>B3+1</f>
        <v>2</v>
      </c>
      <c r="C4" s="224" t="s">
        <v>149</v>
      </c>
      <c r="D4" s="225" t="s">
        <v>174</v>
      </c>
      <c r="E4" s="233">
        <v>13</v>
      </c>
      <c r="F4" s="234" t="str">
        <f>D4</f>
        <v>Marcelo</v>
      </c>
      <c r="G4" s="238">
        <f ca="1">E4/VLOOKUP($D4,Resumo!$C$7:$G$147,5,FALSE)</f>
        <v>0.38235294117647056</v>
      </c>
      <c r="H4" s="234" t="str">
        <f>D4</f>
        <v>Marcelo</v>
      </c>
      <c r="I4" s="238">
        <f ca="1">E4/Resumo!$C$150</f>
        <v>0.34210526315789475</v>
      </c>
      <c r="J4" s="234" t="str">
        <f>F4</f>
        <v>Marcelo</v>
      </c>
      <c r="K4" s="238">
        <f ca="1">VLOOKUP($D4,Resumo!$C$7:$G$147,5,FALSE)/Resumo!$C$150</f>
        <v>0.89473684210526316</v>
      </c>
      <c r="L4" s="234" t="str">
        <f>H4</f>
        <v>Marcelo</v>
      </c>
      <c r="M4" s="235"/>
    </row>
    <row r="5" spans="2:13" ht="15.75" x14ac:dyDescent="0.25">
      <c r="B5" s="223">
        <f t="shared" ref="B5:B26" si="0">B4+1</f>
        <v>3</v>
      </c>
      <c r="C5" s="224" t="s">
        <v>155</v>
      </c>
      <c r="D5" s="225" t="s">
        <v>15</v>
      </c>
      <c r="E5" s="233">
        <v>14</v>
      </c>
      <c r="F5" s="234" t="str">
        <f>D5</f>
        <v>Guilherme</v>
      </c>
      <c r="G5" s="238">
        <f ca="1">E5/VLOOKUP($D5,Resumo!$C$7:$G$147,5,FALSE)</f>
        <v>0.42424242424242425</v>
      </c>
      <c r="H5" s="234" t="str">
        <f>D5</f>
        <v>Guilherme</v>
      </c>
      <c r="I5" s="238">
        <f ca="1">E5/Resumo!$C$150</f>
        <v>0.36842105263157893</v>
      </c>
      <c r="J5" s="234" t="str">
        <f>F5</f>
        <v>Guilherme</v>
      </c>
      <c r="K5" s="238">
        <f ca="1">VLOOKUP($D5,Resumo!$C$7:$G$147,5,FALSE)/Resumo!$C$150</f>
        <v>0.86842105263157898</v>
      </c>
      <c r="L5" s="234" t="str">
        <f>H5</f>
        <v>Guilherme</v>
      </c>
      <c r="M5" s="235"/>
    </row>
    <row r="6" spans="2:13" ht="15.75" x14ac:dyDescent="0.25">
      <c r="B6" s="223">
        <f t="shared" si="0"/>
        <v>4</v>
      </c>
      <c r="C6" s="224" t="s">
        <v>156</v>
      </c>
      <c r="D6" s="225" t="s">
        <v>148</v>
      </c>
      <c r="E6" s="233">
        <v>15</v>
      </c>
      <c r="F6" s="234" t="str">
        <f>D6</f>
        <v>Comeli</v>
      </c>
      <c r="G6" s="238">
        <f ca="1">E6/VLOOKUP($D6,Resumo!$C$7:$G$147,5,FALSE)</f>
        <v>0.46875</v>
      </c>
      <c r="H6" s="234" t="str">
        <f>D6</f>
        <v>Comeli</v>
      </c>
      <c r="I6" s="238">
        <f ca="1">E6/Resumo!$C$150</f>
        <v>0.39473684210526316</v>
      </c>
      <c r="J6" s="234" t="str">
        <f>F6</f>
        <v>Comeli</v>
      </c>
      <c r="K6" s="238">
        <f ca="1">VLOOKUP($D6,Resumo!$C$7:$G$147,5,FALSE)/Resumo!$C$150</f>
        <v>0.84210526315789469</v>
      </c>
      <c r="L6" s="234" t="str">
        <f>H6</f>
        <v>Comeli</v>
      </c>
      <c r="M6" s="235"/>
    </row>
    <row r="7" spans="2:13" ht="15.75" x14ac:dyDescent="0.25">
      <c r="B7" s="223">
        <f t="shared" si="0"/>
        <v>5</v>
      </c>
      <c r="C7" s="224" t="s">
        <v>149</v>
      </c>
      <c r="D7" s="225" t="s">
        <v>172</v>
      </c>
      <c r="E7" s="233">
        <v>13</v>
      </c>
      <c r="F7" s="234" t="str">
        <f>D7</f>
        <v>Fabinho</v>
      </c>
      <c r="G7" s="238">
        <f ca="1">E7/VLOOKUP($D7,Resumo!$C$7:$G$147,5,FALSE)</f>
        <v>0.44827586206896552</v>
      </c>
      <c r="H7" s="234" t="str">
        <f>D7</f>
        <v>Fabinho</v>
      </c>
      <c r="I7" s="238">
        <f ca="1">E7/Resumo!$C$150</f>
        <v>0.34210526315789475</v>
      </c>
      <c r="J7" s="234" t="str">
        <f>F7</f>
        <v>Fabinho</v>
      </c>
      <c r="K7" s="238">
        <f ca="1">VLOOKUP($D7,Resumo!$C$7:$G$147,5,FALSE)/Resumo!$C$150</f>
        <v>0.76315789473684215</v>
      </c>
      <c r="L7" s="234" t="str">
        <f>H7</f>
        <v>Fabinho</v>
      </c>
      <c r="M7" s="235"/>
    </row>
    <row r="8" spans="2:13" ht="15.75" x14ac:dyDescent="0.25">
      <c r="B8" s="223">
        <f t="shared" si="0"/>
        <v>6</v>
      </c>
      <c r="C8" s="224" t="s">
        <v>154</v>
      </c>
      <c r="D8" s="225" t="s">
        <v>173</v>
      </c>
      <c r="E8" s="233">
        <v>13</v>
      </c>
      <c r="F8" s="234" t="str">
        <f>D8</f>
        <v>Luiz</v>
      </c>
      <c r="G8" s="238">
        <f ca="1">E8/VLOOKUP($D8,Resumo!$C$7:$G$147,5,FALSE)</f>
        <v>0.44827586206896552</v>
      </c>
      <c r="H8" s="234" t="str">
        <f>D8</f>
        <v>Luiz</v>
      </c>
      <c r="I8" s="238">
        <f ca="1">E8/Resumo!$C$150</f>
        <v>0.34210526315789475</v>
      </c>
      <c r="J8" s="234" t="str">
        <f>F8</f>
        <v>Luiz</v>
      </c>
      <c r="K8" s="238">
        <f ca="1">VLOOKUP($D8,Resumo!$C$7:$G$147,5,FALSE)/Resumo!$C$150</f>
        <v>0.76315789473684215</v>
      </c>
      <c r="L8" s="234" t="str">
        <f>H8</f>
        <v>Luiz</v>
      </c>
      <c r="M8" s="235"/>
    </row>
    <row r="9" spans="2:13" ht="15.75" x14ac:dyDescent="0.25">
      <c r="B9" s="223">
        <f t="shared" si="0"/>
        <v>7</v>
      </c>
      <c r="C9" s="224" t="s">
        <v>162</v>
      </c>
      <c r="D9" s="225" t="s">
        <v>197</v>
      </c>
      <c r="E9" s="233">
        <v>14</v>
      </c>
      <c r="F9" s="234" t="str">
        <f>D9</f>
        <v>Luiz Fernando</v>
      </c>
      <c r="G9" s="238">
        <f ca="1">E9/VLOOKUP($D9,Resumo!$C$7:$G$147,5,FALSE)</f>
        <v>0.48275862068965519</v>
      </c>
      <c r="H9" s="234" t="str">
        <f>D9</f>
        <v>Luiz Fernando</v>
      </c>
      <c r="I9" s="238">
        <f ca="1">E9/Resumo!$C$150</f>
        <v>0.36842105263157893</v>
      </c>
      <c r="J9" s="234" t="str">
        <f>F9</f>
        <v>Luiz Fernando</v>
      </c>
      <c r="K9" s="238">
        <f ca="1">VLOOKUP($D9,Resumo!$C$7:$G$147,5,FALSE)/Resumo!$C$150</f>
        <v>0.76315789473684215</v>
      </c>
      <c r="L9" s="234" t="str">
        <f>H9</f>
        <v>Luiz Fernando</v>
      </c>
      <c r="M9" s="235"/>
    </row>
    <row r="10" spans="2:13" ht="15.75" x14ac:dyDescent="0.25">
      <c r="B10" s="223">
        <f t="shared" si="0"/>
        <v>8</v>
      </c>
      <c r="C10" s="224" t="s">
        <v>150</v>
      </c>
      <c r="D10" s="225" t="s">
        <v>84</v>
      </c>
      <c r="E10" s="233">
        <v>14</v>
      </c>
      <c r="F10" s="234" t="str">
        <f>D10</f>
        <v>Andre</v>
      </c>
      <c r="G10" s="238">
        <f ca="1">E10/VLOOKUP($D10,Resumo!$C$7:$G$147,5,FALSE)</f>
        <v>0.5</v>
      </c>
      <c r="H10" s="234" t="str">
        <f>D10</f>
        <v>Andre</v>
      </c>
      <c r="I10" s="238">
        <f ca="1">E10/Resumo!$C$150</f>
        <v>0.36842105263157893</v>
      </c>
      <c r="J10" s="234" t="str">
        <f>F10</f>
        <v>Andre</v>
      </c>
      <c r="K10" s="238">
        <f ca="1">VLOOKUP($D10,Resumo!$C$7:$G$147,5,FALSE)/Resumo!$C$150</f>
        <v>0.73684210526315785</v>
      </c>
      <c r="L10" s="234" t="str">
        <f>H10</f>
        <v>Andre</v>
      </c>
      <c r="M10" s="235"/>
    </row>
    <row r="11" spans="2:13" ht="15.75" x14ac:dyDescent="0.25">
      <c r="B11" s="223">
        <f t="shared" si="0"/>
        <v>9</v>
      </c>
      <c r="C11" s="224" t="s">
        <v>149</v>
      </c>
      <c r="D11" s="225" t="s">
        <v>147</v>
      </c>
      <c r="E11" s="233">
        <v>14</v>
      </c>
      <c r="F11" s="234" t="str">
        <f>D11</f>
        <v>Lazzari</v>
      </c>
      <c r="G11" s="238">
        <f ca="1">E11/VLOOKUP($D11,Resumo!$C$7:$G$147,5,FALSE)</f>
        <v>0.51851851851851849</v>
      </c>
      <c r="H11" s="234" t="str">
        <f>D11</f>
        <v>Lazzari</v>
      </c>
      <c r="I11" s="238">
        <f ca="1">E11/Resumo!$C$150</f>
        <v>0.36842105263157893</v>
      </c>
      <c r="J11" s="234" t="str">
        <f>F11</f>
        <v>Lazzari</v>
      </c>
      <c r="K11" s="238">
        <f ca="1">VLOOKUP($D11,Resumo!$C$7:$G$147,5,FALSE)/Resumo!$C$150</f>
        <v>0.71052631578947367</v>
      </c>
      <c r="L11" s="234" t="str">
        <f>H11</f>
        <v>Lazzari</v>
      </c>
      <c r="M11" s="235"/>
    </row>
    <row r="12" spans="2:13" ht="15.75" x14ac:dyDescent="0.25">
      <c r="B12" s="223">
        <f t="shared" si="0"/>
        <v>10</v>
      </c>
      <c r="C12" s="224" t="s">
        <v>149</v>
      </c>
      <c r="D12" s="225" t="s">
        <v>143</v>
      </c>
      <c r="E12" s="233">
        <v>19</v>
      </c>
      <c r="F12" s="234" t="str">
        <f>D12</f>
        <v>Bigode</v>
      </c>
      <c r="G12" s="238">
        <f ca="1">E12/VLOOKUP($D12,Resumo!$C$7:$G$147,5,FALSE)</f>
        <v>0.76</v>
      </c>
      <c r="H12" s="234" t="str">
        <f>D12</f>
        <v>Bigode</v>
      </c>
      <c r="I12" s="238">
        <f ca="1">E12/Resumo!$C$150</f>
        <v>0.5</v>
      </c>
      <c r="J12" s="234" t="str">
        <f>F12</f>
        <v>Bigode</v>
      </c>
      <c r="K12" s="238">
        <f ca="1">VLOOKUP($D12,Resumo!$C$7:$G$147,5,FALSE)/Resumo!$C$150</f>
        <v>0.65789473684210531</v>
      </c>
      <c r="L12" s="234" t="str">
        <f>H12</f>
        <v>Bigode</v>
      </c>
      <c r="M12" s="235"/>
    </row>
    <row r="13" spans="2:13" ht="15.75" x14ac:dyDescent="0.25">
      <c r="B13" s="223">
        <f t="shared" si="0"/>
        <v>11</v>
      </c>
      <c r="C13" s="224" t="s">
        <v>153</v>
      </c>
      <c r="D13" s="225" t="s">
        <v>142</v>
      </c>
      <c r="E13" s="233">
        <v>9</v>
      </c>
      <c r="F13" s="234" t="str">
        <f>D13</f>
        <v>Fernando</v>
      </c>
      <c r="G13" s="238">
        <f ca="1">E13/VLOOKUP($D13,Resumo!$C$7:$G$147,5,FALSE)</f>
        <v>0.39130434782608697</v>
      </c>
      <c r="H13" s="234" t="str">
        <f>D13</f>
        <v>Fernando</v>
      </c>
      <c r="I13" s="238">
        <f ca="1">E13/Resumo!$C$150</f>
        <v>0.23684210526315788</v>
      </c>
      <c r="J13" s="234" t="str">
        <f>F13</f>
        <v>Fernando</v>
      </c>
      <c r="K13" s="238">
        <f ca="1">VLOOKUP($D13,Resumo!$C$7:$G$147,5,FALSE)/Resumo!$C$150</f>
        <v>0.60526315789473684</v>
      </c>
      <c r="L13" s="234" t="str">
        <f>H13</f>
        <v>Fernando</v>
      </c>
      <c r="M13" s="235"/>
    </row>
    <row r="14" spans="2:13" ht="15.75" x14ac:dyDescent="0.25">
      <c r="B14" s="223">
        <f t="shared" si="0"/>
        <v>12</v>
      </c>
      <c r="C14" s="224" t="s">
        <v>121</v>
      </c>
      <c r="D14" s="225" t="s">
        <v>146</v>
      </c>
      <c r="E14" s="233">
        <v>13</v>
      </c>
      <c r="F14" s="234" t="str">
        <f>D14</f>
        <v>Heraldo Jr</v>
      </c>
      <c r="G14" s="238">
        <f ca="1">E14/VLOOKUP($D14,Resumo!$C$7:$G$147,5,FALSE)</f>
        <v>0.56521739130434778</v>
      </c>
      <c r="H14" s="234" t="str">
        <f>D14</f>
        <v>Heraldo Jr</v>
      </c>
      <c r="I14" s="238">
        <f ca="1">E14/Resumo!$C$150</f>
        <v>0.34210526315789475</v>
      </c>
      <c r="J14" s="234" t="str">
        <f>F14</f>
        <v>Heraldo Jr</v>
      </c>
      <c r="K14" s="238">
        <f ca="1">VLOOKUP($D14,Resumo!$C$7:$G$147,5,FALSE)/Resumo!$C$150</f>
        <v>0.60526315789473684</v>
      </c>
      <c r="L14" s="234" t="str">
        <f>H14</f>
        <v>Heraldo Jr</v>
      </c>
      <c r="M14" s="235"/>
    </row>
    <row r="15" spans="2:13" ht="15.75" x14ac:dyDescent="0.25">
      <c r="B15" s="223">
        <f t="shared" si="0"/>
        <v>13</v>
      </c>
      <c r="C15" s="224" t="s">
        <v>154</v>
      </c>
      <c r="D15" s="225" t="s">
        <v>144</v>
      </c>
      <c r="E15" s="233">
        <v>10</v>
      </c>
      <c r="F15" s="234" t="str">
        <f>D15</f>
        <v>Rafa Silva</v>
      </c>
      <c r="G15" s="238">
        <f ca="1">E15/VLOOKUP($D15,Resumo!$C$7:$G$147,5,FALSE)</f>
        <v>0.43478260869565216</v>
      </c>
      <c r="H15" s="243" t="str">
        <f>D15</f>
        <v>Rafa Silva</v>
      </c>
      <c r="I15" s="238">
        <f ca="1">E15/Resumo!$C$150</f>
        <v>0.26315789473684209</v>
      </c>
      <c r="J15" s="234" t="str">
        <f>F15</f>
        <v>Rafa Silva</v>
      </c>
      <c r="K15" s="238">
        <f ca="1">VLOOKUP($D15,Resumo!$C$7:$G$147,5,FALSE)/Resumo!$C$150</f>
        <v>0.60526315789473684</v>
      </c>
      <c r="L15" s="234" t="str">
        <f>H15</f>
        <v>Rafa Silva</v>
      </c>
      <c r="M15" s="235"/>
    </row>
    <row r="16" spans="2:13" ht="15.75" x14ac:dyDescent="0.25">
      <c r="B16" s="223">
        <f t="shared" si="0"/>
        <v>14</v>
      </c>
      <c r="C16" s="224" t="s">
        <v>158</v>
      </c>
      <c r="D16" s="225" t="s">
        <v>14</v>
      </c>
      <c r="E16" s="233">
        <v>10</v>
      </c>
      <c r="F16" s="234" t="str">
        <f>D16</f>
        <v>Juba</v>
      </c>
      <c r="G16" s="238">
        <f ca="1">E16/VLOOKUP($D16,Resumo!$C$7:$G$147,5,FALSE)</f>
        <v>0.45454545454545453</v>
      </c>
      <c r="H16" s="234" t="str">
        <f>D16</f>
        <v>Juba</v>
      </c>
      <c r="I16" s="238">
        <f ca="1">E16/Resumo!$C$150</f>
        <v>0.26315789473684209</v>
      </c>
      <c r="J16" s="234" t="str">
        <f>F16</f>
        <v>Juba</v>
      </c>
      <c r="K16" s="238">
        <f ca="1">VLOOKUP($D16,Resumo!$C$7:$G$147,5,FALSE)/Resumo!$C$150</f>
        <v>0.57894736842105265</v>
      </c>
      <c r="L16" s="234" t="str">
        <f>H16</f>
        <v>Juba</v>
      </c>
      <c r="M16" s="235"/>
    </row>
    <row r="17" spans="2:13" ht="15.75" x14ac:dyDescent="0.25">
      <c r="B17" s="223">
        <f t="shared" si="0"/>
        <v>15</v>
      </c>
      <c r="C17" s="224" t="s">
        <v>156</v>
      </c>
      <c r="D17" s="225" t="s">
        <v>12</v>
      </c>
      <c r="E17" s="233">
        <v>9</v>
      </c>
      <c r="F17" s="234" t="str">
        <f>D17</f>
        <v>Heraldo</v>
      </c>
      <c r="G17" s="238">
        <f ca="1">E17/VLOOKUP($D17,Resumo!$C$7:$G$147,5,FALSE)</f>
        <v>0.45</v>
      </c>
      <c r="H17" s="234" t="str">
        <f>D17</f>
        <v>Heraldo</v>
      </c>
      <c r="I17" s="238">
        <f ca="1">E17/Resumo!$C$150</f>
        <v>0.23684210526315788</v>
      </c>
      <c r="J17" s="234" t="str">
        <f>F17</f>
        <v>Heraldo</v>
      </c>
      <c r="K17" s="238">
        <f ca="1">VLOOKUP($D17,Resumo!$C$7:$G$147,5,FALSE)/Resumo!$C$150</f>
        <v>0.52631578947368418</v>
      </c>
      <c r="L17" s="234" t="str">
        <f>H17</f>
        <v>Heraldo</v>
      </c>
      <c r="M17" s="235"/>
    </row>
    <row r="18" spans="2:13" ht="15.75" x14ac:dyDescent="0.25">
      <c r="B18" s="223">
        <f t="shared" si="0"/>
        <v>16</v>
      </c>
      <c r="C18" s="224" t="s">
        <v>171</v>
      </c>
      <c r="D18" s="225" t="s">
        <v>82</v>
      </c>
      <c r="E18" s="233">
        <v>10</v>
      </c>
      <c r="F18" s="234" t="str">
        <f>D18</f>
        <v>Leo</v>
      </c>
      <c r="G18" s="238">
        <f ca="1">E18/VLOOKUP($D18,Resumo!$C$7:$G$147,5,FALSE)</f>
        <v>0.5</v>
      </c>
      <c r="H18" s="234" t="str">
        <f>D18</f>
        <v>Leo</v>
      </c>
      <c r="I18" s="238">
        <f ca="1">E18/Resumo!$C$150</f>
        <v>0.26315789473684209</v>
      </c>
      <c r="J18" s="234" t="str">
        <f>F18</f>
        <v>Leo</v>
      </c>
      <c r="K18" s="238">
        <f ca="1">VLOOKUP($D18,Resumo!$C$7:$G$147,5,FALSE)/Resumo!$C$150</f>
        <v>0.52631578947368418</v>
      </c>
      <c r="L18" s="234" t="str">
        <f>H18</f>
        <v>Leo</v>
      </c>
      <c r="M18" s="235"/>
    </row>
    <row r="19" spans="2:13" ht="15.75" customHeight="1" x14ac:dyDescent="0.25">
      <c r="B19" s="223">
        <f t="shared" si="0"/>
        <v>17</v>
      </c>
      <c r="C19" s="224" t="s">
        <v>155</v>
      </c>
      <c r="D19" s="225" t="s">
        <v>175</v>
      </c>
      <c r="E19" s="233">
        <v>7</v>
      </c>
      <c r="F19" s="234" t="str">
        <f>D19</f>
        <v>Gabriel</v>
      </c>
      <c r="G19" s="238">
        <f ca="1">E19/VLOOKUP($D19,Resumo!$C$7:$G$147,5,FALSE)</f>
        <v>0.36842105263157893</v>
      </c>
      <c r="H19" s="234" t="str">
        <f>D19</f>
        <v>Gabriel</v>
      </c>
      <c r="I19" s="238">
        <f ca="1">E19/Resumo!$C$150</f>
        <v>0.18421052631578946</v>
      </c>
      <c r="J19" s="234" t="str">
        <f>F19</f>
        <v>Gabriel</v>
      </c>
      <c r="K19" s="238">
        <f ca="1">VLOOKUP($D19,Resumo!$C$7:$G$147,5,FALSE)/Resumo!$C$150</f>
        <v>0.5</v>
      </c>
      <c r="L19" s="234" t="str">
        <f>H19</f>
        <v>Gabriel</v>
      </c>
      <c r="M19" s="235"/>
    </row>
    <row r="20" spans="2:13" ht="15.75" customHeight="1" x14ac:dyDescent="0.25">
      <c r="B20" s="223">
        <f t="shared" si="0"/>
        <v>18</v>
      </c>
      <c r="C20" s="224" t="s">
        <v>151</v>
      </c>
      <c r="D20" s="225" t="s">
        <v>85</v>
      </c>
      <c r="E20" s="233">
        <v>7</v>
      </c>
      <c r="F20" s="234" t="str">
        <f>D20</f>
        <v>Fumagalli</v>
      </c>
      <c r="G20" s="238">
        <f ca="1">E20/VLOOKUP($D20,Resumo!$C$7:$G$147,5,FALSE)</f>
        <v>0.3888888888888889</v>
      </c>
      <c r="H20" s="234" t="str">
        <f>D20</f>
        <v>Fumagalli</v>
      </c>
      <c r="I20" s="238">
        <f ca="1">E20/Resumo!$C$150</f>
        <v>0.18421052631578946</v>
      </c>
      <c r="J20" s="234" t="str">
        <f>F20</f>
        <v>Fumagalli</v>
      </c>
      <c r="K20" s="238">
        <f ca="1">VLOOKUP($D20,Resumo!$C$7:$G$147,5,FALSE)/Resumo!$C$150</f>
        <v>0.47368421052631576</v>
      </c>
      <c r="L20" s="234" t="str">
        <f>H20</f>
        <v>Fumagalli</v>
      </c>
      <c r="M20" s="235"/>
    </row>
    <row r="21" spans="2:13" ht="15.75" customHeight="1" x14ac:dyDescent="0.25">
      <c r="B21" s="223">
        <f t="shared" si="0"/>
        <v>19</v>
      </c>
      <c r="C21" s="224" t="s">
        <v>163</v>
      </c>
      <c r="D21" s="225" t="s">
        <v>114</v>
      </c>
      <c r="E21" s="233">
        <v>8</v>
      </c>
      <c r="F21" s="234" t="str">
        <f>D21</f>
        <v>Leandro</v>
      </c>
      <c r="G21" s="238">
        <f ca="1">E21/VLOOKUP($D21,Resumo!$C$7:$G$147,5,FALSE)</f>
        <v>0.44444444444444442</v>
      </c>
      <c r="H21" s="234" t="str">
        <f>D21</f>
        <v>Leandro</v>
      </c>
      <c r="I21" s="238">
        <f ca="1">E21/Resumo!$C$150</f>
        <v>0.21052631578947367</v>
      </c>
      <c r="J21" s="234" t="str">
        <f>F21</f>
        <v>Leandro</v>
      </c>
      <c r="K21" s="238">
        <f ca="1">VLOOKUP($D21,Resumo!$C$7:$G$147,5,FALSE)/Resumo!$C$150</f>
        <v>0.47368421052631576</v>
      </c>
      <c r="L21" s="234" t="str">
        <f>H21</f>
        <v>Leandro</v>
      </c>
      <c r="M21" s="235"/>
    </row>
    <row r="22" spans="2:13" ht="15.75" customHeight="1" x14ac:dyDescent="0.25">
      <c r="B22" s="223">
        <f t="shared" si="0"/>
        <v>20</v>
      </c>
      <c r="C22" s="224" t="s">
        <v>149</v>
      </c>
      <c r="D22" s="225" t="s">
        <v>169</v>
      </c>
      <c r="E22" s="233">
        <v>10</v>
      </c>
      <c r="F22" s="234" t="str">
        <f>D22</f>
        <v>Robinho</v>
      </c>
      <c r="G22" s="238">
        <f ca="1">E22/VLOOKUP($D22,Resumo!$C$7:$G$147,5,FALSE)</f>
        <v>0.55555555555555558</v>
      </c>
      <c r="H22" s="234" t="str">
        <f>D22</f>
        <v>Robinho</v>
      </c>
      <c r="I22" s="238">
        <f ca="1">E22/Resumo!$C$150</f>
        <v>0.26315789473684209</v>
      </c>
      <c r="J22" s="234" t="str">
        <f>F22</f>
        <v>Robinho</v>
      </c>
      <c r="K22" s="238">
        <f ca="1">VLOOKUP($D22,Resumo!$C$7:$G$147,5,FALSE)/Resumo!$C$150</f>
        <v>0.47368421052631576</v>
      </c>
      <c r="L22" s="234" t="str">
        <f>H22</f>
        <v>Robinho</v>
      </c>
      <c r="M22" s="235"/>
    </row>
    <row r="23" spans="2:13" ht="15.75" customHeight="1" x14ac:dyDescent="0.25">
      <c r="B23" s="223">
        <f t="shared" si="0"/>
        <v>21</v>
      </c>
      <c r="C23" s="224" t="s">
        <v>155</v>
      </c>
      <c r="D23" s="225" t="s">
        <v>119</v>
      </c>
      <c r="E23" s="233">
        <v>1</v>
      </c>
      <c r="F23" s="234" t="str">
        <f>D23</f>
        <v>Kandido</v>
      </c>
      <c r="G23" s="238">
        <f ca="1">E23/VLOOKUP($D23,Resumo!$C$7:$G$147,5,FALSE)</f>
        <v>6.6666666666666666E-2</v>
      </c>
      <c r="H23" s="234" t="str">
        <f>D23</f>
        <v>Kandido</v>
      </c>
      <c r="I23" s="238">
        <f ca="1">E23/Resumo!$C$150</f>
        <v>2.6315789473684209E-2</v>
      </c>
      <c r="J23" s="234" t="str">
        <f>F23</f>
        <v>Kandido</v>
      </c>
      <c r="K23" s="238">
        <f ca="1">VLOOKUP($D23,Resumo!$C$7:$G$147,5,FALSE)/Resumo!$C$150</f>
        <v>0.39473684210526316</v>
      </c>
      <c r="L23" s="234" t="str">
        <f>H23</f>
        <v>Kandido</v>
      </c>
      <c r="M23" s="235"/>
    </row>
    <row r="24" spans="2:13" ht="15.75" customHeight="1" x14ac:dyDescent="0.25">
      <c r="B24" s="223">
        <f t="shared" si="0"/>
        <v>22</v>
      </c>
      <c r="C24" s="224" t="s">
        <v>161</v>
      </c>
      <c r="D24" s="225" t="s">
        <v>112</v>
      </c>
      <c r="E24" s="233">
        <v>2</v>
      </c>
      <c r="F24" s="234" t="str">
        <f>D24</f>
        <v>Kike</v>
      </c>
      <c r="G24" s="238">
        <f ca="1">E24/VLOOKUP($D24,Resumo!$C$7:$G$147,5,FALSE)</f>
        <v>0.13333333333333333</v>
      </c>
      <c r="H24" s="234" t="str">
        <f>D24</f>
        <v>Kike</v>
      </c>
      <c r="I24" s="238">
        <f ca="1">E24/Resumo!$C$150</f>
        <v>5.2631578947368418E-2</v>
      </c>
      <c r="J24" s="234" t="str">
        <f>F24</f>
        <v>Kike</v>
      </c>
      <c r="K24" s="238">
        <f ca="1">VLOOKUP($D24,Resumo!$C$7:$G$147,5,FALSE)/Resumo!$C$150</f>
        <v>0.39473684210526316</v>
      </c>
      <c r="L24" s="234" t="str">
        <f>H24</f>
        <v>Kike</v>
      </c>
      <c r="M24" s="235"/>
    </row>
    <row r="25" spans="2:13" ht="15.75" customHeight="1" x14ac:dyDescent="0.25">
      <c r="B25" s="223">
        <f t="shared" si="0"/>
        <v>23</v>
      </c>
      <c r="C25" s="224" t="s">
        <v>157</v>
      </c>
      <c r="D25" s="225" t="s">
        <v>247</v>
      </c>
      <c r="E25" s="233">
        <v>9</v>
      </c>
      <c r="F25" s="234" t="str">
        <f>D25</f>
        <v>Xinho</v>
      </c>
      <c r="G25" s="238">
        <f ca="1">E25/VLOOKUP($D25,Resumo!$C$7:$G$147,5,FALSE)</f>
        <v>0.6</v>
      </c>
      <c r="H25" s="234" t="str">
        <f>D25</f>
        <v>Xinho</v>
      </c>
      <c r="I25" s="238">
        <f ca="1">E25/Resumo!$C$150</f>
        <v>0.23684210526315788</v>
      </c>
      <c r="J25" s="234" t="str">
        <f>F25</f>
        <v>Xinho</v>
      </c>
      <c r="K25" s="238">
        <f ca="1">VLOOKUP($D25,Resumo!$C$7:$G$147,5,FALSE)/Resumo!$C$150</f>
        <v>0.39473684210526316</v>
      </c>
      <c r="L25" s="234" t="str">
        <f>H25</f>
        <v>Xinho</v>
      </c>
      <c r="M25" s="235"/>
    </row>
    <row r="26" spans="2:13" ht="15.75" customHeight="1" x14ac:dyDescent="0.25">
      <c r="B26" s="223">
        <f t="shared" si="0"/>
        <v>24</v>
      </c>
      <c r="C26" s="224" t="s">
        <v>152</v>
      </c>
      <c r="D26" s="226" t="s">
        <v>116</v>
      </c>
      <c r="E26" s="233">
        <v>3</v>
      </c>
      <c r="F26" s="234" t="str">
        <f>D26</f>
        <v>Felipo</v>
      </c>
      <c r="G26" s="238">
        <f ca="1">E26/VLOOKUP($D26,Resumo!$C$7:$G$147,5,FALSE)</f>
        <v>0.23076923076923078</v>
      </c>
      <c r="H26" s="234" t="str">
        <f>D26</f>
        <v>Felipo</v>
      </c>
      <c r="I26" s="238">
        <f ca="1">E26/Resumo!$C$150</f>
        <v>7.8947368421052627E-2</v>
      </c>
      <c r="J26" s="234" t="str">
        <f>F26</f>
        <v>Felipo</v>
      </c>
      <c r="K26" s="238">
        <f ca="1">VLOOKUP($D26,Resumo!$C$7:$G$147,5,FALSE)/Resumo!$C$150</f>
        <v>0.34210526315789475</v>
      </c>
      <c r="L26" s="234" t="str">
        <f>H26</f>
        <v>Felipo</v>
      </c>
      <c r="M26" s="235"/>
    </row>
    <row r="27" spans="2:13" ht="15.75" customHeight="1" x14ac:dyDescent="0.25">
      <c r="B27" s="223">
        <f>B26+1</f>
        <v>25</v>
      </c>
      <c r="C27" s="224" t="s">
        <v>159</v>
      </c>
      <c r="D27" s="225" t="s">
        <v>81</v>
      </c>
      <c r="E27" s="233">
        <v>4</v>
      </c>
      <c r="F27" s="234" t="str">
        <f>D27</f>
        <v>Joao</v>
      </c>
      <c r="G27" s="238">
        <f ca="1">E27/VLOOKUP($D27,Resumo!$C$7:$G$147,5,FALSE)</f>
        <v>0.30769230769230771</v>
      </c>
      <c r="H27" s="234" t="str">
        <f>D27</f>
        <v>Joao</v>
      </c>
      <c r="I27" s="238">
        <f ca="1">E27/Resumo!$C$150</f>
        <v>0.10526315789473684</v>
      </c>
      <c r="J27" s="234" t="str">
        <f>F27</f>
        <v>Joao</v>
      </c>
      <c r="K27" s="238">
        <f ca="1">VLOOKUP($D27,Resumo!$C$7:$G$147,5,FALSE)/Resumo!$C$150</f>
        <v>0.34210526315789475</v>
      </c>
      <c r="L27" s="234" t="str">
        <f>H27</f>
        <v>Joao</v>
      </c>
      <c r="M27" s="235"/>
    </row>
    <row r="28" spans="2:13" ht="15.75" customHeight="1" x14ac:dyDescent="0.25">
      <c r="B28" s="223">
        <f t="shared" ref="B28:B36" si="1">B27+1</f>
        <v>26</v>
      </c>
      <c r="C28" s="224" t="s">
        <v>121</v>
      </c>
      <c r="D28" s="225" t="s">
        <v>145</v>
      </c>
      <c r="E28" s="233">
        <v>6</v>
      </c>
      <c r="F28" s="234" t="str">
        <f>D28</f>
        <v>Rafael Duarte</v>
      </c>
      <c r="G28" s="238">
        <f ca="1">E28/VLOOKUP($D28,Resumo!$C$7:$G$147,5,FALSE)</f>
        <v>0.46153846153846156</v>
      </c>
      <c r="H28" s="234" t="str">
        <f>D28</f>
        <v>Rafael Duarte</v>
      </c>
      <c r="I28" s="238">
        <f ca="1">E28/Resumo!$C$150</f>
        <v>0.15789473684210525</v>
      </c>
      <c r="J28" s="234" t="str">
        <f>F28</f>
        <v>Rafael Duarte</v>
      </c>
      <c r="K28" s="238">
        <f ca="1">VLOOKUP($D28,Resumo!$C$7:$G$147,5,FALSE)/Resumo!$C$150</f>
        <v>0.34210526315789475</v>
      </c>
      <c r="L28" s="234" t="str">
        <f>H28</f>
        <v>Rafael Duarte</v>
      </c>
      <c r="M28" s="235"/>
    </row>
    <row r="29" spans="2:13" ht="15.75" customHeight="1" x14ac:dyDescent="0.25">
      <c r="B29" s="223">
        <f t="shared" si="1"/>
        <v>27</v>
      </c>
      <c r="C29" s="224" t="s">
        <v>160</v>
      </c>
      <c r="D29" s="225" t="s">
        <v>117</v>
      </c>
      <c r="E29" s="233">
        <v>3</v>
      </c>
      <c r="F29" s="234" t="str">
        <f>D29</f>
        <v>John</v>
      </c>
      <c r="G29" s="238">
        <f ca="1">E29/VLOOKUP($D29,Resumo!$C$7:$G$147,5,FALSE)</f>
        <v>0.33333333333333331</v>
      </c>
      <c r="H29" s="234" t="str">
        <f>D29</f>
        <v>John</v>
      </c>
      <c r="I29" s="238">
        <f ca="1">E29/Resumo!$C$150</f>
        <v>7.8947368421052627E-2</v>
      </c>
      <c r="J29" s="234" t="str">
        <f>F29</f>
        <v>John</v>
      </c>
      <c r="K29" s="238">
        <f ca="1">VLOOKUP($D29,Resumo!$C$7:$G$147,5,FALSE)/Resumo!$C$150</f>
        <v>0.23684210526315788</v>
      </c>
      <c r="L29" s="234" t="str">
        <f>H29</f>
        <v>John</v>
      </c>
      <c r="M29" s="235"/>
    </row>
    <row r="30" spans="2:13" ht="15.75" customHeight="1" x14ac:dyDescent="0.25">
      <c r="B30" s="223">
        <f t="shared" si="1"/>
        <v>28</v>
      </c>
      <c r="C30" s="224" t="s">
        <v>152</v>
      </c>
      <c r="D30" s="225" t="s">
        <v>115</v>
      </c>
      <c r="E30" s="233">
        <v>4</v>
      </c>
      <c r="F30" s="234" t="str">
        <f>D30</f>
        <v>Wagner</v>
      </c>
      <c r="G30" s="238">
        <f ca="1">E30/VLOOKUP($D30,Resumo!$C$7:$G$147,5,FALSE)</f>
        <v>0.44444444444444442</v>
      </c>
      <c r="H30" s="234" t="str">
        <f>D30</f>
        <v>Wagner</v>
      </c>
      <c r="I30" s="238">
        <f ca="1">E30/Resumo!$C$150</f>
        <v>0.10526315789473684</v>
      </c>
      <c r="J30" s="234" t="str">
        <f>F30</f>
        <v>Wagner</v>
      </c>
      <c r="K30" s="238">
        <f ca="1">VLOOKUP($D30,Resumo!$C$7:$G$147,5,FALSE)/Resumo!$C$150</f>
        <v>0.23684210526315788</v>
      </c>
      <c r="L30" s="234" t="str">
        <f>H30</f>
        <v>Wagner</v>
      </c>
      <c r="M30" s="235"/>
    </row>
    <row r="31" spans="2:13" ht="15.75" customHeight="1" x14ac:dyDescent="0.25">
      <c r="B31" s="223">
        <f t="shared" si="1"/>
        <v>29</v>
      </c>
      <c r="C31" s="224" t="s">
        <v>151</v>
      </c>
      <c r="D31" s="225" t="s">
        <v>113</v>
      </c>
      <c r="E31" s="233">
        <v>3</v>
      </c>
      <c r="F31" s="234" t="str">
        <f>D31</f>
        <v>Willian</v>
      </c>
      <c r="G31" s="238">
        <f ca="1">E31/VLOOKUP($D31,Resumo!$C$7:$G$147,5,FALSE)</f>
        <v>0.33333333333333331</v>
      </c>
      <c r="H31" s="234" t="str">
        <f>D31</f>
        <v>Willian</v>
      </c>
      <c r="I31" s="238">
        <f ca="1">E31/Resumo!$C$150</f>
        <v>7.8947368421052627E-2</v>
      </c>
      <c r="J31" s="234" t="str">
        <f>F31</f>
        <v>Willian</v>
      </c>
      <c r="K31" s="238">
        <f ca="1">VLOOKUP($D31,Resumo!$C$7:$G$147,5,FALSE)/Resumo!$C$150</f>
        <v>0.23684210526315788</v>
      </c>
      <c r="L31" s="234" t="str">
        <f>H31</f>
        <v>Willian</v>
      </c>
      <c r="M31" s="235"/>
    </row>
    <row r="32" spans="2:13" ht="15.75" customHeight="1" x14ac:dyDescent="0.25">
      <c r="B32" s="223">
        <f t="shared" si="1"/>
        <v>30</v>
      </c>
      <c r="C32" s="224" t="s">
        <v>156</v>
      </c>
      <c r="D32" s="225" t="s">
        <v>87</v>
      </c>
      <c r="E32" s="233">
        <v>1</v>
      </c>
      <c r="F32" s="234" t="str">
        <f>D32</f>
        <v>Junior</v>
      </c>
      <c r="G32" s="238">
        <f ca="1">E32/VLOOKUP($D32,Resumo!$C$7:$G$147,5,FALSE)</f>
        <v>0.25</v>
      </c>
      <c r="H32" s="234" t="str">
        <f>D32</f>
        <v>Junior</v>
      </c>
      <c r="I32" s="238">
        <f ca="1">E32/Resumo!$C$150</f>
        <v>2.6315789473684209E-2</v>
      </c>
      <c r="J32" s="234" t="str">
        <f>F32</f>
        <v>Junior</v>
      </c>
      <c r="K32" s="238">
        <f ca="1">VLOOKUP($D32,Resumo!$C$7:$G$147,5,FALSE)/Resumo!$C$150</f>
        <v>0.10526315789473684</v>
      </c>
      <c r="L32" s="234" t="str">
        <f>H32</f>
        <v>Junior</v>
      </c>
      <c r="M32" s="235"/>
    </row>
    <row r="33" spans="2:13" ht="15.75" customHeight="1" x14ac:dyDescent="0.25">
      <c r="B33" s="223">
        <f t="shared" si="1"/>
        <v>31</v>
      </c>
      <c r="C33" s="224" t="s">
        <v>162</v>
      </c>
      <c r="D33" s="225" t="s">
        <v>284</v>
      </c>
      <c r="E33" s="233">
        <v>0</v>
      </c>
      <c r="F33" s="234" t="str">
        <f>D33</f>
        <v>Mateus</v>
      </c>
      <c r="G33" s="238">
        <f ca="1">E33/VLOOKUP($D33,Resumo!$C$7:$G$147,5,FALSE)</f>
        <v>0</v>
      </c>
      <c r="H33" s="234" t="str">
        <f>D33</f>
        <v>Mateus</v>
      </c>
      <c r="I33" s="238">
        <f ca="1">E33/Resumo!$C$150</f>
        <v>0</v>
      </c>
      <c r="J33" s="234" t="str">
        <f>F33</f>
        <v>Mateus</v>
      </c>
      <c r="K33" s="238">
        <f ca="1">VLOOKUP($D33,Resumo!$C$7:$G$147,5,FALSE)/Resumo!$C$150</f>
        <v>2.6315789473684209E-2</v>
      </c>
      <c r="L33" s="234" t="str">
        <f>H33</f>
        <v>Mateus</v>
      </c>
      <c r="M33" s="235"/>
    </row>
    <row r="34" spans="2:13" ht="15.75" customHeight="1" x14ac:dyDescent="0.25">
      <c r="B34" s="223">
        <f t="shared" si="1"/>
        <v>32</v>
      </c>
      <c r="C34" s="224" t="s">
        <v>150</v>
      </c>
      <c r="D34" s="225" t="s">
        <v>285</v>
      </c>
      <c r="E34" s="233">
        <v>1</v>
      </c>
      <c r="F34" s="234" t="str">
        <f>D34</f>
        <v>Rodrigo</v>
      </c>
      <c r="G34" s="238">
        <f ca="1">E34/VLOOKUP($D34,Resumo!$C$7:$G$147,5,FALSE)</f>
        <v>1</v>
      </c>
      <c r="H34" s="234" t="str">
        <f>D34</f>
        <v>Rodrigo</v>
      </c>
      <c r="I34" s="238">
        <f ca="1">E34/Resumo!$C$150</f>
        <v>2.6315789473684209E-2</v>
      </c>
      <c r="J34" s="234" t="str">
        <f>F34</f>
        <v>Rodrigo</v>
      </c>
      <c r="K34" s="238">
        <f ca="1">VLOOKUP($D34,Resumo!$C$7:$G$147,5,FALSE)/Resumo!$C$150</f>
        <v>2.6315789473684209E-2</v>
      </c>
      <c r="L34" s="234" t="str">
        <f>H34</f>
        <v>Rodrigo</v>
      </c>
      <c r="M34" s="235"/>
    </row>
    <row r="35" spans="2:13" ht="15.75" customHeight="1" x14ac:dyDescent="0.25">
      <c r="B35" s="223">
        <f t="shared" si="1"/>
        <v>33</v>
      </c>
      <c r="C35" s="224" t="s">
        <v>18</v>
      </c>
      <c r="D35" s="225" t="s">
        <v>77</v>
      </c>
      <c r="E35" s="233">
        <v>9</v>
      </c>
      <c r="F35" s="234" t="str">
        <f>D35</f>
        <v>Fabio</v>
      </c>
      <c r="G35" s="238">
        <f ca="1">E35/VLOOKUP($D35,Resumo!$C$7:$G$147,5,FALSE)</f>
        <v>0.36</v>
      </c>
      <c r="H35" s="234" t="str">
        <f>D35</f>
        <v>Fabio</v>
      </c>
      <c r="I35" s="238">
        <f ca="1">E35/Resumo!$C$150</f>
        <v>0.23684210526315788</v>
      </c>
      <c r="J35" s="234" t="str">
        <f>F35</f>
        <v>Fabio</v>
      </c>
      <c r="K35" s="238">
        <f ca="1">VLOOKUP($D35,Resumo!$C$7:$G$147,5,FALSE)/Resumo!$C$150</f>
        <v>0.65789473684210531</v>
      </c>
      <c r="L35" s="234" t="str">
        <f>H35</f>
        <v>Fabio</v>
      </c>
      <c r="M35" s="235"/>
    </row>
    <row r="36" spans="2:13" ht="15.75" customHeight="1" x14ac:dyDescent="0.25">
      <c r="B36" s="223">
        <f t="shared" si="1"/>
        <v>34</v>
      </c>
      <c r="C36" s="224" t="s">
        <v>18</v>
      </c>
      <c r="D36" s="225" t="s">
        <v>164</v>
      </c>
      <c r="E36" s="233">
        <v>9</v>
      </c>
      <c r="F36" s="234" t="str">
        <f>D36</f>
        <v>Ralph</v>
      </c>
      <c r="G36" s="238">
        <f ca="1">E36/VLOOKUP($D36,Resumo!$C$7:$G$147,5,FALSE)</f>
        <v>0.33333333333333331</v>
      </c>
      <c r="H36" s="234" t="str">
        <f>D36</f>
        <v>Ralph</v>
      </c>
      <c r="I36" s="238">
        <f ca="1">E36/Resumo!$C$150</f>
        <v>0.23684210526315788</v>
      </c>
      <c r="J36" s="234" t="str">
        <f>F36</f>
        <v>Ralph</v>
      </c>
      <c r="K36" s="238">
        <f ca="1">VLOOKUP($D36,Resumo!$C$7:$G$147,5,FALSE)/Resumo!$C$150</f>
        <v>0.71052631578947367</v>
      </c>
      <c r="L36" s="234" t="str">
        <f>H36</f>
        <v>Ralph</v>
      </c>
      <c r="M36" s="235"/>
    </row>
    <row r="37" spans="2:13" ht="15.75" customHeight="1" x14ac:dyDescent="0.25">
      <c r="B37" s="223"/>
      <c r="C37" s="224"/>
      <c r="D37" s="225"/>
      <c r="E37" s="233"/>
      <c r="F37" s="234"/>
      <c r="G37" s="238"/>
      <c r="H37" s="234"/>
      <c r="I37" s="238"/>
      <c r="J37" s="234"/>
      <c r="K37" s="238"/>
      <c r="L37" s="234"/>
      <c r="M37" s="235"/>
    </row>
    <row r="38" spans="2:13" ht="15.75" customHeight="1" x14ac:dyDescent="0.25">
      <c r="B38" s="223"/>
      <c r="C38" s="224"/>
      <c r="D38" s="225"/>
      <c r="E38" s="233"/>
      <c r="F38" s="234"/>
      <c r="G38" s="238"/>
      <c r="H38" s="234"/>
      <c r="I38" s="238"/>
      <c r="J38" s="234"/>
      <c r="K38" s="238"/>
      <c r="L38" s="234"/>
      <c r="M38" s="235"/>
    </row>
    <row r="39" spans="2:13" ht="15.75" customHeight="1" thickBot="1" x14ac:dyDescent="0.3">
      <c r="B39" s="227"/>
      <c r="C39" s="228"/>
      <c r="D39" s="240"/>
      <c r="E39" s="236"/>
      <c r="F39" s="229"/>
      <c r="G39" s="241"/>
      <c r="H39" s="229"/>
      <c r="I39" s="241"/>
      <c r="J39" s="229"/>
      <c r="K39" s="241"/>
      <c r="L39" s="229"/>
      <c r="M39" s="242"/>
    </row>
    <row r="40" spans="2:13" ht="15.75" customHeight="1" thickTop="1" x14ac:dyDescent="0.25">
      <c r="B40" s="2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 ht="15.75" customHeight="1" x14ac:dyDescent="0.25">
      <c r="B41" s="2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 ht="15.75" customHeight="1" x14ac:dyDescent="0.25">
      <c r="B42" s="2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 ht="15.75" customHeight="1" x14ac:dyDescent="0.25">
      <c r="B43" s="2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 ht="15.75" customHeight="1" x14ac:dyDescent="0.25">
      <c r="B44" s="2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 ht="15.75" customHeight="1" x14ac:dyDescent="0.25">
      <c r="B45" s="2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 ht="15.75" customHeight="1" x14ac:dyDescent="0.25">
      <c r="B46" s="2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 ht="15.75" customHeight="1" x14ac:dyDescent="0.25">
      <c r="B47" s="2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 ht="15.75" customHeight="1" x14ac:dyDescent="0.25">
      <c r="B48" s="2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 ht="15.75" customHeight="1" x14ac:dyDescent="0.25">
      <c r="B49" s="2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 ht="15.75" customHeight="1" x14ac:dyDescent="0.25">
      <c r="B50" s="2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 ht="15.75" customHeight="1" x14ac:dyDescent="0.25">
      <c r="B51" s="2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 ht="15.75" customHeight="1" x14ac:dyDescent="0.25">
      <c r="B52" s="2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 ht="15.75" customHeight="1" x14ac:dyDescent="0.25">
      <c r="B53" s="2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 ht="15.75" customHeight="1" x14ac:dyDescent="0.25">
      <c r="B54" s="2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 ht="15.75" customHeight="1" x14ac:dyDescent="0.25">
      <c r="B55" s="2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 ht="15.75" customHeight="1" x14ac:dyDescent="0.25">
      <c r="B56" s="2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 ht="15.75" customHeight="1" x14ac:dyDescent="0.25">
      <c r="B57" s="2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 ht="15.75" customHeight="1" x14ac:dyDescent="0.25">
      <c r="B58" s="2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 ht="15.75" customHeight="1" x14ac:dyDescent="0.25">
      <c r="B59" s="2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 ht="15.75" customHeight="1" x14ac:dyDescent="0.25">
      <c r="B60" s="2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 ht="15.75" customHeight="1" x14ac:dyDescent="0.25">
      <c r="B61" s="2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 ht="15.75" customHeight="1" x14ac:dyDescent="0.25">
      <c r="B62" s="2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 ht="15.75" customHeight="1" x14ac:dyDescent="0.25">
      <c r="B63" s="2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 ht="15.75" customHeight="1" x14ac:dyDescent="0.25">
      <c r="B64" s="2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 ht="15.75" customHeight="1" x14ac:dyDescent="0.25">
      <c r="B65" s="2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 ht="15.75" customHeight="1" x14ac:dyDescent="0.25">
      <c r="B66" s="2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 ht="15.75" customHeight="1" x14ac:dyDescent="0.25">
      <c r="B67" s="2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 ht="15.75" customHeight="1" x14ac:dyDescent="0.25">
      <c r="B68" s="2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 ht="15.75" customHeight="1" x14ac:dyDescent="0.25">
      <c r="B69" s="2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 ht="15.75" customHeight="1" x14ac:dyDescent="0.25">
      <c r="B70" s="2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 ht="15.75" customHeight="1" x14ac:dyDescent="0.25">
      <c r="B71" s="2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 ht="15.75" customHeight="1" x14ac:dyDescent="0.25">
      <c r="B72" s="2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2:13" ht="15.75" customHeight="1" x14ac:dyDescent="0.25">
      <c r="B73" s="2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 ht="15.75" customHeight="1" x14ac:dyDescent="0.25">
      <c r="B74" s="2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 ht="15.75" customHeight="1" x14ac:dyDescent="0.25">
      <c r="B75" s="2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 ht="15.75" customHeight="1" x14ac:dyDescent="0.25">
      <c r="B76" s="2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 ht="15.75" customHeight="1" x14ac:dyDescent="0.25">
      <c r="B77" s="2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 ht="15.75" customHeight="1" x14ac:dyDescent="0.25">
      <c r="B78" s="2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 ht="15.75" customHeight="1" x14ac:dyDescent="0.25">
      <c r="B79" s="2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 ht="15.75" customHeight="1" x14ac:dyDescent="0.25">
      <c r="B80" s="2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 ht="15.75" customHeight="1" x14ac:dyDescent="0.25">
      <c r="B81" s="2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 ht="15.75" customHeight="1" x14ac:dyDescent="0.25">
      <c r="B82" s="2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 ht="15.75" customHeight="1" x14ac:dyDescent="0.25">
      <c r="B83" s="2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 ht="15.75" customHeight="1" x14ac:dyDescent="0.25">
      <c r="B84" s="2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 ht="15.75" customHeight="1" x14ac:dyDescent="0.25">
      <c r="B85" s="2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 ht="15.75" customHeight="1" x14ac:dyDescent="0.25">
      <c r="B86" s="2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 ht="15.75" customHeight="1" x14ac:dyDescent="0.25">
      <c r="B87" s="2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 ht="15.75" customHeight="1" x14ac:dyDescent="0.25">
      <c r="B88" s="2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2:13" ht="15.75" customHeight="1" x14ac:dyDescent="0.25">
      <c r="B89" s="2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2:13" ht="15.75" customHeight="1" x14ac:dyDescent="0.25">
      <c r="B90" s="2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 ht="15.75" customHeight="1" x14ac:dyDescent="0.25">
      <c r="B91" s="2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3" ht="15.75" customHeight="1" x14ac:dyDescent="0.25">
      <c r="B92" s="2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2:13" ht="15.75" customHeight="1" x14ac:dyDescent="0.25">
      <c r="B93" s="2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 ht="15.75" customHeight="1" x14ac:dyDescent="0.25">
      <c r="B94" s="2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2:13" ht="15.75" customHeight="1" x14ac:dyDescent="0.25">
      <c r="B95" s="2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 ht="15.75" customHeight="1" x14ac:dyDescent="0.25">
      <c r="B96" s="2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 ht="15.75" customHeight="1" x14ac:dyDescent="0.25">
      <c r="B97" s="2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2:13" ht="15.75" customHeight="1" x14ac:dyDescent="0.25">
      <c r="B98" s="2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2:13" ht="15.75" customHeight="1" x14ac:dyDescent="0.25">
      <c r="B99" s="2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 ht="15.75" customHeight="1" x14ac:dyDescent="0.25">
      <c r="B100" s="2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 ht="15.75" customHeight="1" x14ac:dyDescent="0.25">
      <c r="B101" s="2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3" ht="15.75" customHeight="1" x14ac:dyDescent="0.25">
      <c r="B102" s="2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3" ht="15.75" customHeight="1" x14ac:dyDescent="0.25">
      <c r="B103" s="2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 ht="15.75" customHeight="1" x14ac:dyDescent="0.25">
      <c r="B104" s="2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3" ht="15.75" customHeight="1" x14ac:dyDescent="0.25">
      <c r="B105" s="2"/>
      <c r="D105" s="1"/>
      <c r="E105" s="1"/>
      <c r="F105" s="1"/>
      <c r="G105" s="1"/>
      <c r="H105" s="1"/>
      <c r="I105" s="1"/>
      <c r="J105" s="1"/>
      <c r="K105" s="1"/>
      <c r="L105" s="1"/>
      <c r="M105" s="1"/>
    </row>
  </sheetData>
  <autoFilter ref="C2:M39" xr:uid="{00000000-0009-0000-0000-000004000000}">
    <sortState xmlns:xlrd2="http://schemas.microsoft.com/office/spreadsheetml/2017/richdata2" ref="C3:M39">
      <sortCondition descending="1" ref="K2:K39"/>
    </sortState>
  </autoFilter>
  <conditionalFormatting sqref="B3:M39">
    <cfRule type="expression" dxfId="7138" priority="1">
      <formula>MOD(ROW(B3),2)=0</formula>
    </cfRule>
    <cfRule type="expression" dxfId="7137" priority="2">
      <formula>MOD(ROW(B3),2)&gt;0</formula>
    </cfRule>
  </conditionalFormatting>
  <printOptions horizontalCentered="1" verticalCentered="1"/>
  <pageMargins left="0" right="0" top="0" bottom="0" header="0" footer="0"/>
  <pageSetup scale="5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804DE-573C-4894-9E32-11BFAD4F0F9B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W29" sqref="W29"/>
      <selection pane="topRight" activeCell="W29" sqref="W29"/>
      <selection pane="bottomLeft" activeCell="W29" sqref="W29"/>
      <selection pane="bottomRight" activeCell="BH15" sqref="BH15:BM16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T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/>
      <c r="W3" s="169">
        <f t="shared" ref="W3:W36" si="0">COUNTIF($C$2:$C$123,V3)+COUNTIF($S$2:$S$123,V3)</f>
        <v>16</v>
      </c>
      <c r="X3" s="164">
        <f t="shared" ref="X3:X36" si="1">SUMIF($C$2:$C$123,V3,$F$2:$F$123)+SUMIF($S$2:$S$123,V3,$M$2:$M$123)</f>
        <v>0</v>
      </c>
      <c r="Y3" s="164">
        <f t="shared" ref="Y3:Y36" si="2">SUMIF($C$2:$C$123,V3,$G$2:$G$123)+SUMIF($S$2:$S$123,V3,$N$2:$N$123)</f>
        <v>0</v>
      </c>
      <c r="Z3" s="164">
        <f t="shared" ref="Z3:Z36" si="3">SUMIF($C$2:$C$123,V3,$H$2:$H$123)+SUMIF($S$2:$S$123,V3,$O$2:$O$123)</f>
        <v>0</v>
      </c>
      <c r="AA3" s="164">
        <f>SUMIF($C$2:$C$123,V3,$I$2:$I$123)+SUMIF($S$2:$S$123,V3,$P$2:P$123)</f>
        <v>8</v>
      </c>
      <c r="AB3" s="174">
        <f t="shared" ref="AB3:AB36" si="4">SUMIF($C$2:$C$123,V3,$J$2:$J$123)+SUMIF($S$2:$S$123,V3,$Q$2:$Q$123)</f>
        <v>0</v>
      </c>
      <c r="AC3" s="180">
        <f t="shared" ref="AC3:AC36" si="5">SUMIF($C$2:$C$123,V3,$E$2:$E$123)+SUMIF($S$2:$S$123,V3,$L$2:$L$123)</f>
        <v>8</v>
      </c>
      <c r="AD3" s="183">
        <f t="shared" ref="AD3:AD36" si="6">IFERROR(IF(W3&gt;=($AI$42*$AI$43),(AC3)/(W3*3),"-"),"-")</f>
        <v>0.16666666666666666</v>
      </c>
      <c r="AE3" s="180">
        <f>IF(W3&gt;0,IF(AH3=MIN($AH$3:$AH$5),2,0),)</f>
        <v>2</v>
      </c>
      <c r="AF3" s="190">
        <f>IF(W3&gt;0,IF(AD3=MAX($AD$3:$AD$5),AC3+AE3+2,AC3+AE3),)</f>
        <v>12</v>
      </c>
      <c r="AG3" s="189">
        <f t="shared" ref="AG3:AG36" si="7">SUMIF($C$2:$C$123,V3,$D$2:$D$123)+SUMIF($S$2:$S$123,V3,$R$2:$R$123)</f>
        <v>0</v>
      </c>
      <c r="AH3" s="165">
        <f t="shared" ref="AH3:AH17" si="8">IFERROR(IF(W3&gt;=($AI$42*$AI$43),Y3/W3,"-"),"-")</f>
        <v>0</v>
      </c>
      <c r="AI3" s="206">
        <f>IFERROR(IF(W3&gt;=($AI$42*$AI$43),X3/W3,"-"),"-")</f>
        <v>0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/>
      <c r="D4" s="49">
        <f>SUM(D5:D14)</f>
        <v>0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0</v>
      </c>
      <c r="S4" s="149"/>
      <c r="T4" s="34"/>
      <c r="U4" s="159" t="s">
        <v>18</v>
      </c>
      <c r="V4" s="197"/>
      <c r="W4" s="170">
        <f t="shared" si="0"/>
        <v>16</v>
      </c>
      <c r="X4" s="52">
        <f t="shared" si="1"/>
        <v>0</v>
      </c>
      <c r="Y4" s="52">
        <f t="shared" si="2"/>
        <v>0</v>
      </c>
      <c r="Z4" s="52">
        <f t="shared" si="3"/>
        <v>0</v>
      </c>
      <c r="AA4" s="52">
        <f>SUMIF($C$2:$C$123,V4,$I$2:$I$123)+SUMIF($S$2:$S$123,V4,$P$2:P$123)</f>
        <v>8</v>
      </c>
      <c r="AB4" s="171">
        <f t="shared" si="4"/>
        <v>0</v>
      </c>
      <c r="AC4" s="178">
        <f t="shared" si="5"/>
        <v>8</v>
      </c>
      <c r="AD4" s="181">
        <f t="shared" si="6"/>
        <v>0.16666666666666666</v>
      </c>
      <c r="AE4" s="178">
        <f>IF(W4&gt;0,IF(AH4=MIN($AH$3:$AH$5),2,0),)</f>
        <v>2</v>
      </c>
      <c r="AF4" s="191">
        <f>IF(W4&gt;0,IF(AD4=MAX($AD$3:$AD$5),AC4+AE4+2,AC4+AE4),)</f>
        <v>12</v>
      </c>
      <c r="AG4" s="187">
        <f t="shared" si="7"/>
        <v>0</v>
      </c>
      <c r="AH4" s="53">
        <f t="shared" si="8"/>
        <v>0</v>
      </c>
      <c r="AI4" s="207">
        <f t="shared" ref="AI4:AI36" si="9">IFERROR(IF(W4&gt;=($AI$42*$AI$43),X4/W4,"-"),"-")</f>
        <v>0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/>
      <c r="D5" s="56"/>
      <c r="E5" s="56">
        <f t="shared" ref="E5:E12" si="10">IF((C5=""),0,IF($D$4=$R$4,1,IF($D$4&gt;$R$4,3,IF($D$4&lt;$R$4,0))))</f>
        <v>0</v>
      </c>
      <c r="F5" s="56">
        <f t="shared" ref="F5:F14" si="11">$D$4</f>
        <v>0</v>
      </c>
      <c r="G5" s="56">
        <f t="shared" ref="G5:G14" si="12">$R$4</f>
        <v>0</v>
      </c>
      <c r="H5" s="56">
        <f t="shared" ref="H5:H12" si="13">IF((C5=""),0,IF($D$4&gt;$R$4,1,0))</f>
        <v>0</v>
      </c>
      <c r="I5" s="56">
        <f t="shared" ref="I5:I12" si="14">IF((C5=""),0,IF($D$4=$R$4,1,0))</f>
        <v>0</v>
      </c>
      <c r="J5" s="56">
        <f t="shared" ref="J5:J12" si="15">IF((C5=""),0,IF($D$4&lt;$R$4,1,0))</f>
        <v>0</v>
      </c>
      <c r="K5" s="57"/>
      <c r="L5" s="56">
        <f t="shared" ref="L5:L12" si="16">IF((S5=""),0,IF($D$4=$R$4,1,IF($D$4&lt;$R$4,3,IF($D$4&gt;$R$4,0))))</f>
        <v>0</v>
      </c>
      <c r="M5" s="56">
        <f t="shared" ref="M5:M14" si="17">$R$4</f>
        <v>0</v>
      </c>
      <c r="N5" s="56">
        <f t="shared" ref="N5:N14" si="18">$D$4</f>
        <v>0</v>
      </c>
      <c r="O5" s="56">
        <f t="shared" ref="O5:O12" si="19">IF((S5=""),0,IF($D$4&lt;$R$4,1,0))</f>
        <v>0</v>
      </c>
      <c r="P5" s="56">
        <f t="shared" ref="P5:P12" si="20">IF((S5=""),0,IF($D$4=$R$4,1,0))</f>
        <v>0</v>
      </c>
      <c r="Q5" s="56">
        <f t="shared" ref="Q5:Q12" si="21">IF((S5=""),0,IF($D$4&gt;$R$4,1,0))</f>
        <v>0</v>
      </c>
      <c r="R5" s="56"/>
      <c r="S5" s="55"/>
      <c r="T5" s="34"/>
      <c r="U5" s="160" t="s">
        <v>18</v>
      </c>
      <c r="V5" s="198"/>
      <c r="W5" s="172">
        <f t="shared" si="0"/>
        <v>16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8</v>
      </c>
      <c r="AB5" s="173">
        <f t="shared" si="4"/>
        <v>0</v>
      </c>
      <c r="AC5" s="179">
        <f t="shared" si="5"/>
        <v>8</v>
      </c>
      <c r="AD5" s="182">
        <f t="shared" si="6"/>
        <v>0.16666666666666666</v>
      </c>
      <c r="AE5" s="179">
        <f>IF(W5&gt;0,IF(AH5=MIN($AH$3:$AH$5),2,0),)</f>
        <v>2</v>
      </c>
      <c r="AF5" s="192">
        <f>IF(W5&gt;0,IF(AD5=MAX($AD$3:$AD$5),AC5+AE5+2,AC5+AE5),)</f>
        <v>12</v>
      </c>
      <c r="AG5" s="188">
        <f t="shared" si="7"/>
        <v>0</v>
      </c>
      <c r="AH5" s="162">
        <f t="shared" si="8"/>
        <v>0</v>
      </c>
      <c r="AI5" s="208">
        <f t="shared" si="9"/>
        <v>0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/>
      <c r="D6" s="56"/>
      <c r="E6" s="56">
        <f t="shared" si="10"/>
        <v>0</v>
      </c>
      <c r="F6" s="56">
        <f t="shared" si="11"/>
        <v>0</v>
      </c>
      <c r="G6" s="56">
        <f t="shared" si="12"/>
        <v>0</v>
      </c>
      <c r="H6" s="56">
        <f t="shared" si="13"/>
        <v>0</v>
      </c>
      <c r="I6" s="56">
        <f t="shared" si="14"/>
        <v>0</v>
      </c>
      <c r="J6" s="56">
        <f t="shared" si="15"/>
        <v>0</v>
      </c>
      <c r="K6" s="57"/>
      <c r="L6" s="56">
        <f t="shared" si="16"/>
        <v>0</v>
      </c>
      <c r="M6" s="56">
        <f t="shared" si="17"/>
        <v>0</v>
      </c>
      <c r="N6" s="56">
        <f t="shared" si="18"/>
        <v>0</v>
      </c>
      <c r="O6" s="56">
        <f t="shared" si="19"/>
        <v>0</v>
      </c>
      <c r="P6" s="56">
        <f t="shared" si="20"/>
        <v>0</v>
      </c>
      <c r="Q6" s="56">
        <f t="shared" si="21"/>
        <v>0</v>
      </c>
      <c r="R6" s="56"/>
      <c r="S6" s="55"/>
      <c r="T6" s="34"/>
      <c r="U6" s="163" t="s">
        <v>78</v>
      </c>
      <c r="V6" s="199"/>
      <c r="W6" s="169">
        <f t="shared" si="0"/>
        <v>16</v>
      </c>
      <c r="X6" s="164">
        <f t="shared" si="1"/>
        <v>0</v>
      </c>
      <c r="Y6" s="164">
        <f t="shared" si="2"/>
        <v>0</v>
      </c>
      <c r="Z6" s="164">
        <f t="shared" si="3"/>
        <v>0</v>
      </c>
      <c r="AA6" s="164">
        <f>SUMIF($C$2:$C$123,V6,$I$2:$I$123)+SUMIF($S$2:$S$123,V6,$P$2:P$123)</f>
        <v>8</v>
      </c>
      <c r="AB6" s="174">
        <f t="shared" si="4"/>
        <v>0</v>
      </c>
      <c r="AC6" s="180">
        <f t="shared" si="5"/>
        <v>8</v>
      </c>
      <c r="AD6" s="183">
        <f t="shared" si="6"/>
        <v>0.16666666666666666</v>
      </c>
      <c r="AE6" s="180">
        <f>IF(W6&gt;0,IF(AH6=MIN($AH$6:$AH$10),2,0),)</f>
        <v>2</v>
      </c>
      <c r="AF6" s="190">
        <f>IF(W6&gt;0,IF(AD6=MAX($AD$6:$AD$10),AC6+AE6+2,AC6+AE6),)</f>
        <v>12</v>
      </c>
      <c r="AG6" s="189">
        <f t="shared" si="7"/>
        <v>0</v>
      </c>
      <c r="AH6" s="165">
        <f t="shared" si="8"/>
        <v>0</v>
      </c>
      <c r="AI6" s="206">
        <f t="shared" si="9"/>
        <v>0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/>
      <c r="D7" s="56"/>
      <c r="E7" s="56">
        <f t="shared" si="10"/>
        <v>0</v>
      </c>
      <c r="F7" s="56">
        <f t="shared" si="11"/>
        <v>0</v>
      </c>
      <c r="G7" s="56">
        <f t="shared" si="12"/>
        <v>0</v>
      </c>
      <c r="H7" s="56">
        <f t="shared" si="13"/>
        <v>0</v>
      </c>
      <c r="I7" s="56">
        <f t="shared" si="14"/>
        <v>0</v>
      </c>
      <c r="J7" s="56">
        <f t="shared" si="15"/>
        <v>0</v>
      </c>
      <c r="K7" s="57"/>
      <c r="L7" s="56">
        <f t="shared" si="16"/>
        <v>0</v>
      </c>
      <c r="M7" s="56">
        <f t="shared" si="17"/>
        <v>0</v>
      </c>
      <c r="N7" s="56">
        <f t="shared" si="18"/>
        <v>0</v>
      </c>
      <c r="O7" s="56">
        <f t="shared" si="19"/>
        <v>0</v>
      </c>
      <c r="P7" s="56">
        <f t="shared" si="20"/>
        <v>0</v>
      </c>
      <c r="Q7" s="56">
        <f t="shared" si="21"/>
        <v>0</v>
      </c>
      <c r="R7" s="56"/>
      <c r="S7" s="55"/>
      <c r="T7" s="34"/>
      <c r="U7" s="166" t="s">
        <v>78</v>
      </c>
      <c r="V7" s="200"/>
      <c r="W7" s="170">
        <f t="shared" si="0"/>
        <v>16</v>
      </c>
      <c r="X7" s="52">
        <f t="shared" si="1"/>
        <v>0</v>
      </c>
      <c r="Y7" s="52">
        <f t="shared" si="2"/>
        <v>0</v>
      </c>
      <c r="Z7" s="52">
        <f t="shared" si="3"/>
        <v>0</v>
      </c>
      <c r="AA7" s="52">
        <f>SUMIF($C$2:$C$123,V7,$I$2:$I$123)+SUMIF($S$2:$S$123,V7,$P$2:P$123)</f>
        <v>8</v>
      </c>
      <c r="AB7" s="171">
        <f t="shared" si="4"/>
        <v>0</v>
      </c>
      <c r="AC7" s="178">
        <f t="shared" si="5"/>
        <v>8</v>
      </c>
      <c r="AD7" s="181">
        <f t="shared" si="6"/>
        <v>0.16666666666666666</v>
      </c>
      <c r="AE7" s="178">
        <f>IF(W7&gt;0,IF(AH7=MIN($AH$6:$AH$10),2,0),)</f>
        <v>2</v>
      </c>
      <c r="AF7" s="191">
        <f>IF(W7&gt;0,IF(AD7=MAX($AD$6:$AD$10),AC7+AE7+2,AC7+AE7),)</f>
        <v>12</v>
      </c>
      <c r="AG7" s="187">
        <f t="shared" si="7"/>
        <v>0</v>
      </c>
      <c r="AH7" s="53">
        <f t="shared" si="8"/>
        <v>0</v>
      </c>
      <c r="AI7" s="207">
        <f t="shared" si="9"/>
        <v>0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/>
      <c r="D8" s="56"/>
      <c r="E8" s="56">
        <f t="shared" si="10"/>
        <v>0</v>
      </c>
      <c r="F8" s="56">
        <f t="shared" si="11"/>
        <v>0</v>
      </c>
      <c r="G8" s="56">
        <f t="shared" si="12"/>
        <v>0</v>
      </c>
      <c r="H8" s="56">
        <f t="shared" si="13"/>
        <v>0</v>
      </c>
      <c r="I8" s="56">
        <f t="shared" si="14"/>
        <v>0</v>
      </c>
      <c r="J8" s="56">
        <f t="shared" si="15"/>
        <v>0</v>
      </c>
      <c r="K8" s="57"/>
      <c r="L8" s="56">
        <f t="shared" si="16"/>
        <v>0</v>
      </c>
      <c r="M8" s="56">
        <f t="shared" si="17"/>
        <v>0</v>
      </c>
      <c r="N8" s="56">
        <f t="shared" si="18"/>
        <v>0</v>
      </c>
      <c r="O8" s="56">
        <f t="shared" si="19"/>
        <v>0</v>
      </c>
      <c r="P8" s="56">
        <f t="shared" si="20"/>
        <v>0</v>
      </c>
      <c r="Q8" s="56">
        <f t="shared" si="21"/>
        <v>0</v>
      </c>
      <c r="R8" s="56"/>
      <c r="S8" s="55"/>
      <c r="T8" s="34"/>
      <c r="U8" s="159" t="s">
        <v>78</v>
      </c>
      <c r="V8" s="197"/>
      <c r="W8" s="170">
        <f t="shared" si="0"/>
        <v>16</v>
      </c>
      <c r="X8" s="52">
        <f t="shared" si="1"/>
        <v>0</v>
      </c>
      <c r="Y8" s="52">
        <f t="shared" si="2"/>
        <v>0</v>
      </c>
      <c r="Z8" s="52">
        <f t="shared" si="3"/>
        <v>0</v>
      </c>
      <c r="AA8" s="52">
        <f>SUMIF($C$2:$C$123,V8,$I$2:$I$123)+SUMIF($S$2:$S$123,V8,$P$2:P$123)</f>
        <v>8</v>
      </c>
      <c r="AB8" s="171">
        <f t="shared" si="4"/>
        <v>0</v>
      </c>
      <c r="AC8" s="178">
        <f t="shared" si="5"/>
        <v>8</v>
      </c>
      <c r="AD8" s="181">
        <f t="shared" si="6"/>
        <v>0.16666666666666666</v>
      </c>
      <c r="AE8" s="178">
        <f>IF(W8&gt;0,IF(AH8=MIN($AH$6:$AH$10),2,0),)</f>
        <v>2</v>
      </c>
      <c r="AF8" s="191">
        <f>IF(W8&gt;0,IF(AD8=MAX($AD$6:$AD$10),AC8+AE8+2,AC8+AE8),)</f>
        <v>12</v>
      </c>
      <c r="AG8" s="187">
        <f t="shared" si="7"/>
        <v>0</v>
      </c>
      <c r="AH8" s="53">
        <f t="shared" si="8"/>
        <v>0</v>
      </c>
      <c r="AI8" s="207">
        <f t="shared" si="9"/>
        <v>0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/>
      <c r="D9" s="56"/>
      <c r="E9" s="56">
        <f t="shared" si="10"/>
        <v>0</v>
      </c>
      <c r="F9" s="56">
        <f t="shared" si="11"/>
        <v>0</v>
      </c>
      <c r="G9" s="56">
        <f t="shared" si="12"/>
        <v>0</v>
      </c>
      <c r="H9" s="56">
        <f t="shared" si="13"/>
        <v>0</v>
      </c>
      <c r="I9" s="56">
        <f t="shared" si="14"/>
        <v>0</v>
      </c>
      <c r="J9" s="56">
        <f t="shared" si="15"/>
        <v>0</v>
      </c>
      <c r="K9" s="57"/>
      <c r="L9" s="56">
        <f t="shared" si="16"/>
        <v>0</v>
      </c>
      <c r="M9" s="56">
        <f t="shared" si="17"/>
        <v>0</v>
      </c>
      <c r="N9" s="56">
        <f t="shared" si="18"/>
        <v>0</v>
      </c>
      <c r="O9" s="56">
        <f t="shared" si="19"/>
        <v>0</v>
      </c>
      <c r="P9" s="56">
        <f t="shared" si="20"/>
        <v>0</v>
      </c>
      <c r="Q9" s="56">
        <f t="shared" si="21"/>
        <v>0</v>
      </c>
      <c r="R9" s="56"/>
      <c r="S9" s="55"/>
      <c r="T9" s="34"/>
      <c r="U9" s="167" t="s">
        <v>78</v>
      </c>
      <c r="V9" s="201"/>
      <c r="W9" s="175">
        <f t="shared" si="0"/>
        <v>16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8</v>
      </c>
      <c r="AB9" s="176">
        <f t="shared" si="4"/>
        <v>0</v>
      </c>
      <c r="AC9" s="178">
        <f t="shared" si="5"/>
        <v>8</v>
      </c>
      <c r="AD9" s="181">
        <f t="shared" si="6"/>
        <v>0.16666666666666666</v>
      </c>
      <c r="AE9" s="178">
        <f>IF(W9&gt;0,IF(AH9=MIN($AH$6:$AH$10),2,0),)</f>
        <v>2</v>
      </c>
      <c r="AF9" s="191">
        <f>IF(W9&gt;0,IF(AD9=MAX($AD$6:$AD$10),AC9+AE9+2,AC9+AE9),)</f>
        <v>12</v>
      </c>
      <c r="AG9" s="187">
        <f t="shared" si="7"/>
        <v>0</v>
      </c>
      <c r="AH9" s="53">
        <f t="shared" si="8"/>
        <v>0</v>
      </c>
      <c r="AI9" s="207">
        <f t="shared" si="9"/>
        <v>0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/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/>
      <c r="D10" s="56"/>
      <c r="E10" s="56">
        <f t="shared" si="10"/>
        <v>0</v>
      </c>
      <c r="F10" s="56">
        <f t="shared" si="11"/>
        <v>0</v>
      </c>
      <c r="G10" s="56">
        <f t="shared" si="12"/>
        <v>0</v>
      </c>
      <c r="H10" s="56">
        <f t="shared" si="13"/>
        <v>0</v>
      </c>
      <c r="I10" s="56">
        <f t="shared" si="14"/>
        <v>0</v>
      </c>
      <c r="J10" s="56">
        <f t="shared" si="15"/>
        <v>0</v>
      </c>
      <c r="K10" s="57"/>
      <c r="L10" s="56">
        <f t="shared" si="16"/>
        <v>0</v>
      </c>
      <c r="M10" s="56">
        <f t="shared" si="17"/>
        <v>0</v>
      </c>
      <c r="N10" s="56">
        <f t="shared" si="18"/>
        <v>0</v>
      </c>
      <c r="O10" s="56">
        <f t="shared" si="19"/>
        <v>0</v>
      </c>
      <c r="P10" s="56">
        <f t="shared" si="20"/>
        <v>0</v>
      </c>
      <c r="Q10" s="56">
        <f t="shared" si="21"/>
        <v>0</v>
      </c>
      <c r="R10" s="56"/>
      <c r="S10" s="55"/>
      <c r="T10" s="34"/>
      <c r="U10" s="160" t="s">
        <v>78</v>
      </c>
      <c r="V10" s="198"/>
      <c r="W10" s="172">
        <f t="shared" si="0"/>
        <v>16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8</v>
      </c>
      <c r="AB10" s="173">
        <f t="shared" si="4"/>
        <v>0</v>
      </c>
      <c r="AC10" s="179">
        <f t="shared" si="5"/>
        <v>8</v>
      </c>
      <c r="AD10" s="182">
        <f t="shared" si="6"/>
        <v>0.16666666666666666</v>
      </c>
      <c r="AE10" s="179">
        <f>IF(W10&gt;0,IF(AH10=MIN($AH$6:$AH$10),2,0),)</f>
        <v>2</v>
      </c>
      <c r="AF10" s="192">
        <f>IF(W10&gt;0,IF(AD10=MAX($AD$6:$AD$10),AC10+AE10+2,AC10+AE10),)</f>
        <v>12</v>
      </c>
      <c r="AG10" s="188">
        <f t="shared" si="7"/>
        <v>0</v>
      </c>
      <c r="AH10" s="162">
        <f t="shared" si="8"/>
        <v>0</v>
      </c>
      <c r="AI10" s="208">
        <f t="shared" si="9"/>
        <v>0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/>
      <c r="D11" s="56"/>
      <c r="E11" s="56">
        <f t="shared" si="10"/>
        <v>0</v>
      </c>
      <c r="F11" s="56">
        <f t="shared" si="11"/>
        <v>0</v>
      </c>
      <c r="G11" s="56">
        <f t="shared" si="12"/>
        <v>0</v>
      </c>
      <c r="H11" s="56">
        <f t="shared" si="13"/>
        <v>0</v>
      </c>
      <c r="I11" s="56">
        <f t="shared" si="14"/>
        <v>0</v>
      </c>
      <c r="J11" s="56">
        <f t="shared" si="15"/>
        <v>0</v>
      </c>
      <c r="K11" s="57"/>
      <c r="L11" s="56">
        <f t="shared" si="16"/>
        <v>0</v>
      </c>
      <c r="M11" s="56">
        <f t="shared" si="17"/>
        <v>0</v>
      </c>
      <c r="N11" s="56">
        <f t="shared" si="18"/>
        <v>0</v>
      </c>
      <c r="O11" s="56">
        <f t="shared" si="19"/>
        <v>0</v>
      </c>
      <c r="P11" s="56">
        <f t="shared" si="20"/>
        <v>0</v>
      </c>
      <c r="Q11" s="56">
        <f t="shared" si="21"/>
        <v>0</v>
      </c>
      <c r="R11" s="56"/>
      <c r="S11" s="55"/>
      <c r="T11" s="34"/>
      <c r="U11" s="168" t="s">
        <v>121</v>
      </c>
      <c r="V11" s="196"/>
      <c r="W11" s="169">
        <f t="shared" si="0"/>
        <v>16</v>
      </c>
      <c r="X11" s="164">
        <f t="shared" si="1"/>
        <v>0</v>
      </c>
      <c r="Y11" s="164">
        <f t="shared" si="2"/>
        <v>0</v>
      </c>
      <c r="Z11" s="164">
        <f t="shared" si="3"/>
        <v>0</v>
      </c>
      <c r="AA11" s="164">
        <f>SUMIF($C$2:$C$123,V11,$I$2:$I$123)+SUMIF($S$2:$S$123,V11,$P$2:P$123)</f>
        <v>8</v>
      </c>
      <c r="AB11" s="174">
        <f t="shared" si="4"/>
        <v>0</v>
      </c>
      <c r="AC11" s="180">
        <f t="shared" si="5"/>
        <v>8</v>
      </c>
      <c r="AD11" s="183">
        <f t="shared" si="6"/>
        <v>0.16666666666666666</v>
      </c>
      <c r="AE11" s="180">
        <f t="shared" ref="AE11:AE18" si="22">IF(W11&gt;0,IF(OR(SMALL($AH$11:$AH$18,2)=AH11,SMALL($AH$11:$AH$18,1)=AH11),2,0),)</f>
        <v>2</v>
      </c>
      <c r="AF11" s="190">
        <f t="shared" ref="AF11:AF18" si="23">IF(W11&gt;0,IF(OR(LARGE($AD$11:$AD$18,2)=AD11,LARGE($AD$11:$AD$18,1)=AD11),AC11+AE11+2,AC11+AE11),)</f>
        <v>12</v>
      </c>
      <c r="AG11" s="189">
        <f t="shared" si="7"/>
        <v>0</v>
      </c>
      <c r="AH11" s="165">
        <f t="shared" si="8"/>
        <v>0</v>
      </c>
      <c r="AI11" s="206">
        <f t="shared" si="9"/>
        <v>0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/>
      <c r="D12" s="56"/>
      <c r="E12" s="56">
        <f t="shared" si="10"/>
        <v>0</v>
      </c>
      <c r="F12" s="56">
        <f t="shared" si="11"/>
        <v>0</v>
      </c>
      <c r="G12" s="56">
        <f t="shared" si="12"/>
        <v>0</v>
      </c>
      <c r="H12" s="56">
        <f t="shared" si="13"/>
        <v>0</v>
      </c>
      <c r="I12" s="56">
        <f t="shared" si="14"/>
        <v>0</v>
      </c>
      <c r="J12" s="56">
        <f t="shared" si="15"/>
        <v>0</v>
      </c>
      <c r="K12" s="57"/>
      <c r="L12" s="56">
        <f t="shared" si="16"/>
        <v>0</v>
      </c>
      <c r="M12" s="56">
        <f t="shared" si="17"/>
        <v>0</v>
      </c>
      <c r="N12" s="56">
        <f t="shared" si="18"/>
        <v>0</v>
      </c>
      <c r="O12" s="56">
        <f t="shared" si="19"/>
        <v>0</v>
      </c>
      <c r="P12" s="56">
        <f t="shared" si="20"/>
        <v>0</v>
      </c>
      <c r="Q12" s="56">
        <f t="shared" si="21"/>
        <v>0</v>
      </c>
      <c r="R12" s="56"/>
      <c r="S12" s="55"/>
      <c r="T12" s="34"/>
      <c r="U12" s="159" t="s">
        <v>121</v>
      </c>
      <c r="V12" s="197"/>
      <c r="W12" s="170">
        <f t="shared" si="0"/>
        <v>16</v>
      </c>
      <c r="X12" s="52">
        <f t="shared" si="1"/>
        <v>0</v>
      </c>
      <c r="Y12" s="52">
        <f t="shared" si="2"/>
        <v>0</v>
      </c>
      <c r="Z12" s="52">
        <f t="shared" si="3"/>
        <v>0</v>
      </c>
      <c r="AA12" s="52">
        <f>SUMIF($C$2:$C$123,V12,$I$2:$I$123)+SUMIF($S$2:$S$123,V12,$P$2:P$123)</f>
        <v>8</v>
      </c>
      <c r="AB12" s="171">
        <f t="shared" si="4"/>
        <v>0</v>
      </c>
      <c r="AC12" s="178">
        <f t="shared" si="5"/>
        <v>8</v>
      </c>
      <c r="AD12" s="181">
        <f t="shared" si="6"/>
        <v>0.16666666666666666</v>
      </c>
      <c r="AE12" s="178">
        <f t="shared" si="22"/>
        <v>2</v>
      </c>
      <c r="AF12" s="191">
        <f t="shared" si="23"/>
        <v>12</v>
      </c>
      <c r="AG12" s="187">
        <f t="shared" si="7"/>
        <v>0</v>
      </c>
      <c r="AH12" s="53">
        <f t="shared" si="8"/>
        <v>0</v>
      </c>
      <c r="AI12" s="207">
        <f t="shared" si="9"/>
        <v>0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ref="E13:E14" si="24">IF((C13=""),0,IF($D$4=$R$4,1,IF($D$4&gt;$R$4,3,IF($D$4&lt;$R$4,0))))</f>
        <v>0</v>
      </c>
      <c r="F13" s="56">
        <f t="shared" si="11"/>
        <v>0</v>
      </c>
      <c r="G13" s="56">
        <f t="shared" si="12"/>
        <v>0</v>
      </c>
      <c r="H13" s="56">
        <f t="shared" ref="H13:H14" si="25">IF((C13=""),0,IF($D$4&gt;$R$4,1,0))</f>
        <v>0</v>
      </c>
      <c r="I13" s="56">
        <f t="shared" ref="I13:I14" si="26">IF((C13=""),0,IF($D$4=$R$4,1,0))</f>
        <v>0</v>
      </c>
      <c r="J13" s="56">
        <f t="shared" ref="J13:J14" si="27">IF((C13=""),0,IF($D$4&lt;$R$4,1,0))</f>
        <v>0</v>
      </c>
      <c r="K13" s="57"/>
      <c r="L13" s="56">
        <f t="shared" ref="L13:L14" si="28">IF((S13=""),0,IF($D$4=$R$4,1,IF($D$4&lt;$R$4,3,IF($D$4&gt;$R$4,0))))</f>
        <v>0</v>
      </c>
      <c r="M13" s="56">
        <f t="shared" si="17"/>
        <v>0</v>
      </c>
      <c r="N13" s="56">
        <f t="shared" si="18"/>
        <v>0</v>
      </c>
      <c r="O13" s="56">
        <f t="shared" ref="O13:O14" si="29">IF((S13=""),0,IF($D$4&lt;$R$4,1,0))</f>
        <v>0</v>
      </c>
      <c r="P13" s="56">
        <f t="shared" ref="P13:P14" si="30">IF((S13=""),0,IF($D$4=$R$4,1,0))</f>
        <v>0</v>
      </c>
      <c r="Q13" s="56">
        <f t="shared" ref="Q13:Q14" si="31">IF((S13=""),0,IF($D$4&gt;$R$4,1,0))</f>
        <v>0</v>
      </c>
      <c r="R13" s="63"/>
      <c r="S13" s="61"/>
      <c r="T13" s="34"/>
      <c r="U13" s="159" t="s">
        <v>121</v>
      </c>
      <c r="V13" s="197"/>
      <c r="W13" s="170">
        <f t="shared" si="0"/>
        <v>16</v>
      </c>
      <c r="X13" s="52">
        <f t="shared" si="1"/>
        <v>0</v>
      </c>
      <c r="Y13" s="52">
        <f t="shared" si="2"/>
        <v>0</v>
      </c>
      <c r="Z13" s="52">
        <f t="shared" si="3"/>
        <v>0</v>
      </c>
      <c r="AA13" s="52">
        <f>SUMIF($C$2:$C$123,V13,$I$2:$I$123)+SUMIF($S$2:$S$123,V13,$P$2:P$123)</f>
        <v>8</v>
      </c>
      <c r="AB13" s="171">
        <f t="shared" si="4"/>
        <v>0</v>
      </c>
      <c r="AC13" s="178">
        <f t="shared" si="5"/>
        <v>8</v>
      </c>
      <c r="AD13" s="181">
        <f t="shared" si="6"/>
        <v>0.16666666666666666</v>
      </c>
      <c r="AE13" s="178">
        <f t="shared" si="22"/>
        <v>2</v>
      </c>
      <c r="AF13" s="191">
        <f t="shared" si="23"/>
        <v>12</v>
      </c>
      <c r="AG13" s="187">
        <f t="shared" si="7"/>
        <v>0</v>
      </c>
      <c r="AH13" s="53">
        <f t="shared" si="8"/>
        <v>0</v>
      </c>
      <c r="AI13" s="207">
        <f t="shared" si="9"/>
        <v>0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24"/>
        <v>0</v>
      </c>
      <c r="F14" s="67">
        <f t="shared" si="11"/>
        <v>0</v>
      </c>
      <c r="G14" s="67">
        <f t="shared" si="12"/>
        <v>0</v>
      </c>
      <c r="H14" s="67">
        <f t="shared" si="25"/>
        <v>0</v>
      </c>
      <c r="I14" s="67">
        <f t="shared" si="26"/>
        <v>0</v>
      </c>
      <c r="J14" s="67">
        <f t="shared" si="27"/>
        <v>0</v>
      </c>
      <c r="K14" s="68"/>
      <c r="L14" s="67">
        <f t="shared" si="28"/>
        <v>0</v>
      </c>
      <c r="M14" s="67">
        <f t="shared" si="17"/>
        <v>0</v>
      </c>
      <c r="N14" s="67">
        <f t="shared" si="18"/>
        <v>0</v>
      </c>
      <c r="O14" s="67">
        <f t="shared" si="29"/>
        <v>0</v>
      </c>
      <c r="P14" s="67">
        <f t="shared" si="30"/>
        <v>0</v>
      </c>
      <c r="Q14" s="67">
        <f t="shared" si="31"/>
        <v>0</v>
      </c>
      <c r="R14" s="69"/>
      <c r="S14" s="65"/>
      <c r="T14" s="34"/>
      <c r="U14" s="159" t="s">
        <v>121</v>
      </c>
      <c r="V14" s="197"/>
      <c r="W14" s="170">
        <f t="shared" si="0"/>
        <v>16</v>
      </c>
      <c r="X14" s="52">
        <f t="shared" si="1"/>
        <v>0</v>
      </c>
      <c r="Y14" s="52">
        <f t="shared" si="2"/>
        <v>0</v>
      </c>
      <c r="Z14" s="52">
        <f t="shared" si="3"/>
        <v>0</v>
      </c>
      <c r="AA14" s="52">
        <f>SUMIF($C$2:$C$123,V14,$I$2:$I$123)+SUMIF($S$2:$S$123,V14,$P$2:P$123)</f>
        <v>8</v>
      </c>
      <c r="AB14" s="171">
        <f t="shared" si="4"/>
        <v>0</v>
      </c>
      <c r="AC14" s="178">
        <f t="shared" si="5"/>
        <v>8</v>
      </c>
      <c r="AD14" s="181">
        <f t="shared" si="6"/>
        <v>0.16666666666666666</v>
      </c>
      <c r="AE14" s="178">
        <f t="shared" si="22"/>
        <v>2</v>
      </c>
      <c r="AF14" s="191">
        <f t="shared" si="23"/>
        <v>12</v>
      </c>
      <c r="AG14" s="187">
        <f t="shared" si="7"/>
        <v>0</v>
      </c>
      <c r="AH14" s="53">
        <f t="shared" si="8"/>
        <v>0</v>
      </c>
      <c r="AI14" s="207">
        <f t="shared" si="9"/>
        <v>0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/>
      <c r="W15" s="170">
        <f t="shared" si="0"/>
        <v>16</v>
      </c>
      <c r="X15" s="52">
        <f t="shared" si="1"/>
        <v>0</v>
      </c>
      <c r="Y15" s="52">
        <f t="shared" si="2"/>
        <v>0</v>
      </c>
      <c r="Z15" s="52">
        <f t="shared" si="3"/>
        <v>0</v>
      </c>
      <c r="AA15" s="52">
        <f>SUMIF($C$2:$C$123,V15,$I$2:$I$123)+SUMIF($S$2:$S$123,V15,$P$2:P$123)</f>
        <v>8</v>
      </c>
      <c r="AB15" s="171">
        <f t="shared" si="4"/>
        <v>0</v>
      </c>
      <c r="AC15" s="178">
        <f t="shared" si="5"/>
        <v>8</v>
      </c>
      <c r="AD15" s="181">
        <f t="shared" si="6"/>
        <v>0.16666666666666666</v>
      </c>
      <c r="AE15" s="178">
        <f t="shared" si="22"/>
        <v>2</v>
      </c>
      <c r="AF15" s="191">
        <f t="shared" si="23"/>
        <v>12</v>
      </c>
      <c r="AG15" s="187">
        <f t="shared" si="7"/>
        <v>0</v>
      </c>
      <c r="AH15" s="53">
        <f t="shared" si="8"/>
        <v>0</v>
      </c>
      <c r="AI15" s="207">
        <f t="shared" si="9"/>
        <v>0</v>
      </c>
      <c r="AJ15" s="34"/>
      <c r="AS15" s="97"/>
      <c r="AT15" s="294"/>
      <c r="AU15" s="288"/>
      <c r="AV15" s="426"/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/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/>
      <c r="W16" s="170">
        <f t="shared" si="0"/>
        <v>16</v>
      </c>
      <c r="X16" s="52">
        <f t="shared" si="1"/>
        <v>0</v>
      </c>
      <c r="Y16" s="52">
        <f t="shared" si="2"/>
        <v>0</v>
      </c>
      <c r="Z16" s="52">
        <f t="shared" si="3"/>
        <v>0</v>
      </c>
      <c r="AA16" s="52">
        <f>SUMIF($C$2:$C$123,V16,$I$2:$I$123)+SUMIF($S$2:$S$123,V16,$P$2:P$123)</f>
        <v>8</v>
      </c>
      <c r="AB16" s="171">
        <f t="shared" si="4"/>
        <v>0</v>
      </c>
      <c r="AC16" s="178">
        <f t="shared" si="5"/>
        <v>8</v>
      </c>
      <c r="AD16" s="181">
        <f t="shared" si="6"/>
        <v>0.16666666666666666</v>
      </c>
      <c r="AE16" s="178">
        <f t="shared" si="22"/>
        <v>2</v>
      </c>
      <c r="AF16" s="191">
        <f t="shared" si="23"/>
        <v>12</v>
      </c>
      <c r="AG16" s="187">
        <f t="shared" si="7"/>
        <v>0</v>
      </c>
      <c r="AH16" s="53">
        <f t="shared" si="8"/>
        <v>0</v>
      </c>
      <c r="AI16" s="207">
        <f t="shared" si="9"/>
        <v>0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>
        <f>S4</f>
        <v>0</v>
      </c>
      <c r="D17" s="49">
        <f>SUM(D18:D27)</f>
        <v>0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0</v>
      </c>
      <c r="S17" s="48">
        <f>C4</f>
        <v>0</v>
      </c>
      <c r="T17" s="34"/>
      <c r="U17" s="159" t="s">
        <v>121</v>
      </c>
      <c r="V17" s="197"/>
      <c r="W17" s="170">
        <f t="shared" si="0"/>
        <v>16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8</v>
      </c>
      <c r="AB17" s="171">
        <f t="shared" si="4"/>
        <v>0</v>
      </c>
      <c r="AC17" s="178">
        <f t="shared" si="5"/>
        <v>8</v>
      </c>
      <c r="AD17" s="181">
        <f t="shared" si="6"/>
        <v>0.16666666666666666</v>
      </c>
      <c r="AE17" s="178">
        <f t="shared" si="22"/>
        <v>2</v>
      </c>
      <c r="AF17" s="191">
        <f t="shared" si="23"/>
        <v>12</v>
      </c>
      <c r="AG17" s="187">
        <f t="shared" si="7"/>
        <v>0</v>
      </c>
      <c r="AH17" s="53">
        <f t="shared" si="8"/>
        <v>0</v>
      </c>
      <c r="AI17" s="207">
        <f t="shared" si="9"/>
        <v>0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>
        <f>$C$5</f>
        <v>0</v>
      </c>
      <c r="D18" s="56"/>
      <c r="E18" s="56">
        <f t="shared" ref="E18:E25" si="32">IF((C18=""),0,IF($D$17=$R$17,1,IF($D$17&gt;$R$17,3,IF($D$17&lt;$R$17,0))))</f>
        <v>1</v>
      </c>
      <c r="F18" s="56">
        <f t="shared" ref="F18:F27" si="33">$D$17</f>
        <v>0</v>
      </c>
      <c r="G18" s="56">
        <f t="shared" ref="G18:G27" si="34">$R$17</f>
        <v>0</v>
      </c>
      <c r="H18" s="56">
        <f t="shared" ref="H18:H25" si="35">IF((C18=""),0,IF($D$17&gt;$R$17,1,0))</f>
        <v>0</v>
      </c>
      <c r="I18" s="56">
        <f t="shared" ref="I18:I25" si="36">IF((C18=""),0,IF($D$17=$R$17,1,0))</f>
        <v>1</v>
      </c>
      <c r="J18" s="56">
        <f t="shared" ref="J18:J25" si="37">IF((C18=""),0,IF($D$17&lt;$R$17,1,0))</f>
        <v>0</v>
      </c>
      <c r="K18" s="57"/>
      <c r="L18" s="56">
        <f t="shared" ref="L18:L25" si="38">IF((S18=""),0,IF($D$17=$R$17,1,IF($D$17&lt;$R$17,3,IF($D$17&gt;$R$17,0))))</f>
        <v>1</v>
      </c>
      <c r="M18" s="56">
        <f t="shared" ref="M18:M27" si="39">$R$17</f>
        <v>0</v>
      </c>
      <c r="N18" s="56">
        <f t="shared" ref="N18:N27" si="40">$D$17</f>
        <v>0</v>
      </c>
      <c r="O18" s="56">
        <f t="shared" ref="O18:O25" si="41">IF((S18=""),0,IF($D$17&lt;$R$17,1,0))</f>
        <v>0</v>
      </c>
      <c r="P18" s="56">
        <f t="shared" ref="P18:P25" si="42">IF((S18=""),0,IF($D$17=$R$17,1,0))</f>
        <v>1</v>
      </c>
      <c r="Q18" s="56">
        <f t="shared" ref="Q18:Q25" si="43">IF((S18=""),0,IF($D$17&gt;$R$17,1,0))</f>
        <v>0</v>
      </c>
      <c r="R18" s="56"/>
      <c r="S18" s="55">
        <f>$S$5</f>
        <v>0</v>
      </c>
      <c r="T18" s="34"/>
      <c r="U18" s="160" t="s">
        <v>121</v>
      </c>
      <c r="V18" s="198"/>
      <c r="W18" s="172">
        <f t="shared" si="0"/>
        <v>16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8</v>
      </c>
      <c r="AB18" s="173">
        <f t="shared" si="4"/>
        <v>0</v>
      </c>
      <c r="AC18" s="179">
        <f t="shared" si="5"/>
        <v>8</v>
      </c>
      <c r="AD18" s="182">
        <f t="shared" si="6"/>
        <v>0.16666666666666666</v>
      </c>
      <c r="AE18" s="179">
        <f t="shared" si="22"/>
        <v>2</v>
      </c>
      <c r="AF18" s="192">
        <f t="shared" si="23"/>
        <v>12</v>
      </c>
      <c r="AG18" s="188">
        <f t="shared" si="7"/>
        <v>0</v>
      </c>
      <c r="AH18" s="162">
        <f t="shared" ref="AH18:AH36" si="44">IFERROR(IF(W18&gt;=($AI$42*$AI$43),Y18/W18,"-"),"-")</f>
        <v>0</v>
      </c>
      <c r="AI18" s="208">
        <f t="shared" si="9"/>
        <v>0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/>
      <c r="D19" s="56"/>
      <c r="E19" s="56">
        <f t="shared" si="32"/>
        <v>0</v>
      </c>
      <c r="F19" s="56">
        <f t="shared" si="33"/>
        <v>0</v>
      </c>
      <c r="G19" s="56">
        <f t="shared" si="34"/>
        <v>0</v>
      </c>
      <c r="H19" s="56">
        <f t="shared" si="35"/>
        <v>0</v>
      </c>
      <c r="I19" s="56">
        <f t="shared" si="36"/>
        <v>0</v>
      </c>
      <c r="J19" s="56">
        <f t="shared" si="37"/>
        <v>0</v>
      </c>
      <c r="K19" s="57"/>
      <c r="L19" s="56">
        <f t="shared" si="38"/>
        <v>0</v>
      </c>
      <c r="M19" s="56">
        <f t="shared" si="39"/>
        <v>0</v>
      </c>
      <c r="N19" s="56">
        <f t="shared" si="40"/>
        <v>0</v>
      </c>
      <c r="O19" s="56">
        <f t="shared" si="41"/>
        <v>0</v>
      </c>
      <c r="P19" s="56">
        <f t="shared" si="42"/>
        <v>0</v>
      </c>
      <c r="Q19" s="56">
        <f t="shared" si="43"/>
        <v>0</v>
      </c>
      <c r="R19" s="56"/>
      <c r="S19" s="55"/>
      <c r="T19" s="34"/>
      <c r="U19" s="169" t="s">
        <v>83</v>
      </c>
      <c r="V19" s="196"/>
      <c r="W19" s="169">
        <f t="shared" si="0"/>
        <v>16</v>
      </c>
      <c r="X19" s="164">
        <f t="shared" si="1"/>
        <v>0</v>
      </c>
      <c r="Y19" s="164">
        <f t="shared" si="2"/>
        <v>0</v>
      </c>
      <c r="Z19" s="164">
        <f t="shared" si="3"/>
        <v>0</v>
      </c>
      <c r="AA19" s="164">
        <f>SUMIF($C$2:$C$123,V19,$I$2:$I$123)+SUMIF($S$2:$S$123,V19,$P$2:P$123)</f>
        <v>8</v>
      </c>
      <c r="AB19" s="174">
        <f t="shared" si="4"/>
        <v>0</v>
      </c>
      <c r="AC19" s="180">
        <f t="shared" si="5"/>
        <v>8</v>
      </c>
      <c r="AD19" s="183">
        <f t="shared" si="6"/>
        <v>0.16666666666666666</v>
      </c>
      <c r="AE19" s="180">
        <f>IF(W19&gt;0,IF(AH19=MIN($AH$19:$AH$23),2,0),)</f>
        <v>2</v>
      </c>
      <c r="AF19" s="190">
        <f>IF(W19&gt;0,IF(AD19=MAX($AD$19:$AD$23),AC19+AE19+2,AC19+AE19),)</f>
        <v>12</v>
      </c>
      <c r="AG19" s="189">
        <f t="shared" si="7"/>
        <v>0</v>
      </c>
      <c r="AH19" s="165">
        <f t="shared" si="44"/>
        <v>0</v>
      </c>
      <c r="AI19" s="206">
        <f t="shared" si="9"/>
        <v>0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/>
      <c r="D20" s="56"/>
      <c r="E20" s="56">
        <f t="shared" si="32"/>
        <v>0</v>
      </c>
      <c r="F20" s="56">
        <f t="shared" si="33"/>
        <v>0</v>
      </c>
      <c r="G20" s="56">
        <f t="shared" si="34"/>
        <v>0</v>
      </c>
      <c r="H20" s="56">
        <f t="shared" si="35"/>
        <v>0</v>
      </c>
      <c r="I20" s="56">
        <f t="shared" si="36"/>
        <v>0</v>
      </c>
      <c r="J20" s="56">
        <f t="shared" si="37"/>
        <v>0</v>
      </c>
      <c r="K20" s="57"/>
      <c r="L20" s="56">
        <f t="shared" si="38"/>
        <v>0</v>
      </c>
      <c r="M20" s="56">
        <f t="shared" si="39"/>
        <v>0</v>
      </c>
      <c r="N20" s="56">
        <f t="shared" si="40"/>
        <v>0</v>
      </c>
      <c r="O20" s="56">
        <f t="shared" si="41"/>
        <v>0</v>
      </c>
      <c r="P20" s="56">
        <f t="shared" si="42"/>
        <v>0</v>
      </c>
      <c r="Q20" s="56">
        <f t="shared" si="43"/>
        <v>0</v>
      </c>
      <c r="R20" s="56"/>
      <c r="S20" s="55"/>
      <c r="T20" s="34"/>
      <c r="U20" s="159" t="s">
        <v>83</v>
      </c>
      <c r="V20" s="197"/>
      <c r="W20" s="170">
        <f t="shared" si="0"/>
        <v>16</v>
      </c>
      <c r="X20" s="52">
        <f t="shared" si="1"/>
        <v>0</v>
      </c>
      <c r="Y20" s="52">
        <f t="shared" si="2"/>
        <v>0</v>
      </c>
      <c r="Z20" s="52">
        <f t="shared" si="3"/>
        <v>0</v>
      </c>
      <c r="AA20" s="52">
        <f>SUMIF($C$2:$C$123,V20,$I$2:$I$123)+SUMIF($S$2:$S$123,V20,$P$2:P$123)</f>
        <v>8</v>
      </c>
      <c r="AB20" s="171">
        <f t="shared" si="4"/>
        <v>0</v>
      </c>
      <c r="AC20" s="178">
        <f t="shared" si="5"/>
        <v>8</v>
      </c>
      <c r="AD20" s="181">
        <f t="shared" si="6"/>
        <v>0.16666666666666666</v>
      </c>
      <c r="AE20" s="178">
        <f>IF(W20&gt;0,IF(AH20=MIN($AH$19:$AH$23),2,0),)</f>
        <v>2</v>
      </c>
      <c r="AF20" s="191">
        <f>IF(W20&gt;0,IF(AD20=MAX($AD$19:$AD$23),AC20+AE20+2,AC20+AE20),)</f>
        <v>12</v>
      </c>
      <c r="AG20" s="187">
        <f t="shared" si="7"/>
        <v>0</v>
      </c>
      <c r="AH20" s="53">
        <f t="shared" si="44"/>
        <v>0</v>
      </c>
      <c r="AI20" s="207">
        <f t="shared" si="9"/>
        <v>0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/>
      <c r="D21" s="56"/>
      <c r="E21" s="56">
        <f t="shared" si="32"/>
        <v>0</v>
      </c>
      <c r="F21" s="56">
        <f t="shared" si="33"/>
        <v>0</v>
      </c>
      <c r="G21" s="56">
        <f t="shared" si="34"/>
        <v>0</v>
      </c>
      <c r="H21" s="56">
        <f t="shared" si="35"/>
        <v>0</v>
      </c>
      <c r="I21" s="56">
        <f t="shared" si="36"/>
        <v>0</v>
      </c>
      <c r="J21" s="56">
        <f t="shared" si="37"/>
        <v>0</v>
      </c>
      <c r="K21" s="57"/>
      <c r="L21" s="56">
        <f t="shared" si="38"/>
        <v>0</v>
      </c>
      <c r="M21" s="56">
        <f t="shared" si="39"/>
        <v>0</v>
      </c>
      <c r="N21" s="56">
        <f t="shared" si="40"/>
        <v>0</v>
      </c>
      <c r="O21" s="56">
        <f t="shared" si="41"/>
        <v>0</v>
      </c>
      <c r="P21" s="56">
        <f t="shared" si="42"/>
        <v>0</v>
      </c>
      <c r="Q21" s="56">
        <f t="shared" si="43"/>
        <v>0</v>
      </c>
      <c r="R21" s="56"/>
      <c r="S21" s="55"/>
      <c r="T21" s="34"/>
      <c r="U21" s="159" t="s">
        <v>83</v>
      </c>
      <c r="V21" s="197"/>
      <c r="W21" s="170">
        <f t="shared" si="0"/>
        <v>16</v>
      </c>
      <c r="X21" s="52">
        <f t="shared" si="1"/>
        <v>0</v>
      </c>
      <c r="Y21" s="52">
        <f t="shared" si="2"/>
        <v>0</v>
      </c>
      <c r="Z21" s="52">
        <f t="shared" si="3"/>
        <v>0</v>
      </c>
      <c r="AA21" s="52">
        <f>SUMIF($C$2:$C$123,V21,$I$2:$I$123)+SUMIF($S$2:$S$123,V21,$P$2:P$123)</f>
        <v>8</v>
      </c>
      <c r="AB21" s="171">
        <f t="shared" si="4"/>
        <v>0</v>
      </c>
      <c r="AC21" s="178">
        <f t="shared" si="5"/>
        <v>8</v>
      </c>
      <c r="AD21" s="181">
        <f t="shared" si="6"/>
        <v>0.16666666666666666</v>
      </c>
      <c r="AE21" s="178">
        <f>IF(W21&gt;0,IF(AH21=MIN($AH$19:$AH$23),2,0),)</f>
        <v>2</v>
      </c>
      <c r="AF21" s="191">
        <f>IF(W21&gt;0,IF(AD21=MAX($AD$19:$AD$23),AC21+AE21+2,AC21+AE21),)</f>
        <v>12</v>
      </c>
      <c r="AG21" s="187">
        <f t="shared" si="7"/>
        <v>0</v>
      </c>
      <c r="AH21" s="53">
        <f t="shared" si="44"/>
        <v>0</v>
      </c>
      <c r="AI21" s="207">
        <f t="shared" si="9"/>
        <v>0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/>
      <c r="D22" s="56"/>
      <c r="E22" s="56">
        <f t="shared" si="32"/>
        <v>0</v>
      </c>
      <c r="F22" s="56">
        <f t="shared" si="33"/>
        <v>0</v>
      </c>
      <c r="G22" s="56">
        <f t="shared" si="34"/>
        <v>0</v>
      </c>
      <c r="H22" s="56">
        <f t="shared" si="35"/>
        <v>0</v>
      </c>
      <c r="I22" s="56">
        <f t="shared" si="36"/>
        <v>0</v>
      </c>
      <c r="J22" s="56">
        <f t="shared" si="37"/>
        <v>0</v>
      </c>
      <c r="K22" s="57"/>
      <c r="L22" s="56">
        <f t="shared" si="38"/>
        <v>0</v>
      </c>
      <c r="M22" s="56">
        <f t="shared" si="39"/>
        <v>0</v>
      </c>
      <c r="N22" s="56">
        <f t="shared" si="40"/>
        <v>0</v>
      </c>
      <c r="O22" s="56">
        <f t="shared" si="41"/>
        <v>0</v>
      </c>
      <c r="P22" s="56">
        <f t="shared" si="42"/>
        <v>0</v>
      </c>
      <c r="Q22" s="56">
        <f t="shared" si="43"/>
        <v>0</v>
      </c>
      <c r="R22" s="56"/>
      <c r="S22" s="55"/>
      <c r="T22" s="34"/>
      <c r="U22" s="159" t="s">
        <v>83</v>
      </c>
      <c r="V22" s="197"/>
      <c r="W22" s="170">
        <f t="shared" si="0"/>
        <v>16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8</v>
      </c>
      <c r="AB22" s="171">
        <f t="shared" si="4"/>
        <v>0</v>
      </c>
      <c r="AC22" s="178">
        <f t="shared" si="5"/>
        <v>8</v>
      </c>
      <c r="AD22" s="181">
        <f t="shared" si="6"/>
        <v>0.16666666666666666</v>
      </c>
      <c r="AE22" s="178">
        <f>IF(W22&gt;0,IF(AH22=MIN($AH$19:$AH$23),2,0),)</f>
        <v>2</v>
      </c>
      <c r="AF22" s="191">
        <f>IF(W22&gt;0,IF(AD22=MAX($AD$19:$AD$23),AC22+AE22+2,AC22+AE22),)</f>
        <v>12</v>
      </c>
      <c r="AG22" s="187">
        <f t="shared" si="7"/>
        <v>0</v>
      </c>
      <c r="AH22" s="53">
        <f t="shared" si="44"/>
        <v>0</v>
      </c>
      <c r="AI22" s="207">
        <f t="shared" si="9"/>
        <v>0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/>
      <c r="D23" s="56"/>
      <c r="E23" s="56">
        <f t="shared" si="32"/>
        <v>0</v>
      </c>
      <c r="F23" s="56">
        <f t="shared" si="33"/>
        <v>0</v>
      </c>
      <c r="G23" s="56">
        <f t="shared" si="34"/>
        <v>0</v>
      </c>
      <c r="H23" s="56">
        <f t="shared" si="35"/>
        <v>0</v>
      </c>
      <c r="I23" s="56">
        <f t="shared" si="36"/>
        <v>0</v>
      </c>
      <c r="J23" s="56">
        <f t="shared" si="37"/>
        <v>0</v>
      </c>
      <c r="K23" s="57"/>
      <c r="L23" s="56">
        <f t="shared" si="38"/>
        <v>0</v>
      </c>
      <c r="M23" s="56">
        <f t="shared" si="39"/>
        <v>0</v>
      </c>
      <c r="N23" s="56">
        <f t="shared" si="40"/>
        <v>0</v>
      </c>
      <c r="O23" s="56">
        <f t="shared" si="41"/>
        <v>0</v>
      </c>
      <c r="P23" s="56">
        <f t="shared" si="42"/>
        <v>0</v>
      </c>
      <c r="Q23" s="56">
        <f t="shared" si="43"/>
        <v>0</v>
      </c>
      <c r="R23" s="56"/>
      <c r="S23" s="55"/>
      <c r="T23" s="34"/>
      <c r="U23" s="160" t="s">
        <v>83</v>
      </c>
      <c r="V23" s="198"/>
      <c r="W23" s="172">
        <f t="shared" si="0"/>
        <v>16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8</v>
      </c>
      <c r="AB23" s="173">
        <f t="shared" si="4"/>
        <v>0</v>
      </c>
      <c r="AC23" s="179">
        <f t="shared" si="5"/>
        <v>8</v>
      </c>
      <c r="AD23" s="182">
        <f t="shared" si="6"/>
        <v>0.16666666666666666</v>
      </c>
      <c r="AE23" s="179">
        <f>IF(W23&gt;0,IF(AH23=MIN($AH$19:$AH$23),2,0),)</f>
        <v>2</v>
      </c>
      <c r="AF23" s="192">
        <f>IF(W23&gt;0,IF(AD23=MAX($AD$19:$AD$23),AC23+AE23+2,AC23+AE23),)</f>
        <v>12</v>
      </c>
      <c r="AG23" s="188">
        <f t="shared" si="7"/>
        <v>0</v>
      </c>
      <c r="AH23" s="162">
        <f t="shared" si="44"/>
        <v>0</v>
      </c>
      <c r="AI23" s="208">
        <f t="shared" si="9"/>
        <v>0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/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/>
      <c r="D24" s="56"/>
      <c r="E24" s="56">
        <f t="shared" si="32"/>
        <v>0</v>
      </c>
      <c r="F24" s="56">
        <f t="shared" si="33"/>
        <v>0</v>
      </c>
      <c r="G24" s="56">
        <f t="shared" si="34"/>
        <v>0</v>
      </c>
      <c r="H24" s="56">
        <f t="shared" si="35"/>
        <v>0</v>
      </c>
      <c r="I24" s="56">
        <f t="shared" si="36"/>
        <v>0</v>
      </c>
      <c r="J24" s="56">
        <f t="shared" si="37"/>
        <v>0</v>
      </c>
      <c r="K24" s="57"/>
      <c r="L24" s="56">
        <f t="shared" si="38"/>
        <v>0</v>
      </c>
      <c r="M24" s="56">
        <f t="shared" si="39"/>
        <v>0</v>
      </c>
      <c r="N24" s="56">
        <f t="shared" si="40"/>
        <v>0</v>
      </c>
      <c r="O24" s="56">
        <f t="shared" si="41"/>
        <v>0</v>
      </c>
      <c r="P24" s="56">
        <f t="shared" si="42"/>
        <v>0</v>
      </c>
      <c r="Q24" s="56">
        <f t="shared" si="43"/>
        <v>0</v>
      </c>
      <c r="R24" s="56"/>
      <c r="S24" s="55"/>
      <c r="T24" s="34"/>
      <c r="U24" s="163" t="s">
        <v>86</v>
      </c>
      <c r="V24" s="199"/>
      <c r="W24" s="169">
        <f t="shared" si="0"/>
        <v>16</v>
      </c>
      <c r="X24" s="164">
        <f t="shared" si="1"/>
        <v>0</v>
      </c>
      <c r="Y24" s="164">
        <f t="shared" si="2"/>
        <v>0</v>
      </c>
      <c r="Z24" s="164">
        <f t="shared" si="3"/>
        <v>0</v>
      </c>
      <c r="AA24" s="164">
        <f>SUMIF($C$2:$C$123,V24,$I$2:$I$123)+SUMIF($S$2:$S$123,V24,$P$2:P$123)</f>
        <v>8</v>
      </c>
      <c r="AB24" s="174">
        <f t="shared" si="4"/>
        <v>0</v>
      </c>
      <c r="AC24" s="180">
        <f t="shared" si="5"/>
        <v>8</v>
      </c>
      <c r="AD24" s="183">
        <f t="shared" si="6"/>
        <v>0.16666666666666666</v>
      </c>
      <c r="AE24" s="180">
        <f t="shared" ref="AE24:AE31" si="45">IF(W24&gt;0,IF(OR(LARGE($AI$24:$AI$31,2)=AI24,LARGE($AI$24:$AI$31,1)=AI24),2,0),)</f>
        <v>2</v>
      </c>
      <c r="AF24" s="190">
        <f t="shared" ref="AF24:AF31" si="46">IF(W24&gt;0,IF(OR(LARGE($AD$24:$AD$31,2)=AD24,LARGE($AD$24:$AD$31,1)=AD24),AC24+AE24+2,AC24+AE24),)</f>
        <v>12</v>
      </c>
      <c r="AG24" s="189">
        <f t="shared" si="7"/>
        <v>0</v>
      </c>
      <c r="AH24" s="165">
        <f t="shared" si="44"/>
        <v>0</v>
      </c>
      <c r="AI24" s="206">
        <f t="shared" si="9"/>
        <v>0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/>
      <c r="D25" s="56"/>
      <c r="E25" s="56">
        <f t="shared" si="32"/>
        <v>0</v>
      </c>
      <c r="F25" s="56">
        <f t="shared" si="33"/>
        <v>0</v>
      </c>
      <c r="G25" s="56">
        <f t="shared" si="34"/>
        <v>0</v>
      </c>
      <c r="H25" s="56">
        <f t="shared" si="35"/>
        <v>0</v>
      </c>
      <c r="I25" s="56">
        <f t="shared" si="36"/>
        <v>0</v>
      </c>
      <c r="J25" s="56">
        <f t="shared" si="37"/>
        <v>0</v>
      </c>
      <c r="K25" s="57"/>
      <c r="L25" s="56">
        <f t="shared" si="38"/>
        <v>0</v>
      </c>
      <c r="M25" s="56">
        <f t="shared" si="39"/>
        <v>0</v>
      </c>
      <c r="N25" s="56">
        <f t="shared" si="40"/>
        <v>0</v>
      </c>
      <c r="O25" s="56">
        <f t="shared" si="41"/>
        <v>0</v>
      </c>
      <c r="P25" s="56">
        <f t="shared" si="42"/>
        <v>0</v>
      </c>
      <c r="Q25" s="56">
        <f t="shared" si="43"/>
        <v>0</v>
      </c>
      <c r="R25" s="56"/>
      <c r="S25" s="55"/>
      <c r="T25" s="34"/>
      <c r="U25" s="166" t="s">
        <v>86</v>
      </c>
      <c r="V25" s="200"/>
      <c r="W25" s="170">
        <f t="shared" si="0"/>
        <v>16</v>
      </c>
      <c r="X25" s="52">
        <f t="shared" si="1"/>
        <v>0</v>
      </c>
      <c r="Y25" s="52">
        <f t="shared" si="2"/>
        <v>0</v>
      </c>
      <c r="Z25" s="52">
        <f t="shared" si="3"/>
        <v>0</v>
      </c>
      <c r="AA25" s="52">
        <f>SUMIF($C$2:$C$123,V25,$I$2:$I$123)+SUMIF($S$2:$S$123,V25,$P$2:P$123)</f>
        <v>8</v>
      </c>
      <c r="AB25" s="171">
        <f t="shared" si="4"/>
        <v>0</v>
      </c>
      <c r="AC25" s="178">
        <f t="shared" si="5"/>
        <v>8</v>
      </c>
      <c r="AD25" s="181">
        <f t="shared" si="6"/>
        <v>0.16666666666666666</v>
      </c>
      <c r="AE25" s="178">
        <f t="shared" si="45"/>
        <v>2</v>
      </c>
      <c r="AF25" s="191">
        <f t="shared" si="46"/>
        <v>12</v>
      </c>
      <c r="AG25" s="187">
        <f t="shared" si="7"/>
        <v>0</v>
      </c>
      <c r="AH25" s="53">
        <f t="shared" si="44"/>
        <v>0</v>
      </c>
      <c r="AI25" s="207">
        <f t="shared" si="9"/>
        <v>0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ref="E26:E27" si="47">IF((C26=""),0,IF($D$17=$R$17,1,IF($D$17&gt;$R$17,3,IF($D$17&lt;$R$17,0))))</f>
        <v>0</v>
      </c>
      <c r="F26" s="56">
        <f t="shared" si="33"/>
        <v>0</v>
      </c>
      <c r="G26" s="56">
        <f t="shared" si="34"/>
        <v>0</v>
      </c>
      <c r="H26" s="56">
        <f t="shared" ref="H26:H27" si="48">IF((C26=""),0,IF($D$17&gt;$R$17,1,0))</f>
        <v>0</v>
      </c>
      <c r="I26" s="56">
        <f t="shared" ref="I26:I27" si="49">IF((C26=""),0,IF($D$17=$R$17,1,0))</f>
        <v>0</v>
      </c>
      <c r="J26" s="56">
        <f t="shared" ref="J26:J27" si="50">IF((C26=""),0,IF($D$17&lt;$R$17,1,0))</f>
        <v>0</v>
      </c>
      <c r="K26" s="57"/>
      <c r="L26" s="56">
        <f t="shared" ref="L26:L27" si="51">IF((S26=""),0,IF($D$17=$R$17,1,IF($D$17&lt;$R$17,3,IF($D$17&gt;$R$17,0))))</f>
        <v>0</v>
      </c>
      <c r="M26" s="56">
        <f t="shared" si="39"/>
        <v>0</v>
      </c>
      <c r="N26" s="56">
        <f t="shared" si="40"/>
        <v>0</v>
      </c>
      <c r="O26" s="56">
        <f t="shared" ref="O26:O27" si="52">IF((S26=""),0,IF($D$17&lt;$R$17,1,0))</f>
        <v>0</v>
      </c>
      <c r="P26" s="56">
        <f t="shared" ref="P26:P27" si="53">IF((S26=""),0,IF($D$17=$R$17,1,0))</f>
        <v>0</v>
      </c>
      <c r="Q26" s="56">
        <f t="shared" ref="Q26:Q27" si="54">IF((S26=""),0,IF($D$17&gt;$R$17,1,0))</f>
        <v>0</v>
      </c>
      <c r="R26" s="63"/>
      <c r="S26" s="61"/>
      <c r="T26" s="34"/>
      <c r="U26" s="166" t="s">
        <v>86</v>
      </c>
      <c r="V26" s="200"/>
      <c r="W26" s="170">
        <f t="shared" si="0"/>
        <v>16</v>
      </c>
      <c r="X26" s="52">
        <f t="shared" si="1"/>
        <v>0</v>
      </c>
      <c r="Y26" s="52">
        <f t="shared" si="2"/>
        <v>0</v>
      </c>
      <c r="Z26" s="52">
        <f t="shared" si="3"/>
        <v>0</v>
      </c>
      <c r="AA26" s="52">
        <f>SUMIF($C$2:$C$123,V26,$I$2:$I$123)+SUMIF($S$2:$S$123,V26,$P$2:P$123)</f>
        <v>8</v>
      </c>
      <c r="AB26" s="171">
        <f t="shared" si="4"/>
        <v>0</v>
      </c>
      <c r="AC26" s="178">
        <f t="shared" si="5"/>
        <v>8</v>
      </c>
      <c r="AD26" s="181">
        <f t="shared" si="6"/>
        <v>0.16666666666666666</v>
      </c>
      <c r="AE26" s="178">
        <f t="shared" si="45"/>
        <v>2</v>
      </c>
      <c r="AF26" s="191">
        <f t="shared" si="46"/>
        <v>12</v>
      </c>
      <c r="AG26" s="187">
        <f t="shared" si="7"/>
        <v>0</v>
      </c>
      <c r="AH26" s="53">
        <f t="shared" si="44"/>
        <v>0</v>
      </c>
      <c r="AI26" s="207">
        <f t="shared" si="9"/>
        <v>0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47"/>
        <v>0</v>
      </c>
      <c r="F27" s="67">
        <f t="shared" si="33"/>
        <v>0</v>
      </c>
      <c r="G27" s="67">
        <f t="shared" si="34"/>
        <v>0</v>
      </c>
      <c r="H27" s="67">
        <f t="shared" si="48"/>
        <v>0</v>
      </c>
      <c r="I27" s="67">
        <f t="shared" si="49"/>
        <v>0</v>
      </c>
      <c r="J27" s="67">
        <f t="shared" si="50"/>
        <v>0</v>
      </c>
      <c r="K27" s="68"/>
      <c r="L27" s="67">
        <f t="shared" si="51"/>
        <v>0</v>
      </c>
      <c r="M27" s="67">
        <f t="shared" si="39"/>
        <v>0</v>
      </c>
      <c r="N27" s="67">
        <f t="shared" si="40"/>
        <v>0</v>
      </c>
      <c r="O27" s="67">
        <f t="shared" si="52"/>
        <v>0</v>
      </c>
      <c r="P27" s="67">
        <f t="shared" si="53"/>
        <v>0</v>
      </c>
      <c r="Q27" s="67">
        <f t="shared" si="54"/>
        <v>0</v>
      </c>
      <c r="R27" s="69"/>
      <c r="S27" s="65"/>
      <c r="T27" s="34"/>
      <c r="U27" s="166" t="s">
        <v>86</v>
      </c>
      <c r="V27" s="200"/>
      <c r="W27" s="170">
        <f t="shared" si="0"/>
        <v>16</v>
      </c>
      <c r="X27" s="52">
        <f t="shared" si="1"/>
        <v>0</v>
      </c>
      <c r="Y27" s="52">
        <f t="shared" si="2"/>
        <v>0</v>
      </c>
      <c r="Z27" s="52">
        <f t="shared" si="3"/>
        <v>0</v>
      </c>
      <c r="AA27" s="52">
        <f>SUMIF($C$2:$C$123,V27,$I$2:$I$123)+SUMIF($S$2:$S$123,V27,$P$2:P$123)</f>
        <v>8</v>
      </c>
      <c r="AB27" s="171">
        <f t="shared" si="4"/>
        <v>0</v>
      </c>
      <c r="AC27" s="178">
        <f t="shared" si="5"/>
        <v>8</v>
      </c>
      <c r="AD27" s="181">
        <f t="shared" si="6"/>
        <v>0.16666666666666666</v>
      </c>
      <c r="AE27" s="178">
        <f t="shared" si="45"/>
        <v>2</v>
      </c>
      <c r="AF27" s="191">
        <f t="shared" si="46"/>
        <v>12</v>
      </c>
      <c r="AG27" s="187">
        <f t="shared" si="7"/>
        <v>0</v>
      </c>
      <c r="AH27" s="53">
        <f t="shared" si="44"/>
        <v>0</v>
      </c>
      <c r="AI27" s="207">
        <f t="shared" si="9"/>
        <v>0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/>
      <c r="W28" s="170">
        <f t="shared" si="0"/>
        <v>16</v>
      </c>
      <c r="X28" s="52">
        <f t="shared" si="1"/>
        <v>0</v>
      </c>
      <c r="Y28" s="52">
        <f t="shared" si="2"/>
        <v>0</v>
      </c>
      <c r="Z28" s="52">
        <f t="shared" si="3"/>
        <v>0</v>
      </c>
      <c r="AA28" s="52">
        <f>SUMIF($C$2:$C$123,V28,$I$2:$I$123)+SUMIF($S$2:$S$123,V28,$P$2:P$123)</f>
        <v>8</v>
      </c>
      <c r="AB28" s="171">
        <f t="shared" si="4"/>
        <v>0</v>
      </c>
      <c r="AC28" s="178">
        <f t="shared" si="5"/>
        <v>8</v>
      </c>
      <c r="AD28" s="181">
        <f t="shared" si="6"/>
        <v>0.16666666666666666</v>
      </c>
      <c r="AE28" s="178">
        <f t="shared" si="45"/>
        <v>2</v>
      </c>
      <c r="AF28" s="191">
        <f t="shared" si="46"/>
        <v>12</v>
      </c>
      <c r="AG28" s="187">
        <f t="shared" si="7"/>
        <v>0</v>
      </c>
      <c r="AH28" s="53">
        <f t="shared" si="44"/>
        <v>0</v>
      </c>
      <c r="AI28" s="207">
        <f t="shared" si="9"/>
        <v>0</v>
      </c>
      <c r="AJ28" s="34"/>
      <c r="AS28" s="97"/>
      <c r="AT28" s="294"/>
      <c r="AU28" s="425"/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/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/>
      <c r="W29" s="170">
        <f t="shared" si="0"/>
        <v>16</v>
      </c>
      <c r="X29" s="52">
        <f t="shared" si="1"/>
        <v>0</v>
      </c>
      <c r="Y29" s="52">
        <f t="shared" si="2"/>
        <v>0</v>
      </c>
      <c r="Z29" s="52">
        <f t="shared" si="3"/>
        <v>0</v>
      </c>
      <c r="AA29" s="52">
        <f>SUMIF($C$2:$C$123,V29,$I$2:$I$123)+SUMIF($S$2:$S$123,V29,$P$2:P$123)</f>
        <v>8</v>
      </c>
      <c r="AB29" s="171">
        <f t="shared" si="4"/>
        <v>0</v>
      </c>
      <c r="AC29" s="178">
        <f t="shared" si="5"/>
        <v>8</v>
      </c>
      <c r="AD29" s="181">
        <f t="shared" si="6"/>
        <v>0.16666666666666666</v>
      </c>
      <c r="AE29" s="178">
        <f t="shared" si="45"/>
        <v>2</v>
      </c>
      <c r="AF29" s="191">
        <f t="shared" si="46"/>
        <v>12</v>
      </c>
      <c r="AG29" s="187">
        <f t="shared" si="7"/>
        <v>0</v>
      </c>
      <c r="AH29" s="53">
        <f t="shared" si="44"/>
        <v>0</v>
      </c>
      <c r="AI29" s="207">
        <f t="shared" si="9"/>
        <v>0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>
        <f>C4</f>
        <v>0</v>
      </c>
      <c r="D30" s="49">
        <f>SUM(D31:D40)</f>
        <v>0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0</v>
      </c>
      <c r="S30" s="48">
        <f>S4</f>
        <v>0</v>
      </c>
      <c r="T30" s="34"/>
      <c r="U30" s="159" t="s">
        <v>86</v>
      </c>
      <c r="V30" s="197"/>
      <c r="W30" s="170">
        <f t="shared" si="0"/>
        <v>16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8</v>
      </c>
      <c r="AB30" s="171">
        <f t="shared" si="4"/>
        <v>0</v>
      </c>
      <c r="AC30" s="178">
        <f t="shared" si="5"/>
        <v>8</v>
      </c>
      <c r="AD30" s="181">
        <f t="shared" si="6"/>
        <v>0.16666666666666666</v>
      </c>
      <c r="AE30" s="178">
        <f t="shared" si="45"/>
        <v>2</v>
      </c>
      <c r="AF30" s="191">
        <f t="shared" si="46"/>
        <v>12</v>
      </c>
      <c r="AG30" s="187">
        <f t="shared" si="7"/>
        <v>0</v>
      </c>
      <c r="AH30" s="53">
        <f t="shared" si="44"/>
        <v>0</v>
      </c>
      <c r="AI30" s="207">
        <f t="shared" si="9"/>
        <v>0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>
        <f>$C$5</f>
        <v>0</v>
      </c>
      <c r="D31" s="56"/>
      <c r="E31" s="56">
        <f t="shared" ref="E31:E38" si="55">IF((C31=""),0,IF($D$30=$R$30,1,IF($D$30&gt;$R$30,3,IF($D$30&lt;$R$30,0))))</f>
        <v>1</v>
      </c>
      <c r="F31" s="56">
        <f t="shared" ref="F31:F40" si="56">$D$30</f>
        <v>0</v>
      </c>
      <c r="G31" s="56">
        <f t="shared" ref="G31:G40" si="57">$R$30</f>
        <v>0</v>
      </c>
      <c r="H31" s="56">
        <f t="shared" ref="H31:H38" si="58">IF((C31=""),0,IF($D$30&gt;$R$30,1,0))</f>
        <v>0</v>
      </c>
      <c r="I31" s="56">
        <f t="shared" ref="I31:I38" si="59">IF((C31=""),0,IF($D$30=$R$30,1,0))</f>
        <v>1</v>
      </c>
      <c r="J31" s="56">
        <f t="shared" ref="J31:J38" si="60">IF((C31=""),0,IF($D$30&lt;$R$30,1,0))</f>
        <v>0</v>
      </c>
      <c r="K31" s="57"/>
      <c r="L31" s="56">
        <f t="shared" ref="L31:L38" si="61">IF((S31=""),0,IF($D$30=$R$30,1,IF($D$30&lt;$R$30,3,IF($D$30&gt;$R$30,0))))</f>
        <v>1</v>
      </c>
      <c r="M31" s="56">
        <f t="shared" ref="M31:M40" si="62">$R$30</f>
        <v>0</v>
      </c>
      <c r="N31" s="56">
        <f t="shared" ref="N31:N40" si="63">$D$30</f>
        <v>0</v>
      </c>
      <c r="O31" s="56">
        <f t="shared" ref="O31:O38" si="64">IF((S31=""),0,IF($D$30&lt;$R$30,1,0))</f>
        <v>0</v>
      </c>
      <c r="P31" s="56">
        <f t="shared" ref="P31:P38" si="65">IF((S31=""),0,IF($D$30=$R$30,1,0))</f>
        <v>1</v>
      </c>
      <c r="Q31" s="56">
        <f t="shared" ref="Q31:Q38" si="66">IF((S31=""),0,IF($D$30&gt;$R$30,1,0))</f>
        <v>0</v>
      </c>
      <c r="R31" s="56"/>
      <c r="S31" s="55">
        <f>$S$5</f>
        <v>0</v>
      </c>
      <c r="T31" s="34"/>
      <c r="U31" s="160" t="s">
        <v>86</v>
      </c>
      <c r="V31" s="198"/>
      <c r="W31" s="172">
        <f t="shared" si="0"/>
        <v>16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8</v>
      </c>
      <c r="AB31" s="173">
        <f t="shared" si="4"/>
        <v>0</v>
      </c>
      <c r="AC31" s="179">
        <f t="shared" si="5"/>
        <v>8</v>
      </c>
      <c r="AD31" s="182">
        <f t="shared" si="6"/>
        <v>0.16666666666666666</v>
      </c>
      <c r="AE31" s="179">
        <f t="shared" si="45"/>
        <v>2</v>
      </c>
      <c r="AF31" s="192">
        <f t="shared" si="46"/>
        <v>12</v>
      </c>
      <c r="AG31" s="188">
        <f t="shared" si="7"/>
        <v>0</v>
      </c>
      <c r="AH31" s="162">
        <f t="shared" si="44"/>
        <v>0</v>
      </c>
      <c r="AI31" s="208">
        <f t="shared" si="9"/>
        <v>0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/>
      <c r="D32" s="56"/>
      <c r="E32" s="56">
        <f t="shared" si="55"/>
        <v>0</v>
      </c>
      <c r="F32" s="56">
        <f t="shared" si="56"/>
        <v>0</v>
      </c>
      <c r="G32" s="56">
        <f t="shared" si="57"/>
        <v>0</v>
      </c>
      <c r="H32" s="56">
        <f t="shared" si="58"/>
        <v>0</v>
      </c>
      <c r="I32" s="56">
        <f t="shared" si="59"/>
        <v>0</v>
      </c>
      <c r="J32" s="56">
        <f t="shared" si="60"/>
        <v>0</v>
      </c>
      <c r="K32" s="57"/>
      <c r="L32" s="56">
        <f t="shared" si="61"/>
        <v>0</v>
      </c>
      <c r="M32" s="56">
        <f t="shared" si="62"/>
        <v>0</v>
      </c>
      <c r="N32" s="56">
        <f t="shared" si="63"/>
        <v>0</v>
      </c>
      <c r="O32" s="56">
        <f t="shared" si="64"/>
        <v>0</v>
      </c>
      <c r="P32" s="56">
        <f t="shared" si="65"/>
        <v>0</v>
      </c>
      <c r="Q32" s="56">
        <f t="shared" si="66"/>
        <v>0</v>
      </c>
      <c r="R32" s="56"/>
      <c r="S32" s="55"/>
      <c r="T32" s="34"/>
      <c r="U32" s="163" t="s">
        <v>16</v>
      </c>
      <c r="V32" s="199"/>
      <c r="W32" s="169">
        <f t="shared" si="0"/>
        <v>16</v>
      </c>
      <c r="X32" s="164">
        <f t="shared" si="1"/>
        <v>0</v>
      </c>
      <c r="Y32" s="164">
        <f t="shared" si="2"/>
        <v>0</v>
      </c>
      <c r="Z32" s="164">
        <f t="shared" si="3"/>
        <v>0</v>
      </c>
      <c r="AA32" s="164">
        <f>SUMIF($C$2:$C$123,V32,$I$2:$I$123)+SUMIF($S$2:$S$123,V32,$P$2:P$123)</f>
        <v>8</v>
      </c>
      <c r="AB32" s="174">
        <f t="shared" si="4"/>
        <v>0</v>
      </c>
      <c r="AC32" s="180">
        <f t="shared" si="5"/>
        <v>8</v>
      </c>
      <c r="AD32" s="183">
        <f t="shared" si="6"/>
        <v>0.16666666666666666</v>
      </c>
      <c r="AE32" s="180">
        <f>IF(W32&gt;0,IF(AI32=MAX($AI$32:$AI$36),2,0),)</f>
        <v>2</v>
      </c>
      <c r="AF32" s="190">
        <f>IF(W32&gt;0,IF(AD32=MAX($AD$32:$AD$36),AC32+AE32+2,AC32+AE32),)</f>
        <v>12</v>
      </c>
      <c r="AG32" s="189">
        <f t="shared" si="7"/>
        <v>0</v>
      </c>
      <c r="AH32" s="165">
        <f t="shared" si="44"/>
        <v>0</v>
      </c>
      <c r="AI32" s="206">
        <f t="shared" si="9"/>
        <v>0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/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/>
      <c r="D33" s="56"/>
      <c r="E33" s="56">
        <f t="shared" si="55"/>
        <v>0</v>
      </c>
      <c r="F33" s="56">
        <f t="shared" si="56"/>
        <v>0</v>
      </c>
      <c r="G33" s="56">
        <f t="shared" si="57"/>
        <v>0</v>
      </c>
      <c r="H33" s="56">
        <f t="shared" si="58"/>
        <v>0</v>
      </c>
      <c r="I33" s="56">
        <f t="shared" si="59"/>
        <v>0</v>
      </c>
      <c r="J33" s="56">
        <f t="shared" si="60"/>
        <v>0</v>
      </c>
      <c r="K33" s="57"/>
      <c r="L33" s="56">
        <f t="shared" si="61"/>
        <v>0</v>
      </c>
      <c r="M33" s="56">
        <f t="shared" si="62"/>
        <v>0</v>
      </c>
      <c r="N33" s="56">
        <f t="shared" si="63"/>
        <v>0</v>
      </c>
      <c r="O33" s="56">
        <f t="shared" si="64"/>
        <v>0</v>
      </c>
      <c r="P33" s="56">
        <f t="shared" si="65"/>
        <v>0</v>
      </c>
      <c r="Q33" s="56">
        <f t="shared" si="66"/>
        <v>0</v>
      </c>
      <c r="R33" s="56"/>
      <c r="S33" s="55"/>
      <c r="T33" s="34"/>
      <c r="U33" s="166" t="s">
        <v>16</v>
      </c>
      <c r="V33" s="200"/>
      <c r="W33" s="170">
        <f t="shared" si="0"/>
        <v>16</v>
      </c>
      <c r="X33" s="52">
        <f t="shared" si="1"/>
        <v>0</v>
      </c>
      <c r="Y33" s="52">
        <f t="shared" si="2"/>
        <v>0</v>
      </c>
      <c r="Z33" s="52">
        <f t="shared" si="3"/>
        <v>0</v>
      </c>
      <c r="AA33" s="52">
        <f>SUMIF($C$2:$C$123,V33,$I$2:$I$123)+SUMIF($S$2:$S$123,V33,$P$2:P$123)</f>
        <v>8</v>
      </c>
      <c r="AB33" s="171">
        <f t="shared" si="4"/>
        <v>0</v>
      </c>
      <c r="AC33" s="178">
        <f t="shared" si="5"/>
        <v>8</v>
      </c>
      <c r="AD33" s="181">
        <f t="shared" si="6"/>
        <v>0.16666666666666666</v>
      </c>
      <c r="AE33" s="178">
        <f>IF(W33&gt;0,IF(AI33=MAX($AI$32:$AI$36),2,0),)</f>
        <v>2</v>
      </c>
      <c r="AF33" s="191">
        <f>IF(W33&gt;0,IF(AD33=MAX($AD$32:$AD$36),AC33+AE33+2,AC33+AE33),)</f>
        <v>12</v>
      </c>
      <c r="AG33" s="187">
        <f t="shared" si="7"/>
        <v>0</v>
      </c>
      <c r="AH33" s="53">
        <f t="shared" si="44"/>
        <v>0</v>
      </c>
      <c r="AI33" s="207">
        <f t="shared" si="9"/>
        <v>0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/>
      <c r="D34" s="56"/>
      <c r="E34" s="56">
        <f t="shared" si="55"/>
        <v>0</v>
      </c>
      <c r="F34" s="56">
        <f t="shared" si="56"/>
        <v>0</v>
      </c>
      <c r="G34" s="56">
        <f t="shared" si="57"/>
        <v>0</v>
      </c>
      <c r="H34" s="56">
        <f t="shared" si="58"/>
        <v>0</v>
      </c>
      <c r="I34" s="56">
        <f t="shared" si="59"/>
        <v>0</v>
      </c>
      <c r="J34" s="56">
        <f t="shared" si="60"/>
        <v>0</v>
      </c>
      <c r="K34" s="57"/>
      <c r="L34" s="56">
        <f t="shared" si="61"/>
        <v>0</v>
      </c>
      <c r="M34" s="56">
        <f t="shared" si="62"/>
        <v>0</v>
      </c>
      <c r="N34" s="56">
        <f t="shared" si="63"/>
        <v>0</v>
      </c>
      <c r="O34" s="56">
        <f t="shared" si="64"/>
        <v>0</v>
      </c>
      <c r="P34" s="56">
        <f t="shared" si="65"/>
        <v>0</v>
      </c>
      <c r="Q34" s="56">
        <f t="shared" si="66"/>
        <v>0</v>
      </c>
      <c r="R34" s="56"/>
      <c r="S34" s="55"/>
      <c r="T34" s="34"/>
      <c r="U34" s="166" t="s">
        <v>16</v>
      </c>
      <c r="V34" s="200"/>
      <c r="W34" s="170">
        <f t="shared" si="0"/>
        <v>16</v>
      </c>
      <c r="X34" s="52">
        <f t="shared" si="1"/>
        <v>0</v>
      </c>
      <c r="Y34" s="52">
        <f t="shared" si="2"/>
        <v>0</v>
      </c>
      <c r="Z34" s="52">
        <f t="shared" si="3"/>
        <v>0</v>
      </c>
      <c r="AA34" s="52">
        <f>SUMIF($C$2:$C$123,V34,$I$2:$I$123)+SUMIF($S$2:$S$123,V34,$P$2:P$123)</f>
        <v>8</v>
      </c>
      <c r="AB34" s="171">
        <f t="shared" si="4"/>
        <v>0</v>
      </c>
      <c r="AC34" s="178">
        <f t="shared" si="5"/>
        <v>8</v>
      </c>
      <c r="AD34" s="181">
        <f t="shared" si="6"/>
        <v>0.16666666666666666</v>
      </c>
      <c r="AE34" s="178">
        <f>IF(W34&gt;0,IF(AI34=MAX($AI$32:$AI$36),2,0),)</f>
        <v>2</v>
      </c>
      <c r="AF34" s="191">
        <f>IF(W34&gt;0,IF(AD34=MAX($AD$32:$AD$36),AC34+AE34+2,AC34+AE34),)</f>
        <v>12</v>
      </c>
      <c r="AG34" s="187">
        <f t="shared" si="7"/>
        <v>0</v>
      </c>
      <c r="AH34" s="53">
        <f t="shared" si="44"/>
        <v>0</v>
      </c>
      <c r="AI34" s="207">
        <f t="shared" si="9"/>
        <v>0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/>
      <c r="D35" s="56"/>
      <c r="E35" s="56">
        <f t="shared" si="55"/>
        <v>0</v>
      </c>
      <c r="F35" s="56">
        <f t="shared" si="56"/>
        <v>0</v>
      </c>
      <c r="G35" s="56">
        <f t="shared" si="57"/>
        <v>0</v>
      </c>
      <c r="H35" s="56">
        <f t="shared" si="58"/>
        <v>0</v>
      </c>
      <c r="I35" s="56">
        <f t="shared" si="59"/>
        <v>0</v>
      </c>
      <c r="J35" s="56">
        <f t="shared" si="60"/>
        <v>0</v>
      </c>
      <c r="K35" s="57"/>
      <c r="L35" s="56">
        <f t="shared" si="61"/>
        <v>0</v>
      </c>
      <c r="M35" s="56">
        <f t="shared" si="62"/>
        <v>0</v>
      </c>
      <c r="N35" s="56">
        <f t="shared" si="63"/>
        <v>0</v>
      </c>
      <c r="O35" s="56">
        <f t="shared" si="64"/>
        <v>0</v>
      </c>
      <c r="P35" s="56">
        <f t="shared" si="65"/>
        <v>0</v>
      </c>
      <c r="Q35" s="56">
        <f t="shared" si="66"/>
        <v>0</v>
      </c>
      <c r="R35" s="56"/>
      <c r="S35" s="55"/>
      <c r="T35" s="34"/>
      <c r="U35" s="159" t="s">
        <v>16</v>
      </c>
      <c r="V35" s="197"/>
      <c r="W35" s="170">
        <f t="shared" si="0"/>
        <v>16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8</v>
      </c>
      <c r="AB35" s="171">
        <f t="shared" si="4"/>
        <v>0</v>
      </c>
      <c r="AC35" s="178">
        <f t="shared" si="5"/>
        <v>8</v>
      </c>
      <c r="AD35" s="181">
        <f t="shared" si="6"/>
        <v>0.16666666666666666</v>
      </c>
      <c r="AE35" s="178">
        <f>IF(W35&gt;0,IF(AI35=MAX($AI$32:$AI$36),2,0),)</f>
        <v>2</v>
      </c>
      <c r="AF35" s="191">
        <f>IF(W35&gt;0,IF(AD35=MAX($AD$32:$AD$36),AC35+AE35+2,AC35+AE35),)</f>
        <v>12</v>
      </c>
      <c r="AG35" s="187">
        <f t="shared" si="7"/>
        <v>0</v>
      </c>
      <c r="AH35" s="53">
        <f t="shared" si="44"/>
        <v>0</v>
      </c>
      <c r="AI35" s="207">
        <f t="shared" si="9"/>
        <v>0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/>
      <c r="D36" s="56"/>
      <c r="E36" s="56">
        <f t="shared" si="55"/>
        <v>0</v>
      </c>
      <c r="F36" s="56">
        <f t="shared" si="56"/>
        <v>0</v>
      </c>
      <c r="G36" s="56">
        <f t="shared" si="57"/>
        <v>0</v>
      </c>
      <c r="H36" s="56">
        <f t="shared" si="58"/>
        <v>0</v>
      </c>
      <c r="I36" s="56">
        <f t="shared" si="59"/>
        <v>0</v>
      </c>
      <c r="J36" s="56">
        <f t="shared" si="60"/>
        <v>0</v>
      </c>
      <c r="K36" s="57"/>
      <c r="L36" s="56">
        <f t="shared" si="61"/>
        <v>0</v>
      </c>
      <c r="M36" s="56">
        <f t="shared" si="62"/>
        <v>0</v>
      </c>
      <c r="N36" s="56">
        <f t="shared" si="63"/>
        <v>0</v>
      </c>
      <c r="O36" s="56">
        <f t="shared" si="64"/>
        <v>0</v>
      </c>
      <c r="P36" s="56">
        <f t="shared" si="65"/>
        <v>0</v>
      </c>
      <c r="Q36" s="56">
        <f t="shared" si="66"/>
        <v>0</v>
      </c>
      <c r="R36" s="56"/>
      <c r="S36" s="55"/>
      <c r="T36" s="34"/>
      <c r="U36" s="160" t="s">
        <v>16</v>
      </c>
      <c r="V36" s="198"/>
      <c r="W36" s="172">
        <f t="shared" si="0"/>
        <v>16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8</v>
      </c>
      <c r="AB36" s="173">
        <f t="shared" si="4"/>
        <v>0</v>
      </c>
      <c r="AC36" s="179">
        <f t="shared" si="5"/>
        <v>8</v>
      </c>
      <c r="AD36" s="182">
        <f t="shared" si="6"/>
        <v>0.16666666666666666</v>
      </c>
      <c r="AE36" s="179">
        <f>IF(W36&gt;0,IF(AI36=MAX($AI$32:$AI$36),2,0),)</f>
        <v>2</v>
      </c>
      <c r="AF36" s="192">
        <f>IF(W36&gt;0,IF(AD36=MAX($AD$32:$AD$36),AC36+AE36+2,AC36+AE36),)</f>
        <v>12</v>
      </c>
      <c r="AG36" s="188">
        <f t="shared" si="7"/>
        <v>0</v>
      </c>
      <c r="AH36" s="162">
        <f t="shared" si="44"/>
        <v>0</v>
      </c>
      <c r="AI36" s="208">
        <f t="shared" si="9"/>
        <v>0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/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/>
      <c r="D37" s="56"/>
      <c r="E37" s="56">
        <f t="shared" si="55"/>
        <v>0</v>
      </c>
      <c r="F37" s="56">
        <f t="shared" si="56"/>
        <v>0</v>
      </c>
      <c r="G37" s="56">
        <f t="shared" si="57"/>
        <v>0</v>
      </c>
      <c r="H37" s="56">
        <f t="shared" si="58"/>
        <v>0</v>
      </c>
      <c r="I37" s="56">
        <f t="shared" si="59"/>
        <v>0</v>
      </c>
      <c r="J37" s="56">
        <f t="shared" si="60"/>
        <v>0</v>
      </c>
      <c r="K37" s="57"/>
      <c r="L37" s="56">
        <f t="shared" si="61"/>
        <v>0</v>
      </c>
      <c r="M37" s="56">
        <f t="shared" si="62"/>
        <v>0</v>
      </c>
      <c r="N37" s="56">
        <f t="shared" si="63"/>
        <v>0</v>
      </c>
      <c r="O37" s="56">
        <f t="shared" si="64"/>
        <v>0</v>
      </c>
      <c r="P37" s="56">
        <f t="shared" si="65"/>
        <v>0</v>
      </c>
      <c r="Q37" s="56">
        <f t="shared" si="66"/>
        <v>0</v>
      </c>
      <c r="R37" s="56"/>
      <c r="S37" s="55"/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0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/>
      <c r="D38" s="56"/>
      <c r="E38" s="56">
        <f t="shared" si="55"/>
        <v>0</v>
      </c>
      <c r="F38" s="56">
        <f t="shared" si="56"/>
        <v>0</v>
      </c>
      <c r="G38" s="56">
        <f t="shared" si="57"/>
        <v>0</v>
      </c>
      <c r="H38" s="56">
        <f t="shared" si="58"/>
        <v>0</v>
      </c>
      <c r="I38" s="56">
        <f t="shared" si="59"/>
        <v>0</v>
      </c>
      <c r="J38" s="56">
        <f t="shared" si="60"/>
        <v>0</v>
      </c>
      <c r="K38" s="57"/>
      <c r="L38" s="56">
        <f t="shared" si="61"/>
        <v>0</v>
      </c>
      <c r="M38" s="56">
        <f t="shared" si="62"/>
        <v>0</v>
      </c>
      <c r="N38" s="56">
        <f t="shared" si="63"/>
        <v>0</v>
      </c>
      <c r="O38" s="56">
        <f t="shared" si="64"/>
        <v>0</v>
      </c>
      <c r="P38" s="56">
        <f t="shared" si="65"/>
        <v>0</v>
      </c>
      <c r="Q38" s="56">
        <f t="shared" si="66"/>
        <v>0</v>
      </c>
      <c r="R38" s="56"/>
      <c r="S38" s="55"/>
      <c r="T38" s="34"/>
      <c r="U38" s="295">
        <f>COUNTA(V3:V36)</f>
        <v>0</v>
      </c>
      <c r="V38" s="338">
        <f>U38/Resumo!C159</f>
        <v>0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ref="E39:E40" si="67">IF((C39=""),0,IF($D$30=$R$30,1,IF($D$30&gt;$R$30,3,IF($D$30&lt;$R$30,0))))</f>
        <v>0</v>
      </c>
      <c r="F39" s="56">
        <f t="shared" si="56"/>
        <v>0</v>
      </c>
      <c r="G39" s="56">
        <f t="shared" si="57"/>
        <v>0</v>
      </c>
      <c r="H39" s="56">
        <f t="shared" ref="H39:H40" si="68">IF((C39=""),0,IF($D$30&gt;$R$30,1,0))</f>
        <v>0</v>
      </c>
      <c r="I39" s="56">
        <f t="shared" ref="I39:I40" si="69">IF((C39=""),0,IF($D$30=$R$30,1,0))</f>
        <v>0</v>
      </c>
      <c r="J39" s="56">
        <f t="shared" ref="J39:J40" si="70">IF((C39=""),0,IF($D$30&lt;$R$30,1,0))</f>
        <v>0</v>
      </c>
      <c r="K39" s="57"/>
      <c r="L39" s="56">
        <f t="shared" ref="L39:L40" si="71">IF((S39=""),0,IF($D$30=$R$30,1,IF($D$30&lt;$R$30,3,IF($D$30&gt;$R$30,0))))</f>
        <v>0</v>
      </c>
      <c r="M39" s="56">
        <f t="shared" si="62"/>
        <v>0</v>
      </c>
      <c r="N39" s="56">
        <f t="shared" si="63"/>
        <v>0</v>
      </c>
      <c r="O39" s="56">
        <f t="shared" ref="O39:O40" si="72">IF((S39=""),0,IF($D$30&lt;$R$30,1,0))</f>
        <v>0</v>
      </c>
      <c r="P39" s="56">
        <f t="shared" ref="P39:P40" si="73">IF((S39=""),0,IF($D$30=$R$30,1,0))</f>
        <v>0</v>
      </c>
      <c r="Q39" s="56">
        <f t="shared" ref="Q39:Q40" si="74">IF((S39=""),0,IF($D$30&gt;$R$30,1,0))</f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67"/>
        <v>0</v>
      </c>
      <c r="F40" s="67">
        <f t="shared" si="56"/>
        <v>0</v>
      </c>
      <c r="G40" s="67">
        <f t="shared" si="57"/>
        <v>0</v>
      </c>
      <c r="H40" s="67">
        <f t="shared" si="68"/>
        <v>0</v>
      </c>
      <c r="I40" s="67">
        <f t="shared" si="69"/>
        <v>0</v>
      </c>
      <c r="J40" s="67">
        <f t="shared" si="70"/>
        <v>0</v>
      </c>
      <c r="K40" s="68"/>
      <c r="L40" s="67">
        <f t="shared" si="71"/>
        <v>0</v>
      </c>
      <c r="M40" s="67">
        <f t="shared" si="62"/>
        <v>0</v>
      </c>
      <c r="N40" s="67">
        <f t="shared" si="63"/>
        <v>0</v>
      </c>
      <c r="O40" s="67">
        <f t="shared" si="72"/>
        <v>0</v>
      </c>
      <c r="P40" s="67">
        <f t="shared" si="73"/>
        <v>0</v>
      </c>
      <c r="Q40" s="67">
        <f t="shared" si="74"/>
        <v>0</v>
      </c>
      <c r="R40" s="69"/>
      <c r="S40" s="65"/>
      <c r="T40" s="34"/>
      <c r="U40" s="439">
        <f>V41-U38</f>
        <v>0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0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8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>
        <f>S4</f>
        <v>0</v>
      </c>
      <c r="D43" s="49">
        <f>SUM(D44:D53)</f>
        <v>0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0</v>
      </c>
      <c r="S43" s="48">
        <f>C4</f>
        <v>0</v>
      </c>
      <c r="T43" s="34"/>
      <c r="U43" s="151" t="str">
        <f>IFERROR(VLOOKUP(V43,Resumo!$D$7:$E$147,2,FALSE),"")</f>
        <v/>
      </c>
      <c r="V43" s="116"/>
      <c r="W43" s="116">
        <f t="shared" ref="W43:AC58" si="75">COUNTIFS($C$4:$C$131,$V43,$B$4:$B$131,W$42)+COUNTIFS($S$4:$S$131,$V43,$B$4:$B$131,W$42)</f>
        <v>8</v>
      </c>
      <c r="X43" s="116">
        <f t="shared" si="75"/>
        <v>0</v>
      </c>
      <c r="Y43" s="116">
        <f t="shared" si="75"/>
        <v>0</v>
      </c>
      <c r="Z43" s="116">
        <f t="shared" si="75"/>
        <v>0</v>
      </c>
      <c r="AA43" s="116">
        <f t="shared" si="75"/>
        <v>0</v>
      </c>
      <c r="AB43" s="116">
        <f t="shared" si="75"/>
        <v>0</v>
      </c>
      <c r="AC43" s="152">
        <f t="shared" si="75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>
        <f>$C$5</f>
        <v>0</v>
      </c>
      <c r="D44" s="56"/>
      <c r="E44" s="56">
        <f t="shared" ref="E44:E51" si="76">IF((C44=""),0,IF($D$43=$R$43,1,IF($D$43&gt;$R$43,3,IF($D$43&lt;$R$43,0))))</f>
        <v>1</v>
      </c>
      <c r="F44" s="56">
        <f t="shared" ref="F44:F53" si="77">$D$43</f>
        <v>0</v>
      </c>
      <c r="G44" s="56">
        <f t="shared" ref="G44:G53" si="78">$R$43</f>
        <v>0</v>
      </c>
      <c r="H44" s="56">
        <f t="shared" ref="H44:H51" si="79">IF((C44=""),0,IF($D$43&gt;$R$43,1,0))</f>
        <v>0</v>
      </c>
      <c r="I44" s="56">
        <f t="shared" ref="I44:I51" si="80">IF((C44=""),0,IF($D$43=$R$43,1,0))</f>
        <v>1</v>
      </c>
      <c r="J44" s="56">
        <f t="shared" ref="J44:J51" si="81">IF((C44=""),0,IF($D$43&lt;$R$43,1,0))</f>
        <v>0</v>
      </c>
      <c r="K44" s="57"/>
      <c r="L44" s="56">
        <f t="shared" ref="L44:L51" si="82">IF((S44=""),0,IF($D$43=$R$43,1,IF($D$43&lt;$R$43,3,IF($D$43&gt;$R$43,0))))</f>
        <v>1</v>
      </c>
      <c r="M44" s="56">
        <f t="shared" ref="M44:M53" si="83">$R$43</f>
        <v>0</v>
      </c>
      <c r="N44" s="56">
        <f t="shared" ref="N44:N53" si="84">$D$43</f>
        <v>0</v>
      </c>
      <c r="O44" s="56">
        <f t="shared" ref="O44:O51" si="85">IF((S44=""),0,IF($D$43&lt;$R$43,1,0))</f>
        <v>0</v>
      </c>
      <c r="P44" s="56">
        <f t="shared" ref="P44:P51" si="86">IF((S44=""),0,IF($D$43=$R$43,1,0))</f>
        <v>1</v>
      </c>
      <c r="Q44" s="56">
        <f t="shared" ref="Q44:Q51" si="87">IF((S44=""),0,IF($D$43&gt;$R$43,1,0))</f>
        <v>0</v>
      </c>
      <c r="R44" s="56"/>
      <c r="S44" s="55">
        <f>$S$5</f>
        <v>0</v>
      </c>
      <c r="T44" s="34"/>
      <c r="U44" s="153" t="str">
        <f>IFERROR(VLOOKUP(V44,Resumo!$D$7:$E$147,2,FALSE),"")</f>
        <v/>
      </c>
      <c r="V44" s="114"/>
      <c r="W44" s="114">
        <f t="shared" si="75"/>
        <v>8</v>
      </c>
      <c r="X44" s="114">
        <f t="shared" si="75"/>
        <v>0</v>
      </c>
      <c r="Y44" s="114">
        <f t="shared" si="75"/>
        <v>0</v>
      </c>
      <c r="Z44" s="114">
        <f t="shared" si="75"/>
        <v>0</v>
      </c>
      <c r="AA44" s="114">
        <f t="shared" si="75"/>
        <v>0</v>
      </c>
      <c r="AB44" s="114">
        <f t="shared" si="75"/>
        <v>0</v>
      </c>
      <c r="AC44" s="154">
        <f t="shared" si="75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/>
      <c r="D45" s="56"/>
      <c r="E45" s="56">
        <f t="shared" si="76"/>
        <v>0</v>
      </c>
      <c r="F45" s="56">
        <f t="shared" si="77"/>
        <v>0</v>
      </c>
      <c r="G45" s="56">
        <f t="shared" si="78"/>
        <v>0</v>
      </c>
      <c r="H45" s="56">
        <f t="shared" si="79"/>
        <v>0</v>
      </c>
      <c r="I45" s="56">
        <f t="shared" si="80"/>
        <v>0</v>
      </c>
      <c r="J45" s="56">
        <f t="shared" si="81"/>
        <v>0</v>
      </c>
      <c r="K45" s="57"/>
      <c r="L45" s="56">
        <f t="shared" si="82"/>
        <v>0</v>
      </c>
      <c r="M45" s="56">
        <f t="shared" si="83"/>
        <v>0</v>
      </c>
      <c r="N45" s="56">
        <f t="shared" si="84"/>
        <v>0</v>
      </c>
      <c r="O45" s="56">
        <f t="shared" si="85"/>
        <v>0</v>
      </c>
      <c r="P45" s="56">
        <f t="shared" si="86"/>
        <v>0</v>
      </c>
      <c r="Q45" s="56">
        <f t="shared" si="87"/>
        <v>0</v>
      </c>
      <c r="R45" s="56"/>
      <c r="S45" s="55"/>
      <c r="T45" s="34"/>
      <c r="U45" s="153" t="str">
        <f>IFERROR(VLOOKUP(V45,Resumo!$D$7:$E$147,2,FALSE),"")</f>
        <v/>
      </c>
      <c r="V45" s="114"/>
      <c r="W45" s="114">
        <f t="shared" si="75"/>
        <v>8</v>
      </c>
      <c r="X45" s="114">
        <f t="shared" si="75"/>
        <v>0</v>
      </c>
      <c r="Y45" s="114">
        <f t="shared" si="75"/>
        <v>0</v>
      </c>
      <c r="Z45" s="114">
        <f t="shared" si="75"/>
        <v>0</v>
      </c>
      <c r="AA45" s="114">
        <f t="shared" si="75"/>
        <v>0</v>
      </c>
      <c r="AB45" s="114">
        <f t="shared" si="75"/>
        <v>0</v>
      </c>
      <c r="AC45" s="154">
        <f t="shared" si="75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/>
      <c r="D46" s="56"/>
      <c r="E46" s="56">
        <f t="shared" si="76"/>
        <v>0</v>
      </c>
      <c r="F46" s="56">
        <f t="shared" si="77"/>
        <v>0</v>
      </c>
      <c r="G46" s="56">
        <f t="shared" si="78"/>
        <v>0</v>
      </c>
      <c r="H46" s="56">
        <f t="shared" si="79"/>
        <v>0</v>
      </c>
      <c r="I46" s="56">
        <f t="shared" si="80"/>
        <v>0</v>
      </c>
      <c r="J46" s="56">
        <f t="shared" si="81"/>
        <v>0</v>
      </c>
      <c r="K46" s="57"/>
      <c r="L46" s="56">
        <f t="shared" si="82"/>
        <v>0</v>
      </c>
      <c r="M46" s="56">
        <f t="shared" si="83"/>
        <v>0</v>
      </c>
      <c r="N46" s="56">
        <f t="shared" si="84"/>
        <v>0</v>
      </c>
      <c r="O46" s="56">
        <f t="shared" si="85"/>
        <v>0</v>
      </c>
      <c r="P46" s="56">
        <f t="shared" si="86"/>
        <v>0</v>
      </c>
      <c r="Q46" s="56">
        <f t="shared" si="87"/>
        <v>0</v>
      </c>
      <c r="R46" s="56"/>
      <c r="S46" s="55"/>
      <c r="T46" s="34"/>
      <c r="U46" s="153" t="str">
        <f>IFERROR(VLOOKUP(V46,Resumo!$D$7:$E$147,2,FALSE),"")</f>
        <v/>
      </c>
      <c r="V46" s="114"/>
      <c r="W46" s="114">
        <f t="shared" si="75"/>
        <v>8</v>
      </c>
      <c r="X46" s="114">
        <f t="shared" si="75"/>
        <v>0</v>
      </c>
      <c r="Y46" s="114">
        <f t="shared" si="75"/>
        <v>0</v>
      </c>
      <c r="Z46" s="114">
        <f t="shared" si="75"/>
        <v>0</v>
      </c>
      <c r="AA46" s="114">
        <f t="shared" si="75"/>
        <v>0</v>
      </c>
      <c r="AB46" s="114">
        <f t="shared" si="75"/>
        <v>0</v>
      </c>
      <c r="AC46" s="154">
        <f t="shared" si="75"/>
        <v>0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/>
      <c r="D47" s="56"/>
      <c r="E47" s="56">
        <f t="shared" si="76"/>
        <v>0</v>
      </c>
      <c r="F47" s="56">
        <f t="shared" si="77"/>
        <v>0</v>
      </c>
      <c r="G47" s="56">
        <f t="shared" si="78"/>
        <v>0</v>
      </c>
      <c r="H47" s="56">
        <f t="shared" si="79"/>
        <v>0</v>
      </c>
      <c r="I47" s="56">
        <f t="shared" si="80"/>
        <v>0</v>
      </c>
      <c r="J47" s="56">
        <f t="shared" si="81"/>
        <v>0</v>
      </c>
      <c r="K47" s="57"/>
      <c r="L47" s="56">
        <f t="shared" si="82"/>
        <v>0</v>
      </c>
      <c r="M47" s="56">
        <f t="shared" si="83"/>
        <v>0</v>
      </c>
      <c r="N47" s="56">
        <f t="shared" si="84"/>
        <v>0</v>
      </c>
      <c r="O47" s="56">
        <f t="shared" si="85"/>
        <v>0</v>
      </c>
      <c r="P47" s="56">
        <f t="shared" si="86"/>
        <v>0</v>
      </c>
      <c r="Q47" s="56">
        <f t="shared" si="87"/>
        <v>0</v>
      </c>
      <c r="R47" s="56"/>
      <c r="S47" s="55"/>
      <c r="T47" s="34"/>
      <c r="U47" s="153" t="str">
        <f>IFERROR(VLOOKUP(V47,Resumo!$D$7:$E$147,2,FALSE),"")</f>
        <v/>
      </c>
      <c r="V47" s="114"/>
      <c r="W47" s="114">
        <f t="shared" si="75"/>
        <v>8</v>
      </c>
      <c r="X47" s="114">
        <f t="shared" si="75"/>
        <v>0</v>
      </c>
      <c r="Y47" s="114">
        <f t="shared" si="75"/>
        <v>0</v>
      </c>
      <c r="Z47" s="114">
        <f t="shared" si="75"/>
        <v>0</v>
      </c>
      <c r="AA47" s="114">
        <f t="shared" si="75"/>
        <v>0</v>
      </c>
      <c r="AB47" s="114">
        <f t="shared" si="75"/>
        <v>0</v>
      </c>
      <c r="AC47" s="154">
        <f t="shared" si="75"/>
        <v>0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/>
      <c r="D48" s="56"/>
      <c r="E48" s="56">
        <f t="shared" si="76"/>
        <v>0</v>
      </c>
      <c r="F48" s="56">
        <f t="shared" si="77"/>
        <v>0</v>
      </c>
      <c r="G48" s="56">
        <f t="shared" si="78"/>
        <v>0</v>
      </c>
      <c r="H48" s="56">
        <f t="shared" si="79"/>
        <v>0</v>
      </c>
      <c r="I48" s="56">
        <f t="shared" si="80"/>
        <v>0</v>
      </c>
      <c r="J48" s="56">
        <f t="shared" si="81"/>
        <v>0</v>
      </c>
      <c r="K48" s="57"/>
      <c r="L48" s="56">
        <f t="shared" si="82"/>
        <v>0</v>
      </c>
      <c r="M48" s="56">
        <f t="shared" si="83"/>
        <v>0</v>
      </c>
      <c r="N48" s="56">
        <f t="shared" si="84"/>
        <v>0</v>
      </c>
      <c r="O48" s="56">
        <f t="shared" si="85"/>
        <v>0</v>
      </c>
      <c r="P48" s="56">
        <f t="shared" si="86"/>
        <v>0</v>
      </c>
      <c r="Q48" s="56">
        <f t="shared" si="87"/>
        <v>0</v>
      </c>
      <c r="R48" s="56"/>
      <c r="S48" s="55"/>
      <c r="T48" s="34"/>
      <c r="U48" s="153" t="str">
        <f>IFERROR(VLOOKUP(V48,Resumo!$D$7:$E$147,2,FALSE),"")</f>
        <v/>
      </c>
      <c r="V48" s="114"/>
      <c r="W48" s="114">
        <f t="shared" si="75"/>
        <v>8</v>
      </c>
      <c r="X48" s="114">
        <f t="shared" si="75"/>
        <v>0</v>
      </c>
      <c r="Y48" s="114">
        <f t="shared" si="75"/>
        <v>0</v>
      </c>
      <c r="Z48" s="114">
        <f t="shared" si="75"/>
        <v>0</v>
      </c>
      <c r="AA48" s="114">
        <f t="shared" si="75"/>
        <v>0</v>
      </c>
      <c r="AB48" s="114">
        <f t="shared" si="75"/>
        <v>0</v>
      </c>
      <c r="AC48" s="154">
        <f t="shared" si="75"/>
        <v>0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/>
      <c r="D49" s="56"/>
      <c r="E49" s="56">
        <f t="shared" si="76"/>
        <v>0</v>
      </c>
      <c r="F49" s="56">
        <f t="shared" si="77"/>
        <v>0</v>
      </c>
      <c r="G49" s="56">
        <f t="shared" si="78"/>
        <v>0</v>
      </c>
      <c r="H49" s="56">
        <f t="shared" si="79"/>
        <v>0</v>
      </c>
      <c r="I49" s="56">
        <f t="shared" si="80"/>
        <v>0</v>
      </c>
      <c r="J49" s="56">
        <f t="shared" si="81"/>
        <v>0</v>
      </c>
      <c r="K49" s="57"/>
      <c r="L49" s="56">
        <f t="shared" si="82"/>
        <v>0</v>
      </c>
      <c r="M49" s="56">
        <f t="shared" si="83"/>
        <v>0</v>
      </c>
      <c r="N49" s="56">
        <f t="shared" si="84"/>
        <v>0</v>
      </c>
      <c r="O49" s="56">
        <f t="shared" si="85"/>
        <v>0</v>
      </c>
      <c r="P49" s="56">
        <f t="shared" si="86"/>
        <v>0</v>
      </c>
      <c r="Q49" s="56">
        <f t="shared" si="87"/>
        <v>0</v>
      </c>
      <c r="R49" s="56"/>
      <c r="S49" s="55"/>
      <c r="T49" s="34"/>
      <c r="U49" s="153" t="str">
        <f>IFERROR(VLOOKUP(V49,Resumo!$D$7:$E$147,2,FALSE),"")</f>
        <v/>
      </c>
      <c r="V49" s="114"/>
      <c r="W49" s="114">
        <f t="shared" si="75"/>
        <v>8</v>
      </c>
      <c r="X49" s="114">
        <f t="shared" si="75"/>
        <v>0</v>
      </c>
      <c r="Y49" s="114">
        <f t="shared" si="75"/>
        <v>0</v>
      </c>
      <c r="Z49" s="114">
        <f t="shared" si="75"/>
        <v>0</v>
      </c>
      <c r="AA49" s="114">
        <f t="shared" si="75"/>
        <v>0</v>
      </c>
      <c r="AB49" s="114">
        <f t="shared" si="75"/>
        <v>0</v>
      </c>
      <c r="AC49" s="154">
        <f t="shared" si="75"/>
        <v>0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/>
      <c r="D50" s="56"/>
      <c r="E50" s="56">
        <f t="shared" si="76"/>
        <v>0</v>
      </c>
      <c r="F50" s="56">
        <f t="shared" si="77"/>
        <v>0</v>
      </c>
      <c r="G50" s="56">
        <f t="shared" si="78"/>
        <v>0</v>
      </c>
      <c r="H50" s="56">
        <f t="shared" si="79"/>
        <v>0</v>
      </c>
      <c r="I50" s="56">
        <f t="shared" si="80"/>
        <v>0</v>
      </c>
      <c r="J50" s="56">
        <f t="shared" si="81"/>
        <v>0</v>
      </c>
      <c r="K50" s="57"/>
      <c r="L50" s="56">
        <f t="shared" si="82"/>
        <v>0</v>
      </c>
      <c r="M50" s="56">
        <f t="shared" si="83"/>
        <v>0</v>
      </c>
      <c r="N50" s="56">
        <f t="shared" si="84"/>
        <v>0</v>
      </c>
      <c r="O50" s="56">
        <f t="shared" si="85"/>
        <v>0</v>
      </c>
      <c r="P50" s="56">
        <f t="shared" si="86"/>
        <v>0</v>
      </c>
      <c r="Q50" s="56">
        <f t="shared" si="87"/>
        <v>0</v>
      </c>
      <c r="R50" s="56"/>
      <c r="S50" s="55"/>
      <c r="T50" s="34"/>
      <c r="U50" s="153" t="str">
        <f>IFERROR(VLOOKUP(V50,Resumo!$D$7:$E$147,2,FALSE),"")</f>
        <v/>
      </c>
      <c r="V50" s="114"/>
      <c r="W50" s="114">
        <f t="shared" si="75"/>
        <v>8</v>
      </c>
      <c r="X50" s="114">
        <f t="shared" si="75"/>
        <v>0</v>
      </c>
      <c r="Y50" s="114">
        <f t="shared" si="75"/>
        <v>0</v>
      </c>
      <c r="Z50" s="114">
        <f t="shared" si="75"/>
        <v>0</v>
      </c>
      <c r="AA50" s="114">
        <f t="shared" si="75"/>
        <v>0</v>
      </c>
      <c r="AB50" s="114">
        <f t="shared" si="75"/>
        <v>0</v>
      </c>
      <c r="AC50" s="154">
        <f t="shared" si="75"/>
        <v>0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/>
      <c r="D51" s="56"/>
      <c r="E51" s="56">
        <f t="shared" si="76"/>
        <v>0</v>
      </c>
      <c r="F51" s="56">
        <f t="shared" si="77"/>
        <v>0</v>
      </c>
      <c r="G51" s="56">
        <f t="shared" si="78"/>
        <v>0</v>
      </c>
      <c r="H51" s="56">
        <f t="shared" si="79"/>
        <v>0</v>
      </c>
      <c r="I51" s="56">
        <f t="shared" si="80"/>
        <v>0</v>
      </c>
      <c r="J51" s="56">
        <f t="shared" si="81"/>
        <v>0</v>
      </c>
      <c r="K51" s="57"/>
      <c r="L51" s="56">
        <f t="shared" si="82"/>
        <v>0</v>
      </c>
      <c r="M51" s="56">
        <f t="shared" si="83"/>
        <v>0</v>
      </c>
      <c r="N51" s="56">
        <f t="shared" si="84"/>
        <v>0</v>
      </c>
      <c r="O51" s="56">
        <f t="shared" si="85"/>
        <v>0</v>
      </c>
      <c r="P51" s="56">
        <f t="shared" si="86"/>
        <v>0</v>
      </c>
      <c r="Q51" s="56">
        <f t="shared" si="87"/>
        <v>0</v>
      </c>
      <c r="R51" s="56"/>
      <c r="S51" s="55"/>
      <c r="T51" s="34"/>
      <c r="U51" s="153" t="str">
        <f>IFERROR(VLOOKUP(V51,Resumo!$D$7:$E$147,2,FALSE),"")</f>
        <v/>
      </c>
      <c r="V51" s="114"/>
      <c r="W51" s="114">
        <f t="shared" si="75"/>
        <v>8</v>
      </c>
      <c r="X51" s="114">
        <f t="shared" si="75"/>
        <v>0</v>
      </c>
      <c r="Y51" s="114">
        <f t="shared" si="75"/>
        <v>0</v>
      </c>
      <c r="Z51" s="114">
        <f t="shared" si="75"/>
        <v>0</v>
      </c>
      <c r="AA51" s="114">
        <f t="shared" si="75"/>
        <v>0</v>
      </c>
      <c r="AB51" s="114">
        <f t="shared" si="75"/>
        <v>0</v>
      </c>
      <c r="AC51" s="154">
        <f t="shared" si="75"/>
        <v>0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ref="E52:E53" si="88">IF((C52=""),0,IF($D$43=$R$43,1,IF($D$43&gt;$R$43,3,IF($D$43&lt;$R$43,0))))</f>
        <v>0</v>
      </c>
      <c r="F52" s="56">
        <f t="shared" si="77"/>
        <v>0</v>
      </c>
      <c r="G52" s="56">
        <f t="shared" si="78"/>
        <v>0</v>
      </c>
      <c r="H52" s="56">
        <f t="shared" ref="H52:H53" si="89">IF((C52=""),0,IF($D$43&gt;$R$43,1,0))</f>
        <v>0</v>
      </c>
      <c r="I52" s="56">
        <f t="shared" ref="I52:I53" si="90">IF((C52=""),0,IF($D$43=$R$43,1,0))</f>
        <v>0</v>
      </c>
      <c r="J52" s="56">
        <f t="shared" ref="J52:J53" si="91">IF((C52=""),0,IF($D$43&lt;$R$43,1,0))</f>
        <v>0</v>
      </c>
      <c r="K52" s="57"/>
      <c r="L52" s="56">
        <f t="shared" ref="L52:L53" si="92">IF((S52=""),0,IF($D$43=$R$43,1,IF($D$43&lt;$R$43,3,IF($D$43&gt;$R$43,0))))</f>
        <v>0</v>
      </c>
      <c r="M52" s="56">
        <f t="shared" si="83"/>
        <v>0</v>
      </c>
      <c r="N52" s="56">
        <f t="shared" si="84"/>
        <v>0</v>
      </c>
      <c r="O52" s="56">
        <f t="shared" ref="O52:O53" si="93">IF((S52=""),0,IF($D$43&lt;$R$43,1,0))</f>
        <v>0</v>
      </c>
      <c r="P52" s="56">
        <f t="shared" ref="P52:P53" si="94">IF((S52=""),0,IF($D$43=$R$43,1,0))</f>
        <v>0</v>
      </c>
      <c r="Q52" s="56">
        <f t="shared" ref="Q52:Q53" si="95">IF((S52=""),0,IF($D$43&gt;$R$43,1,0))</f>
        <v>0</v>
      </c>
      <c r="R52" s="63"/>
      <c r="S52" s="61"/>
      <c r="T52" s="34"/>
      <c r="U52" s="153" t="str">
        <f>IFERROR(VLOOKUP(V52,Resumo!$D$7:$E$147,2,FALSE),"")</f>
        <v/>
      </c>
      <c r="V52" s="114"/>
      <c r="W52" s="114">
        <f t="shared" si="75"/>
        <v>8</v>
      </c>
      <c r="X52" s="114">
        <f t="shared" si="75"/>
        <v>0</v>
      </c>
      <c r="Y52" s="114">
        <f t="shared" si="75"/>
        <v>0</v>
      </c>
      <c r="Z52" s="114">
        <f t="shared" si="75"/>
        <v>0</v>
      </c>
      <c r="AA52" s="114">
        <f t="shared" si="75"/>
        <v>0</v>
      </c>
      <c r="AB52" s="114">
        <f t="shared" si="75"/>
        <v>0</v>
      </c>
      <c r="AC52" s="154">
        <f t="shared" si="75"/>
        <v>0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88"/>
        <v>0</v>
      </c>
      <c r="F53" s="67">
        <f t="shared" si="77"/>
        <v>0</v>
      </c>
      <c r="G53" s="67">
        <f t="shared" si="78"/>
        <v>0</v>
      </c>
      <c r="H53" s="67">
        <f t="shared" si="89"/>
        <v>0</v>
      </c>
      <c r="I53" s="67">
        <f t="shared" si="90"/>
        <v>0</v>
      </c>
      <c r="J53" s="67">
        <f t="shared" si="91"/>
        <v>0</v>
      </c>
      <c r="K53" s="68"/>
      <c r="L53" s="67">
        <f t="shared" si="92"/>
        <v>0</v>
      </c>
      <c r="M53" s="67">
        <f t="shared" si="83"/>
        <v>0</v>
      </c>
      <c r="N53" s="67">
        <f t="shared" si="84"/>
        <v>0</v>
      </c>
      <c r="O53" s="67">
        <f t="shared" si="93"/>
        <v>0</v>
      </c>
      <c r="P53" s="67">
        <f t="shared" si="94"/>
        <v>0</v>
      </c>
      <c r="Q53" s="67">
        <f t="shared" si="95"/>
        <v>0</v>
      </c>
      <c r="R53" s="69"/>
      <c r="S53" s="65"/>
      <c r="T53" s="34"/>
      <c r="U53" s="153" t="str">
        <f>IFERROR(VLOOKUP(V53,Resumo!$D$7:$E$147,2,FALSE),"")</f>
        <v/>
      </c>
      <c r="V53" s="114"/>
      <c r="W53" s="114">
        <f t="shared" si="75"/>
        <v>8</v>
      </c>
      <c r="X53" s="114">
        <f t="shared" si="75"/>
        <v>0</v>
      </c>
      <c r="Y53" s="114">
        <f t="shared" si="75"/>
        <v>0</v>
      </c>
      <c r="Z53" s="114">
        <f t="shared" si="75"/>
        <v>0</v>
      </c>
      <c r="AA53" s="114">
        <f t="shared" si="75"/>
        <v>0</v>
      </c>
      <c r="AB53" s="114">
        <f t="shared" si="75"/>
        <v>0</v>
      </c>
      <c r="AC53" s="154">
        <f t="shared" si="75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/>
      </c>
      <c r="V54" s="114"/>
      <c r="W54" s="114">
        <f t="shared" si="75"/>
        <v>8</v>
      </c>
      <c r="X54" s="114">
        <f t="shared" si="75"/>
        <v>0</v>
      </c>
      <c r="Y54" s="114">
        <f t="shared" si="75"/>
        <v>0</v>
      </c>
      <c r="Z54" s="114">
        <f t="shared" si="75"/>
        <v>0</v>
      </c>
      <c r="AA54" s="114">
        <f t="shared" si="75"/>
        <v>0</v>
      </c>
      <c r="AB54" s="114">
        <f t="shared" si="75"/>
        <v>0</v>
      </c>
      <c r="AC54" s="154">
        <f t="shared" si="75"/>
        <v>0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/>
      </c>
      <c r="V55" s="114"/>
      <c r="W55" s="114">
        <f t="shared" si="75"/>
        <v>8</v>
      </c>
      <c r="X55" s="114">
        <f t="shared" si="75"/>
        <v>0</v>
      </c>
      <c r="Y55" s="114">
        <f t="shared" si="75"/>
        <v>0</v>
      </c>
      <c r="Z55" s="114">
        <f t="shared" si="75"/>
        <v>0</v>
      </c>
      <c r="AA55" s="114">
        <f t="shared" si="75"/>
        <v>0</v>
      </c>
      <c r="AB55" s="114">
        <f t="shared" si="75"/>
        <v>0</v>
      </c>
      <c r="AC55" s="154">
        <f t="shared" si="75"/>
        <v>0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>
        <f>C4</f>
        <v>0</v>
      </c>
      <c r="D56" s="49">
        <f>SUM(D57:D66)</f>
        <v>0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0</v>
      </c>
      <c r="S56" s="48">
        <f>S4</f>
        <v>0</v>
      </c>
      <c r="T56" s="34"/>
      <c r="U56" s="153" t="str">
        <f>IFERROR(VLOOKUP(V56,Resumo!$D$7:$E$147,2,FALSE),"")</f>
        <v/>
      </c>
      <c r="V56" s="114"/>
      <c r="W56" s="114">
        <f t="shared" si="75"/>
        <v>8</v>
      </c>
      <c r="X56" s="114">
        <f t="shared" si="75"/>
        <v>0</v>
      </c>
      <c r="Y56" s="114">
        <f t="shared" si="75"/>
        <v>0</v>
      </c>
      <c r="Z56" s="114">
        <f t="shared" si="75"/>
        <v>0</v>
      </c>
      <c r="AA56" s="114">
        <f t="shared" si="75"/>
        <v>0</v>
      </c>
      <c r="AB56" s="114">
        <f t="shared" si="75"/>
        <v>0</v>
      </c>
      <c r="AC56" s="154">
        <f t="shared" si="75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>
        <f>C5</f>
        <v>0</v>
      </c>
      <c r="D57" s="56"/>
      <c r="E57" s="56">
        <f t="shared" ref="E57:E64" si="96">IF((C57=""),0,IF($D$56=$R$56,1,IF($D$56&gt;$R$56,3,IF($D$56&lt;$R$56,0))))</f>
        <v>1</v>
      </c>
      <c r="F57" s="56">
        <f t="shared" ref="F57:F66" si="97">$D$56</f>
        <v>0</v>
      </c>
      <c r="G57" s="56">
        <f t="shared" ref="G57:G66" si="98">$R$56</f>
        <v>0</v>
      </c>
      <c r="H57" s="56">
        <f t="shared" ref="H57:H64" si="99">IF((C57=""),0,IF($D$56&gt;$R$56,1,0))</f>
        <v>0</v>
      </c>
      <c r="I57" s="56">
        <f t="shared" ref="I57:I64" si="100">IF((C57=""),0,IF($D$56=$R$56,1,0))</f>
        <v>1</v>
      </c>
      <c r="J57" s="56">
        <f t="shared" ref="J57:J64" si="101">IF((C57=""),0,IF($D$56&lt;$R$56,1,0))</f>
        <v>0</v>
      </c>
      <c r="K57" s="57"/>
      <c r="L57" s="56">
        <f t="shared" ref="L57:L64" si="102">IF((S57=""),0,IF($D$56=$R$56,1,IF($D$56&lt;$R$56,3,IF($D$56&gt;$R$56,0))))</f>
        <v>1</v>
      </c>
      <c r="M57" s="56">
        <f t="shared" ref="M57:M66" si="103">$R$56</f>
        <v>0</v>
      </c>
      <c r="N57" s="56">
        <f t="shared" ref="N57:N66" si="104">$D$56</f>
        <v>0</v>
      </c>
      <c r="O57" s="56">
        <f t="shared" ref="O57:O64" si="105">IF((S57=""),0,IF($D$56&lt;$R$56,1,0))</f>
        <v>0</v>
      </c>
      <c r="P57" s="56">
        <f t="shared" ref="P57:P64" si="106">IF((S57=""),0,IF($D$56=$R$56,1,0))</f>
        <v>1</v>
      </c>
      <c r="Q57" s="56">
        <f t="shared" ref="Q57:Q64" si="107">IF((S57=""),0,IF($D$56&gt;$R$56,1,0))</f>
        <v>0</v>
      </c>
      <c r="R57" s="56"/>
      <c r="S57" s="55">
        <f>S5</f>
        <v>0</v>
      </c>
      <c r="T57" s="34"/>
      <c r="U57" s="153" t="str">
        <f>IFERROR(VLOOKUP(V57,Resumo!$D$7:$E$147,2,FALSE),"")</f>
        <v/>
      </c>
      <c r="V57" s="114"/>
      <c r="W57" s="114">
        <f t="shared" si="75"/>
        <v>8</v>
      </c>
      <c r="X57" s="114">
        <f t="shared" si="75"/>
        <v>0</v>
      </c>
      <c r="Y57" s="114">
        <f t="shared" si="75"/>
        <v>0</v>
      </c>
      <c r="Z57" s="114">
        <f t="shared" si="75"/>
        <v>0</v>
      </c>
      <c r="AA57" s="114">
        <f t="shared" si="75"/>
        <v>0</v>
      </c>
      <c r="AB57" s="114">
        <f t="shared" si="75"/>
        <v>0</v>
      </c>
      <c r="AC57" s="154">
        <f t="shared" si="75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/>
      <c r="D58" s="56"/>
      <c r="E58" s="56">
        <f t="shared" si="96"/>
        <v>0</v>
      </c>
      <c r="F58" s="56">
        <f t="shared" si="97"/>
        <v>0</v>
      </c>
      <c r="G58" s="56">
        <f t="shared" si="98"/>
        <v>0</v>
      </c>
      <c r="H58" s="56">
        <f t="shared" si="99"/>
        <v>0</v>
      </c>
      <c r="I58" s="56">
        <f t="shared" si="100"/>
        <v>0</v>
      </c>
      <c r="J58" s="56">
        <f t="shared" si="101"/>
        <v>0</v>
      </c>
      <c r="K58" s="57"/>
      <c r="L58" s="56">
        <f t="shared" si="102"/>
        <v>0</v>
      </c>
      <c r="M58" s="56">
        <f t="shared" si="103"/>
        <v>0</v>
      </c>
      <c r="N58" s="56">
        <f t="shared" si="104"/>
        <v>0</v>
      </c>
      <c r="O58" s="56">
        <f t="shared" si="105"/>
        <v>0</v>
      </c>
      <c r="P58" s="56">
        <f t="shared" si="106"/>
        <v>0</v>
      </c>
      <c r="Q58" s="56">
        <f t="shared" si="107"/>
        <v>0</v>
      </c>
      <c r="R58" s="56"/>
      <c r="S58" s="55"/>
      <c r="T58" s="34"/>
      <c r="U58" s="153" t="str">
        <f>IFERROR(VLOOKUP(V58,Resumo!$D$7:$E$147,2,FALSE),"")</f>
        <v/>
      </c>
      <c r="V58" s="114"/>
      <c r="W58" s="114">
        <f t="shared" si="75"/>
        <v>8</v>
      </c>
      <c r="X58" s="114">
        <f t="shared" si="75"/>
        <v>0</v>
      </c>
      <c r="Y58" s="114">
        <f t="shared" si="75"/>
        <v>0</v>
      </c>
      <c r="Z58" s="114">
        <f t="shared" si="75"/>
        <v>0</v>
      </c>
      <c r="AA58" s="114">
        <f t="shared" si="75"/>
        <v>0</v>
      </c>
      <c r="AB58" s="114">
        <f t="shared" si="75"/>
        <v>0</v>
      </c>
      <c r="AC58" s="154">
        <f t="shared" si="75"/>
        <v>0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/>
      <c r="D59" s="56"/>
      <c r="E59" s="56">
        <f t="shared" si="96"/>
        <v>0</v>
      </c>
      <c r="F59" s="56">
        <f t="shared" si="97"/>
        <v>0</v>
      </c>
      <c r="G59" s="56">
        <f t="shared" si="98"/>
        <v>0</v>
      </c>
      <c r="H59" s="56">
        <f t="shared" si="99"/>
        <v>0</v>
      </c>
      <c r="I59" s="56">
        <f t="shared" si="100"/>
        <v>0</v>
      </c>
      <c r="J59" s="56">
        <f t="shared" si="101"/>
        <v>0</v>
      </c>
      <c r="K59" s="57"/>
      <c r="L59" s="56">
        <f t="shared" si="102"/>
        <v>0</v>
      </c>
      <c r="M59" s="56">
        <f t="shared" si="103"/>
        <v>0</v>
      </c>
      <c r="N59" s="56">
        <f t="shared" si="104"/>
        <v>0</v>
      </c>
      <c r="O59" s="56">
        <f t="shared" si="105"/>
        <v>0</v>
      </c>
      <c r="P59" s="56">
        <f t="shared" si="106"/>
        <v>0</v>
      </c>
      <c r="Q59" s="56">
        <f t="shared" si="107"/>
        <v>0</v>
      </c>
      <c r="R59" s="56"/>
      <c r="S59" s="55"/>
      <c r="T59" s="34"/>
      <c r="U59" s="153" t="str">
        <f>IFERROR(VLOOKUP(V59,Resumo!$D$7:$E$147,2,FALSE),"")</f>
        <v/>
      </c>
      <c r="V59" s="114"/>
      <c r="W59" s="114">
        <f t="shared" ref="W59:AC74" si="108">COUNTIFS($C$4:$C$131,$V59,$B$4:$B$131,W$42)+COUNTIFS($S$4:$S$131,$V59,$B$4:$B$131,W$42)</f>
        <v>8</v>
      </c>
      <c r="X59" s="114">
        <f t="shared" si="108"/>
        <v>0</v>
      </c>
      <c r="Y59" s="114">
        <f t="shared" si="108"/>
        <v>0</v>
      </c>
      <c r="Z59" s="114">
        <f t="shared" si="108"/>
        <v>0</v>
      </c>
      <c r="AA59" s="114">
        <f t="shared" si="108"/>
        <v>0</v>
      </c>
      <c r="AB59" s="114">
        <f t="shared" si="108"/>
        <v>0</v>
      </c>
      <c r="AC59" s="154">
        <f t="shared" si="108"/>
        <v>0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/>
      <c r="D60" s="56"/>
      <c r="E60" s="56">
        <f t="shared" si="96"/>
        <v>0</v>
      </c>
      <c r="F60" s="56">
        <f t="shared" si="97"/>
        <v>0</v>
      </c>
      <c r="G60" s="56">
        <f t="shared" si="98"/>
        <v>0</v>
      </c>
      <c r="H60" s="56">
        <f t="shared" si="99"/>
        <v>0</v>
      </c>
      <c r="I60" s="56">
        <f t="shared" si="100"/>
        <v>0</v>
      </c>
      <c r="J60" s="56">
        <f t="shared" si="101"/>
        <v>0</v>
      </c>
      <c r="K60" s="57"/>
      <c r="L60" s="56">
        <f t="shared" si="102"/>
        <v>0</v>
      </c>
      <c r="M60" s="56">
        <f t="shared" si="103"/>
        <v>0</v>
      </c>
      <c r="N60" s="56">
        <f t="shared" si="104"/>
        <v>0</v>
      </c>
      <c r="O60" s="56">
        <f t="shared" si="105"/>
        <v>0</v>
      </c>
      <c r="P60" s="56">
        <f t="shared" si="106"/>
        <v>0</v>
      </c>
      <c r="Q60" s="56">
        <f t="shared" si="107"/>
        <v>0</v>
      </c>
      <c r="R60" s="56"/>
      <c r="S60" s="55"/>
      <c r="T60" s="34"/>
      <c r="U60" s="153" t="str">
        <f>IFERROR(VLOOKUP(V60,Resumo!$D$7:$E$147,2,FALSE),"")</f>
        <v/>
      </c>
      <c r="V60" s="114"/>
      <c r="W60" s="114">
        <f t="shared" si="108"/>
        <v>8</v>
      </c>
      <c r="X60" s="114">
        <f t="shared" si="108"/>
        <v>0</v>
      </c>
      <c r="Y60" s="114">
        <f t="shared" si="108"/>
        <v>0</v>
      </c>
      <c r="Z60" s="114">
        <f t="shared" si="108"/>
        <v>0</v>
      </c>
      <c r="AA60" s="114">
        <f t="shared" si="108"/>
        <v>0</v>
      </c>
      <c r="AB60" s="114">
        <f t="shared" si="108"/>
        <v>0</v>
      </c>
      <c r="AC60" s="154">
        <f t="shared" si="108"/>
        <v>0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/>
      <c r="D61" s="56"/>
      <c r="E61" s="56">
        <f t="shared" si="96"/>
        <v>0</v>
      </c>
      <c r="F61" s="56">
        <f t="shared" si="97"/>
        <v>0</v>
      </c>
      <c r="G61" s="56">
        <f t="shared" si="98"/>
        <v>0</v>
      </c>
      <c r="H61" s="56">
        <f t="shared" si="99"/>
        <v>0</v>
      </c>
      <c r="I61" s="56">
        <f t="shared" si="100"/>
        <v>0</v>
      </c>
      <c r="J61" s="56">
        <f t="shared" si="101"/>
        <v>0</v>
      </c>
      <c r="K61" s="57"/>
      <c r="L61" s="56">
        <f t="shared" si="102"/>
        <v>0</v>
      </c>
      <c r="M61" s="56">
        <f t="shared" si="103"/>
        <v>0</v>
      </c>
      <c r="N61" s="56">
        <f t="shared" si="104"/>
        <v>0</v>
      </c>
      <c r="O61" s="56">
        <f t="shared" si="105"/>
        <v>0</v>
      </c>
      <c r="P61" s="56">
        <f t="shared" si="106"/>
        <v>0</v>
      </c>
      <c r="Q61" s="56">
        <f t="shared" si="107"/>
        <v>0</v>
      </c>
      <c r="R61" s="56"/>
      <c r="S61" s="55"/>
      <c r="T61" s="34"/>
      <c r="U61" s="153" t="str">
        <f>IFERROR(VLOOKUP(V61,Resumo!$D$7:$E$147,2,FALSE),"")</f>
        <v/>
      </c>
      <c r="V61" s="114"/>
      <c r="W61" s="114">
        <f t="shared" si="108"/>
        <v>8</v>
      </c>
      <c r="X61" s="114">
        <f t="shared" si="108"/>
        <v>0</v>
      </c>
      <c r="Y61" s="114">
        <f t="shared" si="108"/>
        <v>0</v>
      </c>
      <c r="Z61" s="114">
        <f t="shared" si="108"/>
        <v>0</v>
      </c>
      <c r="AA61" s="114">
        <f t="shared" si="108"/>
        <v>0</v>
      </c>
      <c r="AB61" s="114">
        <f t="shared" si="108"/>
        <v>0</v>
      </c>
      <c r="AC61" s="154">
        <f t="shared" si="108"/>
        <v>0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/>
      <c r="D62" s="56"/>
      <c r="E62" s="56">
        <f t="shared" si="96"/>
        <v>0</v>
      </c>
      <c r="F62" s="56">
        <f t="shared" si="97"/>
        <v>0</v>
      </c>
      <c r="G62" s="56">
        <f t="shared" si="98"/>
        <v>0</v>
      </c>
      <c r="H62" s="56">
        <f t="shared" si="99"/>
        <v>0</v>
      </c>
      <c r="I62" s="56">
        <f t="shared" si="100"/>
        <v>0</v>
      </c>
      <c r="J62" s="56">
        <f t="shared" si="101"/>
        <v>0</v>
      </c>
      <c r="K62" s="57"/>
      <c r="L62" s="56">
        <f t="shared" si="102"/>
        <v>0</v>
      </c>
      <c r="M62" s="56">
        <f t="shared" si="103"/>
        <v>0</v>
      </c>
      <c r="N62" s="56">
        <f t="shared" si="104"/>
        <v>0</v>
      </c>
      <c r="O62" s="56">
        <f t="shared" si="105"/>
        <v>0</v>
      </c>
      <c r="P62" s="56">
        <f t="shared" si="106"/>
        <v>0</v>
      </c>
      <c r="Q62" s="56">
        <f t="shared" si="107"/>
        <v>0</v>
      </c>
      <c r="R62" s="56"/>
      <c r="S62" s="55"/>
      <c r="T62" s="34"/>
      <c r="U62" s="153" t="str">
        <f>IFERROR(VLOOKUP(V62,Resumo!$D$7:$E$147,2,FALSE),"")</f>
        <v/>
      </c>
      <c r="V62" s="114"/>
      <c r="W62" s="114">
        <f t="shared" si="108"/>
        <v>8</v>
      </c>
      <c r="X62" s="114">
        <f t="shared" si="108"/>
        <v>0</v>
      </c>
      <c r="Y62" s="114">
        <f t="shared" si="108"/>
        <v>0</v>
      </c>
      <c r="Z62" s="114">
        <f t="shared" si="108"/>
        <v>0</v>
      </c>
      <c r="AA62" s="114">
        <f t="shared" si="108"/>
        <v>0</v>
      </c>
      <c r="AB62" s="114">
        <f t="shared" si="108"/>
        <v>0</v>
      </c>
      <c r="AC62" s="154">
        <f t="shared" si="108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/>
      <c r="D63" s="56"/>
      <c r="E63" s="56">
        <f t="shared" si="96"/>
        <v>0</v>
      </c>
      <c r="F63" s="56">
        <f t="shared" si="97"/>
        <v>0</v>
      </c>
      <c r="G63" s="56">
        <f t="shared" si="98"/>
        <v>0</v>
      </c>
      <c r="H63" s="56">
        <f t="shared" si="99"/>
        <v>0</v>
      </c>
      <c r="I63" s="56">
        <f t="shared" si="100"/>
        <v>0</v>
      </c>
      <c r="J63" s="56">
        <f t="shared" si="101"/>
        <v>0</v>
      </c>
      <c r="K63" s="57"/>
      <c r="L63" s="56">
        <f t="shared" si="102"/>
        <v>0</v>
      </c>
      <c r="M63" s="56">
        <f t="shared" si="103"/>
        <v>0</v>
      </c>
      <c r="N63" s="56">
        <f t="shared" si="104"/>
        <v>0</v>
      </c>
      <c r="O63" s="56">
        <f t="shared" si="105"/>
        <v>0</v>
      </c>
      <c r="P63" s="56">
        <f t="shared" si="106"/>
        <v>0</v>
      </c>
      <c r="Q63" s="56">
        <f t="shared" si="107"/>
        <v>0</v>
      </c>
      <c r="R63" s="56"/>
      <c r="S63" s="55"/>
      <c r="T63" s="34"/>
      <c r="U63" s="153" t="str">
        <f>IFERROR(VLOOKUP(V63,Resumo!$D$7:$E$147,2,FALSE),"")</f>
        <v/>
      </c>
      <c r="V63" s="114"/>
      <c r="W63" s="114">
        <f t="shared" si="108"/>
        <v>8</v>
      </c>
      <c r="X63" s="114">
        <f t="shared" si="108"/>
        <v>0</v>
      </c>
      <c r="Y63" s="114">
        <f t="shared" si="108"/>
        <v>0</v>
      </c>
      <c r="Z63" s="114">
        <f t="shared" si="108"/>
        <v>0</v>
      </c>
      <c r="AA63" s="114">
        <f t="shared" si="108"/>
        <v>0</v>
      </c>
      <c r="AB63" s="114">
        <f t="shared" si="108"/>
        <v>0</v>
      </c>
      <c r="AC63" s="154">
        <f t="shared" si="108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/>
      <c r="D64" s="56"/>
      <c r="E64" s="56">
        <f t="shared" si="96"/>
        <v>0</v>
      </c>
      <c r="F64" s="56">
        <f t="shared" si="97"/>
        <v>0</v>
      </c>
      <c r="G64" s="56">
        <f t="shared" si="98"/>
        <v>0</v>
      </c>
      <c r="H64" s="56">
        <f t="shared" si="99"/>
        <v>0</v>
      </c>
      <c r="I64" s="56">
        <f t="shared" si="100"/>
        <v>0</v>
      </c>
      <c r="J64" s="56">
        <f t="shared" si="101"/>
        <v>0</v>
      </c>
      <c r="K64" s="57"/>
      <c r="L64" s="56">
        <f t="shared" si="102"/>
        <v>0</v>
      </c>
      <c r="M64" s="56">
        <f t="shared" si="103"/>
        <v>0</v>
      </c>
      <c r="N64" s="56">
        <f t="shared" si="104"/>
        <v>0</v>
      </c>
      <c r="O64" s="56">
        <f t="shared" si="105"/>
        <v>0</v>
      </c>
      <c r="P64" s="56">
        <f t="shared" si="106"/>
        <v>0</v>
      </c>
      <c r="Q64" s="56">
        <f t="shared" si="107"/>
        <v>0</v>
      </c>
      <c r="R64" s="56"/>
      <c r="S64" s="55"/>
      <c r="T64" s="34"/>
      <c r="U64" s="153" t="str">
        <f>IFERROR(VLOOKUP(V64,Resumo!$D$7:$E$147,2,FALSE),"")</f>
        <v/>
      </c>
      <c r="V64" s="114"/>
      <c r="W64" s="114">
        <f t="shared" si="108"/>
        <v>8</v>
      </c>
      <c r="X64" s="114">
        <f t="shared" si="108"/>
        <v>0</v>
      </c>
      <c r="Y64" s="114">
        <f t="shared" si="108"/>
        <v>0</v>
      </c>
      <c r="Z64" s="114">
        <f t="shared" si="108"/>
        <v>0</v>
      </c>
      <c r="AA64" s="114">
        <f t="shared" si="108"/>
        <v>0</v>
      </c>
      <c r="AB64" s="114">
        <f t="shared" si="108"/>
        <v>0</v>
      </c>
      <c r="AC64" s="154">
        <f t="shared" si="108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ref="E65:E66" si="109">IF((C65=""),0,IF($D$56=$R$56,1,IF($D$56&gt;$R$56,3,IF($D$56&lt;$R$56,0))))</f>
        <v>0</v>
      </c>
      <c r="F65" s="56">
        <f t="shared" si="97"/>
        <v>0</v>
      </c>
      <c r="G65" s="56">
        <f t="shared" si="98"/>
        <v>0</v>
      </c>
      <c r="H65" s="56">
        <f t="shared" ref="H65:H66" si="110">IF((C65=""),0,IF($D$56&gt;$R$56,1,0))</f>
        <v>0</v>
      </c>
      <c r="I65" s="56">
        <f t="shared" ref="I65:I66" si="111">IF((C65=""),0,IF($D$56=$R$56,1,0))</f>
        <v>0</v>
      </c>
      <c r="J65" s="56">
        <f t="shared" ref="J65:J66" si="112">IF((C65=""),0,IF($D$56&lt;$R$56,1,0))</f>
        <v>0</v>
      </c>
      <c r="K65" s="57"/>
      <c r="L65" s="56">
        <f t="shared" ref="L65:L66" si="113">IF((S65=""),0,IF($D$56=$R$56,1,IF($D$56&lt;$R$56,3,IF($D$56&gt;$R$56,0))))</f>
        <v>0</v>
      </c>
      <c r="M65" s="56">
        <f t="shared" si="103"/>
        <v>0</v>
      </c>
      <c r="N65" s="56">
        <f t="shared" si="104"/>
        <v>0</v>
      </c>
      <c r="O65" s="56">
        <f t="shared" ref="O65:O66" si="114">IF((S65=""),0,IF($D$56&lt;$R$56,1,0))</f>
        <v>0</v>
      </c>
      <c r="P65" s="56">
        <f t="shared" ref="P65:P66" si="115">IF((S65=""),0,IF($D$56=$R$56,1,0))</f>
        <v>0</v>
      </c>
      <c r="Q65" s="56">
        <f t="shared" ref="Q65:Q66" si="116">IF((S65=""),0,IF($D$56&gt;$R$56,1,0))</f>
        <v>0</v>
      </c>
      <c r="R65" s="63"/>
      <c r="S65" s="61"/>
      <c r="T65" s="34"/>
      <c r="U65" s="153" t="str">
        <f>IFERROR(VLOOKUP(V65,Resumo!$D$7:$E$147,2,FALSE),"")</f>
        <v/>
      </c>
      <c r="V65" s="114"/>
      <c r="W65" s="114">
        <f t="shared" si="108"/>
        <v>8</v>
      </c>
      <c r="X65" s="114">
        <f t="shared" si="108"/>
        <v>0</v>
      </c>
      <c r="Y65" s="114">
        <f t="shared" si="108"/>
        <v>0</v>
      </c>
      <c r="Z65" s="114">
        <f t="shared" si="108"/>
        <v>0</v>
      </c>
      <c r="AA65" s="114">
        <f t="shared" si="108"/>
        <v>0</v>
      </c>
      <c r="AB65" s="114">
        <f t="shared" si="108"/>
        <v>0</v>
      </c>
      <c r="AC65" s="154">
        <f t="shared" si="108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109"/>
        <v>0</v>
      </c>
      <c r="F66" s="67">
        <f t="shared" si="97"/>
        <v>0</v>
      </c>
      <c r="G66" s="67">
        <f t="shared" si="98"/>
        <v>0</v>
      </c>
      <c r="H66" s="67">
        <f t="shared" si="110"/>
        <v>0</v>
      </c>
      <c r="I66" s="67">
        <f t="shared" si="111"/>
        <v>0</v>
      </c>
      <c r="J66" s="67">
        <f t="shared" si="112"/>
        <v>0</v>
      </c>
      <c r="K66" s="68"/>
      <c r="L66" s="67">
        <f t="shared" si="113"/>
        <v>0</v>
      </c>
      <c r="M66" s="67">
        <f t="shared" si="103"/>
        <v>0</v>
      </c>
      <c r="N66" s="67">
        <f t="shared" si="104"/>
        <v>0</v>
      </c>
      <c r="O66" s="67">
        <f t="shared" si="114"/>
        <v>0</v>
      </c>
      <c r="P66" s="67">
        <f t="shared" si="115"/>
        <v>0</v>
      </c>
      <c r="Q66" s="67">
        <f t="shared" si="116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108"/>
        <v>8</v>
      </c>
      <c r="X66" s="114">
        <f t="shared" si="108"/>
        <v>0</v>
      </c>
      <c r="Y66" s="114">
        <f t="shared" si="108"/>
        <v>0</v>
      </c>
      <c r="Z66" s="114">
        <f t="shared" si="108"/>
        <v>0</v>
      </c>
      <c r="AA66" s="114">
        <f t="shared" si="108"/>
        <v>0</v>
      </c>
      <c r="AB66" s="114">
        <f t="shared" si="108"/>
        <v>0</v>
      </c>
      <c r="AC66" s="154">
        <f t="shared" si="108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108"/>
        <v>8</v>
      </c>
      <c r="X67" s="114">
        <f t="shared" si="108"/>
        <v>0</v>
      </c>
      <c r="Y67" s="114">
        <f t="shared" si="108"/>
        <v>0</v>
      </c>
      <c r="Z67" s="114">
        <f t="shared" si="108"/>
        <v>0</v>
      </c>
      <c r="AA67" s="114">
        <f t="shared" si="108"/>
        <v>0</v>
      </c>
      <c r="AB67" s="114">
        <f t="shared" si="108"/>
        <v>0</v>
      </c>
      <c r="AC67" s="154">
        <f t="shared" si="108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108"/>
        <v>8</v>
      </c>
      <c r="X68" s="114">
        <f t="shared" si="108"/>
        <v>0</v>
      </c>
      <c r="Y68" s="114">
        <f t="shared" si="108"/>
        <v>0</v>
      </c>
      <c r="Z68" s="114">
        <f t="shared" si="108"/>
        <v>0</v>
      </c>
      <c r="AA68" s="114">
        <f t="shared" si="108"/>
        <v>0</v>
      </c>
      <c r="AB68" s="114">
        <f t="shared" si="108"/>
        <v>0</v>
      </c>
      <c r="AC68" s="154">
        <f t="shared" si="108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/>
      <c r="D69" s="49">
        <f>SUM(D70:D79)</f>
        <v>0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0</v>
      </c>
      <c r="S69" s="48"/>
      <c r="T69" s="34"/>
      <c r="U69" s="153" t="str">
        <f>IFERROR(VLOOKUP(V69,Resumo!$D$7:$E$147,2,FALSE),"")</f>
        <v/>
      </c>
      <c r="V69" s="114"/>
      <c r="W69" s="114">
        <f t="shared" si="108"/>
        <v>8</v>
      </c>
      <c r="X69" s="114">
        <f t="shared" si="108"/>
        <v>0</v>
      </c>
      <c r="Y69" s="114">
        <f t="shared" si="108"/>
        <v>0</v>
      </c>
      <c r="Z69" s="114">
        <f t="shared" si="108"/>
        <v>0</v>
      </c>
      <c r="AA69" s="114">
        <f t="shared" si="108"/>
        <v>0</v>
      </c>
      <c r="AB69" s="114">
        <f t="shared" si="108"/>
        <v>0</v>
      </c>
      <c r="AC69" s="154">
        <f t="shared" si="108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/>
      <c r="D70" s="56"/>
      <c r="E70" s="56">
        <f t="shared" ref="E70:E77" si="117">IF((C70=""),0,IF($D$69=$R$69,1,IF($D$69&gt;$R$69,3,IF($D$69&lt;$R$69,0))))</f>
        <v>0</v>
      </c>
      <c r="F70" s="56">
        <f t="shared" ref="F70:F79" si="118">$D$69</f>
        <v>0</v>
      </c>
      <c r="G70" s="56">
        <f t="shared" ref="G70:G79" si="119">$R$69</f>
        <v>0</v>
      </c>
      <c r="H70" s="56">
        <f t="shared" ref="H70:H77" si="120">IF((C70=""),0,IF($D$69&gt;$R$69,1,0))</f>
        <v>0</v>
      </c>
      <c r="I70" s="56">
        <f t="shared" ref="I70:I77" si="121">IF((C70=""),0,IF($D$69=$R$69,1,0))</f>
        <v>0</v>
      </c>
      <c r="J70" s="56">
        <f t="shared" ref="J70:J77" si="122">IF((C70=""),0,IF($D$69&lt;$R$69,1,0))</f>
        <v>0</v>
      </c>
      <c r="K70" s="57"/>
      <c r="L70" s="56">
        <f t="shared" ref="L70:L77" si="123">IF((S70=""),0,IF($D$69=$R$69,1,IF($D$69&lt;$R$69,3,IF($D$69&gt;$R$69,0))))</f>
        <v>0</v>
      </c>
      <c r="M70" s="56">
        <f t="shared" ref="M70:M79" si="124">$R$69</f>
        <v>0</v>
      </c>
      <c r="N70" s="56">
        <f t="shared" ref="N70:N79" si="125">$D$69</f>
        <v>0</v>
      </c>
      <c r="O70" s="56">
        <f t="shared" ref="O70:O77" si="126">IF((S70=""),0,IF($D$69&lt;$R$69,1,0))</f>
        <v>0</v>
      </c>
      <c r="P70" s="56">
        <f t="shared" ref="P70:P77" si="127">IF((S70=""),0,IF($D$69=$R$69,1,0))</f>
        <v>0</v>
      </c>
      <c r="Q70" s="56">
        <f t="shared" ref="Q70:Q77" si="128">IF((S70=""),0,IF($D$69&gt;$R$69,1,0))</f>
        <v>0</v>
      </c>
      <c r="R70" s="56"/>
      <c r="S70" s="55"/>
      <c r="T70" s="34"/>
      <c r="U70" s="153" t="str">
        <f>IFERROR(VLOOKUP(V70,Resumo!$D$7:$E$147,2,FALSE),"")</f>
        <v/>
      </c>
      <c r="V70" s="114"/>
      <c r="W70" s="114">
        <f t="shared" si="108"/>
        <v>8</v>
      </c>
      <c r="X70" s="114">
        <f t="shared" si="108"/>
        <v>0</v>
      </c>
      <c r="Y70" s="114">
        <f t="shared" si="108"/>
        <v>0</v>
      </c>
      <c r="Z70" s="114">
        <f t="shared" si="108"/>
        <v>0</v>
      </c>
      <c r="AA70" s="114">
        <f t="shared" si="108"/>
        <v>0</v>
      </c>
      <c r="AB70" s="114">
        <f t="shared" si="108"/>
        <v>0</v>
      </c>
      <c r="AC70" s="154">
        <f t="shared" si="108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/>
      <c r="D71" s="56"/>
      <c r="E71" s="56">
        <f t="shared" si="117"/>
        <v>0</v>
      </c>
      <c r="F71" s="56">
        <f t="shared" si="118"/>
        <v>0</v>
      </c>
      <c r="G71" s="56">
        <f t="shared" si="119"/>
        <v>0</v>
      </c>
      <c r="H71" s="56">
        <f t="shared" si="120"/>
        <v>0</v>
      </c>
      <c r="I71" s="56">
        <f t="shared" si="121"/>
        <v>0</v>
      </c>
      <c r="J71" s="56">
        <f t="shared" si="122"/>
        <v>0</v>
      </c>
      <c r="K71" s="57"/>
      <c r="L71" s="56">
        <f t="shared" si="123"/>
        <v>0</v>
      </c>
      <c r="M71" s="56">
        <f t="shared" si="124"/>
        <v>0</v>
      </c>
      <c r="N71" s="56">
        <f t="shared" si="125"/>
        <v>0</v>
      </c>
      <c r="O71" s="56">
        <f t="shared" si="126"/>
        <v>0</v>
      </c>
      <c r="P71" s="56">
        <f t="shared" si="127"/>
        <v>0</v>
      </c>
      <c r="Q71" s="56">
        <f t="shared" si="128"/>
        <v>0</v>
      </c>
      <c r="R71" s="56"/>
      <c r="S71" s="55"/>
      <c r="T71" s="34"/>
      <c r="U71" s="153" t="str">
        <f>IFERROR(VLOOKUP(V71,Resumo!$D$7:$E$147,2,FALSE),"")</f>
        <v/>
      </c>
      <c r="V71" s="114"/>
      <c r="W71" s="114">
        <f t="shared" si="108"/>
        <v>8</v>
      </c>
      <c r="X71" s="114">
        <f t="shared" si="108"/>
        <v>0</v>
      </c>
      <c r="Y71" s="114">
        <f t="shared" si="108"/>
        <v>0</v>
      </c>
      <c r="Z71" s="114">
        <f t="shared" si="108"/>
        <v>0</v>
      </c>
      <c r="AA71" s="114">
        <f t="shared" si="108"/>
        <v>0</v>
      </c>
      <c r="AB71" s="114">
        <f t="shared" si="108"/>
        <v>0</v>
      </c>
      <c r="AC71" s="154">
        <f t="shared" si="108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/>
      <c r="D72" s="56"/>
      <c r="E72" s="56">
        <f t="shared" si="117"/>
        <v>0</v>
      </c>
      <c r="F72" s="56">
        <f t="shared" si="118"/>
        <v>0</v>
      </c>
      <c r="G72" s="56">
        <f t="shared" si="119"/>
        <v>0</v>
      </c>
      <c r="H72" s="56">
        <f t="shared" si="120"/>
        <v>0</v>
      </c>
      <c r="I72" s="56">
        <f t="shared" si="121"/>
        <v>0</v>
      </c>
      <c r="J72" s="56">
        <f t="shared" si="122"/>
        <v>0</v>
      </c>
      <c r="K72" s="57"/>
      <c r="L72" s="56">
        <f t="shared" si="123"/>
        <v>0</v>
      </c>
      <c r="M72" s="56">
        <f t="shared" si="124"/>
        <v>0</v>
      </c>
      <c r="N72" s="56">
        <f t="shared" si="125"/>
        <v>0</v>
      </c>
      <c r="O72" s="56">
        <f t="shared" si="126"/>
        <v>0</v>
      </c>
      <c r="P72" s="56">
        <f t="shared" si="127"/>
        <v>0</v>
      </c>
      <c r="Q72" s="56">
        <f t="shared" si="128"/>
        <v>0</v>
      </c>
      <c r="R72" s="56"/>
      <c r="S72" s="55"/>
      <c r="T72" s="34"/>
      <c r="U72" s="153" t="str">
        <f>IFERROR(VLOOKUP(V72,Resumo!$D$7:$E$147,2,FALSE),"")</f>
        <v/>
      </c>
      <c r="V72" s="114"/>
      <c r="W72" s="114">
        <f t="shared" si="108"/>
        <v>8</v>
      </c>
      <c r="X72" s="114">
        <f t="shared" si="108"/>
        <v>0</v>
      </c>
      <c r="Y72" s="114">
        <f t="shared" si="108"/>
        <v>0</v>
      </c>
      <c r="Z72" s="114">
        <f t="shared" si="108"/>
        <v>0</v>
      </c>
      <c r="AA72" s="114">
        <f t="shared" si="108"/>
        <v>0</v>
      </c>
      <c r="AB72" s="114">
        <f t="shared" si="108"/>
        <v>0</v>
      </c>
      <c r="AC72" s="154">
        <f t="shared" si="108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/>
      <c r="D73" s="56"/>
      <c r="E73" s="56">
        <f t="shared" si="117"/>
        <v>0</v>
      </c>
      <c r="F73" s="56">
        <f t="shared" si="118"/>
        <v>0</v>
      </c>
      <c r="G73" s="56">
        <f t="shared" si="119"/>
        <v>0</v>
      </c>
      <c r="H73" s="56">
        <f t="shared" si="120"/>
        <v>0</v>
      </c>
      <c r="I73" s="56">
        <f t="shared" si="121"/>
        <v>0</v>
      </c>
      <c r="J73" s="56">
        <f t="shared" si="122"/>
        <v>0</v>
      </c>
      <c r="K73" s="57"/>
      <c r="L73" s="56">
        <f t="shared" si="123"/>
        <v>0</v>
      </c>
      <c r="M73" s="56">
        <f t="shared" si="124"/>
        <v>0</v>
      </c>
      <c r="N73" s="56">
        <f t="shared" si="125"/>
        <v>0</v>
      </c>
      <c r="O73" s="56">
        <f t="shared" si="126"/>
        <v>0</v>
      </c>
      <c r="P73" s="56">
        <f t="shared" si="127"/>
        <v>0</v>
      </c>
      <c r="Q73" s="56">
        <f t="shared" si="128"/>
        <v>0</v>
      </c>
      <c r="R73" s="56"/>
      <c r="S73" s="55"/>
      <c r="T73" s="34"/>
      <c r="U73" s="153" t="str">
        <f>IFERROR(VLOOKUP(V73,Resumo!$D$7:$E$147,2,FALSE),"")</f>
        <v/>
      </c>
      <c r="V73" s="114"/>
      <c r="W73" s="114">
        <f t="shared" si="108"/>
        <v>8</v>
      </c>
      <c r="X73" s="114">
        <f t="shared" si="108"/>
        <v>0</v>
      </c>
      <c r="Y73" s="114">
        <f t="shared" si="108"/>
        <v>0</v>
      </c>
      <c r="Z73" s="114">
        <f t="shared" si="108"/>
        <v>0</v>
      </c>
      <c r="AA73" s="114">
        <f t="shared" si="108"/>
        <v>0</v>
      </c>
      <c r="AB73" s="114">
        <f t="shared" si="108"/>
        <v>0</v>
      </c>
      <c r="AC73" s="154">
        <f t="shared" si="108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/>
      <c r="D74" s="56"/>
      <c r="E74" s="56">
        <f t="shared" si="117"/>
        <v>0</v>
      </c>
      <c r="F74" s="56">
        <f t="shared" si="118"/>
        <v>0</v>
      </c>
      <c r="G74" s="56">
        <f t="shared" si="119"/>
        <v>0</v>
      </c>
      <c r="H74" s="56">
        <f t="shared" si="120"/>
        <v>0</v>
      </c>
      <c r="I74" s="56">
        <f t="shared" si="121"/>
        <v>0</v>
      </c>
      <c r="J74" s="56">
        <f t="shared" si="122"/>
        <v>0</v>
      </c>
      <c r="K74" s="57"/>
      <c r="L74" s="56">
        <f t="shared" si="123"/>
        <v>0</v>
      </c>
      <c r="M74" s="56">
        <f t="shared" si="124"/>
        <v>0</v>
      </c>
      <c r="N74" s="56">
        <f t="shared" si="125"/>
        <v>0</v>
      </c>
      <c r="O74" s="56">
        <f t="shared" si="126"/>
        <v>0</v>
      </c>
      <c r="P74" s="56">
        <f t="shared" si="127"/>
        <v>0</v>
      </c>
      <c r="Q74" s="56">
        <f t="shared" si="128"/>
        <v>0</v>
      </c>
      <c r="R74" s="56"/>
      <c r="S74" s="55"/>
      <c r="T74" s="34"/>
      <c r="U74" s="153" t="str">
        <f>IFERROR(VLOOKUP(V74,Resumo!$D$7:$E$147,2,FALSE),"")</f>
        <v/>
      </c>
      <c r="V74" s="114"/>
      <c r="W74" s="114">
        <f t="shared" si="108"/>
        <v>8</v>
      </c>
      <c r="X74" s="114">
        <f t="shared" si="108"/>
        <v>0</v>
      </c>
      <c r="Y74" s="114">
        <f t="shared" si="108"/>
        <v>0</v>
      </c>
      <c r="Z74" s="114">
        <f t="shared" si="108"/>
        <v>0</v>
      </c>
      <c r="AA74" s="114">
        <f t="shared" si="108"/>
        <v>0</v>
      </c>
      <c r="AB74" s="114">
        <f t="shared" si="108"/>
        <v>0</v>
      </c>
      <c r="AC74" s="154">
        <f t="shared" si="108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/>
      <c r="D75" s="56"/>
      <c r="E75" s="56">
        <f t="shared" si="117"/>
        <v>0</v>
      </c>
      <c r="F75" s="56">
        <f t="shared" si="118"/>
        <v>0</v>
      </c>
      <c r="G75" s="56">
        <f t="shared" si="119"/>
        <v>0</v>
      </c>
      <c r="H75" s="56">
        <f t="shared" si="120"/>
        <v>0</v>
      </c>
      <c r="I75" s="56">
        <f t="shared" si="121"/>
        <v>0</v>
      </c>
      <c r="J75" s="56">
        <f t="shared" si="122"/>
        <v>0</v>
      </c>
      <c r="K75" s="57"/>
      <c r="L75" s="56">
        <f t="shared" si="123"/>
        <v>0</v>
      </c>
      <c r="M75" s="56">
        <f t="shared" si="124"/>
        <v>0</v>
      </c>
      <c r="N75" s="56">
        <f t="shared" si="125"/>
        <v>0</v>
      </c>
      <c r="O75" s="56">
        <f t="shared" si="126"/>
        <v>0</v>
      </c>
      <c r="P75" s="56">
        <f t="shared" si="127"/>
        <v>0</v>
      </c>
      <c r="Q75" s="56">
        <f t="shared" si="128"/>
        <v>0</v>
      </c>
      <c r="R75" s="56"/>
      <c r="S75" s="55"/>
      <c r="T75" s="34"/>
      <c r="U75" s="153" t="str">
        <f>IFERROR(VLOOKUP(V75,Resumo!$D$7:$E$147,2,FALSE),"")</f>
        <v/>
      </c>
      <c r="V75" s="114"/>
      <c r="W75" s="114">
        <f t="shared" ref="W75:AC76" si="129">COUNTIFS($C$4:$C$131,$V75,$B$4:$B$131,W$42)+COUNTIFS($S$4:$S$131,$V75,$B$4:$B$131,W$42)</f>
        <v>8</v>
      </c>
      <c r="X75" s="114">
        <f t="shared" si="129"/>
        <v>0</v>
      </c>
      <c r="Y75" s="114">
        <f t="shared" si="129"/>
        <v>0</v>
      </c>
      <c r="Z75" s="114">
        <f t="shared" si="129"/>
        <v>0</v>
      </c>
      <c r="AA75" s="114">
        <f t="shared" si="129"/>
        <v>0</v>
      </c>
      <c r="AB75" s="114">
        <f t="shared" si="129"/>
        <v>0</v>
      </c>
      <c r="AC75" s="154">
        <f t="shared" si="129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/>
      <c r="D76" s="56"/>
      <c r="E76" s="56">
        <f t="shared" si="117"/>
        <v>0</v>
      </c>
      <c r="F76" s="56">
        <f t="shared" si="118"/>
        <v>0</v>
      </c>
      <c r="G76" s="56">
        <f t="shared" si="119"/>
        <v>0</v>
      </c>
      <c r="H76" s="56">
        <f t="shared" si="120"/>
        <v>0</v>
      </c>
      <c r="I76" s="56">
        <f t="shared" si="121"/>
        <v>0</v>
      </c>
      <c r="J76" s="56">
        <f t="shared" si="122"/>
        <v>0</v>
      </c>
      <c r="K76" s="57"/>
      <c r="L76" s="56">
        <f t="shared" si="123"/>
        <v>0</v>
      </c>
      <c r="M76" s="56">
        <f t="shared" si="124"/>
        <v>0</v>
      </c>
      <c r="N76" s="56">
        <f t="shared" si="125"/>
        <v>0</v>
      </c>
      <c r="O76" s="56">
        <f t="shared" si="126"/>
        <v>0</v>
      </c>
      <c r="P76" s="56">
        <f t="shared" si="127"/>
        <v>0</v>
      </c>
      <c r="Q76" s="56">
        <f t="shared" si="128"/>
        <v>0</v>
      </c>
      <c r="R76" s="56"/>
      <c r="S76" s="55"/>
      <c r="T76" s="34"/>
      <c r="U76" s="155" t="str">
        <f>IFERROR(VLOOKUP(V76,Resumo!$D$7:$E$147,2,FALSE),"")</f>
        <v/>
      </c>
      <c r="V76" s="156"/>
      <c r="W76" s="156">
        <f t="shared" si="129"/>
        <v>8</v>
      </c>
      <c r="X76" s="156">
        <f t="shared" si="129"/>
        <v>0</v>
      </c>
      <c r="Y76" s="156">
        <f t="shared" si="129"/>
        <v>0</v>
      </c>
      <c r="Z76" s="156">
        <f t="shared" si="129"/>
        <v>0</v>
      </c>
      <c r="AA76" s="156">
        <f t="shared" si="129"/>
        <v>0</v>
      </c>
      <c r="AB76" s="156">
        <f t="shared" si="129"/>
        <v>0</v>
      </c>
      <c r="AC76" s="157">
        <f t="shared" si="129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/>
      <c r="D77" s="56"/>
      <c r="E77" s="56">
        <f t="shared" si="117"/>
        <v>0</v>
      </c>
      <c r="F77" s="56">
        <f t="shared" si="118"/>
        <v>0</v>
      </c>
      <c r="G77" s="56">
        <f t="shared" si="119"/>
        <v>0</v>
      </c>
      <c r="H77" s="56">
        <f t="shared" si="120"/>
        <v>0</v>
      </c>
      <c r="I77" s="56">
        <f t="shared" si="121"/>
        <v>0</v>
      </c>
      <c r="J77" s="56">
        <f t="shared" si="122"/>
        <v>0</v>
      </c>
      <c r="K77" s="57"/>
      <c r="L77" s="56">
        <f t="shared" si="123"/>
        <v>0</v>
      </c>
      <c r="M77" s="56">
        <f t="shared" si="124"/>
        <v>0</v>
      </c>
      <c r="N77" s="56">
        <f t="shared" si="125"/>
        <v>0</v>
      </c>
      <c r="O77" s="56">
        <f t="shared" si="126"/>
        <v>0</v>
      </c>
      <c r="P77" s="56">
        <f t="shared" si="127"/>
        <v>0</v>
      </c>
      <c r="Q77" s="56">
        <f t="shared" si="128"/>
        <v>0</v>
      </c>
      <c r="R77" s="56"/>
      <c r="S77" s="55"/>
      <c r="T77" s="34"/>
      <c r="U77" s="118"/>
      <c r="V77" s="118"/>
      <c r="W77" s="118"/>
      <c r="X77" s="118"/>
      <c r="Y77" s="118"/>
      <c r="Z77" s="118"/>
      <c r="AA77" s="118"/>
      <c r="AB77" s="118"/>
      <c r="AC77" s="119"/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ref="E78:E79" si="130">IF((C78=""),0,IF($D$69=$R$69,1,IF($D$69&gt;$R$69,3,IF($D$69&lt;$R$69,0))))</f>
        <v>0</v>
      </c>
      <c r="F78" s="56">
        <f t="shared" si="118"/>
        <v>0</v>
      </c>
      <c r="G78" s="56">
        <f t="shared" si="119"/>
        <v>0</v>
      </c>
      <c r="H78" s="56">
        <f t="shared" ref="H78:H79" si="131">IF((C78=""),0,IF($D$69&gt;$R$69,1,0))</f>
        <v>0</v>
      </c>
      <c r="I78" s="56">
        <f t="shared" ref="I78:I79" si="132">IF((C78=""),0,IF($D$69=$R$69,1,0))</f>
        <v>0</v>
      </c>
      <c r="J78" s="56">
        <f t="shared" ref="J78:J79" si="133">IF((C78=""),0,IF($D$69&lt;$R$69,1,0))</f>
        <v>0</v>
      </c>
      <c r="K78" s="57"/>
      <c r="L78" s="56">
        <f t="shared" ref="L78:L79" si="134">IF((S78=""),0,IF($D$69=$R$69,1,IF($D$69&lt;$R$69,3,IF($D$69&gt;$R$69,0))))</f>
        <v>0</v>
      </c>
      <c r="M78" s="56">
        <f t="shared" si="124"/>
        <v>0</v>
      </c>
      <c r="N78" s="56">
        <f t="shared" si="125"/>
        <v>0</v>
      </c>
      <c r="O78" s="56">
        <f t="shared" ref="O78:O79" si="135">IF((S78=""),0,IF($D$69&lt;$R$69,1,0))</f>
        <v>0</v>
      </c>
      <c r="P78" s="56">
        <f t="shared" ref="P78:P79" si="136">IF((S78=""),0,IF($D$69=$R$69,1,0))</f>
        <v>0</v>
      </c>
      <c r="Q78" s="56">
        <f t="shared" ref="Q78:Q79" si="137">IF((S78=""),0,IF($D$69&gt;$R$69,1,0))</f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130"/>
        <v>0</v>
      </c>
      <c r="F79" s="67">
        <f t="shared" si="118"/>
        <v>0</v>
      </c>
      <c r="G79" s="67">
        <f t="shared" si="119"/>
        <v>0</v>
      </c>
      <c r="H79" s="67">
        <f t="shared" si="131"/>
        <v>0</v>
      </c>
      <c r="I79" s="67">
        <f t="shared" si="132"/>
        <v>0</v>
      </c>
      <c r="J79" s="67">
        <f t="shared" si="133"/>
        <v>0</v>
      </c>
      <c r="K79" s="68"/>
      <c r="L79" s="67">
        <f t="shared" si="134"/>
        <v>0</v>
      </c>
      <c r="M79" s="67">
        <f t="shared" si="124"/>
        <v>0</v>
      </c>
      <c r="N79" s="67">
        <f t="shared" si="125"/>
        <v>0</v>
      </c>
      <c r="O79" s="67">
        <f t="shared" si="135"/>
        <v>0</v>
      </c>
      <c r="P79" s="67">
        <f t="shared" si="136"/>
        <v>0</v>
      </c>
      <c r="Q79" s="67">
        <f t="shared" si="13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0" si="138">IF((C83=""),0,IF($D$82=$R$82,1,IF($D$82&gt;$R$82,3,IF($D$82&lt;$R$82,0))))</f>
        <v>0</v>
      </c>
      <c r="F83" s="56">
        <f t="shared" ref="F83:F92" si="139">$D$82</f>
        <v>0</v>
      </c>
      <c r="G83" s="56">
        <f t="shared" ref="G83:G92" si="140">$R$82</f>
        <v>0</v>
      </c>
      <c r="H83" s="56">
        <f t="shared" ref="H83:H90" si="141">IF((C83=""),0,IF($D$82&gt;$R$82,1,0))</f>
        <v>0</v>
      </c>
      <c r="I83" s="56">
        <f t="shared" ref="I83:I90" si="142">IF((C83=""),0,IF($D$82=$R$82,1,0))</f>
        <v>0</v>
      </c>
      <c r="J83" s="56">
        <f t="shared" ref="J83:J90" si="143">IF((C83=""),0,IF($D$82&lt;$R$82,1,0))</f>
        <v>0</v>
      </c>
      <c r="K83" s="57"/>
      <c r="L83" s="56">
        <f t="shared" ref="L83:L90" si="144">IF((S83=""),0,IF($D$82=$R$82,1,IF($D$82&lt;$R$82,3,IF($D$82&gt;$R$82,0))))</f>
        <v>0</v>
      </c>
      <c r="M83" s="56">
        <f t="shared" ref="M83:M92" si="145">$R$82</f>
        <v>0</v>
      </c>
      <c r="N83" s="56">
        <f t="shared" ref="N83:N92" si="146">$D$82</f>
        <v>0</v>
      </c>
      <c r="O83" s="56">
        <f t="shared" ref="O83:O90" si="147">IF((S83=""),0,IF($D$82&lt;$R$82,1,0))</f>
        <v>0</v>
      </c>
      <c r="P83" s="56">
        <f t="shared" ref="P83:P90" si="148">IF((S83=""),0,IF($D$82=$R$82,1,0))</f>
        <v>0</v>
      </c>
      <c r="Q83" s="56">
        <f t="shared" ref="Q83:Q90" si="149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138"/>
        <v>0</v>
      </c>
      <c r="F84" s="56">
        <f t="shared" si="139"/>
        <v>0</v>
      </c>
      <c r="G84" s="56">
        <f t="shared" si="140"/>
        <v>0</v>
      </c>
      <c r="H84" s="56">
        <f t="shared" si="141"/>
        <v>0</v>
      </c>
      <c r="I84" s="56">
        <f t="shared" si="142"/>
        <v>0</v>
      </c>
      <c r="J84" s="56">
        <f t="shared" si="143"/>
        <v>0</v>
      </c>
      <c r="K84" s="57"/>
      <c r="L84" s="56">
        <f t="shared" si="144"/>
        <v>0</v>
      </c>
      <c r="M84" s="56">
        <f t="shared" si="145"/>
        <v>0</v>
      </c>
      <c r="N84" s="56">
        <f t="shared" si="146"/>
        <v>0</v>
      </c>
      <c r="O84" s="56">
        <f t="shared" si="147"/>
        <v>0</v>
      </c>
      <c r="P84" s="56">
        <f t="shared" si="148"/>
        <v>0</v>
      </c>
      <c r="Q84" s="56">
        <f t="shared" si="149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138"/>
        <v>0</v>
      </c>
      <c r="F85" s="56">
        <f t="shared" si="139"/>
        <v>0</v>
      </c>
      <c r="G85" s="56">
        <f t="shared" si="140"/>
        <v>0</v>
      </c>
      <c r="H85" s="56">
        <f t="shared" si="141"/>
        <v>0</v>
      </c>
      <c r="I85" s="56">
        <f t="shared" si="142"/>
        <v>0</v>
      </c>
      <c r="J85" s="56">
        <f t="shared" si="143"/>
        <v>0</v>
      </c>
      <c r="K85" s="57"/>
      <c r="L85" s="56">
        <f t="shared" si="144"/>
        <v>0</v>
      </c>
      <c r="M85" s="56">
        <f t="shared" si="145"/>
        <v>0</v>
      </c>
      <c r="N85" s="56">
        <f t="shared" si="146"/>
        <v>0</v>
      </c>
      <c r="O85" s="56">
        <f t="shared" si="147"/>
        <v>0</v>
      </c>
      <c r="P85" s="56">
        <f t="shared" si="148"/>
        <v>0</v>
      </c>
      <c r="Q85" s="56">
        <f t="shared" si="149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138"/>
        <v>0</v>
      </c>
      <c r="F86" s="56">
        <f t="shared" si="139"/>
        <v>0</v>
      </c>
      <c r="G86" s="56">
        <f t="shared" si="140"/>
        <v>0</v>
      </c>
      <c r="H86" s="56">
        <f t="shared" si="141"/>
        <v>0</v>
      </c>
      <c r="I86" s="56">
        <f t="shared" si="142"/>
        <v>0</v>
      </c>
      <c r="J86" s="56">
        <f t="shared" si="143"/>
        <v>0</v>
      </c>
      <c r="K86" s="57"/>
      <c r="L86" s="56">
        <f t="shared" si="144"/>
        <v>0</v>
      </c>
      <c r="M86" s="56">
        <f t="shared" si="145"/>
        <v>0</v>
      </c>
      <c r="N86" s="56">
        <f t="shared" si="146"/>
        <v>0</v>
      </c>
      <c r="O86" s="56">
        <f t="shared" si="147"/>
        <v>0</v>
      </c>
      <c r="P86" s="56">
        <f t="shared" si="148"/>
        <v>0</v>
      </c>
      <c r="Q86" s="56">
        <f t="shared" si="149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138"/>
        <v>0</v>
      </c>
      <c r="F87" s="56">
        <f t="shared" si="139"/>
        <v>0</v>
      </c>
      <c r="G87" s="56">
        <f t="shared" si="140"/>
        <v>0</v>
      </c>
      <c r="H87" s="56">
        <f t="shared" si="141"/>
        <v>0</v>
      </c>
      <c r="I87" s="56">
        <f t="shared" si="142"/>
        <v>0</v>
      </c>
      <c r="J87" s="56">
        <f t="shared" si="143"/>
        <v>0</v>
      </c>
      <c r="K87" s="57"/>
      <c r="L87" s="56">
        <f t="shared" si="144"/>
        <v>0</v>
      </c>
      <c r="M87" s="56">
        <f t="shared" si="145"/>
        <v>0</v>
      </c>
      <c r="N87" s="56">
        <f t="shared" si="146"/>
        <v>0</v>
      </c>
      <c r="O87" s="56">
        <f t="shared" si="147"/>
        <v>0</v>
      </c>
      <c r="P87" s="56">
        <f t="shared" si="148"/>
        <v>0</v>
      </c>
      <c r="Q87" s="56">
        <f t="shared" si="149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138"/>
        <v>0</v>
      </c>
      <c r="F88" s="56">
        <f t="shared" si="139"/>
        <v>0</v>
      </c>
      <c r="G88" s="56">
        <f t="shared" si="140"/>
        <v>0</v>
      </c>
      <c r="H88" s="56">
        <f t="shared" si="141"/>
        <v>0</v>
      </c>
      <c r="I88" s="56">
        <f t="shared" si="142"/>
        <v>0</v>
      </c>
      <c r="J88" s="56">
        <f t="shared" si="143"/>
        <v>0</v>
      </c>
      <c r="K88" s="57"/>
      <c r="L88" s="56">
        <f t="shared" si="144"/>
        <v>0</v>
      </c>
      <c r="M88" s="56">
        <f t="shared" si="145"/>
        <v>0</v>
      </c>
      <c r="N88" s="56">
        <f t="shared" si="146"/>
        <v>0</v>
      </c>
      <c r="O88" s="56">
        <f t="shared" si="147"/>
        <v>0</v>
      </c>
      <c r="P88" s="56">
        <f t="shared" si="148"/>
        <v>0</v>
      </c>
      <c r="Q88" s="56">
        <f t="shared" si="149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138"/>
        <v>0</v>
      </c>
      <c r="F89" s="56">
        <f t="shared" si="139"/>
        <v>0</v>
      </c>
      <c r="G89" s="56">
        <f t="shared" si="140"/>
        <v>0</v>
      </c>
      <c r="H89" s="56">
        <f t="shared" si="141"/>
        <v>0</v>
      </c>
      <c r="I89" s="56">
        <f t="shared" si="142"/>
        <v>0</v>
      </c>
      <c r="J89" s="56">
        <f t="shared" si="143"/>
        <v>0</v>
      </c>
      <c r="K89" s="57"/>
      <c r="L89" s="56">
        <f t="shared" si="144"/>
        <v>0</v>
      </c>
      <c r="M89" s="56">
        <f t="shared" si="145"/>
        <v>0</v>
      </c>
      <c r="N89" s="56">
        <f t="shared" si="146"/>
        <v>0</v>
      </c>
      <c r="O89" s="56">
        <f t="shared" si="147"/>
        <v>0</v>
      </c>
      <c r="P89" s="56">
        <f t="shared" si="148"/>
        <v>0</v>
      </c>
      <c r="Q89" s="56">
        <f t="shared" si="149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138"/>
        <v>0</v>
      </c>
      <c r="F90" s="56">
        <f t="shared" si="139"/>
        <v>0</v>
      </c>
      <c r="G90" s="56">
        <f t="shared" si="140"/>
        <v>0</v>
      </c>
      <c r="H90" s="56">
        <f t="shared" si="141"/>
        <v>0</v>
      </c>
      <c r="I90" s="56">
        <f t="shared" si="142"/>
        <v>0</v>
      </c>
      <c r="J90" s="56">
        <f t="shared" si="143"/>
        <v>0</v>
      </c>
      <c r="K90" s="57"/>
      <c r="L90" s="56">
        <f t="shared" si="144"/>
        <v>0</v>
      </c>
      <c r="M90" s="56">
        <f t="shared" si="145"/>
        <v>0</v>
      </c>
      <c r="N90" s="56">
        <f t="shared" si="146"/>
        <v>0</v>
      </c>
      <c r="O90" s="56">
        <f t="shared" si="147"/>
        <v>0</v>
      </c>
      <c r="P90" s="56">
        <f t="shared" si="148"/>
        <v>0</v>
      </c>
      <c r="Q90" s="56">
        <f t="shared" si="149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ref="E91:E92" si="150">IF((C91=""),0,IF($D$82=$R$82,1,IF($D$82&gt;$R$82,3,IF($D$82&lt;$R$82,0))))</f>
        <v>0</v>
      </c>
      <c r="F91" s="56">
        <f t="shared" si="139"/>
        <v>0</v>
      </c>
      <c r="G91" s="56">
        <f t="shared" si="140"/>
        <v>0</v>
      </c>
      <c r="H91" s="56">
        <f t="shared" ref="H91:H92" si="151">IF((C91=""),0,IF($D$82&gt;$R$82,1,0))</f>
        <v>0</v>
      </c>
      <c r="I91" s="56">
        <f t="shared" ref="I91:I92" si="152">IF((C91=""),0,IF($D$82=$R$82,1,0))</f>
        <v>0</v>
      </c>
      <c r="J91" s="56">
        <f t="shared" ref="J91:J92" si="153">IF((C91=""),0,IF($D$82&lt;$R$82,1,0))</f>
        <v>0</v>
      </c>
      <c r="K91" s="57"/>
      <c r="L91" s="56">
        <f t="shared" ref="L91:L92" si="154">IF((S91=""),0,IF($D$82=$R$82,1,IF($D$82&lt;$R$82,3,IF($D$82&gt;$R$82,0))))</f>
        <v>0</v>
      </c>
      <c r="M91" s="56">
        <f t="shared" si="145"/>
        <v>0</v>
      </c>
      <c r="N91" s="56">
        <f t="shared" si="146"/>
        <v>0</v>
      </c>
      <c r="O91" s="56">
        <f t="shared" ref="O91:O92" si="155">IF((S91=""),0,IF($D$82&lt;$R$82,1,0))</f>
        <v>0</v>
      </c>
      <c r="P91" s="56">
        <f t="shared" ref="P91:P92" si="156">IF((S91=""),0,IF($D$82=$R$82,1,0))</f>
        <v>0</v>
      </c>
      <c r="Q91" s="56">
        <f t="shared" ref="Q91:Q92" si="157">IF((S91=""),0,IF($D$82&gt;$R$82,1,0))</f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150"/>
        <v>0</v>
      </c>
      <c r="F92" s="67">
        <f t="shared" si="139"/>
        <v>0</v>
      </c>
      <c r="G92" s="67">
        <f t="shared" si="140"/>
        <v>0</v>
      </c>
      <c r="H92" s="67">
        <f t="shared" si="151"/>
        <v>0</v>
      </c>
      <c r="I92" s="67">
        <f t="shared" si="152"/>
        <v>0</v>
      </c>
      <c r="J92" s="67">
        <f t="shared" si="153"/>
        <v>0</v>
      </c>
      <c r="K92" s="68"/>
      <c r="L92" s="67">
        <f t="shared" si="154"/>
        <v>0</v>
      </c>
      <c r="M92" s="67">
        <f t="shared" si="145"/>
        <v>0</v>
      </c>
      <c r="N92" s="67">
        <f t="shared" si="146"/>
        <v>0</v>
      </c>
      <c r="O92" s="67">
        <f t="shared" si="155"/>
        <v>0</v>
      </c>
      <c r="P92" s="67">
        <f t="shared" si="156"/>
        <v>0</v>
      </c>
      <c r="Q92" s="67">
        <f t="shared" si="157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58">IF((C96=""),0,IF($D$95=$R$95,1,IF($D$95&gt;$R$95,3,IF($D$95&lt;$R$95,0))))</f>
        <v>0</v>
      </c>
      <c r="F96" s="56">
        <f t="shared" ref="F96:F105" si="159">$D$95</f>
        <v>0</v>
      </c>
      <c r="G96" s="56">
        <f t="shared" ref="G96:G105" si="160">$R$95</f>
        <v>0</v>
      </c>
      <c r="H96" s="56">
        <f t="shared" ref="H96:H105" si="161">IF((C96=""),0,IF($D$95&gt;$R$95,1,0))</f>
        <v>0</v>
      </c>
      <c r="I96" s="56">
        <f t="shared" ref="I96:I105" si="162">IF((C96=""),0,IF($D$95=$R$95,1,0))</f>
        <v>0</v>
      </c>
      <c r="J96" s="56">
        <f t="shared" ref="J96:J105" si="163">IF((C96=""),0,IF($D$95&lt;$R$95,1,0))</f>
        <v>0</v>
      </c>
      <c r="K96" s="57"/>
      <c r="L96" s="56">
        <f t="shared" ref="L96:L105" si="164">IF((S96=""),0,IF($D$95=$R$95,1,IF($D$95&lt;$R$95,3,IF($D$95&gt;$R$95,0))))</f>
        <v>0</v>
      </c>
      <c r="M96" s="56">
        <f t="shared" ref="M96:M105" si="165">$R$95</f>
        <v>0</v>
      </c>
      <c r="N96" s="56">
        <f t="shared" ref="N96:N105" si="166">$D$95</f>
        <v>0</v>
      </c>
      <c r="O96" s="56">
        <f t="shared" ref="O96:O105" si="167">IF((S96=""),0,IF($D$95&lt;$R$95,1,0))</f>
        <v>0</v>
      </c>
      <c r="P96" s="56">
        <f t="shared" ref="P96:P105" si="168">IF((S96=""),0,IF($D$95=$R$95,1,0))</f>
        <v>0</v>
      </c>
      <c r="Q96" s="56">
        <f t="shared" ref="Q96:Q105" si="169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58"/>
        <v>0</v>
      </c>
      <c r="F97" s="56">
        <f t="shared" si="159"/>
        <v>0</v>
      </c>
      <c r="G97" s="56">
        <f t="shared" si="160"/>
        <v>0</v>
      </c>
      <c r="H97" s="56">
        <f t="shared" si="161"/>
        <v>0</v>
      </c>
      <c r="I97" s="56">
        <f t="shared" si="162"/>
        <v>0</v>
      </c>
      <c r="J97" s="56">
        <f t="shared" si="163"/>
        <v>0</v>
      </c>
      <c r="K97" s="57"/>
      <c r="L97" s="56">
        <f t="shared" si="164"/>
        <v>0</v>
      </c>
      <c r="M97" s="56">
        <f t="shared" si="165"/>
        <v>0</v>
      </c>
      <c r="N97" s="56">
        <f t="shared" si="166"/>
        <v>0</v>
      </c>
      <c r="O97" s="56">
        <f t="shared" si="167"/>
        <v>0</v>
      </c>
      <c r="P97" s="56">
        <f t="shared" si="168"/>
        <v>0</v>
      </c>
      <c r="Q97" s="56">
        <f t="shared" si="169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58"/>
        <v>0</v>
      </c>
      <c r="F98" s="56">
        <f t="shared" si="159"/>
        <v>0</v>
      </c>
      <c r="G98" s="56">
        <f t="shared" si="160"/>
        <v>0</v>
      </c>
      <c r="H98" s="56">
        <f t="shared" si="161"/>
        <v>0</v>
      </c>
      <c r="I98" s="56">
        <f t="shared" si="162"/>
        <v>0</v>
      </c>
      <c r="J98" s="56">
        <f t="shared" si="163"/>
        <v>0</v>
      </c>
      <c r="K98" s="57"/>
      <c r="L98" s="56">
        <f t="shared" si="164"/>
        <v>0</v>
      </c>
      <c r="M98" s="56">
        <f t="shared" si="165"/>
        <v>0</v>
      </c>
      <c r="N98" s="56">
        <f t="shared" si="166"/>
        <v>0</v>
      </c>
      <c r="O98" s="56">
        <f t="shared" si="167"/>
        <v>0</v>
      </c>
      <c r="P98" s="56">
        <f t="shared" si="168"/>
        <v>0</v>
      </c>
      <c r="Q98" s="56">
        <f t="shared" si="169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58"/>
        <v>0</v>
      </c>
      <c r="F99" s="56">
        <f t="shared" si="159"/>
        <v>0</v>
      </c>
      <c r="G99" s="56">
        <f t="shared" si="160"/>
        <v>0</v>
      </c>
      <c r="H99" s="56">
        <f t="shared" si="161"/>
        <v>0</v>
      </c>
      <c r="I99" s="56">
        <f t="shared" si="162"/>
        <v>0</v>
      </c>
      <c r="J99" s="56">
        <f t="shared" si="163"/>
        <v>0</v>
      </c>
      <c r="K99" s="57"/>
      <c r="L99" s="56">
        <f t="shared" si="164"/>
        <v>0</v>
      </c>
      <c r="M99" s="56">
        <f t="shared" si="165"/>
        <v>0</v>
      </c>
      <c r="N99" s="56">
        <f t="shared" si="166"/>
        <v>0</v>
      </c>
      <c r="O99" s="56">
        <f t="shared" si="167"/>
        <v>0</v>
      </c>
      <c r="P99" s="56">
        <f t="shared" si="168"/>
        <v>0</v>
      </c>
      <c r="Q99" s="56">
        <f t="shared" si="169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58"/>
        <v>0</v>
      </c>
      <c r="F100" s="56">
        <f t="shared" si="159"/>
        <v>0</v>
      </c>
      <c r="G100" s="56">
        <f t="shared" si="160"/>
        <v>0</v>
      </c>
      <c r="H100" s="56">
        <f t="shared" si="161"/>
        <v>0</v>
      </c>
      <c r="I100" s="56">
        <f t="shared" si="162"/>
        <v>0</v>
      </c>
      <c r="J100" s="56">
        <f t="shared" si="163"/>
        <v>0</v>
      </c>
      <c r="K100" s="57"/>
      <c r="L100" s="56">
        <f t="shared" si="164"/>
        <v>0</v>
      </c>
      <c r="M100" s="56">
        <f t="shared" si="165"/>
        <v>0</v>
      </c>
      <c r="N100" s="56">
        <f t="shared" si="166"/>
        <v>0</v>
      </c>
      <c r="O100" s="56">
        <f t="shared" si="167"/>
        <v>0</v>
      </c>
      <c r="P100" s="56">
        <f t="shared" si="168"/>
        <v>0</v>
      </c>
      <c r="Q100" s="56">
        <f t="shared" si="169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58"/>
        <v>0</v>
      </c>
      <c r="F101" s="56">
        <f t="shared" si="159"/>
        <v>0</v>
      </c>
      <c r="G101" s="56">
        <f t="shared" si="160"/>
        <v>0</v>
      </c>
      <c r="H101" s="56">
        <f t="shared" si="161"/>
        <v>0</v>
      </c>
      <c r="I101" s="56">
        <f t="shared" si="162"/>
        <v>0</v>
      </c>
      <c r="J101" s="56">
        <f t="shared" si="163"/>
        <v>0</v>
      </c>
      <c r="K101" s="57"/>
      <c r="L101" s="56">
        <f t="shared" si="164"/>
        <v>0</v>
      </c>
      <c r="M101" s="56">
        <f t="shared" si="165"/>
        <v>0</v>
      </c>
      <c r="N101" s="56">
        <f t="shared" si="166"/>
        <v>0</v>
      </c>
      <c r="O101" s="56">
        <f t="shared" si="167"/>
        <v>0</v>
      </c>
      <c r="P101" s="56">
        <f t="shared" si="168"/>
        <v>0</v>
      </c>
      <c r="Q101" s="56">
        <f t="shared" si="169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58"/>
        <v>0</v>
      </c>
      <c r="F102" s="56">
        <f t="shared" si="159"/>
        <v>0</v>
      </c>
      <c r="G102" s="56">
        <f t="shared" si="160"/>
        <v>0</v>
      </c>
      <c r="H102" s="56">
        <f t="shared" si="161"/>
        <v>0</v>
      </c>
      <c r="I102" s="56">
        <f t="shared" si="162"/>
        <v>0</v>
      </c>
      <c r="J102" s="56">
        <f t="shared" si="163"/>
        <v>0</v>
      </c>
      <c r="K102" s="57"/>
      <c r="L102" s="56">
        <f t="shared" si="164"/>
        <v>0</v>
      </c>
      <c r="M102" s="56">
        <f t="shared" si="165"/>
        <v>0</v>
      </c>
      <c r="N102" s="56">
        <f t="shared" si="166"/>
        <v>0</v>
      </c>
      <c r="O102" s="56">
        <f t="shared" si="167"/>
        <v>0</v>
      </c>
      <c r="P102" s="56">
        <f t="shared" si="168"/>
        <v>0</v>
      </c>
      <c r="Q102" s="56">
        <f t="shared" si="169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58"/>
        <v>0</v>
      </c>
      <c r="F103" s="56">
        <f t="shared" si="159"/>
        <v>0</v>
      </c>
      <c r="G103" s="56">
        <f t="shared" si="160"/>
        <v>0</v>
      </c>
      <c r="H103" s="56">
        <f t="shared" si="161"/>
        <v>0</v>
      </c>
      <c r="I103" s="56">
        <f t="shared" si="162"/>
        <v>0</v>
      </c>
      <c r="J103" s="56">
        <f t="shared" si="163"/>
        <v>0</v>
      </c>
      <c r="K103" s="57"/>
      <c r="L103" s="56">
        <f t="shared" si="164"/>
        <v>0</v>
      </c>
      <c r="M103" s="56">
        <f t="shared" si="165"/>
        <v>0</v>
      </c>
      <c r="N103" s="56">
        <f t="shared" si="166"/>
        <v>0</v>
      </c>
      <c r="O103" s="56">
        <f t="shared" si="167"/>
        <v>0</v>
      </c>
      <c r="P103" s="56">
        <f t="shared" si="168"/>
        <v>0</v>
      </c>
      <c r="Q103" s="56">
        <f t="shared" si="169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58"/>
        <v>0</v>
      </c>
      <c r="F104" s="56">
        <f t="shared" si="159"/>
        <v>0</v>
      </c>
      <c r="G104" s="56">
        <f t="shared" si="160"/>
        <v>0</v>
      </c>
      <c r="H104" s="56">
        <f t="shared" si="161"/>
        <v>0</v>
      </c>
      <c r="I104" s="56">
        <f t="shared" si="162"/>
        <v>0</v>
      </c>
      <c r="J104" s="56">
        <f t="shared" si="163"/>
        <v>0</v>
      </c>
      <c r="K104" s="57"/>
      <c r="L104" s="56">
        <f t="shared" si="164"/>
        <v>0</v>
      </c>
      <c r="M104" s="56">
        <f t="shared" si="165"/>
        <v>0</v>
      </c>
      <c r="N104" s="56">
        <f t="shared" si="166"/>
        <v>0</v>
      </c>
      <c r="O104" s="56">
        <f t="shared" si="167"/>
        <v>0</v>
      </c>
      <c r="P104" s="56">
        <f t="shared" si="168"/>
        <v>0</v>
      </c>
      <c r="Q104" s="56">
        <f t="shared" si="169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58"/>
        <v>0</v>
      </c>
      <c r="F105" s="67">
        <f t="shared" si="159"/>
        <v>0</v>
      </c>
      <c r="G105" s="67">
        <f t="shared" si="160"/>
        <v>0</v>
      </c>
      <c r="H105" s="67">
        <f t="shared" si="161"/>
        <v>0</v>
      </c>
      <c r="I105" s="67">
        <f t="shared" si="162"/>
        <v>0</v>
      </c>
      <c r="J105" s="67">
        <f t="shared" si="163"/>
        <v>0</v>
      </c>
      <c r="K105" s="68"/>
      <c r="L105" s="67">
        <f t="shared" si="164"/>
        <v>0</v>
      </c>
      <c r="M105" s="67">
        <f t="shared" si="165"/>
        <v>0</v>
      </c>
      <c r="N105" s="67">
        <f t="shared" si="166"/>
        <v>0</v>
      </c>
      <c r="O105" s="67">
        <f t="shared" si="167"/>
        <v>0</v>
      </c>
      <c r="P105" s="67">
        <f t="shared" si="168"/>
        <v>0</v>
      </c>
      <c r="Q105" s="67">
        <f t="shared" si="169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70">IF((C109=""),0,IF($D$108=$R$108,1,IF($D$108&gt;$R$108,3,IF($D$108&lt;$R$108,0))))</f>
        <v>0</v>
      </c>
      <c r="F109" s="56">
        <f t="shared" ref="F109:F118" si="171">$D$108</f>
        <v>0</v>
      </c>
      <c r="G109" s="56">
        <f t="shared" ref="G109:G118" si="172">$R$108</f>
        <v>0</v>
      </c>
      <c r="H109" s="56">
        <f t="shared" ref="H109:H118" si="173">IF((C109=""),0,IF($D$108&gt;$R$108,1,0))</f>
        <v>0</v>
      </c>
      <c r="I109" s="56">
        <f t="shared" ref="I109:I118" si="174">IF((C109=""),0,IF($D$108=$R$108,1,0))</f>
        <v>0</v>
      </c>
      <c r="J109" s="56">
        <f t="shared" ref="J109:J118" si="175">IF((C109=""),0,IF($D$108&lt;$R$108,1,0))</f>
        <v>0</v>
      </c>
      <c r="K109" s="57"/>
      <c r="L109" s="56">
        <f t="shared" ref="L109:L118" si="176">IF((S109=""),0,IF($D$108=$R$108,1,IF($D$108&lt;$R$108,3,IF($D$108&gt;$R$108,0))))</f>
        <v>0</v>
      </c>
      <c r="M109" s="56">
        <f t="shared" ref="M109:M118" si="177">$R$108</f>
        <v>0</v>
      </c>
      <c r="N109" s="56">
        <f t="shared" ref="N109:N118" si="178">$D$108</f>
        <v>0</v>
      </c>
      <c r="O109" s="56">
        <f t="shared" ref="O109:O118" si="179">IF((S109=""),0,IF($D$108&lt;$R$108,1,0))</f>
        <v>0</v>
      </c>
      <c r="P109" s="56">
        <f t="shared" ref="P109:P118" si="180">IF((S109=""),0,IF($D$108=$R$108,1,0))</f>
        <v>0</v>
      </c>
      <c r="Q109" s="56">
        <f t="shared" ref="Q109:Q118" si="181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70"/>
        <v>0</v>
      </c>
      <c r="F110" s="56">
        <f t="shared" si="171"/>
        <v>0</v>
      </c>
      <c r="G110" s="56">
        <f t="shared" si="172"/>
        <v>0</v>
      </c>
      <c r="H110" s="56">
        <f t="shared" si="173"/>
        <v>0</v>
      </c>
      <c r="I110" s="56">
        <f t="shared" si="174"/>
        <v>0</v>
      </c>
      <c r="J110" s="56">
        <f t="shared" si="175"/>
        <v>0</v>
      </c>
      <c r="K110" s="57"/>
      <c r="L110" s="56">
        <f t="shared" si="176"/>
        <v>0</v>
      </c>
      <c r="M110" s="56">
        <f t="shared" si="177"/>
        <v>0</v>
      </c>
      <c r="N110" s="56">
        <f t="shared" si="178"/>
        <v>0</v>
      </c>
      <c r="O110" s="56">
        <f t="shared" si="179"/>
        <v>0</v>
      </c>
      <c r="P110" s="56">
        <f t="shared" si="180"/>
        <v>0</v>
      </c>
      <c r="Q110" s="56">
        <f t="shared" si="181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70"/>
        <v>0</v>
      </c>
      <c r="F111" s="56">
        <f t="shared" si="171"/>
        <v>0</v>
      </c>
      <c r="G111" s="56">
        <f t="shared" si="172"/>
        <v>0</v>
      </c>
      <c r="H111" s="56">
        <f t="shared" si="173"/>
        <v>0</v>
      </c>
      <c r="I111" s="56">
        <f t="shared" si="174"/>
        <v>0</v>
      </c>
      <c r="J111" s="56">
        <f t="shared" si="175"/>
        <v>0</v>
      </c>
      <c r="K111" s="57"/>
      <c r="L111" s="56">
        <f t="shared" si="176"/>
        <v>0</v>
      </c>
      <c r="M111" s="56">
        <f t="shared" si="177"/>
        <v>0</v>
      </c>
      <c r="N111" s="56">
        <f t="shared" si="178"/>
        <v>0</v>
      </c>
      <c r="O111" s="56">
        <f t="shared" si="179"/>
        <v>0</v>
      </c>
      <c r="P111" s="56">
        <f t="shared" si="180"/>
        <v>0</v>
      </c>
      <c r="Q111" s="56">
        <f t="shared" si="181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70"/>
        <v>0</v>
      </c>
      <c r="F112" s="56">
        <f t="shared" si="171"/>
        <v>0</v>
      </c>
      <c r="G112" s="56">
        <f t="shared" si="172"/>
        <v>0</v>
      </c>
      <c r="H112" s="56">
        <f t="shared" si="173"/>
        <v>0</v>
      </c>
      <c r="I112" s="56">
        <f t="shared" si="174"/>
        <v>0</v>
      </c>
      <c r="J112" s="56">
        <f t="shared" si="175"/>
        <v>0</v>
      </c>
      <c r="K112" s="57"/>
      <c r="L112" s="56">
        <f t="shared" si="176"/>
        <v>0</v>
      </c>
      <c r="M112" s="56">
        <f t="shared" si="177"/>
        <v>0</v>
      </c>
      <c r="N112" s="56">
        <f t="shared" si="178"/>
        <v>0</v>
      </c>
      <c r="O112" s="56">
        <f t="shared" si="179"/>
        <v>0</v>
      </c>
      <c r="P112" s="56">
        <f t="shared" si="180"/>
        <v>0</v>
      </c>
      <c r="Q112" s="56">
        <f t="shared" si="181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70"/>
        <v>0</v>
      </c>
      <c r="F113" s="56">
        <f t="shared" si="171"/>
        <v>0</v>
      </c>
      <c r="G113" s="56">
        <f t="shared" si="172"/>
        <v>0</v>
      </c>
      <c r="H113" s="56">
        <f t="shared" si="173"/>
        <v>0</v>
      </c>
      <c r="I113" s="56">
        <f t="shared" si="174"/>
        <v>0</v>
      </c>
      <c r="J113" s="56">
        <f t="shared" si="175"/>
        <v>0</v>
      </c>
      <c r="K113" s="57"/>
      <c r="L113" s="56">
        <f t="shared" si="176"/>
        <v>0</v>
      </c>
      <c r="M113" s="56">
        <f t="shared" si="177"/>
        <v>0</v>
      </c>
      <c r="N113" s="56">
        <f t="shared" si="178"/>
        <v>0</v>
      </c>
      <c r="O113" s="56">
        <f t="shared" si="179"/>
        <v>0</v>
      </c>
      <c r="P113" s="56">
        <f t="shared" si="180"/>
        <v>0</v>
      </c>
      <c r="Q113" s="56">
        <f t="shared" si="181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70"/>
        <v>0</v>
      </c>
      <c r="F114" s="56">
        <f t="shared" si="171"/>
        <v>0</v>
      </c>
      <c r="G114" s="56">
        <f t="shared" si="172"/>
        <v>0</v>
      </c>
      <c r="H114" s="56">
        <f t="shared" si="173"/>
        <v>0</v>
      </c>
      <c r="I114" s="56">
        <f t="shared" si="174"/>
        <v>0</v>
      </c>
      <c r="J114" s="56">
        <f t="shared" si="175"/>
        <v>0</v>
      </c>
      <c r="K114" s="57"/>
      <c r="L114" s="56">
        <f t="shared" si="176"/>
        <v>0</v>
      </c>
      <c r="M114" s="56">
        <f t="shared" si="177"/>
        <v>0</v>
      </c>
      <c r="N114" s="56">
        <f t="shared" si="178"/>
        <v>0</v>
      </c>
      <c r="O114" s="56">
        <f t="shared" si="179"/>
        <v>0</v>
      </c>
      <c r="P114" s="56">
        <f t="shared" si="180"/>
        <v>0</v>
      </c>
      <c r="Q114" s="56">
        <f t="shared" si="181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70"/>
        <v>0</v>
      </c>
      <c r="F115" s="56">
        <f t="shared" si="171"/>
        <v>0</v>
      </c>
      <c r="G115" s="56">
        <f t="shared" si="172"/>
        <v>0</v>
      </c>
      <c r="H115" s="56">
        <f t="shared" si="173"/>
        <v>0</v>
      </c>
      <c r="I115" s="56">
        <f t="shared" si="174"/>
        <v>0</v>
      </c>
      <c r="J115" s="56">
        <f t="shared" si="175"/>
        <v>0</v>
      </c>
      <c r="K115" s="57"/>
      <c r="L115" s="56">
        <f t="shared" si="176"/>
        <v>0</v>
      </c>
      <c r="M115" s="56">
        <f t="shared" si="177"/>
        <v>0</v>
      </c>
      <c r="N115" s="56">
        <f t="shared" si="178"/>
        <v>0</v>
      </c>
      <c r="O115" s="56">
        <f t="shared" si="179"/>
        <v>0</v>
      </c>
      <c r="P115" s="56">
        <f t="shared" si="180"/>
        <v>0</v>
      </c>
      <c r="Q115" s="56">
        <f t="shared" si="181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70"/>
        <v>0</v>
      </c>
      <c r="F116" s="56">
        <f t="shared" si="171"/>
        <v>0</v>
      </c>
      <c r="G116" s="56">
        <f t="shared" si="172"/>
        <v>0</v>
      </c>
      <c r="H116" s="56">
        <f t="shared" si="173"/>
        <v>0</v>
      </c>
      <c r="I116" s="56">
        <f t="shared" si="174"/>
        <v>0</v>
      </c>
      <c r="J116" s="56">
        <f t="shared" si="175"/>
        <v>0</v>
      </c>
      <c r="K116" s="57"/>
      <c r="L116" s="56">
        <f t="shared" si="176"/>
        <v>0</v>
      </c>
      <c r="M116" s="56">
        <f t="shared" si="177"/>
        <v>0</v>
      </c>
      <c r="N116" s="56">
        <f t="shared" si="178"/>
        <v>0</v>
      </c>
      <c r="O116" s="56">
        <f t="shared" si="179"/>
        <v>0</v>
      </c>
      <c r="P116" s="56">
        <f t="shared" si="180"/>
        <v>0</v>
      </c>
      <c r="Q116" s="56">
        <f t="shared" si="181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70"/>
        <v>0</v>
      </c>
      <c r="F117" s="56">
        <f t="shared" si="171"/>
        <v>0</v>
      </c>
      <c r="G117" s="56">
        <f t="shared" si="172"/>
        <v>0</v>
      </c>
      <c r="H117" s="56">
        <f t="shared" si="173"/>
        <v>0</v>
      </c>
      <c r="I117" s="56">
        <f t="shared" si="174"/>
        <v>0</v>
      </c>
      <c r="J117" s="56">
        <f t="shared" si="175"/>
        <v>0</v>
      </c>
      <c r="K117" s="57"/>
      <c r="L117" s="56">
        <f t="shared" si="176"/>
        <v>0</v>
      </c>
      <c r="M117" s="56">
        <f t="shared" si="177"/>
        <v>0</v>
      </c>
      <c r="N117" s="56">
        <f t="shared" si="178"/>
        <v>0</v>
      </c>
      <c r="O117" s="56">
        <f t="shared" si="179"/>
        <v>0</v>
      </c>
      <c r="P117" s="56">
        <f t="shared" si="180"/>
        <v>0</v>
      </c>
      <c r="Q117" s="56">
        <f t="shared" si="181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70"/>
        <v>0</v>
      </c>
      <c r="F118" s="67">
        <f t="shared" si="171"/>
        <v>0</v>
      </c>
      <c r="G118" s="67">
        <f t="shared" si="172"/>
        <v>0</v>
      </c>
      <c r="H118" s="67">
        <f t="shared" si="173"/>
        <v>0</v>
      </c>
      <c r="I118" s="67">
        <f t="shared" si="174"/>
        <v>0</v>
      </c>
      <c r="J118" s="67">
        <f t="shared" si="175"/>
        <v>0</v>
      </c>
      <c r="K118" s="68"/>
      <c r="L118" s="67">
        <f t="shared" si="176"/>
        <v>0</v>
      </c>
      <c r="M118" s="67">
        <f t="shared" si="177"/>
        <v>0</v>
      </c>
      <c r="N118" s="67">
        <f t="shared" si="178"/>
        <v>0</v>
      </c>
      <c r="O118" s="67">
        <f t="shared" si="179"/>
        <v>0</v>
      </c>
      <c r="P118" s="67">
        <f t="shared" si="180"/>
        <v>0</v>
      </c>
      <c r="Q118" s="67">
        <f t="shared" si="181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82">IF((C122=""),0,IF($D$121=$R$121,1,IF($D$121&gt;$R$121,3,IF($D$121&lt;$R$121,0))))</f>
        <v>0</v>
      </c>
      <c r="F122" s="56">
        <f t="shared" ref="F122:F131" si="183">$D$121</f>
        <v>0</v>
      </c>
      <c r="G122" s="56">
        <f t="shared" ref="G122:G131" si="184">$R$121</f>
        <v>0</v>
      </c>
      <c r="H122" s="56">
        <f t="shared" ref="H122:H131" si="185">IF((C122=""),0,IF($D$121&gt;$R$121,1,0))</f>
        <v>0</v>
      </c>
      <c r="I122" s="56">
        <f t="shared" ref="I122:I131" si="186">IF((C122=""),0,IF($D$121=$R$121,1,0))</f>
        <v>0</v>
      </c>
      <c r="J122" s="56">
        <f t="shared" ref="J122:J131" si="187">IF((C122=""),0,IF($D$121&lt;$R$121,1,0))</f>
        <v>0</v>
      </c>
      <c r="K122" s="57"/>
      <c r="L122" s="56">
        <f t="shared" ref="L122:L131" si="188">IF((S122=""),0,IF($D$121=$R$121,1,IF($D$121&lt;$R$121,3,IF($D$121&gt;$R$121,0))))</f>
        <v>0</v>
      </c>
      <c r="M122" s="56">
        <f t="shared" ref="M122:M131" si="189">$R$121</f>
        <v>0</v>
      </c>
      <c r="N122" s="56">
        <f t="shared" ref="N122:N131" si="190">$D$121</f>
        <v>0</v>
      </c>
      <c r="O122" s="56">
        <f t="shared" ref="O122:O131" si="191">IF((S122=""),0,IF($D$121&lt;$R$121,1,0))</f>
        <v>0</v>
      </c>
      <c r="P122" s="56">
        <f t="shared" ref="P122:P131" si="192">IF((S122=""),0,IF($D$121=$R$121,1,0))</f>
        <v>0</v>
      </c>
      <c r="Q122" s="56">
        <f t="shared" ref="Q122:Q131" si="193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82"/>
        <v>0</v>
      </c>
      <c r="F123" s="56">
        <f t="shared" si="183"/>
        <v>0</v>
      </c>
      <c r="G123" s="56">
        <f t="shared" si="184"/>
        <v>0</v>
      </c>
      <c r="H123" s="56">
        <f t="shared" si="185"/>
        <v>0</v>
      </c>
      <c r="I123" s="56">
        <f t="shared" si="186"/>
        <v>0</v>
      </c>
      <c r="J123" s="56">
        <f t="shared" si="187"/>
        <v>0</v>
      </c>
      <c r="K123" s="57"/>
      <c r="L123" s="56">
        <f t="shared" si="188"/>
        <v>0</v>
      </c>
      <c r="M123" s="56">
        <f t="shared" si="189"/>
        <v>0</v>
      </c>
      <c r="N123" s="56">
        <f t="shared" si="190"/>
        <v>0</v>
      </c>
      <c r="O123" s="56">
        <f t="shared" si="191"/>
        <v>0</v>
      </c>
      <c r="P123" s="56">
        <f t="shared" si="192"/>
        <v>0</v>
      </c>
      <c r="Q123" s="56">
        <f t="shared" si="193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82"/>
        <v>0</v>
      </c>
      <c r="F124" s="56">
        <f t="shared" si="183"/>
        <v>0</v>
      </c>
      <c r="G124" s="56">
        <f t="shared" si="184"/>
        <v>0</v>
      </c>
      <c r="H124" s="56">
        <f t="shared" si="185"/>
        <v>0</v>
      </c>
      <c r="I124" s="56">
        <f t="shared" si="186"/>
        <v>0</v>
      </c>
      <c r="J124" s="56">
        <f t="shared" si="187"/>
        <v>0</v>
      </c>
      <c r="K124" s="57"/>
      <c r="L124" s="56">
        <f t="shared" si="188"/>
        <v>0</v>
      </c>
      <c r="M124" s="56">
        <f t="shared" si="189"/>
        <v>0</v>
      </c>
      <c r="N124" s="56">
        <f t="shared" si="190"/>
        <v>0</v>
      </c>
      <c r="O124" s="56">
        <f t="shared" si="191"/>
        <v>0</v>
      </c>
      <c r="P124" s="56">
        <f t="shared" si="192"/>
        <v>0</v>
      </c>
      <c r="Q124" s="56">
        <f t="shared" si="193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82"/>
        <v>0</v>
      </c>
      <c r="F125" s="56">
        <f t="shared" si="183"/>
        <v>0</v>
      </c>
      <c r="G125" s="56">
        <f t="shared" si="184"/>
        <v>0</v>
      </c>
      <c r="H125" s="56">
        <f t="shared" si="185"/>
        <v>0</v>
      </c>
      <c r="I125" s="56">
        <f t="shared" si="186"/>
        <v>0</v>
      </c>
      <c r="J125" s="56">
        <f t="shared" si="187"/>
        <v>0</v>
      </c>
      <c r="K125" s="57"/>
      <c r="L125" s="56">
        <f t="shared" si="188"/>
        <v>0</v>
      </c>
      <c r="M125" s="56">
        <f t="shared" si="189"/>
        <v>0</v>
      </c>
      <c r="N125" s="56">
        <f t="shared" si="190"/>
        <v>0</v>
      </c>
      <c r="O125" s="56">
        <f t="shared" si="191"/>
        <v>0</v>
      </c>
      <c r="P125" s="56">
        <f t="shared" si="192"/>
        <v>0</v>
      </c>
      <c r="Q125" s="56">
        <f t="shared" si="193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82"/>
        <v>0</v>
      </c>
      <c r="F126" s="56">
        <f t="shared" si="183"/>
        <v>0</v>
      </c>
      <c r="G126" s="56">
        <f t="shared" si="184"/>
        <v>0</v>
      </c>
      <c r="H126" s="56">
        <f t="shared" si="185"/>
        <v>0</v>
      </c>
      <c r="I126" s="56">
        <f t="shared" si="186"/>
        <v>0</v>
      </c>
      <c r="J126" s="56">
        <f t="shared" si="187"/>
        <v>0</v>
      </c>
      <c r="K126" s="57"/>
      <c r="L126" s="56">
        <f t="shared" si="188"/>
        <v>0</v>
      </c>
      <c r="M126" s="56">
        <f t="shared" si="189"/>
        <v>0</v>
      </c>
      <c r="N126" s="56">
        <f t="shared" si="190"/>
        <v>0</v>
      </c>
      <c r="O126" s="56">
        <f t="shared" si="191"/>
        <v>0</v>
      </c>
      <c r="P126" s="56">
        <f t="shared" si="192"/>
        <v>0</v>
      </c>
      <c r="Q126" s="56">
        <f t="shared" si="193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82"/>
        <v>0</v>
      </c>
      <c r="F127" s="56">
        <f t="shared" si="183"/>
        <v>0</v>
      </c>
      <c r="G127" s="56">
        <f t="shared" si="184"/>
        <v>0</v>
      </c>
      <c r="H127" s="56">
        <f t="shared" si="185"/>
        <v>0</v>
      </c>
      <c r="I127" s="56">
        <f t="shared" si="186"/>
        <v>0</v>
      </c>
      <c r="J127" s="56">
        <f t="shared" si="187"/>
        <v>0</v>
      </c>
      <c r="K127" s="57"/>
      <c r="L127" s="56">
        <f t="shared" si="188"/>
        <v>0</v>
      </c>
      <c r="M127" s="56">
        <f t="shared" si="189"/>
        <v>0</v>
      </c>
      <c r="N127" s="56">
        <f t="shared" si="190"/>
        <v>0</v>
      </c>
      <c r="O127" s="56">
        <f t="shared" si="191"/>
        <v>0</v>
      </c>
      <c r="P127" s="56">
        <f t="shared" si="192"/>
        <v>0</v>
      </c>
      <c r="Q127" s="56">
        <f t="shared" si="193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82"/>
        <v>0</v>
      </c>
      <c r="F128" s="56">
        <f t="shared" si="183"/>
        <v>0</v>
      </c>
      <c r="G128" s="56">
        <f t="shared" si="184"/>
        <v>0</v>
      </c>
      <c r="H128" s="56">
        <f t="shared" si="185"/>
        <v>0</v>
      </c>
      <c r="I128" s="56">
        <f t="shared" si="186"/>
        <v>0</v>
      </c>
      <c r="J128" s="56">
        <f t="shared" si="187"/>
        <v>0</v>
      </c>
      <c r="K128" s="57"/>
      <c r="L128" s="56">
        <f t="shared" si="188"/>
        <v>0</v>
      </c>
      <c r="M128" s="56">
        <f t="shared" si="189"/>
        <v>0</v>
      </c>
      <c r="N128" s="56">
        <f t="shared" si="190"/>
        <v>0</v>
      </c>
      <c r="O128" s="56">
        <f t="shared" si="191"/>
        <v>0</v>
      </c>
      <c r="P128" s="56">
        <f t="shared" si="192"/>
        <v>0</v>
      </c>
      <c r="Q128" s="56">
        <f t="shared" si="193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82"/>
        <v>0</v>
      </c>
      <c r="F129" s="56">
        <f t="shared" si="183"/>
        <v>0</v>
      </c>
      <c r="G129" s="56">
        <f t="shared" si="184"/>
        <v>0</v>
      </c>
      <c r="H129" s="56">
        <f t="shared" si="185"/>
        <v>0</v>
      </c>
      <c r="I129" s="56">
        <f t="shared" si="186"/>
        <v>0</v>
      </c>
      <c r="J129" s="56">
        <f t="shared" si="187"/>
        <v>0</v>
      </c>
      <c r="K129" s="57"/>
      <c r="L129" s="56">
        <f t="shared" si="188"/>
        <v>0</v>
      </c>
      <c r="M129" s="56">
        <f t="shared" si="189"/>
        <v>0</v>
      </c>
      <c r="N129" s="56">
        <f t="shared" si="190"/>
        <v>0</v>
      </c>
      <c r="O129" s="56">
        <f t="shared" si="191"/>
        <v>0</v>
      </c>
      <c r="P129" s="56">
        <f t="shared" si="192"/>
        <v>0</v>
      </c>
      <c r="Q129" s="56">
        <f t="shared" si="193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82"/>
        <v>0</v>
      </c>
      <c r="F130" s="56">
        <f t="shared" si="183"/>
        <v>0</v>
      </c>
      <c r="G130" s="56">
        <f t="shared" si="184"/>
        <v>0</v>
      </c>
      <c r="H130" s="56">
        <f t="shared" si="185"/>
        <v>0</v>
      </c>
      <c r="I130" s="56">
        <f t="shared" si="186"/>
        <v>0</v>
      </c>
      <c r="J130" s="56">
        <f t="shared" si="187"/>
        <v>0</v>
      </c>
      <c r="K130" s="57"/>
      <c r="L130" s="56">
        <f t="shared" si="188"/>
        <v>0</v>
      </c>
      <c r="M130" s="56">
        <f t="shared" si="189"/>
        <v>0</v>
      </c>
      <c r="N130" s="56">
        <f t="shared" si="190"/>
        <v>0</v>
      </c>
      <c r="O130" s="56">
        <f t="shared" si="191"/>
        <v>0</v>
      </c>
      <c r="P130" s="56">
        <f t="shared" si="192"/>
        <v>0</v>
      </c>
      <c r="Q130" s="56">
        <f t="shared" si="193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82"/>
        <v>0</v>
      </c>
      <c r="F131" s="67">
        <f t="shared" si="183"/>
        <v>0</v>
      </c>
      <c r="G131" s="67">
        <f t="shared" si="184"/>
        <v>0</v>
      </c>
      <c r="H131" s="67">
        <f t="shared" si="185"/>
        <v>0</v>
      </c>
      <c r="I131" s="67">
        <f t="shared" si="186"/>
        <v>0</v>
      </c>
      <c r="J131" s="67">
        <f t="shared" si="187"/>
        <v>0</v>
      </c>
      <c r="K131" s="68"/>
      <c r="L131" s="67">
        <f t="shared" si="188"/>
        <v>0</v>
      </c>
      <c r="M131" s="67">
        <f t="shared" si="189"/>
        <v>0</v>
      </c>
      <c r="N131" s="67">
        <f t="shared" si="190"/>
        <v>0</v>
      </c>
      <c r="O131" s="67">
        <f t="shared" si="191"/>
        <v>0</v>
      </c>
      <c r="P131" s="67">
        <f t="shared" si="192"/>
        <v>0</v>
      </c>
      <c r="Q131" s="67">
        <f t="shared" si="193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AD37:AD40"/>
    <mergeCell ref="AE37:AE40"/>
    <mergeCell ref="AF37:AF40"/>
    <mergeCell ref="AH37:AH40"/>
    <mergeCell ref="Y37:Y40"/>
    <mergeCell ref="Z37:Z40"/>
    <mergeCell ref="AA37:AA40"/>
    <mergeCell ref="AB37:AB40"/>
    <mergeCell ref="AC37:AC40"/>
    <mergeCell ref="U37:V37"/>
    <mergeCell ref="U39:V39"/>
    <mergeCell ref="U40:V40"/>
    <mergeCell ref="W37:W40"/>
    <mergeCell ref="X37:X40"/>
    <mergeCell ref="BB31:BG31"/>
    <mergeCell ref="BB32:BG33"/>
    <mergeCell ref="AI37:AI40"/>
    <mergeCell ref="AG38:AG40"/>
    <mergeCell ref="BB36:BG37"/>
    <mergeCell ref="BB35:BG35"/>
    <mergeCell ref="AU27:AZ27"/>
    <mergeCell ref="AU28:AZ29"/>
    <mergeCell ref="BI27:BN27"/>
    <mergeCell ref="BI28:BN29"/>
    <mergeCell ref="BB8:BG8"/>
    <mergeCell ref="BB9:BG10"/>
    <mergeCell ref="BB22:BG22"/>
    <mergeCell ref="AV14:BA14"/>
    <mergeCell ref="BH14:BM14"/>
    <mergeCell ref="AV15:BA16"/>
    <mergeCell ref="BH15:BM16"/>
    <mergeCell ref="BB23:BG24"/>
  </mergeCells>
  <conditionalFormatting sqref="C4">
    <cfRule type="cellIs" dxfId="7136" priority="23" operator="equal">
      <formula>"Laranja"</formula>
    </cfRule>
    <cfRule type="cellIs" dxfId="7135" priority="29" operator="equal">
      <formula>"Vermelho"</formula>
    </cfRule>
    <cfRule type="cellIs" dxfId="7134" priority="28" operator="equal">
      <formula>"Verde"</formula>
    </cfRule>
    <cfRule type="cellIs" dxfId="7133" priority="27" operator="equal">
      <formula>"Amarelo"</formula>
    </cfRule>
    <cfRule type="cellIs" dxfId="7132" priority="26" operator="equal">
      <formula>"Cinza"</formula>
    </cfRule>
    <cfRule type="cellIs" dxfId="7131" priority="25" operator="equal">
      <formula>"Roxo"</formula>
    </cfRule>
    <cfRule type="cellIs" dxfId="7130" priority="24" operator="equal">
      <formula>"Preto"</formula>
    </cfRule>
    <cfRule type="cellIs" dxfId="7129" priority="30" operator="equal">
      <formula>"Azul"</formula>
    </cfRule>
  </conditionalFormatting>
  <conditionalFormatting sqref="C17">
    <cfRule type="cellIs" dxfId="7128" priority="41" operator="equal">
      <formula>"Roxo"</formula>
    </cfRule>
    <cfRule type="cellIs" dxfId="7127" priority="42" operator="equal">
      <formula>"Cinza"</formula>
    </cfRule>
    <cfRule type="cellIs" dxfId="7126" priority="43" operator="equal">
      <formula>"Amarelo"</formula>
    </cfRule>
    <cfRule type="cellIs" dxfId="7125" priority="44" operator="equal">
      <formula>"Verde"</formula>
    </cfRule>
    <cfRule type="cellIs" dxfId="7124" priority="39" operator="equal">
      <formula>"Laranja"</formula>
    </cfRule>
    <cfRule type="cellIs" dxfId="7123" priority="46" operator="equal">
      <formula>"Azul"</formula>
    </cfRule>
    <cfRule type="cellIs" dxfId="7122" priority="40" operator="equal">
      <formula>"Preto"</formula>
    </cfRule>
    <cfRule type="cellIs" dxfId="7121" priority="45" operator="equal">
      <formula>"Vermelho"</formula>
    </cfRule>
  </conditionalFormatting>
  <conditionalFormatting sqref="C30">
    <cfRule type="cellIs" dxfId="7120" priority="55" operator="equal">
      <formula>"Laranja"</formula>
    </cfRule>
    <cfRule type="cellIs" dxfId="7119" priority="62" operator="equal">
      <formula>"Azul"</formula>
    </cfRule>
    <cfRule type="cellIs" dxfId="7118" priority="60" operator="equal">
      <formula>"Verde"</formula>
    </cfRule>
    <cfRule type="cellIs" dxfId="7117" priority="59" operator="equal">
      <formula>"Amarelo"</formula>
    </cfRule>
    <cfRule type="cellIs" dxfId="7116" priority="58" operator="equal">
      <formula>"Cinza"</formula>
    </cfRule>
    <cfRule type="cellIs" dxfId="7115" priority="61" operator="equal">
      <formula>"Vermelho"</formula>
    </cfRule>
    <cfRule type="cellIs" dxfId="7114" priority="57" operator="equal">
      <formula>"Roxo"</formula>
    </cfRule>
    <cfRule type="cellIs" dxfId="7113" priority="56" operator="equal">
      <formula>"Preto"</formula>
    </cfRule>
  </conditionalFormatting>
  <conditionalFormatting sqref="C43">
    <cfRule type="cellIs" dxfId="7112" priority="78" operator="equal">
      <formula>"Azul"</formula>
    </cfRule>
    <cfRule type="cellIs" dxfId="7111" priority="77" operator="equal">
      <formula>"Vermelho"</formula>
    </cfRule>
    <cfRule type="cellIs" dxfId="7110" priority="76" operator="equal">
      <formula>"Verde"</formula>
    </cfRule>
    <cfRule type="cellIs" dxfId="7109" priority="75" operator="equal">
      <formula>"Amarelo"</formula>
    </cfRule>
    <cfRule type="cellIs" dxfId="7108" priority="74" operator="equal">
      <formula>"Cinza"</formula>
    </cfRule>
    <cfRule type="cellIs" dxfId="7107" priority="73" operator="equal">
      <formula>"Roxo"</formula>
    </cfRule>
    <cfRule type="cellIs" dxfId="7106" priority="71" operator="equal">
      <formula>"Laranja"</formula>
    </cfRule>
    <cfRule type="cellIs" dxfId="7105" priority="72" operator="equal">
      <formula>"Preto"</formula>
    </cfRule>
  </conditionalFormatting>
  <conditionalFormatting sqref="C56">
    <cfRule type="cellIs" dxfId="7104" priority="89" operator="equal">
      <formula>"Roxo"</formula>
    </cfRule>
    <cfRule type="cellIs" dxfId="7103" priority="87" operator="equal">
      <formula>"Laranja"</formula>
    </cfRule>
    <cfRule type="cellIs" dxfId="7102" priority="90" operator="equal">
      <formula>"Cinza"</formula>
    </cfRule>
    <cfRule type="cellIs" dxfId="7101" priority="91" operator="equal">
      <formula>"Amarelo"</formula>
    </cfRule>
    <cfRule type="cellIs" dxfId="7100" priority="92" operator="equal">
      <formula>"Verde"</formula>
    </cfRule>
    <cfRule type="cellIs" dxfId="7099" priority="93" operator="equal">
      <formula>"Vermelho"</formula>
    </cfRule>
    <cfRule type="cellIs" dxfId="7098" priority="94" operator="equal">
      <formula>"Azul"</formula>
    </cfRule>
    <cfRule type="cellIs" dxfId="7097" priority="88" operator="equal">
      <formula>"Preto"</formula>
    </cfRule>
  </conditionalFormatting>
  <conditionalFormatting sqref="C69">
    <cfRule type="cellIs" dxfId="7096" priority="103" operator="equal">
      <formula>"Laranja"</formula>
    </cfRule>
    <cfRule type="cellIs" dxfId="7095" priority="108" operator="equal">
      <formula>"Verde"</formula>
    </cfRule>
    <cfRule type="cellIs" dxfId="7094" priority="107" operator="equal">
      <formula>"Amarelo"</formula>
    </cfRule>
    <cfRule type="cellIs" dxfId="7093" priority="106" operator="equal">
      <formula>"Cinza"</formula>
    </cfRule>
    <cfRule type="cellIs" dxfId="7092" priority="105" operator="equal">
      <formula>"Roxo"</formula>
    </cfRule>
    <cfRule type="cellIs" dxfId="7091" priority="104" operator="equal">
      <formula>"Preto"</formula>
    </cfRule>
    <cfRule type="cellIs" dxfId="7090" priority="110" operator="equal">
      <formula>"Azul"</formula>
    </cfRule>
    <cfRule type="cellIs" dxfId="7089" priority="109" operator="equal">
      <formula>"Vermelho"</formula>
    </cfRule>
  </conditionalFormatting>
  <conditionalFormatting sqref="C82">
    <cfRule type="cellIs" dxfId="7088" priority="126" operator="equal">
      <formula>"Azul"</formula>
    </cfRule>
    <cfRule type="cellIs" dxfId="7087" priority="119" operator="equal">
      <formula>"Laranja"</formula>
    </cfRule>
    <cfRule type="cellIs" dxfId="7086" priority="120" operator="equal">
      <formula>"Preto"</formula>
    </cfRule>
    <cfRule type="cellIs" dxfId="7085" priority="121" operator="equal">
      <formula>"Roxo"</formula>
    </cfRule>
    <cfRule type="cellIs" dxfId="7084" priority="122" operator="equal">
      <formula>"Cinza"</formula>
    </cfRule>
    <cfRule type="cellIs" dxfId="7083" priority="123" operator="equal">
      <formula>"Amarelo"</formula>
    </cfRule>
    <cfRule type="cellIs" dxfId="7082" priority="124" operator="equal">
      <formula>"Verde"</formula>
    </cfRule>
    <cfRule type="cellIs" dxfId="7081" priority="125" operator="equal">
      <formula>"Vermelho"</formula>
    </cfRule>
  </conditionalFormatting>
  <conditionalFormatting sqref="C95">
    <cfRule type="cellIs" dxfId="7080" priority="142" operator="equal">
      <formula>"Azul"</formula>
    </cfRule>
    <cfRule type="cellIs" dxfId="7079" priority="141" operator="equal">
      <formula>"Vermelho"</formula>
    </cfRule>
    <cfRule type="cellIs" dxfId="7078" priority="140" operator="equal">
      <formula>"Verde"</formula>
    </cfRule>
    <cfRule type="cellIs" dxfId="7077" priority="139" operator="equal">
      <formula>"Amarelo"</formula>
    </cfRule>
    <cfRule type="cellIs" dxfId="7076" priority="138" operator="equal">
      <formula>"Cinza"</formula>
    </cfRule>
    <cfRule type="cellIs" dxfId="7075" priority="137" operator="equal">
      <formula>"Roxo"</formula>
    </cfRule>
    <cfRule type="cellIs" dxfId="7074" priority="136" operator="equal">
      <formula>"Preto"</formula>
    </cfRule>
    <cfRule type="cellIs" dxfId="7073" priority="135" operator="equal">
      <formula>"Laranja"</formula>
    </cfRule>
  </conditionalFormatting>
  <conditionalFormatting sqref="C108">
    <cfRule type="cellIs" dxfId="7072" priority="154" operator="equal">
      <formula>"Cinza"</formula>
    </cfRule>
    <cfRule type="cellIs" dxfId="7071" priority="153" operator="equal">
      <formula>"Roxo"</formula>
    </cfRule>
    <cfRule type="cellIs" dxfId="7070" priority="152" operator="equal">
      <formula>"Preto"</formula>
    </cfRule>
    <cfRule type="cellIs" dxfId="7069" priority="151" operator="equal">
      <formula>"Laranja"</formula>
    </cfRule>
    <cfRule type="cellIs" dxfId="7068" priority="158" operator="equal">
      <formula>"Azul"</formula>
    </cfRule>
    <cfRule type="cellIs" dxfId="7067" priority="157" operator="equal">
      <formula>"Vermelho"</formula>
    </cfRule>
    <cfRule type="cellIs" dxfId="7066" priority="156" operator="equal">
      <formula>"Verde"</formula>
    </cfRule>
    <cfRule type="cellIs" dxfId="7065" priority="155" operator="equal">
      <formula>"Amarelo"</formula>
    </cfRule>
  </conditionalFormatting>
  <conditionalFormatting sqref="C121">
    <cfRule type="cellIs" dxfId="7064" priority="174" operator="equal">
      <formula>"Azul"</formula>
    </cfRule>
    <cfRule type="cellIs" dxfId="7063" priority="168" operator="equal">
      <formula>"Preto"</formula>
    </cfRule>
    <cfRule type="cellIs" dxfId="7062" priority="167" operator="equal">
      <formula>"Laranja"</formula>
    </cfRule>
    <cfRule type="cellIs" dxfId="7061" priority="169" operator="equal">
      <formula>"Roxo"</formula>
    </cfRule>
    <cfRule type="cellIs" dxfId="7060" priority="170" operator="equal">
      <formula>"Cinza"</formula>
    </cfRule>
    <cfRule type="cellIs" dxfId="7059" priority="171" operator="equal">
      <formula>"Amarelo"</formula>
    </cfRule>
    <cfRule type="cellIs" dxfId="7058" priority="172" operator="equal">
      <formula>"Verde"</formula>
    </cfRule>
    <cfRule type="cellIs" dxfId="7057" priority="173" operator="equal">
      <formula>"Vermelho"</formula>
    </cfRule>
  </conditionalFormatting>
  <conditionalFormatting sqref="S4">
    <cfRule type="cellIs" dxfId="7056" priority="31" operator="equal">
      <formula>"Laranja"</formula>
    </cfRule>
    <cfRule type="cellIs" dxfId="7055" priority="35" operator="equal">
      <formula>"Amarelo"</formula>
    </cfRule>
    <cfRule type="cellIs" dxfId="7054" priority="36" operator="equal">
      <formula>"Verde"</formula>
    </cfRule>
    <cfRule type="cellIs" dxfId="7053" priority="38" operator="equal">
      <formula>"Azul"</formula>
    </cfRule>
    <cfRule type="cellIs" dxfId="7052" priority="32" operator="equal">
      <formula>"Preto"</formula>
    </cfRule>
    <cfRule type="cellIs" dxfId="7051" priority="33" operator="equal">
      <formula>"Roxo"</formula>
    </cfRule>
    <cfRule type="cellIs" dxfId="7050" priority="34" operator="equal">
      <formula>"Cinza"</formula>
    </cfRule>
    <cfRule type="cellIs" dxfId="7049" priority="37" operator="equal">
      <formula>"Vermelho"</formula>
    </cfRule>
  </conditionalFormatting>
  <conditionalFormatting sqref="S17">
    <cfRule type="cellIs" dxfId="7048" priority="52" operator="equal">
      <formula>"Verde"</formula>
    </cfRule>
    <cfRule type="cellIs" dxfId="7047" priority="53" operator="equal">
      <formula>"Vermelho"</formula>
    </cfRule>
    <cfRule type="cellIs" dxfId="7046" priority="54" operator="equal">
      <formula>"Azul"</formula>
    </cfRule>
    <cfRule type="cellIs" dxfId="7045" priority="47" operator="equal">
      <formula>"Laranja"</formula>
    </cfRule>
    <cfRule type="cellIs" dxfId="7044" priority="48" operator="equal">
      <formula>"Preto"</formula>
    </cfRule>
    <cfRule type="cellIs" dxfId="7043" priority="49" operator="equal">
      <formula>"Roxo"</formula>
    </cfRule>
    <cfRule type="cellIs" dxfId="7042" priority="50" operator="equal">
      <formula>"Cinza"</formula>
    </cfRule>
    <cfRule type="cellIs" dxfId="7041" priority="51" operator="equal">
      <formula>"Amarelo"</formula>
    </cfRule>
  </conditionalFormatting>
  <conditionalFormatting sqref="S30">
    <cfRule type="cellIs" dxfId="7040" priority="67" operator="equal">
      <formula>"Amarelo"</formula>
    </cfRule>
    <cfRule type="cellIs" dxfId="7039" priority="68" operator="equal">
      <formula>"Verde"</formula>
    </cfRule>
    <cfRule type="cellIs" dxfId="7038" priority="69" operator="equal">
      <formula>"Vermelho"</formula>
    </cfRule>
    <cfRule type="cellIs" dxfId="7037" priority="70" operator="equal">
      <formula>"Azul"</formula>
    </cfRule>
    <cfRule type="cellIs" dxfId="7036" priority="63" operator="equal">
      <formula>"Laranja"</formula>
    </cfRule>
    <cfRule type="cellIs" dxfId="7035" priority="64" operator="equal">
      <formula>"Preto"</formula>
    </cfRule>
    <cfRule type="cellIs" dxfId="7034" priority="65" operator="equal">
      <formula>"Roxo"</formula>
    </cfRule>
    <cfRule type="cellIs" dxfId="7033" priority="66" operator="equal">
      <formula>"Cinza"</formula>
    </cfRule>
  </conditionalFormatting>
  <conditionalFormatting sqref="S43">
    <cfRule type="cellIs" dxfId="7032" priority="82" operator="equal">
      <formula>"Cinza"</formula>
    </cfRule>
    <cfRule type="cellIs" dxfId="7031" priority="81" operator="equal">
      <formula>"Roxo"</formula>
    </cfRule>
    <cfRule type="cellIs" dxfId="7030" priority="80" operator="equal">
      <formula>"Preto"</formula>
    </cfRule>
    <cfRule type="cellIs" dxfId="7029" priority="79" operator="equal">
      <formula>"Laranja"</formula>
    </cfRule>
    <cfRule type="cellIs" dxfId="7028" priority="84" operator="equal">
      <formula>"Verde"</formula>
    </cfRule>
    <cfRule type="cellIs" dxfId="7027" priority="85" operator="equal">
      <formula>"Vermelho"</formula>
    </cfRule>
    <cfRule type="cellIs" dxfId="7026" priority="83" operator="equal">
      <formula>"Amarelo"</formula>
    </cfRule>
    <cfRule type="cellIs" dxfId="7025" priority="86" operator="equal">
      <formula>"Azul"</formula>
    </cfRule>
  </conditionalFormatting>
  <conditionalFormatting sqref="S56">
    <cfRule type="cellIs" dxfId="7024" priority="102" operator="equal">
      <formula>"Azul"</formula>
    </cfRule>
    <cfRule type="cellIs" dxfId="7023" priority="101" operator="equal">
      <formula>"Vermelho"</formula>
    </cfRule>
    <cfRule type="cellIs" dxfId="7022" priority="100" operator="equal">
      <formula>"Verde"</formula>
    </cfRule>
    <cfRule type="cellIs" dxfId="7021" priority="99" operator="equal">
      <formula>"Amarelo"</formula>
    </cfRule>
    <cfRule type="cellIs" dxfId="7020" priority="98" operator="equal">
      <formula>"Cinza"</formula>
    </cfRule>
    <cfRule type="cellIs" dxfId="7019" priority="97" operator="equal">
      <formula>"Roxo"</formula>
    </cfRule>
    <cfRule type="cellIs" dxfId="7018" priority="96" operator="equal">
      <formula>"Preto"</formula>
    </cfRule>
    <cfRule type="cellIs" dxfId="7017" priority="95" operator="equal">
      <formula>"Laranja"</formula>
    </cfRule>
  </conditionalFormatting>
  <conditionalFormatting sqref="S69">
    <cfRule type="cellIs" dxfId="7016" priority="111" operator="equal">
      <formula>"Laranja"</formula>
    </cfRule>
    <cfRule type="cellIs" dxfId="7015" priority="112" operator="equal">
      <formula>"Preto"</formula>
    </cfRule>
    <cfRule type="cellIs" dxfId="7014" priority="113" operator="equal">
      <formula>"Roxo"</formula>
    </cfRule>
    <cfRule type="cellIs" dxfId="7013" priority="114" operator="equal">
      <formula>"Cinza"</formula>
    </cfRule>
    <cfRule type="cellIs" dxfId="7012" priority="115" operator="equal">
      <formula>"Amarelo"</formula>
    </cfRule>
    <cfRule type="cellIs" dxfId="7011" priority="116" operator="equal">
      <formula>"Verde"</formula>
    </cfRule>
    <cfRule type="cellIs" dxfId="7010" priority="117" operator="equal">
      <formula>"Vermelho"</formula>
    </cfRule>
    <cfRule type="cellIs" dxfId="7009" priority="118" operator="equal">
      <formula>"Azul"</formula>
    </cfRule>
  </conditionalFormatting>
  <conditionalFormatting sqref="S82">
    <cfRule type="cellIs" dxfId="7008" priority="128" operator="equal">
      <formula>"Preto"</formula>
    </cfRule>
    <cfRule type="cellIs" dxfId="7007" priority="129" operator="equal">
      <formula>"Roxo"</formula>
    </cfRule>
    <cfRule type="cellIs" dxfId="7006" priority="130" operator="equal">
      <formula>"Cinza"</formula>
    </cfRule>
    <cfRule type="cellIs" dxfId="7005" priority="131" operator="equal">
      <formula>"Amarelo"</formula>
    </cfRule>
    <cfRule type="cellIs" dxfId="7004" priority="132" operator="equal">
      <formula>"Verde"</formula>
    </cfRule>
    <cfRule type="cellIs" dxfId="7003" priority="133" operator="equal">
      <formula>"Vermelho"</formula>
    </cfRule>
    <cfRule type="cellIs" dxfId="7002" priority="134" operator="equal">
      <formula>"Azul"</formula>
    </cfRule>
    <cfRule type="cellIs" dxfId="7001" priority="127" operator="equal">
      <formula>"Laranja"</formula>
    </cfRule>
  </conditionalFormatting>
  <conditionalFormatting sqref="S95">
    <cfRule type="cellIs" dxfId="7000" priority="144" operator="equal">
      <formula>"Preto"</formula>
    </cfRule>
    <cfRule type="cellIs" dxfId="6999" priority="150" operator="equal">
      <formula>"Azul"</formula>
    </cfRule>
    <cfRule type="cellIs" dxfId="6998" priority="149" operator="equal">
      <formula>"Vermelho"</formula>
    </cfRule>
    <cfRule type="cellIs" dxfId="6997" priority="148" operator="equal">
      <formula>"Verde"</formula>
    </cfRule>
    <cfRule type="cellIs" dxfId="6996" priority="147" operator="equal">
      <formula>"Amarelo"</formula>
    </cfRule>
    <cfRule type="cellIs" dxfId="6995" priority="146" operator="equal">
      <formula>"Cinza"</formula>
    </cfRule>
    <cfRule type="cellIs" dxfId="6994" priority="145" operator="equal">
      <formula>"Roxo"</formula>
    </cfRule>
    <cfRule type="cellIs" dxfId="6993" priority="143" operator="equal">
      <formula>"Laranja"</formula>
    </cfRule>
  </conditionalFormatting>
  <conditionalFormatting sqref="S108">
    <cfRule type="cellIs" dxfId="6992" priority="159" operator="equal">
      <formula>"Laranja"</formula>
    </cfRule>
    <cfRule type="cellIs" dxfId="6991" priority="160" operator="equal">
      <formula>"Preto"</formula>
    </cfRule>
    <cfRule type="cellIs" dxfId="6990" priority="161" operator="equal">
      <formula>"Roxo"</formula>
    </cfRule>
    <cfRule type="cellIs" dxfId="6989" priority="162" operator="equal">
      <formula>"Cinza"</formula>
    </cfRule>
    <cfRule type="cellIs" dxfId="6988" priority="163" operator="equal">
      <formula>"Amarelo"</formula>
    </cfRule>
    <cfRule type="cellIs" dxfId="6987" priority="164" operator="equal">
      <formula>"Verde"</formula>
    </cfRule>
    <cfRule type="cellIs" dxfId="6986" priority="166" operator="equal">
      <formula>"Azul"</formula>
    </cfRule>
    <cfRule type="cellIs" dxfId="6985" priority="165" operator="equal">
      <formula>"Vermelho"</formula>
    </cfRule>
  </conditionalFormatting>
  <conditionalFormatting sqref="S121">
    <cfRule type="cellIs" dxfId="6984" priority="175" operator="equal">
      <formula>"Laranja"</formula>
    </cfRule>
    <cfRule type="cellIs" dxfId="6983" priority="176" operator="equal">
      <formula>"Preto"</formula>
    </cfRule>
    <cfRule type="cellIs" dxfId="6982" priority="177" operator="equal">
      <formula>"Roxo"</formula>
    </cfRule>
    <cfRule type="cellIs" dxfId="6981" priority="178" operator="equal">
      <formula>"Cinza"</formula>
    </cfRule>
    <cfRule type="cellIs" dxfId="6980" priority="179" operator="equal">
      <formula>"Amarelo"</formula>
    </cfRule>
    <cfRule type="cellIs" dxfId="6979" priority="180" operator="equal">
      <formula>"Verde"</formula>
    </cfRule>
    <cfRule type="cellIs" dxfId="6978" priority="181" operator="equal">
      <formula>"Vermelho"</formula>
    </cfRule>
    <cfRule type="cellIs" dxfId="6977" priority="182" operator="equal">
      <formula>"Azul"</formula>
    </cfRule>
  </conditionalFormatting>
  <conditionalFormatting sqref="W43:AC76 AF44:AF45 AI44:AI45">
    <cfRule type="cellIs" dxfId="6976" priority="15" operator="greaterThan">
      <formula>0</formula>
    </cfRule>
  </conditionalFormatting>
  <conditionalFormatting sqref="AD3:AD5">
    <cfRule type="top10" dxfId="6975" priority="183" rank="1"/>
  </conditionalFormatting>
  <conditionalFormatting sqref="AD6:AD10">
    <cfRule type="top10" dxfId="6974" priority="14" rank="1"/>
  </conditionalFormatting>
  <conditionalFormatting sqref="AD11:AD18">
    <cfRule type="top10" dxfId="6973" priority="13" rank="2"/>
  </conditionalFormatting>
  <conditionalFormatting sqref="AD19:AD23">
    <cfRule type="top10" dxfId="6972" priority="12" rank="1"/>
  </conditionalFormatting>
  <conditionalFormatting sqref="AD24:AD31">
    <cfRule type="top10" dxfId="6971" priority="11" rank="2"/>
  </conditionalFormatting>
  <conditionalFormatting sqref="AD32:AD36">
    <cfRule type="top10" dxfId="6970" priority="10" rank="1"/>
  </conditionalFormatting>
  <conditionalFormatting sqref="AE3:AE36">
    <cfRule type="cellIs" dxfId="6969" priority="1" operator="equal">
      <formula>2</formula>
    </cfRule>
  </conditionalFormatting>
  <conditionalFormatting sqref="AF3:AF5">
    <cfRule type="top10" dxfId="6968" priority="22" rank="1"/>
  </conditionalFormatting>
  <conditionalFormatting sqref="AF6:AF10">
    <cfRule type="top10" dxfId="6967" priority="21" rank="1"/>
  </conditionalFormatting>
  <conditionalFormatting sqref="AF11:AF18">
    <cfRule type="top10" dxfId="6966" priority="20" rank="2"/>
  </conditionalFormatting>
  <conditionalFormatting sqref="AF19:AF23">
    <cfRule type="top10" dxfId="6965" priority="19" rank="1"/>
  </conditionalFormatting>
  <conditionalFormatting sqref="AF24:AF31">
    <cfRule type="top10" dxfId="6964" priority="18" rank="2"/>
  </conditionalFormatting>
  <conditionalFormatting sqref="AF32:AF36">
    <cfRule type="top10" dxfId="6963" priority="17" rank="1"/>
  </conditionalFormatting>
  <conditionalFormatting sqref="AG3:AG36">
    <cfRule type="cellIs" dxfId="6962" priority="16" operator="greaterThan">
      <formula>0</formula>
    </cfRule>
  </conditionalFormatting>
  <conditionalFormatting sqref="AH3:AH5">
    <cfRule type="top10" dxfId="6961" priority="7" bottom="1" rank="1"/>
  </conditionalFormatting>
  <conditionalFormatting sqref="AH6:AH10">
    <cfRule type="top10" dxfId="6960" priority="6" bottom="1" rank="1"/>
  </conditionalFormatting>
  <conditionalFormatting sqref="AH11:AH18">
    <cfRule type="top10" dxfId="6959" priority="5" bottom="1" rank="2"/>
  </conditionalFormatting>
  <conditionalFormatting sqref="AH19:AH23">
    <cfRule type="top10" dxfId="6958" priority="4" bottom="1" rank="1"/>
  </conditionalFormatting>
  <conditionalFormatting sqref="AH1:AI1">
    <cfRule type="cellIs" dxfId="6957" priority="8" operator="equal">
      <formula>2</formula>
    </cfRule>
    <cfRule type="cellIs" dxfId="6956" priority="9" operator="equal">
      <formula>1</formula>
    </cfRule>
  </conditionalFormatting>
  <conditionalFormatting sqref="AI24:AI31">
    <cfRule type="top10" dxfId="6955" priority="3" rank="2"/>
  </conditionalFormatting>
  <conditionalFormatting sqref="AI32:AI36">
    <cfRule type="top10" dxfId="6954" priority="2" rank="1"/>
  </conditionalFormatting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EE5BD-7270-4242-A52F-FA57E5E68E3D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W29" sqref="W29"/>
      <selection pane="topRight" activeCell="W29" sqref="W29"/>
      <selection pane="bottomLeft" activeCell="W29" sqref="W29"/>
      <selection pane="bottomRight" activeCell="V3" sqref="V3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W40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164</v>
      </c>
      <c r="W3" s="169">
        <f t="shared" ref="W3:W36" si="0">COUNTIF($C$2:$C$123,V3)+COUNTIF($S$2:$S$123,V3)</f>
        <v>5</v>
      </c>
      <c r="X3" s="164">
        <f t="shared" ref="X3:X36" si="1">SUMIF($C$2:$C$123,V3,$F$2:$F$123)+SUMIF($S$2:$S$123,V3,$M$2:$M$123)</f>
        <v>8</v>
      </c>
      <c r="Y3" s="164">
        <f t="shared" ref="Y3:Y36" si="2">SUMIF($C$2:$C$123,V3,$G$2:$G$123)+SUMIF($S$2:$S$123,V3,$N$2:$N$123)</f>
        <v>6</v>
      </c>
      <c r="Z3" s="164">
        <f t="shared" ref="Z3:Z36" si="3">SUMIF($C$2:$C$123,V3,$H$2:$H$123)+SUMIF($S$2:$S$123,V3,$O$2:$O$123)</f>
        <v>3</v>
      </c>
      <c r="AA3" s="164">
        <f>SUMIF($C$2:$C$123,V3,$I$2:$I$123)+SUMIF($S$2:$S$123,V3,$P$2:P$123)</f>
        <v>0</v>
      </c>
      <c r="AB3" s="174">
        <f t="shared" ref="AB3:AB36" si="4">SUMIF($C$2:$C$123,V3,$J$2:$J$123)+SUMIF($S$2:$S$123,V3,$Q$2:$Q$123)</f>
        <v>2</v>
      </c>
      <c r="AC3" s="180">
        <f t="shared" ref="AC3:AC36" si="5">SUMIF($C$2:$C$123,V3,$E$2:$E$123)+SUMIF($S$2:$S$123,V3,$L$2:$L$123)</f>
        <v>9</v>
      </c>
      <c r="AD3" s="183">
        <f t="shared" ref="AD3:AD36" si="6">IFERROR(IF(W3&gt;=($AI$42*$AI$43),(AC3)/(W3*3),"-"),"-")</f>
        <v>0.6</v>
      </c>
      <c r="AE3" s="180">
        <f>IF(W3&gt;0,IF(AH3=MIN($AH$3:$AH$5),2,0),)</f>
        <v>2</v>
      </c>
      <c r="AF3" s="190">
        <f>IF(W3&gt;0,IF(AD3=MAX($AD$3:$AD$5),AC3+AE3+2,AC3+AE3),)</f>
        <v>13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1.2</v>
      </c>
      <c r="AI3" s="206">
        <f>IFERROR(IF(W3&gt;=($AI$42*$AI$43),X3/W3,"-"),"-")</f>
        <v>1.6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198</v>
      </c>
      <c r="D4" s="49">
        <f>SUM(D5:D14)</f>
        <v>3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0</v>
      </c>
      <c r="S4" s="149" t="s">
        <v>199</v>
      </c>
      <c r="T4" s="34"/>
      <c r="U4" s="159" t="s">
        <v>18</v>
      </c>
      <c r="V4" s="197" t="s">
        <v>205</v>
      </c>
      <c r="W4" s="170">
        <f t="shared" si="0"/>
        <v>5</v>
      </c>
      <c r="X4" s="52">
        <f t="shared" si="1"/>
        <v>6</v>
      </c>
      <c r="Y4" s="52">
        <f t="shared" si="2"/>
        <v>8</v>
      </c>
      <c r="Z4" s="52">
        <f t="shared" si="3"/>
        <v>2</v>
      </c>
      <c r="AA4" s="52">
        <f>SUMIF($C$2:$C$123,V4,$I$2:$I$123)+SUMIF($S$2:$S$123,V4,$P$2:P$123)</f>
        <v>0</v>
      </c>
      <c r="AB4" s="171">
        <f t="shared" si="4"/>
        <v>3</v>
      </c>
      <c r="AC4" s="178">
        <f t="shared" si="5"/>
        <v>6</v>
      </c>
      <c r="AD4" s="181">
        <f t="shared" si="6"/>
        <v>0.4</v>
      </c>
      <c r="AE4" s="178">
        <f>IF(W4&gt;0,IF(AH4=MIN($AH$3:$AH$5),2,0),)</f>
        <v>0</v>
      </c>
      <c r="AF4" s="191">
        <f>IF(W4&gt;0,IF(AD4=MAX($AD$3:$AD$5),AC4+AE4+2,AC4+AE4),)</f>
        <v>6</v>
      </c>
      <c r="AG4" s="187">
        <f t="shared" si="7"/>
        <v>0</v>
      </c>
      <c r="AH4" s="53">
        <f t="shared" si="8"/>
        <v>1.6</v>
      </c>
      <c r="AI4" s="207">
        <f t="shared" ref="AI4:AI36" si="9">IFERROR(IF(W4&gt;=($AI$42*$AI$43),X4/W4,"-"),"-")</f>
        <v>1.2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164</v>
      </c>
      <c r="D5" s="56"/>
      <c r="E5" s="56">
        <f t="shared" ref="E5:E14" si="10">IF((C5=""),0,IF($D$4=$R$4,1,IF($D$4&gt;$R$4,3,IF($D$4&lt;$R$4,0))))</f>
        <v>3</v>
      </c>
      <c r="F5" s="56">
        <f t="shared" ref="F5:F14" si="11">$D$4</f>
        <v>3</v>
      </c>
      <c r="G5" s="56">
        <f t="shared" ref="G5:G14" si="12">$R$4</f>
        <v>0</v>
      </c>
      <c r="H5" s="56">
        <f t="shared" ref="H5:H14" si="13">IF((C5=""),0,IF($D$4&gt;$R$4,1,0))</f>
        <v>1</v>
      </c>
      <c r="I5" s="56">
        <f t="shared" ref="I5:I14" si="14">IF((C5=""),0,IF($D$4=$R$4,1,0))</f>
        <v>0</v>
      </c>
      <c r="J5" s="56">
        <f t="shared" ref="J5:J14" si="15">IF((C5=""),0,IF($D$4&lt;$R$4,1,0))</f>
        <v>0</v>
      </c>
      <c r="K5" s="57"/>
      <c r="L5" s="56">
        <f t="shared" ref="L5:L14" si="16">IF((S5=""),0,IF($D$4=$R$4,1,IF($D$4&lt;$R$4,3,IF($D$4&gt;$R$4,0))))</f>
        <v>0</v>
      </c>
      <c r="M5" s="56">
        <f t="shared" ref="M5:M14" si="17">$R$4</f>
        <v>0</v>
      </c>
      <c r="N5" s="56">
        <f t="shared" ref="N5:N14" si="18">$D$4</f>
        <v>3</v>
      </c>
      <c r="O5" s="56">
        <f t="shared" ref="O5:O14" si="19">IF((S5=""),0,IF($D$4&lt;$R$4,1,0))</f>
        <v>0</v>
      </c>
      <c r="P5" s="56">
        <f t="shared" ref="P5:P14" si="20">IF((S5=""),0,IF($D$4=$R$4,1,0))</f>
        <v>0</v>
      </c>
      <c r="Q5" s="56">
        <f t="shared" ref="Q5:Q14" si="21">IF((S5=""),0,IF($D$4&gt;$R$4,1,0))</f>
        <v>1</v>
      </c>
      <c r="R5" s="56"/>
      <c r="S5" s="55" t="s">
        <v>205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13</v>
      </c>
      <c r="D6" s="56"/>
      <c r="E6" s="56">
        <f t="shared" si="10"/>
        <v>3</v>
      </c>
      <c r="F6" s="56">
        <f t="shared" si="11"/>
        <v>3</v>
      </c>
      <c r="G6" s="56">
        <f t="shared" si="12"/>
        <v>0</v>
      </c>
      <c r="H6" s="56">
        <f t="shared" si="13"/>
        <v>1</v>
      </c>
      <c r="I6" s="56">
        <f t="shared" si="14"/>
        <v>0</v>
      </c>
      <c r="J6" s="56">
        <f t="shared" si="15"/>
        <v>0</v>
      </c>
      <c r="K6" s="57"/>
      <c r="L6" s="56">
        <f t="shared" si="16"/>
        <v>0</v>
      </c>
      <c r="M6" s="56">
        <f t="shared" si="17"/>
        <v>0</v>
      </c>
      <c r="N6" s="56">
        <f t="shared" si="18"/>
        <v>3</v>
      </c>
      <c r="O6" s="56">
        <f t="shared" si="19"/>
        <v>0</v>
      </c>
      <c r="P6" s="56">
        <f t="shared" si="20"/>
        <v>0</v>
      </c>
      <c r="Q6" s="56">
        <f t="shared" si="21"/>
        <v>1</v>
      </c>
      <c r="R6" s="56"/>
      <c r="S6" s="55" t="s">
        <v>142</v>
      </c>
      <c r="T6" s="34"/>
      <c r="U6" s="163" t="s">
        <v>78</v>
      </c>
      <c r="V6" s="199" t="s">
        <v>13</v>
      </c>
      <c r="W6" s="169">
        <f t="shared" si="0"/>
        <v>4</v>
      </c>
      <c r="X6" s="164">
        <f t="shared" si="1"/>
        <v>7</v>
      </c>
      <c r="Y6" s="164">
        <f t="shared" si="2"/>
        <v>6</v>
      </c>
      <c r="Z6" s="164">
        <f t="shared" si="3"/>
        <v>2</v>
      </c>
      <c r="AA6" s="164">
        <f>SUMIF($C$2:$C$123,V6,$I$2:$I$123)+SUMIF($S$2:$S$123,V6,$P$2:P$123)</f>
        <v>0</v>
      </c>
      <c r="AB6" s="174">
        <f t="shared" si="4"/>
        <v>2</v>
      </c>
      <c r="AC6" s="180">
        <f t="shared" si="5"/>
        <v>6</v>
      </c>
      <c r="AD6" s="183">
        <f t="shared" si="6"/>
        <v>0.5</v>
      </c>
      <c r="AE6" s="180">
        <f>IF(W6&gt;0,IF(AH6=MIN($AH$6:$AH$10),2,0),)</f>
        <v>0</v>
      </c>
      <c r="AF6" s="190">
        <f>IF(W6&gt;0,IF(AD6=MAX($AD$6:$AD$10),AC6+AE6+2,AC6+AE6),)</f>
        <v>8</v>
      </c>
      <c r="AG6" s="189">
        <f t="shared" si="7"/>
        <v>0</v>
      </c>
      <c r="AH6" s="165">
        <f t="shared" si="8"/>
        <v>1.5</v>
      </c>
      <c r="AI6" s="206">
        <f t="shared" si="9"/>
        <v>1.75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114</v>
      </c>
      <c r="D7" s="56"/>
      <c r="E7" s="56">
        <f t="shared" si="10"/>
        <v>3</v>
      </c>
      <c r="F7" s="56">
        <f t="shared" si="11"/>
        <v>3</v>
      </c>
      <c r="G7" s="56">
        <f t="shared" si="12"/>
        <v>0</v>
      </c>
      <c r="H7" s="56">
        <f t="shared" si="13"/>
        <v>1</v>
      </c>
      <c r="I7" s="56">
        <f t="shared" si="14"/>
        <v>0</v>
      </c>
      <c r="J7" s="56">
        <f t="shared" si="15"/>
        <v>0</v>
      </c>
      <c r="K7" s="57"/>
      <c r="L7" s="56">
        <f t="shared" si="16"/>
        <v>0</v>
      </c>
      <c r="M7" s="56">
        <f t="shared" si="17"/>
        <v>0</v>
      </c>
      <c r="N7" s="56">
        <f t="shared" si="18"/>
        <v>3</v>
      </c>
      <c r="O7" s="56">
        <f t="shared" si="19"/>
        <v>0</v>
      </c>
      <c r="P7" s="56">
        <f t="shared" si="20"/>
        <v>0</v>
      </c>
      <c r="Q7" s="56">
        <f t="shared" si="21"/>
        <v>1</v>
      </c>
      <c r="R7" s="56"/>
      <c r="S7" s="55" t="s">
        <v>173</v>
      </c>
      <c r="T7" s="34"/>
      <c r="U7" s="166" t="s">
        <v>78</v>
      </c>
      <c r="V7" s="200" t="s">
        <v>142</v>
      </c>
      <c r="W7" s="170">
        <f t="shared" si="0"/>
        <v>5</v>
      </c>
      <c r="X7" s="52">
        <f t="shared" si="1"/>
        <v>6</v>
      </c>
      <c r="Y7" s="52">
        <f t="shared" si="2"/>
        <v>8</v>
      </c>
      <c r="Z7" s="52">
        <f t="shared" si="3"/>
        <v>2</v>
      </c>
      <c r="AA7" s="52">
        <f>SUMIF($C$2:$C$123,V7,$I$2:$I$123)+SUMIF($S$2:$S$123,V7,$P$2:P$123)</f>
        <v>0</v>
      </c>
      <c r="AB7" s="171">
        <f t="shared" si="4"/>
        <v>3</v>
      </c>
      <c r="AC7" s="178">
        <f t="shared" si="5"/>
        <v>6</v>
      </c>
      <c r="AD7" s="181">
        <f t="shared" si="6"/>
        <v>0.4</v>
      </c>
      <c r="AE7" s="178">
        <f>IF(W7&gt;0,IF(AH7=MIN($AH$6:$AH$10),2,0),)</f>
        <v>0</v>
      </c>
      <c r="AF7" s="191">
        <f>IF(W7&gt;0,IF(AD7=MAX($AD$6:$AD$10),AC7+AE7+2,AC7+AE7),)</f>
        <v>6</v>
      </c>
      <c r="AG7" s="187">
        <f t="shared" si="7"/>
        <v>0</v>
      </c>
      <c r="AH7" s="53">
        <f t="shared" si="8"/>
        <v>1.6</v>
      </c>
      <c r="AI7" s="207">
        <f t="shared" si="9"/>
        <v>1.2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197</v>
      </c>
      <c r="D8" s="56"/>
      <c r="E8" s="56">
        <f t="shared" si="10"/>
        <v>3</v>
      </c>
      <c r="F8" s="56">
        <f t="shared" si="11"/>
        <v>3</v>
      </c>
      <c r="G8" s="56">
        <f t="shared" si="12"/>
        <v>0</v>
      </c>
      <c r="H8" s="56">
        <f t="shared" si="13"/>
        <v>1</v>
      </c>
      <c r="I8" s="56">
        <f t="shared" si="14"/>
        <v>0</v>
      </c>
      <c r="J8" s="56">
        <f t="shared" si="15"/>
        <v>0</v>
      </c>
      <c r="K8" s="57"/>
      <c r="L8" s="56">
        <f t="shared" si="16"/>
        <v>0</v>
      </c>
      <c r="M8" s="56">
        <f t="shared" si="17"/>
        <v>0</v>
      </c>
      <c r="N8" s="56">
        <f t="shared" si="18"/>
        <v>3</v>
      </c>
      <c r="O8" s="56">
        <f t="shared" si="19"/>
        <v>0</v>
      </c>
      <c r="P8" s="56">
        <f t="shared" si="20"/>
        <v>0</v>
      </c>
      <c r="Q8" s="56">
        <f t="shared" si="21"/>
        <v>1</v>
      </c>
      <c r="R8" s="56"/>
      <c r="S8" s="55" t="s">
        <v>81</v>
      </c>
      <c r="T8" s="34"/>
      <c r="U8" s="159" t="s">
        <v>78</v>
      </c>
      <c r="V8" s="197" t="s">
        <v>84</v>
      </c>
      <c r="W8" s="170">
        <f t="shared" si="0"/>
        <v>2</v>
      </c>
      <c r="X8" s="52">
        <f t="shared" si="1"/>
        <v>1</v>
      </c>
      <c r="Y8" s="52">
        <f t="shared" si="2"/>
        <v>2</v>
      </c>
      <c r="Z8" s="52">
        <f t="shared" si="3"/>
        <v>1</v>
      </c>
      <c r="AA8" s="52">
        <f>SUMIF($C$2:$C$123,V8,$I$2:$I$123)+SUMIF($S$2:$S$123,V8,$P$2:P$123)</f>
        <v>0</v>
      </c>
      <c r="AB8" s="171">
        <f t="shared" si="4"/>
        <v>1</v>
      </c>
      <c r="AC8" s="178">
        <f t="shared" si="5"/>
        <v>3</v>
      </c>
      <c r="AD8" s="181">
        <f t="shared" si="6"/>
        <v>0.5</v>
      </c>
      <c r="AE8" s="178">
        <f>IF(W8&gt;0,IF(AH8=MIN($AH$6:$AH$10),2,0),)</f>
        <v>2</v>
      </c>
      <c r="AF8" s="191">
        <f>IF(W8&gt;0,IF(AD8=MAX($AD$6:$AD$10),AC8+AE8+2,AC8+AE8),)</f>
        <v>7</v>
      </c>
      <c r="AG8" s="187">
        <f t="shared" si="7"/>
        <v>0</v>
      </c>
      <c r="AH8" s="53">
        <f t="shared" si="8"/>
        <v>1</v>
      </c>
      <c r="AI8" s="207">
        <f t="shared" si="9"/>
        <v>0.5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 t="s">
        <v>85</v>
      </c>
      <c r="D9" s="56"/>
      <c r="E9" s="56">
        <f t="shared" si="10"/>
        <v>3</v>
      </c>
      <c r="F9" s="56">
        <f t="shared" si="11"/>
        <v>3</v>
      </c>
      <c r="G9" s="56">
        <f t="shared" si="12"/>
        <v>0</v>
      </c>
      <c r="H9" s="56">
        <f t="shared" si="13"/>
        <v>1</v>
      </c>
      <c r="I9" s="56">
        <f t="shared" si="14"/>
        <v>0</v>
      </c>
      <c r="J9" s="56">
        <f t="shared" si="15"/>
        <v>0</v>
      </c>
      <c r="K9" s="57"/>
      <c r="L9" s="56">
        <f t="shared" si="16"/>
        <v>0</v>
      </c>
      <c r="M9" s="56">
        <f t="shared" si="17"/>
        <v>0</v>
      </c>
      <c r="N9" s="56">
        <f t="shared" si="18"/>
        <v>3</v>
      </c>
      <c r="O9" s="56">
        <f t="shared" si="19"/>
        <v>0</v>
      </c>
      <c r="P9" s="56">
        <f t="shared" si="20"/>
        <v>0</v>
      </c>
      <c r="Q9" s="56">
        <f t="shared" si="21"/>
        <v>1</v>
      </c>
      <c r="R9" s="56"/>
      <c r="S9" s="55" t="s">
        <v>172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12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143</v>
      </c>
      <c r="D10" s="56">
        <v>2</v>
      </c>
      <c r="E10" s="56">
        <f t="shared" si="10"/>
        <v>3</v>
      </c>
      <c r="F10" s="56">
        <f t="shared" si="11"/>
        <v>3</v>
      </c>
      <c r="G10" s="56">
        <f t="shared" si="12"/>
        <v>0</v>
      </c>
      <c r="H10" s="56">
        <f t="shared" si="13"/>
        <v>1</v>
      </c>
      <c r="I10" s="56">
        <f t="shared" si="14"/>
        <v>0</v>
      </c>
      <c r="J10" s="56">
        <f t="shared" si="15"/>
        <v>0</v>
      </c>
      <c r="K10" s="57"/>
      <c r="L10" s="56">
        <f t="shared" si="16"/>
        <v>0</v>
      </c>
      <c r="M10" s="56">
        <f t="shared" si="17"/>
        <v>0</v>
      </c>
      <c r="N10" s="56">
        <f t="shared" si="18"/>
        <v>3</v>
      </c>
      <c r="O10" s="56">
        <f t="shared" si="19"/>
        <v>0</v>
      </c>
      <c r="P10" s="56">
        <f t="shared" si="20"/>
        <v>0</v>
      </c>
      <c r="Q10" s="56">
        <f t="shared" si="21"/>
        <v>1</v>
      </c>
      <c r="R10" s="56"/>
      <c r="S10" s="55" t="s">
        <v>147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 t="s">
        <v>117</v>
      </c>
      <c r="D11" s="56">
        <v>1</v>
      </c>
      <c r="E11" s="56">
        <f t="shared" si="10"/>
        <v>3</v>
      </c>
      <c r="F11" s="56">
        <f t="shared" si="11"/>
        <v>3</v>
      </c>
      <c r="G11" s="56">
        <f t="shared" si="12"/>
        <v>0</v>
      </c>
      <c r="H11" s="56">
        <f t="shared" si="13"/>
        <v>1</v>
      </c>
      <c r="I11" s="56">
        <f t="shared" si="14"/>
        <v>0</v>
      </c>
      <c r="J11" s="56">
        <f t="shared" si="15"/>
        <v>0</v>
      </c>
      <c r="K11" s="57"/>
      <c r="L11" s="56">
        <f t="shared" si="16"/>
        <v>0</v>
      </c>
      <c r="M11" s="56">
        <f t="shared" si="17"/>
        <v>0</v>
      </c>
      <c r="N11" s="56">
        <f t="shared" si="18"/>
        <v>3</v>
      </c>
      <c r="O11" s="56">
        <f t="shared" si="19"/>
        <v>0</v>
      </c>
      <c r="P11" s="56">
        <f t="shared" si="20"/>
        <v>0</v>
      </c>
      <c r="Q11" s="56">
        <f t="shared" si="21"/>
        <v>1</v>
      </c>
      <c r="R11" s="56"/>
      <c r="S11" s="55" t="s">
        <v>174</v>
      </c>
      <c r="T11" s="34"/>
      <c r="U11" s="168" t="s">
        <v>121</v>
      </c>
      <c r="V11" s="196" t="s">
        <v>114</v>
      </c>
      <c r="W11" s="169">
        <f t="shared" si="0"/>
        <v>4</v>
      </c>
      <c r="X11" s="164">
        <f t="shared" si="1"/>
        <v>8</v>
      </c>
      <c r="Y11" s="164">
        <f t="shared" si="2"/>
        <v>2</v>
      </c>
      <c r="Z11" s="164">
        <f t="shared" si="3"/>
        <v>3</v>
      </c>
      <c r="AA11" s="164">
        <f>SUMIF($C$2:$C$123,V11,$I$2:$I$123)+SUMIF($S$2:$S$123,V11,$P$2:P$123)</f>
        <v>0</v>
      </c>
      <c r="AB11" s="174">
        <f t="shared" si="4"/>
        <v>1</v>
      </c>
      <c r="AC11" s="180">
        <f t="shared" si="5"/>
        <v>9</v>
      </c>
      <c r="AD11" s="183">
        <f t="shared" si="6"/>
        <v>0.75</v>
      </c>
      <c r="AE11" s="180">
        <f t="shared" ref="AE11:AE18" si="22">IF(W11&gt;0,IF(OR(SMALL($AH$11:$AH$18,2)=AH11,SMALL($AH$11:$AH$18,1)=AH11),2,0),)</f>
        <v>2</v>
      </c>
      <c r="AF11" s="190">
        <f t="shared" ref="AF11:AF18" si="23">IF(W11&gt;0,IF(OR(LARGE($AD$11:$AD$18,2)=AD11,LARGE($AD$11:$AD$18,1)=AD11),AC11+AE11+2,AC11+AE11),)</f>
        <v>13</v>
      </c>
      <c r="AG11" s="189">
        <f t="shared" si="7"/>
        <v>0</v>
      </c>
      <c r="AH11" s="165">
        <f t="shared" si="8"/>
        <v>0.5</v>
      </c>
      <c r="AI11" s="206">
        <f t="shared" si="9"/>
        <v>2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12</v>
      </c>
      <c r="D12" s="56"/>
      <c r="E12" s="56">
        <f t="shared" si="10"/>
        <v>3</v>
      </c>
      <c r="F12" s="56">
        <f t="shared" si="11"/>
        <v>3</v>
      </c>
      <c r="G12" s="56">
        <f t="shared" si="12"/>
        <v>0</v>
      </c>
      <c r="H12" s="56">
        <f t="shared" si="13"/>
        <v>1</v>
      </c>
      <c r="I12" s="56">
        <f t="shared" si="14"/>
        <v>0</v>
      </c>
      <c r="J12" s="56">
        <f t="shared" si="15"/>
        <v>0</v>
      </c>
      <c r="K12" s="57"/>
      <c r="L12" s="56">
        <f t="shared" si="16"/>
        <v>0</v>
      </c>
      <c r="M12" s="56">
        <f t="shared" si="17"/>
        <v>0</v>
      </c>
      <c r="N12" s="56">
        <f t="shared" si="18"/>
        <v>3</v>
      </c>
      <c r="O12" s="56">
        <f t="shared" si="19"/>
        <v>0</v>
      </c>
      <c r="P12" s="56">
        <f t="shared" si="20"/>
        <v>0</v>
      </c>
      <c r="Q12" s="56">
        <f t="shared" si="21"/>
        <v>1</v>
      </c>
      <c r="R12" s="56"/>
      <c r="S12" s="55" t="s">
        <v>148</v>
      </c>
      <c r="T12" s="34"/>
      <c r="U12" s="159" t="s">
        <v>121</v>
      </c>
      <c r="V12" s="197" t="s">
        <v>173</v>
      </c>
      <c r="W12" s="170">
        <f t="shared" si="0"/>
        <v>3</v>
      </c>
      <c r="X12" s="52">
        <f t="shared" si="1"/>
        <v>1</v>
      </c>
      <c r="Y12" s="52">
        <f t="shared" si="2"/>
        <v>8</v>
      </c>
      <c r="Z12" s="52">
        <f t="shared" si="3"/>
        <v>0</v>
      </c>
      <c r="AA12" s="52">
        <f>SUMIF($C$2:$C$123,V12,$I$2:$I$123)+SUMIF($S$2:$S$123,V12,$P$2:P$123)</f>
        <v>0</v>
      </c>
      <c r="AB12" s="171">
        <f t="shared" si="4"/>
        <v>3</v>
      </c>
      <c r="AC12" s="178">
        <f t="shared" si="5"/>
        <v>0</v>
      </c>
      <c r="AD12" s="181">
        <f t="shared" si="6"/>
        <v>0</v>
      </c>
      <c r="AE12" s="178">
        <f t="shared" si="22"/>
        <v>0</v>
      </c>
      <c r="AF12" s="191">
        <f t="shared" si="23"/>
        <v>0</v>
      </c>
      <c r="AG12" s="187">
        <f t="shared" si="7"/>
        <v>0</v>
      </c>
      <c r="AH12" s="53">
        <f t="shared" si="8"/>
        <v>2.6666666666666665</v>
      </c>
      <c r="AI12" s="207">
        <f t="shared" si="9"/>
        <v>0.33333333333333331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3</v>
      </c>
      <c r="G13" s="56">
        <f t="shared" si="12"/>
        <v>0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0</v>
      </c>
      <c r="N13" s="56">
        <f t="shared" si="18"/>
        <v>3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197" t="s">
        <v>197</v>
      </c>
      <c r="W13" s="170">
        <f t="shared" si="0"/>
        <v>4</v>
      </c>
      <c r="X13" s="52">
        <f t="shared" si="1"/>
        <v>8</v>
      </c>
      <c r="Y13" s="52">
        <f t="shared" si="2"/>
        <v>2</v>
      </c>
      <c r="Z13" s="52">
        <f t="shared" si="3"/>
        <v>3</v>
      </c>
      <c r="AA13" s="52">
        <f>SUMIF($C$2:$C$123,V13,$I$2:$I$123)+SUMIF($S$2:$S$123,V13,$P$2:P$123)</f>
        <v>0</v>
      </c>
      <c r="AB13" s="171">
        <f t="shared" si="4"/>
        <v>1</v>
      </c>
      <c r="AC13" s="178">
        <f t="shared" si="5"/>
        <v>9</v>
      </c>
      <c r="AD13" s="181">
        <f t="shared" si="6"/>
        <v>0.75</v>
      </c>
      <c r="AE13" s="178">
        <f t="shared" si="22"/>
        <v>2</v>
      </c>
      <c r="AF13" s="191">
        <f t="shared" si="23"/>
        <v>13</v>
      </c>
      <c r="AG13" s="187">
        <f t="shared" si="7"/>
        <v>0</v>
      </c>
      <c r="AH13" s="53">
        <f t="shared" si="8"/>
        <v>0.5</v>
      </c>
      <c r="AI13" s="207">
        <f t="shared" si="9"/>
        <v>2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3</v>
      </c>
      <c r="G14" s="67">
        <f t="shared" si="12"/>
        <v>0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0</v>
      </c>
      <c r="N14" s="67">
        <f t="shared" si="18"/>
        <v>3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 t="s">
        <v>81</v>
      </c>
      <c r="W14" s="170">
        <f t="shared" si="0"/>
        <v>3</v>
      </c>
      <c r="X14" s="52">
        <f t="shared" si="1"/>
        <v>1</v>
      </c>
      <c r="Y14" s="52">
        <f t="shared" si="2"/>
        <v>8</v>
      </c>
      <c r="Z14" s="52">
        <f t="shared" si="3"/>
        <v>0</v>
      </c>
      <c r="AA14" s="52">
        <f>SUMIF($C$2:$C$123,V14,$I$2:$I$123)+SUMIF($S$2:$S$123,V14,$P$2:P$123)</f>
        <v>0</v>
      </c>
      <c r="AB14" s="171">
        <f t="shared" si="4"/>
        <v>3</v>
      </c>
      <c r="AC14" s="178">
        <f t="shared" si="5"/>
        <v>0</v>
      </c>
      <c r="AD14" s="181">
        <f t="shared" si="6"/>
        <v>0</v>
      </c>
      <c r="AE14" s="178">
        <f t="shared" si="22"/>
        <v>0</v>
      </c>
      <c r="AF14" s="191">
        <f t="shared" si="23"/>
        <v>0</v>
      </c>
      <c r="AG14" s="187">
        <f t="shared" si="7"/>
        <v>0</v>
      </c>
      <c r="AH14" s="53">
        <f t="shared" si="8"/>
        <v>2.6666666666666665</v>
      </c>
      <c r="AI14" s="207">
        <f t="shared" si="9"/>
        <v>0.33333333333333331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 t="s">
        <v>82</v>
      </c>
      <c r="W15" s="170">
        <f t="shared" si="0"/>
        <v>3</v>
      </c>
      <c r="X15" s="52">
        <f t="shared" si="1"/>
        <v>5</v>
      </c>
      <c r="Y15" s="52">
        <f t="shared" si="2"/>
        <v>4</v>
      </c>
      <c r="Z15" s="52">
        <f t="shared" si="3"/>
        <v>2</v>
      </c>
      <c r="AA15" s="52">
        <f>SUMIF($C$2:$C$123,V15,$I$2:$I$123)+SUMIF($S$2:$S$123,V15,$P$2:P$123)</f>
        <v>0</v>
      </c>
      <c r="AB15" s="171">
        <f t="shared" si="4"/>
        <v>1</v>
      </c>
      <c r="AC15" s="178">
        <f t="shared" si="5"/>
        <v>6</v>
      </c>
      <c r="AD15" s="181">
        <f t="shared" si="6"/>
        <v>0.66666666666666663</v>
      </c>
      <c r="AE15" s="178">
        <f t="shared" si="22"/>
        <v>0</v>
      </c>
      <c r="AF15" s="191">
        <f t="shared" si="23"/>
        <v>6</v>
      </c>
      <c r="AG15" s="187">
        <f t="shared" si="7"/>
        <v>1</v>
      </c>
      <c r="AH15" s="53">
        <f t="shared" si="8"/>
        <v>1.3333333333333333</v>
      </c>
      <c r="AI15" s="207">
        <f t="shared" si="9"/>
        <v>1.6666666666666667</v>
      </c>
      <c r="AJ15" s="34"/>
      <c r="AS15" s="97"/>
      <c r="AT15" s="294"/>
      <c r="AU15" s="288"/>
      <c r="AV15" s="426" t="s">
        <v>143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117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 t="s">
        <v>169</v>
      </c>
      <c r="W16" s="170">
        <f t="shared" si="0"/>
        <v>3</v>
      </c>
      <c r="X16" s="52">
        <f t="shared" si="1"/>
        <v>5</v>
      </c>
      <c r="Y16" s="52">
        <f t="shared" si="2"/>
        <v>4</v>
      </c>
      <c r="Z16" s="52">
        <f t="shared" si="3"/>
        <v>2</v>
      </c>
      <c r="AA16" s="52">
        <f>SUMIF($C$2:$C$123,V16,$I$2:$I$123)+SUMIF($S$2:$S$123,V16,$P$2:P$123)</f>
        <v>0</v>
      </c>
      <c r="AB16" s="171">
        <f t="shared" si="4"/>
        <v>1</v>
      </c>
      <c r="AC16" s="178">
        <f t="shared" si="5"/>
        <v>6</v>
      </c>
      <c r="AD16" s="181">
        <f t="shared" si="6"/>
        <v>0.66666666666666663</v>
      </c>
      <c r="AE16" s="178">
        <f t="shared" si="22"/>
        <v>0</v>
      </c>
      <c r="AF16" s="191">
        <f t="shared" si="23"/>
        <v>6</v>
      </c>
      <c r="AG16" s="187">
        <f t="shared" si="7"/>
        <v>0</v>
      </c>
      <c r="AH16" s="53">
        <f t="shared" si="8"/>
        <v>1.3333333333333333</v>
      </c>
      <c r="AI16" s="207">
        <f t="shared" si="9"/>
        <v>1.6666666666666667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Preto</v>
      </c>
      <c r="D17" s="49">
        <f>SUM(D18:D27)</f>
        <v>1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3</v>
      </c>
      <c r="S17" s="48" t="str">
        <f>C4</f>
        <v>Branco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Ralph</v>
      </c>
      <c r="D18" s="56"/>
      <c r="E18" s="56">
        <f t="shared" ref="E18:E27" si="24">IF((C18=""),0,IF($D$17=$R$17,1,IF($D$17&gt;$R$17,3,IF($D$17&lt;$R$17,0))))</f>
        <v>0</v>
      </c>
      <c r="F18" s="56">
        <f t="shared" ref="F18:F27" si="25">$D$17</f>
        <v>1</v>
      </c>
      <c r="G18" s="56">
        <f t="shared" ref="G18:G27" si="26">$R$17</f>
        <v>3</v>
      </c>
      <c r="H18" s="56">
        <f t="shared" ref="H18:H27" si="27">IF((C18=""),0,IF($D$17&gt;$R$17,1,0))</f>
        <v>0</v>
      </c>
      <c r="I18" s="56">
        <f t="shared" ref="I18:I27" si="28">IF((C18=""),0,IF($D$17=$R$17,1,0))</f>
        <v>0</v>
      </c>
      <c r="J18" s="56">
        <f t="shared" ref="J18:J27" si="29">IF((C18=""),0,IF($D$17&lt;$R$17,1,0))</f>
        <v>1</v>
      </c>
      <c r="K18" s="57"/>
      <c r="L18" s="56">
        <f t="shared" ref="L18:L27" si="30">IF((S18=""),0,IF($D$17=$R$17,1,IF($D$17&lt;$R$17,3,IF($D$17&gt;$R$17,0))))</f>
        <v>3</v>
      </c>
      <c r="M18" s="56">
        <f t="shared" ref="M18:M27" si="31">$R$17</f>
        <v>3</v>
      </c>
      <c r="N18" s="56">
        <f t="shared" ref="N18:N27" si="32">$D$17</f>
        <v>1</v>
      </c>
      <c r="O18" s="56">
        <f t="shared" ref="O18:O27" si="33">IF((S18=""),0,IF($D$17&lt;$R$17,1,0))</f>
        <v>1</v>
      </c>
      <c r="P18" s="56">
        <f t="shared" ref="P18:P27" si="34">IF((S18=""),0,IF($D$17=$R$17,1,0))</f>
        <v>0</v>
      </c>
      <c r="Q18" s="56">
        <f t="shared" ref="Q18:Q27" si="35">IF((S18=""),0,IF($D$17&gt;$R$17,1,0))</f>
        <v>0</v>
      </c>
      <c r="R18" s="56"/>
      <c r="S18" s="55" t="str">
        <f>$S$5</f>
        <v>Jean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142</v>
      </c>
      <c r="D19" s="56"/>
      <c r="E19" s="56">
        <f t="shared" si="24"/>
        <v>0</v>
      </c>
      <c r="F19" s="56">
        <f t="shared" si="25"/>
        <v>1</v>
      </c>
      <c r="G19" s="56">
        <f t="shared" si="26"/>
        <v>3</v>
      </c>
      <c r="H19" s="56">
        <f t="shared" si="27"/>
        <v>0</v>
      </c>
      <c r="I19" s="56">
        <f t="shared" si="28"/>
        <v>0</v>
      </c>
      <c r="J19" s="56">
        <f t="shared" si="29"/>
        <v>1</v>
      </c>
      <c r="K19" s="57"/>
      <c r="L19" s="56">
        <f t="shared" si="30"/>
        <v>3</v>
      </c>
      <c r="M19" s="56">
        <f t="shared" si="31"/>
        <v>3</v>
      </c>
      <c r="N19" s="56">
        <f t="shared" si="32"/>
        <v>1</v>
      </c>
      <c r="O19" s="56">
        <f t="shared" si="33"/>
        <v>1</v>
      </c>
      <c r="P19" s="56">
        <f t="shared" si="34"/>
        <v>0</v>
      </c>
      <c r="Q19" s="56">
        <f t="shared" si="35"/>
        <v>0</v>
      </c>
      <c r="R19" s="56"/>
      <c r="S19" s="55" t="s">
        <v>13</v>
      </c>
      <c r="T19" s="34"/>
      <c r="U19" s="169" t="s">
        <v>83</v>
      </c>
      <c r="V19" s="196" t="s">
        <v>85</v>
      </c>
      <c r="W19" s="169">
        <f t="shared" si="0"/>
        <v>4</v>
      </c>
      <c r="X19" s="164">
        <f t="shared" si="1"/>
        <v>8</v>
      </c>
      <c r="Y19" s="164">
        <f t="shared" si="2"/>
        <v>2</v>
      </c>
      <c r="Z19" s="164">
        <f t="shared" si="3"/>
        <v>3</v>
      </c>
      <c r="AA19" s="164">
        <f>SUMIF($C$2:$C$123,V19,$I$2:$I$123)+SUMIF($S$2:$S$123,V19,$P$2:P$123)</f>
        <v>0</v>
      </c>
      <c r="AB19" s="174">
        <f t="shared" si="4"/>
        <v>1</v>
      </c>
      <c r="AC19" s="180">
        <f t="shared" si="5"/>
        <v>9</v>
      </c>
      <c r="AD19" s="183">
        <f t="shared" si="6"/>
        <v>0.75</v>
      </c>
      <c r="AE19" s="180">
        <f>IF(W19&gt;0,IF(AH19=MIN($AH$19:$AH$23),2,0),)</f>
        <v>2</v>
      </c>
      <c r="AF19" s="190">
        <f>IF(W19&gt;0,IF(AD19=MAX($AD$19:$AD$23),AC19+AE19+2,AC19+AE19),)</f>
        <v>13</v>
      </c>
      <c r="AG19" s="189">
        <f t="shared" si="7"/>
        <v>1</v>
      </c>
      <c r="AH19" s="165">
        <f t="shared" si="8"/>
        <v>0.5</v>
      </c>
      <c r="AI19" s="206">
        <f t="shared" si="9"/>
        <v>2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169</v>
      </c>
      <c r="D20" s="56"/>
      <c r="E20" s="56">
        <f t="shared" si="24"/>
        <v>0</v>
      </c>
      <c r="F20" s="56">
        <f t="shared" si="25"/>
        <v>1</v>
      </c>
      <c r="G20" s="56">
        <f t="shared" si="26"/>
        <v>3</v>
      </c>
      <c r="H20" s="56">
        <f t="shared" si="27"/>
        <v>0</v>
      </c>
      <c r="I20" s="56">
        <f t="shared" si="28"/>
        <v>0</v>
      </c>
      <c r="J20" s="56">
        <f t="shared" si="29"/>
        <v>1</v>
      </c>
      <c r="K20" s="57"/>
      <c r="L20" s="56">
        <f t="shared" si="30"/>
        <v>3</v>
      </c>
      <c r="M20" s="56">
        <f t="shared" si="31"/>
        <v>3</v>
      </c>
      <c r="N20" s="56">
        <f t="shared" si="32"/>
        <v>1</v>
      </c>
      <c r="O20" s="56">
        <f t="shared" si="33"/>
        <v>1</v>
      </c>
      <c r="P20" s="56">
        <f t="shared" si="34"/>
        <v>0</v>
      </c>
      <c r="Q20" s="56">
        <f t="shared" si="35"/>
        <v>0</v>
      </c>
      <c r="R20" s="56"/>
      <c r="S20" s="55" t="s">
        <v>114</v>
      </c>
      <c r="T20" s="34"/>
      <c r="U20" s="159" t="s">
        <v>83</v>
      </c>
      <c r="V20" s="197" t="s">
        <v>172</v>
      </c>
      <c r="W20" s="170">
        <f t="shared" si="0"/>
        <v>3</v>
      </c>
      <c r="X20" s="52">
        <f t="shared" si="1"/>
        <v>1</v>
      </c>
      <c r="Y20" s="52">
        <f t="shared" si="2"/>
        <v>8</v>
      </c>
      <c r="Z20" s="52">
        <f t="shared" si="3"/>
        <v>0</v>
      </c>
      <c r="AA20" s="52">
        <f>SUMIF($C$2:$C$123,V20,$I$2:$I$123)+SUMIF($S$2:$S$123,V20,$P$2:P$123)</f>
        <v>0</v>
      </c>
      <c r="AB20" s="171">
        <f t="shared" si="4"/>
        <v>3</v>
      </c>
      <c r="AC20" s="178">
        <f t="shared" si="5"/>
        <v>0</v>
      </c>
      <c r="AD20" s="181">
        <f t="shared" si="6"/>
        <v>0</v>
      </c>
      <c r="AE20" s="178">
        <f>IF(W20&gt;0,IF(AH20=MIN($AH$19:$AH$23),2,0),)</f>
        <v>0</v>
      </c>
      <c r="AF20" s="191">
        <f>IF(W20&gt;0,IF(AD20=MAX($AD$19:$AD$23),AC20+AE20+2,AC20+AE20),)</f>
        <v>0</v>
      </c>
      <c r="AG20" s="187">
        <f t="shared" si="7"/>
        <v>1</v>
      </c>
      <c r="AH20" s="53">
        <f t="shared" si="8"/>
        <v>2.6666666666666665</v>
      </c>
      <c r="AI20" s="207">
        <f t="shared" si="9"/>
        <v>0.33333333333333331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82</v>
      </c>
      <c r="D21" s="56"/>
      <c r="E21" s="56">
        <f t="shared" si="24"/>
        <v>0</v>
      </c>
      <c r="F21" s="56">
        <f t="shared" si="25"/>
        <v>1</v>
      </c>
      <c r="G21" s="56">
        <f t="shared" si="26"/>
        <v>3</v>
      </c>
      <c r="H21" s="56">
        <f t="shared" si="27"/>
        <v>0</v>
      </c>
      <c r="I21" s="56">
        <f t="shared" si="28"/>
        <v>0</v>
      </c>
      <c r="J21" s="56">
        <f t="shared" si="29"/>
        <v>1</v>
      </c>
      <c r="K21" s="57"/>
      <c r="L21" s="56">
        <f t="shared" si="30"/>
        <v>3</v>
      </c>
      <c r="M21" s="56">
        <f t="shared" si="31"/>
        <v>3</v>
      </c>
      <c r="N21" s="56">
        <f t="shared" si="32"/>
        <v>1</v>
      </c>
      <c r="O21" s="56">
        <f t="shared" si="33"/>
        <v>1</v>
      </c>
      <c r="P21" s="56">
        <f t="shared" si="34"/>
        <v>0</v>
      </c>
      <c r="Q21" s="56">
        <f t="shared" si="35"/>
        <v>0</v>
      </c>
      <c r="R21" s="56"/>
      <c r="S21" s="55" t="s">
        <v>197</v>
      </c>
      <c r="T21" s="34"/>
      <c r="U21" s="159" t="s">
        <v>83</v>
      </c>
      <c r="V21" s="197" t="s">
        <v>113</v>
      </c>
      <c r="W21" s="170">
        <f t="shared" si="0"/>
        <v>3</v>
      </c>
      <c r="X21" s="52">
        <f t="shared" si="1"/>
        <v>5</v>
      </c>
      <c r="Y21" s="52">
        <f t="shared" si="2"/>
        <v>4</v>
      </c>
      <c r="Z21" s="52">
        <f t="shared" si="3"/>
        <v>2</v>
      </c>
      <c r="AA21" s="52">
        <f>SUMIF($C$2:$C$123,V21,$I$2:$I$123)+SUMIF($S$2:$S$123,V21,$P$2:P$123)</f>
        <v>0</v>
      </c>
      <c r="AB21" s="171">
        <f t="shared" si="4"/>
        <v>1</v>
      </c>
      <c r="AC21" s="178">
        <f t="shared" si="5"/>
        <v>6</v>
      </c>
      <c r="AD21" s="181">
        <f t="shared" si="6"/>
        <v>0.66666666666666663</v>
      </c>
      <c r="AE21" s="178">
        <f>IF(W21&gt;0,IF(AH21=MIN($AH$19:$AH$23),2,0),)</f>
        <v>0</v>
      </c>
      <c r="AF21" s="191">
        <f>IF(W21&gt;0,IF(AD21=MAX($AD$19:$AD$23),AC21+AE21+2,AC21+AE21),)</f>
        <v>6</v>
      </c>
      <c r="AG21" s="187">
        <f t="shared" si="7"/>
        <v>1</v>
      </c>
      <c r="AH21" s="53">
        <f t="shared" si="8"/>
        <v>1.3333333333333333</v>
      </c>
      <c r="AI21" s="207">
        <f t="shared" si="9"/>
        <v>1.6666666666666667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113</v>
      </c>
      <c r="D22" s="56"/>
      <c r="E22" s="56">
        <f t="shared" si="24"/>
        <v>0</v>
      </c>
      <c r="F22" s="56">
        <f t="shared" si="25"/>
        <v>1</v>
      </c>
      <c r="G22" s="56">
        <f t="shared" si="26"/>
        <v>3</v>
      </c>
      <c r="H22" s="56">
        <f t="shared" si="27"/>
        <v>0</v>
      </c>
      <c r="I22" s="56">
        <f t="shared" si="28"/>
        <v>0</v>
      </c>
      <c r="J22" s="56">
        <f t="shared" si="29"/>
        <v>1</v>
      </c>
      <c r="K22" s="57"/>
      <c r="L22" s="56">
        <f t="shared" si="30"/>
        <v>3</v>
      </c>
      <c r="M22" s="56">
        <f t="shared" si="31"/>
        <v>3</v>
      </c>
      <c r="N22" s="56">
        <f t="shared" si="32"/>
        <v>1</v>
      </c>
      <c r="O22" s="56">
        <f t="shared" si="33"/>
        <v>1</v>
      </c>
      <c r="P22" s="56">
        <f t="shared" si="34"/>
        <v>0</v>
      </c>
      <c r="Q22" s="56">
        <f t="shared" si="35"/>
        <v>0</v>
      </c>
      <c r="R22" s="56"/>
      <c r="S22" s="55" t="s">
        <v>85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247</v>
      </c>
      <c r="D23" s="56"/>
      <c r="E23" s="56">
        <f t="shared" si="24"/>
        <v>0</v>
      </c>
      <c r="F23" s="56">
        <f t="shared" si="25"/>
        <v>1</v>
      </c>
      <c r="G23" s="56">
        <f t="shared" si="26"/>
        <v>3</v>
      </c>
      <c r="H23" s="56">
        <f t="shared" si="27"/>
        <v>0</v>
      </c>
      <c r="I23" s="56">
        <f t="shared" si="28"/>
        <v>0</v>
      </c>
      <c r="J23" s="56">
        <f t="shared" si="29"/>
        <v>1</v>
      </c>
      <c r="K23" s="57"/>
      <c r="L23" s="56">
        <f t="shared" si="30"/>
        <v>3</v>
      </c>
      <c r="M23" s="56">
        <f t="shared" si="31"/>
        <v>3</v>
      </c>
      <c r="N23" s="56">
        <f t="shared" si="32"/>
        <v>1</v>
      </c>
      <c r="O23" s="56">
        <f t="shared" si="33"/>
        <v>1</v>
      </c>
      <c r="P23" s="56">
        <f t="shared" si="34"/>
        <v>0</v>
      </c>
      <c r="Q23" s="56">
        <f t="shared" si="35"/>
        <v>0</v>
      </c>
      <c r="R23" s="56">
        <v>1</v>
      </c>
      <c r="S23" s="55" t="s">
        <v>143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85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 t="s">
        <v>115</v>
      </c>
      <c r="D24" s="56">
        <v>1</v>
      </c>
      <c r="E24" s="56">
        <f t="shared" si="24"/>
        <v>0</v>
      </c>
      <c r="F24" s="56">
        <f t="shared" si="25"/>
        <v>1</v>
      </c>
      <c r="G24" s="56">
        <f t="shared" si="26"/>
        <v>3</v>
      </c>
      <c r="H24" s="56">
        <f t="shared" si="27"/>
        <v>0</v>
      </c>
      <c r="I24" s="56">
        <f t="shared" si="28"/>
        <v>0</v>
      </c>
      <c r="J24" s="56">
        <f t="shared" si="29"/>
        <v>1</v>
      </c>
      <c r="K24" s="57"/>
      <c r="L24" s="56">
        <f t="shared" si="30"/>
        <v>3</v>
      </c>
      <c r="M24" s="56">
        <f t="shared" si="31"/>
        <v>3</v>
      </c>
      <c r="N24" s="56">
        <f t="shared" si="32"/>
        <v>1</v>
      </c>
      <c r="O24" s="56">
        <f t="shared" si="33"/>
        <v>1</v>
      </c>
      <c r="P24" s="56">
        <f t="shared" si="34"/>
        <v>0</v>
      </c>
      <c r="Q24" s="56">
        <f t="shared" si="35"/>
        <v>0</v>
      </c>
      <c r="R24" s="56"/>
      <c r="S24" s="55" t="s">
        <v>117</v>
      </c>
      <c r="T24" s="34"/>
      <c r="U24" s="163" t="s">
        <v>86</v>
      </c>
      <c r="V24" s="199" t="s">
        <v>174</v>
      </c>
      <c r="W24" s="169">
        <f t="shared" si="0"/>
        <v>3</v>
      </c>
      <c r="X24" s="164">
        <f t="shared" si="1"/>
        <v>1</v>
      </c>
      <c r="Y24" s="164">
        <f t="shared" si="2"/>
        <v>8</v>
      </c>
      <c r="Z24" s="164">
        <f t="shared" si="3"/>
        <v>0</v>
      </c>
      <c r="AA24" s="164">
        <f>SUMIF($C$2:$C$123,V24,$I$2:$I$123)+SUMIF($S$2:$S$123,V24,$P$2:P$123)</f>
        <v>0</v>
      </c>
      <c r="AB24" s="174">
        <f t="shared" si="4"/>
        <v>3</v>
      </c>
      <c r="AC24" s="180">
        <f t="shared" si="5"/>
        <v>0</v>
      </c>
      <c r="AD24" s="183">
        <f t="shared" si="6"/>
        <v>0</v>
      </c>
      <c r="AE24" s="180">
        <f t="shared" ref="AE24:AE31" si="36">IF(W24&gt;0,IF(OR(LARGE($AI$24:$AI$31,2)=AI24,LARGE($AI$24:$AI$31,1)=AI24),2,0),)</f>
        <v>0</v>
      </c>
      <c r="AF24" s="190">
        <f t="shared" ref="AF24:AF31" si="37">IF(W24&gt;0,IF(OR(LARGE($AD$24:$AD$31,2)=AD24,LARGE($AD$24:$AD$31,1)=AD24),AC24+AE24+2,AC24+AE24),)</f>
        <v>0</v>
      </c>
      <c r="AG24" s="189">
        <f t="shared" si="7"/>
        <v>0</v>
      </c>
      <c r="AH24" s="165">
        <f t="shared" si="8"/>
        <v>2.6666666666666665</v>
      </c>
      <c r="AI24" s="206">
        <f t="shared" si="9"/>
        <v>0.33333333333333331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15</v>
      </c>
      <c r="D25" s="56"/>
      <c r="E25" s="56">
        <f t="shared" si="24"/>
        <v>0</v>
      </c>
      <c r="F25" s="56">
        <f t="shared" si="25"/>
        <v>1</v>
      </c>
      <c r="G25" s="56">
        <f t="shared" si="26"/>
        <v>3</v>
      </c>
      <c r="H25" s="56">
        <f t="shared" si="27"/>
        <v>0</v>
      </c>
      <c r="I25" s="56">
        <f t="shared" si="28"/>
        <v>0</v>
      </c>
      <c r="J25" s="56">
        <f t="shared" si="29"/>
        <v>1</v>
      </c>
      <c r="K25" s="57"/>
      <c r="L25" s="56">
        <f t="shared" si="30"/>
        <v>3</v>
      </c>
      <c r="M25" s="56">
        <f t="shared" si="31"/>
        <v>3</v>
      </c>
      <c r="N25" s="56">
        <f t="shared" si="32"/>
        <v>1</v>
      </c>
      <c r="O25" s="56">
        <f t="shared" si="33"/>
        <v>1</v>
      </c>
      <c r="P25" s="56">
        <f t="shared" si="34"/>
        <v>0</v>
      </c>
      <c r="Q25" s="56">
        <f t="shared" si="35"/>
        <v>0</v>
      </c>
      <c r="R25" s="56">
        <v>2</v>
      </c>
      <c r="S25" s="55" t="s">
        <v>12</v>
      </c>
      <c r="T25" s="34"/>
      <c r="U25" s="166" t="s">
        <v>86</v>
      </c>
      <c r="V25" s="200" t="s">
        <v>147</v>
      </c>
      <c r="W25" s="170">
        <f t="shared" si="0"/>
        <v>2</v>
      </c>
      <c r="X25" s="52">
        <f t="shared" si="1"/>
        <v>1</v>
      </c>
      <c r="Y25" s="52">
        <f t="shared" si="2"/>
        <v>6</v>
      </c>
      <c r="Z25" s="52">
        <f t="shared" si="3"/>
        <v>0</v>
      </c>
      <c r="AA25" s="52">
        <f>SUMIF($C$2:$C$123,V25,$I$2:$I$123)+SUMIF($S$2:$S$123,V25,$P$2:P$123)</f>
        <v>0</v>
      </c>
      <c r="AB25" s="171">
        <f t="shared" si="4"/>
        <v>2</v>
      </c>
      <c r="AC25" s="178">
        <f t="shared" si="5"/>
        <v>0</v>
      </c>
      <c r="AD25" s="181">
        <f t="shared" si="6"/>
        <v>0</v>
      </c>
      <c r="AE25" s="178">
        <f t="shared" si="36"/>
        <v>0</v>
      </c>
      <c r="AF25" s="191">
        <f t="shared" si="37"/>
        <v>0</v>
      </c>
      <c r="AG25" s="187">
        <f t="shared" si="7"/>
        <v>0</v>
      </c>
      <c r="AH25" s="53">
        <f t="shared" si="8"/>
        <v>3</v>
      </c>
      <c r="AI25" s="207">
        <f t="shared" si="9"/>
        <v>0.5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1</v>
      </c>
      <c r="G26" s="56">
        <f t="shared" si="26"/>
        <v>3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3</v>
      </c>
      <c r="N26" s="56">
        <f t="shared" si="32"/>
        <v>1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200" t="s">
        <v>143</v>
      </c>
      <c r="W26" s="170">
        <f t="shared" si="0"/>
        <v>4</v>
      </c>
      <c r="X26" s="52">
        <f t="shared" si="1"/>
        <v>8</v>
      </c>
      <c r="Y26" s="52">
        <f t="shared" si="2"/>
        <v>2</v>
      </c>
      <c r="Z26" s="52">
        <f t="shared" si="3"/>
        <v>3</v>
      </c>
      <c r="AA26" s="52">
        <f>SUMIF($C$2:$C$123,V26,$I$2:$I$123)+SUMIF($S$2:$S$123,V26,$P$2:P$123)</f>
        <v>0</v>
      </c>
      <c r="AB26" s="171">
        <f t="shared" si="4"/>
        <v>1</v>
      </c>
      <c r="AC26" s="178">
        <f t="shared" si="5"/>
        <v>9</v>
      </c>
      <c r="AD26" s="181">
        <f t="shared" si="6"/>
        <v>0.75</v>
      </c>
      <c r="AE26" s="178">
        <f t="shared" si="36"/>
        <v>2</v>
      </c>
      <c r="AF26" s="191">
        <f t="shared" si="37"/>
        <v>13</v>
      </c>
      <c r="AG26" s="187">
        <f t="shared" si="7"/>
        <v>4</v>
      </c>
      <c r="AH26" s="53">
        <f t="shared" si="8"/>
        <v>0.5</v>
      </c>
      <c r="AI26" s="207">
        <f t="shared" si="9"/>
        <v>2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1</v>
      </c>
      <c r="G27" s="67">
        <f t="shared" si="26"/>
        <v>3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3</v>
      </c>
      <c r="N27" s="67">
        <f t="shared" si="32"/>
        <v>1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 t="s">
        <v>117</v>
      </c>
      <c r="W27" s="170">
        <f t="shared" si="0"/>
        <v>4</v>
      </c>
      <c r="X27" s="52">
        <f t="shared" si="1"/>
        <v>8</v>
      </c>
      <c r="Y27" s="52">
        <f t="shared" si="2"/>
        <v>2</v>
      </c>
      <c r="Z27" s="52">
        <f t="shared" si="3"/>
        <v>3</v>
      </c>
      <c r="AA27" s="52">
        <f>SUMIF($C$2:$C$123,V27,$I$2:$I$123)+SUMIF($S$2:$S$123,V27,$P$2:P$123)</f>
        <v>0</v>
      </c>
      <c r="AB27" s="171">
        <f t="shared" si="4"/>
        <v>1</v>
      </c>
      <c r="AC27" s="178">
        <f t="shared" si="5"/>
        <v>9</v>
      </c>
      <c r="AD27" s="181">
        <f t="shared" si="6"/>
        <v>0.75</v>
      </c>
      <c r="AE27" s="178">
        <f t="shared" si="36"/>
        <v>2</v>
      </c>
      <c r="AF27" s="191">
        <f t="shared" si="37"/>
        <v>13</v>
      </c>
      <c r="AG27" s="187">
        <f t="shared" si="7"/>
        <v>1</v>
      </c>
      <c r="AH27" s="53">
        <f t="shared" si="8"/>
        <v>0.5</v>
      </c>
      <c r="AI27" s="207">
        <f t="shared" si="9"/>
        <v>2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 t="s">
        <v>247</v>
      </c>
      <c r="W28" s="170">
        <f t="shared" si="0"/>
        <v>3</v>
      </c>
      <c r="X28" s="52">
        <f t="shared" si="1"/>
        <v>5</v>
      </c>
      <c r="Y28" s="52">
        <f t="shared" si="2"/>
        <v>4</v>
      </c>
      <c r="Z28" s="52">
        <f t="shared" si="3"/>
        <v>2</v>
      </c>
      <c r="AA28" s="52">
        <f>SUMIF($C$2:$C$123,V28,$I$2:$I$123)+SUMIF($S$2:$S$123,V28,$P$2:P$123)</f>
        <v>0</v>
      </c>
      <c r="AB28" s="171">
        <f t="shared" si="4"/>
        <v>1</v>
      </c>
      <c r="AC28" s="178">
        <f t="shared" si="5"/>
        <v>6</v>
      </c>
      <c r="AD28" s="181">
        <f t="shared" si="6"/>
        <v>0.66666666666666663</v>
      </c>
      <c r="AE28" s="178">
        <f t="shared" si="36"/>
        <v>0</v>
      </c>
      <c r="AF28" s="191">
        <f t="shared" si="37"/>
        <v>6</v>
      </c>
      <c r="AG28" s="187">
        <f t="shared" si="7"/>
        <v>0</v>
      </c>
      <c r="AH28" s="53">
        <f t="shared" si="8"/>
        <v>1.3333333333333333</v>
      </c>
      <c r="AI28" s="207">
        <f t="shared" si="9"/>
        <v>1.6666666666666667</v>
      </c>
      <c r="AJ28" s="34"/>
      <c r="AS28" s="97"/>
      <c r="AT28" s="294"/>
      <c r="AU28" s="425" t="s">
        <v>197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114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 t="s">
        <v>115</v>
      </c>
      <c r="W29" s="170">
        <f t="shared" si="0"/>
        <v>3</v>
      </c>
      <c r="X29" s="52">
        <f t="shared" si="1"/>
        <v>5</v>
      </c>
      <c r="Y29" s="52">
        <f t="shared" si="2"/>
        <v>4</v>
      </c>
      <c r="Z29" s="52">
        <f t="shared" si="3"/>
        <v>2</v>
      </c>
      <c r="AA29" s="52">
        <f>SUMIF($C$2:$C$123,V29,$I$2:$I$123)+SUMIF($S$2:$S$123,V29,$P$2:P$123)</f>
        <v>0</v>
      </c>
      <c r="AB29" s="171">
        <f t="shared" si="4"/>
        <v>1</v>
      </c>
      <c r="AC29" s="178">
        <f t="shared" si="5"/>
        <v>6</v>
      </c>
      <c r="AD29" s="181">
        <f t="shared" si="6"/>
        <v>0.66666666666666663</v>
      </c>
      <c r="AE29" s="178">
        <f t="shared" si="36"/>
        <v>0</v>
      </c>
      <c r="AF29" s="191">
        <f t="shared" si="37"/>
        <v>6</v>
      </c>
      <c r="AG29" s="187">
        <f t="shared" si="7"/>
        <v>1</v>
      </c>
      <c r="AH29" s="53">
        <f t="shared" si="8"/>
        <v>1.3333333333333333</v>
      </c>
      <c r="AI29" s="207">
        <f t="shared" si="9"/>
        <v>1.6666666666666667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Branco</v>
      </c>
      <c r="D30" s="49">
        <f>SUM(D31:D40)</f>
        <v>1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3</v>
      </c>
      <c r="S30" s="48" t="str">
        <f>S4</f>
        <v>Preto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Ralph</v>
      </c>
      <c r="D31" s="56"/>
      <c r="E31" s="56">
        <f t="shared" ref="E31:E40" si="38">IF((C31=""),0,IF($D$30=$R$30,1,IF($D$30&gt;$R$30,3,IF($D$30&lt;$R$30,0))))</f>
        <v>0</v>
      </c>
      <c r="F31" s="56">
        <f t="shared" ref="F31:F40" si="39">$D$30</f>
        <v>1</v>
      </c>
      <c r="G31" s="56">
        <f t="shared" ref="G31:G40" si="40">$R$30</f>
        <v>3</v>
      </c>
      <c r="H31" s="56">
        <f t="shared" ref="H31:H40" si="41">IF((C31=""),0,IF($D$30&gt;$R$30,1,0))</f>
        <v>0</v>
      </c>
      <c r="I31" s="56">
        <f t="shared" ref="I31:I40" si="42">IF((C31=""),0,IF($D$30=$R$30,1,0))</f>
        <v>0</v>
      </c>
      <c r="J31" s="56">
        <f t="shared" ref="J31:J40" si="43">IF((C31=""),0,IF($D$30&lt;$R$30,1,0))</f>
        <v>1</v>
      </c>
      <c r="K31" s="57"/>
      <c r="L31" s="56">
        <f t="shared" ref="L31:L40" si="44">IF((S31=""),0,IF($D$30=$R$30,1,IF($D$30&lt;$R$30,3,IF($D$30&gt;$R$30,0))))</f>
        <v>3</v>
      </c>
      <c r="M31" s="56">
        <f t="shared" ref="M31:M40" si="45">$R$30</f>
        <v>3</v>
      </c>
      <c r="N31" s="56">
        <f t="shared" ref="N31:N40" si="46">$D$30</f>
        <v>1</v>
      </c>
      <c r="O31" s="56">
        <f t="shared" ref="O31:O40" si="47">IF((S31=""),0,IF($D$30&lt;$R$30,1,0))</f>
        <v>1</v>
      </c>
      <c r="P31" s="56">
        <f t="shared" ref="P31:P40" si="48">IF((S31=""),0,IF($D$30=$R$30,1,0))</f>
        <v>0</v>
      </c>
      <c r="Q31" s="56">
        <f t="shared" ref="Q31:Q40" si="49">IF((S31=""),0,IF($D$30&gt;$R$30,1,0))</f>
        <v>0</v>
      </c>
      <c r="R31" s="56"/>
      <c r="S31" s="55" t="str">
        <f>$S$5</f>
        <v>Jean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13</v>
      </c>
      <c r="D32" s="56"/>
      <c r="E32" s="56">
        <f t="shared" si="38"/>
        <v>0</v>
      </c>
      <c r="F32" s="56">
        <f t="shared" si="39"/>
        <v>1</v>
      </c>
      <c r="G32" s="56">
        <f t="shared" si="40"/>
        <v>3</v>
      </c>
      <c r="H32" s="56">
        <f t="shared" si="41"/>
        <v>0</v>
      </c>
      <c r="I32" s="56">
        <f t="shared" si="42"/>
        <v>0</v>
      </c>
      <c r="J32" s="56">
        <f t="shared" si="43"/>
        <v>1</v>
      </c>
      <c r="K32" s="57"/>
      <c r="L32" s="56">
        <f t="shared" si="44"/>
        <v>3</v>
      </c>
      <c r="M32" s="56">
        <f t="shared" si="45"/>
        <v>3</v>
      </c>
      <c r="N32" s="56">
        <f t="shared" si="46"/>
        <v>1</v>
      </c>
      <c r="O32" s="56">
        <f t="shared" si="47"/>
        <v>1</v>
      </c>
      <c r="P32" s="56">
        <f t="shared" si="48"/>
        <v>0</v>
      </c>
      <c r="Q32" s="56">
        <f t="shared" si="49"/>
        <v>0</v>
      </c>
      <c r="R32" s="56"/>
      <c r="S32" s="55" t="s">
        <v>142</v>
      </c>
      <c r="T32" s="34"/>
      <c r="U32" s="163" t="s">
        <v>16</v>
      </c>
      <c r="V32" s="199" t="s">
        <v>12</v>
      </c>
      <c r="W32" s="169">
        <f t="shared" si="0"/>
        <v>2</v>
      </c>
      <c r="X32" s="164">
        <f t="shared" si="1"/>
        <v>6</v>
      </c>
      <c r="Y32" s="164">
        <f t="shared" si="2"/>
        <v>1</v>
      </c>
      <c r="Z32" s="164">
        <f t="shared" si="3"/>
        <v>2</v>
      </c>
      <c r="AA32" s="164">
        <f>SUMIF($C$2:$C$123,V32,$I$2:$I$123)+SUMIF($S$2:$S$123,V32,$P$2:P$123)</f>
        <v>0</v>
      </c>
      <c r="AB32" s="174">
        <f t="shared" si="4"/>
        <v>0</v>
      </c>
      <c r="AC32" s="180">
        <f t="shared" si="5"/>
        <v>6</v>
      </c>
      <c r="AD32" s="183">
        <f t="shared" si="6"/>
        <v>1</v>
      </c>
      <c r="AE32" s="180">
        <f>IF(W32&gt;0,IF(AI32=MAX($AI$32:$AI$36),2,0),)</f>
        <v>2</v>
      </c>
      <c r="AF32" s="190">
        <f>IF(W32&gt;0,IF(AD32=MAX($AD$32:$AD$36),AC32+AE32+2,AC32+AE32),)</f>
        <v>10</v>
      </c>
      <c r="AG32" s="189">
        <f t="shared" si="7"/>
        <v>2</v>
      </c>
      <c r="AH32" s="165">
        <f t="shared" si="8"/>
        <v>0.5</v>
      </c>
      <c r="AI32" s="206">
        <f t="shared" si="9"/>
        <v>3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13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173</v>
      </c>
      <c r="D33" s="56"/>
      <c r="E33" s="56">
        <f t="shared" si="38"/>
        <v>0</v>
      </c>
      <c r="F33" s="56">
        <f t="shared" si="39"/>
        <v>1</v>
      </c>
      <c r="G33" s="56">
        <f t="shared" si="40"/>
        <v>3</v>
      </c>
      <c r="H33" s="56">
        <f t="shared" si="41"/>
        <v>0</v>
      </c>
      <c r="I33" s="56">
        <f t="shared" si="42"/>
        <v>0</v>
      </c>
      <c r="J33" s="56">
        <f t="shared" si="43"/>
        <v>1</v>
      </c>
      <c r="K33" s="57"/>
      <c r="L33" s="56">
        <f t="shared" si="44"/>
        <v>3</v>
      </c>
      <c r="M33" s="56">
        <f t="shared" si="45"/>
        <v>3</v>
      </c>
      <c r="N33" s="56">
        <f t="shared" si="46"/>
        <v>1</v>
      </c>
      <c r="O33" s="56">
        <f t="shared" si="47"/>
        <v>1</v>
      </c>
      <c r="P33" s="56">
        <f t="shared" si="48"/>
        <v>0</v>
      </c>
      <c r="Q33" s="56">
        <f t="shared" si="49"/>
        <v>0</v>
      </c>
      <c r="R33" s="56"/>
      <c r="S33" s="55" t="s">
        <v>169</v>
      </c>
      <c r="T33" s="34"/>
      <c r="U33" s="166" t="s">
        <v>16</v>
      </c>
      <c r="V33" s="200" t="s">
        <v>148</v>
      </c>
      <c r="W33" s="170">
        <f t="shared" si="0"/>
        <v>4</v>
      </c>
      <c r="X33" s="52">
        <f t="shared" si="1"/>
        <v>2</v>
      </c>
      <c r="Y33" s="52">
        <f t="shared" si="2"/>
        <v>8</v>
      </c>
      <c r="Z33" s="52">
        <f t="shared" si="3"/>
        <v>1</v>
      </c>
      <c r="AA33" s="52">
        <f>SUMIF($C$2:$C$123,V33,$I$2:$I$123)+SUMIF($S$2:$S$123,V33,$P$2:P$123)</f>
        <v>0</v>
      </c>
      <c r="AB33" s="171">
        <f t="shared" si="4"/>
        <v>3</v>
      </c>
      <c r="AC33" s="178">
        <f t="shared" si="5"/>
        <v>3</v>
      </c>
      <c r="AD33" s="181">
        <f t="shared" si="6"/>
        <v>0.25</v>
      </c>
      <c r="AE33" s="178">
        <f>IF(W33&gt;0,IF(AI33=MAX($AI$32:$AI$36),2,0),)</f>
        <v>0</v>
      </c>
      <c r="AF33" s="191">
        <f>IF(W33&gt;0,IF(AD33=MAX($AD$32:$AD$36),AC33+AE33+2,AC33+AE33),)</f>
        <v>3</v>
      </c>
      <c r="AG33" s="187">
        <f t="shared" si="7"/>
        <v>1</v>
      </c>
      <c r="AH33" s="53">
        <f t="shared" si="8"/>
        <v>2</v>
      </c>
      <c r="AI33" s="207">
        <f t="shared" si="9"/>
        <v>0.5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81</v>
      </c>
      <c r="D34" s="56"/>
      <c r="E34" s="56">
        <f t="shared" si="38"/>
        <v>0</v>
      </c>
      <c r="F34" s="56">
        <f t="shared" si="39"/>
        <v>1</v>
      </c>
      <c r="G34" s="56">
        <f t="shared" si="40"/>
        <v>3</v>
      </c>
      <c r="H34" s="56">
        <f t="shared" si="41"/>
        <v>0</v>
      </c>
      <c r="I34" s="56">
        <f t="shared" si="42"/>
        <v>0</v>
      </c>
      <c r="J34" s="56">
        <f t="shared" si="43"/>
        <v>1</v>
      </c>
      <c r="K34" s="57"/>
      <c r="L34" s="56">
        <f t="shared" si="44"/>
        <v>3</v>
      </c>
      <c r="M34" s="56">
        <f t="shared" si="45"/>
        <v>3</v>
      </c>
      <c r="N34" s="56">
        <f t="shared" si="46"/>
        <v>1</v>
      </c>
      <c r="O34" s="56">
        <f t="shared" si="47"/>
        <v>1</v>
      </c>
      <c r="P34" s="56">
        <f t="shared" si="48"/>
        <v>0</v>
      </c>
      <c r="Q34" s="56">
        <f t="shared" si="49"/>
        <v>0</v>
      </c>
      <c r="R34" s="56">
        <v>1</v>
      </c>
      <c r="S34" s="55" t="s">
        <v>82</v>
      </c>
      <c r="T34" s="34"/>
      <c r="U34" s="166" t="s">
        <v>16</v>
      </c>
      <c r="V34" s="200" t="s">
        <v>15</v>
      </c>
      <c r="W34" s="170">
        <f t="shared" si="0"/>
        <v>4</v>
      </c>
      <c r="X34" s="52">
        <f t="shared" si="1"/>
        <v>6</v>
      </c>
      <c r="Y34" s="52">
        <f t="shared" si="2"/>
        <v>5</v>
      </c>
      <c r="Z34" s="52">
        <f t="shared" si="3"/>
        <v>2</v>
      </c>
      <c r="AA34" s="52">
        <f>SUMIF($C$2:$C$123,V34,$I$2:$I$123)+SUMIF($S$2:$S$123,V34,$P$2:P$123)</f>
        <v>0</v>
      </c>
      <c r="AB34" s="171">
        <f t="shared" si="4"/>
        <v>2</v>
      </c>
      <c r="AC34" s="178">
        <f t="shared" si="5"/>
        <v>6</v>
      </c>
      <c r="AD34" s="181">
        <f t="shared" si="6"/>
        <v>0.5</v>
      </c>
      <c r="AE34" s="178">
        <f>IF(W34&gt;0,IF(AI34=MAX($AI$32:$AI$36),2,0),)</f>
        <v>0</v>
      </c>
      <c r="AF34" s="191">
        <f>IF(W34&gt;0,IF(AD34=MAX($AD$32:$AD$36),AC34+AE34+2,AC34+AE34),)</f>
        <v>6</v>
      </c>
      <c r="AG34" s="187">
        <f t="shared" si="7"/>
        <v>1</v>
      </c>
      <c r="AH34" s="53">
        <f t="shared" si="8"/>
        <v>1.25</v>
      </c>
      <c r="AI34" s="207">
        <f t="shared" si="9"/>
        <v>1.5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172</v>
      </c>
      <c r="D35" s="56">
        <v>1</v>
      </c>
      <c r="E35" s="56">
        <f t="shared" si="38"/>
        <v>0</v>
      </c>
      <c r="F35" s="56">
        <f t="shared" si="39"/>
        <v>1</v>
      </c>
      <c r="G35" s="56">
        <f t="shared" si="40"/>
        <v>3</v>
      </c>
      <c r="H35" s="56">
        <f t="shared" si="41"/>
        <v>0</v>
      </c>
      <c r="I35" s="56">
        <f t="shared" si="42"/>
        <v>0</v>
      </c>
      <c r="J35" s="56">
        <f t="shared" si="43"/>
        <v>1</v>
      </c>
      <c r="K35" s="57"/>
      <c r="L35" s="56">
        <f t="shared" si="44"/>
        <v>3</v>
      </c>
      <c r="M35" s="56">
        <f t="shared" si="45"/>
        <v>3</v>
      </c>
      <c r="N35" s="56">
        <f t="shared" si="46"/>
        <v>1</v>
      </c>
      <c r="O35" s="56">
        <f t="shared" si="47"/>
        <v>1</v>
      </c>
      <c r="P35" s="56">
        <f t="shared" si="48"/>
        <v>0</v>
      </c>
      <c r="Q35" s="56">
        <f t="shared" si="49"/>
        <v>0</v>
      </c>
      <c r="R35" s="56">
        <v>1</v>
      </c>
      <c r="S35" s="55" t="s">
        <v>113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147</v>
      </c>
      <c r="D36" s="56"/>
      <c r="E36" s="56">
        <f t="shared" si="38"/>
        <v>0</v>
      </c>
      <c r="F36" s="56">
        <f t="shared" si="39"/>
        <v>1</v>
      </c>
      <c r="G36" s="56">
        <f t="shared" si="40"/>
        <v>3</v>
      </c>
      <c r="H36" s="56">
        <f t="shared" si="41"/>
        <v>0</v>
      </c>
      <c r="I36" s="56">
        <f t="shared" si="42"/>
        <v>0</v>
      </c>
      <c r="J36" s="56">
        <f t="shared" si="43"/>
        <v>1</v>
      </c>
      <c r="K36" s="57"/>
      <c r="L36" s="56">
        <f t="shared" si="44"/>
        <v>3</v>
      </c>
      <c r="M36" s="56">
        <f t="shared" si="45"/>
        <v>3</v>
      </c>
      <c r="N36" s="56">
        <f t="shared" si="46"/>
        <v>1</v>
      </c>
      <c r="O36" s="56">
        <f t="shared" si="47"/>
        <v>1</v>
      </c>
      <c r="P36" s="56">
        <f t="shared" si="48"/>
        <v>0</v>
      </c>
      <c r="Q36" s="56">
        <f t="shared" si="49"/>
        <v>0</v>
      </c>
      <c r="R36" s="56"/>
      <c r="S36" s="55" t="s">
        <v>247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164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 t="s">
        <v>174</v>
      </c>
      <c r="D37" s="56"/>
      <c r="E37" s="56">
        <f t="shared" si="38"/>
        <v>0</v>
      </c>
      <c r="F37" s="56">
        <f t="shared" si="39"/>
        <v>1</v>
      </c>
      <c r="G37" s="56">
        <f t="shared" si="40"/>
        <v>3</v>
      </c>
      <c r="H37" s="56">
        <f t="shared" si="41"/>
        <v>0</v>
      </c>
      <c r="I37" s="56">
        <f t="shared" si="42"/>
        <v>0</v>
      </c>
      <c r="J37" s="56">
        <f t="shared" si="43"/>
        <v>1</v>
      </c>
      <c r="K37" s="57"/>
      <c r="L37" s="56">
        <f t="shared" si="44"/>
        <v>3</v>
      </c>
      <c r="M37" s="56">
        <f t="shared" si="45"/>
        <v>3</v>
      </c>
      <c r="N37" s="56">
        <f t="shared" si="46"/>
        <v>1</v>
      </c>
      <c r="O37" s="56">
        <f t="shared" si="47"/>
        <v>1</v>
      </c>
      <c r="P37" s="56">
        <f t="shared" si="48"/>
        <v>0</v>
      </c>
      <c r="Q37" s="56">
        <f t="shared" si="49"/>
        <v>0</v>
      </c>
      <c r="R37" s="56"/>
      <c r="S37" s="55" t="s">
        <v>115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14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148</v>
      </c>
      <c r="D38" s="56"/>
      <c r="E38" s="56">
        <f t="shared" si="38"/>
        <v>0</v>
      </c>
      <c r="F38" s="56">
        <f t="shared" si="39"/>
        <v>1</v>
      </c>
      <c r="G38" s="56">
        <f t="shared" si="40"/>
        <v>3</v>
      </c>
      <c r="H38" s="56">
        <f t="shared" si="41"/>
        <v>0</v>
      </c>
      <c r="I38" s="56">
        <f t="shared" si="42"/>
        <v>0</v>
      </c>
      <c r="J38" s="56">
        <f t="shared" si="43"/>
        <v>1</v>
      </c>
      <c r="K38" s="57"/>
      <c r="L38" s="56">
        <f t="shared" si="44"/>
        <v>3</v>
      </c>
      <c r="M38" s="56">
        <f t="shared" si="45"/>
        <v>3</v>
      </c>
      <c r="N38" s="56">
        <f t="shared" si="46"/>
        <v>1</v>
      </c>
      <c r="O38" s="56">
        <f t="shared" si="47"/>
        <v>1</v>
      </c>
      <c r="P38" s="56">
        <f t="shared" si="48"/>
        <v>0</v>
      </c>
      <c r="Q38" s="56">
        <f t="shared" si="49"/>
        <v>0</v>
      </c>
      <c r="R38" s="56">
        <v>1</v>
      </c>
      <c r="S38" s="55" t="s">
        <v>15</v>
      </c>
      <c r="T38" s="34"/>
      <c r="U38" s="295">
        <v>22</v>
      </c>
      <c r="V38" s="338">
        <f>U38/Resumo!C159</f>
        <v>0.6470588235294118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1</v>
      </c>
      <c r="G39" s="56">
        <f t="shared" si="40"/>
        <v>3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3</v>
      </c>
      <c r="N39" s="56">
        <f t="shared" si="46"/>
        <v>1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1</v>
      </c>
      <c r="G40" s="67">
        <f t="shared" si="40"/>
        <v>3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3</v>
      </c>
      <c r="N40" s="67">
        <f t="shared" si="46"/>
        <v>1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1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23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5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Preto</v>
      </c>
      <c r="D43" s="49">
        <f>SUM(D44:D53)</f>
        <v>2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0</v>
      </c>
      <c r="S43" s="48" t="str">
        <f>C4</f>
        <v>Branco</v>
      </c>
      <c r="T43" s="34"/>
      <c r="U43" s="151" t="str">
        <f>IFERROR(VLOOKUP(V43,Resumo!$D$7:$E$147,2,FALSE),"")</f>
        <v>G</v>
      </c>
      <c r="V43" s="116" t="s">
        <v>164</v>
      </c>
      <c r="W43" s="116">
        <f t="shared" ref="W43:AC58" si="50">COUNTIFS($C$4:$C$131,$V43,$B$4:$B$131,W$42)+COUNTIFS($S$4:$S$131,$V43,$B$4:$B$131,W$42)</f>
        <v>5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Ralph</v>
      </c>
      <c r="D44" s="56"/>
      <c r="E44" s="56">
        <f t="shared" ref="E44:E53" si="51">IF((C44=""),0,IF($D$43=$R$43,1,IF($D$43&gt;$R$43,3,IF($D$43&lt;$R$43,0))))</f>
        <v>3</v>
      </c>
      <c r="F44" s="56">
        <f t="shared" ref="F44:F53" si="52">$D$43</f>
        <v>2</v>
      </c>
      <c r="G44" s="56">
        <f t="shared" ref="G44:G53" si="53">$R$43</f>
        <v>0</v>
      </c>
      <c r="H44" s="56">
        <f t="shared" ref="H44:H53" si="54">IF((C44=""),0,IF($D$43&gt;$R$43,1,0))</f>
        <v>1</v>
      </c>
      <c r="I44" s="56">
        <f t="shared" ref="I44:I53" si="55">IF((C44=""),0,IF($D$43=$R$43,1,0))</f>
        <v>0</v>
      </c>
      <c r="J44" s="56">
        <f t="shared" ref="J44:J53" si="56">IF((C44=""),0,IF($D$43&lt;$R$43,1,0))</f>
        <v>0</v>
      </c>
      <c r="K44" s="57"/>
      <c r="L44" s="56">
        <f t="shared" ref="L44:L53" si="57">IF((S44=""),0,IF($D$43=$R$43,1,IF($D$43&lt;$R$43,3,IF($D$43&gt;$R$43,0))))</f>
        <v>0</v>
      </c>
      <c r="M44" s="56">
        <f t="shared" ref="M44:M53" si="58">$R$43</f>
        <v>0</v>
      </c>
      <c r="N44" s="56">
        <f t="shared" ref="N44:N53" si="59">$D$43</f>
        <v>2</v>
      </c>
      <c r="O44" s="56">
        <f t="shared" ref="O44:O53" si="60">IF((S44=""),0,IF($D$43&lt;$R$43,1,0))</f>
        <v>0</v>
      </c>
      <c r="P44" s="56">
        <f t="shared" ref="P44:P53" si="61">IF((S44=""),0,IF($D$43=$R$43,1,0))</f>
        <v>0</v>
      </c>
      <c r="Q44" s="56">
        <f t="shared" ref="Q44:Q53" si="62">IF((S44=""),0,IF($D$43&gt;$R$43,1,0))</f>
        <v>1</v>
      </c>
      <c r="R44" s="56"/>
      <c r="S44" s="55" t="str">
        <f>$S$5</f>
        <v>Jean</v>
      </c>
      <c r="T44" s="34"/>
      <c r="U44" s="153" t="str">
        <f>IFERROR(VLOOKUP(V44,Resumo!$D$7:$E$147,2,FALSE),"")</f>
        <v/>
      </c>
      <c r="V44" s="114" t="s">
        <v>205</v>
      </c>
      <c r="W44" s="114">
        <f t="shared" si="50"/>
        <v>5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 t="s">
        <v>142</v>
      </c>
      <c r="D45" s="56"/>
      <c r="E45" s="56">
        <f t="shared" si="51"/>
        <v>3</v>
      </c>
      <c r="F45" s="56">
        <f t="shared" si="52"/>
        <v>2</v>
      </c>
      <c r="G45" s="56">
        <f t="shared" si="53"/>
        <v>0</v>
      </c>
      <c r="H45" s="56">
        <f t="shared" si="54"/>
        <v>1</v>
      </c>
      <c r="I45" s="56">
        <f t="shared" si="55"/>
        <v>0</v>
      </c>
      <c r="J45" s="56">
        <f t="shared" si="56"/>
        <v>0</v>
      </c>
      <c r="K45" s="57"/>
      <c r="L45" s="56">
        <f t="shared" si="57"/>
        <v>0</v>
      </c>
      <c r="M45" s="56">
        <f t="shared" si="58"/>
        <v>0</v>
      </c>
      <c r="N45" s="56">
        <f t="shared" si="59"/>
        <v>2</v>
      </c>
      <c r="O45" s="56">
        <f t="shared" si="60"/>
        <v>0</v>
      </c>
      <c r="P45" s="56">
        <f t="shared" si="61"/>
        <v>0</v>
      </c>
      <c r="Q45" s="56">
        <f t="shared" si="62"/>
        <v>1</v>
      </c>
      <c r="R45" s="56"/>
      <c r="S45" s="55" t="s">
        <v>84</v>
      </c>
      <c r="T45" s="34"/>
      <c r="U45" s="153" t="str">
        <f>IFERROR(VLOOKUP(V45,Resumo!$D$7:$E$147,2,FALSE),"")</f>
        <v>V</v>
      </c>
      <c r="V45" s="114" t="s">
        <v>13</v>
      </c>
      <c r="W45" s="114">
        <f t="shared" si="50"/>
        <v>0</v>
      </c>
      <c r="X45" s="114">
        <f t="shared" si="50"/>
        <v>3</v>
      </c>
      <c r="Y45" s="114">
        <f t="shared" si="50"/>
        <v>0</v>
      </c>
      <c r="Z45" s="114">
        <f t="shared" si="50"/>
        <v>0</v>
      </c>
      <c r="AA45" s="114">
        <f t="shared" si="50"/>
        <v>1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 t="s">
        <v>114</v>
      </c>
      <c r="D46" s="56"/>
      <c r="E46" s="56">
        <f t="shared" si="51"/>
        <v>3</v>
      </c>
      <c r="F46" s="56">
        <f t="shared" si="52"/>
        <v>2</v>
      </c>
      <c r="G46" s="56">
        <f t="shared" si="53"/>
        <v>0</v>
      </c>
      <c r="H46" s="56">
        <f t="shared" si="54"/>
        <v>1</v>
      </c>
      <c r="I46" s="56">
        <f t="shared" si="55"/>
        <v>0</v>
      </c>
      <c r="J46" s="56">
        <f t="shared" si="56"/>
        <v>0</v>
      </c>
      <c r="K46" s="57"/>
      <c r="L46" s="56">
        <f t="shared" si="57"/>
        <v>0</v>
      </c>
      <c r="M46" s="56">
        <f t="shared" si="58"/>
        <v>0</v>
      </c>
      <c r="N46" s="56">
        <f t="shared" si="59"/>
        <v>2</v>
      </c>
      <c r="O46" s="56">
        <f t="shared" si="60"/>
        <v>0</v>
      </c>
      <c r="P46" s="56">
        <f t="shared" si="61"/>
        <v>0</v>
      </c>
      <c r="Q46" s="56">
        <f t="shared" si="62"/>
        <v>1</v>
      </c>
      <c r="R46" s="56"/>
      <c r="S46" s="55" t="s">
        <v>173</v>
      </c>
      <c r="T46" s="34"/>
      <c r="U46" s="153" t="str">
        <f>IFERROR(VLOOKUP(V46,Resumo!$D$7:$E$147,2,FALSE),"")</f>
        <v>L</v>
      </c>
      <c r="V46" s="114" t="s">
        <v>114</v>
      </c>
      <c r="W46" s="114">
        <f t="shared" si="50"/>
        <v>0</v>
      </c>
      <c r="X46" s="114">
        <f t="shared" si="50"/>
        <v>0</v>
      </c>
      <c r="Y46" s="114">
        <f t="shared" si="50"/>
        <v>4</v>
      </c>
      <c r="Z46" s="114">
        <f t="shared" si="50"/>
        <v>0</v>
      </c>
      <c r="AA46" s="114">
        <f t="shared" si="50"/>
        <v>0</v>
      </c>
      <c r="AB46" s="114">
        <f t="shared" si="50"/>
        <v>0</v>
      </c>
      <c r="AC46" s="154">
        <f t="shared" si="50"/>
        <v>0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 t="s">
        <v>197</v>
      </c>
      <c r="D47" s="56"/>
      <c r="E47" s="56">
        <f t="shared" si="51"/>
        <v>3</v>
      </c>
      <c r="F47" s="56">
        <f t="shared" si="52"/>
        <v>2</v>
      </c>
      <c r="G47" s="56">
        <f t="shared" si="53"/>
        <v>0</v>
      </c>
      <c r="H47" s="56">
        <f t="shared" si="54"/>
        <v>1</v>
      </c>
      <c r="I47" s="56">
        <f t="shared" si="55"/>
        <v>0</v>
      </c>
      <c r="J47" s="56">
        <f t="shared" si="56"/>
        <v>0</v>
      </c>
      <c r="K47" s="57"/>
      <c r="L47" s="56">
        <f t="shared" si="57"/>
        <v>0</v>
      </c>
      <c r="M47" s="56">
        <f t="shared" si="58"/>
        <v>0</v>
      </c>
      <c r="N47" s="56">
        <f t="shared" si="59"/>
        <v>2</v>
      </c>
      <c r="O47" s="56">
        <f t="shared" si="60"/>
        <v>0</v>
      </c>
      <c r="P47" s="56">
        <f t="shared" si="61"/>
        <v>0</v>
      </c>
      <c r="Q47" s="56">
        <f t="shared" si="62"/>
        <v>1</v>
      </c>
      <c r="R47" s="56"/>
      <c r="S47" s="55" t="s">
        <v>81</v>
      </c>
      <c r="T47" s="34"/>
      <c r="U47" s="153" t="str">
        <f>IFERROR(VLOOKUP(V47,Resumo!$D$7:$E$147,2,FALSE),"")</f>
        <v>L</v>
      </c>
      <c r="V47" s="114" t="s">
        <v>173</v>
      </c>
      <c r="W47" s="114">
        <f t="shared" si="50"/>
        <v>0</v>
      </c>
      <c r="X47" s="114">
        <f t="shared" si="50"/>
        <v>0</v>
      </c>
      <c r="Y47" s="114">
        <f t="shared" si="50"/>
        <v>3</v>
      </c>
      <c r="Z47" s="114">
        <f t="shared" si="50"/>
        <v>0</v>
      </c>
      <c r="AA47" s="114">
        <f t="shared" si="50"/>
        <v>0</v>
      </c>
      <c r="AB47" s="114">
        <f t="shared" si="50"/>
        <v>0</v>
      </c>
      <c r="AC47" s="154">
        <f t="shared" si="50"/>
        <v>0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 t="s">
        <v>85</v>
      </c>
      <c r="D48" s="56">
        <v>1</v>
      </c>
      <c r="E48" s="56">
        <f t="shared" si="51"/>
        <v>3</v>
      </c>
      <c r="F48" s="56">
        <f t="shared" si="52"/>
        <v>2</v>
      </c>
      <c r="G48" s="56">
        <f t="shared" si="53"/>
        <v>0</v>
      </c>
      <c r="H48" s="56">
        <f t="shared" si="54"/>
        <v>1</v>
      </c>
      <c r="I48" s="56">
        <f t="shared" si="55"/>
        <v>0</v>
      </c>
      <c r="J48" s="56">
        <f t="shared" si="56"/>
        <v>0</v>
      </c>
      <c r="K48" s="57"/>
      <c r="L48" s="56">
        <f t="shared" si="57"/>
        <v>0</v>
      </c>
      <c r="M48" s="56">
        <f t="shared" si="58"/>
        <v>0</v>
      </c>
      <c r="N48" s="56">
        <f t="shared" si="59"/>
        <v>2</v>
      </c>
      <c r="O48" s="56">
        <f t="shared" si="60"/>
        <v>0</v>
      </c>
      <c r="P48" s="56">
        <f t="shared" si="61"/>
        <v>0</v>
      </c>
      <c r="Q48" s="56">
        <f t="shared" si="62"/>
        <v>1</v>
      </c>
      <c r="R48" s="56"/>
      <c r="S48" s="55" t="s">
        <v>13</v>
      </c>
      <c r="T48" s="34"/>
      <c r="U48" s="153" t="str">
        <f>IFERROR(VLOOKUP(V48,Resumo!$D$7:$E$147,2,FALSE),"")</f>
        <v>L</v>
      </c>
      <c r="V48" s="114" t="s">
        <v>197</v>
      </c>
      <c r="W48" s="114">
        <f t="shared" si="50"/>
        <v>0</v>
      </c>
      <c r="X48" s="114">
        <f t="shared" si="50"/>
        <v>0</v>
      </c>
      <c r="Y48" s="114">
        <f t="shared" si="50"/>
        <v>0</v>
      </c>
      <c r="Z48" s="114">
        <f t="shared" si="50"/>
        <v>4</v>
      </c>
      <c r="AA48" s="114">
        <f t="shared" si="50"/>
        <v>0</v>
      </c>
      <c r="AB48" s="114">
        <f t="shared" si="50"/>
        <v>0</v>
      </c>
      <c r="AC48" s="154">
        <f t="shared" si="50"/>
        <v>0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 t="s">
        <v>143</v>
      </c>
      <c r="D49" s="56">
        <v>1</v>
      </c>
      <c r="E49" s="56">
        <f t="shared" si="51"/>
        <v>3</v>
      </c>
      <c r="F49" s="56">
        <f t="shared" si="52"/>
        <v>2</v>
      </c>
      <c r="G49" s="56">
        <f t="shared" si="53"/>
        <v>0</v>
      </c>
      <c r="H49" s="56">
        <f t="shared" si="54"/>
        <v>1</v>
      </c>
      <c r="I49" s="56">
        <f t="shared" si="55"/>
        <v>0</v>
      </c>
      <c r="J49" s="56">
        <f t="shared" si="56"/>
        <v>0</v>
      </c>
      <c r="K49" s="57"/>
      <c r="L49" s="56">
        <f t="shared" si="57"/>
        <v>0</v>
      </c>
      <c r="M49" s="56">
        <f t="shared" si="58"/>
        <v>0</v>
      </c>
      <c r="N49" s="56">
        <f t="shared" si="59"/>
        <v>2</v>
      </c>
      <c r="O49" s="56">
        <f t="shared" si="60"/>
        <v>0</v>
      </c>
      <c r="P49" s="56">
        <f t="shared" si="61"/>
        <v>0</v>
      </c>
      <c r="Q49" s="56">
        <f t="shared" si="62"/>
        <v>1</v>
      </c>
      <c r="R49" s="56"/>
      <c r="S49" s="55" t="s">
        <v>172</v>
      </c>
      <c r="T49" s="34"/>
      <c r="U49" s="153" t="str">
        <f>IFERROR(VLOOKUP(V49,Resumo!$D$7:$E$147,2,FALSE),"")</f>
        <v>L</v>
      </c>
      <c r="V49" s="114" t="s">
        <v>81</v>
      </c>
      <c r="W49" s="114">
        <f t="shared" si="50"/>
        <v>0</v>
      </c>
      <c r="X49" s="114">
        <f t="shared" si="50"/>
        <v>0</v>
      </c>
      <c r="Y49" s="114">
        <f t="shared" si="50"/>
        <v>0</v>
      </c>
      <c r="Z49" s="114">
        <f t="shared" si="50"/>
        <v>3</v>
      </c>
      <c r="AA49" s="114">
        <f t="shared" si="50"/>
        <v>0</v>
      </c>
      <c r="AB49" s="114">
        <f t="shared" si="50"/>
        <v>0</v>
      </c>
      <c r="AC49" s="154">
        <f t="shared" si="50"/>
        <v>0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 t="s">
        <v>117</v>
      </c>
      <c r="D50" s="56"/>
      <c r="E50" s="56">
        <f t="shared" si="51"/>
        <v>3</v>
      </c>
      <c r="F50" s="56">
        <f t="shared" si="52"/>
        <v>2</v>
      </c>
      <c r="G50" s="56">
        <f t="shared" si="53"/>
        <v>0</v>
      </c>
      <c r="H50" s="56">
        <f t="shared" si="54"/>
        <v>1</v>
      </c>
      <c r="I50" s="56">
        <f t="shared" si="55"/>
        <v>0</v>
      </c>
      <c r="J50" s="56">
        <f t="shared" si="56"/>
        <v>0</v>
      </c>
      <c r="K50" s="57"/>
      <c r="L50" s="56">
        <f t="shared" si="57"/>
        <v>0</v>
      </c>
      <c r="M50" s="56">
        <f t="shared" si="58"/>
        <v>0</v>
      </c>
      <c r="N50" s="56">
        <f t="shared" si="59"/>
        <v>2</v>
      </c>
      <c r="O50" s="56">
        <f t="shared" si="60"/>
        <v>0</v>
      </c>
      <c r="P50" s="56">
        <f t="shared" si="61"/>
        <v>0</v>
      </c>
      <c r="Q50" s="56">
        <f t="shared" si="62"/>
        <v>1</v>
      </c>
      <c r="R50" s="56"/>
      <c r="S50" s="55" t="s">
        <v>174</v>
      </c>
      <c r="T50" s="34"/>
      <c r="U50" s="153" t="str">
        <f>IFERROR(VLOOKUP(V50,Resumo!$D$7:$E$147,2,FALSE),"")</f>
        <v>V</v>
      </c>
      <c r="V50" s="114" t="s">
        <v>85</v>
      </c>
      <c r="W50" s="114">
        <f t="shared" si="50"/>
        <v>0</v>
      </c>
      <c r="X50" s="114">
        <f t="shared" si="50"/>
        <v>0</v>
      </c>
      <c r="Y50" s="114">
        <f t="shared" si="50"/>
        <v>0</v>
      </c>
      <c r="Z50" s="114">
        <f t="shared" si="50"/>
        <v>0</v>
      </c>
      <c r="AA50" s="114">
        <f t="shared" si="50"/>
        <v>4</v>
      </c>
      <c r="AB50" s="114">
        <f t="shared" si="50"/>
        <v>0</v>
      </c>
      <c r="AC50" s="154">
        <f t="shared" si="50"/>
        <v>0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 t="s">
        <v>15</v>
      </c>
      <c r="D51" s="56"/>
      <c r="E51" s="56">
        <f t="shared" si="51"/>
        <v>3</v>
      </c>
      <c r="F51" s="56">
        <f t="shared" si="52"/>
        <v>2</v>
      </c>
      <c r="G51" s="56">
        <f t="shared" si="53"/>
        <v>0</v>
      </c>
      <c r="H51" s="56">
        <f t="shared" si="54"/>
        <v>1</v>
      </c>
      <c r="I51" s="56">
        <f t="shared" si="55"/>
        <v>0</v>
      </c>
      <c r="J51" s="56">
        <f t="shared" si="56"/>
        <v>0</v>
      </c>
      <c r="K51" s="57"/>
      <c r="L51" s="56">
        <f t="shared" si="57"/>
        <v>0</v>
      </c>
      <c r="M51" s="56">
        <f t="shared" si="58"/>
        <v>0</v>
      </c>
      <c r="N51" s="56">
        <f t="shared" si="59"/>
        <v>2</v>
      </c>
      <c r="O51" s="56">
        <f t="shared" si="60"/>
        <v>0</v>
      </c>
      <c r="P51" s="56">
        <f t="shared" si="61"/>
        <v>0</v>
      </c>
      <c r="Q51" s="56">
        <f t="shared" si="62"/>
        <v>1</v>
      </c>
      <c r="R51" s="56"/>
      <c r="S51" s="55" t="s">
        <v>148</v>
      </c>
      <c r="T51" s="34"/>
      <c r="U51" s="153" t="str">
        <f>IFERROR(VLOOKUP(V51,Resumo!$D$7:$E$147,2,FALSE),"")</f>
        <v>A</v>
      </c>
      <c r="V51" s="114" t="s">
        <v>12</v>
      </c>
      <c r="W51" s="114">
        <f t="shared" si="50"/>
        <v>0</v>
      </c>
      <c r="X51" s="114">
        <f t="shared" si="50"/>
        <v>0</v>
      </c>
      <c r="Y51" s="114">
        <f t="shared" si="50"/>
        <v>0</v>
      </c>
      <c r="Z51" s="114">
        <f t="shared" si="50"/>
        <v>0</v>
      </c>
      <c r="AA51" s="114">
        <f t="shared" si="50"/>
        <v>0</v>
      </c>
      <c r="AB51" s="114">
        <f t="shared" si="50"/>
        <v>0</v>
      </c>
      <c r="AC51" s="154">
        <f t="shared" si="50"/>
        <v>2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2</v>
      </c>
      <c r="G52" s="56">
        <f t="shared" si="53"/>
        <v>0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0</v>
      </c>
      <c r="N52" s="56">
        <f t="shared" si="59"/>
        <v>2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M</v>
      </c>
      <c r="V52" s="114" t="s">
        <v>174</v>
      </c>
      <c r="W52" s="114">
        <f t="shared" si="50"/>
        <v>0</v>
      </c>
      <c r="X52" s="114">
        <f t="shared" si="50"/>
        <v>0</v>
      </c>
      <c r="Y52" s="114">
        <f t="shared" si="50"/>
        <v>0</v>
      </c>
      <c r="Z52" s="114">
        <f t="shared" si="50"/>
        <v>0</v>
      </c>
      <c r="AA52" s="114">
        <f t="shared" si="50"/>
        <v>0</v>
      </c>
      <c r="AB52" s="114">
        <f t="shared" si="50"/>
        <v>3</v>
      </c>
      <c r="AC52" s="154">
        <f t="shared" si="50"/>
        <v>0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2</v>
      </c>
      <c r="G53" s="67">
        <f t="shared" si="53"/>
        <v>0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0</v>
      </c>
      <c r="N53" s="67">
        <f t="shared" si="59"/>
        <v>2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M</v>
      </c>
      <c r="V53" s="114" t="s">
        <v>172</v>
      </c>
      <c r="W53" s="114">
        <f t="shared" si="50"/>
        <v>0</v>
      </c>
      <c r="X53" s="114">
        <f t="shared" si="50"/>
        <v>0</v>
      </c>
      <c r="Y53" s="114">
        <f t="shared" si="50"/>
        <v>0</v>
      </c>
      <c r="Z53" s="114">
        <f t="shared" si="50"/>
        <v>0</v>
      </c>
      <c r="AA53" s="114">
        <f t="shared" si="50"/>
        <v>2</v>
      </c>
      <c r="AB53" s="114">
        <f t="shared" si="50"/>
        <v>1</v>
      </c>
      <c r="AC53" s="154">
        <f t="shared" si="50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Z</v>
      </c>
      <c r="V54" s="114" t="s">
        <v>142</v>
      </c>
      <c r="W54" s="114">
        <f t="shared" si="50"/>
        <v>0</v>
      </c>
      <c r="X54" s="114">
        <f t="shared" si="50"/>
        <v>5</v>
      </c>
      <c r="Y54" s="114">
        <f t="shared" si="50"/>
        <v>0</v>
      </c>
      <c r="Z54" s="114">
        <f t="shared" si="50"/>
        <v>0</v>
      </c>
      <c r="AA54" s="114">
        <f t="shared" si="50"/>
        <v>0</v>
      </c>
      <c r="AB54" s="114">
        <f t="shared" si="50"/>
        <v>0</v>
      </c>
      <c r="AC54" s="154">
        <f t="shared" si="50"/>
        <v>0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A</v>
      </c>
      <c r="V55" s="114" t="s">
        <v>148</v>
      </c>
      <c r="W55" s="114">
        <f t="shared" si="50"/>
        <v>0</v>
      </c>
      <c r="X55" s="114">
        <f t="shared" si="50"/>
        <v>0</v>
      </c>
      <c r="Y55" s="114">
        <f t="shared" si="50"/>
        <v>0</v>
      </c>
      <c r="Z55" s="114">
        <f t="shared" si="50"/>
        <v>0</v>
      </c>
      <c r="AA55" s="114">
        <f t="shared" si="50"/>
        <v>0</v>
      </c>
      <c r="AB55" s="114">
        <f t="shared" si="50"/>
        <v>0</v>
      </c>
      <c r="AC55" s="154">
        <f t="shared" si="50"/>
        <v>4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 t="str">
        <f>C4</f>
        <v>Branco</v>
      </c>
      <c r="D56" s="49">
        <f>SUM(D57:D66)</f>
        <v>1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0</v>
      </c>
      <c r="S56" s="48" t="str">
        <f>S4</f>
        <v>Preto</v>
      </c>
      <c r="T56" s="34"/>
      <c r="U56" s="153" t="str">
        <f>IFERROR(VLOOKUP(V56,Resumo!$D$7:$E$147,2,FALSE),"")</f>
        <v>M</v>
      </c>
      <c r="V56" s="114" t="s">
        <v>147</v>
      </c>
      <c r="W56" s="114">
        <f t="shared" si="50"/>
        <v>0</v>
      </c>
      <c r="X56" s="114">
        <f t="shared" si="50"/>
        <v>0</v>
      </c>
      <c r="Y56" s="114">
        <f t="shared" si="50"/>
        <v>0</v>
      </c>
      <c r="Z56" s="114">
        <f t="shared" si="50"/>
        <v>0</v>
      </c>
      <c r="AA56" s="114">
        <f t="shared" si="50"/>
        <v>0</v>
      </c>
      <c r="AB56" s="114">
        <f t="shared" si="50"/>
        <v>2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 t="str">
        <f>C5</f>
        <v>Ralph</v>
      </c>
      <c r="D57" s="56"/>
      <c r="E57" s="56">
        <f t="shared" ref="E57:E66" si="63">IF((C57=""),0,IF($D$56=$R$56,1,IF($D$56&gt;$R$56,3,IF($D$56&lt;$R$56,0))))</f>
        <v>3</v>
      </c>
      <c r="F57" s="56">
        <f t="shared" ref="F57:F66" si="64">$D$56</f>
        <v>1</v>
      </c>
      <c r="G57" s="56">
        <f t="shared" ref="G57:G66" si="65">$R$56</f>
        <v>0</v>
      </c>
      <c r="H57" s="56">
        <f t="shared" ref="H57:H66" si="66">IF((C57=""),0,IF($D$56&gt;$R$56,1,0))</f>
        <v>1</v>
      </c>
      <c r="I57" s="56">
        <f t="shared" ref="I57:I66" si="67">IF((C57=""),0,IF($D$56=$R$56,1,0))</f>
        <v>0</v>
      </c>
      <c r="J57" s="56">
        <f t="shared" ref="J57:J66" si="68">IF((C57=""),0,IF($D$56&lt;$R$56,1,0))</f>
        <v>0</v>
      </c>
      <c r="K57" s="57"/>
      <c r="L57" s="56">
        <f t="shared" ref="L57:L66" si="69">IF((S57=""),0,IF($D$56=$R$56,1,IF($D$56&lt;$R$56,3,IF($D$56&gt;$R$56,0))))</f>
        <v>0</v>
      </c>
      <c r="M57" s="56">
        <f t="shared" ref="M57:M66" si="70">$R$56</f>
        <v>0</v>
      </c>
      <c r="N57" s="56">
        <f t="shared" ref="N57:N66" si="71">$D$56</f>
        <v>1</v>
      </c>
      <c r="O57" s="56">
        <f t="shared" ref="O57:O66" si="72">IF((S57=""),0,IF($D$56&lt;$R$56,1,0))</f>
        <v>0</v>
      </c>
      <c r="P57" s="56">
        <f t="shared" ref="P57:P66" si="73">IF((S57=""),0,IF($D$56=$R$56,1,0))</f>
        <v>0</v>
      </c>
      <c r="Q57" s="56">
        <f t="shared" ref="Q57:Q66" si="74">IF((S57=""),0,IF($D$56&gt;$R$56,1,0))</f>
        <v>1</v>
      </c>
      <c r="R57" s="56"/>
      <c r="S57" s="55" t="str">
        <f>S5</f>
        <v>Jean</v>
      </c>
      <c r="T57" s="34"/>
      <c r="U57" s="153" t="str">
        <f>IFERROR(VLOOKUP(V57,Resumo!$D$7:$E$147,2,FALSE),"")</f>
        <v>M</v>
      </c>
      <c r="V57" s="114" t="s">
        <v>143</v>
      </c>
      <c r="W57" s="114">
        <f t="shared" si="50"/>
        <v>0</v>
      </c>
      <c r="X57" s="114">
        <f t="shared" si="50"/>
        <v>0</v>
      </c>
      <c r="Y57" s="114">
        <f t="shared" si="50"/>
        <v>0</v>
      </c>
      <c r="Z57" s="114">
        <f t="shared" si="50"/>
        <v>0</v>
      </c>
      <c r="AA57" s="114">
        <f t="shared" si="50"/>
        <v>0</v>
      </c>
      <c r="AB57" s="114">
        <f t="shared" si="50"/>
        <v>4</v>
      </c>
      <c r="AC57" s="154">
        <f t="shared" si="50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 t="s">
        <v>84</v>
      </c>
      <c r="D58" s="56"/>
      <c r="E58" s="56">
        <f t="shared" si="63"/>
        <v>3</v>
      </c>
      <c r="F58" s="56">
        <f t="shared" si="64"/>
        <v>1</v>
      </c>
      <c r="G58" s="56">
        <f t="shared" si="65"/>
        <v>0</v>
      </c>
      <c r="H58" s="56">
        <f t="shared" si="66"/>
        <v>1</v>
      </c>
      <c r="I58" s="56">
        <f t="shared" si="67"/>
        <v>0</v>
      </c>
      <c r="J58" s="56">
        <f t="shared" si="68"/>
        <v>0</v>
      </c>
      <c r="K58" s="57"/>
      <c r="L58" s="56">
        <f t="shared" si="69"/>
        <v>0</v>
      </c>
      <c r="M58" s="56">
        <f t="shared" si="70"/>
        <v>0</v>
      </c>
      <c r="N58" s="56">
        <f t="shared" si="71"/>
        <v>1</v>
      </c>
      <c r="O58" s="56">
        <f t="shared" si="72"/>
        <v>0</v>
      </c>
      <c r="P58" s="56">
        <f t="shared" si="73"/>
        <v>0</v>
      </c>
      <c r="Q58" s="56">
        <f t="shared" si="74"/>
        <v>1</v>
      </c>
      <c r="R58" s="56"/>
      <c r="S58" s="55" t="s">
        <v>142</v>
      </c>
      <c r="T58" s="34"/>
      <c r="U58" s="153" t="str">
        <f>IFERROR(VLOOKUP(V58,Resumo!$D$7:$E$147,2,FALSE),"")</f>
        <v>M</v>
      </c>
      <c r="V58" s="114" t="s">
        <v>117</v>
      </c>
      <c r="W58" s="114">
        <f t="shared" si="50"/>
        <v>0</v>
      </c>
      <c r="X58" s="114">
        <f t="shared" si="50"/>
        <v>0</v>
      </c>
      <c r="Y58" s="114">
        <f t="shared" si="50"/>
        <v>0</v>
      </c>
      <c r="Z58" s="114">
        <f t="shared" si="50"/>
        <v>0</v>
      </c>
      <c r="AA58" s="114">
        <f t="shared" si="50"/>
        <v>0</v>
      </c>
      <c r="AB58" s="114">
        <f t="shared" si="50"/>
        <v>4</v>
      </c>
      <c r="AC58" s="154">
        <f t="shared" si="50"/>
        <v>0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 t="s">
        <v>169</v>
      </c>
      <c r="D59" s="56"/>
      <c r="E59" s="56">
        <f t="shared" si="63"/>
        <v>3</v>
      </c>
      <c r="F59" s="56">
        <f t="shared" si="64"/>
        <v>1</v>
      </c>
      <c r="G59" s="56">
        <f t="shared" si="65"/>
        <v>0</v>
      </c>
      <c r="H59" s="56">
        <f t="shared" si="66"/>
        <v>1</v>
      </c>
      <c r="I59" s="56">
        <f t="shared" si="67"/>
        <v>0</v>
      </c>
      <c r="J59" s="56">
        <f t="shared" si="68"/>
        <v>0</v>
      </c>
      <c r="K59" s="57"/>
      <c r="L59" s="56">
        <f t="shared" si="69"/>
        <v>0</v>
      </c>
      <c r="M59" s="56">
        <f t="shared" si="70"/>
        <v>0</v>
      </c>
      <c r="N59" s="56">
        <f t="shared" si="71"/>
        <v>1</v>
      </c>
      <c r="O59" s="56">
        <f t="shared" si="72"/>
        <v>0</v>
      </c>
      <c r="P59" s="56">
        <f t="shared" si="73"/>
        <v>0</v>
      </c>
      <c r="Q59" s="56">
        <f t="shared" si="74"/>
        <v>1</v>
      </c>
      <c r="R59" s="56"/>
      <c r="S59" s="55" t="s">
        <v>114</v>
      </c>
      <c r="T59" s="34"/>
      <c r="U59" s="153" t="str">
        <f>IFERROR(VLOOKUP(V59,Resumo!$D$7:$E$147,2,FALSE),"")</f>
        <v>L</v>
      </c>
      <c r="V59" s="114" t="s">
        <v>82</v>
      </c>
      <c r="W59" s="114">
        <f t="shared" ref="W59:AC74" si="75">COUNTIFS($C$4:$C$131,$V59,$B$4:$B$131,W$42)+COUNTIFS($S$4:$S$131,$V59,$B$4:$B$131,W$42)</f>
        <v>0</v>
      </c>
      <c r="X59" s="114">
        <f t="shared" si="75"/>
        <v>0</v>
      </c>
      <c r="Y59" s="114">
        <f t="shared" si="75"/>
        <v>0</v>
      </c>
      <c r="Z59" s="114">
        <f t="shared" si="75"/>
        <v>3</v>
      </c>
      <c r="AA59" s="114">
        <f t="shared" si="75"/>
        <v>0</v>
      </c>
      <c r="AB59" s="114">
        <f t="shared" si="75"/>
        <v>0</v>
      </c>
      <c r="AC59" s="154">
        <f t="shared" si="75"/>
        <v>0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 t="s">
        <v>82</v>
      </c>
      <c r="D60" s="56"/>
      <c r="E60" s="56">
        <f t="shared" si="63"/>
        <v>3</v>
      </c>
      <c r="F60" s="56">
        <f t="shared" si="64"/>
        <v>1</v>
      </c>
      <c r="G60" s="56">
        <f t="shared" si="65"/>
        <v>0</v>
      </c>
      <c r="H60" s="56">
        <f t="shared" si="66"/>
        <v>1</v>
      </c>
      <c r="I60" s="56">
        <f t="shared" si="67"/>
        <v>0</v>
      </c>
      <c r="J60" s="56">
        <f t="shared" si="68"/>
        <v>0</v>
      </c>
      <c r="K60" s="57"/>
      <c r="L60" s="56">
        <f t="shared" si="69"/>
        <v>0</v>
      </c>
      <c r="M60" s="56">
        <f t="shared" si="70"/>
        <v>0</v>
      </c>
      <c r="N60" s="56">
        <f t="shared" si="71"/>
        <v>1</v>
      </c>
      <c r="O60" s="56">
        <f t="shared" si="72"/>
        <v>0</v>
      </c>
      <c r="P60" s="56">
        <f t="shared" si="73"/>
        <v>0</v>
      </c>
      <c r="Q60" s="56">
        <f t="shared" si="74"/>
        <v>1</v>
      </c>
      <c r="R60" s="56"/>
      <c r="S60" s="55" t="s">
        <v>197</v>
      </c>
      <c r="T60" s="34"/>
      <c r="U60" s="153" t="str">
        <f>IFERROR(VLOOKUP(V60,Resumo!$D$7:$E$147,2,FALSE),"")</f>
        <v>M</v>
      </c>
      <c r="V60" s="114" t="s">
        <v>169</v>
      </c>
      <c r="W60" s="114">
        <f t="shared" si="75"/>
        <v>0</v>
      </c>
      <c r="X60" s="114">
        <f t="shared" si="75"/>
        <v>0</v>
      </c>
      <c r="Y60" s="114">
        <f t="shared" si="75"/>
        <v>3</v>
      </c>
      <c r="Z60" s="114">
        <f t="shared" si="75"/>
        <v>0</v>
      </c>
      <c r="AA60" s="114">
        <f t="shared" si="75"/>
        <v>0</v>
      </c>
      <c r="AB60" s="114">
        <f t="shared" si="75"/>
        <v>0</v>
      </c>
      <c r="AC60" s="154">
        <f t="shared" si="75"/>
        <v>0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 t="s">
        <v>113</v>
      </c>
      <c r="D61" s="56"/>
      <c r="E61" s="56">
        <f t="shared" si="63"/>
        <v>3</v>
      </c>
      <c r="F61" s="56">
        <f t="shared" si="64"/>
        <v>1</v>
      </c>
      <c r="G61" s="56">
        <f t="shared" si="65"/>
        <v>0</v>
      </c>
      <c r="H61" s="56">
        <f t="shared" si="66"/>
        <v>1</v>
      </c>
      <c r="I61" s="56">
        <f t="shared" si="67"/>
        <v>0</v>
      </c>
      <c r="J61" s="56">
        <f t="shared" si="68"/>
        <v>0</v>
      </c>
      <c r="K61" s="57"/>
      <c r="L61" s="56">
        <f t="shared" si="69"/>
        <v>0</v>
      </c>
      <c r="M61" s="56">
        <f t="shared" si="70"/>
        <v>0</v>
      </c>
      <c r="N61" s="56">
        <f t="shared" si="71"/>
        <v>1</v>
      </c>
      <c r="O61" s="56">
        <f t="shared" si="72"/>
        <v>0</v>
      </c>
      <c r="P61" s="56">
        <f t="shared" si="73"/>
        <v>0</v>
      </c>
      <c r="Q61" s="56">
        <f t="shared" si="74"/>
        <v>1</v>
      </c>
      <c r="R61" s="56"/>
      <c r="S61" s="55" t="s">
        <v>85</v>
      </c>
      <c r="T61" s="34"/>
      <c r="U61" s="153" t="str">
        <f>IFERROR(VLOOKUP(V61,Resumo!$D$7:$E$147,2,FALSE),"")</f>
        <v>V</v>
      </c>
      <c r="V61" s="114" t="s">
        <v>113</v>
      </c>
      <c r="W61" s="114">
        <f t="shared" si="75"/>
        <v>0</v>
      </c>
      <c r="X61" s="114">
        <f t="shared" si="75"/>
        <v>0</v>
      </c>
      <c r="Y61" s="114">
        <f t="shared" si="75"/>
        <v>0</v>
      </c>
      <c r="Z61" s="114">
        <f t="shared" si="75"/>
        <v>0</v>
      </c>
      <c r="AA61" s="114">
        <f t="shared" si="75"/>
        <v>3</v>
      </c>
      <c r="AB61" s="114">
        <f t="shared" si="75"/>
        <v>0</v>
      </c>
      <c r="AC61" s="154">
        <f t="shared" si="75"/>
        <v>0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 t="s">
        <v>247</v>
      </c>
      <c r="D62" s="56"/>
      <c r="E62" s="56">
        <f t="shared" si="63"/>
        <v>3</v>
      </c>
      <c r="F62" s="56">
        <f t="shared" si="64"/>
        <v>1</v>
      </c>
      <c r="G62" s="56">
        <f t="shared" si="65"/>
        <v>0</v>
      </c>
      <c r="H62" s="56">
        <f t="shared" si="66"/>
        <v>1</v>
      </c>
      <c r="I62" s="56">
        <f t="shared" si="67"/>
        <v>0</v>
      </c>
      <c r="J62" s="56">
        <f t="shared" si="68"/>
        <v>0</v>
      </c>
      <c r="K62" s="57"/>
      <c r="L62" s="56">
        <f t="shared" si="69"/>
        <v>0</v>
      </c>
      <c r="M62" s="56">
        <f t="shared" si="70"/>
        <v>0</v>
      </c>
      <c r="N62" s="56">
        <f t="shared" si="71"/>
        <v>1</v>
      </c>
      <c r="O62" s="56">
        <f t="shared" si="72"/>
        <v>0</v>
      </c>
      <c r="P62" s="56">
        <f t="shared" si="73"/>
        <v>0</v>
      </c>
      <c r="Q62" s="56">
        <f t="shared" si="74"/>
        <v>1</v>
      </c>
      <c r="R62" s="56"/>
      <c r="S62" s="55" t="s">
        <v>143</v>
      </c>
      <c r="T62" s="34"/>
      <c r="U62" s="153" t="str">
        <f>IFERROR(VLOOKUP(V62,Resumo!$D$7:$E$147,2,FALSE),"")</f>
        <v>Z</v>
      </c>
      <c r="V62" s="114" t="s">
        <v>84</v>
      </c>
      <c r="W62" s="114">
        <f t="shared" si="75"/>
        <v>0</v>
      </c>
      <c r="X62" s="114">
        <f t="shared" si="75"/>
        <v>2</v>
      </c>
      <c r="Y62" s="114">
        <f t="shared" si="75"/>
        <v>0</v>
      </c>
      <c r="Z62" s="114">
        <f t="shared" si="75"/>
        <v>0</v>
      </c>
      <c r="AA62" s="114">
        <f t="shared" si="75"/>
        <v>0</v>
      </c>
      <c r="AB62" s="114">
        <f t="shared" si="75"/>
        <v>0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 t="s">
        <v>115</v>
      </c>
      <c r="D63" s="56"/>
      <c r="E63" s="56">
        <f t="shared" si="63"/>
        <v>3</v>
      </c>
      <c r="F63" s="56">
        <f t="shared" si="64"/>
        <v>1</v>
      </c>
      <c r="G63" s="56">
        <f t="shared" si="65"/>
        <v>0</v>
      </c>
      <c r="H63" s="56">
        <f t="shared" si="66"/>
        <v>1</v>
      </c>
      <c r="I63" s="56">
        <f t="shared" si="67"/>
        <v>0</v>
      </c>
      <c r="J63" s="56">
        <f t="shared" si="68"/>
        <v>0</v>
      </c>
      <c r="K63" s="57"/>
      <c r="L63" s="56">
        <f t="shared" si="69"/>
        <v>0</v>
      </c>
      <c r="M63" s="56">
        <f t="shared" si="70"/>
        <v>0</v>
      </c>
      <c r="N63" s="56">
        <f t="shared" si="71"/>
        <v>1</v>
      </c>
      <c r="O63" s="56">
        <f t="shared" si="72"/>
        <v>0</v>
      </c>
      <c r="P63" s="56">
        <f t="shared" si="73"/>
        <v>0</v>
      </c>
      <c r="Q63" s="56">
        <f t="shared" si="74"/>
        <v>1</v>
      </c>
      <c r="R63" s="56"/>
      <c r="S63" s="55" t="s">
        <v>117</v>
      </c>
      <c r="T63" s="34"/>
      <c r="U63" s="153" t="str">
        <f>IFERROR(VLOOKUP(V63,Resumo!$D$7:$E$147,2,FALSE),"")</f>
        <v>V</v>
      </c>
      <c r="V63" s="114" t="s">
        <v>247</v>
      </c>
      <c r="W63" s="114">
        <f t="shared" si="75"/>
        <v>0</v>
      </c>
      <c r="X63" s="114">
        <f t="shared" si="75"/>
        <v>0</v>
      </c>
      <c r="Y63" s="114">
        <f t="shared" si="75"/>
        <v>0</v>
      </c>
      <c r="Z63" s="114">
        <f t="shared" si="75"/>
        <v>0</v>
      </c>
      <c r="AA63" s="114">
        <f t="shared" si="75"/>
        <v>0</v>
      </c>
      <c r="AB63" s="114">
        <f t="shared" si="75"/>
        <v>3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 t="s">
        <v>148</v>
      </c>
      <c r="D64" s="56">
        <v>1</v>
      </c>
      <c r="E64" s="56">
        <f t="shared" si="63"/>
        <v>3</v>
      </c>
      <c r="F64" s="56">
        <f t="shared" si="64"/>
        <v>1</v>
      </c>
      <c r="G64" s="56">
        <f t="shared" si="65"/>
        <v>0</v>
      </c>
      <c r="H64" s="56">
        <f t="shared" si="66"/>
        <v>1</v>
      </c>
      <c r="I64" s="56">
        <f t="shared" si="67"/>
        <v>0</v>
      </c>
      <c r="J64" s="56">
        <f t="shared" si="68"/>
        <v>0</v>
      </c>
      <c r="K64" s="57"/>
      <c r="L64" s="56">
        <f t="shared" si="69"/>
        <v>0</v>
      </c>
      <c r="M64" s="56">
        <f t="shared" si="70"/>
        <v>0</v>
      </c>
      <c r="N64" s="56">
        <f t="shared" si="71"/>
        <v>1</v>
      </c>
      <c r="O64" s="56">
        <f t="shared" si="72"/>
        <v>0</v>
      </c>
      <c r="P64" s="56">
        <f t="shared" si="73"/>
        <v>0</v>
      </c>
      <c r="Q64" s="56">
        <f t="shared" si="74"/>
        <v>1</v>
      </c>
      <c r="R64" s="56"/>
      <c r="S64" s="55" t="s">
        <v>15</v>
      </c>
      <c r="T64" s="34"/>
      <c r="U64" s="153" t="str">
        <f>IFERROR(VLOOKUP(V64,Resumo!$D$7:$E$147,2,FALSE),"")</f>
        <v>M</v>
      </c>
      <c r="V64" s="114" t="s">
        <v>115</v>
      </c>
      <c r="W64" s="114">
        <f t="shared" si="75"/>
        <v>0</v>
      </c>
      <c r="X64" s="114">
        <f t="shared" si="75"/>
        <v>0</v>
      </c>
      <c r="Y64" s="114">
        <f t="shared" si="75"/>
        <v>0</v>
      </c>
      <c r="Z64" s="114">
        <f t="shared" si="75"/>
        <v>0</v>
      </c>
      <c r="AA64" s="114">
        <f t="shared" si="75"/>
        <v>0</v>
      </c>
      <c r="AB64" s="114">
        <f t="shared" si="75"/>
        <v>3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1</v>
      </c>
      <c r="G65" s="56">
        <f t="shared" si="65"/>
        <v>0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0</v>
      </c>
      <c r="N65" s="56">
        <f t="shared" si="71"/>
        <v>1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>M</v>
      </c>
      <c r="V65" s="114" t="s">
        <v>15</v>
      </c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0</v>
      </c>
      <c r="AA65" s="114">
        <f t="shared" si="75"/>
        <v>0</v>
      </c>
      <c r="AB65" s="114">
        <f t="shared" si="75"/>
        <v>0</v>
      </c>
      <c r="AC65" s="154">
        <f t="shared" si="75"/>
        <v>4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1</v>
      </c>
      <c r="G66" s="67">
        <f t="shared" si="65"/>
        <v>0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0</v>
      </c>
      <c r="N66" s="67">
        <f t="shared" si="71"/>
        <v>1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/>
      <c r="D69" s="49">
        <f>SUM(D70:D79)</f>
        <v>0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0</v>
      </c>
      <c r="S69" s="48"/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/>
      <c r="D70" s="56"/>
      <c r="E70" s="56">
        <f t="shared" ref="E70:E79" si="76">IF((C70=""),0,IF($D$69=$R$69,1,IF($D$69&gt;$R$69,3,IF($D$69&lt;$R$69,0))))</f>
        <v>0</v>
      </c>
      <c r="F70" s="56">
        <f t="shared" ref="F70:F79" si="77">$D$69</f>
        <v>0</v>
      </c>
      <c r="G70" s="56">
        <f t="shared" ref="G70:G79" si="78">$R$69</f>
        <v>0</v>
      </c>
      <c r="H70" s="56">
        <f t="shared" ref="H70:H79" si="79">IF((C70=""),0,IF($D$69&gt;$R$69,1,0))</f>
        <v>0</v>
      </c>
      <c r="I70" s="56">
        <f t="shared" ref="I70:I79" si="80">IF((C70=""),0,IF($D$69=$R$69,1,0))</f>
        <v>0</v>
      </c>
      <c r="J70" s="56">
        <f t="shared" ref="J70:J79" si="81">IF((C70=""),0,IF($D$69&lt;$R$69,1,0))</f>
        <v>0</v>
      </c>
      <c r="K70" s="57"/>
      <c r="L70" s="56">
        <f t="shared" ref="L70:L79" si="82">IF((S70=""),0,IF($D$69=$R$69,1,IF($D$69&lt;$R$69,3,IF($D$69&gt;$R$69,0))))</f>
        <v>0</v>
      </c>
      <c r="M70" s="56">
        <f t="shared" ref="M70:M79" si="83">$R$69</f>
        <v>0</v>
      </c>
      <c r="N70" s="56">
        <f t="shared" ref="N70:N79" si="84">$D$69</f>
        <v>0</v>
      </c>
      <c r="O70" s="56">
        <f t="shared" ref="O70:O79" si="85">IF((S70=""),0,IF($D$69&lt;$R$69,1,0))</f>
        <v>0</v>
      </c>
      <c r="P70" s="56">
        <f t="shared" ref="P70:P79" si="86">IF((S70=""),0,IF($D$69=$R$69,1,0))</f>
        <v>0</v>
      </c>
      <c r="Q70" s="56">
        <f t="shared" ref="Q70:Q79" si="87">IF((S70=""),0,IF($D$69&gt;$R$69,1,0))</f>
        <v>0</v>
      </c>
      <c r="R70" s="56"/>
      <c r="S70" s="55"/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/>
      <c r="D71" s="56"/>
      <c r="E71" s="56">
        <f t="shared" si="76"/>
        <v>0</v>
      </c>
      <c r="F71" s="56">
        <f t="shared" si="77"/>
        <v>0</v>
      </c>
      <c r="G71" s="56">
        <f t="shared" si="78"/>
        <v>0</v>
      </c>
      <c r="H71" s="56">
        <f t="shared" si="79"/>
        <v>0</v>
      </c>
      <c r="I71" s="56">
        <f t="shared" si="80"/>
        <v>0</v>
      </c>
      <c r="J71" s="56">
        <f t="shared" si="81"/>
        <v>0</v>
      </c>
      <c r="K71" s="57"/>
      <c r="L71" s="56">
        <f t="shared" si="82"/>
        <v>0</v>
      </c>
      <c r="M71" s="56">
        <f t="shared" si="83"/>
        <v>0</v>
      </c>
      <c r="N71" s="56">
        <f t="shared" si="84"/>
        <v>0</v>
      </c>
      <c r="O71" s="56">
        <f t="shared" si="85"/>
        <v>0</v>
      </c>
      <c r="P71" s="56">
        <f t="shared" si="86"/>
        <v>0</v>
      </c>
      <c r="Q71" s="56">
        <f t="shared" si="87"/>
        <v>0</v>
      </c>
      <c r="R71" s="56"/>
      <c r="S71" s="55"/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/>
      <c r="D72" s="56"/>
      <c r="E72" s="56">
        <f t="shared" si="76"/>
        <v>0</v>
      </c>
      <c r="F72" s="56">
        <f t="shared" si="77"/>
        <v>0</v>
      </c>
      <c r="G72" s="56">
        <f t="shared" si="78"/>
        <v>0</v>
      </c>
      <c r="H72" s="56">
        <f t="shared" si="79"/>
        <v>0</v>
      </c>
      <c r="I72" s="56">
        <f t="shared" si="80"/>
        <v>0</v>
      </c>
      <c r="J72" s="56">
        <f t="shared" si="81"/>
        <v>0</v>
      </c>
      <c r="K72" s="57"/>
      <c r="L72" s="56">
        <f t="shared" si="82"/>
        <v>0</v>
      </c>
      <c r="M72" s="56">
        <f t="shared" si="83"/>
        <v>0</v>
      </c>
      <c r="N72" s="56">
        <f t="shared" si="84"/>
        <v>0</v>
      </c>
      <c r="O72" s="56">
        <f t="shared" si="85"/>
        <v>0</v>
      </c>
      <c r="P72" s="56">
        <f t="shared" si="86"/>
        <v>0</v>
      </c>
      <c r="Q72" s="56">
        <f t="shared" si="87"/>
        <v>0</v>
      </c>
      <c r="R72" s="56"/>
      <c r="S72" s="55"/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/>
      <c r="D73" s="56"/>
      <c r="E73" s="56">
        <f t="shared" si="76"/>
        <v>0</v>
      </c>
      <c r="F73" s="56">
        <f t="shared" si="77"/>
        <v>0</v>
      </c>
      <c r="G73" s="56">
        <f t="shared" si="78"/>
        <v>0</v>
      </c>
      <c r="H73" s="56">
        <f t="shared" si="79"/>
        <v>0</v>
      </c>
      <c r="I73" s="56">
        <f t="shared" si="80"/>
        <v>0</v>
      </c>
      <c r="J73" s="56">
        <f t="shared" si="81"/>
        <v>0</v>
      </c>
      <c r="K73" s="57"/>
      <c r="L73" s="56">
        <f t="shared" si="82"/>
        <v>0</v>
      </c>
      <c r="M73" s="56">
        <f t="shared" si="83"/>
        <v>0</v>
      </c>
      <c r="N73" s="56">
        <f t="shared" si="84"/>
        <v>0</v>
      </c>
      <c r="O73" s="56">
        <f t="shared" si="85"/>
        <v>0</v>
      </c>
      <c r="P73" s="56">
        <f t="shared" si="86"/>
        <v>0</v>
      </c>
      <c r="Q73" s="56">
        <f t="shared" si="87"/>
        <v>0</v>
      </c>
      <c r="R73" s="56"/>
      <c r="S73" s="55"/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/>
      <c r="D74" s="56"/>
      <c r="E74" s="56">
        <f t="shared" si="76"/>
        <v>0</v>
      </c>
      <c r="F74" s="56">
        <f t="shared" si="77"/>
        <v>0</v>
      </c>
      <c r="G74" s="56">
        <f t="shared" si="78"/>
        <v>0</v>
      </c>
      <c r="H74" s="56">
        <f t="shared" si="79"/>
        <v>0</v>
      </c>
      <c r="I74" s="56">
        <f t="shared" si="80"/>
        <v>0</v>
      </c>
      <c r="J74" s="56">
        <f t="shared" si="81"/>
        <v>0</v>
      </c>
      <c r="K74" s="57"/>
      <c r="L74" s="56">
        <f t="shared" si="82"/>
        <v>0</v>
      </c>
      <c r="M74" s="56">
        <f t="shared" si="83"/>
        <v>0</v>
      </c>
      <c r="N74" s="56">
        <f t="shared" si="84"/>
        <v>0</v>
      </c>
      <c r="O74" s="56">
        <f t="shared" si="85"/>
        <v>0</v>
      </c>
      <c r="P74" s="56">
        <f t="shared" si="86"/>
        <v>0</v>
      </c>
      <c r="Q74" s="56">
        <f t="shared" si="87"/>
        <v>0</v>
      </c>
      <c r="R74" s="56"/>
      <c r="S74" s="55"/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/>
      <c r="D75" s="56"/>
      <c r="E75" s="56">
        <f t="shared" si="76"/>
        <v>0</v>
      </c>
      <c r="F75" s="56">
        <f t="shared" si="77"/>
        <v>0</v>
      </c>
      <c r="G75" s="56">
        <f t="shared" si="78"/>
        <v>0</v>
      </c>
      <c r="H75" s="56">
        <f t="shared" si="79"/>
        <v>0</v>
      </c>
      <c r="I75" s="56">
        <f t="shared" si="80"/>
        <v>0</v>
      </c>
      <c r="J75" s="56">
        <f t="shared" si="81"/>
        <v>0</v>
      </c>
      <c r="K75" s="57"/>
      <c r="L75" s="56">
        <f t="shared" si="82"/>
        <v>0</v>
      </c>
      <c r="M75" s="56">
        <f t="shared" si="83"/>
        <v>0</v>
      </c>
      <c r="N75" s="56">
        <f t="shared" si="84"/>
        <v>0</v>
      </c>
      <c r="O75" s="56">
        <f t="shared" si="85"/>
        <v>0</v>
      </c>
      <c r="P75" s="56">
        <f t="shared" si="86"/>
        <v>0</v>
      </c>
      <c r="Q75" s="56">
        <f t="shared" si="87"/>
        <v>0</v>
      </c>
      <c r="R75" s="56"/>
      <c r="S75" s="55"/>
      <c r="T75" s="34"/>
      <c r="U75" s="153" t="str">
        <f>IFERROR(VLOOKUP(V75,Resumo!$D$7:$E$147,2,FALSE),"")</f>
        <v/>
      </c>
      <c r="V75" s="114"/>
      <c r="W75" s="114">
        <f t="shared" ref="W75:AC76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/>
      <c r="D76" s="56"/>
      <c r="E76" s="56">
        <f t="shared" si="76"/>
        <v>0</v>
      </c>
      <c r="F76" s="56">
        <f t="shared" si="77"/>
        <v>0</v>
      </c>
      <c r="G76" s="56">
        <f t="shared" si="78"/>
        <v>0</v>
      </c>
      <c r="H76" s="56">
        <f t="shared" si="79"/>
        <v>0</v>
      </c>
      <c r="I76" s="56">
        <f t="shared" si="80"/>
        <v>0</v>
      </c>
      <c r="J76" s="56">
        <f t="shared" si="81"/>
        <v>0</v>
      </c>
      <c r="K76" s="57"/>
      <c r="L76" s="56">
        <f t="shared" si="82"/>
        <v>0</v>
      </c>
      <c r="M76" s="56">
        <f t="shared" si="83"/>
        <v>0</v>
      </c>
      <c r="N76" s="56">
        <f t="shared" si="84"/>
        <v>0</v>
      </c>
      <c r="O76" s="56">
        <f t="shared" si="85"/>
        <v>0</v>
      </c>
      <c r="P76" s="56">
        <f t="shared" si="86"/>
        <v>0</v>
      </c>
      <c r="Q76" s="56">
        <f t="shared" si="87"/>
        <v>0</v>
      </c>
      <c r="R76" s="56"/>
      <c r="S76" s="55"/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/>
      <c r="D77" s="56"/>
      <c r="E77" s="56">
        <f t="shared" si="76"/>
        <v>0</v>
      </c>
      <c r="F77" s="56">
        <f t="shared" si="77"/>
        <v>0</v>
      </c>
      <c r="G77" s="56">
        <f t="shared" si="78"/>
        <v>0</v>
      </c>
      <c r="H77" s="56">
        <f t="shared" si="79"/>
        <v>0</v>
      </c>
      <c r="I77" s="56">
        <f t="shared" si="80"/>
        <v>0</v>
      </c>
      <c r="J77" s="56">
        <f t="shared" si="81"/>
        <v>0</v>
      </c>
      <c r="K77" s="57"/>
      <c r="L77" s="56">
        <f t="shared" si="82"/>
        <v>0</v>
      </c>
      <c r="M77" s="56">
        <f t="shared" si="83"/>
        <v>0</v>
      </c>
      <c r="N77" s="56">
        <f t="shared" si="84"/>
        <v>0</v>
      </c>
      <c r="O77" s="56">
        <f t="shared" si="85"/>
        <v>0</v>
      </c>
      <c r="P77" s="56">
        <f t="shared" si="86"/>
        <v>0</v>
      </c>
      <c r="Q77" s="56">
        <f t="shared" si="87"/>
        <v>0</v>
      </c>
      <c r="R77" s="56"/>
      <c r="S77" s="55"/>
      <c r="T77" s="34"/>
      <c r="U77" s="118"/>
      <c r="V77" s="118"/>
      <c r="W77" s="118"/>
      <c r="X77" s="118"/>
      <c r="Y77" s="118"/>
      <c r="Z77" s="118"/>
      <c r="AA77" s="118"/>
      <c r="AB77" s="118"/>
      <c r="AC77" s="119"/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0</v>
      </c>
      <c r="G78" s="56">
        <f t="shared" si="78"/>
        <v>0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0</v>
      </c>
      <c r="N78" s="56">
        <f t="shared" si="84"/>
        <v>0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0</v>
      </c>
      <c r="G79" s="67">
        <f t="shared" si="78"/>
        <v>0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0</v>
      </c>
      <c r="N79" s="67">
        <f t="shared" si="84"/>
        <v>0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8:BG8"/>
    <mergeCell ref="BB9:BG10"/>
    <mergeCell ref="AV14:BA14"/>
    <mergeCell ref="BH14:BM14"/>
    <mergeCell ref="AV15:BA16"/>
    <mergeCell ref="BH15:BM16"/>
    <mergeCell ref="BB22:BG22"/>
    <mergeCell ref="BB23:BG24"/>
    <mergeCell ref="AU27:AZ27"/>
    <mergeCell ref="BI27:BN27"/>
    <mergeCell ref="AU28:AZ29"/>
    <mergeCell ref="BI28:BN29"/>
    <mergeCell ref="U39:V39"/>
    <mergeCell ref="U40:V40"/>
    <mergeCell ref="AB37:AB40"/>
    <mergeCell ref="AC37:AC40"/>
    <mergeCell ref="U37:V37"/>
    <mergeCell ref="W37:W40"/>
    <mergeCell ref="X37:X40"/>
    <mergeCell ref="Y37:Y40"/>
    <mergeCell ref="Z37:Z40"/>
    <mergeCell ref="BB31:BG31"/>
    <mergeCell ref="BB32:BG33"/>
    <mergeCell ref="BB35:BG35"/>
    <mergeCell ref="BB36:BG37"/>
    <mergeCell ref="AA37:AA40"/>
    <mergeCell ref="AI37:AI40"/>
    <mergeCell ref="AG38:AG40"/>
    <mergeCell ref="AD37:AD40"/>
    <mergeCell ref="AE37:AE40"/>
    <mergeCell ref="AF37:AF40"/>
    <mergeCell ref="AH37:AH40"/>
  </mergeCells>
  <conditionalFormatting sqref="C4">
    <cfRule type="cellIs" dxfId="6953" priority="23" operator="equal">
      <formula>"Laranja"</formula>
    </cfRule>
    <cfRule type="cellIs" dxfId="6952" priority="29" operator="equal">
      <formula>"Vermelho"</formula>
    </cfRule>
    <cfRule type="cellIs" dxfId="6951" priority="28" operator="equal">
      <formula>"Verde"</formula>
    </cfRule>
    <cfRule type="cellIs" dxfId="6950" priority="27" operator="equal">
      <formula>"Amarelo"</formula>
    </cfRule>
    <cfRule type="cellIs" dxfId="6949" priority="26" operator="equal">
      <formula>"Cinza"</formula>
    </cfRule>
    <cfRule type="cellIs" dxfId="6948" priority="25" operator="equal">
      <formula>"Roxo"</formula>
    </cfRule>
    <cfRule type="cellIs" dxfId="6947" priority="24" operator="equal">
      <formula>"Preto"</formula>
    </cfRule>
    <cfRule type="cellIs" dxfId="6946" priority="30" operator="equal">
      <formula>"Azul"</formula>
    </cfRule>
  </conditionalFormatting>
  <conditionalFormatting sqref="C17">
    <cfRule type="cellIs" dxfId="6945" priority="41" operator="equal">
      <formula>"Roxo"</formula>
    </cfRule>
    <cfRule type="cellIs" dxfId="6944" priority="42" operator="equal">
      <formula>"Cinza"</formula>
    </cfRule>
    <cfRule type="cellIs" dxfId="6943" priority="43" operator="equal">
      <formula>"Amarelo"</formula>
    </cfRule>
    <cfRule type="cellIs" dxfId="6942" priority="44" operator="equal">
      <formula>"Verde"</formula>
    </cfRule>
    <cfRule type="cellIs" dxfId="6941" priority="39" operator="equal">
      <formula>"Laranja"</formula>
    </cfRule>
    <cfRule type="cellIs" dxfId="6940" priority="46" operator="equal">
      <formula>"Azul"</formula>
    </cfRule>
    <cfRule type="cellIs" dxfId="6939" priority="40" operator="equal">
      <formula>"Preto"</formula>
    </cfRule>
    <cfRule type="cellIs" dxfId="6938" priority="45" operator="equal">
      <formula>"Vermelho"</formula>
    </cfRule>
  </conditionalFormatting>
  <conditionalFormatting sqref="C30">
    <cfRule type="cellIs" dxfId="6937" priority="55" operator="equal">
      <formula>"Laranja"</formula>
    </cfRule>
    <cfRule type="cellIs" dxfId="6936" priority="62" operator="equal">
      <formula>"Azul"</formula>
    </cfRule>
    <cfRule type="cellIs" dxfId="6935" priority="60" operator="equal">
      <formula>"Verde"</formula>
    </cfRule>
    <cfRule type="cellIs" dxfId="6934" priority="59" operator="equal">
      <formula>"Amarelo"</formula>
    </cfRule>
    <cfRule type="cellIs" dxfId="6933" priority="58" operator="equal">
      <formula>"Cinza"</formula>
    </cfRule>
    <cfRule type="cellIs" dxfId="6932" priority="61" operator="equal">
      <formula>"Vermelho"</formula>
    </cfRule>
    <cfRule type="cellIs" dxfId="6931" priority="57" operator="equal">
      <formula>"Roxo"</formula>
    </cfRule>
    <cfRule type="cellIs" dxfId="6930" priority="56" operator="equal">
      <formula>"Preto"</formula>
    </cfRule>
  </conditionalFormatting>
  <conditionalFormatting sqref="C43">
    <cfRule type="cellIs" dxfId="6929" priority="78" operator="equal">
      <formula>"Azul"</formula>
    </cfRule>
    <cfRule type="cellIs" dxfId="6928" priority="77" operator="equal">
      <formula>"Vermelho"</formula>
    </cfRule>
    <cfRule type="cellIs" dxfId="6927" priority="76" operator="equal">
      <formula>"Verde"</formula>
    </cfRule>
    <cfRule type="cellIs" dxfId="6926" priority="75" operator="equal">
      <formula>"Amarelo"</formula>
    </cfRule>
    <cfRule type="cellIs" dxfId="6925" priority="74" operator="equal">
      <formula>"Cinza"</formula>
    </cfRule>
    <cfRule type="cellIs" dxfId="6924" priority="73" operator="equal">
      <formula>"Roxo"</formula>
    </cfRule>
    <cfRule type="cellIs" dxfId="6923" priority="71" operator="equal">
      <formula>"Laranja"</formula>
    </cfRule>
    <cfRule type="cellIs" dxfId="6922" priority="72" operator="equal">
      <formula>"Preto"</formula>
    </cfRule>
  </conditionalFormatting>
  <conditionalFormatting sqref="C56">
    <cfRule type="cellIs" dxfId="6921" priority="89" operator="equal">
      <formula>"Roxo"</formula>
    </cfRule>
    <cfRule type="cellIs" dxfId="6920" priority="87" operator="equal">
      <formula>"Laranja"</formula>
    </cfRule>
    <cfRule type="cellIs" dxfId="6919" priority="90" operator="equal">
      <formula>"Cinza"</formula>
    </cfRule>
    <cfRule type="cellIs" dxfId="6918" priority="91" operator="equal">
      <formula>"Amarelo"</formula>
    </cfRule>
    <cfRule type="cellIs" dxfId="6917" priority="92" operator="equal">
      <formula>"Verde"</formula>
    </cfRule>
    <cfRule type="cellIs" dxfId="6916" priority="93" operator="equal">
      <formula>"Vermelho"</formula>
    </cfRule>
    <cfRule type="cellIs" dxfId="6915" priority="94" operator="equal">
      <formula>"Azul"</formula>
    </cfRule>
    <cfRule type="cellIs" dxfId="6914" priority="88" operator="equal">
      <formula>"Preto"</formula>
    </cfRule>
  </conditionalFormatting>
  <conditionalFormatting sqref="C69">
    <cfRule type="cellIs" dxfId="6913" priority="103" operator="equal">
      <formula>"Laranja"</formula>
    </cfRule>
    <cfRule type="cellIs" dxfId="6912" priority="108" operator="equal">
      <formula>"Verde"</formula>
    </cfRule>
    <cfRule type="cellIs" dxfId="6911" priority="107" operator="equal">
      <formula>"Amarelo"</formula>
    </cfRule>
    <cfRule type="cellIs" dxfId="6910" priority="106" operator="equal">
      <formula>"Cinza"</formula>
    </cfRule>
    <cfRule type="cellIs" dxfId="6909" priority="105" operator="equal">
      <formula>"Roxo"</formula>
    </cfRule>
    <cfRule type="cellIs" dxfId="6908" priority="104" operator="equal">
      <formula>"Preto"</formula>
    </cfRule>
    <cfRule type="cellIs" dxfId="6907" priority="110" operator="equal">
      <formula>"Azul"</formula>
    </cfRule>
    <cfRule type="cellIs" dxfId="6906" priority="109" operator="equal">
      <formula>"Vermelho"</formula>
    </cfRule>
  </conditionalFormatting>
  <conditionalFormatting sqref="C82">
    <cfRule type="cellIs" dxfId="6905" priority="126" operator="equal">
      <formula>"Azul"</formula>
    </cfRule>
    <cfRule type="cellIs" dxfId="6904" priority="119" operator="equal">
      <formula>"Laranja"</formula>
    </cfRule>
    <cfRule type="cellIs" dxfId="6903" priority="120" operator="equal">
      <formula>"Preto"</formula>
    </cfRule>
    <cfRule type="cellIs" dxfId="6902" priority="121" operator="equal">
      <formula>"Roxo"</formula>
    </cfRule>
    <cfRule type="cellIs" dxfId="6901" priority="122" operator="equal">
      <formula>"Cinza"</formula>
    </cfRule>
    <cfRule type="cellIs" dxfId="6900" priority="123" operator="equal">
      <formula>"Amarelo"</formula>
    </cfRule>
    <cfRule type="cellIs" dxfId="6899" priority="124" operator="equal">
      <formula>"Verde"</formula>
    </cfRule>
    <cfRule type="cellIs" dxfId="6898" priority="125" operator="equal">
      <formula>"Vermelho"</formula>
    </cfRule>
  </conditionalFormatting>
  <conditionalFormatting sqref="C95">
    <cfRule type="cellIs" dxfId="6897" priority="142" operator="equal">
      <formula>"Azul"</formula>
    </cfRule>
    <cfRule type="cellIs" dxfId="6896" priority="141" operator="equal">
      <formula>"Vermelho"</formula>
    </cfRule>
    <cfRule type="cellIs" dxfId="6895" priority="140" operator="equal">
      <formula>"Verde"</formula>
    </cfRule>
    <cfRule type="cellIs" dxfId="6894" priority="139" operator="equal">
      <formula>"Amarelo"</formula>
    </cfRule>
    <cfRule type="cellIs" dxfId="6893" priority="138" operator="equal">
      <formula>"Cinza"</formula>
    </cfRule>
    <cfRule type="cellIs" dxfId="6892" priority="137" operator="equal">
      <formula>"Roxo"</formula>
    </cfRule>
    <cfRule type="cellIs" dxfId="6891" priority="136" operator="equal">
      <formula>"Preto"</formula>
    </cfRule>
    <cfRule type="cellIs" dxfId="6890" priority="135" operator="equal">
      <formula>"Laranja"</formula>
    </cfRule>
  </conditionalFormatting>
  <conditionalFormatting sqref="C108">
    <cfRule type="cellIs" dxfId="6889" priority="154" operator="equal">
      <formula>"Cinza"</formula>
    </cfRule>
    <cfRule type="cellIs" dxfId="6888" priority="153" operator="equal">
      <formula>"Roxo"</formula>
    </cfRule>
    <cfRule type="cellIs" dxfId="6887" priority="152" operator="equal">
      <formula>"Preto"</formula>
    </cfRule>
    <cfRule type="cellIs" dxfId="6886" priority="151" operator="equal">
      <formula>"Laranja"</formula>
    </cfRule>
    <cfRule type="cellIs" dxfId="6885" priority="158" operator="equal">
      <formula>"Azul"</formula>
    </cfRule>
    <cfRule type="cellIs" dxfId="6884" priority="157" operator="equal">
      <formula>"Vermelho"</formula>
    </cfRule>
    <cfRule type="cellIs" dxfId="6883" priority="156" operator="equal">
      <formula>"Verde"</formula>
    </cfRule>
    <cfRule type="cellIs" dxfId="6882" priority="155" operator="equal">
      <formula>"Amarelo"</formula>
    </cfRule>
  </conditionalFormatting>
  <conditionalFormatting sqref="C121">
    <cfRule type="cellIs" dxfId="6881" priority="174" operator="equal">
      <formula>"Azul"</formula>
    </cfRule>
    <cfRule type="cellIs" dxfId="6880" priority="168" operator="equal">
      <formula>"Preto"</formula>
    </cfRule>
    <cfRule type="cellIs" dxfId="6879" priority="167" operator="equal">
      <formula>"Laranja"</formula>
    </cfRule>
    <cfRule type="cellIs" dxfId="6878" priority="169" operator="equal">
      <formula>"Roxo"</formula>
    </cfRule>
    <cfRule type="cellIs" dxfId="6877" priority="170" operator="equal">
      <formula>"Cinza"</formula>
    </cfRule>
    <cfRule type="cellIs" dxfId="6876" priority="171" operator="equal">
      <formula>"Amarelo"</formula>
    </cfRule>
    <cfRule type="cellIs" dxfId="6875" priority="172" operator="equal">
      <formula>"Verde"</formula>
    </cfRule>
    <cfRule type="cellIs" dxfId="6874" priority="173" operator="equal">
      <formula>"Vermelho"</formula>
    </cfRule>
  </conditionalFormatting>
  <conditionalFormatting sqref="S4">
    <cfRule type="cellIs" dxfId="6873" priority="31" operator="equal">
      <formula>"Laranja"</formula>
    </cfRule>
    <cfRule type="cellIs" dxfId="6872" priority="35" operator="equal">
      <formula>"Amarelo"</formula>
    </cfRule>
    <cfRule type="cellIs" dxfId="6871" priority="36" operator="equal">
      <formula>"Verde"</formula>
    </cfRule>
    <cfRule type="cellIs" dxfId="6870" priority="38" operator="equal">
      <formula>"Azul"</formula>
    </cfRule>
    <cfRule type="cellIs" dxfId="6869" priority="32" operator="equal">
      <formula>"Preto"</formula>
    </cfRule>
    <cfRule type="cellIs" dxfId="6868" priority="33" operator="equal">
      <formula>"Roxo"</formula>
    </cfRule>
    <cfRule type="cellIs" dxfId="6867" priority="34" operator="equal">
      <formula>"Cinza"</formula>
    </cfRule>
    <cfRule type="cellIs" dxfId="6866" priority="37" operator="equal">
      <formula>"Vermelho"</formula>
    </cfRule>
  </conditionalFormatting>
  <conditionalFormatting sqref="S17">
    <cfRule type="cellIs" dxfId="6865" priority="52" operator="equal">
      <formula>"Verde"</formula>
    </cfRule>
    <cfRule type="cellIs" dxfId="6864" priority="53" operator="equal">
      <formula>"Vermelho"</formula>
    </cfRule>
    <cfRule type="cellIs" dxfId="6863" priority="54" operator="equal">
      <formula>"Azul"</formula>
    </cfRule>
    <cfRule type="cellIs" dxfId="6862" priority="47" operator="equal">
      <formula>"Laranja"</formula>
    </cfRule>
    <cfRule type="cellIs" dxfId="6861" priority="48" operator="equal">
      <formula>"Preto"</formula>
    </cfRule>
    <cfRule type="cellIs" dxfId="6860" priority="49" operator="equal">
      <formula>"Roxo"</formula>
    </cfRule>
    <cfRule type="cellIs" dxfId="6859" priority="50" operator="equal">
      <formula>"Cinza"</formula>
    </cfRule>
    <cfRule type="cellIs" dxfId="6858" priority="51" operator="equal">
      <formula>"Amarelo"</formula>
    </cfRule>
  </conditionalFormatting>
  <conditionalFormatting sqref="S30">
    <cfRule type="cellIs" dxfId="6857" priority="67" operator="equal">
      <formula>"Amarelo"</formula>
    </cfRule>
    <cfRule type="cellIs" dxfId="6856" priority="68" operator="equal">
      <formula>"Verde"</formula>
    </cfRule>
    <cfRule type="cellIs" dxfId="6855" priority="69" operator="equal">
      <formula>"Vermelho"</formula>
    </cfRule>
    <cfRule type="cellIs" dxfId="6854" priority="70" operator="equal">
      <formula>"Azul"</formula>
    </cfRule>
    <cfRule type="cellIs" dxfId="6853" priority="63" operator="equal">
      <formula>"Laranja"</formula>
    </cfRule>
    <cfRule type="cellIs" dxfId="6852" priority="64" operator="equal">
      <formula>"Preto"</formula>
    </cfRule>
    <cfRule type="cellIs" dxfId="6851" priority="65" operator="equal">
      <formula>"Roxo"</formula>
    </cfRule>
    <cfRule type="cellIs" dxfId="6850" priority="66" operator="equal">
      <formula>"Cinza"</formula>
    </cfRule>
  </conditionalFormatting>
  <conditionalFormatting sqref="S43">
    <cfRule type="cellIs" dxfId="6849" priority="82" operator="equal">
      <formula>"Cinza"</formula>
    </cfRule>
    <cfRule type="cellIs" dxfId="6848" priority="81" operator="equal">
      <formula>"Roxo"</formula>
    </cfRule>
    <cfRule type="cellIs" dxfId="6847" priority="80" operator="equal">
      <formula>"Preto"</formula>
    </cfRule>
    <cfRule type="cellIs" dxfId="6846" priority="79" operator="equal">
      <formula>"Laranja"</formula>
    </cfRule>
    <cfRule type="cellIs" dxfId="6845" priority="84" operator="equal">
      <formula>"Verde"</formula>
    </cfRule>
    <cfRule type="cellIs" dxfId="6844" priority="85" operator="equal">
      <formula>"Vermelho"</formula>
    </cfRule>
    <cfRule type="cellIs" dxfId="6843" priority="83" operator="equal">
      <formula>"Amarelo"</formula>
    </cfRule>
    <cfRule type="cellIs" dxfId="6842" priority="86" operator="equal">
      <formula>"Azul"</formula>
    </cfRule>
  </conditionalFormatting>
  <conditionalFormatting sqref="S56">
    <cfRule type="cellIs" dxfId="6841" priority="102" operator="equal">
      <formula>"Azul"</formula>
    </cfRule>
    <cfRule type="cellIs" dxfId="6840" priority="101" operator="equal">
      <formula>"Vermelho"</formula>
    </cfRule>
    <cfRule type="cellIs" dxfId="6839" priority="100" operator="equal">
      <formula>"Verde"</formula>
    </cfRule>
    <cfRule type="cellIs" dxfId="6838" priority="99" operator="equal">
      <formula>"Amarelo"</formula>
    </cfRule>
    <cfRule type="cellIs" dxfId="6837" priority="98" operator="equal">
      <formula>"Cinza"</formula>
    </cfRule>
    <cfRule type="cellIs" dxfId="6836" priority="97" operator="equal">
      <formula>"Roxo"</formula>
    </cfRule>
    <cfRule type="cellIs" dxfId="6835" priority="96" operator="equal">
      <formula>"Preto"</formula>
    </cfRule>
    <cfRule type="cellIs" dxfId="6834" priority="95" operator="equal">
      <formula>"Laranja"</formula>
    </cfRule>
  </conditionalFormatting>
  <conditionalFormatting sqref="S69">
    <cfRule type="cellIs" dxfId="6833" priority="111" operator="equal">
      <formula>"Laranja"</formula>
    </cfRule>
    <cfRule type="cellIs" dxfId="6832" priority="112" operator="equal">
      <formula>"Preto"</formula>
    </cfRule>
    <cfRule type="cellIs" dxfId="6831" priority="113" operator="equal">
      <formula>"Roxo"</formula>
    </cfRule>
    <cfRule type="cellIs" dxfId="6830" priority="114" operator="equal">
      <formula>"Cinza"</formula>
    </cfRule>
    <cfRule type="cellIs" dxfId="6829" priority="115" operator="equal">
      <formula>"Amarelo"</formula>
    </cfRule>
    <cfRule type="cellIs" dxfId="6828" priority="116" operator="equal">
      <formula>"Verde"</formula>
    </cfRule>
    <cfRule type="cellIs" dxfId="6827" priority="117" operator="equal">
      <formula>"Vermelho"</formula>
    </cfRule>
    <cfRule type="cellIs" dxfId="6826" priority="118" operator="equal">
      <formula>"Azul"</formula>
    </cfRule>
  </conditionalFormatting>
  <conditionalFormatting sqref="S82">
    <cfRule type="cellIs" dxfId="6825" priority="128" operator="equal">
      <formula>"Preto"</formula>
    </cfRule>
    <cfRule type="cellIs" dxfId="6824" priority="129" operator="equal">
      <formula>"Roxo"</formula>
    </cfRule>
    <cfRule type="cellIs" dxfId="6823" priority="130" operator="equal">
      <formula>"Cinza"</formula>
    </cfRule>
    <cfRule type="cellIs" dxfId="6822" priority="131" operator="equal">
      <formula>"Amarelo"</formula>
    </cfRule>
    <cfRule type="cellIs" dxfId="6821" priority="132" operator="equal">
      <formula>"Verde"</formula>
    </cfRule>
    <cfRule type="cellIs" dxfId="6820" priority="133" operator="equal">
      <formula>"Vermelho"</formula>
    </cfRule>
    <cfRule type="cellIs" dxfId="6819" priority="134" operator="equal">
      <formula>"Azul"</formula>
    </cfRule>
    <cfRule type="cellIs" dxfId="6818" priority="127" operator="equal">
      <formula>"Laranja"</formula>
    </cfRule>
  </conditionalFormatting>
  <conditionalFormatting sqref="S95">
    <cfRule type="cellIs" dxfId="6817" priority="144" operator="equal">
      <formula>"Preto"</formula>
    </cfRule>
    <cfRule type="cellIs" dxfId="6816" priority="150" operator="equal">
      <formula>"Azul"</formula>
    </cfRule>
    <cfRule type="cellIs" dxfId="6815" priority="149" operator="equal">
      <formula>"Vermelho"</formula>
    </cfRule>
    <cfRule type="cellIs" dxfId="6814" priority="148" operator="equal">
      <formula>"Verde"</formula>
    </cfRule>
    <cfRule type="cellIs" dxfId="6813" priority="147" operator="equal">
      <formula>"Amarelo"</formula>
    </cfRule>
    <cfRule type="cellIs" dxfId="6812" priority="146" operator="equal">
      <formula>"Cinza"</formula>
    </cfRule>
    <cfRule type="cellIs" dxfId="6811" priority="145" operator="equal">
      <formula>"Roxo"</formula>
    </cfRule>
    <cfRule type="cellIs" dxfId="6810" priority="143" operator="equal">
      <formula>"Laranja"</formula>
    </cfRule>
  </conditionalFormatting>
  <conditionalFormatting sqref="S108">
    <cfRule type="cellIs" dxfId="6809" priority="159" operator="equal">
      <formula>"Laranja"</formula>
    </cfRule>
    <cfRule type="cellIs" dxfId="6808" priority="160" operator="equal">
      <formula>"Preto"</formula>
    </cfRule>
    <cfRule type="cellIs" dxfId="6807" priority="161" operator="equal">
      <formula>"Roxo"</formula>
    </cfRule>
    <cfRule type="cellIs" dxfId="6806" priority="162" operator="equal">
      <formula>"Cinza"</formula>
    </cfRule>
    <cfRule type="cellIs" dxfId="6805" priority="163" operator="equal">
      <formula>"Amarelo"</formula>
    </cfRule>
    <cfRule type="cellIs" dxfId="6804" priority="164" operator="equal">
      <formula>"Verde"</formula>
    </cfRule>
    <cfRule type="cellIs" dxfId="6803" priority="166" operator="equal">
      <formula>"Azul"</formula>
    </cfRule>
    <cfRule type="cellIs" dxfId="6802" priority="165" operator="equal">
      <formula>"Vermelho"</formula>
    </cfRule>
  </conditionalFormatting>
  <conditionalFormatting sqref="S121">
    <cfRule type="cellIs" dxfId="6801" priority="175" operator="equal">
      <formula>"Laranja"</formula>
    </cfRule>
    <cfRule type="cellIs" dxfId="6800" priority="176" operator="equal">
      <formula>"Preto"</formula>
    </cfRule>
    <cfRule type="cellIs" dxfId="6799" priority="177" operator="equal">
      <formula>"Roxo"</formula>
    </cfRule>
    <cfRule type="cellIs" dxfId="6798" priority="178" operator="equal">
      <formula>"Cinza"</formula>
    </cfRule>
    <cfRule type="cellIs" dxfId="6797" priority="179" operator="equal">
      <formula>"Amarelo"</formula>
    </cfRule>
    <cfRule type="cellIs" dxfId="6796" priority="180" operator="equal">
      <formula>"Verde"</formula>
    </cfRule>
    <cfRule type="cellIs" dxfId="6795" priority="181" operator="equal">
      <formula>"Vermelho"</formula>
    </cfRule>
    <cfRule type="cellIs" dxfId="6794" priority="182" operator="equal">
      <formula>"Azul"</formula>
    </cfRule>
  </conditionalFormatting>
  <conditionalFormatting sqref="W43:AC76 AF44:AF45 AI44:AI45">
    <cfRule type="cellIs" dxfId="6793" priority="15" operator="greaterThan">
      <formula>0</formula>
    </cfRule>
  </conditionalFormatting>
  <conditionalFormatting sqref="AD3:AD5">
    <cfRule type="top10" dxfId="6792" priority="183" rank="1"/>
  </conditionalFormatting>
  <conditionalFormatting sqref="AD6:AD10">
    <cfRule type="top10" dxfId="6791" priority="14" rank="1"/>
  </conditionalFormatting>
  <conditionalFormatting sqref="AD11:AD18">
    <cfRule type="top10" dxfId="6790" priority="13" rank="2"/>
  </conditionalFormatting>
  <conditionalFormatting sqref="AD19:AD23">
    <cfRule type="top10" dxfId="6789" priority="12" rank="1"/>
  </conditionalFormatting>
  <conditionalFormatting sqref="AD24:AD31">
    <cfRule type="top10" dxfId="6788" priority="11" rank="2"/>
  </conditionalFormatting>
  <conditionalFormatting sqref="AD32:AD36">
    <cfRule type="top10" dxfId="6787" priority="10" rank="1"/>
  </conditionalFormatting>
  <conditionalFormatting sqref="AE3:AE36">
    <cfRule type="cellIs" dxfId="6786" priority="1" operator="equal">
      <formula>2</formula>
    </cfRule>
  </conditionalFormatting>
  <conditionalFormatting sqref="AF3:AF5">
    <cfRule type="top10" dxfId="6785" priority="22" rank="1"/>
  </conditionalFormatting>
  <conditionalFormatting sqref="AF6:AF10">
    <cfRule type="top10" dxfId="6784" priority="21" rank="1"/>
  </conditionalFormatting>
  <conditionalFormatting sqref="AF11:AF18">
    <cfRule type="top10" dxfId="6783" priority="20" rank="2"/>
  </conditionalFormatting>
  <conditionalFormatting sqref="AF19:AF23">
    <cfRule type="top10" dxfId="6782" priority="19" rank="1"/>
  </conditionalFormatting>
  <conditionalFormatting sqref="AF24:AF31">
    <cfRule type="top10" dxfId="6781" priority="18" rank="2"/>
  </conditionalFormatting>
  <conditionalFormatting sqref="AF32:AF36">
    <cfRule type="top10" dxfId="6780" priority="17" rank="1"/>
  </conditionalFormatting>
  <conditionalFormatting sqref="AG3:AG36">
    <cfRule type="cellIs" dxfId="6779" priority="16" operator="greaterThan">
      <formula>0</formula>
    </cfRule>
  </conditionalFormatting>
  <conditionalFormatting sqref="AH3:AH5">
    <cfRule type="top10" dxfId="6778" priority="7" bottom="1" rank="1"/>
  </conditionalFormatting>
  <conditionalFormatting sqref="AH6:AH10">
    <cfRule type="top10" dxfId="6777" priority="6" bottom="1" rank="1"/>
  </conditionalFormatting>
  <conditionalFormatting sqref="AH11:AH18">
    <cfRule type="top10" dxfId="6776" priority="5" bottom="1" rank="2"/>
  </conditionalFormatting>
  <conditionalFormatting sqref="AH19:AH23">
    <cfRule type="top10" dxfId="6775" priority="4" bottom="1" rank="1"/>
  </conditionalFormatting>
  <conditionalFormatting sqref="AH1:AI1">
    <cfRule type="cellIs" dxfId="6774" priority="8" operator="equal">
      <formula>2</formula>
    </cfRule>
    <cfRule type="cellIs" dxfId="6773" priority="9" operator="equal">
      <formula>1</formula>
    </cfRule>
  </conditionalFormatting>
  <conditionalFormatting sqref="AI24:AI31">
    <cfRule type="top10" dxfId="6772" priority="3" rank="2"/>
  </conditionalFormatting>
  <conditionalFormatting sqref="AI32:AI36">
    <cfRule type="top10" dxfId="6771" priority="2" rank="1"/>
  </conditionalFormatting>
  <pageMargins left="0.7" right="0.7" top="0.75" bottom="0.75" header="0" footer="0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5087E-CD09-43B0-A90B-8568B7A2718C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W29" sqref="W29"/>
      <selection pane="topRight" activeCell="W29" sqref="W29"/>
      <selection pane="bottomLeft" activeCell="W29" sqref="W29"/>
      <selection pane="bottomRight" activeCell="AS28" sqref="AS28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W41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164</v>
      </c>
      <c r="W3" s="169">
        <f t="shared" ref="W3:W36" si="0">COUNTIF($C$2:$C$123,V3)+COUNTIF($S$2:$S$123,V3)</f>
        <v>4</v>
      </c>
      <c r="X3" s="164">
        <f t="shared" ref="X3:X36" si="1">SUMIF($C$2:$C$123,V3,$F$2:$F$123)+SUMIF($S$2:$S$123,V3,$M$2:$M$123)</f>
        <v>11</v>
      </c>
      <c r="Y3" s="164">
        <f t="shared" ref="Y3:Y36" si="2">SUMIF($C$2:$C$123,V3,$G$2:$G$123)+SUMIF($S$2:$S$123,V3,$N$2:$N$123)</f>
        <v>3</v>
      </c>
      <c r="Z3" s="164">
        <f t="shared" ref="Z3:Z36" si="3">SUMIF($C$2:$C$123,V3,$H$2:$H$123)+SUMIF($S$2:$S$123,V3,$O$2:$O$123)</f>
        <v>3</v>
      </c>
      <c r="AA3" s="164">
        <f>SUMIF($C$2:$C$123,V3,$I$2:$I$123)+SUMIF($S$2:$S$123,V3,$P$2:P$123)</f>
        <v>0</v>
      </c>
      <c r="AB3" s="174">
        <f t="shared" ref="AB3:AB36" si="4">SUMIF($C$2:$C$123,V3,$J$2:$J$123)+SUMIF($S$2:$S$123,V3,$Q$2:$Q$123)</f>
        <v>1</v>
      </c>
      <c r="AC3" s="180">
        <f t="shared" ref="AC3:AC36" si="5">SUMIF($C$2:$C$123,V3,$E$2:$E$123)+SUMIF($S$2:$S$123,V3,$L$2:$L$123)</f>
        <v>9</v>
      </c>
      <c r="AD3" s="183">
        <f t="shared" ref="AD3:AD36" si="6">IFERROR(IF(W3&gt;=($AI$42*$AI$43),(AC3)/(W3*3),"-"),"-")</f>
        <v>0.75</v>
      </c>
      <c r="AE3" s="180">
        <f>IF(W3&gt;0,IF(AH3=MIN($AH$3:$AH$5),2,0),)</f>
        <v>2</v>
      </c>
      <c r="AF3" s="190">
        <f>IF(W3&gt;0,IF(AD3=MAX($AD$3:$AD$5),AC3+AE3+2,AC3+AE3),)</f>
        <v>13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0.75</v>
      </c>
      <c r="AI3" s="206">
        <f>IFERROR(IF(W3&gt;=($AI$42*$AI$43),X3/W3,"-"),"-")</f>
        <v>2.75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199</v>
      </c>
      <c r="D4" s="49">
        <f>SUM(D5:D14)</f>
        <v>1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2</v>
      </c>
      <c r="S4" s="149" t="s">
        <v>198</v>
      </c>
      <c r="T4" s="34"/>
      <c r="U4" s="159" t="s">
        <v>18</v>
      </c>
      <c r="V4" s="197" t="s">
        <v>225</v>
      </c>
      <c r="W4" s="170">
        <f t="shared" si="0"/>
        <v>4</v>
      </c>
      <c r="X4" s="52">
        <f t="shared" si="1"/>
        <v>3</v>
      </c>
      <c r="Y4" s="52">
        <f t="shared" si="2"/>
        <v>11</v>
      </c>
      <c r="Z4" s="52">
        <f t="shared" si="3"/>
        <v>1</v>
      </c>
      <c r="AA4" s="52">
        <f>SUMIF($C$2:$C$123,V4,$I$2:$I$123)+SUMIF($S$2:$S$123,V4,$P$2:P$123)</f>
        <v>0</v>
      </c>
      <c r="AB4" s="171">
        <f t="shared" si="4"/>
        <v>3</v>
      </c>
      <c r="AC4" s="178">
        <f t="shared" si="5"/>
        <v>3</v>
      </c>
      <c r="AD4" s="181">
        <f t="shared" si="6"/>
        <v>0.25</v>
      </c>
      <c r="AE4" s="178">
        <f>IF(W4&gt;0,IF(AH4=MIN($AH$3:$AH$5),2,0),)</f>
        <v>0</v>
      </c>
      <c r="AF4" s="191">
        <f>IF(W4&gt;0,IF(AD4=MAX($AD$3:$AD$5),AC4+AE4+2,AC4+AE4),)</f>
        <v>3</v>
      </c>
      <c r="AG4" s="187">
        <f t="shared" si="7"/>
        <v>0</v>
      </c>
      <c r="AH4" s="53">
        <f t="shared" si="8"/>
        <v>2.75</v>
      </c>
      <c r="AI4" s="207">
        <f t="shared" ref="AI4:AI36" si="9">IFERROR(IF(W4&gt;=($AI$42*$AI$43),X4/W4,"-"),"-")</f>
        <v>0.75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225</v>
      </c>
      <c r="D5" s="56"/>
      <c r="E5" s="56">
        <f t="shared" ref="E5:E14" si="10">IF((C5=""),0,IF($D$4=$R$4,1,IF($D$4&gt;$R$4,3,IF($D$4&lt;$R$4,0))))</f>
        <v>0</v>
      </c>
      <c r="F5" s="56">
        <f t="shared" ref="F5:F14" si="11">$D$4</f>
        <v>1</v>
      </c>
      <c r="G5" s="56">
        <f t="shared" ref="G5:G14" si="12">$R$4</f>
        <v>2</v>
      </c>
      <c r="H5" s="56">
        <f t="shared" ref="H5:H14" si="13">IF((C5=""),0,IF($D$4&gt;$R$4,1,0))</f>
        <v>0</v>
      </c>
      <c r="I5" s="56">
        <f t="shared" ref="I5:I14" si="14">IF((C5=""),0,IF($D$4=$R$4,1,0))</f>
        <v>0</v>
      </c>
      <c r="J5" s="56">
        <f t="shared" ref="J5:J14" si="15">IF((C5=""),0,IF($D$4&lt;$R$4,1,0))</f>
        <v>1</v>
      </c>
      <c r="K5" s="57"/>
      <c r="L5" s="56">
        <f t="shared" ref="L5:L14" si="16">IF((S5=""),0,IF($D$4=$R$4,1,IF($D$4&lt;$R$4,3,IF($D$4&gt;$R$4,0))))</f>
        <v>3</v>
      </c>
      <c r="M5" s="56">
        <f t="shared" ref="M5:M14" si="17">$R$4</f>
        <v>2</v>
      </c>
      <c r="N5" s="56">
        <f t="shared" ref="N5:N14" si="18">$D$4</f>
        <v>1</v>
      </c>
      <c r="O5" s="56">
        <f t="shared" ref="O5:O14" si="19">IF((S5=""),0,IF($D$4&lt;$R$4,1,0))</f>
        <v>1</v>
      </c>
      <c r="P5" s="56">
        <f t="shared" ref="P5:P14" si="20">IF((S5=""),0,IF($D$4=$R$4,1,0))</f>
        <v>0</v>
      </c>
      <c r="Q5" s="56">
        <f t="shared" ref="Q5:Q14" si="21">IF((S5=""),0,IF($D$4&gt;$R$4,1,0))</f>
        <v>0</v>
      </c>
      <c r="R5" s="56"/>
      <c r="S5" s="55" t="s">
        <v>164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112</v>
      </c>
      <c r="D6" s="56"/>
      <c r="E6" s="56">
        <f t="shared" si="10"/>
        <v>0</v>
      </c>
      <c r="F6" s="56">
        <f t="shared" si="11"/>
        <v>1</v>
      </c>
      <c r="G6" s="56">
        <f t="shared" si="12"/>
        <v>2</v>
      </c>
      <c r="H6" s="56">
        <f t="shared" si="13"/>
        <v>0</v>
      </c>
      <c r="I6" s="56">
        <f t="shared" si="14"/>
        <v>0</v>
      </c>
      <c r="J6" s="56">
        <f t="shared" si="15"/>
        <v>1</v>
      </c>
      <c r="K6" s="57"/>
      <c r="L6" s="56">
        <f t="shared" si="16"/>
        <v>3</v>
      </c>
      <c r="M6" s="56">
        <f t="shared" si="17"/>
        <v>2</v>
      </c>
      <c r="N6" s="56">
        <f t="shared" si="18"/>
        <v>1</v>
      </c>
      <c r="O6" s="56">
        <f t="shared" si="19"/>
        <v>1</v>
      </c>
      <c r="P6" s="56">
        <f t="shared" si="20"/>
        <v>0</v>
      </c>
      <c r="Q6" s="56">
        <f t="shared" si="21"/>
        <v>0</v>
      </c>
      <c r="R6" s="56"/>
      <c r="S6" s="55" t="s">
        <v>142</v>
      </c>
      <c r="T6" s="34"/>
      <c r="U6" s="163" t="s">
        <v>78</v>
      </c>
      <c r="V6" s="199" t="s">
        <v>112</v>
      </c>
      <c r="W6" s="169">
        <f t="shared" si="0"/>
        <v>4</v>
      </c>
      <c r="X6" s="164">
        <f t="shared" si="1"/>
        <v>7</v>
      </c>
      <c r="Y6" s="164">
        <f t="shared" si="2"/>
        <v>7</v>
      </c>
      <c r="Z6" s="164">
        <f t="shared" si="3"/>
        <v>1</v>
      </c>
      <c r="AA6" s="164">
        <f>SUMIF($C$2:$C$123,V6,$I$2:$I$123)+SUMIF($S$2:$S$123,V6,$P$2:P$123)</f>
        <v>0</v>
      </c>
      <c r="AB6" s="174">
        <f t="shared" si="4"/>
        <v>3</v>
      </c>
      <c r="AC6" s="180">
        <f t="shared" si="5"/>
        <v>3</v>
      </c>
      <c r="AD6" s="183">
        <f t="shared" si="6"/>
        <v>0.25</v>
      </c>
      <c r="AE6" s="180">
        <f>IF(W6&gt;0,IF(AH6=MIN($AH$6:$AH$10),2,0),)</f>
        <v>2</v>
      </c>
      <c r="AF6" s="190">
        <f>IF(W6&gt;0,IF(AD6=MAX($AD$6:$AD$10),AC6+AE6+2,AC6+AE6),)</f>
        <v>5</v>
      </c>
      <c r="AG6" s="189">
        <f t="shared" si="7"/>
        <v>1</v>
      </c>
      <c r="AH6" s="165">
        <f t="shared" si="8"/>
        <v>1.75</v>
      </c>
      <c r="AI6" s="206">
        <f t="shared" si="9"/>
        <v>1.75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144</v>
      </c>
      <c r="D7" s="56"/>
      <c r="E7" s="56">
        <f t="shared" si="10"/>
        <v>0</v>
      </c>
      <c r="F7" s="56">
        <f t="shared" si="11"/>
        <v>1</v>
      </c>
      <c r="G7" s="56">
        <f t="shared" si="12"/>
        <v>2</v>
      </c>
      <c r="H7" s="56">
        <f t="shared" si="13"/>
        <v>0</v>
      </c>
      <c r="I7" s="56">
        <f t="shared" si="14"/>
        <v>0</v>
      </c>
      <c r="J7" s="56">
        <f t="shared" si="15"/>
        <v>1</v>
      </c>
      <c r="K7" s="57"/>
      <c r="L7" s="56">
        <f t="shared" si="16"/>
        <v>3</v>
      </c>
      <c r="M7" s="56">
        <f t="shared" si="17"/>
        <v>2</v>
      </c>
      <c r="N7" s="56">
        <f t="shared" si="18"/>
        <v>1</v>
      </c>
      <c r="O7" s="56">
        <f t="shared" si="19"/>
        <v>1</v>
      </c>
      <c r="P7" s="56">
        <f t="shared" si="20"/>
        <v>0</v>
      </c>
      <c r="Q7" s="56">
        <f t="shared" si="21"/>
        <v>0</v>
      </c>
      <c r="R7" s="56"/>
      <c r="S7" s="55" t="s">
        <v>173</v>
      </c>
      <c r="T7" s="34"/>
      <c r="U7" s="166" t="s">
        <v>78</v>
      </c>
      <c r="V7" s="200" t="s">
        <v>142</v>
      </c>
      <c r="W7" s="170">
        <f t="shared" si="0"/>
        <v>1</v>
      </c>
      <c r="X7" s="52">
        <f t="shared" si="1"/>
        <v>2</v>
      </c>
      <c r="Y7" s="52">
        <f t="shared" si="2"/>
        <v>1</v>
      </c>
      <c r="Z7" s="52">
        <f t="shared" si="3"/>
        <v>1</v>
      </c>
      <c r="AA7" s="52">
        <f>SUMIF($C$2:$C$123,V7,$I$2:$I$123)+SUMIF($S$2:$S$123,V7,$P$2:P$123)</f>
        <v>0</v>
      </c>
      <c r="AB7" s="171">
        <f t="shared" si="4"/>
        <v>0</v>
      </c>
      <c r="AC7" s="178">
        <f t="shared" si="5"/>
        <v>3</v>
      </c>
      <c r="AD7" s="181" t="str">
        <f t="shared" si="6"/>
        <v>-</v>
      </c>
      <c r="AE7" s="178">
        <f>IF(W7&gt;0,IF(AH7=MIN($AH$6:$AH$10),2,0),)</f>
        <v>0</v>
      </c>
      <c r="AF7" s="191">
        <f>IF(W7&gt;0,IF(AD7=MAX($AD$6:$AD$10),AC7+AE7+2,AC7+AE7),)</f>
        <v>3</v>
      </c>
      <c r="AG7" s="187">
        <f t="shared" si="7"/>
        <v>0</v>
      </c>
      <c r="AH7" s="53" t="str">
        <f t="shared" si="8"/>
        <v>-</v>
      </c>
      <c r="AI7" s="207" t="str">
        <f t="shared" si="9"/>
        <v>-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81</v>
      </c>
      <c r="D8" s="56"/>
      <c r="E8" s="56">
        <f t="shared" si="10"/>
        <v>0</v>
      </c>
      <c r="F8" s="56">
        <f t="shared" si="11"/>
        <v>1</v>
      </c>
      <c r="G8" s="56">
        <f t="shared" si="12"/>
        <v>2</v>
      </c>
      <c r="H8" s="56">
        <f t="shared" si="13"/>
        <v>0</v>
      </c>
      <c r="I8" s="56">
        <f t="shared" si="14"/>
        <v>0</v>
      </c>
      <c r="J8" s="56">
        <f t="shared" si="15"/>
        <v>1</v>
      </c>
      <c r="K8" s="57"/>
      <c r="L8" s="56">
        <f t="shared" si="16"/>
        <v>3</v>
      </c>
      <c r="M8" s="56">
        <f t="shared" si="17"/>
        <v>2</v>
      </c>
      <c r="N8" s="56">
        <f t="shared" si="18"/>
        <v>1</v>
      </c>
      <c r="O8" s="56">
        <f t="shared" si="19"/>
        <v>1</v>
      </c>
      <c r="P8" s="56">
        <f t="shared" si="20"/>
        <v>0</v>
      </c>
      <c r="Q8" s="56">
        <f t="shared" si="21"/>
        <v>0</v>
      </c>
      <c r="R8" s="56"/>
      <c r="S8" s="55" t="s">
        <v>82</v>
      </c>
      <c r="T8" s="34"/>
      <c r="U8" s="159" t="s">
        <v>78</v>
      </c>
      <c r="V8" s="197" t="s">
        <v>84</v>
      </c>
      <c r="W8" s="170">
        <f t="shared" si="0"/>
        <v>4</v>
      </c>
      <c r="X8" s="52">
        <f t="shared" si="1"/>
        <v>7</v>
      </c>
      <c r="Y8" s="52">
        <f t="shared" si="2"/>
        <v>7</v>
      </c>
      <c r="Z8" s="52">
        <f t="shared" si="3"/>
        <v>3</v>
      </c>
      <c r="AA8" s="52">
        <f>SUMIF($C$2:$C$123,V8,$I$2:$I$123)+SUMIF($S$2:$S$123,V8,$P$2:P$123)</f>
        <v>0</v>
      </c>
      <c r="AB8" s="171">
        <f t="shared" si="4"/>
        <v>1</v>
      </c>
      <c r="AC8" s="178">
        <f t="shared" si="5"/>
        <v>9</v>
      </c>
      <c r="AD8" s="181">
        <f t="shared" si="6"/>
        <v>0.75</v>
      </c>
      <c r="AE8" s="178">
        <f>IF(W8&gt;0,IF(AH8=MIN($AH$6:$AH$10),2,0),)</f>
        <v>2</v>
      </c>
      <c r="AF8" s="191">
        <f>IF(W8&gt;0,IF(AD8=MAX($AD$6:$AD$10),AC8+AE8+2,AC8+AE8),)</f>
        <v>13</v>
      </c>
      <c r="AG8" s="187">
        <f t="shared" si="7"/>
        <v>0</v>
      </c>
      <c r="AH8" s="53">
        <f t="shared" si="8"/>
        <v>1.75</v>
      </c>
      <c r="AI8" s="207">
        <f t="shared" si="9"/>
        <v>1.75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 t="s">
        <v>13</v>
      </c>
      <c r="D9" s="56"/>
      <c r="E9" s="56">
        <f t="shared" si="10"/>
        <v>0</v>
      </c>
      <c r="F9" s="56">
        <f t="shared" si="11"/>
        <v>1</v>
      </c>
      <c r="G9" s="56">
        <f t="shared" si="12"/>
        <v>2</v>
      </c>
      <c r="H9" s="56">
        <f t="shared" si="13"/>
        <v>0</v>
      </c>
      <c r="I9" s="56">
        <f t="shared" si="14"/>
        <v>0</v>
      </c>
      <c r="J9" s="56">
        <f t="shared" si="15"/>
        <v>1</v>
      </c>
      <c r="K9" s="57"/>
      <c r="L9" s="56">
        <f t="shared" si="16"/>
        <v>3</v>
      </c>
      <c r="M9" s="56">
        <f t="shared" si="17"/>
        <v>2</v>
      </c>
      <c r="N9" s="56">
        <f t="shared" si="18"/>
        <v>1</v>
      </c>
      <c r="O9" s="56">
        <f t="shared" si="19"/>
        <v>1</v>
      </c>
      <c r="P9" s="56">
        <f t="shared" si="20"/>
        <v>0</v>
      </c>
      <c r="Q9" s="56">
        <f t="shared" si="21"/>
        <v>0</v>
      </c>
      <c r="R9" s="56"/>
      <c r="S9" s="55" t="s">
        <v>197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12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15</v>
      </c>
      <c r="D10" s="56">
        <v>1</v>
      </c>
      <c r="E10" s="56">
        <f t="shared" si="10"/>
        <v>0</v>
      </c>
      <c r="F10" s="56">
        <f t="shared" si="11"/>
        <v>1</v>
      </c>
      <c r="G10" s="56">
        <f t="shared" si="12"/>
        <v>2</v>
      </c>
      <c r="H10" s="56">
        <f t="shared" si="13"/>
        <v>0</v>
      </c>
      <c r="I10" s="56">
        <f t="shared" si="14"/>
        <v>0</v>
      </c>
      <c r="J10" s="56">
        <f t="shared" si="15"/>
        <v>1</v>
      </c>
      <c r="K10" s="57"/>
      <c r="L10" s="56">
        <f t="shared" si="16"/>
        <v>3</v>
      </c>
      <c r="M10" s="56">
        <f t="shared" si="17"/>
        <v>2</v>
      </c>
      <c r="N10" s="56">
        <f t="shared" si="18"/>
        <v>1</v>
      </c>
      <c r="O10" s="56">
        <f t="shared" si="19"/>
        <v>1</v>
      </c>
      <c r="P10" s="56">
        <f t="shared" si="20"/>
        <v>0</v>
      </c>
      <c r="Q10" s="56">
        <f t="shared" si="21"/>
        <v>0</v>
      </c>
      <c r="R10" s="56">
        <v>1</v>
      </c>
      <c r="S10" s="55" t="s">
        <v>280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 t="s">
        <v>247</v>
      </c>
      <c r="D11" s="56"/>
      <c r="E11" s="56">
        <f t="shared" si="10"/>
        <v>0</v>
      </c>
      <c r="F11" s="56">
        <f t="shared" si="11"/>
        <v>1</v>
      </c>
      <c r="G11" s="56">
        <f t="shared" si="12"/>
        <v>2</v>
      </c>
      <c r="H11" s="56">
        <f t="shared" si="13"/>
        <v>0</v>
      </c>
      <c r="I11" s="56">
        <f t="shared" si="14"/>
        <v>0</v>
      </c>
      <c r="J11" s="56">
        <f t="shared" si="15"/>
        <v>1</v>
      </c>
      <c r="K11" s="57"/>
      <c r="L11" s="56">
        <f t="shared" si="16"/>
        <v>3</v>
      </c>
      <c r="M11" s="56">
        <f t="shared" si="17"/>
        <v>2</v>
      </c>
      <c r="N11" s="56">
        <f t="shared" si="18"/>
        <v>1</v>
      </c>
      <c r="O11" s="56">
        <f t="shared" si="19"/>
        <v>1</v>
      </c>
      <c r="P11" s="56">
        <f t="shared" si="20"/>
        <v>0</v>
      </c>
      <c r="Q11" s="56">
        <f t="shared" si="21"/>
        <v>0</v>
      </c>
      <c r="R11" s="56">
        <v>1</v>
      </c>
      <c r="S11" s="55" t="s">
        <v>115</v>
      </c>
      <c r="T11" s="34"/>
      <c r="U11" s="168" t="s">
        <v>121</v>
      </c>
      <c r="V11" s="196" t="s">
        <v>173</v>
      </c>
      <c r="W11" s="169">
        <f t="shared" si="0"/>
        <v>4</v>
      </c>
      <c r="X11" s="164">
        <f t="shared" si="1"/>
        <v>7</v>
      </c>
      <c r="Y11" s="164">
        <f t="shared" si="2"/>
        <v>7</v>
      </c>
      <c r="Z11" s="164">
        <f t="shared" si="3"/>
        <v>3</v>
      </c>
      <c r="AA11" s="164">
        <f>SUMIF($C$2:$C$123,V11,$I$2:$I$123)+SUMIF($S$2:$S$123,V11,$P$2:P$123)</f>
        <v>0</v>
      </c>
      <c r="AB11" s="174">
        <f t="shared" si="4"/>
        <v>1</v>
      </c>
      <c r="AC11" s="180">
        <f t="shared" si="5"/>
        <v>9</v>
      </c>
      <c r="AD11" s="183">
        <f t="shared" si="6"/>
        <v>0.75</v>
      </c>
      <c r="AE11" s="180">
        <f t="shared" ref="AE11:AE18" si="22">IF(W11&gt;0,IF(OR(SMALL($AH$11:$AH$18,2)=AH11,SMALL($AH$11:$AH$18,1)=AH11),2,0),)</f>
        <v>2</v>
      </c>
      <c r="AF11" s="190">
        <f t="shared" ref="AF11:AF18" si="23">IF(W11&gt;0,IF(OR(LARGE($AD$11:$AD$18,2)=AD11,LARGE($AD$11:$AD$18,1)=AD11),AC11+AE11+2,AC11+AE11),)</f>
        <v>13</v>
      </c>
      <c r="AG11" s="189">
        <f t="shared" si="7"/>
        <v>2</v>
      </c>
      <c r="AH11" s="165">
        <f t="shared" si="8"/>
        <v>1.75</v>
      </c>
      <c r="AI11" s="206">
        <f t="shared" si="9"/>
        <v>1.75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148</v>
      </c>
      <c r="D12" s="56"/>
      <c r="E12" s="56">
        <f t="shared" si="10"/>
        <v>0</v>
      </c>
      <c r="F12" s="56">
        <f t="shared" si="11"/>
        <v>1</v>
      </c>
      <c r="G12" s="56">
        <f t="shared" si="12"/>
        <v>2</v>
      </c>
      <c r="H12" s="56">
        <f t="shared" si="13"/>
        <v>0</v>
      </c>
      <c r="I12" s="56">
        <f t="shared" si="14"/>
        <v>0</v>
      </c>
      <c r="J12" s="56">
        <f t="shared" si="15"/>
        <v>1</v>
      </c>
      <c r="K12" s="57"/>
      <c r="L12" s="56">
        <f t="shared" si="16"/>
        <v>3</v>
      </c>
      <c r="M12" s="56">
        <f t="shared" si="17"/>
        <v>2</v>
      </c>
      <c r="N12" s="56">
        <f t="shared" si="18"/>
        <v>1</v>
      </c>
      <c r="O12" s="56">
        <f t="shared" si="19"/>
        <v>1</v>
      </c>
      <c r="P12" s="56">
        <f t="shared" si="20"/>
        <v>0</v>
      </c>
      <c r="Q12" s="56">
        <f t="shared" si="21"/>
        <v>0</v>
      </c>
      <c r="R12" s="56"/>
      <c r="S12" s="55" t="s">
        <v>12</v>
      </c>
      <c r="T12" s="34"/>
      <c r="U12" s="159" t="s">
        <v>121</v>
      </c>
      <c r="V12" s="197" t="s">
        <v>82</v>
      </c>
      <c r="W12" s="170">
        <f t="shared" si="0"/>
        <v>4</v>
      </c>
      <c r="X12" s="52">
        <f t="shared" si="1"/>
        <v>7</v>
      </c>
      <c r="Y12" s="52">
        <f t="shared" si="2"/>
        <v>7</v>
      </c>
      <c r="Z12" s="52">
        <f t="shared" si="3"/>
        <v>3</v>
      </c>
      <c r="AA12" s="52">
        <f>SUMIF($C$2:$C$123,V12,$I$2:$I$123)+SUMIF($S$2:$S$123,V12,$P$2:P$123)</f>
        <v>0</v>
      </c>
      <c r="AB12" s="171">
        <f t="shared" si="4"/>
        <v>1</v>
      </c>
      <c r="AC12" s="178">
        <f t="shared" si="5"/>
        <v>9</v>
      </c>
      <c r="AD12" s="181">
        <f t="shared" si="6"/>
        <v>0.75</v>
      </c>
      <c r="AE12" s="178">
        <f t="shared" si="22"/>
        <v>2</v>
      </c>
      <c r="AF12" s="191">
        <f t="shared" si="23"/>
        <v>13</v>
      </c>
      <c r="AG12" s="187">
        <f t="shared" si="7"/>
        <v>0</v>
      </c>
      <c r="AH12" s="53">
        <f t="shared" si="8"/>
        <v>1.75</v>
      </c>
      <c r="AI12" s="207">
        <f t="shared" si="9"/>
        <v>1.75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1</v>
      </c>
      <c r="G13" s="56">
        <f t="shared" si="12"/>
        <v>2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3</v>
      </c>
      <c r="M13" s="56">
        <f t="shared" si="17"/>
        <v>2</v>
      </c>
      <c r="N13" s="56">
        <f t="shared" si="18"/>
        <v>1</v>
      </c>
      <c r="O13" s="56">
        <f t="shared" si="19"/>
        <v>1</v>
      </c>
      <c r="P13" s="56">
        <f t="shared" si="20"/>
        <v>0</v>
      </c>
      <c r="Q13" s="56">
        <f t="shared" si="21"/>
        <v>0</v>
      </c>
      <c r="R13" s="63"/>
      <c r="S13" s="61" t="s">
        <v>84</v>
      </c>
      <c r="T13" s="34"/>
      <c r="U13" s="159" t="s">
        <v>121</v>
      </c>
      <c r="V13" s="197" t="s">
        <v>144</v>
      </c>
      <c r="W13" s="170">
        <f t="shared" si="0"/>
        <v>4</v>
      </c>
      <c r="X13" s="52">
        <f t="shared" si="1"/>
        <v>7</v>
      </c>
      <c r="Y13" s="52">
        <f t="shared" si="2"/>
        <v>7</v>
      </c>
      <c r="Z13" s="52">
        <f t="shared" si="3"/>
        <v>1</v>
      </c>
      <c r="AA13" s="52">
        <f>SUMIF($C$2:$C$123,V13,$I$2:$I$123)+SUMIF($S$2:$S$123,V13,$P$2:P$123)</f>
        <v>0</v>
      </c>
      <c r="AB13" s="171">
        <f t="shared" si="4"/>
        <v>3</v>
      </c>
      <c r="AC13" s="178">
        <f t="shared" si="5"/>
        <v>3</v>
      </c>
      <c r="AD13" s="181">
        <f t="shared" si="6"/>
        <v>0.25</v>
      </c>
      <c r="AE13" s="178">
        <f t="shared" si="22"/>
        <v>2</v>
      </c>
      <c r="AF13" s="191">
        <f t="shared" si="23"/>
        <v>5</v>
      </c>
      <c r="AG13" s="187">
        <f t="shared" si="7"/>
        <v>0</v>
      </c>
      <c r="AH13" s="53">
        <f t="shared" si="8"/>
        <v>1.75</v>
      </c>
      <c r="AI13" s="207">
        <f t="shared" si="9"/>
        <v>1.75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1</v>
      </c>
      <c r="G14" s="67">
        <f t="shared" si="12"/>
        <v>2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2</v>
      </c>
      <c r="N14" s="67">
        <f t="shared" si="18"/>
        <v>1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 t="s">
        <v>81</v>
      </c>
      <c r="W14" s="170">
        <f t="shared" si="0"/>
        <v>4</v>
      </c>
      <c r="X14" s="52">
        <f t="shared" si="1"/>
        <v>7</v>
      </c>
      <c r="Y14" s="52">
        <f t="shared" si="2"/>
        <v>7</v>
      </c>
      <c r="Z14" s="52">
        <f t="shared" si="3"/>
        <v>1</v>
      </c>
      <c r="AA14" s="52">
        <f>SUMIF($C$2:$C$123,V14,$I$2:$I$123)+SUMIF($S$2:$S$123,V14,$P$2:P$123)</f>
        <v>0</v>
      </c>
      <c r="AB14" s="171">
        <f t="shared" si="4"/>
        <v>3</v>
      </c>
      <c r="AC14" s="178">
        <f t="shared" si="5"/>
        <v>3</v>
      </c>
      <c r="AD14" s="181">
        <f t="shared" si="6"/>
        <v>0.25</v>
      </c>
      <c r="AE14" s="178">
        <f t="shared" si="22"/>
        <v>2</v>
      </c>
      <c r="AF14" s="191">
        <f t="shared" si="23"/>
        <v>5</v>
      </c>
      <c r="AG14" s="187">
        <f t="shared" si="7"/>
        <v>0</v>
      </c>
      <c r="AH14" s="53">
        <f t="shared" si="8"/>
        <v>1.75</v>
      </c>
      <c r="AI14" s="207">
        <f t="shared" si="9"/>
        <v>1.75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/>
      <c r="W15" s="170">
        <f t="shared" si="0"/>
        <v>0</v>
      </c>
      <c r="X15" s="52">
        <f t="shared" si="1"/>
        <v>0</v>
      </c>
      <c r="Y15" s="52">
        <f t="shared" si="2"/>
        <v>0</v>
      </c>
      <c r="Z15" s="52">
        <f t="shared" si="3"/>
        <v>0</v>
      </c>
      <c r="AA15" s="52">
        <f>SUMIF($C$2:$C$123,V15,$I$2:$I$123)+SUMIF($S$2:$S$123,V15,$P$2:P$123)</f>
        <v>0</v>
      </c>
      <c r="AB15" s="171">
        <f t="shared" si="4"/>
        <v>0</v>
      </c>
      <c r="AC15" s="178">
        <f t="shared" si="5"/>
        <v>0</v>
      </c>
      <c r="AD15" s="181" t="str">
        <f t="shared" si="6"/>
        <v>-</v>
      </c>
      <c r="AE15" s="178">
        <f t="shared" si="22"/>
        <v>0</v>
      </c>
      <c r="AF15" s="191">
        <f t="shared" si="23"/>
        <v>0</v>
      </c>
      <c r="AG15" s="187">
        <f t="shared" si="7"/>
        <v>0</v>
      </c>
      <c r="AH15" s="53" t="str">
        <f t="shared" si="8"/>
        <v>-</v>
      </c>
      <c r="AI15" s="207" t="str">
        <f t="shared" si="9"/>
        <v>-</v>
      </c>
      <c r="AJ15" s="34"/>
      <c r="AS15" s="97"/>
      <c r="AT15" s="294"/>
      <c r="AU15" s="288"/>
      <c r="AV15" s="426" t="s">
        <v>115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15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/>
      <c r="W16" s="170">
        <f t="shared" si="0"/>
        <v>0</v>
      </c>
      <c r="X16" s="52">
        <f t="shared" si="1"/>
        <v>0</v>
      </c>
      <c r="Y16" s="52">
        <f t="shared" si="2"/>
        <v>0</v>
      </c>
      <c r="Z16" s="52">
        <f t="shared" si="3"/>
        <v>0</v>
      </c>
      <c r="AA16" s="52">
        <f>SUMIF($C$2:$C$123,V16,$I$2:$I$123)+SUMIF($S$2:$S$123,V16,$P$2:P$123)</f>
        <v>0</v>
      </c>
      <c r="AB16" s="171">
        <f t="shared" si="4"/>
        <v>0</v>
      </c>
      <c r="AC16" s="178">
        <f t="shared" si="5"/>
        <v>0</v>
      </c>
      <c r="AD16" s="181" t="str">
        <f t="shared" si="6"/>
        <v>-</v>
      </c>
      <c r="AE16" s="178">
        <f t="shared" si="22"/>
        <v>0</v>
      </c>
      <c r="AF16" s="191">
        <f t="shared" si="23"/>
        <v>0</v>
      </c>
      <c r="AG16" s="187">
        <f t="shared" si="7"/>
        <v>0</v>
      </c>
      <c r="AH16" s="53" t="str">
        <f t="shared" si="8"/>
        <v>-</v>
      </c>
      <c r="AI16" s="207" t="str">
        <f t="shared" si="9"/>
        <v>-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Branco</v>
      </c>
      <c r="D17" s="49">
        <f>SUM(D18:D27)</f>
        <v>2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0</v>
      </c>
      <c r="S17" s="48" t="str">
        <f>C4</f>
        <v>Preto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Hedllyn</v>
      </c>
      <c r="D18" s="56"/>
      <c r="E18" s="56">
        <f t="shared" ref="E18:E27" si="24">IF((C18=""),0,IF($D$17=$R$17,1,IF($D$17&gt;$R$17,3,IF($D$17&lt;$R$17,0))))</f>
        <v>3</v>
      </c>
      <c r="F18" s="56">
        <f t="shared" ref="F18:F27" si="25">$D$17</f>
        <v>2</v>
      </c>
      <c r="G18" s="56">
        <f t="shared" ref="G18:G27" si="26">$R$17</f>
        <v>0</v>
      </c>
      <c r="H18" s="56">
        <f t="shared" ref="H18:H27" si="27">IF((C18=""),0,IF($D$17&gt;$R$17,1,0))</f>
        <v>1</v>
      </c>
      <c r="I18" s="56">
        <f t="shared" ref="I18:I27" si="28">IF((C18=""),0,IF($D$17=$R$17,1,0))</f>
        <v>0</v>
      </c>
      <c r="J18" s="56">
        <f t="shared" ref="J18:J27" si="29">IF((C18=""),0,IF($D$17&lt;$R$17,1,0))</f>
        <v>0</v>
      </c>
      <c r="K18" s="57"/>
      <c r="L18" s="56">
        <f t="shared" ref="L18:L27" si="30">IF((S18=""),0,IF($D$17=$R$17,1,IF($D$17&lt;$R$17,3,IF($D$17&gt;$R$17,0))))</f>
        <v>0</v>
      </c>
      <c r="M18" s="56">
        <f t="shared" ref="M18:M27" si="31">$R$17</f>
        <v>0</v>
      </c>
      <c r="N18" s="56">
        <f t="shared" ref="N18:N27" si="32">$D$17</f>
        <v>2</v>
      </c>
      <c r="O18" s="56">
        <f t="shared" ref="O18:O27" si="33">IF((S18=""),0,IF($D$17&lt;$R$17,1,0))</f>
        <v>0</v>
      </c>
      <c r="P18" s="56">
        <f t="shared" ref="P18:P27" si="34">IF((S18=""),0,IF($D$17=$R$17,1,0))</f>
        <v>0</v>
      </c>
      <c r="Q18" s="56">
        <f t="shared" ref="Q18:Q27" si="35">IF((S18=""),0,IF($D$17&gt;$R$17,1,0))</f>
        <v>1</v>
      </c>
      <c r="R18" s="56"/>
      <c r="S18" s="55" t="str">
        <f>$S$5</f>
        <v>Ralph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84</v>
      </c>
      <c r="D19" s="56"/>
      <c r="E19" s="56">
        <f t="shared" si="24"/>
        <v>3</v>
      </c>
      <c r="F19" s="56">
        <f t="shared" si="25"/>
        <v>2</v>
      </c>
      <c r="G19" s="56">
        <f t="shared" si="26"/>
        <v>0</v>
      </c>
      <c r="H19" s="56">
        <f t="shared" si="27"/>
        <v>1</v>
      </c>
      <c r="I19" s="56">
        <f t="shared" si="28"/>
        <v>0</v>
      </c>
      <c r="J19" s="56">
        <f t="shared" si="29"/>
        <v>0</v>
      </c>
      <c r="K19" s="57"/>
      <c r="L19" s="56">
        <f t="shared" si="30"/>
        <v>0</v>
      </c>
      <c r="M19" s="56">
        <f t="shared" si="31"/>
        <v>0</v>
      </c>
      <c r="N19" s="56">
        <f t="shared" si="32"/>
        <v>2</v>
      </c>
      <c r="O19" s="56">
        <f t="shared" si="33"/>
        <v>0</v>
      </c>
      <c r="P19" s="56">
        <f t="shared" si="34"/>
        <v>0</v>
      </c>
      <c r="Q19" s="56">
        <f t="shared" si="35"/>
        <v>1</v>
      </c>
      <c r="R19" s="56"/>
      <c r="S19" s="55" t="s">
        <v>112</v>
      </c>
      <c r="T19" s="34"/>
      <c r="U19" s="169" t="s">
        <v>83</v>
      </c>
      <c r="V19" s="196" t="s">
        <v>13</v>
      </c>
      <c r="W19" s="169">
        <f t="shared" si="0"/>
        <v>3</v>
      </c>
      <c r="X19" s="164">
        <f t="shared" si="1"/>
        <v>1</v>
      </c>
      <c r="Y19" s="164">
        <f t="shared" si="2"/>
        <v>7</v>
      </c>
      <c r="Z19" s="164">
        <f t="shared" si="3"/>
        <v>0</v>
      </c>
      <c r="AA19" s="164">
        <f>SUMIF($C$2:$C$123,V19,$I$2:$I$123)+SUMIF($S$2:$S$123,V19,$P$2:P$123)</f>
        <v>0</v>
      </c>
      <c r="AB19" s="174">
        <f t="shared" si="4"/>
        <v>3</v>
      </c>
      <c r="AC19" s="180">
        <f t="shared" si="5"/>
        <v>0</v>
      </c>
      <c r="AD19" s="183">
        <f t="shared" si="6"/>
        <v>0</v>
      </c>
      <c r="AE19" s="180">
        <f>IF(W19&gt;0,IF(AH19=MIN($AH$19:$AH$23),2,0),)</f>
        <v>0</v>
      </c>
      <c r="AF19" s="190">
        <f>IF(W19&gt;0,IF(AD19=MAX($AD$19:$AD$23),AC19+AE19+2,AC19+AE19),)</f>
        <v>0</v>
      </c>
      <c r="AG19" s="189">
        <f t="shared" si="7"/>
        <v>0</v>
      </c>
      <c r="AH19" s="165">
        <f t="shared" si="8"/>
        <v>2.3333333333333335</v>
      </c>
      <c r="AI19" s="206">
        <f t="shared" si="9"/>
        <v>0.33333333333333331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173</v>
      </c>
      <c r="D20" s="56">
        <v>1</v>
      </c>
      <c r="E20" s="56">
        <f t="shared" si="24"/>
        <v>3</v>
      </c>
      <c r="F20" s="56">
        <f t="shared" si="25"/>
        <v>2</v>
      </c>
      <c r="G20" s="56">
        <f t="shared" si="26"/>
        <v>0</v>
      </c>
      <c r="H20" s="56">
        <f t="shared" si="27"/>
        <v>1</v>
      </c>
      <c r="I20" s="56">
        <f t="shared" si="28"/>
        <v>0</v>
      </c>
      <c r="J20" s="56">
        <f t="shared" si="29"/>
        <v>0</v>
      </c>
      <c r="K20" s="57"/>
      <c r="L20" s="56">
        <f t="shared" si="30"/>
        <v>0</v>
      </c>
      <c r="M20" s="56">
        <f t="shared" si="31"/>
        <v>0</v>
      </c>
      <c r="N20" s="56">
        <f t="shared" si="32"/>
        <v>2</v>
      </c>
      <c r="O20" s="56">
        <f t="shared" si="33"/>
        <v>0</v>
      </c>
      <c r="P20" s="56">
        <f t="shared" si="34"/>
        <v>0</v>
      </c>
      <c r="Q20" s="56">
        <f t="shared" si="35"/>
        <v>1</v>
      </c>
      <c r="R20" s="56"/>
      <c r="S20" s="55" t="s">
        <v>144</v>
      </c>
      <c r="T20" s="34"/>
      <c r="U20" s="159" t="s">
        <v>83</v>
      </c>
      <c r="V20" s="197" t="s">
        <v>197</v>
      </c>
      <c r="W20" s="170">
        <f t="shared" si="0"/>
        <v>4</v>
      </c>
      <c r="X20" s="52">
        <f t="shared" si="1"/>
        <v>7</v>
      </c>
      <c r="Y20" s="52">
        <f t="shared" si="2"/>
        <v>7</v>
      </c>
      <c r="Z20" s="52">
        <f t="shared" si="3"/>
        <v>3</v>
      </c>
      <c r="AA20" s="52">
        <f>SUMIF($C$2:$C$123,V20,$I$2:$I$123)+SUMIF($S$2:$S$123,V20,$P$2:P$123)</f>
        <v>0</v>
      </c>
      <c r="AB20" s="171">
        <f t="shared" si="4"/>
        <v>1</v>
      </c>
      <c r="AC20" s="178">
        <f t="shared" si="5"/>
        <v>9</v>
      </c>
      <c r="AD20" s="181">
        <f t="shared" si="6"/>
        <v>0.75</v>
      </c>
      <c r="AE20" s="178">
        <f>IF(W20&gt;0,IF(AH20=MIN($AH$19:$AH$23),2,0),)</f>
        <v>2</v>
      </c>
      <c r="AF20" s="191">
        <f>IF(W20&gt;0,IF(AD20=MAX($AD$19:$AD$23),AC20+AE20+2,AC20+AE20),)</f>
        <v>13</v>
      </c>
      <c r="AG20" s="187">
        <f t="shared" si="7"/>
        <v>0</v>
      </c>
      <c r="AH20" s="53">
        <f t="shared" si="8"/>
        <v>1.75</v>
      </c>
      <c r="AI20" s="207">
        <f t="shared" si="9"/>
        <v>1.75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82</v>
      </c>
      <c r="D21" s="56"/>
      <c r="E21" s="56">
        <f t="shared" si="24"/>
        <v>3</v>
      </c>
      <c r="F21" s="56">
        <f t="shared" si="25"/>
        <v>2</v>
      </c>
      <c r="G21" s="56">
        <f t="shared" si="26"/>
        <v>0</v>
      </c>
      <c r="H21" s="56">
        <f t="shared" si="27"/>
        <v>1</v>
      </c>
      <c r="I21" s="56">
        <f t="shared" si="28"/>
        <v>0</v>
      </c>
      <c r="J21" s="56">
        <f t="shared" si="29"/>
        <v>0</v>
      </c>
      <c r="K21" s="57"/>
      <c r="L21" s="56">
        <f t="shared" si="30"/>
        <v>0</v>
      </c>
      <c r="M21" s="56">
        <f t="shared" si="31"/>
        <v>0</v>
      </c>
      <c r="N21" s="56">
        <f t="shared" si="32"/>
        <v>2</v>
      </c>
      <c r="O21" s="56">
        <f t="shared" si="33"/>
        <v>0</v>
      </c>
      <c r="P21" s="56">
        <f t="shared" si="34"/>
        <v>0</v>
      </c>
      <c r="Q21" s="56">
        <f t="shared" si="35"/>
        <v>1</v>
      </c>
      <c r="R21" s="56"/>
      <c r="S21" s="55" t="s">
        <v>81</v>
      </c>
      <c r="T21" s="34"/>
      <c r="U21" s="159" t="s">
        <v>83</v>
      </c>
      <c r="V21" s="197"/>
      <c r="W21" s="170">
        <f t="shared" si="0"/>
        <v>0</v>
      </c>
      <c r="X21" s="52">
        <f t="shared" si="1"/>
        <v>0</v>
      </c>
      <c r="Y21" s="52">
        <f t="shared" si="2"/>
        <v>0</v>
      </c>
      <c r="Z21" s="52">
        <f t="shared" si="3"/>
        <v>0</v>
      </c>
      <c r="AA21" s="52">
        <f>SUMIF($C$2:$C$123,V21,$I$2:$I$123)+SUMIF($S$2:$S$123,V21,$P$2:P$123)</f>
        <v>0</v>
      </c>
      <c r="AB21" s="171">
        <f t="shared" si="4"/>
        <v>0</v>
      </c>
      <c r="AC21" s="178">
        <f t="shared" si="5"/>
        <v>0</v>
      </c>
      <c r="AD21" s="181" t="str">
        <f t="shared" si="6"/>
        <v>-</v>
      </c>
      <c r="AE21" s="178">
        <f>IF(W21&gt;0,IF(AH21=MIN($AH$19:$AH$23),2,0),)</f>
        <v>0</v>
      </c>
      <c r="AF21" s="191">
        <f>IF(W21&gt;0,IF(AD21=MAX($AD$19:$AD$23),AC21+AE21+2,AC21+AE21),)</f>
        <v>0</v>
      </c>
      <c r="AG21" s="187">
        <f t="shared" si="7"/>
        <v>0</v>
      </c>
      <c r="AH21" s="53" t="str">
        <f t="shared" si="8"/>
        <v>-</v>
      </c>
      <c r="AI21" s="207" t="str">
        <f t="shared" si="9"/>
        <v>-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197</v>
      </c>
      <c r="D22" s="56"/>
      <c r="E22" s="56">
        <f t="shared" si="24"/>
        <v>3</v>
      </c>
      <c r="F22" s="56">
        <f t="shared" si="25"/>
        <v>2</v>
      </c>
      <c r="G22" s="56">
        <f t="shared" si="26"/>
        <v>0</v>
      </c>
      <c r="H22" s="56">
        <f t="shared" si="27"/>
        <v>1</v>
      </c>
      <c r="I22" s="56">
        <f t="shared" si="28"/>
        <v>0</v>
      </c>
      <c r="J22" s="56">
        <f t="shared" si="29"/>
        <v>0</v>
      </c>
      <c r="K22" s="57"/>
      <c r="L22" s="56">
        <f t="shared" si="30"/>
        <v>0</v>
      </c>
      <c r="M22" s="56">
        <f t="shared" si="31"/>
        <v>0</v>
      </c>
      <c r="N22" s="56">
        <f t="shared" si="32"/>
        <v>2</v>
      </c>
      <c r="O22" s="56">
        <f t="shared" si="33"/>
        <v>0</v>
      </c>
      <c r="P22" s="56">
        <f t="shared" si="34"/>
        <v>0</v>
      </c>
      <c r="Q22" s="56">
        <f t="shared" si="35"/>
        <v>1</v>
      </c>
      <c r="R22" s="56"/>
      <c r="S22" s="55" t="s">
        <v>13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280</v>
      </c>
      <c r="D23" s="56"/>
      <c r="E23" s="56">
        <f t="shared" si="24"/>
        <v>3</v>
      </c>
      <c r="F23" s="56">
        <f t="shared" si="25"/>
        <v>2</v>
      </c>
      <c r="G23" s="56">
        <f t="shared" si="26"/>
        <v>0</v>
      </c>
      <c r="H23" s="56">
        <f t="shared" si="27"/>
        <v>1</v>
      </c>
      <c r="I23" s="56">
        <f t="shared" si="28"/>
        <v>0</v>
      </c>
      <c r="J23" s="56">
        <f t="shared" si="29"/>
        <v>0</v>
      </c>
      <c r="K23" s="57"/>
      <c r="L23" s="56">
        <f t="shared" si="30"/>
        <v>0</v>
      </c>
      <c r="M23" s="56">
        <f t="shared" si="31"/>
        <v>0</v>
      </c>
      <c r="N23" s="56">
        <f t="shared" si="32"/>
        <v>2</v>
      </c>
      <c r="O23" s="56">
        <f t="shared" si="33"/>
        <v>0</v>
      </c>
      <c r="P23" s="56">
        <f t="shared" si="34"/>
        <v>0</v>
      </c>
      <c r="Q23" s="56">
        <f t="shared" si="35"/>
        <v>1</v>
      </c>
      <c r="R23" s="56"/>
      <c r="S23" s="55" t="s">
        <v>15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197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 t="s">
        <v>115</v>
      </c>
      <c r="D24" s="56"/>
      <c r="E24" s="56">
        <f t="shared" si="24"/>
        <v>3</v>
      </c>
      <c r="F24" s="56">
        <f t="shared" si="25"/>
        <v>2</v>
      </c>
      <c r="G24" s="56">
        <f t="shared" si="26"/>
        <v>0</v>
      </c>
      <c r="H24" s="56">
        <f t="shared" si="27"/>
        <v>1</v>
      </c>
      <c r="I24" s="56">
        <f t="shared" si="28"/>
        <v>0</v>
      </c>
      <c r="J24" s="56">
        <f t="shared" si="29"/>
        <v>0</v>
      </c>
      <c r="K24" s="57"/>
      <c r="L24" s="56">
        <f t="shared" si="30"/>
        <v>0</v>
      </c>
      <c r="M24" s="56">
        <f t="shared" si="31"/>
        <v>0</v>
      </c>
      <c r="N24" s="56">
        <f t="shared" si="32"/>
        <v>2</v>
      </c>
      <c r="O24" s="56">
        <f t="shared" si="33"/>
        <v>0</v>
      </c>
      <c r="P24" s="56">
        <f t="shared" si="34"/>
        <v>0</v>
      </c>
      <c r="Q24" s="56">
        <f t="shared" si="35"/>
        <v>1</v>
      </c>
      <c r="R24" s="56"/>
      <c r="S24" s="55" t="s">
        <v>247</v>
      </c>
      <c r="T24" s="34"/>
      <c r="U24" s="163" t="s">
        <v>86</v>
      </c>
      <c r="V24" s="199" t="s">
        <v>15</v>
      </c>
      <c r="W24" s="169">
        <f t="shared" si="0"/>
        <v>4</v>
      </c>
      <c r="X24" s="164">
        <f t="shared" si="1"/>
        <v>7</v>
      </c>
      <c r="Y24" s="164">
        <f t="shared" si="2"/>
        <v>7</v>
      </c>
      <c r="Z24" s="164">
        <f t="shared" si="3"/>
        <v>1</v>
      </c>
      <c r="AA24" s="164">
        <f>SUMIF($C$2:$C$123,V24,$I$2:$I$123)+SUMIF($S$2:$S$123,V24,$P$2:P$123)</f>
        <v>0</v>
      </c>
      <c r="AB24" s="174">
        <f t="shared" si="4"/>
        <v>3</v>
      </c>
      <c r="AC24" s="180">
        <f t="shared" si="5"/>
        <v>3</v>
      </c>
      <c r="AD24" s="183">
        <f t="shared" si="6"/>
        <v>0.25</v>
      </c>
      <c r="AE24" s="180">
        <f t="shared" ref="AE24:AE31" si="36">IF(W24&gt;0,IF(OR(LARGE($AI$24:$AI$31,2)=AI24,LARGE($AI$24:$AI$31,1)=AI24),2,0),)</f>
        <v>2</v>
      </c>
      <c r="AF24" s="190">
        <f t="shared" ref="AF24:AF31" si="37">IF(W24&gt;0,IF(OR(LARGE($AD$24:$AD$31,2)=AD24,LARGE($AD$24:$AD$31,1)=AD24),AC24+AE24+2,AC24+AE24),)</f>
        <v>7</v>
      </c>
      <c r="AG24" s="189">
        <f t="shared" si="7"/>
        <v>3</v>
      </c>
      <c r="AH24" s="165">
        <f t="shared" si="8"/>
        <v>1.75</v>
      </c>
      <c r="AI24" s="206">
        <f t="shared" si="9"/>
        <v>1.75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12</v>
      </c>
      <c r="D25" s="56">
        <v>1</v>
      </c>
      <c r="E25" s="56">
        <f t="shared" si="24"/>
        <v>3</v>
      </c>
      <c r="F25" s="56">
        <f t="shared" si="25"/>
        <v>2</v>
      </c>
      <c r="G25" s="56">
        <f t="shared" si="26"/>
        <v>0</v>
      </c>
      <c r="H25" s="56">
        <f t="shared" si="27"/>
        <v>1</v>
      </c>
      <c r="I25" s="56">
        <f t="shared" si="28"/>
        <v>0</v>
      </c>
      <c r="J25" s="56">
        <f t="shared" si="29"/>
        <v>0</v>
      </c>
      <c r="K25" s="57"/>
      <c r="L25" s="56">
        <f t="shared" si="30"/>
        <v>0</v>
      </c>
      <c r="M25" s="56">
        <f t="shared" si="31"/>
        <v>0</v>
      </c>
      <c r="N25" s="56">
        <f t="shared" si="32"/>
        <v>2</v>
      </c>
      <c r="O25" s="56">
        <f t="shared" si="33"/>
        <v>0</v>
      </c>
      <c r="P25" s="56">
        <f t="shared" si="34"/>
        <v>0</v>
      </c>
      <c r="Q25" s="56">
        <f t="shared" si="35"/>
        <v>1</v>
      </c>
      <c r="R25" s="56"/>
      <c r="S25" s="55" t="s">
        <v>148</v>
      </c>
      <c r="T25" s="34"/>
      <c r="U25" s="166" t="s">
        <v>86</v>
      </c>
      <c r="V25" s="200" t="s">
        <v>247</v>
      </c>
      <c r="W25" s="170">
        <f t="shared" si="0"/>
        <v>4</v>
      </c>
      <c r="X25" s="52">
        <f t="shared" si="1"/>
        <v>1</v>
      </c>
      <c r="Y25" s="52">
        <f t="shared" si="2"/>
        <v>13</v>
      </c>
      <c r="Z25" s="52">
        <f t="shared" si="3"/>
        <v>0</v>
      </c>
      <c r="AA25" s="52">
        <f>SUMIF($C$2:$C$123,V25,$I$2:$I$123)+SUMIF($S$2:$S$123,V25,$P$2:P$123)</f>
        <v>0</v>
      </c>
      <c r="AB25" s="171">
        <f t="shared" si="4"/>
        <v>4</v>
      </c>
      <c r="AC25" s="178">
        <f t="shared" si="5"/>
        <v>0</v>
      </c>
      <c r="AD25" s="181">
        <f t="shared" si="6"/>
        <v>0</v>
      </c>
      <c r="AE25" s="178">
        <f t="shared" si="36"/>
        <v>0</v>
      </c>
      <c r="AF25" s="191">
        <f t="shared" si="37"/>
        <v>0</v>
      </c>
      <c r="AG25" s="187">
        <f t="shared" si="7"/>
        <v>0</v>
      </c>
      <c r="AH25" s="53">
        <f t="shared" si="8"/>
        <v>3.25</v>
      </c>
      <c r="AI25" s="207">
        <f t="shared" si="9"/>
        <v>0.25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2</v>
      </c>
      <c r="G26" s="56">
        <f t="shared" si="26"/>
        <v>0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0</v>
      </c>
      <c r="N26" s="56">
        <f t="shared" si="32"/>
        <v>2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200" t="s">
        <v>115</v>
      </c>
      <c r="W26" s="170">
        <f t="shared" si="0"/>
        <v>4</v>
      </c>
      <c r="X26" s="52">
        <f t="shared" si="1"/>
        <v>13</v>
      </c>
      <c r="Y26" s="52">
        <f t="shared" si="2"/>
        <v>1</v>
      </c>
      <c r="Z26" s="52">
        <f t="shared" si="3"/>
        <v>4</v>
      </c>
      <c r="AA26" s="52">
        <f>SUMIF($C$2:$C$123,V26,$I$2:$I$123)+SUMIF($S$2:$S$123,V26,$P$2:P$123)</f>
        <v>0</v>
      </c>
      <c r="AB26" s="171">
        <f t="shared" si="4"/>
        <v>0</v>
      </c>
      <c r="AC26" s="178">
        <f t="shared" si="5"/>
        <v>12</v>
      </c>
      <c r="AD26" s="181">
        <f t="shared" si="6"/>
        <v>1</v>
      </c>
      <c r="AE26" s="178">
        <f t="shared" si="36"/>
        <v>2</v>
      </c>
      <c r="AF26" s="191">
        <f t="shared" si="37"/>
        <v>16</v>
      </c>
      <c r="AG26" s="187">
        <f t="shared" si="7"/>
        <v>2</v>
      </c>
      <c r="AH26" s="53">
        <f t="shared" si="8"/>
        <v>0.25</v>
      </c>
      <c r="AI26" s="207">
        <f t="shared" si="9"/>
        <v>3.25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2</v>
      </c>
      <c r="G27" s="67">
        <f t="shared" si="26"/>
        <v>0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0</v>
      </c>
      <c r="N27" s="67">
        <f t="shared" si="32"/>
        <v>2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/>
      <c r="W27" s="170">
        <f t="shared" si="0"/>
        <v>0</v>
      </c>
      <c r="X27" s="52">
        <f t="shared" si="1"/>
        <v>0</v>
      </c>
      <c r="Y27" s="52">
        <f t="shared" si="2"/>
        <v>0</v>
      </c>
      <c r="Z27" s="52">
        <f t="shared" si="3"/>
        <v>0</v>
      </c>
      <c r="AA27" s="52">
        <f>SUMIF($C$2:$C$123,V27,$I$2:$I$123)+SUMIF($S$2:$S$123,V27,$P$2:P$123)</f>
        <v>0</v>
      </c>
      <c r="AB27" s="171">
        <f t="shared" si="4"/>
        <v>0</v>
      </c>
      <c r="AC27" s="178">
        <f t="shared" si="5"/>
        <v>0</v>
      </c>
      <c r="AD27" s="181" t="str">
        <f t="shared" si="6"/>
        <v>-</v>
      </c>
      <c r="AE27" s="178">
        <f t="shared" si="36"/>
        <v>0</v>
      </c>
      <c r="AF27" s="191">
        <f t="shared" si="37"/>
        <v>0</v>
      </c>
      <c r="AG27" s="187">
        <f t="shared" si="7"/>
        <v>0</v>
      </c>
      <c r="AH27" s="53" t="str">
        <f t="shared" si="8"/>
        <v>-</v>
      </c>
      <c r="AI27" s="207" t="str">
        <f t="shared" si="9"/>
        <v>-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/>
      <c r="W28" s="170">
        <f t="shared" si="0"/>
        <v>0</v>
      </c>
      <c r="X28" s="52">
        <f t="shared" si="1"/>
        <v>0</v>
      </c>
      <c r="Y28" s="52">
        <f t="shared" si="2"/>
        <v>0</v>
      </c>
      <c r="Z28" s="52">
        <f t="shared" si="3"/>
        <v>0</v>
      </c>
      <c r="AA28" s="52">
        <f>SUMIF($C$2:$C$123,V28,$I$2:$I$123)+SUMIF($S$2:$S$123,V28,$P$2:P$123)</f>
        <v>0</v>
      </c>
      <c r="AB28" s="171">
        <f t="shared" si="4"/>
        <v>0</v>
      </c>
      <c r="AC28" s="178">
        <f t="shared" si="5"/>
        <v>0</v>
      </c>
      <c r="AD28" s="181" t="str">
        <f t="shared" si="6"/>
        <v>-</v>
      </c>
      <c r="AE28" s="178">
        <f t="shared" si="36"/>
        <v>0</v>
      </c>
      <c r="AF28" s="191">
        <f t="shared" si="37"/>
        <v>0</v>
      </c>
      <c r="AG28" s="187">
        <f t="shared" si="7"/>
        <v>0</v>
      </c>
      <c r="AH28" s="53" t="str">
        <f t="shared" si="8"/>
        <v>-</v>
      </c>
      <c r="AI28" s="207" t="str">
        <f t="shared" si="9"/>
        <v>-</v>
      </c>
      <c r="AJ28" s="34"/>
      <c r="AS28" s="97"/>
      <c r="AT28" s="294"/>
      <c r="AU28" s="425" t="s">
        <v>217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173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/>
      <c r="W29" s="170">
        <f t="shared" si="0"/>
        <v>0</v>
      </c>
      <c r="X29" s="52">
        <f t="shared" si="1"/>
        <v>0</v>
      </c>
      <c r="Y29" s="52">
        <f t="shared" si="2"/>
        <v>0</v>
      </c>
      <c r="Z29" s="52">
        <f t="shared" si="3"/>
        <v>0</v>
      </c>
      <c r="AA29" s="52">
        <f>SUMIF($C$2:$C$123,V29,$I$2:$I$123)+SUMIF($S$2:$S$123,V29,$P$2:P$123)</f>
        <v>0</v>
      </c>
      <c r="AB29" s="171">
        <f t="shared" si="4"/>
        <v>0</v>
      </c>
      <c r="AC29" s="178">
        <f t="shared" si="5"/>
        <v>0</v>
      </c>
      <c r="AD29" s="181" t="str">
        <f t="shared" si="6"/>
        <v>-</v>
      </c>
      <c r="AE29" s="178">
        <f t="shared" si="36"/>
        <v>0</v>
      </c>
      <c r="AF29" s="191">
        <f t="shared" si="37"/>
        <v>0</v>
      </c>
      <c r="AG29" s="187">
        <f t="shared" si="7"/>
        <v>0</v>
      </c>
      <c r="AH29" s="53" t="str">
        <f t="shared" si="8"/>
        <v>-</v>
      </c>
      <c r="AI29" s="207" t="str">
        <f t="shared" si="9"/>
        <v>-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Preto</v>
      </c>
      <c r="D30" s="49">
        <f>SUM(D31:D40)</f>
        <v>0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3</v>
      </c>
      <c r="S30" s="48" t="str">
        <f>S4</f>
        <v>Branco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Hedllyn</v>
      </c>
      <c r="D31" s="56"/>
      <c r="E31" s="56">
        <f t="shared" ref="E31:E40" si="38">IF((C31=""),0,IF($D$30=$R$30,1,IF($D$30&gt;$R$30,3,IF($D$30&lt;$R$30,0))))</f>
        <v>0</v>
      </c>
      <c r="F31" s="56">
        <f t="shared" ref="F31:F40" si="39">$D$30</f>
        <v>0</v>
      </c>
      <c r="G31" s="56">
        <f t="shared" ref="G31:G40" si="40">$R$30</f>
        <v>3</v>
      </c>
      <c r="H31" s="56">
        <f t="shared" ref="H31:H40" si="41">IF((C31=""),0,IF($D$30&gt;$R$30,1,0))</f>
        <v>0</v>
      </c>
      <c r="I31" s="56">
        <f t="shared" ref="I31:I40" si="42">IF((C31=""),0,IF($D$30=$R$30,1,0))</f>
        <v>0</v>
      </c>
      <c r="J31" s="56">
        <f t="shared" ref="J31:J40" si="43">IF((C31=""),0,IF($D$30&lt;$R$30,1,0))</f>
        <v>1</v>
      </c>
      <c r="K31" s="57"/>
      <c r="L31" s="56">
        <f t="shared" ref="L31:L40" si="44">IF((S31=""),0,IF($D$30=$R$30,1,IF($D$30&lt;$R$30,3,IF($D$30&gt;$R$30,0))))</f>
        <v>3</v>
      </c>
      <c r="M31" s="56">
        <f t="shared" ref="M31:M40" si="45">$R$30</f>
        <v>3</v>
      </c>
      <c r="N31" s="56">
        <f t="shared" ref="N31:N40" si="46">$D$30</f>
        <v>0</v>
      </c>
      <c r="O31" s="56">
        <f t="shared" ref="O31:O40" si="47">IF((S31=""),0,IF($D$30&lt;$R$30,1,0))</f>
        <v>1</v>
      </c>
      <c r="P31" s="56">
        <f t="shared" ref="P31:P40" si="48">IF((S31=""),0,IF($D$30=$R$30,1,0))</f>
        <v>0</v>
      </c>
      <c r="Q31" s="56">
        <f t="shared" ref="Q31:Q40" si="49">IF((S31=""),0,IF($D$30&gt;$R$30,1,0))</f>
        <v>0</v>
      </c>
      <c r="R31" s="56"/>
      <c r="S31" s="55" t="str">
        <f>$S$5</f>
        <v>Ralph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112</v>
      </c>
      <c r="D32" s="56"/>
      <c r="E32" s="56">
        <f t="shared" si="38"/>
        <v>0</v>
      </c>
      <c r="F32" s="56">
        <f t="shared" si="39"/>
        <v>0</v>
      </c>
      <c r="G32" s="56">
        <f t="shared" si="40"/>
        <v>3</v>
      </c>
      <c r="H32" s="56">
        <f t="shared" si="41"/>
        <v>0</v>
      </c>
      <c r="I32" s="56">
        <f t="shared" si="42"/>
        <v>0</v>
      </c>
      <c r="J32" s="56">
        <f t="shared" si="43"/>
        <v>1</v>
      </c>
      <c r="K32" s="57"/>
      <c r="L32" s="56">
        <f t="shared" si="44"/>
        <v>3</v>
      </c>
      <c r="M32" s="56">
        <f t="shared" si="45"/>
        <v>3</v>
      </c>
      <c r="N32" s="56">
        <f t="shared" si="46"/>
        <v>0</v>
      </c>
      <c r="O32" s="56">
        <f t="shared" si="47"/>
        <v>1</v>
      </c>
      <c r="P32" s="56">
        <f t="shared" si="48"/>
        <v>0</v>
      </c>
      <c r="Q32" s="56">
        <f t="shared" si="49"/>
        <v>0</v>
      </c>
      <c r="R32" s="56"/>
      <c r="S32" s="55" t="s">
        <v>84</v>
      </c>
      <c r="T32" s="34"/>
      <c r="U32" s="163" t="s">
        <v>16</v>
      </c>
      <c r="V32" s="199" t="s">
        <v>12</v>
      </c>
      <c r="W32" s="169">
        <f t="shared" si="0"/>
        <v>3</v>
      </c>
      <c r="X32" s="164">
        <f t="shared" si="1"/>
        <v>7</v>
      </c>
      <c r="Y32" s="164">
        <f t="shared" si="2"/>
        <v>1</v>
      </c>
      <c r="Z32" s="164">
        <f t="shared" si="3"/>
        <v>3</v>
      </c>
      <c r="AA32" s="164">
        <f>SUMIF($C$2:$C$123,V32,$I$2:$I$123)+SUMIF($S$2:$S$123,V32,$P$2:P$123)</f>
        <v>0</v>
      </c>
      <c r="AB32" s="174">
        <f t="shared" si="4"/>
        <v>0</v>
      </c>
      <c r="AC32" s="180">
        <f t="shared" si="5"/>
        <v>9</v>
      </c>
      <c r="AD32" s="183">
        <f t="shared" si="6"/>
        <v>1</v>
      </c>
      <c r="AE32" s="180">
        <f>IF(W32&gt;0,IF(AI32=MAX($AI$32:$AI$36),2,0),)</f>
        <v>2</v>
      </c>
      <c r="AF32" s="190">
        <f>IF(W32&gt;0,IF(AD32=MAX($AD$32:$AD$36),AC32+AE32+2,AC32+AE32),)</f>
        <v>13</v>
      </c>
      <c r="AG32" s="189">
        <f t="shared" si="7"/>
        <v>3</v>
      </c>
      <c r="AH32" s="165">
        <f t="shared" si="8"/>
        <v>0.33333333333333331</v>
      </c>
      <c r="AI32" s="206">
        <f t="shared" si="9"/>
        <v>2.3333333333333335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216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144</v>
      </c>
      <c r="D33" s="56"/>
      <c r="E33" s="56">
        <f t="shared" si="38"/>
        <v>0</v>
      </c>
      <c r="F33" s="56">
        <f t="shared" si="39"/>
        <v>0</v>
      </c>
      <c r="G33" s="56">
        <f t="shared" si="40"/>
        <v>3</v>
      </c>
      <c r="H33" s="56">
        <f t="shared" si="41"/>
        <v>0</v>
      </c>
      <c r="I33" s="56">
        <f t="shared" si="42"/>
        <v>0</v>
      </c>
      <c r="J33" s="56">
        <f t="shared" si="43"/>
        <v>1</v>
      </c>
      <c r="K33" s="57"/>
      <c r="L33" s="56">
        <f t="shared" si="44"/>
        <v>3</v>
      </c>
      <c r="M33" s="56">
        <f t="shared" si="45"/>
        <v>3</v>
      </c>
      <c r="N33" s="56">
        <f t="shared" si="46"/>
        <v>0</v>
      </c>
      <c r="O33" s="56">
        <f t="shared" si="47"/>
        <v>1</v>
      </c>
      <c r="P33" s="56">
        <f t="shared" si="48"/>
        <v>0</v>
      </c>
      <c r="Q33" s="56">
        <f t="shared" si="49"/>
        <v>0</v>
      </c>
      <c r="R33" s="56">
        <v>1</v>
      </c>
      <c r="S33" s="55" t="s">
        <v>173</v>
      </c>
      <c r="T33" s="34"/>
      <c r="U33" s="166" t="s">
        <v>16</v>
      </c>
      <c r="V33" s="200" t="s">
        <v>148</v>
      </c>
      <c r="W33" s="170">
        <f t="shared" si="0"/>
        <v>4</v>
      </c>
      <c r="X33" s="52">
        <f t="shared" si="1"/>
        <v>7</v>
      </c>
      <c r="Y33" s="52">
        <f t="shared" si="2"/>
        <v>7</v>
      </c>
      <c r="Z33" s="52">
        <f t="shared" si="3"/>
        <v>1</v>
      </c>
      <c r="AA33" s="52">
        <f>SUMIF($C$2:$C$123,V33,$I$2:$I$123)+SUMIF($S$2:$S$123,V33,$P$2:P$123)</f>
        <v>0</v>
      </c>
      <c r="AB33" s="171">
        <f t="shared" si="4"/>
        <v>3</v>
      </c>
      <c r="AC33" s="178">
        <f t="shared" si="5"/>
        <v>3</v>
      </c>
      <c r="AD33" s="181">
        <f t="shared" si="6"/>
        <v>0.25</v>
      </c>
      <c r="AE33" s="178">
        <f>IF(W33&gt;0,IF(AI33=MAX($AI$32:$AI$36),2,0),)</f>
        <v>0</v>
      </c>
      <c r="AF33" s="191">
        <f>IF(W33&gt;0,IF(AD33=MAX($AD$32:$AD$36),AC33+AE33+2,AC33+AE33),)</f>
        <v>3</v>
      </c>
      <c r="AG33" s="187">
        <f t="shared" si="7"/>
        <v>2</v>
      </c>
      <c r="AH33" s="53">
        <f t="shared" si="8"/>
        <v>1.75</v>
      </c>
      <c r="AI33" s="207">
        <f t="shared" si="9"/>
        <v>1.75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81</v>
      </c>
      <c r="D34" s="56"/>
      <c r="E34" s="56">
        <f t="shared" si="38"/>
        <v>0</v>
      </c>
      <c r="F34" s="56">
        <f t="shared" si="39"/>
        <v>0</v>
      </c>
      <c r="G34" s="56">
        <f t="shared" si="40"/>
        <v>3</v>
      </c>
      <c r="H34" s="56">
        <f t="shared" si="41"/>
        <v>0</v>
      </c>
      <c r="I34" s="56">
        <f t="shared" si="42"/>
        <v>0</v>
      </c>
      <c r="J34" s="56">
        <f t="shared" si="43"/>
        <v>1</v>
      </c>
      <c r="K34" s="57"/>
      <c r="L34" s="56">
        <f t="shared" si="44"/>
        <v>3</v>
      </c>
      <c r="M34" s="56">
        <f t="shared" si="45"/>
        <v>3</v>
      </c>
      <c r="N34" s="56">
        <f t="shared" si="46"/>
        <v>0</v>
      </c>
      <c r="O34" s="56">
        <f t="shared" si="47"/>
        <v>1</v>
      </c>
      <c r="P34" s="56">
        <f t="shared" si="48"/>
        <v>0</v>
      </c>
      <c r="Q34" s="56">
        <f t="shared" si="49"/>
        <v>0</v>
      </c>
      <c r="R34" s="56"/>
      <c r="S34" s="55" t="s">
        <v>82</v>
      </c>
      <c r="T34" s="34"/>
      <c r="U34" s="166" t="s">
        <v>16</v>
      </c>
      <c r="V34" s="200"/>
      <c r="W34" s="170">
        <f t="shared" si="0"/>
        <v>0</v>
      </c>
      <c r="X34" s="52">
        <f t="shared" si="1"/>
        <v>0</v>
      </c>
      <c r="Y34" s="52">
        <f t="shared" si="2"/>
        <v>0</v>
      </c>
      <c r="Z34" s="52">
        <f t="shared" si="3"/>
        <v>0</v>
      </c>
      <c r="AA34" s="52">
        <f>SUMIF($C$2:$C$123,V34,$I$2:$I$123)+SUMIF($S$2:$S$123,V34,$P$2:P$123)</f>
        <v>0</v>
      </c>
      <c r="AB34" s="171">
        <f t="shared" si="4"/>
        <v>0</v>
      </c>
      <c r="AC34" s="178">
        <f t="shared" si="5"/>
        <v>0</v>
      </c>
      <c r="AD34" s="181" t="str">
        <f t="shared" si="6"/>
        <v>-</v>
      </c>
      <c r="AE34" s="178">
        <f>IF(W34&gt;0,IF(AI34=MAX($AI$32:$AI$36),2,0),)</f>
        <v>0</v>
      </c>
      <c r="AF34" s="191">
        <f>IF(W34&gt;0,IF(AD34=MAX($AD$32:$AD$36),AC34+AE34+2,AC34+AE34),)</f>
        <v>0</v>
      </c>
      <c r="AG34" s="187">
        <f t="shared" si="7"/>
        <v>0</v>
      </c>
      <c r="AH34" s="53" t="str">
        <f t="shared" si="8"/>
        <v>-</v>
      </c>
      <c r="AI34" s="207" t="str">
        <f t="shared" si="9"/>
        <v>-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13</v>
      </c>
      <c r="D35" s="56"/>
      <c r="E35" s="56">
        <f t="shared" si="38"/>
        <v>0</v>
      </c>
      <c r="F35" s="56">
        <f t="shared" si="39"/>
        <v>0</v>
      </c>
      <c r="G35" s="56">
        <f t="shared" si="40"/>
        <v>3</v>
      </c>
      <c r="H35" s="56">
        <f t="shared" si="41"/>
        <v>0</v>
      </c>
      <c r="I35" s="56">
        <f t="shared" si="42"/>
        <v>0</v>
      </c>
      <c r="J35" s="56">
        <f t="shared" si="43"/>
        <v>1</v>
      </c>
      <c r="K35" s="57"/>
      <c r="L35" s="56">
        <f t="shared" si="44"/>
        <v>3</v>
      </c>
      <c r="M35" s="56">
        <f t="shared" si="45"/>
        <v>3</v>
      </c>
      <c r="N35" s="56">
        <f t="shared" si="46"/>
        <v>0</v>
      </c>
      <c r="O35" s="56">
        <f t="shared" si="47"/>
        <v>1</v>
      </c>
      <c r="P35" s="56">
        <f t="shared" si="48"/>
        <v>0</v>
      </c>
      <c r="Q35" s="56">
        <f t="shared" si="49"/>
        <v>0</v>
      </c>
      <c r="R35" s="56"/>
      <c r="S35" s="55" t="s">
        <v>197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15</v>
      </c>
      <c r="D36" s="56"/>
      <c r="E36" s="56">
        <f t="shared" si="38"/>
        <v>0</v>
      </c>
      <c r="F36" s="56">
        <f t="shared" si="39"/>
        <v>0</v>
      </c>
      <c r="G36" s="56">
        <f t="shared" si="40"/>
        <v>3</v>
      </c>
      <c r="H36" s="56">
        <f t="shared" si="41"/>
        <v>0</v>
      </c>
      <c r="I36" s="56">
        <f t="shared" si="42"/>
        <v>0</v>
      </c>
      <c r="J36" s="56">
        <f t="shared" si="43"/>
        <v>1</v>
      </c>
      <c r="K36" s="57"/>
      <c r="L36" s="56">
        <f t="shared" si="44"/>
        <v>3</v>
      </c>
      <c r="M36" s="56">
        <f t="shared" si="45"/>
        <v>3</v>
      </c>
      <c r="N36" s="56">
        <f t="shared" si="46"/>
        <v>0</v>
      </c>
      <c r="O36" s="56">
        <f t="shared" si="47"/>
        <v>1</v>
      </c>
      <c r="P36" s="56">
        <f t="shared" si="48"/>
        <v>0</v>
      </c>
      <c r="Q36" s="56">
        <f t="shared" si="49"/>
        <v>0</v>
      </c>
      <c r="R36" s="56"/>
      <c r="S36" s="55" t="s">
        <v>280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164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 t="s">
        <v>247</v>
      </c>
      <c r="D37" s="56"/>
      <c r="E37" s="56">
        <f t="shared" si="38"/>
        <v>0</v>
      </c>
      <c r="F37" s="56">
        <f t="shared" si="39"/>
        <v>0</v>
      </c>
      <c r="G37" s="56">
        <f t="shared" si="40"/>
        <v>3</v>
      </c>
      <c r="H37" s="56">
        <f t="shared" si="41"/>
        <v>0</v>
      </c>
      <c r="I37" s="56">
        <f t="shared" si="42"/>
        <v>0</v>
      </c>
      <c r="J37" s="56">
        <f t="shared" si="43"/>
        <v>1</v>
      </c>
      <c r="K37" s="57"/>
      <c r="L37" s="56">
        <f t="shared" si="44"/>
        <v>3</v>
      </c>
      <c r="M37" s="56">
        <f t="shared" si="45"/>
        <v>3</v>
      </c>
      <c r="N37" s="56">
        <f t="shared" si="46"/>
        <v>0</v>
      </c>
      <c r="O37" s="56">
        <f t="shared" si="47"/>
        <v>1</v>
      </c>
      <c r="P37" s="56">
        <f t="shared" si="48"/>
        <v>0</v>
      </c>
      <c r="Q37" s="56">
        <f t="shared" si="49"/>
        <v>0</v>
      </c>
      <c r="R37" s="56"/>
      <c r="S37" s="55" t="s">
        <v>115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13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148</v>
      </c>
      <c r="D38" s="56"/>
      <c r="E38" s="56">
        <f t="shared" si="38"/>
        <v>0</v>
      </c>
      <c r="F38" s="56">
        <f t="shared" si="39"/>
        <v>0</v>
      </c>
      <c r="G38" s="56">
        <f t="shared" si="40"/>
        <v>3</v>
      </c>
      <c r="H38" s="56">
        <f t="shared" si="41"/>
        <v>0</v>
      </c>
      <c r="I38" s="56">
        <f t="shared" si="42"/>
        <v>0</v>
      </c>
      <c r="J38" s="56">
        <f t="shared" si="43"/>
        <v>1</v>
      </c>
      <c r="K38" s="57"/>
      <c r="L38" s="56">
        <f t="shared" si="44"/>
        <v>3</v>
      </c>
      <c r="M38" s="56">
        <f t="shared" si="45"/>
        <v>3</v>
      </c>
      <c r="N38" s="56">
        <f t="shared" si="46"/>
        <v>0</v>
      </c>
      <c r="O38" s="56">
        <f t="shared" si="47"/>
        <v>1</v>
      </c>
      <c r="P38" s="56">
        <f t="shared" si="48"/>
        <v>0</v>
      </c>
      <c r="Q38" s="56">
        <f t="shared" si="49"/>
        <v>0</v>
      </c>
      <c r="R38" s="56">
        <v>2</v>
      </c>
      <c r="S38" s="55" t="s">
        <v>12</v>
      </c>
      <c r="T38" s="34"/>
      <c r="U38" s="295">
        <f>COUNTA(V3:V36)</f>
        <v>16</v>
      </c>
      <c r="V38" s="338">
        <f>U38/Resumo!C159</f>
        <v>0.47058823529411764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0</v>
      </c>
      <c r="G39" s="56">
        <f t="shared" si="40"/>
        <v>3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3</v>
      </c>
      <c r="N39" s="56">
        <f t="shared" si="46"/>
        <v>0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0</v>
      </c>
      <c r="G40" s="67">
        <f t="shared" si="40"/>
        <v>3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3</v>
      </c>
      <c r="N40" s="67">
        <f t="shared" si="46"/>
        <v>0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1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17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4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Branco</v>
      </c>
      <c r="D43" s="49">
        <f>SUM(D44:D53)</f>
        <v>0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6</v>
      </c>
      <c r="S43" s="48" t="str">
        <f>C4</f>
        <v>Preto</v>
      </c>
      <c r="T43" s="34"/>
      <c r="U43" s="151" t="str">
        <f>IFERROR(VLOOKUP(V43,Resumo!$D$7:$E$147,2,FALSE),"")</f>
        <v>G</v>
      </c>
      <c r="V43" s="343" t="s">
        <v>164</v>
      </c>
      <c r="W43" s="116">
        <f t="shared" ref="W43:AC58" si="50">COUNTIFS($C$4:$C$131,$V43,$B$4:$B$131,W$42)+COUNTIFS($S$4:$S$131,$V43,$B$4:$B$131,W$42)</f>
        <v>4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Hedllyn</v>
      </c>
      <c r="D44" s="56"/>
      <c r="E44" s="56">
        <f t="shared" ref="E44:E53" si="51">IF((C44=""),0,IF($D$43=$R$43,1,IF($D$43&gt;$R$43,3,IF($D$43&lt;$R$43,0))))</f>
        <v>0</v>
      </c>
      <c r="F44" s="56">
        <f t="shared" ref="F44:F53" si="52">$D$43</f>
        <v>0</v>
      </c>
      <c r="G44" s="56">
        <f t="shared" ref="G44:G53" si="53">$R$43</f>
        <v>6</v>
      </c>
      <c r="H44" s="56">
        <f t="shared" ref="H44:H53" si="54">IF((C44=""),0,IF($D$43&gt;$R$43,1,0))</f>
        <v>0</v>
      </c>
      <c r="I44" s="56">
        <f t="shared" ref="I44:I53" si="55">IF((C44=""),0,IF($D$43=$R$43,1,0))</f>
        <v>0</v>
      </c>
      <c r="J44" s="56">
        <f t="shared" ref="J44:J53" si="56">IF((C44=""),0,IF($D$43&lt;$R$43,1,0))</f>
        <v>1</v>
      </c>
      <c r="K44" s="57"/>
      <c r="L44" s="56">
        <f t="shared" ref="L44:L53" si="57">IF((S44=""),0,IF($D$43=$R$43,1,IF($D$43&lt;$R$43,3,IF($D$43&gt;$R$43,0))))</f>
        <v>3</v>
      </c>
      <c r="M44" s="56">
        <f t="shared" ref="M44:M53" si="58">$R$43</f>
        <v>6</v>
      </c>
      <c r="N44" s="56">
        <f t="shared" ref="N44:N53" si="59">$D$43</f>
        <v>0</v>
      </c>
      <c r="O44" s="56">
        <f t="shared" ref="O44:O53" si="60">IF((S44=""),0,IF($D$43&lt;$R$43,1,0))</f>
        <v>1</v>
      </c>
      <c r="P44" s="56">
        <f t="shared" ref="P44:P53" si="61">IF((S44=""),0,IF($D$43=$R$43,1,0))</f>
        <v>0</v>
      </c>
      <c r="Q44" s="56">
        <f t="shared" ref="Q44:Q53" si="62">IF((S44=""),0,IF($D$43&gt;$R$43,1,0))</f>
        <v>0</v>
      </c>
      <c r="R44" s="56"/>
      <c r="S44" s="55" t="str">
        <f>$S$5</f>
        <v>Ralph</v>
      </c>
      <c r="T44" s="34"/>
      <c r="U44" s="153" t="str">
        <f>IFERROR(VLOOKUP(V44,Resumo!$D$7:$E$147,2,FALSE),"")</f>
        <v/>
      </c>
      <c r="V44" s="344" t="s">
        <v>225</v>
      </c>
      <c r="W44" s="114">
        <f t="shared" si="50"/>
        <v>4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 t="s">
        <v>84</v>
      </c>
      <c r="D45" s="56"/>
      <c r="E45" s="56">
        <f t="shared" si="51"/>
        <v>0</v>
      </c>
      <c r="F45" s="56">
        <f t="shared" si="52"/>
        <v>0</v>
      </c>
      <c r="G45" s="56">
        <f t="shared" si="53"/>
        <v>6</v>
      </c>
      <c r="H45" s="56">
        <f t="shared" si="54"/>
        <v>0</v>
      </c>
      <c r="I45" s="56">
        <f t="shared" si="55"/>
        <v>0</v>
      </c>
      <c r="J45" s="56">
        <f t="shared" si="56"/>
        <v>1</v>
      </c>
      <c r="K45" s="57"/>
      <c r="L45" s="56">
        <f t="shared" si="57"/>
        <v>3</v>
      </c>
      <c r="M45" s="56">
        <f t="shared" si="58"/>
        <v>6</v>
      </c>
      <c r="N45" s="56">
        <f t="shared" si="59"/>
        <v>0</v>
      </c>
      <c r="O45" s="56">
        <f t="shared" si="60"/>
        <v>1</v>
      </c>
      <c r="P45" s="56">
        <f t="shared" si="61"/>
        <v>0</v>
      </c>
      <c r="Q45" s="56">
        <f t="shared" si="62"/>
        <v>0</v>
      </c>
      <c r="R45" s="56">
        <v>1</v>
      </c>
      <c r="S45" s="55" t="s">
        <v>112</v>
      </c>
      <c r="T45" s="34"/>
      <c r="U45" s="153" t="str">
        <f>IFERROR(VLOOKUP(V45,Resumo!$D$7:$E$147,2,FALSE),"")</f>
        <v>V</v>
      </c>
      <c r="V45" s="344" t="s">
        <v>13</v>
      </c>
      <c r="W45" s="114">
        <f t="shared" si="50"/>
        <v>0</v>
      </c>
      <c r="X45" s="114">
        <f t="shared" si="50"/>
        <v>0</v>
      </c>
      <c r="Y45" s="114">
        <f t="shared" si="50"/>
        <v>0</v>
      </c>
      <c r="Z45" s="114">
        <f t="shared" si="50"/>
        <v>0</v>
      </c>
      <c r="AA45" s="114">
        <f t="shared" si="50"/>
        <v>3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 t="s">
        <v>173</v>
      </c>
      <c r="D46" s="56"/>
      <c r="E46" s="56">
        <f t="shared" si="51"/>
        <v>0</v>
      </c>
      <c r="F46" s="56">
        <f t="shared" si="52"/>
        <v>0</v>
      </c>
      <c r="G46" s="56">
        <f t="shared" si="53"/>
        <v>6</v>
      </c>
      <c r="H46" s="56">
        <f t="shared" si="54"/>
        <v>0</v>
      </c>
      <c r="I46" s="56">
        <f t="shared" si="55"/>
        <v>0</v>
      </c>
      <c r="J46" s="56">
        <f t="shared" si="56"/>
        <v>1</v>
      </c>
      <c r="K46" s="57"/>
      <c r="L46" s="56">
        <f t="shared" si="57"/>
        <v>3</v>
      </c>
      <c r="M46" s="56">
        <f t="shared" si="58"/>
        <v>6</v>
      </c>
      <c r="N46" s="56">
        <f t="shared" si="59"/>
        <v>0</v>
      </c>
      <c r="O46" s="56">
        <f t="shared" si="60"/>
        <v>1</v>
      </c>
      <c r="P46" s="56">
        <f t="shared" si="61"/>
        <v>0</v>
      </c>
      <c r="Q46" s="56">
        <f t="shared" si="62"/>
        <v>0</v>
      </c>
      <c r="R46" s="56"/>
      <c r="S46" s="55" t="s">
        <v>144</v>
      </c>
      <c r="T46" s="34"/>
      <c r="U46" s="153" t="str">
        <f>IFERROR(VLOOKUP(V46,Resumo!$D$7:$E$147,2,FALSE),"")</f>
        <v>Z</v>
      </c>
      <c r="V46" s="344" t="s">
        <v>112</v>
      </c>
      <c r="W46" s="114">
        <f t="shared" si="50"/>
        <v>0</v>
      </c>
      <c r="X46" s="114">
        <f t="shared" si="50"/>
        <v>4</v>
      </c>
      <c r="Y46" s="114">
        <f t="shared" si="50"/>
        <v>0</v>
      </c>
      <c r="Z46" s="114">
        <f t="shared" si="50"/>
        <v>0</v>
      </c>
      <c r="AA46" s="114">
        <f t="shared" si="50"/>
        <v>0</v>
      </c>
      <c r="AB46" s="114">
        <f t="shared" si="50"/>
        <v>0</v>
      </c>
      <c r="AC46" s="154">
        <f t="shared" si="50"/>
        <v>0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 t="s">
        <v>82</v>
      </c>
      <c r="D47" s="56"/>
      <c r="E47" s="56">
        <f t="shared" si="51"/>
        <v>0</v>
      </c>
      <c r="F47" s="56">
        <f t="shared" si="52"/>
        <v>0</v>
      </c>
      <c r="G47" s="56">
        <f t="shared" si="53"/>
        <v>6</v>
      </c>
      <c r="H47" s="56">
        <f t="shared" si="54"/>
        <v>0</v>
      </c>
      <c r="I47" s="56">
        <f t="shared" si="55"/>
        <v>0</v>
      </c>
      <c r="J47" s="56">
        <f t="shared" si="56"/>
        <v>1</v>
      </c>
      <c r="K47" s="57"/>
      <c r="L47" s="56">
        <f t="shared" si="57"/>
        <v>3</v>
      </c>
      <c r="M47" s="56">
        <f t="shared" si="58"/>
        <v>6</v>
      </c>
      <c r="N47" s="56">
        <f t="shared" si="59"/>
        <v>0</v>
      </c>
      <c r="O47" s="56">
        <f t="shared" si="60"/>
        <v>1</v>
      </c>
      <c r="P47" s="56">
        <f t="shared" si="61"/>
        <v>0</v>
      </c>
      <c r="Q47" s="56">
        <f t="shared" si="62"/>
        <v>0</v>
      </c>
      <c r="R47" s="56"/>
      <c r="S47" s="55" t="s">
        <v>81</v>
      </c>
      <c r="T47" s="34"/>
      <c r="U47" s="153" t="str">
        <f>IFERROR(VLOOKUP(V47,Resumo!$D$7:$E$147,2,FALSE),"")</f>
        <v>A</v>
      </c>
      <c r="V47" s="344" t="s">
        <v>12</v>
      </c>
      <c r="W47" s="114">
        <f t="shared" si="50"/>
        <v>0</v>
      </c>
      <c r="X47" s="114">
        <f t="shared" si="50"/>
        <v>0</v>
      </c>
      <c r="Y47" s="114">
        <f t="shared" si="50"/>
        <v>0</v>
      </c>
      <c r="Z47" s="114">
        <f t="shared" si="50"/>
        <v>0</v>
      </c>
      <c r="AA47" s="114">
        <f t="shared" si="50"/>
        <v>0</v>
      </c>
      <c r="AB47" s="114">
        <f t="shared" si="50"/>
        <v>0</v>
      </c>
      <c r="AC47" s="154">
        <f t="shared" si="50"/>
        <v>3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 t="s">
        <v>197</v>
      </c>
      <c r="D48" s="56"/>
      <c r="E48" s="56">
        <f t="shared" si="51"/>
        <v>0</v>
      </c>
      <c r="F48" s="56">
        <f t="shared" si="52"/>
        <v>0</v>
      </c>
      <c r="G48" s="56">
        <f t="shared" si="53"/>
        <v>6</v>
      </c>
      <c r="H48" s="56">
        <f t="shared" si="54"/>
        <v>0</v>
      </c>
      <c r="I48" s="56">
        <f t="shared" si="55"/>
        <v>0</v>
      </c>
      <c r="J48" s="56">
        <f t="shared" si="56"/>
        <v>1</v>
      </c>
      <c r="K48" s="57"/>
      <c r="L48" s="56">
        <f t="shared" si="57"/>
        <v>0</v>
      </c>
      <c r="M48" s="56">
        <f t="shared" si="58"/>
        <v>6</v>
      </c>
      <c r="N48" s="56">
        <f t="shared" si="59"/>
        <v>0</v>
      </c>
      <c r="O48" s="56">
        <f t="shared" si="60"/>
        <v>0</v>
      </c>
      <c r="P48" s="56">
        <f t="shared" si="61"/>
        <v>0</v>
      </c>
      <c r="Q48" s="56">
        <f t="shared" si="62"/>
        <v>0</v>
      </c>
      <c r="R48" s="56"/>
      <c r="S48" s="55"/>
      <c r="T48" s="34"/>
      <c r="U48" s="153" t="str">
        <f>IFERROR(VLOOKUP(V48,Resumo!$D$7:$E$147,2,FALSE),"")</f>
        <v>L</v>
      </c>
      <c r="V48" s="344" t="s">
        <v>173</v>
      </c>
      <c r="W48" s="114">
        <f t="shared" si="50"/>
        <v>0</v>
      </c>
      <c r="X48" s="114">
        <f t="shared" si="50"/>
        <v>0</v>
      </c>
      <c r="Y48" s="114">
        <f t="shared" si="50"/>
        <v>4</v>
      </c>
      <c r="Z48" s="114">
        <f t="shared" si="50"/>
        <v>0</v>
      </c>
      <c r="AA48" s="114">
        <f t="shared" si="50"/>
        <v>0</v>
      </c>
      <c r="AB48" s="114">
        <f t="shared" si="50"/>
        <v>0</v>
      </c>
      <c r="AC48" s="154">
        <f t="shared" si="50"/>
        <v>0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 t="s">
        <v>280</v>
      </c>
      <c r="D49" s="56"/>
      <c r="E49" s="56">
        <f t="shared" si="51"/>
        <v>0</v>
      </c>
      <c r="F49" s="56">
        <f t="shared" si="52"/>
        <v>0</v>
      </c>
      <c r="G49" s="56">
        <f t="shared" si="53"/>
        <v>6</v>
      </c>
      <c r="H49" s="56">
        <f t="shared" si="54"/>
        <v>0</v>
      </c>
      <c r="I49" s="56">
        <f t="shared" si="55"/>
        <v>0</v>
      </c>
      <c r="J49" s="56">
        <f t="shared" si="56"/>
        <v>1</v>
      </c>
      <c r="K49" s="57"/>
      <c r="L49" s="56">
        <f t="shared" si="57"/>
        <v>3</v>
      </c>
      <c r="M49" s="56">
        <f t="shared" si="58"/>
        <v>6</v>
      </c>
      <c r="N49" s="56">
        <f t="shared" si="59"/>
        <v>0</v>
      </c>
      <c r="O49" s="56">
        <f t="shared" si="60"/>
        <v>1</v>
      </c>
      <c r="P49" s="56">
        <f t="shared" si="61"/>
        <v>0</v>
      </c>
      <c r="Q49" s="56">
        <f t="shared" si="62"/>
        <v>0</v>
      </c>
      <c r="R49" s="56">
        <v>2</v>
      </c>
      <c r="S49" s="55" t="s">
        <v>15</v>
      </c>
      <c r="T49" s="34"/>
      <c r="U49" s="153" t="str">
        <f>IFERROR(VLOOKUP(V49,Resumo!$D$7:$E$147,2,FALSE),"")</f>
        <v>Z</v>
      </c>
      <c r="V49" s="344" t="s">
        <v>142</v>
      </c>
      <c r="W49" s="114">
        <f t="shared" si="50"/>
        <v>0</v>
      </c>
      <c r="X49" s="114">
        <f t="shared" si="50"/>
        <v>1</v>
      </c>
      <c r="Y49" s="114">
        <f t="shared" si="50"/>
        <v>0</v>
      </c>
      <c r="Z49" s="114">
        <f t="shared" si="50"/>
        <v>0</v>
      </c>
      <c r="AA49" s="114">
        <f t="shared" si="50"/>
        <v>0</v>
      </c>
      <c r="AB49" s="114">
        <f t="shared" si="50"/>
        <v>0</v>
      </c>
      <c r="AC49" s="154">
        <f t="shared" si="50"/>
        <v>0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 t="s">
        <v>247</v>
      </c>
      <c r="D50" s="56"/>
      <c r="E50" s="56">
        <f t="shared" si="51"/>
        <v>0</v>
      </c>
      <c r="F50" s="56">
        <f t="shared" si="52"/>
        <v>0</v>
      </c>
      <c r="G50" s="56">
        <f t="shared" si="53"/>
        <v>6</v>
      </c>
      <c r="H50" s="56">
        <f t="shared" si="54"/>
        <v>0</v>
      </c>
      <c r="I50" s="56">
        <f t="shared" si="55"/>
        <v>0</v>
      </c>
      <c r="J50" s="56">
        <f t="shared" si="56"/>
        <v>1</v>
      </c>
      <c r="K50" s="57"/>
      <c r="L50" s="56">
        <f t="shared" si="57"/>
        <v>3</v>
      </c>
      <c r="M50" s="56">
        <f t="shared" si="58"/>
        <v>6</v>
      </c>
      <c r="N50" s="56">
        <f t="shared" si="59"/>
        <v>0</v>
      </c>
      <c r="O50" s="56">
        <f t="shared" si="60"/>
        <v>1</v>
      </c>
      <c r="P50" s="56">
        <f t="shared" si="61"/>
        <v>0</v>
      </c>
      <c r="Q50" s="56">
        <f t="shared" si="62"/>
        <v>0</v>
      </c>
      <c r="R50" s="56">
        <v>1</v>
      </c>
      <c r="S50" s="55" t="s">
        <v>115</v>
      </c>
      <c r="T50" s="34"/>
      <c r="U50" s="153" t="str">
        <f>IFERROR(VLOOKUP(V50,Resumo!$D$7:$E$147,2,FALSE),"")</f>
        <v>L</v>
      </c>
      <c r="V50" s="344" t="s">
        <v>197</v>
      </c>
      <c r="W50" s="114">
        <f t="shared" si="50"/>
        <v>0</v>
      </c>
      <c r="X50" s="114">
        <f t="shared" si="50"/>
        <v>0</v>
      </c>
      <c r="Y50" s="114">
        <f t="shared" si="50"/>
        <v>0</v>
      </c>
      <c r="Z50" s="114">
        <f t="shared" si="50"/>
        <v>0</v>
      </c>
      <c r="AA50" s="114">
        <f t="shared" si="50"/>
        <v>4</v>
      </c>
      <c r="AB50" s="114">
        <f t="shared" si="50"/>
        <v>0</v>
      </c>
      <c r="AC50" s="154">
        <f t="shared" si="50"/>
        <v>0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/>
      <c r="D51" s="56"/>
      <c r="E51" s="56">
        <f t="shared" si="51"/>
        <v>0</v>
      </c>
      <c r="F51" s="56">
        <f t="shared" si="52"/>
        <v>0</v>
      </c>
      <c r="G51" s="56">
        <f t="shared" si="53"/>
        <v>6</v>
      </c>
      <c r="H51" s="56">
        <f t="shared" si="54"/>
        <v>0</v>
      </c>
      <c r="I51" s="56">
        <f t="shared" si="55"/>
        <v>0</v>
      </c>
      <c r="J51" s="56">
        <f t="shared" si="56"/>
        <v>0</v>
      </c>
      <c r="K51" s="57"/>
      <c r="L51" s="56">
        <f t="shared" si="57"/>
        <v>3</v>
      </c>
      <c r="M51" s="56">
        <f t="shared" si="58"/>
        <v>6</v>
      </c>
      <c r="N51" s="56">
        <f t="shared" si="59"/>
        <v>0</v>
      </c>
      <c r="O51" s="56">
        <f t="shared" si="60"/>
        <v>1</v>
      </c>
      <c r="P51" s="56">
        <f t="shared" si="61"/>
        <v>0</v>
      </c>
      <c r="Q51" s="56">
        <f t="shared" si="62"/>
        <v>0</v>
      </c>
      <c r="R51" s="56">
        <v>2</v>
      </c>
      <c r="S51" s="55" t="s">
        <v>148</v>
      </c>
      <c r="T51" s="34"/>
      <c r="U51" s="153" t="str">
        <f>IFERROR(VLOOKUP(V51,Resumo!$D$7:$E$147,2,FALSE),"")</f>
        <v>L</v>
      </c>
      <c r="V51" s="344" t="s">
        <v>82</v>
      </c>
      <c r="W51" s="114">
        <f t="shared" si="50"/>
        <v>0</v>
      </c>
      <c r="X51" s="114">
        <f t="shared" si="50"/>
        <v>0</v>
      </c>
      <c r="Y51" s="114">
        <f t="shared" si="50"/>
        <v>0</v>
      </c>
      <c r="Z51" s="114">
        <f t="shared" si="50"/>
        <v>4</v>
      </c>
      <c r="AA51" s="114">
        <f t="shared" si="50"/>
        <v>0</v>
      </c>
      <c r="AB51" s="114">
        <f t="shared" si="50"/>
        <v>0</v>
      </c>
      <c r="AC51" s="154">
        <f t="shared" si="50"/>
        <v>0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0</v>
      </c>
      <c r="G52" s="56">
        <f t="shared" si="53"/>
        <v>6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6</v>
      </c>
      <c r="N52" s="56">
        <f t="shared" si="59"/>
        <v>0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A</v>
      </c>
      <c r="V52" s="344" t="s">
        <v>148</v>
      </c>
      <c r="W52" s="114">
        <f t="shared" si="50"/>
        <v>0</v>
      </c>
      <c r="X52" s="114">
        <f t="shared" si="50"/>
        <v>0</v>
      </c>
      <c r="Y52" s="114">
        <f t="shared" si="50"/>
        <v>0</v>
      </c>
      <c r="Z52" s="114">
        <f t="shared" si="50"/>
        <v>0</v>
      </c>
      <c r="AA52" s="114">
        <f t="shared" si="50"/>
        <v>0</v>
      </c>
      <c r="AB52" s="114">
        <f t="shared" si="50"/>
        <v>0</v>
      </c>
      <c r="AC52" s="154">
        <f t="shared" si="50"/>
        <v>4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0</v>
      </c>
      <c r="G53" s="67">
        <f t="shared" si="53"/>
        <v>6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6</v>
      </c>
      <c r="N53" s="67">
        <f t="shared" si="59"/>
        <v>0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M</v>
      </c>
      <c r="V53" s="344" t="s">
        <v>15</v>
      </c>
      <c r="W53" s="114">
        <f t="shared" si="50"/>
        <v>0</v>
      </c>
      <c r="X53" s="114">
        <f t="shared" si="50"/>
        <v>0</v>
      </c>
      <c r="Y53" s="114">
        <f t="shared" si="50"/>
        <v>0</v>
      </c>
      <c r="Z53" s="114">
        <f t="shared" si="50"/>
        <v>0</v>
      </c>
      <c r="AA53" s="114">
        <f t="shared" si="50"/>
        <v>0</v>
      </c>
      <c r="AB53" s="114">
        <f t="shared" si="50"/>
        <v>4</v>
      </c>
      <c r="AC53" s="154">
        <f t="shared" si="50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L</v>
      </c>
      <c r="V54" s="344" t="s">
        <v>144</v>
      </c>
      <c r="W54" s="114">
        <f t="shared" si="50"/>
        <v>0</v>
      </c>
      <c r="X54" s="114">
        <f t="shared" si="50"/>
        <v>0</v>
      </c>
      <c r="Y54" s="114">
        <f t="shared" si="50"/>
        <v>4</v>
      </c>
      <c r="Z54" s="114">
        <f t="shared" si="50"/>
        <v>0</v>
      </c>
      <c r="AA54" s="114">
        <f t="shared" si="50"/>
        <v>0</v>
      </c>
      <c r="AB54" s="114">
        <f t="shared" si="50"/>
        <v>0</v>
      </c>
      <c r="AC54" s="154">
        <f t="shared" si="50"/>
        <v>0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V</v>
      </c>
      <c r="V55" s="344" t="s">
        <v>247</v>
      </c>
      <c r="W55" s="114">
        <f t="shared" si="50"/>
        <v>0</v>
      </c>
      <c r="X55" s="114">
        <f t="shared" si="50"/>
        <v>0</v>
      </c>
      <c r="Y55" s="114">
        <f t="shared" si="50"/>
        <v>0</v>
      </c>
      <c r="Z55" s="114">
        <f t="shared" si="50"/>
        <v>0</v>
      </c>
      <c r="AA55" s="114">
        <f t="shared" si="50"/>
        <v>0</v>
      </c>
      <c r="AB55" s="114">
        <f t="shared" si="50"/>
        <v>4</v>
      </c>
      <c r="AC55" s="154">
        <f t="shared" si="50"/>
        <v>0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 t="str">
        <f>C4</f>
        <v>Preto</v>
      </c>
      <c r="D56" s="49">
        <f>SUM(D57:D66)</f>
        <v>0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0</v>
      </c>
      <c r="S56" s="48" t="str">
        <f>S4</f>
        <v>Branco</v>
      </c>
      <c r="T56" s="34"/>
      <c r="U56" s="153" t="str">
        <f>IFERROR(VLOOKUP(V56,Resumo!$D$7:$E$147,2,FALSE),"")</f>
        <v>L</v>
      </c>
      <c r="V56" s="344" t="s">
        <v>81</v>
      </c>
      <c r="W56" s="114">
        <f t="shared" si="50"/>
        <v>0</v>
      </c>
      <c r="X56" s="114">
        <f t="shared" si="50"/>
        <v>0</v>
      </c>
      <c r="Y56" s="114">
        <f t="shared" si="50"/>
        <v>0</v>
      </c>
      <c r="Z56" s="114">
        <f t="shared" si="50"/>
        <v>4</v>
      </c>
      <c r="AA56" s="114">
        <f t="shared" si="50"/>
        <v>0</v>
      </c>
      <c r="AB56" s="114">
        <f t="shared" si="50"/>
        <v>0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/>
      <c r="D57" s="56"/>
      <c r="E57" s="56">
        <f t="shared" ref="E57:E66" si="63">IF((C57=""),0,IF($D$56=$R$56,1,IF($D$56&gt;$R$56,3,IF($D$56&lt;$R$56,0))))</f>
        <v>0</v>
      </c>
      <c r="F57" s="56">
        <f t="shared" ref="F57:F66" si="64">$D$56</f>
        <v>0</v>
      </c>
      <c r="G57" s="56">
        <f t="shared" ref="G57:G66" si="65">$R$56</f>
        <v>0</v>
      </c>
      <c r="H57" s="56">
        <f t="shared" ref="H57:H66" si="66">IF((C57=""),0,IF($D$56&gt;$R$56,1,0))</f>
        <v>0</v>
      </c>
      <c r="I57" s="56">
        <f t="shared" ref="I57:I66" si="67">IF((C57=""),0,IF($D$56=$R$56,1,0))</f>
        <v>0</v>
      </c>
      <c r="J57" s="56">
        <f t="shared" ref="J57:J66" si="68">IF((C57=""),0,IF($D$56&lt;$R$56,1,0))</f>
        <v>0</v>
      </c>
      <c r="K57" s="57"/>
      <c r="L57" s="56">
        <f t="shared" ref="L57:L66" si="69">IF((S57=""),0,IF($D$56=$R$56,1,IF($D$56&lt;$R$56,3,IF($D$56&gt;$R$56,0))))</f>
        <v>0</v>
      </c>
      <c r="M57" s="56">
        <f t="shared" ref="M57:M66" si="70">$R$56</f>
        <v>0</v>
      </c>
      <c r="N57" s="56">
        <f t="shared" ref="N57:N66" si="71">$D$56</f>
        <v>0</v>
      </c>
      <c r="O57" s="56">
        <f t="shared" ref="O57:O66" si="72">IF((S57=""),0,IF($D$56&lt;$R$56,1,0))</f>
        <v>0</v>
      </c>
      <c r="P57" s="56">
        <f t="shared" ref="P57:P66" si="73">IF((S57=""),0,IF($D$56=$R$56,1,0))</f>
        <v>0</v>
      </c>
      <c r="Q57" s="56">
        <f t="shared" ref="Q57:Q66" si="74">IF((S57=""),0,IF($D$56&gt;$R$56,1,0))</f>
        <v>0</v>
      </c>
      <c r="R57" s="56"/>
      <c r="S57" s="55"/>
      <c r="T57" s="34"/>
      <c r="U57" s="153" t="str">
        <f>IFERROR(VLOOKUP(V57,Resumo!$D$7:$E$147,2,FALSE),"")</f>
        <v>M</v>
      </c>
      <c r="V57" s="344" t="s">
        <v>115</v>
      </c>
      <c r="W57" s="114">
        <f t="shared" si="50"/>
        <v>0</v>
      </c>
      <c r="X57" s="114">
        <f t="shared" si="50"/>
        <v>0</v>
      </c>
      <c r="Y57" s="114">
        <f t="shared" si="50"/>
        <v>0</v>
      </c>
      <c r="Z57" s="114">
        <f t="shared" si="50"/>
        <v>0</v>
      </c>
      <c r="AA57" s="114">
        <f t="shared" si="50"/>
        <v>0</v>
      </c>
      <c r="AB57" s="114">
        <f t="shared" si="50"/>
        <v>4</v>
      </c>
      <c r="AC57" s="154">
        <f t="shared" si="50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/>
      <c r="D58" s="56"/>
      <c r="E58" s="56">
        <f t="shared" si="63"/>
        <v>0</v>
      </c>
      <c r="F58" s="56">
        <f t="shared" si="64"/>
        <v>0</v>
      </c>
      <c r="G58" s="56">
        <f t="shared" si="65"/>
        <v>0</v>
      </c>
      <c r="H58" s="56">
        <f t="shared" si="66"/>
        <v>0</v>
      </c>
      <c r="I58" s="56">
        <f t="shared" si="67"/>
        <v>0</v>
      </c>
      <c r="J58" s="56">
        <f t="shared" si="68"/>
        <v>0</v>
      </c>
      <c r="K58" s="57"/>
      <c r="L58" s="56">
        <f t="shared" si="69"/>
        <v>0</v>
      </c>
      <c r="M58" s="56">
        <f t="shared" si="70"/>
        <v>0</v>
      </c>
      <c r="N58" s="56">
        <f t="shared" si="71"/>
        <v>0</v>
      </c>
      <c r="O58" s="56">
        <f t="shared" si="72"/>
        <v>0</v>
      </c>
      <c r="P58" s="56">
        <f t="shared" si="73"/>
        <v>0</v>
      </c>
      <c r="Q58" s="56">
        <f t="shared" si="74"/>
        <v>0</v>
      </c>
      <c r="R58" s="56"/>
      <c r="S58" s="55"/>
      <c r="T58" s="34"/>
      <c r="U58" s="153" t="str">
        <f>IFERROR(VLOOKUP(V58,Resumo!$D$7:$E$147,2,FALSE),"")</f>
        <v>Z</v>
      </c>
      <c r="V58" s="344" t="s">
        <v>84</v>
      </c>
      <c r="W58" s="114">
        <f t="shared" si="50"/>
        <v>0</v>
      </c>
      <c r="X58" s="114">
        <f t="shared" si="50"/>
        <v>3</v>
      </c>
      <c r="Y58" s="114">
        <f t="shared" si="50"/>
        <v>0</v>
      </c>
      <c r="Z58" s="114">
        <f t="shared" si="50"/>
        <v>0</v>
      </c>
      <c r="AA58" s="114">
        <f t="shared" si="50"/>
        <v>0</v>
      </c>
      <c r="AB58" s="114">
        <f t="shared" si="50"/>
        <v>0</v>
      </c>
      <c r="AC58" s="154">
        <f t="shared" si="50"/>
        <v>0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/>
      <c r="D59" s="56"/>
      <c r="E59" s="56">
        <f t="shared" si="63"/>
        <v>0</v>
      </c>
      <c r="F59" s="56">
        <f t="shared" si="64"/>
        <v>0</v>
      </c>
      <c r="G59" s="56">
        <f t="shared" si="65"/>
        <v>0</v>
      </c>
      <c r="H59" s="56">
        <f t="shared" si="66"/>
        <v>0</v>
      </c>
      <c r="I59" s="56">
        <f t="shared" si="67"/>
        <v>0</v>
      </c>
      <c r="J59" s="56">
        <f t="shared" si="68"/>
        <v>0</v>
      </c>
      <c r="K59" s="57"/>
      <c r="L59" s="56">
        <f t="shared" si="69"/>
        <v>0</v>
      </c>
      <c r="M59" s="56">
        <f t="shared" si="70"/>
        <v>0</v>
      </c>
      <c r="N59" s="56">
        <f t="shared" si="71"/>
        <v>0</v>
      </c>
      <c r="O59" s="56">
        <f t="shared" si="72"/>
        <v>0</v>
      </c>
      <c r="P59" s="56">
        <f t="shared" si="73"/>
        <v>0</v>
      </c>
      <c r="Q59" s="56">
        <f t="shared" si="74"/>
        <v>0</v>
      </c>
      <c r="R59" s="56"/>
      <c r="S59" s="55"/>
      <c r="T59" s="34"/>
      <c r="U59" s="153" t="str">
        <f>IFERROR(VLOOKUP(V59,Resumo!$D$7:$E$147,2,FALSE),"")</f>
        <v/>
      </c>
      <c r="V59" s="114" t="s">
        <v>280</v>
      </c>
      <c r="W59" s="114">
        <f t="shared" ref="W59:AC74" si="75">COUNTIFS($C$4:$C$131,$V59,$B$4:$B$131,W$42)+COUNTIFS($S$4:$S$131,$V59,$B$4:$B$131,W$42)</f>
        <v>0</v>
      </c>
      <c r="X59" s="114">
        <f t="shared" si="75"/>
        <v>0</v>
      </c>
      <c r="Y59" s="114">
        <f t="shared" si="75"/>
        <v>0</v>
      </c>
      <c r="Z59" s="114">
        <f t="shared" si="75"/>
        <v>0</v>
      </c>
      <c r="AA59" s="114">
        <f t="shared" si="75"/>
        <v>0</v>
      </c>
      <c r="AB59" s="114">
        <f t="shared" si="75"/>
        <v>4</v>
      </c>
      <c r="AC59" s="154">
        <f t="shared" si="75"/>
        <v>0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/>
      <c r="D60" s="56"/>
      <c r="E60" s="56">
        <f t="shared" si="63"/>
        <v>0</v>
      </c>
      <c r="F60" s="56">
        <f t="shared" si="64"/>
        <v>0</v>
      </c>
      <c r="G60" s="56">
        <f t="shared" si="65"/>
        <v>0</v>
      </c>
      <c r="H60" s="56">
        <f t="shared" si="66"/>
        <v>0</v>
      </c>
      <c r="I60" s="56">
        <f t="shared" si="67"/>
        <v>0</v>
      </c>
      <c r="J60" s="56">
        <f t="shared" si="68"/>
        <v>0</v>
      </c>
      <c r="K60" s="57"/>
      <c r="L60" s="56">
        <f t="shared" si="69"/>
        <v>0</v>
      </c>
      <c r="M60" s="56">
        <f t="shared" si="70"/>
        <v>0</v>
      </c>
      <c r="N60" s="56">
        <f t="shared" si="71"/>
        <v>0</v>
      </c>
      <c r="O60" s="56">
        <f t="shared" si="72"/>
        <v>0</v>
      </c>
      <c r="P60" s="56">
        <f t="shared" si="73"/>
        <v>0</v>
      </c>
      <c r="Q60" s="56">
        <f t="shared" si="74"/>
        <v>0</v>
      </c>
      <c r="R60" s="56"/>
      <c r="S60" s="55"/>
      <c r="T60" s="34"/>
      <c r="U60" s="153" t="str">
        <f>IFERROR(VLOOKUP(V60,Resumo!$D$7:$E$147,2,FALSE),"")</f>
        <v/>
      </c>
      <c r="V60" s="114"/>
      <c r="W60" s="114">
        <f t="shared" si="75"/>
        <v>0</v>
      </c>
      <c r="X60" s="114">
        <f t="shared" si="75"/>
        <v>0</v>
      </c>
      <c r="Y60" s="114">
        <f t="shared" si="75"/>
        <v>0</v>
      </c>
      <c r="Z60" s="114">
        <f t="shared" si="75"/>
        <v>0</v>
      </c>
      <c r="AA60" s="114">
        <f t="shared" si="75"/>
        <v>0</v>
      </c>
      <c r="AB60" s="114">
        <f t="shared" si="75"/>
        <v>0</v>
      </c>
      <c r="AC60" s="154">
        <f t="shared" si="75"/>
        <v>0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/>
      <c r="D61" s="56"/>
      <c r="E61" s="56">
        <f t="shared" si="63"/>
        <v>0</v>
      </c>
      <c r="F61" s="56">
        <f t="shared" si="64"/>
        <v>0</v>
      </c>
      <c r="G61" s="56">
        <f t="shared" si="65"/>
        <v>0</v>
      </c>
      <c r="H61" s="56">
        <f t="shared" si="66"/>
        <v>0</v>
      </c>
      <c r="I61" s="56">
        <f t="shared" si="67"/>
        <v>0</v>
      </c>
      <c r="J61" s="56">
        <f t="shared" si="68"/>
        <v>0</v>
      </c>
      <c r="K61" s="57"/>
      <c r="L61" s="56">
        <f t="shared" si="69"/>
        <v>0</v>
      </c>
      <c r="M61" s="56">
        <f t="shared" si="70"/>
        <v>0</v>
      </c>
      <c r="N61" s="56">
        <f t="shared" si="71"/>
        <v>0</v>
      </c>
      <c r="O61" s="56">
        <f t="shared" si="72"/>
        <v>0</v>
      </c>
      <c r="P61" s="56">
        <f t="shared" si="73"/>
        <v>0</v>
      </c>
      <c r="Q61" s="56">
        <f t="shared" si="74"/>
        <v>0</v>
      </c>
      <c r="R61" s="56"/>
      <c r="S61" s="55"/>
      <c r="T61" s="34"/>
      <c r="U61" s="153" t="str">
        <f>IFERROR(VLOOKUP(V61,Resumo!$D$7:$E$147,2,FALSE),"")</f>
        <v/>
      </c>
      <c r="V61" s="114"/>
      <c r="W61" s="114">
        <f t="shared" si="75"/>
        <v>0</v>
      </c>
      <c r="X61" s="114">
        <f t="shared" si="75"/>
        <v>0</v>
      </c>
      <c r="Y61" s="114">
        <f t="shared" si="75"/>
        <v>0</v>
      </c>
      <c r="Z61" s="114">
        <f t="shared" si="75"/>
        <v>0</v>
      </c>
      <c r="AA61" s="114">
        <f t="shared" si="75"/>
        <v>0</v>
      </c>
      <c r="AB61" s="114">
        <f t="shared" si="75"/>
        <v>0</v>
      </c>
      <c r="AC61" s="154">
        <f t="shared" si="75"/>
        <v>0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/>
      <c r="D62" s="56"/>
      <c r="E62" s="56">
        <f t="shared" si="63"/>
        <v>0</v>
      </c>
      <c r="F62" s="56">
        <f t="shared" si="64"/>
        <v>0</v>
      </c>
      <c r="G62" s="56">
        <f t="shared" si="65"/>
        <v>0</v>
      </c>
      <c r="H62" s="56">
        <f t="shared" si="66"/>
        <v>0</v>
      </c>
      <c r="I62" s="56">
        <f t="shared" si="67"/>
        <v>0</v>
      </c>
      <c r="J62" s="56">
        <f t="shared" si="68"/>
        <v>0</v>
      </c>
      <c r="K62" s="57"/>
      <c r="L62" s="56">
        <f t="shared" si="69"/>
        <v>0</v>
      </c>
      <c r="M62" s="56">
        <f t="shared" si="70"/>
        <v>0</v>
      </c>
      <c r="N62" s="56">
        <f t="shared" si="71"/>
        <v>0</v>
      </c>
      <c r="O62" s="56">
        <f t="shared" si="72"/>
        <v>0</v>
      </c>
      <c r="P62" s="56">
        <f t="shared" si="73"/>
        <v>0</v>
      </c>
      <c r="Q62" s="56">
        <f t="shared" si="74"/>
        <v>0</v>
      </c>
      <c r="R62" s="56"/>
      <c r="S62" s="55"/>
      <c r="T62" s="34"/>
      <c r="U62" s="153" t="str">
        <f>IFERROR(VLOOKUP(V62,Resumo!$D$7:$E$147,2,FALSE),"")</f>
        <v/>
      </c>
      <c r="V62" s="114"/>
      <c r="W62" s="114">
        <f t="shared" si="75"/>
        <v>0</v>
      </c>
      <c r="X62" s="114">
        <f t="shared" si="75"/>
        <v>0</v>
      </c>
      <c r="Y62" s="114">
        <f t="shared" si="75"/>
        <v>0</v>
      </c>
      <c r="Z62" s="114">
        <f t="shared" si="75"/>
        <v>0</v>
      </c>
      <c r="AA62" s="114">
        <f t="shared" si="75"/>
        <v>0</v>
      </c>
      <c r="AB62" s="114">
        <f t="shared" si="75"/>
        <v>0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/>
      <c r="D63" s="56"/>
      <c r="E63" s="56">
        <f t="shared" si="63"/>
        <v>0</v>
      </c>
      <c r="F63" s="56">
        <f t="shared" si="64"/>
        <v>0</v>
      </c>
      <c r="G63" s="56">
        <f t="shared" si="65"/>
        <v>0</v>
      </c>
      <c r="H63" s="56">
        <f t="shared" si="66"/>
        <v>0</v>
      </c>
      <c r="I63" s="56">
        <f t="shared" si="67"/>
        <v>0</v>
      </c>
      <c r="J63" s="56">
        <f t="shared" si="68"/>
        <v>0</v>
      </c>
      <c r="K63" s="57"/>
      <c r="L63" s="56">
        <f t="shared" si="69"/>
        <v>0</v>
      </c>
      <c r="M63" s="56">
        <f t="shared" si="70"/>
        <v>0</v>
      </c>
      <c r="N63" s="56">
        <f t="shared" si="71"/>
        <v>0</v>
      </c>
      <c r="O63" s="56">
        <f t="shared" si="72"/>
        <v>0</v>
      </c>
      <c r="P63" s="56">
        <f t="shared" si="73"/>
        <v>0</v>
      </c>
      <c r="Q63" s="56">
        <f t="shared" si="74"/>
        <v>0</v>
      </c>
      <c r="R63" s="56"/>
      <c r="S63" s="55"/>
      <c r="T63" s="34"/>
      <c r="U63" s="153" t="str">
        <f>IFERROR(VLOOKUP(V63,Resumo!$D$7:$E$147,2,FALSE),"")</f>
        <v/>
      </c>
      <c r="V63" s="114"/>
      <c r="W63" s="114">
        <f t="shared" si="75"/>
        <v>0</v>
      </c>
      <c r="X63" s="114">
        <f t="shared" si="75"/>
        <v>0</v>
      </c>
      <c r="Y63" s="114">
        <f t="shared" si="75"/>
        <v>0</v>
      </c>
      <c r="Z63" s="114">
        <f t="shared" si="75"/>
        <v>0</v>
      </c>
      <c r="AA63" s="114">
        <f t="shared" si="75"/>
        <v>0</v>
      </c>
      <c r="AB63" s="114">
        <f t="shared" si="75"/>
        <v>0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/>
      <c r="D64" s="56"/>
      <c r="E64" s="56">
        <f t="shared" si="63"/>
        <v>0</v>
      </c>
      <c r="F64" s="56">
        <f t="shared" si="64"/>
        <v>0</v>
      </c>
      <c r="G64" s="56">
        <f t="shared" si="65"/>
        <v>0</v>
      </c>
      <c r="H64" s="56">
        <f t="shared" si="66"/>
        <v>0</v>
      </c>
      <c r="I64" s="56">
        <f t="shared" si="67"/>
        <v>0</v>
      </c>
      <c r="J64" s="56">
        <f t="shared" si="68"/>
        <v>0</v>
      </c>
      <c r="K64" s="57"/>
      <c r="L64" s="56">
        <f t="shared" si="69"/>
        <v>0</v>
      </c>
      <c r="M64" s="56">
        <f t="shared" si="70"/>
        <v>0</v>
      </c>
      <c r="N64" s="56">
        <f t="shared" si="71"/>
        <v>0</v>
      </c>
      <c r="O64" s="56">
        <f t="shared" si="72"/>
        <v>0</v>
      </c>
      <c r="P64" s="56">
        <f t="shared" si="73"/>
        <v>0</v>
      </c>
      <c r="Q64" s="56">
        <f t="shared" si="74"/>
        <v>0</v>
      </c>
      <c r="R64" s="56"/>
      <c r="S64" s="55"/>
      <c r="T64" s="34"/>
      <c r="U64" s="153" t="str">
        <f>IFERROR(VLOOKUP(V64,Resumo!$D$7:$E$147,2,FALSE),"")</f>
        <v/>
      </c>
      <c r="V64" s="114"/>
      <c r="W64" s="114">
        <f t="shared" si="75"/>
        <v>0</v>
      </c>
      <c r="X64" s="114">
        <f t="shared" si="75"/>
        <v>0</v>
      </c>
      <c r="Y64" s="114">
        <f t="shared" si="75"/>
        <v>0</v>
      </c>
      <c r="Z64" s="114">
        <f t="shared" si="75"/>
        <v>0</v>
      </c>
      <c r="AA64" s="114">
        <f t="shared" si="75"/>
        <v>0</v>
      </c>
      <c r="AB64" s="114">
        <f t="shared" si="75"/>
        <v>0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0</v>
      </c>
      <c r="G65" s="56">
        <f t="shared" si="65"/>
        <v>0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0</v>
      </c>
      <c r="N65" s="56">
        <f t="shared" si="71"/>
        <v>0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/>
      </c>
      <c r="V65" s="114"/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0</v>
      </c>
      <c r="AA65" s="114">
        <f t="shared" si="75"/>
        <v>0</v>
      </c>
      <c r="AB65" s="114">
        <f t="shared" si="75"/>
        <v>0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0</v>
      </c>
      <c r="G66" s="67">
        <f t="shared" si="65"/>
        <v>0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0</v>
      </c>
      <c r="N66" s="67">
        <f t="shared" si="71"/>
        <v>0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/>
      <c r="D69" s="49">
        <f>SUM(D70:D79)</f>
        <v>0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0</v>
      </c>
      <c r="S69" s="48"/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/>
      <c r="D70" s="56"/>
      <c r="E70" s="56">
        <f t="shared" ref="E70:E79" si="76">IF((C70=""),0,IF($D$69=$R$69,1,IF($D$69&gt;$R$69,3,IF($D$69&lt;$R$69,0))))</f>
        <v>0</v>
      </c>
      <c r="F70" s="56">
        <f t="shared" ref="F70:F79" si="77">$D$69</f>
        <v>0</v>
      </c>
      <c r="G70" s="56">
        <f t="shared" ref="G70:G79" si="78">$R$69</f>
        <v>0</v>
      </c>
      <c r="H70" s="56">
        <f t="shared" ref="H70:H79" si="79">IF((C70=""),0,IF($D$69&gt;$R$69,1,0))</f>
        <v>0</v>
      </c>
      <c r="I70" s="56">
        <f t="shared" ref="I70:I79" si="80">IF((C70=""),0,IF($D$69=$R$69,1,0))</f>
        <v>0</v>
      </c>
      <c r="J70" s="56">
        <f t="shared" ref="J70:J79" si="81">IF((C70=""),0,IF($D$69&lt;$R$69,1,0))</f>
        <v>0</v>
      </c>
      <c r="K70" s="57"/>
      <c r="L70" s="56">
        <f t="shared" ref="L70:L79" si="82">IF((S70=""),0,IF($D$69=$R$69,1,IF($D$69&lt;$R$69,3,IF($D$69&gt;$R$69,0))))</f>
        <v>0</v>
      </c>
      <c r="M70" s="56">
        <f t="shared" ref="M70:M79" si="83">$R$69</f>
        <v>0</v>
      </c>
      <c r="N70" s="56">
        <f t="shared" ref="N70:N79" si="84">$D$69</f>
        <v>0</v>
      </c>
      <c r="O70" s="56">
        <f t="shared" ref="O70:O79" si="85">IF((S70=""),0,IF($D$69&lt;$R$69,1,0))</f>
        <v>0</v>
      </c>
      <c r="P70" s="56">
        <f t="shared" ref="P70:P79" si="86">IF((S70=""),0,IF($D$69=$R$69,1,0))</f>
        <v>0</v>
      </c>
      <c r="Q70" s="56">
        <f t="shared" ref="Q70:Q79" si="87">IF((S70=""),0,IF($D$69&gt;$R$69,1,0))</f>
        <v>0</v>
      </c>
      <c r="R70" s="56"/>
      <c r="S70" s="55"/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/>
      <c r="D71" s="56"/>
      <c r="E71" s="56">
        <f t="shared" si="76"/>
        <v>0</v>
      </c>
      <c r="F71" s="56">
        <f t="shared" si="77"/>
        <v>0</v>
      </c>
      <c r="G71" s="56">
        <f t="shared" si="78"/>
        <v>0</v>
      </c>
      <c r="H71" s="56">
        <f t="shared" si="79"/>
        <v>0</v>
      </c>
      <c r="I71" s="56">
        <f t="shared" si="80"/>
        <v>0</v>
      </c>
      <c r="J71" s="56">
        <f t="shared" si="81"/>
        <v>0</v>
      </c>
      <c r="K71" s="57"/>
      <c r="L71" s="56">
        <f t="shared" si="82"/>
        <v>0</v>
      </c>
      <c r="M71" s="56">
        <f t="shared" si="83"/>
        <v>0</v>
      </c>
      <c r="N71" s="56">
        <f t="shared" si="84"/>
        <v>0</v>
      </c>
      <c r="O71" s="56">
        <f t="shared" si="85"/>
        <v>0</v>
      </c>
      <c r="P71" s="56">
        <f t="shared" si="86"/>
        <v>0</v>
      </c>
      <c r="Q71" s="56">
        <f t="shared" si="87"/>
        <v>0</v>
      </c>
      <c r="R71" s="56"/>
      <c r="S71" s="55"/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/>
      <c r="D72" s="56"/>
      <c r="E72" s="56">
        <f t="shared" si="76"/>
        <v>0</v>
      </c>
      <c r="F72" s="56">
        <f t="shared" si="77"/>
        <v>0</v>
      </c>
      <c r="G72" s="56">
        <f t="shared" si="78"/>
        <v>0</v>
      </c>
      <c r="H72" s="56">
        <f t="shared" si="79"/>
        <v>0</v>
      </c>
      <c r="I72" s="56">
        <f t="shared" si="80"/>
        <v>0</v>
      </c>
      <c r="J72" s="56">
        <f t="shared" si="81"/>
        <v>0</v>
      </c>
      <c r="K72" s="57"/>
      <c r="L72" s="56">
        <f t="shared" si="82"/>
        <v>0</v>
      </c>
      <c r="M72" s="56">
        <f t="shared" si="83"/>
        <v>0</v>
      </c>
      <c r="N72" s="56">
        <f t="shared" si="84"/>
        <v>0</v>
      </c>
      <c r="O72" s="56">
        <f t="shared" si="85"/>
        <v>0</v>
      </c>
      <c r="P72" s="56">
        <f t="shared" si="86"/>
        <v>0</v>
      </c>
      <c r="Q72" s="56">
        <f t="shared" si="87"/>
        <v>0</v>
      </c>
      <c r="R72" s="56"/>
      <c r="S72" s="55"/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/>
      <c r="D73" s="56"/>
      <c r="E73" s="56">
        <f t="shared" si="76"/>
        <v>0</v>
      </c>
      <c r="F73" s="56">
        <f t="shared" si="77"/>
        <v>0</v>
      </c>
      <c r="G73" s="56">
        <f t="shared" si="78"/>
        <v>0</v>
      </c>
      <c r="H73" s="56">
        <f t="shared" si="79"/>
        <v>0</v>
      </c>
      <c r="I73" s="56">
        <f t="shared" si="80"/>
        <v>0</v>
      </c>
      <c r="J73" s="56">
        <f t="shared" si="81"/>
        <v>0</v>
      </c>
      <c r="K73" s="57"/>
      <c r="L73" s="56">
        <f t="shared" si="82"/>
        <v>0</v>
      </c>
      <c r="M73" s="56">
        <f t="shared" si="83"/>
        <v>0</v>
      </c>
      <c r="N73" s="56">
        <f t="shared" si="84"/>
        <v>0</v>
      </c>
      <c r="O73" s="56">
        <f t="shared" si="85"/>
        <v>0</v>
      </c>
      <c r="P73" s="56">
        <f t="shared" si="86"/>
        <v>0</v>
      </c>
      <c r="Q73" s="56">
        <f t="shared" si="87"/>
        <v>0</v>
      </c>
      <c r="R73" s="56"/>
      <c r="S73" s="55"/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/>
      <c r="D74" s="56"/>
      <c r="E74" s="56">
        <f t="shared" si="76"/>
        <v>0</v>
      </c>
      <c r="F74" s="56">
        <f t="shared" si="77"/>
        <v>0</v>
      </c>
      <c r="G74" s="56">
        <f t="shared" si="78"/>
        <v>0</v>
      </c>
      <c r="H74" s="56">
        <f t="shared" si="79"/>
        <v>0</v>
      </c>
      <c r="I74" s="56">
        <f t="shared" si="80"/>
        <v>0</v>
      </c>
      <c r="J74" s="56">
        <f t="shared" si="81"/>
        <v>0</v>
      </c>
      <c r="K74" s="57"/>
      <c r="L74" s="56">
        <f t="shared" si="82"/>
        <v>0</v>
      </c>
      <c r="M74" s="56">
        <f t="shared" si="83"/>
        <v>0</v>
      </c>
      <c r="N74" s="56">
        <f t="shared" si="84"/>
        <v>0</v>
      </c>
      <c r="O74" s="56">
        <f t="shared" si="85"/>
        <v>0</v>
      </c>
      <c r="P74" s="56">
        <f t="shared" si="86"/>
        <v>0</v>
      </c>
      <c r="Q74" s="56">
        <f t="shared" si="87"/>
        <v>0</v>
      </c>
      <c r="R74" s="56"/>
      <c r="S74" s="55"/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/>
      <c r="D75" s="56"/>
      <c r="E75" s="56">
        <f t="shared" si="76"/>
        <v>0</v>
      </c>
      <c r="F75" s="56">
        <f t="shared" si="77"/>
        <v>0</v>
      </c>
      <c r="G75" s="56">
        <f t="shared" si="78"/>
        <v>0</v>
      </c>
      <c r="H75" s="56">
        <f t="shared" si="79"/>
        <v>0</v>
      </c>
      <c r="I75" s="56">
        <f t="shared" si="80"/>
        <v>0</v>
      </c>
      <c r="J75" s="56">
        <f t="shared" si="81"/>
        <v>0</v>
      </c>
      <c r="K75" s="57"/>
      <c r="L75" s="56">
        <f t="shared" si="82"/>
        <v>0</v>
      </c>
      <c r="M75" s="56">
        <f t="shared" si="83"/>
        <v>0</v>
      </c>
      <c r="N75" s="56">
        <f t="shared" si="84"/>
        <v>0</v>
      </c>
      <c r="O75" s="56">
        <f t="shared" si="85"/>
        <v>0</v>
      </c>
      <c r="P75" s="56">
        <f t="shared" si="86"/>
        <v>0</v>
      </c>
      <c r="Q75" s="56">
        <f t="shared" si="87"/>
        <v>0</v>
      </c>
      <c r="R75" s="56"/>
      <c r="S75" s="55"/>
      <c r="T75" s="34"/>
      <c r="U75" s="153" t="str">
        <f>IFERROR(VLOOKUP(V75,Resumo!$D$7:$E$147,2,FALSE),"")</f>
        <v/>
      </c>
      <c r="V75" s="114"/>
      <c r="W75" s="114">
        <f t="shared" ref="W75:AC76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/>
      <c r="D76" s="56"/>
      <c r="E76" s="56">
        <f t="shared" si="76"/>
        <v>0</v>
      </c>
      <c r="F76" s="56">
        <f t="shared" si="77"/>
        <v>0</v>
      </c>
      <c r="G76" s="56">
        <f t="shared" si="78"/>
        <v>0</v>
      </c>
      <c r="H76" s="56">
        <f t="shared" si="79"/>
        <v>0</v>
      </c>
      <c r="I76" s="56">
        <f t="shared" si="80"/>
        <v>0</v>
      </c>
      <c r="J76" s="56">
        <f t="shared" si="81"/>
        <v>0</v>
      </c>
      <c r="K76" s="57"/>
      <c r="L76" s="56">
        <f t="shared" si="82"/>
        <v>0</v>
      </c>
      <c r="M76" s="56">
        <f t="shared" si="83"/>
        <v>0</v>
      </c>
      <c r="N76" s="56">
        <f t="shared" si="84"/>
        <v>0</v>
      </c>
      <c r="O76" s="56">
        <f t="shared" si="85"/>
        <v>0</v>
      </c>
      <c r="P76" s="56">
        <f t="shared" si="86"/>
        <v>0</v>
      </c>
      <c r="Q76" s="56">
        <f t="shared" si="87"/>
        <v>0</v>
      </c>
      <c r="R76" s="56"/>
      <c r="S76" s="55"/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/>
      <c r="D77" s="56"/>
      <c r="E77" s="56">
        <f t="shared" si="76"/>
        <v>0</v>
      </c>
      <c r="F77" s="56">
        <f t="shared" si="77"/>
        <v>0</v>
      </c>
      <c r="G77" s="56">
        <f t="shared" si="78"/>
        <v>0</v>
      </c>
      <c r="H77" s="56">
        <f t="shared" si="79"/>
        <v>0</v>
      </c>
      <c r="I77" s="56">
        <f t="shared" si="80"/>
        <v>0</v>
      </c>
      <c r="J77" s="56">
        <f t="shared" si="81"/>
        <v>0</v>
      </c>
      <c r="K77" s="57"/>
      <c r="L77" s="56">
        <f t="shared" si="82"/>
        <v>0</v>
      </c>
      <c r="M77" s="56">
        <f t="shared" si="83"/>
        <v>0</v>
      </c>
      <c r="N77" s="56">
        <f t="shared" si="84"/>
        <v>0</v>
      </c>
      <c r="O77" s="56">
        <f t="shared" si="85"/>
        <v>0</v>
      </c>
      <c r="P77" s="56">
        <f t="shared" si="86"/>
        <v>0</v>
      </c>
      <c r="Q77" s="56">
        <f t="shared" si="87"/>
        <v>0</v>
      </c>
      <c r="R77" s="56"/>
      <c r="S77" s="55"/>
      <c r="T77" s="34"/>
      <c r="U77" s="118"/>
      <c r="V77" s="118"/>
      <c r="W77" s="118"/>
      <c r="X77" s="118"/>
      <c r="Y77" s="118"/>
      <c r="Z77" s="118"/>
      <c r="AA77" s="118"/>
      <c r="AB77" s="118"/>
      <c r="AC77" s="119"/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0</v>
      </c>
      <c r="G78" s="56">
        <f t="shared" si="78"/>
        <v>0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0</v>
      </c>
      <c r="N78" s="56">
        <f t="shared" si="84"/>
        <v>0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0</v>
      </c>
      <c r="G79" s="67">
        <f t="shared" si="78"/>
        <v>0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0</v>
      </c>
      <c r="N79" s="67">
        <f t="shared" si="84"/>
        <v>0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31:BG31"/>
    <mergeCell ref="BB32:BG33"/>
    <mergeCell ref="BB35:BG35"/>
    <mergeCell ref="BB36:BG37"/>
    <mergeCell ref="AA37:AA40"/>
    <mergeCell ref="AI37:AI40"/>
    <mergeCell ref="AG38:AG40"/>
    <mergeCell ref="AD37:AD40"/>
    <mergeCell ref="AE37:AE40"/>
    <mergeCell ref="AF37:AF40"/>
    <mergeCell ref="AH37:AH40"/>
    <mergeCell ref="U39:V39"/>
    <mergeCell ref="U40:V40"/>
    <mergeCell ref="AB37:AB40"/>
    <mergeCell ref="AC37:AC40"/>
    <mergeCell ref="U37:V37"/>
    <mergeCell ref="W37:W40"/>
    <mergeCell ref="X37:X40"/>
    <mergeCell ref="Y37:Y40"/>
    <mergeCell ref="Z37:Z40"/>
    <mergeCell ref="BB22:BG22"/>
    <mergeCell ref="BB23:BG24"/>
    <mergeCell ref="AU27:AZ27"/>
    <mergeCell ref="BI27:BN27"/>
    <mergeCell ref="AU28:AZ29"/>
    <mergeCell ref="BI28:BN29"/>
    <mergeCell ref="BB8:BG8"/>
    <mergeCell ref="BB9:BG10"/>
    <mergeCell ref="AV14:BA14"/>
    <mergeCell ref="BH14:BM14"/>
    <mergeCell ref="AV15:BA16"/>
    <mergeCell ref="BH15:BM16"/>
  </mergeCells>
  <conditionalFormatting sqref="C4">
    <cfRule type="cellIs" dxfId="6770" priority="23" operator="equal">
      <formula>"Laranja"</formula>
    </cfRule>
    <cfRule type="cellIs" dxfId="6769" priority="29" operator="equal">
      <formula>"Vermelho"</formula>
    </cfRule>
    <cfRule type="cellIs" dxfId="6768" priority="28" operator="equal">
      <formula>"Verde"</formula>
    </cfRule>
    <cfRule type="cellIs" dxfId="6767" priority="27" operator="equal">
      <formula>"Amarelo"</formula>
    </cfRule>
    <cfRule type="cellIs" dxfId="6766" priority="26" operator="equal">
      <formula>"Cinza"</formula>
    </cfRule>
    <cfRule type="cellIs" dxfId="6765" priority="25" operator="equal">
      <formula>"Roxo"</formula>
    </cfRule>
    <cfRule type="cellIs" dxfId="6764" priority="24" operator="equal">
      <formula>"Preto"</formula>
    </cfRule>
    <cfRule type="cellIs" dxfId="6763" priority="30" operator="equal">
      <formula>"Azul"</formula>
    </cfRule>
  </conditionalFormatting>
  <conditionalFormatting sqref="C17">
    <cfRule type="cellIs" dxfId="6762" priority="41" operator="equal">
      <formula>"Roxo"</formula>
    </cfRule>
    <cfRule type="cellIs" dxfId="6761" priority="42" operator="equal">
      <formula>"Cinza"</formula>
    </cfRule>
    <cfRule type="cellIs" dxfId="6760" priority="43" operator="equal">
      <formula>"Amarelo"</formula>
    </cfRule>
    <cfRule type="cellIs" dxfId="6759" priority="44" operator="equal">
      <formula>"Verde"</formula>
    </cfRule>
    <cfRule type="cellIs" dxfId="6758" priority="39" operator="equal">
      <formula>"Laranja"</formula>
    </cfRule>
    <cfRule type="cellIs" dxfId="6757" priority="46" operator="equal">
      <formula>"Azul"</formula>
    </cfRule>
    <cfRule type="cellIs" dxfId="6756" priority="40" operator="equal">
      <formula>"Preto"</formula>
    </cfRule>
    <cfRule type="cellIs" dxfId="6755" priority="45" operator="equal">
      <formula>"Vermelho"</formula>
    </cfRule>
  </conditionalFormatting>
  <conditionalFormatting sqref="C30">
    <cfRule type="cellIs" dxfId="6754" priority="55" operator="equal">
      <formula>"Laranja"</formula>
    </cfRule>
    <cfRule type="cellIs" dxfId="6753" priority="62" operator="equal">
      <formula>"Azul"</formula>
    </cfRule>
    <cfRule type="cellIs" dxfId="6752" priority="60" operator="equal">
      <formula>"Verde"</formula>
    </cfRule>
    <cfRule type="cellIs" dxfId="6751" priority="59" operator="equal">
      <formula>"Amarelo"</formula>
    </cfRule>
    <cfRule type="cellIs" dxfId="6750" priority="58" operator="equal">
      <formula>"Cinza"</formula>
    </cfRule>
    <cfRule type="cellIs" dxfId="6749" priority="61" operator="equal">
      <formula>"Vermelho"</formula>
    </cfRule>
    <cfRule type="cellIs" dxfId="6748" priority="57" operator="equal">
      <formula>"Roxo"</formula>
    </cfRule>
    <cfRule type="cellIs" dxfId="6747" priority="56" operator="equal">
      <formula>"Preto"</formula>
    </cfRule>
  </conditionalFormatting>
  <conditionalFormatting sqref="C43">
    <cfRule type="cellIs" dxfId="6746" priority="78" operator="equal">
      <formula>"Azul"</formula>
    </cfRule>
    <cfRule type="cellIs" dxfId="6745" priority="77" operator="equal">
      <formula>"Vermelho"</formula>
    </cfRule>
    <cfRule type="cellIs" dxfId="6744" priority="76" operator="equal">
      <formula>"Verde"</formula>
    </cfRule>
    <cfRule type="cellIs" dxfId="6743" priority="75" operator="equal">
      <formula>"Amarelo"</formula>
    </cfRule>
    <cfRule type="cellIs" dxfId="6742" priority="74" operator="equal">
      <formula>"Cinza"</formula>
    </cfRule>
    <cfRule type="cellIs" dxfId="6741" priority="73" operator="equal">
      <formula>"Roxo"</formula>
    </cfRule>
    <cfRule type="cellIs" dxfId="6740" priority="71" operator="equal">
      <formula>"Laranja"</formula>
    </cfRule>
    <cfRule type="cellIs" dxfId="6739" priority="72" operator="equal">
      <formula>"Preto"</formula>
    </cfRule>
  </conditionalFormatting>
  <conditionalFormatting sqref="C56">
    <cfRule type="cellIs" dxfId="6738" priority="89" operator="equal">
      <formula>"Roxo"</formula>
    </cfRule>
    <cfRule type="cellIs" dxfId="6737" priority="87" operator="equal">
      <formula>"Laranja"</formula>
    </cfRule>
    <cfRule type="cellIs" dxfId="6736" priority="90" operator="equal">
      <formula>"Cinza"</formula>
    </cfRule>
    <cfRule type="cellIs" dxfId="6735" priority="91" operator="equal">
      <formula>"Amarelo"</formula>
    </cfRule>
    <cfRule type="cellIs" dxfId="6734" priority="92" operator="equal">
      <formula>"Verde"</formula>
    </cfRule>
    <cfRule type="cellIs" dxfId="6733" priority="93" operator="equal">
      <formula>"Vermelho"</formula>
    </cfRule>
    <cfRule type="cellIs" dxfId="6732" priority="94" operator="equal">
      <formula>"Azul"</formula>
    </cfRule>
    <cfRule type="cellIs" dxfId="6731" priority="88" operator="equal">
      <formula>"Preto"</formula>
    </cfRule>
  </conditionalFormatting>
  <conditionalFormatting sqref="C69">
    <cfRule type="cellIs" dxfId="6730" priority="103" operator="equal">
      <formula>"Laranja"</formula>
    </cfRule>
    <cfRule type="cellIs" dxfId="6729" priority="108" operator="equal">
      <formula>"Verde"</formula>
    </cfRule>
    <cfRule type="cellIs" dxfId="6728" priority="107" operator="equal">
      <formula>"Amarelo"</formula>
    </cfRule>
    <cfRule type="cellIs" dxfId="6727" priority="106" operator="equal">
      <formula>"Cinza"</formula>
    </cfRule>
    <cfRule type="cellIs" dxfId="6726" priority="105" operator="equal">
      <formula>"Roxo"</formula>
    </cfRule>
    <cfRule type="cellIs" dxfId="6725" priority="104" operator="equal">
      <formula>"Preto"</formula>
    </cfRule>
    <cfRule type="cellIs" dxfId="6724" priority="110" operator="equal">
      <formula>"Azul"</formula>
    </cfRule>
    <cfRule type="cellIs" dxfId="6723" priority="109" operator="equal">
      <formula>"Vermelho"</formula>
    </cfRule>
  </conditionalFormatting>
  <conditionalFormatting sqref="C82">
    <cfRule type="cellIs" dxfId="6722" priority="126" operator="equal">
      <formula>"Azul"</formula>
    </cfRule>
    <cfRule type="cellIs" dxfId="6721" priority="119" operator="equal">
      <formula>"Laranja"</formula>
    </cfRule>
    <cfRule type="cellIs" dxfId="6720" priority="120" operator="equal">
      <formula>"Preto"</formula>
    </cfRule>
    <cfRule type="cellIs" dxfId="6719" priority="121" operator="equal">
      <formula>"Roxo"</formula>
    </cfRule>
    <cfRule type="cellIs" dxfId="6718" priority="122" operator="equal">
      <formula>"Cinza"</formula>
    </cfRule>
    <cfRule type="cellIs" dxfId="6717" priority="123" operator="equal">
      <formula>"Amarelo"</formula>
    </cfRule>
    <cfRule type="cellIs" dxfId="6716" priority="124" operator="equal">
      <formula>"Verde"</formula>
    </cfRule>
    <cfRule type="cellIs" dxfId="6715" priority="125" operator="equal">
      <formula>"Vermelho"</formula>
    </cfRule>
  </conditionalFormatting>
  <conditionalFormatting sqref="C95">
    <cfRule type="cellIs" dxfId="6714" priority="142" operator="equal">
      <formula>"Azul"</formula>
    </cfRule>
    <cfRule type="cellIs" dxfId="6713" priority="141" operator="equal">
      <formula>"Vermelho"</formula>
    </cfRule>
    <cfRule type="cellIs" dxfId="6712" priority="140" operator="equal">
      <formula>"Verde"</formula>
    </cfRule>
    <cfRule type="cellIs" dxfId="6711" priority="139" operator="equal">
      <formula>"Amarelo"</formula>
    </cfRule>
    <cfRule type="cellIs" dxfId="6710" priority="138" operator="equal">
      <formula>"Cinza"</formula>
    </cfRule>
    <cfRule type="cellIs" dxfId="6709" priority="137" operator="equal">
      <formula>"Roxo"</formula>
    </cfRule>
    <cfRule type="cellIs" dxfId="6708" priority="136" operator="equal">
      <formula>"Preto"</formula>
    </cfRule>
    <cfRule type="cellIs" dxfId="6707" priority="135" operator="equal">
      <formula>"Laranja"</formula>
    </cfRule>
  </conditionalFormatting>
  <conditionalFormatting sqref="C108">
    <cfRule type="cellIs" dxfId="6706" priority="154" operator="equal">
      <formula>"Cinza"</formula>
    </cfRule>
    <cfRule type="cellIs" dxfId="6705" priority="153" operator="equal">
      <formula>"Roxo"</formula>
    </cfRule>
    <cfRule type="cellIs" dxfId="6704" priority="152" operator="equal">
      <formula>"Preto"</formula>
    </cfRule>
    <cfRule type="cellIs" dxfId="6703" priority="151" operator="equal">
      <formula>"Laranja"</formula>
    </cfRule>
    <cfRule type="cellIs" dxfId="6702" priority="158" operator="equal">
      <formula>"Azul"</formula>
    </cfRule>
    <cfRule type="cellIs" dxfId="6701" priority="157" operator="equal">
      <formula>"Vermelho"</formula>
    </cfRule>
    <cfRule type="cellIs" dxfId="6700" priority="156" operator="equal">
      <formula>"Verde"</formula>
    </cfRule>
    <cfRule type="cellIs" dxfId="6699" priority="155" operator="equal">
      <formula>"Amarelo"</formula>
    </cfRule>
  </conditionalFormatting>
  <conditionalFormatting sqref="C121">
    <cfRule type="cellIs" dxfId="6698" priority="174" operator="equal">
      <formula>"Azul"</formula>
    </cfRule>
    <cfRule type="cellIs" dxfId="6697" priority="168" operator="equal">
      <formula>"Preto"</formula>
    </cfRule>
    <cfRule type="cellIs" dxfId="6696" priority="167" operator="equal">
      <formula>"Laranja"</formula>
    </cfRule>
    <cfRule type="cellIs" dxfId="6695" priority="169" operator="equal">
      <formula>"Roxo"</formula>
    </cfRule>
    <cfRule type="cellIs" dxfId="6694" priority="170" operator="equal">
      <formula>"Cinza"</formula>
    </cfRule>
    <cfRule type="cellIs" dxfId="6693" priority="171" operator="equal">
      <formula>"Amarelo"</formula>
    </cfRule>
    <cfRule type="cellIs" dxfId="6692" priority="172" operator="equal">
      <formula>"Verde"</formula>
    </cfRule>
    <cfRule type="cellIs" dxfId="6691" priority="173" operator="equal">
      <formula>"Vermelho"</formula>
    </cfRule>
  </conditionalFormatting>
  <conditionalFormatting sqref="S4">
    <cfRule type="cellIs" dxfId="6690" priority="31" operator="equal">
      <formula>"Laranja"</formula>
    </cfRule>
    <cfRule type="cellIs" dxfId="6689" priority="35" operator="equal">
      <formula>"Amarelo"</formula>
    </cfRule>
    <cfRule type="cellIs" dxfId="6688" priority="36" operator="equal">
      <formula>"Verde"</formula>
    </cfRule>
    <cfRule type="cellIs" dxfId="6687" priority="38" operator="equal">
      <formula>"Azul"</formula>
    </cfRule>
    <cfRule type="cellIs" dxfId="6686" priority="32" operator="equal">
      <formula>"Preto"</formula>
    </cfRule>
    <cfRule type="cellIs" dxfId="6685" priority="33" operator="equal">
      <formula>"Roxo"</formula>
    </cfRule>
    <cfRule type="cellIs" dxfId="6684" priority="34" operator="equal">
      <formula>"Cinza"</formula>
    </cfRule>
    <cfRule type="cellIs" dxfId="6683" priority="37" operator="equal">
      <formula>"Vermelho"</formula>
    </cfRule>
  </conditionalFormatting>
  <conditionalFormatting sqref="S17">
    <cfRule type="cellIs" dxfId="6682" priority="52" operator="equal">
      <formula>"Verde"</formula>
    </cfRule>
    <cfRule type="cellIs" dxfId="6681" priority="53" operator="equal">
      <formula>"Vermelho"</formula>
    </cfRule>
    <cfRule type="cellIs" dxfId="6680" priority="54" operator="equal">
      <formula>"Azul"</formula>
    </cfRule>
    <cfRule type="cellIs" dxfId="6679" priority="47" operator="equal">
      <formula>"Laranja"</formula>
    </cfRule>
    <cfRule type="cellIs" dxfId="6678" priority="48" operator="equal">
      <formula>"Preto"</formula>
    </cfRule>
    <cfRule type="cellIs" dxfId="6677" priority="49" operator="equal">
      <formula>"Roxo"</formula>
    </cfRule>
    <cfRule type="cellIs" dxfId="6676" priority="50" operator="equal">
      <formula>"Cinza"</formula>
    </cfRule>
    <cfRule type="cellIs" dxfId="6675" priority="51" operator="equal">
      <formula>"Amarelo"</formula>
    </cfRule>
  </conditionalFormatting>
  <conditionalFormatting sqref="S30">
    <cfRule type="cellIs" dxfId="6674" priority="67" operator="equal">
      <formula>"Amarelo"</formula>
    </cfRule>
    <cfRule type="cellIs" dxfId="6673" priority="68" operator="equal">
      <formula>"Verde"</formula>
    </cfRule>
    <cfRule type="cellIs" dxfId="6672" priority="69" operator="equal">
      <formula>"Vermelho"</formula>
    </cfRule>
    <cfRule type="cellIs" dxfId="6671" priority="70" operator="equal">
      <formula>"Azul"</formula>
    </cfRule>
    <cfRule type="cellIs" dxfId="6670" priority="63" operator="equal">
      <formula>"Laranja"</formula>
    </cfRule>
    <cfRule type="cellIs" dxfId="6669" priority="64" operator="equal">
      <formula>"Preto"</formula>
    </cfRule>
    <cfRule type="cellIs" dxfId="6668" priority="65" operator="equal">
      <formula>"Roxo"</formula>
    </cfRule>
    <cfRule type="cellIs" dxfId="6667" priority="66" operator="equal">
      <formula>"Cinza"</formula>
    </cfRule>
  </conditionalFormatting>
  <conditionalFormatting sqref="S43">
    <cfRule type="cellIs" dxfId="6666" priority="82" operator="equal">
      <formula>"Cinza"</formula>
    </cfRule>
    <cfRule type="cellIs" dxfId="6665" priority="81" operator="equal">
      <formula>"Roxo"</formula>
    </cfRule>
    <cfRule type="cellIs" dxfId="6664" priority="80" operator="equal">
      <formula>"Preto"</formula>
    </cfRule>
    <cfRule type="cellIs" dxfId="6663" priority="79" operator="equal">
      <formula>"Laranja"</formula>
    </cfRule>
    <cfRule type="cellIs" dxfId="6662" priority="84" operator="equal">
      <formula>"Verde"</formula>
    </cfRule>
    <cfRule type="cellIs" dxfId="6661" priority="85" operator="equal">
      <formula>"Vermelho"</formula>
    </cfRule>
    <cfRule type="cellIs" dxfId="6660" priority="83" operator="equal">
      <formula>"Amarelo"</formula>
    </cfRule>
    <cfRule type="cellIs" dxfId="6659" priority="86" operator="equal">
      <formula>"Azul"</formula>
    </cfRule>
  </conditionalFormatting>
  <conditionalFormatting sqref="S56">
    <cfRule type="cellIs" dxfId="6658" priority="102" operator="equal">
      <formula>"Azul"</formula>
    </cfRule>
    <cfRule type="cellIs" dxfId="6657" priority="101" operator="equal">
      <formula>"Vermelho"</formula>
    </cfRule>
    <cfRule type="cellIs" dxfId="6656" priority="100" operator="equal">
      <formula>"Verde"</formula>
    </cfRule>
    <cfRule type="cellIs" dxfId="6655" priority="99" operator="equal">
      <formula>"Amarelo"</formula>
    </cfRule>
    <cfRule type="cellIs" dxfId="6654" priority="98" operator="equal">
      <formula>"Cinza"</formula>
    </cfRule>
    <cfRule type="cellIs" dxfId="6653" priority="97" operator="equal">
      <formula>"Roxo"</formula>
    </cfRule>
    <cfRule type="cellIs" dxfId="6652" priority="96" operator="equal">
      <formula>"Preto"</formula>
    </cfRule>
    <cfRule type="cellIs" dxfId="6651" priority="95" operator="equal">
      <formula>"Laranja"</formula>
    </cfRule>
  </conditionalFormatting>
  <conditionalFormatting sqref="S69">
    <cfRule type="cellIs" dxfId="6650" priority="111" operator="equal">
      <formula>"Laranja"</formula>
    </cfRule>
    <cfRule type="cellIs" dxfId="6649" priority="112" operator="equal">
      <formula>"Preto"</formula>
    </cfRule>
    <cfRule type="cellIs" dxfId="6648" priority="113" operator="equal">
      <formula>"Roxo"</formula>
    </cfRule>
    <cfRule type="cellIs" dxfId="6647" priority="114" operator="equal">
      <formula>"Cinza"</formula>
    </cfRule>
    <cfRule type="cellIs" dxfId="6646" priority="115" operator="equal">
      <formula>"Amarelo"</formula>
    </cfRule>
    <cfRule type="cellIs" dxfId="6645" priority="116" operator="equal">
      <formula>"Verde"</formula>
    </cfRule>
    <cfRule type="cellIs" dxfId="6644" priority="117" operator="equal">
      <formula>"Vermelho"</formula>
    </cfRule>
    <cfRule type="cellIs" dxfId="6643" priority="118" operator="equal">
      <formula>"Azul"</formula>
    </cfRule>
  </conditionalFormatting>
  <conditionalFormatting sqref="S82">
    <cfRule type="cellIs" dxfId="6642" priority="128" operator="equal">
      <formula>"Preto"</formula>
    </cfRule>
    <cfRule type="cellIs" dxfId="6641" priority="129" operator="equal">
      <formula>"Roxo"</formula>
    </cfRule>
    <cfRule type="cellIs" dxfId="6640" priority="130" operator="equal">
      <formula>"Cinza"</formula>
    </cfRule>
    <cfRule type="cellIs" dxfId="6639" priority="131" operator="equal">
      <formula>"Amarelo"</formula>
    </cfRule>
    <cfRule type="cellIs" dxfId="6638" priority="132" operator="equal">
      <formula>"Verde"</formula>
    </cfRule>
    <cfRule type="cellIs" dxfId="6637" priority="133" operator="equal">
      <formula>"Vermelho"</formula>
    </cfRule>
    <cfRule type="cellIs" dxfId="6636" priority="134" operator="equal">
      <formula>"Azul"</formula>
    </cfRule>
    <cfRule type="cellIs" dxfId="6635" priority="127" operator="equal">
      <formula>"Laranja"</formula>
    </cfRule>
  </conditionalFormatting>
  <conditionalFormatting sqref="S95">
    <cfRule type="cellIs" dxfId="6634" priority="144" operator="equal">
      <formula>"Preto"</formula>
    </cfRule>
    <cfRule type="cellIs" dxfId="6633" priority="150" operator="equal">
      <formula>"Azul"</formula>
    </cfRule>
    <cfRule type="cellIs" dxfId="6632" priority="149" operator="equal">
      <formula>"Vermelho"</formula>
    </cfRule>
    <cfRule type="cellIs" dxfId="6631" priority="148" operator="equal">
      <formula>"Verde"</formula>
    </cfRule>
    <cfRule type="cellIs" dxfId="6630" priority="147" operator="equal">
      <formula>"Amarelo"</formula>
    </cfRule>
    <cfRule type="cellIs" dxfId="6629" priority="146" operator="equal">
      <formula>"Cinza"</formula>
    </cfRule>
    <cfRule type="cellIs" dxfId="6628" priority="145" operator="equal">
      <formula>"Roxo"</formula>
    </cfRule>
    <cfRule type="cellIs" dxfId="6627" priority="143" operator="equal">
      <formula>"Laranja"</formula>
    </cfRule>
  </conditionalFormatting>
  <conditionalFormatting sqref="S108">
    <cfRule type="cellIs" dxfId="6626" priority="159" operator="equal">
      <formula>"Laranja"</formula>
    </cfRule>
    <cfRule type="cellIs" dxfId="6625" priority="160" operator="equal">
      <formula>"Preto"</formula>
    </cfRule>
    <cfRule type="cellIs" dxfId="6624" priority="161" operator="equal">
      <formula>"Roxo"</formula>
    </cfRule>
    <cfRule type="cellIs" dxfId="6623" priority="162" operator="equal">
      <formula>"Cinza"</formula>
    </cfRule>
    <cfRule type="cellIs" dxfId="6622" priority="163" operator="equal">
      <formula>"Amarelo"</formula>
    </cfRule>
    <cfRule type="cellIs" dxfId="6621" priority="164" operator="equal">
      <formula>"Verde"</formula>
    </cfRule>
    <cfRule type="cellIs" dxfId="6620" priority="166" operator="equal">
      <formula>"Azul"</formula>
    </cfRule>
    <cfRule type="cellIs" dxfId="6619" priority="165" operator="equal">
      <formula>"Vermelho"</formula>
    </cfRule>
  </conditionalFormatting>
  <conditionalFormatting sqref="S121">
    <cfRule type="cellIs" dxfId="6618" priority="175" operator="equal">
      <formula>"Laranja"</formula>
    </cfRule>
    <cfRule type="cellIs" dxfId="6617" priority="176" operator="equal">
      <formula>"Preto"</formula>
    </cfRule>
    <cfRule type="cellIs" dxfId="6616" priority="177" operator="equal">
      <formula>"Roxo"</formula>
    </cfRule>
    <cfRule type="cellIs" dxfId="6615" priority="178" operator="equal">
      <formula>"Cinza"</formula>
    </cfRule>
    <cfRule type="cellIs" dxfId="6614" priority="179" operator="equal">
      <formula>"Amarelo"</formula>
    </cfRule>
    <cfRule type="cellIs" dxfId="6613" priority="180" operator="equal">
      <formula>"Verde"</formula>
    </cfRule>
    <cfRule type="cellIs" dxfId="6612" priority="181" operator="equal">
      <formula>"Vermelho"</formula>
    </cfRule>
    <cfRule type="cellIs" dxfId="6611" priority="182" operator="equal">
      <formula>"Azul"</formula>
    </cfRule>
  </conditionalFormatting>
  <conditionalFormatting sqref="W43:AC76 AF44:AF45 AI44:AI45">
    <cfRule type="cellIs" dxfId="6610" priority="15" operator="greaterThan">
      <formula>0</formula>
    </cfRule>
  </conditionalFormatting>
  <conditionalFormatting sqref="AD3:AD5">
    <cfRule type="top10" dxfId="6609" priority="183" rank="1"/>
  </conditionalFormatting>
  <conditionalFormatting sqref="AD6:AD10">
    <cfRule type="top10" dxfId="6608" priority="14" rank="1"/>
  </conditionalFormatting>
  <conditionalFormatting sqref="AD11:AD18">
    <cfRule type="top10" dxfId="6607" priority="13" rank="2"/>
  </conditionalFormatting>
  <conditionalFormatting sqref="AD19:AD23">
    <cfRule type="top10" dxfId="6606" priority="12" rank="1"/>
  </conditionalFormatting>
  <conditionalFormatting sqref="AD24:AD31">
    <cfRule type="top10" dxfId="6605" priority="11" rank="2"/>
  </conditionalFormatting>
  <conditionalFormatting sqref="AD32:AD36">
    <cfRule type="top10" dxfId="6604" priority="10" rank="1"/>
  </conditionalFormatting>
  <conditionalFormatting sqref="AE3:AE36">
    <cfRule type="cellIs" dxfId="6603" priority="1" operator="equal">
      <formula>2</formula>
    </cfRule>
  </conditionalFormatting>
  <conditionalFormatting sqref="AF3:AF5">
    <cfRule type="top10" dxfId="6602" priority="22" rank="1"/>
  </conditionalFormatting>
  <conditionalFormatting sqref="AF6:AF10">
    <cfRule type="top10" dxfId="6601" priority="21" rank="1"/>
  </conditionalFormatting>
  <conditionalFormatting sqref="AF11:AF18">
    <cfRule type="top10" dxfId="6600" priority="20" rank="2"/>
  </conditionalFormatting>
  <conditionalFormatting sqref="AF19:AF23">
    <cfRule type="top10" dxfId="6599" priority="19" rank="1"/>
  </conditionalFormatting>
  <conditionalFormatting sqref="AF24:AF31">
    <cfRule type="top10" dxfId="6598" priority="18" rank="2"/>
  </conditionalFormatting>
  <conditionalFormatting sqref="AF32:AF36">
    <cfRule type="top10" dxfId="6597" priority="17" rank="1"/>
  </conditionalFormatting>
  <conditionalFormatting sqref="AG3:AG36">
    <cfRule type="cellIs" dxfId="6596" priority="16" operator="greaterThan">
      <formula>0</formula>
    </cfRule>
  </conditionalFormatting>
  <conditionalFormatting sqref="AH3:AH5">
    <cfRule type="top10" dxfId="6595" priority="7" bottom="1" rank="1"/>
  </conditionalFormatting>
  <conditionalFormatting sqref="AH6:AH10">
    <cfRule type="top10" dxfId="6594" priority="6" bottom="1" rank="1"/>
  </conditionalFormatting>
  <conditionalFormatting sqref="AH11:AH18">
    <cfRule type="top10" dxfId="6593" priority="5" bottom="1" rank="2"/>
  </conditionalFormatting>
  <conditionalFormatting sqref="AH19:AH23">
    <cfRule type="top10" dxfId="6592" priority="4" bottom="1" rank="1"/>
  </conditionalFormatting>
  <conditionalFormatting sqref="AH1:AI1">
    <cfRule type="cellIs" dxfId="6591" priority="8" operator="equal">
      <formula>2</formula>
    </cfRule>
    <cfRule type="cellIs" dxfId="6590" priority="9" operator="equal">
      <formula>1</formula>
    </cfRule>
  </conditionalFormatting>
  <conditionalFormatting sqref="AI24:AI31">
    <cfRule type="top10" dxfId="6589" priority="3" rank="2"/>
  </conditionalFormatting>
  <conditionalFormatting sqref="AI32:AI36">
    <cfRule type="top10" dxfId="6588" priority="2" rank="1"/>
  </conditionalFormatting>
  <pageMargins left="0.7" right="0.7" top="0.75" bottom="0.75" header="0" footer="0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96E87-85DA-47C4-88FA-1F720F30B3BE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W29" sqref="W29"/>
      <selection pane="topRight" activeCell="W29" sqref="W29"/>
      <selection pane="bottomLeft" activeCell="W29" sqref="W29"/>
      <selection pane="bottomRight" activeCell="BP20" sqref="BP20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W42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164</v>
      </c>
      <c r="W3" s="169">
        <f t="shared" ref="W3:W36" si="0">COUNTIF($C$2:$C$123,V3)+COUNTIF($S$2:$S$123,V3)</f>
        <v>4</v>
      </c>
      <c r="X3" s="164">
        <f t="shared" ref="X3:X36" si="1">SUMIF($C$2:$C$123,V3,$F$2:$F$123)+SUMIF($S$2:$S$123,V3,$M$2:$M$123)</f>
        <v>3</v>
      </c>
      <c r="Y3" s="164">
        <f t="shared" ref="Y3:Y36" si="2">SUMIF($C$2:$C$123,V3,$G$2:$G$123)+SUMIF($S$2:$S$123,V3,$N$2:$N$123)</f>
        <v>2</v>
      </c>
      <c r="Z3" s="164">
        <f t="shared" ref="Z3:Z36" si="3">SUMIF($C$2:$C$123,V3,$H$2:$H$123)+SUMIF($S$2:$S$123,V3,$O$2:$O$123)</f>
        <v>2</v>
      </c>
      <c r="AA3" s="164">
        <f>SUMIF($C$2:$C$123,V3,$I$2:$I$123)+SUMIF($S$2:$S$123,V3,$P$2:P$123)</f>
        <v>1</v>
      </c>
      <c r="AB3" s="174">
        <f t="shared" ref="AB3:AB36" si="4">SUMIF($C$2:$C$123,V3,$J$2:$J$123)+SUMIF($S$2:$S$123,V3,$Q$2:$Q$123)</f>
        <v>1</v>
      </c>
      <c r="AC3" s="180">
        <f t="shared" ref="AC3:AC36" si="5">SUMIF($C$2:$C$123,V3,$E$2:$E$123)+SUMIF($S$2:$S$123,V3,$L$2:$L$123)</f>
        <v>7</v>
      </c>
      <c r="AD3" s="183">
        <f t="shared" ref="AD3:AD36" si="6">IFERROR(IF(W3&gt;=($AI$42*$AI$43),(AC3)/(W3*3),"-"),"-")</f>
        <v>0.58333333333333337</v>
      </c>
      <c r="AE3" s="180">
        <f>IF(W3&gt;0,IF(AH3=MIN($AH$3:$AH$5),2,0),)</f>
        <v>2</v>
      </c>
      <c r="AF3" s="190">
        <f>IF(W3&gt;0,IF(AD3=MAX($AD$3:$AD$5),AC3+AE3+2,AC3+AE3),)</f>
        <v>11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0.5</v>
      </c>
      <c r="AI3" s="206">
        <f>IFERROR(IF(W3&gt;=($AI$42*$AI$43),X3/W3,"-"),"-")</f>
        <v>0.75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198</v>
      </c>
      <c r="D4" s="49">
        <f>SUM(D5:D14)</f>
        <v>0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0</v>
      </c>
      <c r="S4" s="149" t="s">
        <v>199</v>
      </c>
      <c r="T4" s="34"/>
      <c r="U4" s="159" t="s">
        <v>18</v>
      </c>
      <c r="V4" s="197" t="s">
        <v>205</v>
      </c>
      <c r="W4" s="170">
        <f t="shared" si="0"/>
        <v>4</v>
      </c>
      <c r="X4" s="52">
        <f t="shared" si="1"/>
        <v>2</v>
      </c>
      <c r="Y4" s="52">
        <f t="shared" si="2"/>
        <v>3</v>
      </c>
      <c r="Z4" s="52">
        <f t="shared" si="3"/>
        <v>1</v>
      </c>
      <c r="AA4" s="52">
        <f>SUMIF($C$2:$C$123,V4,$I$2:$I$123)+SUMIF($S$2:$S$123,V4,$P$2:P$123)</f>
        <v>1</v>
      </c>
      <c r="AB4" s="171">
        <f t="shared" si="4"/>
        <v>2</v>
      </c>
      <c r="AC4" s="178">
        <f t="shared" si="5"/>
        <v>4</v>
      </c>
      <c r="AD4" s="181">
        <f t="shared" si="6"/>
        <v>0.33333333333333331</v>
      </c>
      <c r="AE4" s="178">
        <f>IF(W4&gt;0,IF(AH4=MIN($AH$3:$AH$5),2,0),)</f>
        <v>0</v>
      </c>
      <c r="AF4" s="191">
        <f>IF(W4&gt;0,IF(AD4=MAX($AD$3:$AD$5),AC4+AE4+2,AC4+AE4),)</f>
        <v>4</v>
      </c>
      <c r="AG4" s="187">
        <f t="shared" si="7"/>
        <v>0</v>
      </c>
      <c r="AH4" s="53">
        <f t="shared" si="8"/>
        <v>0.75</v>
      </c>
      <c r="AI4" s="207">
        <f t="shared" ref="AI4:AI36" si="9">IFERROR(IF(W4&gt;=($AI$42*$AI$43),X4/W4,"-"),"-")</f>
        <v>0.5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205</v>
      </c>
      <c r="D5" s="56"/>
      <c r="E5" s="56">
        <f t="shared" ref="E5:E14" si="10">IF((C5=""),0,IF($D$4=$R$4,1,IF($D$4&gt;$R$4,3,IF($D$4&lt;$R$4,0))))</f>
        <v>1</v>
      </c>
      <c r="F5" s="56">
        <f t="shared" ref="F5:F14" si="11">$D$4</f>
        <v>0</v>
      </c>
      <c r="G5" s="56">
        <f t="shared" ref="G5:G14" si="12">$R$4</f>
        <v>0</v>
      </c>
      <c r="H5" s="56">
        <f t="shared" ref="H5:H14" si="13">IF((C5=""),0,IF($D$4&gt;$R$4,1,0))</f>
        <v>0</v>
      </c>
      <c r="I5" s="56">
        <f t="shared" ref="I5:I14" si="14">IF((C5=""),0,IF($D$4=$R$4,1,0))</f>
        <v>1</v>
      </c>
      <c r="J5" s="56">
        <f t="shared" ref="J5:J14" si="15">IF((C5=""),0,IF($D$4&lt;$R$4,1,0))</f>
        <v>0</v>
      </c>
      <c r="K5" s="57"/>
      <c r="L5" s="56">
        <f t="shared" ref="L5:L14" si="16">IF((S5=""),0,IF($D$4=$R$4,1,IF($D$4&lt;$R$4,3,IF($D$4&gt;$R$4,0))))</f>
        <v>1</v>
      </c>
      <c r="M5" s="56">
        <f t="shared" ref="M5:M14" si="17">$R$4</f>
        <v>0</v>
      </c>
      <c r="N5" s="56">
        <f t="shared" ref="N5:N14" si="18">$D$4</f>
        <v>0</v>
      </c>
      <c r="O5" s="56">
        <f t="shared" ref="O5:O14" si="19">IF((S5=""),0,IF($D$4&lt;$R$4,1,0))</f>
        <v>0</v>
      </c>
      <c r="P5" s="56">
        <f t="shared" ref="P5:P14" si="20">IF((S5=""),0,IF($D$4=$R$4,1,0))</f>
        <v>1</v>
      </c>
      <c r="Q5" s="56">
        <f t="shared" ref="Q5:Q14" si="21">IF((S5=""),0,IF($D$4&gt;$R$4,1,0))</f>
        <v>0</v>
      </c>
      <c r="R5" s="56"/>
      <c r="S5" s="55" t="s">
        <v>164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13</v>
      </c>
      <c r="D6" s="56"/>
      <c r="E6" s="56">
        <f t="shared" si="10"/>
        <v>1</v>
      </c>
      <c r="F6" s="56">
        <f t="shared" si="11"/>
        <v>0</v>
      </c>
      <c r="G6" s="56">
        <f t="shared" si="12"/>
        <v>0</v>
      </c>
      <c r="H6" s="56">
        <f t="shared" si="13"/>
        <v>0</v>
      </c>
      <c r="I6" s="56">
        <f t="shared" si="14"/>
        <v>1</v>
      </c>
      <c r="J6" s="56">
        <f t="shared" si="15"/>
        <v>0</v>
      </c>
      <c r="K6" s="57"/>
      <c r="L6" s="56">
        <f t="shared" si="16"/>
        <v>1</v>
      </c>
      <c r="M6" s="56">
        <f t="shared" si="17"/>
        <v>0</v>
      </c>
      <c r="N6" s="56">
        <f t="shared" si="18"/>
        <v>0</v>
      </c>
      <c r="O6" s="56">
        <f t="shared" si="19"/>
        <v>0</v>
      </c>
      <c r="P6" s="56">
        <f t="shared" si="20"/>
        <v>1</v>
      </c>
      <c r="Q6" s="56">
        <f t="shared" si="21"/>
        <v>0</v>
      </c>
      <c r="R6" s="56"/>
      <c r="S6" s="55" t="s">
        <v>281</v>
      </c>
      <c r="T6" s="34"/>
      <c r="U6" s="163" t="s">
        <v>78</v>
      </c>
      <c r="V6" s="199" t="s">
        <v>84</v>
      </c>
      <c r="W6" s="169">
        <f t="shared" si="0"/>
        <v>3</v>
      </c>
      <c r="X6" s="164">
        <f t="shared" si="1"/>
        <v>1</v>
      </c>
      <c r="Y6" s="164">
        <f t="shared" si="2"/>
        <v>4</v>
      </c>
      <c r="Z6" s="164">
        <f t="shared" si="3"/>
        <v>1</v>
      </c>
      <c r="AA6" s="164">
        <f>SUMIF($C$2:$C$123,V6,$I$2:$I$123)+SUMIF($S$2:$S$123,V6,$P$2:P$123)</f>
        <v>0</v>
      </c>
      <c r="AB6" s="174">
        <f t="shared" si="4"/>
        <v>2</v>
      </c>
      <c r="AC6" s="180">
        <f t="shared" si="5"/>
        <v>3</v>
      </c>
      <c r="AD6" s="183">
        <f t="shared" si="6"/>
        <v>0.33333333333333331</v>
      </c>
      <c r="AE6" s="180">
        <f>IF(W6&gt;0,IF(AH6=MIN($AH$6:$AH$10),2,0),)</f>
        <v>2</v>
      </c>
      <c r="AF6" s="190">
        <f>IF(W6&gt;0,IF(AD6=MAX($AD$6:$AD$10),AC6+AE6+2,AC6+AE6),)</f>
        <v>7</v>
      </c>
      <c r="AG6" s="189">
        <f t="shared" si="7"/>
        <v>0</v>
      </c>
      <c r="AH6" s="165">
        <f t="shared" si="8"/>
        <v>1.3333333333333333</v>
      </c>
      <c r="AI6" s="206">
        <f t="shared" si="9"/>
        <v>0.33333333333333331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270</v>
      </c>
      <c r="D7" s="56"/>
      <c r="E7" s="56">
        <f t="shared" si="10"/>
        <v>1</v>
      </c>
      <c r="F7" s="56">
        <f t="shared" si="11"/>
        <v>0</v>
      </c>
      <c r="G7" s="56">
        <f t="shared" si="12"/>
        <v>0</v>
      </c>
      <c r="H7" s="56">
        <f t="shared" si="13"/>
        <v>0</v>
      </c>
      <c r="I7" s="56">
        <f t="shared" si="14"/>
        <v>1</v>
      </c>
      <c r="J7" s="56">
        <f t="shared" si="15"/>
        <v>0</v>
      </c>
      <c r="K7" s="57"/>
      <c r="L7" s="56">
        <f t="shared" si="16"/>
        <v>1</v>
      </c>
      <c r="M7" s="56">
        <f t="shared" si="17"/>
        <v>0</v>
      </c>
      <c r="N7" s="56">
        <f t="shared" si="18"/>
        <v>0</v>
      </c>
      <c r="O7" s="56">
        <f t="shared" si="19"/>
        <v>0</v>
      </c>
      <c r="P7" s="56">
        <f t="shared" si="20"/>
        <v>1</v>
      </c>
      <c r="Q7" s="56">
        <f t="shared" si="21"/>
        <v>0</v>
      </c>
      <c r="R7" s="56"/>
      <c r="S7" s="55" t="s">
        <v>114</v>
      </c>
      <c r="T7" s="34"/>
      <c r="U7" s="166" t="s">
        <v>78</v>
      </c>
      <c r="V7" s="200"/>
      <c r="W7" s="170">
        <f t="shared" si="0"/>
        <v>0</v>
      </c>
      <c r="X7" s="52">
        <f t="shared" si="1"/>
        <v>0</v>
      </c>
      <c r="Y7" s="52">
        <f t="shared" si="2"/>
        <v>0</v>
      </c>
      <c r="Z7" s="52">
        <f t="shared" si="3"/>
        <v>0</v>
      </c>
      <c r="AA7" s="52">
        <f>SUMIF($C$2:$C$123,V7,$I$2:$I$123)+SUMIF($S$2:$S$123,V7,$P$2:P$123)</f>
        <v>0</v>
      </c>
      <c r="AB7" s="171">
        <f t="shared" si="4"/>
        <v>0</v>
      </c>
      <c r="AC7" s="178">
        <f t="shared" si="5"/>
        <v>0</v>
      </c>
      <c r="AD7" s="181" t="str">
        <f t="shared" si="6"/>
        <v>-</v>
      </c>
      <c r="AE7" s="178">
        <f>IF(W7&gt;0,IF(AH7=MIN($AH$6:$AH$10),2,0),)</f>
        <v>0</v>
      </c>
      <c r="AF7" s="191">
        <f>IF(W7&gt;0,IF(AD7=MAX($AD$6:$AD$10),AC7+AE7+2,AC7+AE7),)</f>
        <v>0</v>
      </c>
      <c r="AG7" s="187">
        <f t="shared" si="7"/>
        <v>0</v>
      </c>
      <c r="AH7" s="53" t="str">
        <f t="shared" si="8"/>
        <v>-</v>
      </c>
      <c r="AI7" s="207" t="str">
        <f t="shared" si="9"/>
        <v>-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81</v>
      </c>
      <c r="D8" s="56"/>
      <c r="E8" s="56">
        <f t="shared" si="10"/>
        <v>1</v>
      </c>
      <c r="F8" s="56">
        <f t="shared" si="11"/>
        <v>0</v>
      </c>
      <c r="G8" s="56">
        <f t="shared" si="12"/>
        <v>0</v>
      </c>
      <c r="H8" s="56">
        <f t="shared" si="13"/>
        <v>0</v>
      </c>
      <c r="I8" s="56">
        <f t="shared" si="14"/>
        <v>1</v>
      </c>
      <c r="J8" s="56">
        <f t="shared" si="15"/>
        <v>0</v>
      </c>
      <c r="K8" s="57"/>
      <c r="L8" s="56">
        <f t="shared" si="16"/>
        <v>1</v>
      </c>
      <c r="M8" s="56">
        <f t="shared" si="17"/>
        <v>0</v>
      </c>
      <c r="N8" s="56">
        <f t="shared" si="18"/>
        <v>0</v>
      </c>
      <c r="O8" s="56">
        <f t="shared" si="19"/>
        <v>0</v>
      </c>
      <c r="P8" s="56">
        <f t="shared" si="20"/>
        <v>1</v>
      </c>
      <c r="Q8" s="56">
        <f t="shared" si="21"/>
        <v>0</v>
      </c>
      <c r="R8" s="56"/>
      <c r="S8" s="55" t="s">
        <v>173</v>
      </c>
      <c r="T8" s="34"/>
      <c r="U8" s="159" t="s">
        <v>78</v>
      </c>
      <c r="V8" s="197"/>
      <c r="W8" s="170">
        <f t="shared" si="0"/>
        <v>0</v>
      </c>
      <c r="X8" s="52">
        <f t="shared" si="1"/>
        <v>0</v>
      </c>
      <c r="Y8" s="52">
        <f t="shared" si="2"/>
        <v>0</v>
      </c>
      <c r="Z8" s="52">
        <f t="shared" si="3"/>
        <v>0</v>
      </c>
      <c r="AA8" s="52">
        <f>SUMIF($C$2:$C$123,V8,$I$2:$I$123)+SUMIF($S$2:$S$123,V8,$P$2:P$123)</f>
        <v>0</v>
      </c>
      <c r="AB8" s="171">
        <f t="shared" si="4"/>
        <v>0</v>
      </c>
      <c r="AC8" s="178">
        <f t="shared" si="5"/>
        <v>0</v>
      </c>
      <c r="AD8" s="181" t="str">
        <f t="shared" si="6"/>
        <v>-</v>
      </c>
      <c r="AE8" s="178">
        <f>IF(W8&gt;0,IF(AH8=MIN($AH$6:$AH$10),2,0),)</f>
        <v>0</v>
      </c>
      <c r="AF8" s="191">
        <f>IF(W8&gt;0,IF(AD8=MAX($AD$6:$AD$10),AC8+AE8+2,AC8+AE8),)</f>
        <v>0</v>
      </c>
      <c r="AG8" s="187">
        <f t="shared" si="7"/>
        <v>0</v>
      </c>
      <c r="AH8" s="53" t="str">
        <f t="shared" si="8"/>
        <v>-</v>
      </c>
      <c r="AI8" s="207" t="str">
        <f t="shared" si="9"/>
        <v>-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 t="s">
        <v>14</v>
      </c>
      <c r="D9" s="56"/>
      <c r="E9" s="56">
        <f t="shared" si="10"/>
        <v>1</v>
      </c>
      <c r="F9" s="56">
        <f t="shared" si="11"/>
        <v>0</v>
      </c>
      <c r="G9" s="56">
        <f t="shared" si="12"/>
        <v>0</v>
      </c>
      <c r="H9" s="56">
        <f t="shared" si="13"/>
        <v>0</v>
      </c>
      <c r="I9" s="56">
        <f t="shared" si="14"/>
        <v>1</v>
      </c>
      <c r="J9" s="56">
        <f t="shared" si="15"/>
        <v>0</v>
      </c>
      <c r="K9" s="57"/>
      <c r="L9" s="56">
        <f t="shared" si="16"/>
        <v>1</v>
      </c>
      <c r="M9" s="56">
        <f t="shared" si="17"/>
        <v>0</v>
      </c>
      <c r="N9" s="56">
        <f t="shared" si="18"/>
        <v>0</v>
      </c>
      <c r="O9" s="56">
        <f t="shared" si="19"/>
        <v>0</v>
      </c>
      <c r="P9" s="56">
        <f t="shared" si="20"/>
        <v>1</v>
      </c>
      <c r="Q9" s="56">
        <f t="shared" si="21"/>
        <v>0</v>
      </c>
      <c r="R9" s="56"/>
      <c r="S9" s="55" t="s">
        <v>247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174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117</v>
      </c>
      <c r="D10" s="56"/>
      <c r="E10" s="56">
        <f t="shared" si="10"/>
        <v>1</v>
      </c>
      <c r="F10" s="56">
        <f t="shared" si="11"/>
        <v>0</v>
      </c>
      <c r="G10" s="56">
        <f t="shared" si="12"/>
        <v>0</v>
      </c>
      <c r="H10" s="56">
        <f t="shared" si="13"/>
        <v>0</v>
      </c>
      <c r="I10" s="56">
        <f t="shared" si="14"/>
        <v>1</v>
      </c>
      <c r="J10" s="56">
        <f t="shared" si="15"/>
        <v>0</v>
      </c>
      <c r="K10" s="57"/>
      <c r="L10" s="56">
        <f t="shared" si="16"/>
        <v>1</v>
      </c>
      <c r="M10" s="56">
        <f t="shared" si="17"/>
        <v>0</v>
      </c>
      <c r="N10" s="56">
        <f t="shared" si="18"/>
        <v>0</v>
      </c>
      <c r="O10" s="56">
        <f t="shared" si="19"/>
        <v>0</v>
      </c>
      <c r="P10" s="56">
        <f t="shared" si="20"/>
        <v>1</v>
      </c>
      <c r="Q10" s="56">
        <f t="shared" si="21"/>
        <v>0</v>
      </c>
      <c r="R10" s="56"/>
      <c r="S10" s="55" t="s">
        <v>172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 t="s">
        <v>115</v>
      </c>
      <c r="D11" s="56"/>
      <c r="E11" s="56">
        <f t="shared" si="10"/>
        <v>1</v>
      </c>
      <c r="F11" s="56">
        <f t="shared" si="11"/>
        <v>0</v>
      </c>
      <c r="G11" s="56">
        <f t="shared" si="12"/>
        <v>0</v>
      </c>
      <c r="H11" s="56">
        <f t="shared" si="13"/>
        <v>0</v>
      </c>
      <c r="I11" s="56">
        <f t="shared" si="14"/>
        <v>1</v>
      </c>
      <c r="J11" s="56">
        <f t="shared" si="15"/>
        <v>0</v>
      </c>
      <c r="K11" s="57"/>
      <c r="L11" s="56">
        <f t="shared" si="16"/>
        <v>1</v>
      </c>
      <c r="M11" s="56">
        <f t="shared" si="17"/>
        <v>0</v>
      </c>
      <c r="N11" s="56">
        <f t="shared" si="18"/>
        <v>0</v>
      </c>
      <c r="O11" s="56">
        <f t="shared" si="19"/>
        <v>0</v>
      </c>
      <c r="P11" s="56">
        <f t="shared" si="20"/>
        <v>1</v>
      </c>
      <c r="Q11" s="56">
        <f t="shared" si="21"/>
        <v>0</v>
      </c>
      <c r="R11" s="56"/>
      <c r="S11" s="55" t="s">
        <v>169</v>
      </c>
      <c r="T11" s="34"/>
      <c r="U11" s="168" t="s">
        <v>121</v>
      </c>
      <c r="V11" s="196" t="s">
        <v>173</v>
      </c>
      <c r="W11" s="169">
        <f t="shared" si="0"/>
        <v>4</v>
      </c>
      <c r="X11" s="164">
        <f t="shared" si="1"/>
        <v>4</v>
      </c>
      <c r="Y11" s="164">
        <f t="shared" si="2"/>
        <v>1</v>
      </c>
      <c r="Z11" s="164">
        <f t="shared" si="3"/>
        <v>2</v>
      </c>
      <c r="AA11" s="164">
        <f>SUMIF($C$2:$C$123,V11,$I$2:$I$123)+SUMIF($S$2:$S$123,V11,$P$2:P$123)</f>
        <v>1</v>
      </c>
      <c r="AB11" s="174">
        <f t="shared" si="4"/>
        <v>1</v>
      </c>
      <c r="AC11" s="180">
        <f t="shared" si="5"/>
        <v>7</v>
      </c>
      <c r="AD11" s="183">
        <f t="shared" si="6"/>
        <v>0.58333333333333337</v>
      </c>
      <c r="AE11" s="180">
        <f t="shared" ref="AE11:AE18" si="22">IF(W11&gt;0,IF(OR(SMALL($AH$11:$AH$18,2)=AH11,SMALL($AH$11:$AH$18,1)=AH11),2,0),)</f>
        <v>2</v>
      </c>
      <c r="AF11" s="190">
        <f t="shared" ref="AF11:AF18" si="23">IF(W11&gt;0,IF(OR(LARGE($AD$11:$AD$18,2)=AD11,LARGE($AD$11:$AD$18,1)=AD11),AC11+AE11+2,AC11+AE11),)</f>
        <v>11</v>
      </c>
      <c r="AG11" s="189">
        <f t="shared" si="7"/>
        <v>1</v>
      </c>
      <c r="AH11" s="165">
        <f t="shared" si="8"/>
        <v>0.25</v>
      </c>
      <c r="AI11" s="206">
        <f t="shared" si="9"/>
        <v>1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148</v>
      </c>
      <c r="D12" s="56"/>
      <c r="E12" s="56">
        <f t="shared" si="10"/>
        <v>1</v>
      </c>
      <c r="F12" s="56">
        <f t="shared" si="11"/>
        <v>0</v>
      </c>
      <c r="G12" s="56">
        <f t="shared" si="12"/>
        <v>0</v>
      </c>
      <c r="H12" s="56">
        <f t="shared" si="13"/>
        <v>0</v>
      </c>
      <c r="I12" s="56">
        <f t="shared" si="14"/>
        <v>1</v>
      </c>
      <c r="J12" s="56">
        <f t="shared" si="15"/>
        <v>0</v>
      </c>
      <c r="K12" s="57"/>
      <c r="L12" s="56">
        <f t="shared" si="16"/>
        <v>1</v>
      </c>
      <c r="M12" s="56">
        <f t="shared" si="17"/>
        <v>0</v>
      </c>
      <c r="N12" s="56">
        <f t="shared" si="18"/>
        <v>0</v>
      </c>
      <c r="O12" s="56">
        <f t="shared" si="19"/>
        <v>0</v>
      </c>
      <c r="P12" s="56">
        <f t="shared" si="20"/>
        <v>1</v>
      </c>
      <c r="Q12" s="56">
        <f t="shared" si="21"/>
        <v>0</v>
      </c>
      <c r="R12" s="56"/>
      <c r="S12" s="55" t="s">
        <v>174</v>
      </c>
      <c r="T12" s="34"/>
      <c r="U12" s="159" t="s">
        <v>121</v>
      </c>
      <c r="V12" s="197" t="s">
        <v>114</v>
      </c>
      <c r="W12" s="170">
        <f t="shared" si="0"/>
        <v>3</v>
      </c>
      <c r="X12" s="52">
        <f t="shared" si="1"/>
        <v>0</v>
      </c>
      <c r="Y12" s="52">
        <f t="shared" si="2"/>
        <v>3</v>
      </c>
      <c r="Z12" s="52">
        <f t="shared" si="3"/>
        <v>0</v>
      </c>
      <c r="AA12" s="52">
        <f>SUMIF($C$2:$C$123,V12,$I$2:$I$123)+SUMIF($S$2:$S$123,V12,$P$2:P$123)</f>
        <v>1</v>
      </c>
      <c r="AB12" s="171">
        <f t="shared" si="4"/>
        <v>2</v>
      </c>
      <c r="AC12" s="178">
        <f t="shared" si="5"/>
        <v>1</v>
      </c>
      <c r="AD12" s="181">
        <f t="shared" si="6"/>
        <v>0.1111111111111111</v>
      </c>
      <c r="AE12" s="178">
        <f t="shared" si="22"/>
        <v>0</v>
      </c>
      <c r="AF12" s="191">
        <f t="shared" si="23"/>
        <v>1</v>
      </c>
      <c r="AG12" s="187">
        <f t="shared" si="7"/>
        <v>0</v>
      </c>
      <c r="AH12" s="53">
        <f t="shared" si="8"/>
        <v>1</v>
      </c>
      <c r="AI12" s="207">
        <f t="shared" si="9"/>
        <v>0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0</v>
      </c>
      <c r="G13" s="56">
        <f t="shared" si="12"/>
        <v>0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0</v>
      </c>
      <c r="N13" s="56">
        <f t="shared" si="18"/>
        <v>0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197" t="s">
        <v>81</v>
      </c>
      <c r="W13" s="170">
        <f t="shared" si="0"/>
        <v>4</v>
      </c>
      <c r="X13" s="52">
        <f t="shared" si="1"/>
        <v>1</v>
      </c>
      <c r="Y13" s="52">
        <f t="shared" si="2"/>
        <v>4</v>
      </c>
      <c r="Z13" s="52">
        <f t="shared" si="3"/>
        <v>1</v>
      </c>
      <c r="AA13" s="52">
        <f>SUMIF($C$2:$C$123,V13,$I$2:$I$123)+SUMIF($S$2:$S$123,V13,$P$2:P$123)</f>
        <v>1</v>
      </c>
      <c r="AB13" s="171">
        <f t="shared" si="4"/>
        <v>2</v>
      </c>
      <c r="AC13" s="178">
        <f t="shared" si="5"/>
        <v>4</v>
      </c>
      <c r="AD13" s="181">
        <f t="shared" si="6"/>
        <v>0.33333333333333331</v>
      </c>
      <c r="AE13" s="178">
        <f t="shared" si="22"/>
        <v>0</v>
      </c>
      <c r="AF13" s="191">
        <f t="shared" si="23"/>
        <v>4</v>
      </c>
      <c r="AG13" s="187">
        <f t="shared" si="7"/>
        <v>0</v>
      </c>
      <c r="AH13" s="53">
        <f t="shared" si="8"/>
        <v>1</v>
      </c>
      <c r="AI13" s="207">
        <f t="shared" si="9"/>
        <v>0.25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0</v>
      </c>
      <c r="G14" s="67">
        <f t="shared" si="12"/>
        <v>0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0</v>
      </c>
      <c r="N14" s="67">
        <f t="shared" si="18"/>
        <v>0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 t="s">
        <v>14</v>
      </c>
      <c r="W14" s="170">
        <f t="shared" si="0"/>
        <v>3</v>
      </c>
      <c r="X14" s="52">
        <f t="shared" si="1"/>
        <v>1</v>
      </c>
      <c r="Y14" s="52">
        <f t="shared" si="2"/>
        <v>2</v>
      </c>
      <c r="Z14" s="52">
        <f t="shared" si="3"/>
        <v>1</v>
      </c>
      <c r="AA14" s="52">
        <f>SUMIF($C$2:$C$123,V14,$I$2:$I$123)+SUMIF($S$2:$S$123,V14,$P$2:P$123)</f>
        <v>1</v>
      </c>
      <c r="AB14" s="171">
        <f t="shared" si="4"/>
        <v>1</v>
      </c>
      <c r="AC14" s="178">
        <f t="shared" si="5"/>
        <v>4</v>
      </c>
      <c r="AD14" s="181">
        <f t="shared" si="6"/>
        <v>0.44444444444444442</v>
      </c>
      <c r="AE14" s="178">
        <f t="shared" si="22"/>
        <v>2</v>
      </c>
      <c r="AF14" s="191">
        <f t="shared" si="23"/>
        <v>8</v>
      </c>
      <c r="AG14" s="187">
        <f t="shared" si="7"/>
        <v>0</v>
      </c>
      <c r="AH14" s="53">
        <f t="shared" si="8"/>
        <v>0.66666666666666663</v>
      </c>
      <c r="AI14" s="207">
        <f t="shared" si="9"/>
        <v>0.33333333333333331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/>
      <c r="W15" s="170">
        <f t="shared" si="0"/>
        <v>0</v>
      </c>
      <c r="X15" s="52">
        <f t="shared" si="1"/>
        <v>0</v>
      </c>
      <c r="Y15" s="52">
        <f t="shared" si="2"/>
        <v>0</v>
      </c>
      <c r="Z15" s="52">
        <f t="shared" si="3"/>
        <v>0</v>
      </c>
      <c r="AA15" s="52">
        <f>SUMIF($C$2:$C$123,V15,$I$2:$I$123)+SUMIF($S$2:$S$123,V15,$P$2:P$123)</f>
        <v>0</v>
      </c>
      <c r="AB15" s="171">
        <f t="shared" si="4"/>
        <v>0</v>
      </c>
      <c r="AC15" s="178">
        <f t="shared" si="5"/>
        <v>0</v>
      </c>
      <c r="AD15" s="181" t="str">
        <f t="shared" si="6"/>
        <v>-</v>
      </c>
      <c r="AE15" s="178">
        <f t="shared" si="22"/>
        <v>0</v>
      </c>
      <c r="AF15" s="191">
        <f t="shared" si="23"/>
        <v>0</v>
      </c>
      <c r="AG15" s="187">
        <f t="shared" si="7"/>
        <v>0</v>
      </c>
      <c r="AH15" s="53" t="str">
        <f t="shared" si="8"/>
        <v>-</v>
      </c>
      <c r="AI15" s="207" t="str">
        <f t="shared" si="9"/>
        <v>-</v>
      </c>
      <c r="AJ15" s="34"/>
      <c r="AS15" s="97"/>
      <c r="AT15" s="294"/>
      <c r="AU15" s="288"/>
      <c r="AV15" s="426" t="s">
        <v>169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172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/>
      <c r="W16" s="170">
        <f t="shared" si="0"/>
        <v>0</v>
      </c>
      <c r="X16" s="52">
        <f t="shared" si="1"/>
        <v>0</v>
      </c>
      <c r="Y16" s="52">
        <f t="shared" si="2"/>
        <v>0</v>
      </c>
      <c r="Z16" s="52">
        <f t="shared" si="3"/>
        <v>0</v>
      </c>
      <c r="AA16" s="52">
        <f>SUMIF($C$2:$C$123,V16,$I$2:$I$123)+SUMIF($S$2:$S$123,V16,$P$2:P$123)</f>
        <v>0</v>
      </c>
      <c r="AB16" s="171">
        <f t="shared" si="4"/>
        <v>0</v>
      </c>
      <c r="AC16" s="178">
        <f t="shared" si="5"/>
        <v>0</v>
      </c>
      <c r="AD16" s="181" t="str">
        <f t="shared" si="6"/>
        <v>-</v>
      </c>
      <c r="AE16" s="178">
        <f t="shared" si="22"/>
        <v>0</v>
      </c>
      <c r="AF16" s="191">
        <f t="shared" si="23"/>
        <v>0</v>
      </c>
      <c r="AG16" s="187">
        <f t="shared" si="7"/>
        <v>0</v>
      </c>
      <c r="AH16" s="53" t="str">
        <f t="shared" si="8"/>
        <v>-</v>
      </c>
      <c r="AI16" s="207" t="str">
        <f t="shared" si="9"/>
        <v>-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Preto</v>
      </c>
      <c r="D17" s="49">
        <f>SUM(D18:D27)</f>
        <v>0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1</v>
      </c>
      <c r="S17" s="48" t="str">
        <f>C4</f>
        <v>Branco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Jean</v>
      </c>
      <c r="D18" s="56"/>
      <c r="E18" s="56">
        <f t="shared" ref="E18:E27" si="24">IF((C18=""),0,IF($D$17=$R$17,1,IF($D$17&gt;$R$17,3,IF($D$17&lt;$R$17,0))))</f>
        <v>0</v>
      </c>
      <c r="F18" s="56">
        <f t="shared" ref="F18:F27" si="25">$D$17</f>
        <v>0</v>
      </c>
      <c r="G18" s="56">
        <f t="shared" ref="G18:G27" si="26">$R$17</f>
        <v>1</v>
      </c>
      <c r="H18" s="56">
        <f t="shared" ref="H18:H27" si="27">IF((C18=""),0,IF($D$17&gt;$R$17,1,0))</f>
        <v>0</v>
      </c>
      <c r="I18" s="56">
        <f t="shared" ref="I18:I27" si="28">IF((C18=""),0,IF($D$17=$R$17,1,0))</f>
        <v>0</v>
      </c>
      <c r="J18" s="56">
        <f t="shared" ref="J18:J27" si="29">IF((C18=""),0,IF($D$17&lt;$R$17,1,0))</f>
        <v>1</v>
      </c>
      <c r="K18" s="57"/>
      <c r="L18" s="56">
        <f t="shared" ref="L18:L27" si="30">IF((S18=""),0,IF($D$17=$R$17,1,IF($D$17&lt;$R$17,3,IF($D$17&gt;$R$17,0))))</f>
        <v>3</v>
      </c>
      <c r="M18" s="56">
        <f t="shared" ref="M18:M27" si="31">$R$17</f>
        <v>1</v>
      </c>
      <c r="N18" s="56">
        <f t="shared" ref="N18:N27" si="32">$D$17</f>
        <v>0</v>
      </c>
      <c r="O18" s="56">
        <f t="shared" ref="O18:O27" si="33">IF((S18=""),0,IF($D$17&lt;$R$17,1,0))</f>
        <v>1</v>
      </c>
      <c r="P18" s="56">
        <f t="shared" ref="P18:P27" si="34">IF((S18=""),0,IF($D$17=$R$17,1,0))</f>
        <v>0</v>
      </c>
      <c r="Q18" s="56">
        <f t="shared" ref="Q18:Q27" si="35">IF((S18=""),0,IF($D$17&gt;$R$17,1,0))</f>
        <v>0</v>
      </c>
      <c r="R18" s="56"/>
      <c r="S18" s="55" t="str">
        <f>$S$5</f>
        <v>Ralph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281</v>
      </c>
      <c r="D19" s="56"/>
      <c r="E19" s="56">
        <f t="shared" si="24"/>
        <v>0</v>
      </c>
      <c r="F19" s="56">
        <f t="shared" si="25"/>
        <v>0</v>
      </c>
      <c r="G19" s="56">
        <f t="shared" si="26"/>
        <v>1</v>
      </c>
      <c r="H19" s="56">
        <f t="shared" si="27"/>
        <v>0</v>
      </c>
      <c r="I19" s="56">
        <f t="shared" si="28"/>
        <v>0</v>
      </c>
      <c r="J19" s="56">
        <f t="shared" si="29"/>
        <v>1</v>
      </c>
      <c r="K19" s="57"/>
      <c r="L19" s="56">
        <f t="shared" si="30"/>
        <v>3</v>
      </c>
      <c r="M19" s="56">
        <f t="shared" si="31"/>
        <v>1</v>
      </c>
      <c r="N19" s="56">
        <f t="shared" si="32"/>
        <v>0</v>
      </c>
      <c r="O19" s="56">
        <f t="shared" si="33"/>
        <v>1</v>
      </c>
      <c r="P19" s="56">
        <f t="shared" si="34"/>
        <v>0</v>
      </c>
      <c r="Q19" s="56">
        <f t="shared" si="35"/>
        <v>0</v>
      </c>
      <c r="R19" s="56"/>
      <c r="S19" s="55" t="s">
        <v>84</v>
      </c>
      <c r="T19" s="34"/>
      <c r="U19" s="169" t="s">
        <v>83</v>
      </c>
      <c r="V19" s="196" t="s">
        <v>247</v>
      </c>
      <c r="W19" s="169">
        <f t="shared" si="0"/>
        <v>4</v>
      </c>
      <c r="X19" s="164">
        <f t="shared" si="1"/>
        <v>4</v>
      </c>
      <c r="Y19" s="164">
        <f t="shared" si="2"/>
        <v>1</v>
      </c>
      <c r="Z19" s="164">
        <f t="shared" si="3"/>
        <v>2</v>
      </c>
      <c r="AA19" s="164">
        <f>SUMIF($C$2:$C$123,V19,$I$2:$I$123)+SUMIF($S$2:$S$123,V19,$P$2:P$123)</f>
        <v>1</v>
      </c>
      <c r="AB19" s="174">
        <f t="shared" si="4"/>
        <v>1</v>
      </c>
      <c r="AC19" s="180">
        <f t="shared" si="5"/>
        <v>7</v>
      </c>
      <c r="AD19" s="183">
        <f t="shared" si="6"/>
        <v>0.58333333333333337</v>
      </c>
      <c r="AE19" s="180">
        <f>IF(W19&gt;0,IF(AH19=MIN($AH$19:$AH$23),2,0),)</f>
        <v>2</v>
      </c>
      <c r="AF19" s="190">
        <f>IF(W19&gt;0,IF(AD19=MAX($AD$19:$AD$23),AC19+AE19+2,AC19+AE19),)</f>
        <v>11</v>
      </c>
      <c r="AG19" s="189">
        <f t="shared" si="7"/>
        <v>2</v>
      </c>
      <c r="AH19" s="165">
        <f t="shared" si="8"/>
        <v>0.25</v>
      </c>
      <c r="AI19" s="206">
        <f t="shared" si="9"/>
        <v>1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114</v>
      </c>
      <c r="D20" s="56"/>
      <c r="E20" s="56">
        <f t="shared" si="24"/>
        <v>0</v>
      </c>
      <c r="F20" s="56">
        <f t="shared" si="25"/>
        <v>0</v>
      </c>
      <c r="G20" s="56">
        <f t="shared" si="26"/>
        <v>1</v>
      </c>
      <c r="H20" s="56">
        <f t="shared" si="27"/>
        <v>0</v>
      </c>
      <c r="I20" s="56">
        <f t="shared" si="28"/>
        <v>0</v>
      </c>
      <c r="J20" s="56">
        <f t="shared" si="29"/>
        <v>1</v>
      </c>
      <c r="K20" s="57"/>
      <c r="L20" s="56">
        <f t="shared" si="30"/>
        <v>3</v>
      </c>
      <c r="M20" s="56">
        <f t="shared" si="31"/>
        <v>1</v>
      </c>
      <c r="N20" s="56">
        <f t="shared" si="32"/>
        <v>0</v>
      </c>
      <c r="O20" s="56">
        <f t="shared" si="33"/>
        <v>1</v>
      </c>
      <c r="P20" s="56">
        <f t="shared" si="34"/>
        <v>0</v>
      </c>
      <c r="Q20" s="56">
        <f t="shared" si="35"/>
        <v>0</v>
      </c>
      <c r="R20" s="56"/>
      <c r="S20" s="55" t="s">
        <v>14</v>
      </c>
      <c r="T20" s="34"/>
      <c r="U20" s="159" t="s">
        <v>83</v>
      </c>
      <c r="V20" s="197" t="s">
        <v>13</v>
      </c>
      <c r="W20" s="170">
        <f t="shared" si="0"/>
        <v>4</v>
      </c>
      <c r="X20" s="52">
        <f t="shared" si="1"/>
        <v>1</v>
      </c>
      <c r="Y20" s="52">
        <f t="shared" si="2"/>
        <v>4</v>
      </c>
      <c r="Z20" s="52">
        <f t="shared" si="3"/>
        <v>1</v>
      </c>
      <c r="AA20" s="52">
        <f>SUMIF($C$2:$C$123,V20,$I$2:$I$123)+SUMIF($S$2:$S$123,V20,$P$2:P$123)</f>
        <v>1</v>
      </c>
      <c r="AB20" s="171">
        <f t="shared" si="4"/>
        <v>2</v>
      </c>
      <c r="AC20" s="178">
        <f t="shared" si="5"/>
        <v>4</v>
      </c>
      <c r="AD20" s="181">
        <f t="shared" si="6"/>
        <v>0.33333333333333331</v>
      </c>
      <c r="AE20" s="178">
        <f>IF(W20&gt;0,IF(AH20=MIN($AH$19:$AH$23),2,0),)</f>
        <v>0</v>
      </c>
      <c r="AF20" s="191">
        <f>IF(W20&gt;0,IF(AD20=MAX($AD$19:$AD$23),AC20+AE20+2,AC20+AE20),)</f>
        <v>4</v>
      </c>
      <c r="AG20" s="187">
        <f t="shared" si="7"/>
        <v>0</v>
      </c>
      <c r="AH20" s="53">
        <f t="shared" si="8"/>
        <v>1</v>
      </c>
      <c r="AI20" s="207">
        <f t="shared" si="9"/>
        <v>0.25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173</v>
      </c>
      <c r="D21" s="56"/>
      <c r="E21" s="56">
        <f t="shared" si="24"/>
        <v>0</v>
      </c>
      <c r="F21" s="56">
        <f t="shared" si="25"/>
        <v>0</v>
      </c>
      <c r="G21" s="56">
        <f t="shared" si="26"/>
        <v>1</v>
      </c>
      <c r="H21" s="56">
        <f t="shared" si="27"/>
        <v>0</v>
      </c>
      <c r="I21" s="56">
        <f t="shared" si="28"/>
        <v>0</v>
      </c>
      <c r="J21" s="56">
        <f t="shared" si="29"/>
        <v>1</v>
      </c>
      <c r="K21" s="57"/>
      <c r="L21" s="56">
        <f t="shared" si="30"/>
        <v>3</v>
      </c>
      <c r="M21" s="56">
        <f t="shared" si="31"/>
        <v>1</v>
      </c>
      <c r="N21" s="56">
        <f t="shared" si="32"/>
        <v>0</v>
      </c>
      <c r="O21" s="56">
        <f t="shared" si="33"/>
        <v>1</v>
      </c>
      <c r="P21" s="56">
        <f t="shared" si="34"/>
        <v>0</v>
      </c>
      <c r="Q21" s="56">
        <f t="shared" si="35"/>
        <v>0</v>
      </c>
      <c r="R21" s="56"/>
      <c r="S21" s="55" t="s">
        <v>81</v>
      </c>
      <c r="T21" s="34"/>
      <c r="U21" s="159" t="s">
        <v>83</v>
      </c>
      <c r="V21" s="197"/>
      <c r="W21" s="170">
        <f t="shared" si="0"/>
        <v>0</v>
      </c>
      <c r="X21" s="52">
        <f t="shared" si="1"/>
        <v>0</v>
      </c>
      <c r="Y21" s="52">
        <f t="shared" si="2"/>
        <v>0</v>
      </c>
      <c r="Z21" s="52">
        <f t="shared" si="3"/>
        <v>0</v>
      </c>
      <c r="AA21" s="52">
        <f>SUMIF($C$2:$C$123,V21,$I$2:$I$123)+SUMIF($S$2:$S$123,V21,$P$2:P$123)</f>
        <v>0</v>
      </c>
      <c r="AB21" s="171">
        <f t="shared" si="4"/>
        <v>0</v>
      </c>
      <c r="AC21" s="178">
        <f t="shared" si="5"/>
        <v>0</v>
      </c>
      <c r="AD21" s="181" t="str">
        <f t="shared" si="6"/>
        <v>-</v>
      </c>
      <c r="AE21" s="178">
        <f>IF(W21&gt;0,IF(AH21=MIN($AH$19:$AH$23),2,0),)</f>
        <v>0</v>
      </c>
      <c r="AF21" s="191">
        <f>IF(W21&gt;0,IF(AD21=MAX($AD$19:$AD$23),AC21+AE21+2,AC21+AE21),)</f>
        <v>0</v>
      </c>
      <c r="AG21" s="187">
        <f t="shared" si="7"/>
        <v>0</v>
      </c>
      <c r="AH21" s="53" t="str">
        <f t="shared" si="8"/>
        <v>-</v>
      </c>
      <c r="AI21" s="207" t="str">
        <f t="shared" si="9"/>
        <v>-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247</v>
      </c>
      <c r="D22" s="56"/>
      <c r="E22" s="56">
        <f t="shared" si="24"/>
        <v>0</v>
      </c>
      <c r="F22" s="56">
        <f t="shared" si="25"/>
        <v>0</v>
      </c>
      <c r="G22" s="56">
        <f t="shared" si="26"/>
        <v>1</v>
      </c>
      <c r="H22" s="56">
        <f t="shared" si="27"/>
        <v>0</v>
      </c>
      <c r="I22" s="56">
        <f t="shared" si="28"/>
        <v>0</v>
      </c>
      <c r="J22" s="56">
        <f t="shared" si="29"/>
        <v>1</v>
      </c>
      <c r="K22" s="57"/>
      <c r="L22" s="56">
        <f t="shared" si="30"/>
        <v>3</v>
      </c>
      <c r="M22" s="56">
        <f t="shared" si="31"/>
        <v>1</v>
      </c>
      <c r="N22" s="56">
        <f t="shared" si="32"/>
        <v>0</v>
      </c>
      <c r="O22" s="56">
        <f t="shared" si="33"/>
        <v>1</v>
      </c>
      <c r="P22" s="56">
        <f t="shared" si="34"/>
        <v>0</v>
      </c>
      <c r="Q22" s="56">
        <f t="shared" si="35"/>
        <v>0</v>
      </c>
      <c r="R22" s="56"/>
      <c r="S22" s="55" t="s">
        <v>13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172</v>
      </c>
      <c r="D23" s="56"/>
      <c r="E23" s="56">
        <f t="shared" si="24"/>
        <v>0</v>
      </c>
      <c r="F23" s="56">
        <f t="shared" si="25"/>
        <v>0</v>
      </c>
      <c r="G23" s="56">
        <f t="shared" si="26"/>
        <v>1</v>
      </c>
      <c r="H23" s="56">
        <f t="shared" si="27"/>
        <v>0</v>
      </c>
      <c r="I23" s="56">
        <f t="shared" si="28"/>
        <v>0</v>
      </c>
      <c r="J23" s="56">
        <f t="shared" si="29"/>
        <v>1</v>
      </c>
      <c r="K23" s="57"/>
      <c r="L23" s="56">
        <f t="shared" si="30"/>
        <v>3</v>
      </c>
      <c r="M23" s="56">
        <f t="shared" si="31"/>
        <v>1</v>
      </c>
      <c r="N23" s="56">
        <f t="shared" si="32"/>
        <v>0</v>
      </c>
      <c r="O23" s="56">
        <f t="shared" si="33"/>
        <v>1</v>
      </c>
      <c r="P23" s="56">
        <f t="shared" si="34"/>
        <v>0</v>
      </c>
      <c r="Q23" s="56">
        <f t="shared" si="35"/>
        <v>0</v>
      </c>
      <c r="R23" s="56"/>
      <c r="S23" s="55" t="s">
        <v>117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247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 t="s">
        <v>169</v>
      </c>
      <c r="D24" s="56"/>
      <c r="E24" s="56">
        <f t="shared" si="24"/>
        <v>0</v>
      </c>
      <c r="F24" s="56">
        <f t="shared" si="25"/>
        <v>0</v>
      </c>
      <c r="G24" s="56">
        <f t="shared" si="26"/>
        <v>1</v>
      </c>
      <c r="H24" s="56">
        <f t="shared" si="27"/>
        <v>0</v>
      </c>
      <c r="I24" s="56">
        <f t="shared" si="28"/>
        <v>0</v>
      </c>
      <c r="J24" s="56">
        <f t="shared" si="29"/>
        <v>1</v>
      </c>
      <c r="K24" s="57"/>
      <c r="L24" s="56">
        <f t="shared" si="30"/>
        <v>3</v>
      </c>
      <c r="M24" s="56">
        <f t="shared" si="31"/>
        <v>1</v>
      </c>
      <c r="N24" s="56">
        <f t="shared" si="32"/>
        <v>0</v>
      </c>
      <c r="O24" s="56">
        <f t="shared" si="33"/>
        <v>1</v>
      </c>
      <c r="P24" s="56">
        <f t="shared" si="34"/>
        <v>0</v>
      </c>
      <c r="Q24" s="56">
        <f t="shared" si="35"/>
        <v>0</v>
      </c>
      <c r="R24" s="56"/>
      <c r="S24" s="55" t="s">
        <v>115</v>
      </c>
      <c r="T24" s="34"/>
      <c r="U24" s="163" t="s">
        <v>86</v>
      </c>
      <c r="V24" s="199" t="s">
        <v>117</v>
      </c>
      <c r="W24" s="169">
        <f t="shared" si="0"/>
        <v>4</v>
      </c>
      <c r="X24" s="164">
        <f t="shared" si="1"/>
        <v>1</v>
      </c>
      <c r="Y24" s="164">
        <f t="shared" si="2"/>
        <v>4</v>
      </c>
      <c r="Z24" s="164">
        <f t="shared" si="3"/>
        <v>1</v>
      </c>
      <c r="AA24" s="164">
        <f>SUMIF($C$2:$C$123,V24,$I$2:$I$123)+SUMIF($S$2:$S$123,V24,$P$2:P$123)</f>
        <v>1</v>
      </c>
      <c r="AB24" s="174">
        <f t="shared" si="4"/>
        <v>2</v>
      </c>
      <c r="AC24" s="180">
        <f t="shared" si="5"/>
        <v>4</v>
      </c>
      <c r="AD24" s="183">
        <f t="shared" si="6"/>
        <v>0.33333333333333331</v>
      </c>
      <c r="AE24" s="180">
        <f t="shared" ref="AE24:AE31" si="36">IF(W24&gt;0,IF(OR(LARGE($AI$24:$AI$31,2)=AI24,LARGE($AI$24:$AI$31,1)=AI24),2,0),)</f>
        <v>0</v>
      </c>
      <c r="AF24" s="190">
        <f t="shared" ref="AF24:AF31" si="37">IF(W24&gt;0,IF(OR(LARGE($AD$24:$AD$31,2)=AD24,LARGE($AD$24:$AD$31,1)=AD24),AC24+AE24+2,AC24+AE24),)</f>
        <v>4</v>
      </c>
      <c r="AG24" s="189">
        <f t="shared" si="7"/>
        <v>0</v>
      </c>
      <c r="AH24" s="165">
        <f t="shared" si="8"/>
        <v>1</v>
      </c>
      <c r="AI24" s="206">
        <f t="shared" si="9"/>
        <v>0.25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174</v>
      </c>
      <c r="D25" s="56"/>
      <c r="E25" s="56">
        <f t="shared" si="24"/>
        <v>0</v>
      </c>
      <c r="F25" s="56">
        <f t="shared" si="25"/>
        <v>0</v>
      </c>
      <c r="G25" s="56">
        <f t="shared" si="26"/>
        <v>1</v>
      </c>
      <c r="H25" s="56">
        <f t="shared" si="27"/>
        <v>0</v>
      </c>
      <c r="I25" s="56">
        <f t="shared" si="28"/>
        <v>0</v>
      </c>
      <c r="J25" s="56">
        <f t="shared" si="29"/>
        <v>1</v>
      </c>
      <c r="K25" s="57"/>
      <c r="L25" s="56">
        <f t="shared" si="30"/>
        <v>3</v>
      </c>
      <c r="M25" s="56">
        <f t="shared" si="31"/>
        <v>1</v>
      </c>
      <c r="N25" s="56">
        <f t="shared" si="32"/>
        <v>0</v>
      </c>
      <c r="O25" s="56">
        <f t="shared" si="33"/>
        <v>1</v>
      </c>
      <c r="P25" s="56">
        <f t="shared" si="34"/>
        <v>0</v>
      </c>
      <c r="Q25" s="56">
        <f t="shared" si="35"/>
        <v>0</v>
      </c>
      <c r="R25" s="56">
        <v>1</v>
      </c>
      <c r="S25" s="55" t="s">
        <v>148</v>
      </c>
      <c r="T25" s="34"/>
      <c r="U25" s="166" t="s">
        <v>86</v>
      </c>
      <c r="V25" s="200" t="s">
        <v>115</v>
      </c>
      <c r="W25" s="170">
        <f t="shared" si="0"/>
        <v>4</v>
      </c>
      <c r="X25" s="52">
        <f t="shared" si="1"/>
        <v>1</v>
      </c>
      <c r="Y25" s="52">
        <f t="shared" si="2"/>
        <v>4</v>
      </c>
      <c r="Z25" s="52">
        <f t="shared" si="3"/>
        <v>1</v>
      </c>
      <c r="AA25" s="52">
        <f>SUMIF($C$2:$C$123,V25,$I$2:$I$123)+SUMIF($S$2:$S$123,V25,$P$2:P$123)</f>
        <v>1</v>
      </c>
      <c r="AB25" s="171">
        <f t="shared" si="4"/>
        <v>2</v>
      </c>
      <c r="AC25" s="178">
        <f t="shared" si="5"/>
        <v>4</v>
      </c>
      <c r="AD25" s="181">
        <f t="shared" si="6"/>
        <v>0.33333333333333331</v>
      </c>
      <c r="AE25" s="178">
        <f t="shared" si="36"/>
        <v>0</v>
      </c>
      <c r="AF25" s="191">
        <f t="shared" si="37"/>
        <v>4</v>
      </c>
      <c r="AG25" s="187">
        <f t="shared" si="7"/>
        <v>0</v>
      </c>
      <c r="AH25" s="53">
        <f t="shared" si="8"/>
        <v>1</v>
      </c>
      <c r="AI25" s="207">
        <f t="shared" si="9"/>
        <v>0.25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0</v>
      </c>
      <c r="G26" s="56">
        <f t="shared" si="26"/>
        <v>1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1</v>
      </c>
      <c r="N26" s="56">
        <f t="shared" si="32"/>
        <v>0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200" t="s">
        <v>169</v>
      </c>
      <c r="W26" s="170">
        <f t="shared" si="0"/>
        <v>4</v>
      </c>
      <c r="X26" s="52">
        <f t="shared" si="1"/>
        <v>4</v>
      </c>
      <c r="Y26" s="52">
        <f t="shared" si="2"/>
        <v>1</v>
      </c>
      <c r="Z26" s="52">
        <f t="shared" si="3"/>
        <v>2</v>
      </c>
      <c r="AA26" s="52">
        <f>SUMIF($C$2:$C$123,V26,$I$2:$I$123)+SUMIF($S$2:$S$123,V26,$P$2:P$123)</f>
        <v>1</v>
      </c>
      <c r="AB26" s="171">
        <f t="shared" si="4"/>
        <v>1</v>
      </c>
      <c r="AC26" s="178">
        <f t="shared" si="5"/>
        <v>7</v>
      </c>
      <c r="AD26" s="181">
        <f t="shared" si="6"/>
        <v>0.58333333333333337</v>
      </c>
      <c r="AE26" s="178">
        <f t="shared" si="36"/>
        <v>2</v>
      </c>
      <c r="AF26" s="191">
        <f t="shared" si="37"/>
        <v>11</v>
      </c>
      <c r="AG26" s="187">
        <f t="shared" si="7"/>
        <v>0</v>
      </c>
      <c r="AH26" s="53">
        <f t="shared" si="8"/>
        <v>0.25</v>
      </c>
      <c r="AI26" s="207">
        <f t="shared" si="9"/>
        <v>1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0</v>
      </c>
      <c r="G27" s="67">
        <f t="shared" si="26"/>
        <v>1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1</v>
      </c>
      <c r="N27" s="67">
        <f t="shared" si="32"/>
        <v>0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 t="s">
        <v>172</v>
      </c>
      <c r="W27" s="170">
        <f t="shared" si="0"/>
        <v>4</v>
      </c>
      <c r="X27" s="52">
        <f t="shared" si="1"/>
        <v>4</v>
      </c>
      <c r="Y27" s="52">
        <f t="shared" si="2"/>
        <v>1</v>
      </c>
      <c r="Z27" s="52">
        <f t="shared" si="3"/>
        <v>2</v>
      </c>
      <c r="AA27" s="52">
        <f>SUMIF($C$2:$C$123,V27,$I$2:$I$123)+SUMIF($S$2:$S$123,V27,$P$2:P$123)</f>
        <v>1</v>
      </c>
      <c r="AB27" s="171">
        <f t="shared" si="4"/>
        <v>1</v>
      </c>
      <c r="AC27" s="178">
        <f t="shared" si="5"/>
        <v>7</v>
      </c>
      <c r="AD27" s="181">
        <f t="shared" si="6"/>
        <v>0.58333333333333337</v>
      </c>
      <c r="AE27" s="178">
        <f t="shared" si="36"/>
        <v>2</v>
      </c>
      <c r="AF27" s="191">
        <f t="shared" si="37"/>
        <v>11</v>
      </c>
      <c r="AG27" s="187">
        <f t="shared" si="7"/>
        <v>0</v>
      </c>
      <c r="AH27" s="53">
        <f t="shared" si="8"/>
        <v>0.25</v>
      </c>
      <c r="AI27" s="207">
        <f t="shared" si="9"/>
        <v>1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/>
      <c r="W28" s="170">
        <f t="shared" si="0"/>
        <v>0</v>
      </c>
      <c r="X28" s="52">
        <f t="shared" si="1"/>
        <v>0</v>
      </c>
      <c r="Y28" s="52">
        <f t="shared" si="2"/>
        <v>0</v>
      </c>
      <c r="Z28" s="52">
        <f t="shared" si="3"/>
        <v>0</v>
      </c>
      <c r="AA28" s="52">
        <f>SUMIF($C$2:$C$123,V28,$I$2:$I$123)+SUMIF($S$2:$S$123,V28,$P$2:P$123)</f>
        <v>0</v>
      </c>
      <c r="AB28" s="171">
        <f t="shared" si="4"/>
        <v>0</v>
      </c>
      <c r="AC28" s="178">
        <f t="shared" si="5"/>
        <v>0</v>
      </c>
      <c r="AD28" s="181" t="str">
        <f t="shared" si="6"/>
        <v>-</v>
      </c>
      <c r="AE28" s="178">
        <f t="shared" si="36"/>
        <v>0</v>
      </c>
      <c r="AF28" s="191">
        <f t="shared" si="37"/>
        <v>0</v>
      </c>
      <c r="AG28" s="187">
        <f t="shared" si="7"/>
        <v>0</v>
      </c>
      <c r="AH28" s="53" t="str">
        <f t="shared" si="8"/>
        <v>-</v>
      </c>
      <c r="AI28" s="207" t="str">
        <f t="shared" si="9"/>
        <v>-</v>
      </c>
      <c r="AJ28" s="34"/>
      <c r="AS28" s="97"/>
      <c r="AT28" s="294"/>
      <c r="AU28" s="425" t="s">
        <v>173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14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/>
      <c r="W29" s="170">
        <f t="shared" si="0"/>
        <v>0</v>
      </c>
      <c r="X29" s="52">
        <f t="shared" si="1"/>
        <v>0</v>
      </c>
      <c r="Y29" s="52">
        <f t="shared" si="2"/>
        <v>0</v>
      </c>
      <c r="Z29" s="52">
        <f t="shared" si="3"/>
        <v>0</v>
      </c>
      <c r="AA29" s="52">
        <f>SUMIF($C$2:$C$123,V29,$I$2:$I$123)+SUMIF($S$2:$S$123,V29,$P$2:P$123)</f>
        <v>0</v>
      </c>
      <c r="AB29" s="171">
        <f t="shared" si="4"/>
        <v>0</v>
      </c>
      <c r="AC29" s="178">
        <f t="shared" si="5"/>
        <v>0</v>
      </c>
      <c r="AD29" s="181" t="str">
        <f t="shared" si="6"/>
        <v>-</v>
      </c>
      <c r="AE29" s="178">
        <f t="shared" si="36"/>
        <v>0</v>
      </c>
      <c r="AF29" s="191">
        <f t="shared" si="37"/>
        <v>0</v>
      </c>
      <c r="AG29" s="187">
        <f t="shared" si="7"/>
        <v>0</v>
      </c>
      <c r="AH29" s="53" t="str">
        <f t="shared" si="8"/>
        <v>-</v>
      </c>
      <c r="AI29" s="207" t="str">
        <f t="shared" si="9"/>
        <v>-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Branco</v>
      </c>
      <c r="D30" s="49">
        <f>SUM(D31:D40)</f>
        <v>0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2</v>
      </c>
      <c r="S30" s="48" t="str">
        <f>S4</f>
        <v>Preto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Jean</v>
      </c>
      <c r="D31" s="56"/>
      <c r="E31" s="56">
        <f t="shared" ref="E31:E40" si="38">IF((C31=""),0,IF($D$30=$R$30,1,IF($D$30&gt;$R$30,3,IF($D$30&lt;$R$30,0))))</f>
        <v>0</v>
      </c>
      <c r="F31" s="56">
        <f t="shared" ref="F31:F40" si="39">$D$30</f>
        <v>0</v>
      </c>
      <c r="G31" s="56">
        <f t="shared" ref="G31:G40" si="40">$R$30</f>
        <v>2</v>
      </c>
      <c r="H31" s="56">
        <f t="shared" ref="H31:H40" si="41">IF((C31=""),0,IF($D$30&gt;$R$30,1,0))</f>
        <v>0</v>
      </c>
      <c r="I31" s="56">
        <f t="shared" ref="I31:I40" si="42">IF((C31=""),0,IF($D$30=$R$30,1,0))</f>
        <v>0</v>
      </c>
      <c r="J31" s="56">
        <f t="shared" ref="J31:J40" si="43">IF((C31=""),0,IF($D$30&lt;$R$30,1,0))</f>
        <v>1</v>
      </c>
      <c r="K31" s="57"/>
      <c r="L31" s="56">
        <f t="shared" ref="L31:L40" si="44">IF((S31=""),0,IF($D$30=$R$30,1,IF($D$30&lt;$R$30,3,IF($D$30&gt;$R$30,0))))</f>
        <v>3</v>
      </c>
      <c r="M31" s="56">
        <f t="shared" ref="M31:M40" si="45">$R$30</f>
        <v>2</v>
      </c>
      <c r="N31" s="56">
        <f t="shared" ref="N31:N40" si="46">$D$30</f>
        <v>0</v>
      </c>
      <c r="O31" s="56">
        <f t="shared" ref="O31:O40" si="47">IF((S31=""),0,IF($D$30&lt;$R$30,1,0))</f>
        <v>1</v>
      </c>
      <c r="P31" s="56">
        <f t="shared" ref="P31:P40" si="48">IF((S31=""),0,IF($D$30=$R$30,1,0))</f>
        <v>0</v>
      </c>
      <c r="Q31" s="56">
        <f t="shared" ref="Q31:Q40" si="49">IF((S31=""),0,IF($D$30&gt;$R$30,1,0))</f>
        <v>0</v>
      </c>
      <c r="R31" s="56"/>
      <c r="S31" s="55" t="str">
        <f>$S$5</f>
        <v>Ralph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84</v>
      </c>
      <c r="D32" s="56"/>
      <c r="E32" s="56">
        <f t="shared" si="38"/>
        <v>0</v>
      </c>
      <c r="F32" s="56">
        <f t="shared" si="39"/>
        <v>0</v>
      </c>
      <c r="G32" s="56">
        <f t="shared" si="40"/>
        <v>2</v>
      </c>
      <c r="H32" s="56">
        <f t="shared" si="41"/>
        <v>0</v>
      </c>
      <c r="I32" s="56">
        <f t="shared" si="42"/>
        <v>0</v>
      </c>
      <c r="J32" s="56">
        <f t="shared" si="43"/>
        <v>1</v>
      </c>
      <c r="K32" s="57"/>
      <c r="L32" s="56">
        <f t="shared" si="44"/>
        <v>3</v>
      </c>
      <c r="M32" s="56">
        <f t="shared" si="45"/>
        <v>2</v>
      </c>
      <c r="N32" s="56">
        <f t="shared" si="46"/>
        <v>0</v>
      </c>
      <c r="O32" s="56">
        <f t="shared" si="47"/>
        <v>1</v>
      </c>
      <c r="P32" s="56">
        <f t="shared" si="48"/>
        <v>0</v>
      </c>
      <c r="Q32" s="56">
        <f t="shared" si="49"/>
        <v>0</v>
      </c>
      <c r="R32" s="56"/>
      <c r="S32" s="55" t="s">
        <v>281</v>
      </c>
      <c r="T32" s="34"/>
      <c r="U32" s="163" t="s">
        <v>16</v>
      </c>
      <c r="V32" s="199" t="s">
        <v>148</v>
      </c>
      <c r="W32" s="169">
        <f t="shared" si="0"/>
        <v>4</v>
      </c>
      <c r="X32" s="164">
        <f t="shared" si="1"/>
        <v>1</v>
      </c>
      <c r="Y32" s="164">
        <f t="shared" si="2"/>
        <v>4</v>
      </c>
      <c r="Z32" s="164">
        <f t="shared" si="3"/>
        <v>1</v>
      </c>
      <c r="AA32" s="164">
        <f>SUMIF($C$2:$C$123,V32,$I$2:$I$123)+SUMIF($S$2:$S$123,V32,$P$2:P$123)</f>
        <v>1</v>
      </c>
      <c r="AB32" s="174">
        <f t="shared" si="4"/>
        <v>2</v>
      </c>
      <c r="AC32" s="180">
        <f t="shared" si="5"/>
        <v>4</v>
      </c>
      <c r="AD32" s="183">
        <f t="shared" si="6"/>
        <v>0.33333333333333331</v>
      </c>
      <c r="AE32" s="180">
        <f>IF(W32&gt;0,IF(AI32=MAX($AI$32:$AI$36),2,0),)</f>
        <v>0</v>
      </c>
      <c r="AF32" s="190">
        <f>IF(W32&gt;0,IF(AD32=MAX($AD$32:$AD$36),AC32+AE32+2,AC32+AE32),)</f>
        <v>4</v>
      </c>
      <c r="AG32" s="189">
        <f t="shared" si="7"/>
        <v>1</v>
      </c>
      <c r="AH32" s="165">
        <f t="shared" si="8"/>
        <v>1</v>
      </c>
      <c r="AI32" s="206">
        <f t="shared" si="9"/>
        <v>0.25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216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14</v>
      </c>
      <c r="D33" s="56"/>
      <c r="E33" s="56">
        <f t="shared" si="38"/>
        <v>0</v>
      </c>
      <c r="F33" s="56">
        <f t="shared" si="39"/>
        <v>0</v>
      </c>
      <c r="G33" s="56">
        <f t="shared" si="40"/>
        <v>2</v>
      </c>
      <c r="H33" s="56">
        <f t="shared" si="41"/>
        <v>0</v>
      </c>
      <c r="I33" s="56">
        <f t="shared" si="42"/>
        <v>0</v>
      </c>
      <c r="J33" s="56">
        <f t="shared" si="43"/>
        <v>1</v>
      </c>
      <c r="K33" s="57"/>
      <c r="L33" s="56">
        <f t="shared" si="44"/>
        <v>3</v>
      </c>
      <c r="M33" s="56">
        <f t="shared" si="45"/>
        <v>2</v>
      </c>
      <c r="N33" s="56">
        <f t="shared" si="46"/>
        <v>0</v>
      </c>
      <c r="O33" s="56">
        <f t="shared" si="47"/>
        <v>1</v>
      </c>
      <c r="P33" s="56">
        <f t="shared" si="48"/>
        <v>0</v>
      </c>
      <c r="Q33" s="56">
        <f t="shared" si="49"/>
        <v>0</v>
      </c>
      <c r="R33" s="56"/>
      <c r="S33" s="55" t="s">
        <v>270</v>
      </c>
      <c r="T33" s="34"/>
      <c r="U33" s="166" t="s">
        <v>16</v>
      </c>
      <c r="V33" s="200" t="s">
        <v>174</v>
      </c>
      <c r="W33" s="170">
        <f t="shared" si="0"/>
        <v>4</v>
      </c>
      <c r="X33" s="52">
        <f t="shared" si="1"/>
        <v>4</v>
      </c>
      <c r="Y33" s="52">
        <f t="shared" si="2"/>
        <v>1</v>
      </c>
      <c r="Z33" s="52">
        <f t="shared" si="3"/>
        <v>2</v>
      </c>
      <c r="AA33" s="52">
        <f>SUMIF($C$2:$C$123,V33,$I$2:$I$123)+SUMIF($S$2:$S$123,V33,$P$2:P$123)</f>
        <v>1</v>
      </c>
      <c r="AB33" s="171">
        <f t="shared" si="4"/>
        <v>1</v>
      </c>
      <c r="AC33" s="178">
        <f t="shared" si="5"/>
        <v>7</v>
      </c>
      <c r="AD33" s="181">
        <f t="shared" si="6"/>
        <v>0.58333333333333337</v>
      </c>
      <c r="AE33" s="178">
        <f>IF(W33&gt;0,IF(AI33=MAX($AI$32:$AI$36),2,0),)</f>
        <v>2</v>
      </c>
      <c r="AF33" s="191">
        <f>IF(W33&gt;0,IF(AD33=MAX($AD$32:$AD$36),AC33+AE33+2,AC33+AE33),)</f>
        <v>11</v>
      </c>
      <c r="AG33" s="187">
        <f t="shared" si="7"/>
        <v>1</v>
      </c>
      <c r="AH33" s="53">
        <f t="shared" si="8"/>
        <v>0.25</v>
      </c>
      <c r="AI33" s="207">
        <f t="shared" si="9"/>
        <v>1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81</v>
      </c>
      <c r="D34" s="56"/>
      <c r="E34" s="56">
        <f t="shared" si="38"/>
        <v>0</v>
      </c>
      <c r="F34" s="56">
        <f t="shared" si="39"/>
        <v>0</v>
      </c>
      <c r="G34" s="56">
        <f t="shared" si="40"/>
        <v>2</v>
      </c>
      <c r="H34" s="56">
        <f t="shared" si="41"/>
        <v>0</v>
      </c>
      <c r="I34" s="56">
        <f t="shared" si="42"/>
        <v>0</v>
      </c>
      <c r="J34" s="56">
        <f t="shared" si="43"/>
        <v>1</v>
      </c>
      <c r="K34" s="57"/>
      <c r="L34" s="56">
        <f t="shared" si="44"/>
        <v>3</v>
      </c>
      <c r="M34" s="56">
        <f t="shared" si="45"/>
        <v>2</v>
      </c>
      <c r="N34" s="56">
        <f t="shared" si="46"/>
        <v>0</v>
      </c>
      <c r="O34" s="56">
        <f t="shared" si="47"/>
        <v>1</v>
      </c>
      <c r="P34" s="56">
        <f t="shared" si="48"/>
        <v>0</v>
      </c>
      <c r="Q34" s="56">
        <f t="shared" si="49"/>
        <v>0</v>
      </c>
      <c r="R34" s="56">
        <v>1</v>
      </c>
      <c r="S34" s="55" t="s">
        <v>173</v>
      </c>
      <c r="T34" s="34"/>
      <c r="U34" s="166" t="s">
        <v>16</v>
      </c>
      <c r="V34" s="200"/>
      <c r="W34" s="170">
        <f t="shared" si="0"/>
        <v>0</v>
      </c>
      <c r="X34" s="52">
        <f t="shared" si="1"/>
        <v>0</v>
      </c>
      <c r="Y34" s="52">
        <f t="shared" si="2"/>
        <v>0</v>
      </c>
      <c r="Z34" s="52">
        <f t="shared" si="3"/>
        <v>0</v>
      </c>
      <c r="AA34" s="52">
        <f>SUMIF($C$2:$C$123,V34,$I$2:$I$123)+SUMIF($S$2:$S$123,V34,$P$2:P$123)</f>
        <v>0</v>
      </c>
      <c r="AB34" s="171">
        <f t="shared" si="4"/>
        <v>0</v>
      </c>
      <c r="AC34" s="178">
        <f t="shared" si="5"/>
        <v>0</v>
      </c>
      <c r="AD34" s="181" t="str">
        <f t="shared" si="6"/>
        <v>-</v>
      </c>
      <c r="AE34" s="178">
        <f>IF(W34&gt;0,IF(AI34=MAX($AI$32:$AI$36),2,0),)</f>
        <v>0</v>
      </c>
      <c r="AF34" s="191">
        <f>IF(W34&gt;0,IF(AD34=MAX($AD$32:$AD$36),AC34+AE34+2,AC34+AE34),)</f>
        <v>0</v>
      </c>
      <c r="AG34" s="187">
        <f t="shared" si="7"/>
        <v>0</v>
      </c>
      <c r="AH34" s="53" t="str">
        <f t="shared" si="8"/>
        <v>-</v>
      </c>
      <c r="AI34" s="207" t="str">
        <f t="shared" si="9"/>
        <v>-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13</v>
      </c>
      <c r="D35" s="56"/>
      <c r="E35" s="56">
        <f t="shared" si="38"/>
        <v>0</v>
      </c>
      <c r="F35" s="56">
        <f t="shared" si="39"/>
        <v>0</v>
      </c>
      <c r="G35" s="56">
        <f t="shared" si="40"/>
        <v>2</v>
      </c>
      <c r="H35" s="56">
        <f t="shared" si="41"/>
        <v>0</v>
      </c>
      <c r="I35" s="56">
        <f t="shared" si="42"/>
        <v>0</v>
      </c>
      <c r="J35" s="56">
        <f t="shared" si="43"/>
        <v>1</v>
      </c>
      <c r="K35" s="57"/>
      <c r="L35" s="56">
        <f t="shared" si="44"/>
        <v>3</v>
      </c>
      <c r="M35" s="56">
        <f t="shared" si="45"/>
        <v>2</v>
      </c>
      <c r="N35" s="56">
        <f t="shared" si="46"/>
        <v>0</v>
      </c>
      <c r="O35" s="56">
        <f t="shared" si="47"/>
        <v>1</v>
      </c>
      <c r="P35" s="56">
        <f t="shared" si="48"/>
        <v>0</v>
      </c>
      <c r="Q35" s="56">
        <f t="shared" si="49"/>
        <v>0</v>
      </c>
      <c r="R35" s="56"/>
      <c r="S35" s="55" t="s">
        <v>247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117</v>
      </c>
      <c r="D36" s="56"/>
      <c r="E36" s="56">
        <f t="shared" si="38"/>
        <v>0</v>
      </c>
      <c r="F36" s="56">
        <f t="shared" si="39"/>
        <v>0</v>
      </c>
      <c r="G36" s="56">
        <f t="shared" si="40"/>
        <v>2</v>
      </c>
      <c r="H36" s="56">
        <f t="shared" si="41"/>
        <v>0</v>
      </c>
      <c r="I36" s="56">
        <f t="shared" si="42"/>
        <v>0</v>
      </c>
      <c r="J36" s="56">
        <f t="shared" si="43"/>
        <v>1</v>
      </c>
      <c r="K36" s="57"/>
      <c r="L36" s="56">
        <f t="shared" si="44"/>
        <v>3</v>
      </c>
      <c r="M36" s="56">
        <f t="shared" si="45"/>
        <v>2</v>
      </c>
      <c r="N36" s="56">
        <f t="shared" si="46"/>
        <v>0</v>
      </c>
      <c r="O36" s="56">
        <f t="shared" si="47"/>
        <v>1</v>
      </c>
      <c r="P36" s="56">
        <f t="shared" si="48"/>
        <v>0</v>
      </c>
      <c r="Q36" s="56">
        <f t="shared" si="49"/>
        <v>0</v>
      </c>
      <c r="R36" s="56"/>
      <c r="S36" s="55" t="s">
        <v>172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164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 t="s">
        <v>115</v>
      </c>
      <c r="D37" s="56"/>
      <c r="E37" s="56">
        <f t="shared" si="38"/>
        <v>0</v>
      </c>
      <c r="F37" s="56">
        <f t="shared" si="39"/>
        <v>0</v>
      </c>
      <c r="G37" s="56">
        <f t="shared" si="40"/>
        <v>2</v>
      </c>
      <c r="H37" s="56">
        <f t="shared" si="41"/>
        <v>0</v>
      </c>
      <c r="I37" s="56">
        <f t="shared" si="42"/>
        <v>0</v>
      </c>
      <c r="J37" s="56">
        <f t="shared" si="43"/>
        <v>1</v>
      </c>
      <c r="K37" s="57"/>
      <c r="L37" s="56">
        <f t="shared" si="44"/>
        <v>3</v>
      </c>
      <c r="M37" s="56">
        <f t="shared" si="45"/>
        <v>2</v>
      </c>
      <c r="N37" s="56">
        <f t="shared" si="46"/>
        <v>0</v>
      </c>
      <c r="O37" s="56">
        <f t="shared" si="47"/>
        <v>1</v>
      </c>
      <c r="P37" s="56">
        <f t="shared" si="48"/>
        <v>0</v>
      </c>
      <c r="Q37" s="56">
        <f t="shared" si="49"/>
        <v>0</v>
      </c>
      <c r="R37" s="56"/>
      <c r="S37" s="55" t="s">
        <v>169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5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148</v>
      </c>
      <c r="D38" s="56"/>
      <c r="E38" s="56">
        <f t="shared" si="38"/>
        <v>0</v>
      </c>
      <c r="F38" s="56">
        <f t="shared" si="39"/>
        <v>0</v>
      </c>
      <c r="G38" s="56">
        <f t="shared" si="40"/>
        <v>2</v>
      </c>
      <c r="H38" s="56">
        <f t="shared" si="41"/>
        <v>0</v>
      </c>
      <c r="I38" s="56">
        <f t="shared" si="42"/>
        <v>0</v>
      </c>
      <c r="J38" s="56">
        <f t="shared" si="43"/>
        <v>1</v>
      </c>
      <c r="K38" s="57"/>
      <c r="L38" s="56">
        <f t="shared" si="44"/>
        <v>3</v>
      </c>
      <c r="M38" s="56">
        <f t="shared" si="45"/>
        <v>2</v>
      </c>
      <c r="N38" s="56">
        <f t="shared" si="46"/>
        <v>0</v>
      </c>
      <c r="O38" s="56">
        <f t="shared" si="47"/>
        <v>1</v>
      </c>
      <c r="P38" s="56">
        <f t="shared" si="48"/>
        <v>0</v>
      </c>
      <c r="Q38" s="56">
        <f t="shared" si="49"/>
        <v>0</v>
      </c>
      <c r="R38" s="56">
        <v>1</v>
      </c>
      <c r="S38" s="55" t="s">
        <v>174</v>
      </c>
      <c r="T38" s="34"/>
      <c r="U38" s="295">
        <v>14</v>
      </c>
      <c r="V38" s="338">
        <f>U38/Resumo!C159</f>
        <v>0.41176470588235292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0</v>
      </c>
      <c r="G39" s="56">
        <f t="shared" si="40"/>
        <v>2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2</v>
      </c>
      <c r="N39" s="56">
        <f t="shared" si="46"/>
        <v>0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0</v>
      </c>
      <c r="G40" s="67">
        <f t="shared" si="40"/>
        <v>2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2</v>
      </c>
      <c r="N40" s="67">
        <f t="shared" si="46"/>
        <v>0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3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17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4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Preto</v>
      </c>
      <c r="D43" s="49">
        <f>SUM(D44:D53)</f>
        <v>2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0</v>
      </c>
      <c r="S43" s="48" t="str">
        <f>C4</f>
        <v>Branco</v>
      </c>
      <c r="T43" s="34"/>
      <c r="U43" s="151" t="str">
        <f>IFERROR(VLOOKUP(V43,Resumo!$D$7:$E$147,2,FALSE),"")</f>
        <v>G</v>
      </c>
      <c r="V43" s="116" t="s">
        <v>164</v>
      </c>
      <c r="W43" s="116">
        <f t="shared" ref="W43:AC58" si="50">COUNTIFS($C$4:$C$131,$V43,$B$4:$B$131,W$42)+COUNTIFS($S$4:$S$131,$V43,$B$4:$B$131,W$42)</f>
        <v>4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Jean</v>
      </c>
      <c r="D44" s="56"/>
      <c r="E44" s="56">
        <f t="shared" ref="E44:E53" si="51">IF((C44=""),0,IF($D$43=$R$43,1,IF($D$43&gt;$R$43,3,IF($D$43&lt;$R$43,0))))</f>
        <v>3</v>
      </c>
      <c r="F44" s="56">
        <f t="shared" ref="F44:F53" si="52">$D$43</f>
        <v>2</v>
      </c>
      <c r="G44" s="56">
        <f t="shared" ref="G44:G53" si="53">$R$43</f>
        <v>0</v>
      </c>
      <c r="H44" s="56">
        <f t="shared" ref="H44:H53" si="54">IF((C44=""),0,IF($D$43&gt;$R$43,1,0))</f>
        <v>1</v>
      </c>
      <c r="I44" s="56">
        <f t="shared" ref="I44:I53" si="55">IF((C44=""),0,IF($D$43=$R$43,1,0))</f>
        <v>0</v>
      </c>
      <c r="J44" s="56">
        <f t="shared" ref="J44:J53" si="56">IF((C44=""),0,IF($D$43&lt;$R$43,1,0))</f>
        <v>0</v>
      </c>
      <c r="K44" s="57"/>
      <c r="L44" s="56">
        <f t="shared" ref="L44:L53" si="57">IF((S44=""),0,IF($D$43=$R$43,1,IF($D$43&lt;$R$43,3,IF($D$43&gt;$R$43,0))))</f>
        <v>0</v>
      </c>
      <c r="M44" s="56">
        <f t="shared" ref="M44:M53" si="58">$R$43</f>
        <v>0</v>
      </c>
      <c r="N44" s="56">
        <f t="shared" ref="N44:N53" si="59">$D$43</f>
        <v>2</v>
      </c>
      <c r="O44" s="56">
        <f t="shared" ref="O44:O53" si="60">IF((S44=""),0,IF($D$43&lt;$R$43,1,0))</f>
        <v>0</v>
      </c>
      <c r="P44" s="56">
        <f t="shared" ref="P44:P53" si="61">IF((S44=""),0,IF($D$43=$R$43,1,0))</f>
        <v>0</v>
      </c>
      <c r="Q44" s="56">
        <f t="shared" ref="Q44:Q53" si="62">IF((S44=""),0,IF($D$43&gt;$R$43,1,0))</f>
        <v>1</v>
      </c>
      <c r="R44" s="56"/>
      <c r="S44" s="55" t="str">
        <f>$S$5</f>
        <v>Ralph</v>
      </c>
      <c r="T44" s="34"/>
      <c r="U44" s="153" t="str">
        <f>IFERROR(VLOOKUP(V44,Resumo!$D$7:$E$147,2,FALSE),"")</f>
        <v/>
      </c>
      <c r="V44" s="114" t="s">
        <v>205</v>
      </c>
      <c r="W44" s="114">
        <f t="shared" si="50"/>
        <v>4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 t="s">
        <v>281</v>
      </c>
      <c r="D45" s="56"/>
      <c r="E45" s="56">
        <f t="shared" si="51"/>
        <v>3</v>
      </c>
      <c r="F45" s="56">
        <f t="shared" si="52"/>
        <v>2</v>
      </c>
      <c r="G45" s="56">
        <f t="shared" si="53"/>
        <v>0</v>
      </c>
      <c r="H45" s="56">
        <f t="shared" si="54"/>
        <v>1</v>
      </c>
      <c r="I45" s="56">
        <f t="shared" si="55"/>
        <v>0</v>
      </c>
      <c r="J45" s="56">
        <f t="shared" si="56"/>
        <v>0</v>
      </c>
      <c r="K45" s="57"/>
      <c r="L45" s="56">
        <f t="shared" si="57"/>
        <v>0</v>
      </c>
      <c r="M45" s="56">
        <f t="shared" si="58"/>
        <v>0</v>
      </c>
      <c r="N45" s="56">
        <f t="shared" si="59"/>
        <v>2</v>
      </c>
      <c r="O45" s="56">
        <f t="shared" si="60"/>
        <v>0</v>
      </c>
      <c r="P45" s="56">
        <f t="shared" si="61"/>
        <v>0</v>
      </c>
      <c r="Q45" s="56">
        <f t="shared" si="62"/>
        <v>1</v>
      </c>
      <c r="R45" s="56"/>
      <c r="S45" s="55" t="s">
        <v>84</v>
      </c>
      <c r="T45" s="34"/>
      <c r="U45" s="153" t="str">
        <f>IFERROR(VLOOKUP(V45,Resumo!$D$7:$E$147,2,FALSE),"")</f>
        <v>V</v>
      </c>
      <c r="V45" s="114" t="s">
        <v>13</v>
      </c>
      <c r="W45" s="114">
        <f t="shared" si="50"/>
        <v>0</v>
      </c>
      <c r="X45" s="114">
        <f t="shared" si="50"/>
        <v>1</v>
      </c>
      <c r="Y45" s="114">
        <f t="shared" si="50"/>
        <v>0</v>
      </c>
      <c r="Z45" s="114">
        <f t="shared" si="50"/>
        <v>0</v>
      </c>
      <c r="AA45" s="114">
        <f t="shared" si="50"/>
        <v>3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 t="s">
        <v>270</v>
      </c>
      <c r="D46" s="56"/>
      <c r="E46" s="56">
        <f t="shared" si="51"/>
        <v>3</v>
      </c>
      <c r="F46" s="56">
        <f t="shared" si="52"/>
        <v>2</v>
      </c>
      <c r="G46" s="56">
        <f t="shared" si="53"/>
        <v>0</v>
      </c>
      <c r="H46" s="56">
        <f t="shared" si="54"/>
        <v>1</v>
      </c>
      <c r="I46" s="56">
        <f t="shared" si="55"/>
        <v>0</v>
      </c>
      <c r="J46" s="56">
        <f t="shared" si="56"/>
        <v>0</v>
      </c>
      <c r="K46" s="57"/>
      <c r="L46" s="56">
        <f t="shared" si="57"/>
        <v>0</v>
      </c>
      <c r="M46" s="56">
        <f t="shared" si="58"/>
        <v>0</v>
      </c>
      <c r="N46" s="56">
        <f t="shared" si="59"/>
        <v>2</v>
      </c>
      <c r="O46" s="56">
        <f t="shared" si="60"/>
        <v>0</v>
      </c>
      <c r="P46" s="56">
        <f t="shared" si="61"/>
        <v>0</v>
      </c>
      <c r="Q46" s="56">
        <f t="shared" si="62"/>
        <v>1</v>
      </c>
      <c r="R46" s="56"/>
      <c r="S46" s="55" t="s">
        <v>114</v>
      </c>
      <c r="T46" s="34"/>
      <c r="U46" s="153" t="str">
        <f>IFERROR(VLOOKUP(V46,Resumo!$D$7:$E$147,2,FALSE),"")</f>
        <v>L</v>
      </c>
      <c r="V46" s="114" t="s">
        <v>173</v>
      </c>
      <c r="W46" s="114">
        <f t="shared" si="50"/>
        <v>0</v>
      </c>
      <c r="X46" s="114">
        <f t="shared" si="50"/>
        <v>0</v>
      </c>
      <c r="Y46" s="114">
        <f t="shared" si="50"/>
        <v>0</v>
      </c>
      <c r="Z46" s="114">
        <f t="shared" si="50"/>
        <v>4</v>
      </c>
      <c r="AA46" s="114">
        <f t="shared" si="50"/>
        <v>0</v>
      </c>
      <c r="AB46" s="114">
        <f t="shared" si="50"/>
        <v>0</v>
      </c>
      <c r="AC46" s="154">
        <f t="shared" si="50"/>
        <v>0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 t="s">
        <v>173</v>
      </c>
      <c r="D47" s="56"/>
      <c r="E47" s="56">
        <f t="shared" si="51"/>
        <v>3</v>
      </c>
      <c r="F47" s="56">
        <f t="shared" si="52"/>
        <v>2</v>
      </c>
      <c r="G47" s="56">
        <f t="shared" si="53"/>
        <v>0</v>
      </c>
      <c r="H47" s="56">
        <f t="shared" si="54"/>
        <v>1</v>
      </c>
      <c r="I47" s="56">
        <f t="shared" si="55"/>
        <v>0</v>
      </c>
      <c r="J47" s="56">
        <f t="shared" si="56"/>
        <v>0</v>
      </c>
      <c r="K47" s="57"/>
      <c r="L47" s="56">
        <f t="shared" si="57"/>
        <v>0</v>
      </c>
      <c r="M47" s="56">
        <f t="shared" si="58"/>
        <v>0</v>
      </c>
      <c r="N47" s="56">
        <f t="shared" si="59"/>
        <v>2</v>
      </c>
      <c r="O47" s="56">
        <f t="shared" si="60"/>
        <v>0</v>
      </c>
      <c r="P47" s="56">
        <f t="shared" si="61"/>
        <v>0</v>
      </c>
      <c r="Q47" s="56">
        <f t="shared" si="62"/>
        <v>1</v>
      </c>
      <c r="R47" s="56"/>
      <c r="S47" s="55" t="s">
        <v>81</v>
      </c>
      <c r="T47" s="34"/>
      <c r="U47" s="153" t="str">
        <f>IFERROR(VLOOKUP(V47,Resumo!$D$7:$E$147,2,FALSE),"")</f>
        <v>A</v>
      </c>
      <c r="V47" s="114" t="s">
        <v>148</v>
      </c>
      <c r="W47" s="114">
        <f t="shared" si="50"/>
        <v>0</v>
      </c>
      <c r="X47" s="114">
        <f t="shared" si="50"/>
        <v>0</v>
      </c>
      <c r="Y47" s="114">
        <f t="shared" si="50"/>
        <v>0</v>
      </c>
      <c r="Z47" s="114">
        <f t="shared" si="50"/>
        <v>0</v>
      </c>
      <c r="AA47" s="114">
        <f t="shared" si="50"/>
        <v>0</v>
      </c>
      <c r="AB47" s="114">
        <f t="shared" si="50"/>
        <v>0</v>
      </c>
      <c r="AC47" s="154">
        <f t="shared" si="50"/>
        <v>4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 t="s">
        <v>247</v>
      </c>
      <c r="D48" s="56">
        <v>2</v>
      </c>
      <c r="E48" s="56">
        <f t="shared" si="51"/>
        <v>3</v>
      </c>
      <c r="F48" s="56">
        <f t="shared" si="52"/>
        <v>2</v>
      </c>
      <c r="G48" s="56">
        <f t="shared" si="53"/>
        <v>0</v>
      </c>
      <c r="H48" s="56">
        <f t="shared" si="54"/>
        <v>1</v>
      </c>
      <c r="I48" s="56">
        <f t="shared" si="55"/>
        <v>0</v>
      </c>
      <c r="J48" s="56">
        <f t="shared" si="56"/>
        <v>0</v>
      </c>
      <c r="K48" s="57"/>
      <c r="L48" s="56">
        <f t="shared" si="57"/>
        <v>0</v>
      </c>
      <c r="M48" s="56">
        <f t="shared" si="58"/>
        <v>0</v>
      </c>
      <c r="N48" s="56">
        <f t="shared" si="59"/>
        <v>2</v>
      </c>
      <c r="O48" s="56">
        <f t="shared" si="60"/>
        <v>0</v>
      </c>
      <c r="P48" s="56">
        <f t="shared" si="61"/>
        <v>0</v>
      </c>
      <c r="Q48" s="56">
        <f t="shared" si="62"/>
        <v>1</v>
      </c>
      <c r="R48" s="56"/>
      <c r="S48" s="55" t="s">
        <v>13</v>
      </c>
      <c r="T48" s="34"/>
      <c r="U48" s="153" t="str">
        <f>IFERROR(VLOOKUP(V48,Resumo!$D$7:$E$147,2,FALSE),"")</f>
        <v>L</v>
      </c>
      <c r="V48" s="114" t="s">
        <v>114</v>
      </c>
      <c r="W48" s="114">
        <f t="shared" si="50"/>
        <v>0</v>
      </c>
      <c r="X48" s="114">
        <f t="shared" si="50"/>
        <v>0</v>
      </c>
      <c r="Y48" s="114">
        <f t="shared" si="50"/>
        <v>3</v>
      </c>
      <c r="Z48" s="114">
        <f t="shared" si="50"/>
        <v>0</v>
      </c>
      <c r="AA48" s="114">
        <f t="shared" si="50"/>
        <v>0</v>
      </c>
      <c r="AB48" s="114">
        <f t="shared" si="50"/>
        <v>0</v>
      </c>
      <c r="AC48" s="154">
        <f t="shared" si="50"/>
        <v>0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 t="s">
        <v>172</v>
      </c>
      <c r="D49" s="56"/>
      <c r="E49" s="56">
        <f t="shared" si="51"/>
        <v>3</v>
      </c>
      <c r="F49" s="56">
        <f t="shared" si="52"/>
        <v>2</v>
      </c>
      <c r="G49" s="56">
        <f t="shared" si="53"/>
        <v>0</v>
      </c>
      <c r="H49" s="56">
        <f t="shared" si="54"/>
        <v>1</v>
      </c>
      <c r="I49" s="56">
        <f t="shared" si="55"/>
        <v>0</v>
      </c>
      <c r="J49" s="56">
        <f t="shared" si="56"/>
        <v>0</v>
      </c>
      <c r="K49" s="57"/>
      <c r="L49" s="56">
        <f t="shared" si="57"/>
        <v>0</v>
      </c>
      <c r="M49" s="56">
        <f t="shared" si="58"/>
        <v>0</v>
      </c>
      <c r="N49" s="56">
        <f t="shared" si="59"/>
        <v>2</v>
      </c>
      <c r="O49" s="56">
        <f t="shared" si="60"/>
        <v>0</v>
      </c>
      <c r="P49" s="56">
        <f t="shared" si="61"/>
        <v>0</v>
      </c>
      <c r="Q49" s="56">
        <f t="shared" si="62"/>
        <v>1</v>
      </c>
      <c r="R49" s="56"/>
      <c r="S49" s="55" t="s">
        <v>117</v>
      </c>
      <c r="T49" s="34"/>
      <c r="U49" s="153" t="str">
        <f>IFERROR(VLOOKUP(V49,Resumo!$D$7:$E$147,2,FALSE),"")</f>
        <v>M</v>
      </c>
      <c r="V49" s="114" t="s">
        <v>117</v>
      </c>
      <c r="W49" s="114">
        <f t="shared" si="50"/>
        <v>0</v>
      </c>
      <c r="X49" s="114">
        <f t="shared" si="50"/>
        <v>0</v>
      </c>
      <c r="Y49" s="114">
        <f t="shared" si="50"/>
        <v>0</v>
      </c>
      <c r="Z49" s="114">
        <f t="shared" si="50"/>
        <v>0</v>
      </c>
      <c r="AA49" s="114">
        <f t="shared" si="50"/>
        <v>0</v>
      </c>
      <c r="AB49" s="114">
        <f t="shared" si="50"/>
        <v>4</v>
      </c>
      <c r="AC49" s="154">
        <f t="shared" si="50"/>
        <v>0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 t="s">
        <v>169</v>
      </c>
      <c r="D50" s="56"/>
      <c r="E50" s="56">
        <f t="shared" si="51"/>
        <v>3</v>
      </c>
      <c r="F50" s="56">
        <f t="shared" si="52"/>
        <v>2</v>
      </c>
      <c r="G50" s="56">
        <f t="shared" si="53"/>
        <v>0</v>
      </c>
      <c r="H50" s="56">
        <f t="shared" si="54"/>
        <v>1</v>
      </c>
      <c r="I50" s="56">
        <f t="shared" si="55"/>
        <v>0</v>
      </c>
      <c r="J50" s="56">
        <f t="shared" si="56"/>
        <v>0</v>
      </c>
      <c r="K50" s="57"/>
      <c r="L50" s="56">
        <f t="shared" si="57"/>
        <v>0</v>
      </c>
      <c r="M50" s="56">
        <f t="shared" si="58"/>
        <v>0</v>
      </c>
      <c r="N50" s="56">
        <f t="shared" si="59"/>
        <v>2</v>
      </c>
      <c r="O50" s="56">
        <f t="shared" si="60"/>
        <v>0</v>
      </c>
      <c r="P50" s="56">
        <f t="shared" si="61"/>
        <v>0</v>
      </c>
      <c r="Q50" s="56">
        <f t="shared" si="62"/>
        <v>1</v>
      </c>
      <c r="R50" s="56"/>
      <c r="S50" s="55" t="s">
        <v>115</v>
      </c>
      <c r="T50" s="34"/>
      <c r="U50" s="153" t="str">
        <f>IFERROR(VLOOKUP(V50,Resumo!$D$7:$E$147,2,FALSE),"")</f>
        <v>L</v>
      </c>
      <c r="V50" s="114" t="s">
        <v>81</v>
      </c>
      <c r="W50" s="114">
        <f t="shared" si="50"/>
        <v>0</v>
      </c>
      <c r="X50" s="114">
        <f t="shared" si="50"/>
        <v>0</v>
      </c>
      <c r="Y50" s="114">
        <f t="shared" si="50"/>
        <v>0</v>
      </c>
      <c r="Z50" s="114">
        <f t="shared" si="50"/>
        <v>4</v>
      </c>
      <c r="AA50" s="114">
        <f t="shared" si="50"/>
        <v>0</v>
      </c>
      <c r="AB50" s="114">
        <f t="shared" si="50"/>
        <v>0</v>
      </c>
      <c r="AC50" s="154">
        <f t="shared" si="50"/>
        <v>0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 t="s">
        <v>174</v>
      </c>
      <c r="D51" s="56"/>
      <c r="E51" s="56">
        <f t="shared" si="51"/>
        <v>3</v>
      </c>
      <c r="F51" s="56">
        <f t="shared" si="52"/>
        <v>2</v>
      </c>
      <c r="G51" s="56">
        <f t="shared" si="53"/>
        <v>0</v>
      </c>
      <c r="H51" s="56">
        <f t="shared" si="54"/>
        <v>1</v>
      </c>
      <c r="I51" s="56">
        <f t="shared" si="55"/>
        <v>0</v>
      </c>
      <c r="J51" s="56">
        <f t="shared" si="56"/>
        <v>0</v>
      </c>
      <c r="K51" s="57"/>
      <c r="L51" s="56">
        <f t="shared" si="57"/>
        <v>0</v>
      </c>
      <c r="M51" s="56">
        <f t="shared" si="58"/>
        <v>0</v>
      </c>
      <c r="N51" s="56">
        <f t="shared" si="59"/>
        <v>2</v>
      </c>
      <c r="O51" s="56">
        <f t="shared" si="60"/>
        <v>0</v>
      </c>
      <c r="P51" s="56">
        <f t="shared" si="61"/>
        <v>0</v>
      </c>
      <c r="Q51" s="56">
        <f t="shared" si="62"/>
        <v>1</v>
      </c>
      <c r="R51" s="56"/>
      <c r="S51" s="55" t="s">
        <v>148</v>
      </c>
      <c r="T51" s="34"/>
      <c r="U51" s="153" t="str">
        <f>IFERROR(VLOOKUP(V51,Resumo!$D$7:$E$147,2,FALSE),"")</f>
        <v>V</v>
      </c>
      <c r="V51" s="114" t="s">
        <v>247</v>
      </c>
      <c r="W51" s="114">
        <f t="shared" si="50"/>
        <v>0</v>
      </c>
      <c r="X51" s="114">
        <f t="shared" si="50"/>
        <v>0</v>
      </c>
      <c r="Y51" s="114">
        <f t="shared" si="50"/>
        <v>0</v>
      </c>
      <c r="Z51" s="114">
        <f t="shared" si="50"/>
        <v>0</v>
      </c>
      <c r="AA51" s="114">
        <f t="shared" si="50"/>
        <v>4</v>
      </c>
      <c r="AB51" s="114">
        <f t="shared" si="50"/>
        <v>0</v>
      </c>
      <c r="AC51" s="154">
        <f t="shared" si="50"/>
        <v>0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2</v>
      </c>
      <c r="G52" s="56">
        <f t="shared" si="53"/>
        <v>0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0</v>
      </c>
      <c r="N52" s="56">
        <f t="shared" si="59"/>
        <v>2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M</v>
      </c>
      <c r="V52" s="114" t="s">
        <v>115</v>
      </c>
      <c r="W52" s="114">
        <f t="shared" si="50"/>
        <v>0</v>
      </c>
      <c r="X52" s="114">
        <f t="shared" si="50"/>
        <v>0</v>
      </c>
      <c r="Y52" s="114">
        <f t="shared" si="50"/>
        <v>0</v>
      </c>
      <c r="Z52" s="114">
        <f t="shared" si="50"/>
        <v>0</v>
      </c>
      <c r="AA52" s="114">
        <f t="shared" si="50"/>
        <v>0</v>
      </c>
      <c r="AB52" s="114">
        <f t="shared" si="50"/>
        <v>4</v>
      </c>
      <c r="AC52" s="154">
        <f t="shared" si="50"/>
        <v>0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2</v>
      </c>
      <c r="G53" s="67">
        <f t="shared" si="53"/>
        <v>0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0</v>
      </c>
      <c r="N53" s="67">
        <f t="shared" si="59"/>
        <v>2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V</v>
      </c>
      <c r="V53" s="114" t="s">
        <v>14</v>
      </c>
      <c r="W53" s="114">
        <f t="shared" si="50"/>
        <v>0</v>
      </c>
      <c r="X53" s="114">
        <f t="shared" si="50"/>
        <v>0</v>
      </c>
      <c r="Y53" s="114">
        <f t="shared" si="50"/>
        <v>2</v>
      </c>
      <c r="Z53" s="114">
        <f t="shared" si="50"/>
        <v>0</v>
      </c>
      <c r="AA53" s="114">
        <f t="shared" si="50"/>
        <v>1</v>
      </c>
      <c r="AB53" s="114">
        <f t="shared" si="50"/>
        <v>0</v>
      </c>
      <c r="AC53" s="154">
        <f t="shared" si="50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M</v>
      </c>
      <c r="V54" s="114" t="s">
        <v>169</v>
      </c>
      <c r="W54" s="114">
        <f t="shared" si="50"/>
        <v>0</v>
      </c>
      <c r="X54" s="114">
        <f t="shared" si="50"/>
        <v>0</v>
      </c>
      <c r="Y54" s="114">
        <f t="shared" si="50"/>
        <v>0</v>
      </c>
      <c r="Z54" s="114">
        <f t="shared" si="50"/>
        <v>0</v>
      </c>
      <c r="AA54" s="114">
        <f t="shared" si="50"/>
        <v>0</v>
      </c>
      <c r="AB54" s="114">
        <f t="shared" si="50"/>
        <v>4</v>
      </c>
      <c r="AC54" s="154">
        <f t="shared" si="50"/>
        <v>0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M</v>
      </c>
      <c r="V55" s="114" t="s">
        <v>174</v>
      </c>
      <c r="W55" s="114">
        <f t="shared" si="50"/>
        <v>0</v>
      </c>
      <c r="X55" s="114">
        <f t="shared" si="50"/>
        <v>0</v>
      </c>
      <c r="Y55" s="114">
        <f t="shared" si="50"/>
        <v>0</v>
      </c>
      <c r="Z55" s="114">
        <f t="shared" si="50"/>
        <v>0</v>
      </c>
      <c r="AA55" s="114">
        <f t="shared" si="50"/>
        <v>0</v>
      </c>
      <c r="AB55" s="114">
        <f t="shared" si="50"/>
        <v>0</v>
      </c>
      <c r="AC55" s="154">
        <f t="shared" si="50"/>
        <v>4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/>
      <c r="D56" s="49">
        <f>SUM(D57:D66)</f>
        <v>0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0</v>
      </c>
      <c r="S56" s="48"/>
      <c r="T56" s="34"/>
      <c r="U56" s="153" t="str">
        <f>IFERROR(VLOOKUP(V56,Resumo!$D$7:$E$147,2,FALSE),"")</f>
        <v>M</v>
      </c>
      <c r="V56" s="114" t="s">
        <v>172</v>
      </c>
      <c r="W56" s="114">
        <f t="shared" si="50"/>
        <v>0</v>
      </c>
      <c r="X56" s="114">
        <f t="shared" si="50"/>
        <v>0</v>
      </c>
      <c r="Y56" s="114">
        <f t="shared" si="50"/>
        <v>0</v>
      </c>
      <c r="Z56" s="114">
        <f t="shared" si="50"/>
        <v>0</v>
      </c>
      <c r="AA56" s="114">
        <f t="shared" si="50"/>
        <v>0</v>
      </c>
      <c r="AB56" s="114">
        <f t="shared" si="50"/>
        <v>4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/>
      <c r="D57" s="56"/>
      <c r="E57" s="56">
        <f t="shared" ref="E57:E66" si="63">IF((C57=""),0,IF($D$56=$R$56,1,IF($D$56&gt;$R$56,3,IF($D$56&lt;$R$56,0))))</f>
        <v>0</v>
      </c>
      <c r="F57" s="56">
        <f t="shared" ref="F57:F66" si="64">$D$56</f>
        <v>0</v>
      </c>
      <c r="G57" s="56">
        <f t="shared" ref="G57:G66" si="65">$R$56</f>
        <v>0</v>
      </c>
      <c r="H57" s="56">
        <f t="shared" ref="H57:H66" si="66">IF((C57=""),0,IF($D$56&gt;$R$56,1,0))</f>
        <v>0</v>
      </c>
      <c r="I57" s="56">
        <f t="shared" ref="I57:I66" si="67">IF((C57=""),0,IF($D$56=$R$56,1,0))</f>
        <v>0</v>
      </c>
      <c r="J57" s="56">
        <f t="shared" ref="J57:J66" si="68">IF((C57=""),0,IF($D$56&lt;$R$56,1,0))</f>
        <v>0</v>
      </c>
      <c r="K57" s="57"/>
      <c r="L57" s="56">
        <f t="shared" ref="L57:L66" si="69">IF((S57=""),0,IF($D$56=$R$56,1,IF($D$56&lt;$R$56,3,IF($D$56&gt;$R$56,0))))</f>
        <v>0</v>
      </c>
      <c r="M57" s="56">
        <f t="shared" ref="M57:M66" si="70">$R$56</f>
        <v>0</v>
      </c>
      <c r="N57" s="56">
        <f t="shared" ref="N57:N66" si="71">$D$56</f>
        <v>0</v>
      </c>
      <c r="O57" s="56">
        <f t="shared" ref="O57:O66" si="72">IF((S57=""),0,IF($D$56&lt;$R$56,1,0))</f>
        <v>0</v>
      </c>
      <c r="P57" s="56">
        <f t="shared" ref="P57:P66" si="73">IF((S57=""),0,IF($D$56=$R$56,1,0))</f>
        <v>0</v>
      </c>
      <c r="Q57" s="56">
        <f t="shared" ref="Q57:Q66" si="74">IF((S57=""),0,IF($D$56&gt;$R$56,1,0))</f>
        <v>0</v>
      </c>
      <c r="R57" s="56"/>
      <c r="S57" s="55"/>
      <c r="T57" s="34"/>
      <c r="U57" s="153" t="str">
        <f>IFERROR(VLOOKUP(V57,Resumo!$D$7:$E$147,2,FALSE),"")</f>
        <v>Z</v>
      </c>
      <c r="V57" s="114" t="s">
        <v>84</v>
      </c>
      <c r="W57" s="114">
        <f t="shared" si="50"/>
        <v>0</v>
      </c>
      <c r="X57" s="114">
        <f t="shared" si="50"/>
        <v>3</v>
      </c>
      <c r="Y57" s="114">
        <f t="shared" si="50"/>
        <v>0</v>
      </c>
      <c r="Z57" s="114">
        <f t="shared" si="50"/>
        <v>0</v>
      </c>
      <c r="AA57" s="114">
        <f t="shared" si="50"/>
        <v>0</v>
      </c>
      <c r="AB57" s="114">
        <f t="shared" si="50"/>
        <v>0</v>
      </c>
      <c r="AC57" s="154">
        <f t="shared" si="50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/>
      <c r="D58" s="56"/>
      <c r="E58" s="56">
        <f t="shared" si="63"/>
        <v>0</v>
      </c>
      <c r="F58" s="56">
        <f t="shared" si="64"/>
        <v>0</v>
      </c>
      <c r="G58" s="56">
        <f t="shared" si="65"/>
        <v>0</v>
      </c>
      <c r="H58" s="56">
        <f t="shared" si="66"/>
        <v>0</v>
      </c>
      <c r="I58" s="56">
        <f t="shared" si="67"/>
        <v>0</v>
      </c>
      <c r="J58" s="56">
        <f t="shared" si="68"/>
        <v>0</v>
      </c>
      <c r="K58" s="57"/>
      <c r="L58" s="56">
        <f t="shared" si="69"/>
        <v>0</v>
      </c>
      <c r="M58" s="56">
        <f t="shared" si="70"/>
        <v>0</v>
      </c>
      <c r="N58" s="56">
        <f t="shared" si="71"/>
        <v>0</v>
      </c>
      <c r="O58" s="56">
        <f t="shared" si="72"/>
        <v>0</v>
      </c>
      <c r="P58" s="56">
        <f t="shared" si="73"/>
        <v>0</v>
      </c>
      <c r="Q58" s="56">
        <f t="shared" si="74"/>
        <v>0</v>
      </c>
      <c r="R58" s="56"/>
      <c r="S58" s="55"/>
      <c r="T58" s="34"/>
      <c r="U58" s="153" t="str">
        <f>IFERROR(VLOOKUP(V58,Resumo!$D$7:$E$147,2,FALSE),"")</f>
        <v/>
      </c>
      <c r="V58" s="114" t="s">
        <v>281</v>
      </c>
      <c r="W58" s="114">
        <f t="shared" si="50"/>
        <v>0</v>
      </c>
      <c r="X58" s="114">
        <f t="shared" si="50"/>
        <v>4</v>
      </c>
      <c r="Y58" s="114">
        <f t="shared" si="50"/>
        <v>0</v>
      </c>
      <c r="Z58" s="114">
        <f t="shared" si="50"/>
        <v>0</v>
      </c>
      <c r="AA58" s="114">
        <f t="shared" si="50"/>
        <v>0</v>
      </c>
      <c r="AB58" s="114">
        <f t="shared" si="50"/>
        <v>0</v>
      </c>
      <c r="AC58" s="154">
        <f t="shared" si="50"/>
        <v>0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/>
      <c r="D59" s="56"/>
      <c r="E59" s="56">
        <f t="shared" si="63"/>
        <v>0</v>
      </c>
      <c r="F59" s="56">
        <f t="shared" si="64"/>
        <v>0</v>
      </c>
      <c r="G59" s="56">
        <f t="shared" si="65"/>
        <v>0</v>
      </c>
      <c r="H59" s="56">
        <f t="shared" si="66"/>
        <v>0</v>
      </c>
      <c r="I59" s="56">
        <f t="shared" si="67"/>
        <v>0</v>
      </c>
      <c r="J59" s="56">
        <f t="shared" si="68"/>
        <v>0</v>
      </c>
      <c r="K59" s="57"/>
      <c r="L59" s="56">
        <f t="shared" si="69"/>
        <v>0</v>
      </c>
      <c r="M59" s="56">
        <f t="shared" si="70"/>
        <v>0</v>
      </c>
      <c r="N59" s="56">
        <f t="shared" si="71"/>
        <v>0</v>
      </c>
      <c r="O59" s="56">
        <f t="shared" si="72"/>
        <v>0</v>
      </c>
      <c r="P59" s="56">
        <f t="shared" si="73"/>
        <v>0</v>
      </c>
      <c r="Q59" s="56">
        <f t="shared" si="74"/>
        <v>0</v>
      </c>
      <c r="R59" s="56"/>
      <c r="S59" s="55"/>
      <c r="T59" s="34"/>
      <c r="U59" s="153" t="str">
        <f>IFERROR(VLOOKUP(V59,Resumo!$D$7:$E$147,2,FALSE),"")</f>
        <v/>
      </c>
      <c r="V59" s="114" t="s">
        <v>270</v>
      </c>
      <c r="W59" s="114">
        <f t="shared" ref="W59:AC74" si="75">COUNTIFS($C$4:$C$131,$V59,$B$4:$B$131,W$42)+COUNTIFS($S$4:$S$131,$V59,$B$4:$B$131,W$42)</f>
        <v>0</v>
      </c>
      <c r="X59" s="114">
        <f t="shared" si="75"/>
        <v>0</v>
      </c>
      <c r="Y59" s="114">
        <f t="shared" si="75"/>
        <v>3</v>
      </c>
      <c r="Z59" s="114">
        <f t="shared" si="75"/>
        <v>0</v>
      </c>
      <c r="AA59" s="114">
        <f t="shared" si="75"/>
        <v>0</v>
      </c>
      <c r="AB59" s="114">
        <f t="shared" si="75"/>
        <v>0</v>
      </c>
      <c r="AC59" s="154">
        <f t="shared" si="75"/>
        <v>0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/>
      <c r="D60" s="56"/>
      <c r="E60" s="56">
        <f t="shared" si="63"/>
        <v>0</v>
      </c>
      <c r="F60" s="56">
        <f t="shared" si="64"/>
        <v>0</v>
      </c>
      <c r="G60" s="56">
        <f t="shared" si="65"/>
        <v>0</v>
      </c>
      <c r="H60" s="56">
        <f t="shared" si="66"/>
        <v>0</v>
      </c>
      <c r="I60" s="56">
        <f t="shared" si="67"/>
        <v>0</v>
      </c>
      <c r="J60" s="56">
        <f t="shared" si="68"/>
        <v>0</v>
      </c>
      <c r="K60" s="57"/>
      <c r="L60" s="56">
        <f t="shared" si="69"/>
        <v>0</v>
      </c>
      <c r="M60" s="56">
        <f t="shared" si="70"/>
        <v>0</v>
      </c>
      <c r="N60" s="56">
        <f t="shared" si="71"/>
        <v>0</v>
      </c>
      <c r="O60" s="56">
        <f t="shared" si="72"/>
        <v>0</v>
      </c>
      <c r="P60" s="56">
        <f t="shared" si="73"/>
        <v>0</v>
      </c>
      <c r="Q60" s="56">
        <f t="shared" si="74"/>
        <v>0</v>
      </c>
      <c r="R60" s="56"/>
      <c r="S60" s="55"/>
      <c r="T60" s="34"/>
      <c r="U60" s="153" t="str">
        <f>IFERROR(VLOOKUP(V60,Resumo!$D$7:$E$147,2,FALSE),"")</f>
        <v/>
      </c>
      <c r="V60" s="114"/>
      <c r="W60" s="114">
        <f t="shared" si="75"/>
        <v>0</v>
      </c>
      <c r="X60" s="114">
        <f t="shared" si="75"/>
        <v>0</v>
      </c>
      <c r="Y60" s="114">
        <f t="shared" si="75"/>
        <v>0</v>
      </c>
      <c r="Z60" s="114">
        <f t="shared" si="75"/>
        <v>0</v>
      </c>
      <c r="AA60" s="114">
        <f t="shared" si="75"/>
        <v>0</v>
      </c>
      <c r="AB60" s="114">
        <f t="shared" si="75"/>
        <v>0</v>
      </c>
      <c r="AC60" s="154">
        <f t="shared" si="75"/>
        <v>0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/>
      <c r="D61" s="56"/>
      <c r="E61" s="56">
        <f t="shared" si="63"/>
        <v>0</v>
      </c>
      <c r="F61" s="56">
        <f t="shared" si="64"/>
        <v>0</v>
      </c>
      <c r="G61" s="56">
        <f t="shared" si="65"/>
        <v>0</v>
      </c>
      <c r="H61" s="56">
        <f t="shared" si="66"/>
        <v>0</v>
      </c>
      <c r="I61" s="56">
        <f t="shared" si="67"/>
        <v>0</v>
      </c>
      <c r="J61" s="56">
        <f t="shared" si="68"/>
        <v>0</v>
      </c>
      <c r="K61" s="57"/>
      <c r="L61" s="56">
        <f t="shared" si="69"/>
        <v>0</v>
      </c>
      <c r="M61" s="56">
        <f t="shared" si="70"/>
        <v>0</v>
      </c>
      <c r="N61" s="56">
        <f t="shared" si="71"/>
        <v>0</v>
      </c>
      <c r="O61" s="56">
        <f t="shared" si="72"/>
        <v>0</v>
      </c>
      <c r="P61" s="56">
        <f t="shared" si="73"/>
        <v>0</v>
      </c>
      <c r="Q61" s="56">
        <f t="shared" si="74"/>
        <v>0</v>
      </c>
      <c r="R61" s="56"/>
      <c r="S61" s="55"/>
      <c r="T61" s="34"/>
      <c r="U61" s="153" t="str">
        <f>IFERROR(VLOOKUP(V61,Resumo!$D$7:$E$147,2,FALSE),"")</f>
        <v/>
      </c>
      <c r="V61" s="114"/>
      <c r="W61" s="114">
        <f t="shared" si="75"/>
        <v>0</v>
      </c>
      <c r="X61" s="114">
        <f t="shared" si="75"/>
        <v>0</v>
      </c>
      <c r="Y61" s="114">
        <f t="shared" si="75"/>
        <v>0</v>
      </c>
      <c r="Z61" s="114">
        <f t="shared" si="75"/>
        <v>0</v>
      </c>
      <c r="AA61" s="114">
        <f t="shared" si="75"/>
        <v>0</v>
      </c>
      <c r="AB61" s="114">
        <f t="shared" si="75"/>
        <v>0</v>
      </c>
      <c r="AC61" s="154">
        <f t="shared" si="75"/>
        <v>0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/>
      <c r="D62" s="56"/>
      <c r="E62" s="56">
        <f t="shared" si="63"/>
        <v>0</v>
      </c>
      <c r="F62" s="56">
        <f t="shared" si="64"/>
        <v>0</v>
      </c>
      <c r="G62" s="56">
        <f t="shared" si="65"/>
        <v>0</v>
      </c>
      <c r="H62" s="56">
        <f t="shared" si="66"/>
        <v>0</v>
      </c>
      <c r="I62" s="56">
        <f t="shared" si="67"/>
        <v>0</v>
      </c>
      <c r="J62" s="56">
        <f t="shared" si="68"/>
        <v>0</v>
      </c>
      <c r="K62" s="57"/>
      <c r="L62" s="56">
        <f t="shared" si="69"/>
        <v>0</v>
      </c>
      <c r="M62" s="56">
        <f t="shared" si="70"/>
        <v>0</v>
      </c>
      <c r="N62" s="56">
        <f t="shared" si="71"/>
        <v>0</v>
      </c>
      <c r="O62" s="56">
        <f t="shared" si="72"/>
        <v>0</v>
      </c>
      <c r="P62" s="56">
        <f t="shared" si="73"/>
        <v>0</v>
      </c>
      <c r="Q62" s="56">
        <f t="shared" si="74"/>
        <v>0</v>
      </c>
      <c r="R62" s="56"/>
      <c r="S62" s="55"/>
      <c r="T62" s="34"/>
      <c r="U62" s="153" t="str">
        <f>IFERROR(VLOOKUP(V62,Resumo!$D$7:$E$147,2,FALSE),"")</f>
        <v/>
      </c>
      <c r="V62" s="114"/>
      <c r="W62" s="114">
        <f t="shared" si="75"/>
        <v>0</v>
      </c>
      <c r="X62" s="114">
        <f t="shared" si="75"/>
        <v>0</v>
      </c>
      <c r="Y62" s="114">
        <f t="shared" si="75"/>
        <v>0</v>
      </c>
      <c r="Z62" s="114">
        <f t="shared" si="75"/>
        <v>0</v>
      </c>
      <c r="AA62" s="114">
        <f t="shared" si="75"/>
        <v>0</v>
      </c>
      <c r="AB62" s="114">
        <f t="shared" si="75"/>
        <v>0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/>
      <c r="D63" s="56"/>
      <c r="E63" s="56">
        <f t="shared" si="63"/>
        <v>0</v>
      </c>
      <c r="F63" s="56">
        <f t="shared" si="64"/>
        <v>0</v>
      </c>
      <c r="G63" s="56">
        <f t="shared" si="65"/>
        <v>0</v>
      </c>
      <c r="H63" s="56">
        <f t="shared" si="66"/>
        <v>0</v>
      </c>
      <c r="I63" s="56">
        <f t="shared" si="67"/>
        <v>0</v>
      </c>
      <c r="J63" s="56">
        <f t="shared" si="68"/>
        <v>0</v>
      </c>
      <c r="K63" s="57"/>
      <c r="L63" s="56">
        <f t="shared" si="69"/>
        <v>0</v>
      </c>
      <c r="M63" s="56">
        <f t="shared" si="70"/>
        <v>0</v>
      </c>
      <c r="N63" s="56">
        <f t="shared" si="71"/>
        <v>0</v>
      </c>
      <c r="O63" s="56">
        <f t="shared" si="72"/>
        <v>0</v>
      </c>
      <c r="P63" s="56">
        <f t="shared" si="73"/>
        <v>0</v>
      </c>
      <c r="Q63" s="56">
        <f t="shared" si="74"/>
        <v>0</v>
      </c>
      <c r="R63" s="56"/>
      <c r="S63" s="55"/>
      <c r="T63" s="34"/>
      <c r="U63" s="153" t="str">
        <f>IFERROR(VLOOKUP(V63,Resumo!$D$7:$E$147,2,FALSE),"")</f>
        <v/>
      </c>
      <c r="V63" s="114"/>
      <c r="W63" s="114">
        <f t="shared" si="75"/>
        <v>0</v>
      </c>
      <c r="X63" s="114">
        <f t="shared" si="75"/>
        <v>0</v>
      </c>
      <c r="Y63" s="114">
        <f t="shared" si="75"/>
        <v>0</v>
      </c>
      <c r="Z63" s="114">
        <f t="shared" si="75"/>
        <v>0</v>
      </c>
      <c r="AA63" s="114">
        <f t="shared" si="75"/>
        <v>0</v>
      </c>
      <c r="AB63" s="114">
        <f t="shared" si="75"/>
        <v>0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/>
      <c r="D64" s="56"/>
      <c r="E64" s="56">
        <f t="shared" si="63"/>
        <v>0</v>
      </c>
      <c r="F64" s="56">
        <f t="shared" si="64"/>
        <v>0</v>
      </c>
      <c r="G64" s="56">
        <f t="shared" si="65"/>
        <v>0</v>
      </c>
      <c r="H64" s="56">
        <f t="shared" si="66"/>
        <v>0</v>
      </c>
      <c r="I64" s="56">
        <f t="shared" si="67"/>
        <v>0</v>
      </c>
      <c r="J64" s="56">
        <f t="shared" si="68"/>
        <v>0</v>
      </c>
      <c r="K64" s="57"/>
      <c r="L64" s="56">
        <f t="shared" si="69"/>
        <v>0</v>
      </c>
      <c r="M64" s="56">
        <f t="shared" si="70"/>
        <v>0</v>
      </c>
      <c r="N64" s="56">
        <f t="shared" si="71"/>
        <v>0</v>
      </c>
      <c r="O64" s="56">
        <f t="shared" si="72"/>
        <v>0</v>
      </c>
      <c r="P64" s="56">
        <f t="shared" si="73"/>
        <v>0</v>
      </c>
      <c r="Q64" s="56">
        <f t="shared" si="74"/>
        <v>0</v>
      </c>
      <c r="R64" s="56"/>
      <c r="S64" s="55"/>
      <c r="T64" s="34"/>
      <c r="U64" s="153" t="str">
        <f>IFERROR(VLOOKUP(V64,Resumo!$D$7:$E$147,2,FALSE),"")</f>
        <v/>
      </c>
      <c r="V64" s="114"/>
      <c r="W64" s="114">
        <f t="shared" si="75"/>
        <v>0</v>
      </c>
      <c r="X64" s="114">
        <f t="shared" si="75"/>
        <v>0</v>
      </c>
      <c r="Y64" s="114">
        <f t="shared" si="75"/>
        <v>0</v>
      </c>
      <c r="Z64" s="114">
        <f t="shared" si="75"/>
        <v>0</v>
      </c>
      <c r="AA64" s="114">
        <f t="shared" si="75"/>
        <v>0</v>
      </c>
      <c r="AB64" s="114">
        <f t="shared" si="75"/>
        <v>0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0</v>
      </c>
      <c r="G65" s="56">
        <f t="shared" si="65"/>
        <v>0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0</v>
      </c>
      <c r="N65" s="56">
        <f t="shared" si="71"/>
        <v>0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/>
      </c>
      <c r="V65" s="114"/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0</v>
      </c>
      <c r="AA65" s="114">
        <f t="shared" si="75"/>
        <v>0</v>
      </c>
      <c r="AB65" s="114">
        <f t="shared" si="75"/>
        <v>0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0</v>
      </c>
      <c r="G66" s="67">
        <f t="shared" si="65"/>
        <v>0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0</v>
      </c>
      <c r="N66" s="67">
        <f t="shared" si="71"/>
        <v>0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/>
      <c r="D69" s="49">
        <f>SUM(D70:D79)</f>
        <v>0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0</v>
      </c>
      <c r="S69" s="48"/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/>
      <c r="D70" s="56"/>
      <c r="E70" s="56">
        <f t="shared" ref="E70:E79" si="76">IF((C70=""),0,IF($D$69=$R$69,1,IF($D$69&gt;$R$69,3,IF($D$69&lt;$R$69,0))))</f>
        <v>0</v>
      </c>
      <c r="F70" s="56">
        <f t="shared" ref="F70:F79" si="77">$D$69</f>
        <v>0</v>
      </c>
      <c r="G70" s="56">
        <f t="shared" ref="G70:G79" si="78">$R$69</f>
        <v>0</v>
      </c>
      <c r="H70" s="56">
        <f t="shared" ref="H70:H79" si="79">IF((C70=""),0,IF($D$69&gt;$R$69,1,0))</f>
        <v>0</v>
      </c>
      <c r="I70" s="56">
        <f t="shared" ref="I70:I79" si="80">IF((C70=""),0,IF($D$69=$R$69,1,0))</f>
        <v>0</v>
      </c>
      <c r="J70" s="56">
        <f t="shared" ref="J70:J79" si="81">IF((C70=""),0,IF($D$69&lt;$R$69,1,0))</f>
        <v>0</v>
      </c>
      <c r="K70" s="57"/>
      <c r="L70" s="56">
        <f t="shared" ref="L70:L79" si="82">IF((S70=""),0,IF($D$69=$R$69,1,IF($D$69&lt;$R$69,3,IF($D$69&gt;$R$69,0))))</f>
        <v>0</v>
      </c>
      <c r="M70" s="56">
        <f t="shared" ref="M70:M79" si="83">$R$69</f>
        <v>0</v>
      </c>
      <c r="N70" s="56">
        <f t="shared" ref="N70:N79" si="84">$D$69</f>
        <v>0</v>
      </c>
      <c r="O70" s="56">
        <f t="shared" ref="O70:O79" si="85">IF((S70=""),0,IF($D$69&lt;$R$69,1,0))</f>
        <v>0</v>
      </c>
      <c r="P70" s="56">
        <f t="shared" ref="P70:P79" si="86">IF((S70=""),0,IF($D$69=$R$69,1,0))</f>
        <v>0</v>
      </c>
      <c r="Q70" s="56">
        <f t="shared" ref="Q70:Q79" si="87">IF((S70=""),0,IF($D$69&gt;$R$69,1,0))</f>
        <v>0</v>
      </c>
      <c r="R70" s="56"/>
      <c r="S70" s="55"/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/>
      <c r="D71" s="56"/>
      <c r="E71" s="56">
        <f t="shared" si="76"/>
        <v>0</v>
      </c>
      <c r="F71" s="56">
        <f t="shared" si="77"/>
        <v>0</v>
      </c>
      <c r="G71" s="56">
        <f t="shared" si="78"/>
        <v>0</v>
      </c>
      <c r="H71" s="56">
        <f t="shared" si="79"/>
        <v>0</v>
      </c>
      <c r="I71" s="56">
        <f t="shared" si="80"/>
        <v>0</v>
      </c>
      <c r="J71" s="56">
        <f t="shared" si="81"/>
        <v>0</v>
      </c>
      <c r="K71" s="57"/>
      <c r="L71" s="56">
        <f t="shared" si="82"/>
        <v>0</v>
      </c>
      <c r="M71" s="56">
        <f t="shared" si="83"/>
        <v>0</v>
      </c>
      <c r="N71" s="56">
        <f t="shared" si="84"/>
        <v>0</v>
      </c>
      <c r="O71" s="56">
        <f t="shared" si="85"/>
        <v>0</v>
      </c>
      <c r="P71" s="56">
        <f t="shared" si="86"/>
        <v>0</v>
      </c>
      <c r="Q71" s="56">
        <f t="shared" si="87"/>
        <v>0</v>
      </c>
      <c r="R71" s="56"/>
      <c r="S71" s="55"/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/>
      <c r="D72" s="56"/>
      <c r="E72" s="56">
        <f t="shared" si="76"/>
        <v>0</v>
      </c>
      <c r="F72" s="56">
        <f t="shared" si="77"/>
        <v>0</v>
      </c>
      <c r="G72" s="56">
        <f t="shared" si="78"/>
        <v>0</v>
      </c>
      <c r="H72" s="56">
        <f t="shared" si="79"/>
        <v>0</v>
      </c>
      <c r="I72" s="56">
        <f t="shared" si="80"/>
        <v>0</v>
      </c>
      <c r="J72" s="56">
        <f t="shared" si="81"/>
        <v>0</v>
      </c>
      <c r="K72" s="57"/>
      <c r="L72" s="56">
        <f t="shared" si="82"/>
        <v>0</v>
      </c>
      <c r="M72" s="56">
        <f t="shared" si="83"/>
        <v>0</v>
      </c>
      <c r="N72" s="56">
        <f t="shared" si="84"/>
        <v>0</v>
      </c>
      <c r="O72" s="56">
        <f t="shared" si="85"/>
        <v>0</v>
      </c>
      <c r="P72" s="56">
        <f t="shared" si="86"/>
        <v>0</v>
      </c>
      <c r="Q72" s="56">
        <f t="shared" si="87"/>
        <v>0</v>
      </c>
      <c r="R72" s="56"/>
      <c r="S72" s="55"/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/>
      <c r="D73" s="56"/>
      <c r="E73" s="56">
        <f t="shared" si="76"/>
        <v>0</v>
      </c>
      <c r="F73" s="56">
        <f t="shared" si="77"/>
        <v>0</v>
      </c>
      <c r="G73" s="56">
        <f t="shared" si="78"/>
        <v>0</v>
      </c>
      <c r="H73" s="56">
        <f t="shared" si="79"/>
        <v>0</v>
      </c>
      <c r="I73" s="56">
        <f t="shared" si="80"/>
        <v>0</v>
      </c>
      <c r="J73" s="56">
        <f t="shared" si="81"/>
        <v>0</v>
      </c>
      <c r="K73" s="57"/>
      <c r="L73" s="56">
        <f t="shared" si="82"/>
        <v>0</v>
      </c>
      <c r="M73" s="56">
        <f t="shared" si="83"/>
        <v>0</v>
      </c>
      <c r="N73" s="56">
        <f t="shared" si="84"/>
        <v>0</v>
      </c>
      <c r="O73" s="56">
        <f t="shared" si="85"/>
        <v>0</v>
      </c>
      <c r="P73" s="56">
        <f t="shared" si="86"/>
        <v>0</v>
      </c>
      <c r="Q73" s="56">
        <f t="shared" si="87"/>
        <v>0</v>
      </c>
      <c r="R73" s="56"/>
      <c r="S73" s="55"/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/>
      <c r="D74" s="56"/>
      <c r="E74" s="56">
        <f t="shared" si="76"/>
        <v>0</v>
      </c>
      <c r="F74" s="56">
        <f t="shared" si="77"/>
        <v>0</v>
      </c>
      <c r="G74" s="56">
        <f t="shared" si="78"/>
        <v>0</v>
      </c>
      <c r="H74" s="56">
        <f t="shared" si="79"/>
        <v>0</v>
      </c>
      <c r="I74" s="56">
        <f t="shared" si="80"/>
        <v>0</v>
      </c>
      <c r="J74" s="56">
        <f t="shared" si="81"/>
        <v>0</v>
      </c>
      <c r="K74" s="57"/>
      <c r="L74" s="56">
        <f t="shared" si="82"/>
        <v>0</v>
      </c>
      <c r="M74" s="56">
        <f t="shared" si="83"/>
        <v>0</v>
      </c>
      <c r="N74" s="56">
        <f t="shared" si="84"/>
        <v>0</v>
      </c>
      <c r="O74" s="56">
        <f t="shared" si="85"/>
        <v>0</v>
      </c>
      <c r="P74" s="56">
        <f t="shared" si="86"/>
        <v>0</v>
      </c>
      <c r="Q74" s="56">
        <f t="shared" si="87"/>
        <v>0</v>
      </c>
      <c r="R74" s="56"/>
      <c r="S74" s="55"/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/>
      <c r="D75" s="56"/>
      <c r="E75" s="56">
        <f t="shared" si="76"/>
        <v>0</v>
      </c>
      <c r="F75" s="56">
        <f t="shared" si="77"/>
        <v>0</v>
      </c>
      <c r="G75" s="56">
        <f t="shared" si="78"/>
        <v>0</v>
      </c>
      <c r="H75" s="56">
        <f t="shared" si="79"/>
        <v>0</v>
      </c>
      <c r="I75" s="56">
        <f t="shared" si="80"/>
        <v>0</v>
      </c>
      <c r="J75" s="56">
        <f t="shared" si="81"/>
        <v>0</v>
      </c>
      <c r="K75" s="57"/>
      <c r="L75" s="56">
        <f t="shared" si="82"/>
        <v>0</v>
      </c>
      <c r="M75" s="56">
        <f t="shared" si="83"/>
        <v>0</v>
      </c>
      <c r="N75" s="56">
        <f t="shared" si="84"/>
        <v>0</v>
      </c>
      <c r="O75" s="56">
        <f t="shared" si="85"/>
        <v>0</v>
      </c>
      <c r="P75" s="56">
        <f t="shared" si="86"/>
        <v>0</v>
      </c>
      <c r="Q75" s="56">
        <f t="shared" si="87"/>
        <v>0</v>
      </c>
      <c r="R75" s="56"/>
      <c r="S75" s="55"/>
      <c r="T75" s="34"/>
      <c r="U75" s="153" t="str">
        <f>IFERROR(VLOOKUP(V75,Resumo!$D$7:$E$147,2,FALSE),"")</f>
        <v/>
      </c>
      <c r="V75" s="114"/>
      <c r="W75" s="114">
        <f t="shared" ref="W75:AC76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/>
      <c r="D76" s="56"/>
      <c r="E76" s="56">
        <f t="shared" si="76"/>
        <v>0</v>
      </c>
      <c r="F76" s="56">
        <f t="shared" si="77"/>
        <v>0</v>
      </c>
      <c r="G76" s="56">
        <f t="shared" si="78"/>
        <v>0</v>
      </c>
      <c r="H76" s="56">
        <f t="shared" si="79"/>
        <v>0</v>
      </c>
      <c r="I76" s="56">
        <f t="shared" si="80"/>
        <v>0</v>
      </c>
      <c r="J76" s="56">
        <f t="shared" si="81"/>
        <v>0</v>
      </c>
      <c r="K76" s="57"/>
      <c r="L76" s="56">
        <f t="shared" si="82"/>
        <v>0</v>
      </c>
      <c r="M76" s="56">
        <f t="shared" si="83"/>
        <v>0</v>
      </c>
      <c r="N76" s="56">
        <f t="shared" si="84"/>
        <v>0</v>
      </c>
      <c r="O76" s="56">
        <f t="shared" si="85"/>
        <v>0</v>
      </c>
      <c r="P76" s="56">
        <f t="shared" si="86"/>
        <v>0</v>
      </c>
      <c r="Q76" s="56">
        <f t="shared" si="87"/>
        <v>0</v>
      </c>
      <c r="R76" s="56"/>
      <c r="S76" s="55"/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/>
      <c r="D77" s="56"/>
      <c r="E77" s="56">
        <f t="shared" si="76"/>
        <v>0</v>
      </c>
      <c r="F77" s="56">
        <f t="shared" si="77"/>
        <v>0</v>
      </c>
      <c r="G77" s="56">
        <f t="shared" si="78"/>
        <v>0</v>
      </c>
      <c r="H77" s="56">
        <f t="shared" si="79"/>
        <v>0</v>
      </c>
      <c r="I77" s="56">
        <f t="shared" si="80"/>
        <v>0</v>
      </c>
      <c r="J77" s="56">
        <f t="shared" si="81"/>
        <v>0</v>
      </c>
      <c r="K77" s="57"/>
      <c r="L77" s="56">
        <f t="shared" si="82"/>
        <v>0</v>
      </c>
      <c r="M77" s="56">
        <f t="shared" si="83"/>
        <v>0</v>
      </c>
      <c r="N77" s="56">
        <f t="shared" si="84"/>
        <v>0</v>
      </c>
      <c r="O77" s="56">
        <f t="shared" si="85"/>
        <v>0</v>
      </c>
      <c r="P77" s="56">
        <f t="shared" si="86"/>
        <v>0</v>
      </c>
      <c r="Q77" s="56">
        <f t="shared" si="87"/>
        <v>0</v>
      </c>
      <c r="R77" s="56"/>
      <c r="S77" s="55"/>
      <c r="T77" s="34"/>
      <c r="U77" s="118"/>
      <c r="V77" s="118"/>
      <c r="W77" s="118"/>
      <c r="X77" s="118"/>
      <c r="Y77" s="118"/>
      <c r="Z77" s="118"/>
      <c r="AA77" s="118"/>
      <c r="AB77" s="118"/>
      <c r="AC77" s="119"/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0</v>
      </c>
      <c r="G78" s="56">
        <f t="shared" si="78"/>
        <v>0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0</v>
      </c>
      <c r="N78" s="56">
        <f t="shared" si="84"/>
        <v>0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0</v>
      </c>
      <c r="G79" s="67">
        <f t="shared" si="78"/>
        <v>0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0</v>
      </c>
      <c r="N79" s="67">
        <f t="shared" si="84"/>
        <v>0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8:BG8"/>
    <mergeCell ref="BB9:BG10"/>
    <mergeCell ref="AV14:BA14"/>
    <mergeCell ref="BH14:BM14"/>
    <mergeCell ref="AV15:BA16"/>
    <mergeCell ref="BH15:BM16"/>
    <mergeCell ref="BB22:BG22"/>
    <mergeCell ref="BB23:BG24"/>
    <mergeCell ref="AU27:AZ27"/>
    <mergeCell ref="BI27:BN27"/>
    <mergeCell ref="AU28:AZ29"/>
    <mergeCell ref="BI28:BN29"/>
    <mergeCell ref="U39:V39"/>
    <mergeCell ref="U40:V40"/>
    <mergeCell ref="AB37:AB40"/>
    <mergeCell ref="AC37:AC40"/>
    <mergeCell ref="U37:V37"/>
    <mergeCell ref="W37:W40"/>
    <mergeCell ref="X37:X40"/>
    <mergeCell ref="Y37:Y40"/>
    <mergeCell ref="Z37:Z40"/>
    <mergeCell ref="BB31:BG31"/>
    <mergeCell ref="BB32:BG33"/>
    <mergeCell ref="BB35:BG35"/>
    <mergeCell ref="BB36:BG37"/>
    <mergeCell ref="AA37:AA40"/>
    <mergeCell ref="AI37:AI40"/>
    <mergeCell ref="AG38:AG40"/>
    <mergeCell ref="AD37:AD40"/>
    <mergeCell ref="AE37:AE40"/>
    <mergeCell ref="AF37:AF40"/>
    <mergeCell ref="AH37:AH40"/>
  </mergeCells>
  <conditionalFormatting sqref="C4">
    <cfRule type="cellIs" dxfId="6587" priority="23" operator="equal">
      <formula>"Laranja"</formula>
    </cfRule>
    <cfRule type="cellIs" dxfId="6586" priority="29" operator="equal">
      <formula>"Vermelho"</formula>
    </cfRule>
    <cfRule type="cellIs" dxfId="6585" priority="28" operator="equal">
      <formula>"Verde"</formula>
    </cfRule>
    <cfRule type="cellIs" dxfId="6584" priority="27" operator="equal">
      <formula>"Amarelo"</formula>
    </cfRule>
    <cfRule type="cellIs" dxfId="6583" priority="26" operator="equal">
      <formula>"Cinza"</formula>
    </cfRule>
    <cfRule type="cellIs" dxfId="6582" priority="25" operator="equal">
      <formula>"Roxo"</formula>
    </cfRule>
    <cfRule type="cellIs" dxfId="6581" priority="24" operator="equal">
      <formula>"Preto"</formula>
    </cfRule>
    <cfRule type="cellIs" dxfId="6580" priority="30" operator="equal">
      <formula>"Azul"</formula>
    </cfRule>
  </conditionalFormatting>
  <conditionalFormatting sqref="C17">
    <cfRule type="cellIs" dxfId="6579" priority="41" operator="equal">
      <formula>"Roxo"</formula>
    </cfRule>
    <cfRule type="cellIs" dxfId="6578" priority="42" operator="equal">
      <formula>"Cinza"</formula>
    </cfRule>
    <cfRule type="cellIs" dxfId="6577" priority="43" operator="equal">
      <formula>"Amarelo"</formula>
    </cfRule>
    <cfRule type="cellIs" dxfId="6576" priority="44" operator="equal">
      <formula>"Verde"</formula>
    </cfRule>
    <cfRule type="cellIs" dxfId="6575" priority="39" operator="equal">
      <formula>"Laranja"</formula>
    </cfRule>
    <cfRule type="cellIs" dxfId="6574" priority="46" operator="equal">
      <formula>"Azul"</formula>
    </cfRule>
    <cfRule type="cellIs" dxfId="6573" priority="40" operator="equal">
      <formula>"Preto"</formula>
    </cfRule>
    <cfRule type="cellIs" dxfId="6572" priority="45" operator="equal">
      <formula>"Vermelho"</formula>
    </cfRule>
  </conditionalFormatting>
  <conditionalFormatting sqref="C30">
    <cfRule type="cellIs" dxfId="6571" priority="55" operator="equal">
      <formula>"Laranja"</formula>
    </cfRule>
    <cfRule type="cellIs" dxfId="6570" priority="62" operator="equal">
      <formula>"Azul"</formula>
    </cfRule>
    <cfRule type="cellIs" dxfId="6569" priority="60" operator="equal">
      <formula>"Verde"</formula>
    </cfRule>
    <cfRule type="cellIs" dxfId="6568" priority="59" operator="equal">
      <formula>"Amarelo"</formula>
    </cfRule>
    <cfRule type="cellIs" dxfId="6567" priority="58" operator="equal">
      <formula>"Cinza"</formula>
    </cfRule>
    <cfRule type="cellIs" dxfId="6566" priority="61" operator="equal">
      <formula>"Vermelho"</formula>
    </cfRule>
    <cfRule type="cellIs" dxfId="6565" priority="57" operator="equal">
      <formula>"Roxo"</formula>
    </cfRule>
    <cfRule type="cellIs" dxfId="6564" priority="56" operator="equal">
      <formula>"Preto"</formula>
    </cfRule>
  </conditionalFormatting>
  <conditionalFormatting sqref="C43">
    <cfRule type="cellIs" dxfId="6563" priority="78" operator="equal">
      <formula>"Azul"</formula>
    </cfRule>
    <cfRule type="cellIs" dxfId="6562" priority="77" operator="equal">
      <formula>"Vermelho"</formula>
    </cfRule>
    <cfRule type="cellIs" dxfId="6561" priority="76" operator="equal">
      <formula>"Verde"</formula>
    </cfRule>
    <cfRule type="cellIs" dxfId="6560" priority="75" operator="equal">
      <formula>"Amarelo"</formula>
    </cfRule>
    <cfRule type="cellIs" dxfId="6559" priority="74" operator="equal">
      <formula>"Cinza"</formula>
    </cfRule>
    <cfRule type="cellIs" dxfId="6558" priority="73" operator="equal">
      <formula>"Roxo"</formula>
    </cfRule>
    <cfRule type="cellIs" dxfId="6557" priority="71" operator="equal">
      <formula>"Laranja"</formula>
    </cfRule>
    <cfRule type="cellIs" dxfId="6556" priority="72" operator="equal">
      <formula>"Preto"</formula>
    </cfRule>
  </conditionalFormatting>
  <conditionalFormatting sqref="C56">
    <cfRule type="cellIs" dxfId="6555" priority="89" operator="equal">
      <formula>"Roxo"</formula>
    </cfRule>
    <cfRule type="cellIs" dxfId="6554" priority="87" operator="equal">
      <formula>"Laranja"</formula>
    </cfRule>
    <cfRule type="cellIs" dxfId="6553" priority="90" operator="equal">
      <formula>"Cinza"</formula>
    </cfRule>
    <cfRule type="cellIs" dxfId="6552" priority="91" operator="equal">
      <formula>"Amarelo"</formula>
    </cfRule>
    <cfRule type="cellIs" dxfId="6551" priority="92" operator="equal">
      <formula>"Verde"</formula>
    </cfRule>
    <cfRule type="cellIs" dxfId="6550" priority="93" operator="equal">
      <formula>"Vermelho"</formula>
    </cfRule>
    <cfRule type="cellIs" dxfId="6549" priority="94" operator="equal">
      <formula>"Azul"</formula>
    </cfRule>
    <cfRule type="cellIs" dxfId="6548" priority="88" operator="equal">
      <formula>"Preto"</formula>
    </cfRule>
  </conditionalFormatting>
  <conditionalFormatting sqref="C69">
    <cfRule type="cellIs" dxfId="6547" priority="103" operator="equal">
      <formula>"Laranja"</formula>
    </cfRule>
    <cfRule type="cellIs" dxfId="6546" priority="108" operator="equal">
      <formula>"Verde"</formula>
    </cfRule>
    <cfRule type="cellIs" dxfId="6545" priority="107" operator="equal">
      <formula>"Amarelo"</formula>
    </cfRule>
    <cfRule type="cellIs" dxfId="6544" priority="106" operator="equal">
      <formula>"Cinza"</formula>
    </cfRule>
    <cfRule type="cellIs" dxfId="6543" priority="105" operator="equal">
      <formula>"Roxo"</formula>
    </cfRule>
    <cfRule type="cellIs" dxfId="6542" priority="104" operator="equal">
      <formula>"Preto"</formula>
    </cfRule>
    <cfRule type="cellIs" dxfId="6541" priority="110" operator="equal">
      <formula>"Azul"</formula>
    </cfRule>
    <cfRule type="cellIs" dxfId="6540" priority="109" operator="equal">
      <formula>"Vermelho"</formula>
    </cfRule>
  </conditionalFormatting>
  <conditionalFormatting sqref="C82">
    <cfRule type="cellIs" dxfId="6539" priority="126" operator="equal">
      <formula>"Azul"</formula>
    </cfRule>
    <cfRule type="cellIs" dxfId="6538" priority="119" operator="equal">
      <formula>"Laranja"</formula>
    </cfRule>
    <cfRule type="cellIs" dxfId="6537" priority="120" operator="equal">
      <formula>"Preto"</formula>
    </cfRule>
    <cfRule type="cellIs" dxfId="6536" priority="121" operator="equal">
      <formula>"Roxo"</formula>
    </cfRule>
    <cfRule type="cellIs" dxfId="6535" priority="122" operator="equal">
      <formula>"Cinza"</formula>
    </cfRule>
    <cfRule type="cellIs" dxfId="6534" priority="123" operator="equal">
      <formula>"Amarelo"</formula>
    </cfRule>
    <cfRule type="cellIs" dxfId="6533" priority="124" operator="equal">
      <formula>"Verde"</formula>
    </cfRule>
    <cfRule type="cellIs" dxfId="6532" priority="125" operator="equal">
      <formula>"Vermelho"</formula>
    </cfRule>
  </conditionalFormatting>
  <conditionalFormatting sqref="C95">
    <cfRule type="cellIs" dxfId="6531" priority="142" operator="equal">
      <formula>"Azul"</formula>
    </cfRule>
    <cfRule type="cellIs" dxfId="6530" priority="141" operator="equal">
      <formula>"Vermelho"</formula>
    </cfRule>
    <cfRule type="cellIs" dxfId="6529" priority="140" operator="equal">
      <formula>"Verde"</formula>
    </cfRule>
    <cfRule type="cellIs" dxfId="6528" priority="139" operator="equal">
      <formula>"Amarelo"</formula>
    </cfRule>
    <cfRule type="cellIs" dxfId="6527" priority="138" operator="equal">
      <formula>"Cinza"</formula>
    </cfRule>
    <cfRule type="cellIs" dxfId="6526" priority="137" operator="equal">
      <formula>"Roxo"</formula>
    </cfRule>
    <cfRule type="cellIs" dxfId="6525" priority="136" operator="equal">
      <formula>"Preto"</formula>
    </cfRule>
    <cfRule type="cellIs" dxfId="6524" priority="135" operator="equal">
      <formula>"Laranja"</formula>
    </cfRule>
  </conditionalFormatting>
  <conditionalFormatting sqref="C108">
    <cfRule type="cellIs" dxfId="6523" priority="154" operator="equal">
      <formula>"Cinza"</formula>
    </cfRule>
    <cfRule type="cellIs" dxfId="6522" priority="153" operator="equal">
      <formula>"Roxo"</formula>
    </cfRule>
    <cfRule type="cellIs" dxfId="6521" priority="152" operator="equal">
      <formula>"Preto"</formula>
    </cfRule>
    <cfRule type="cellIs" dxfId="6520" priority="151" operator="equal">
      <formula>"Laranja"</formula>
    </cfRule>
    <cfRule type="cellIs" dxfId="6519" priority="158" operator="equal">
      <formula>"Azul"</formula>
    </cfRule>
    <cfRule type="cellIs" dxfId="6518" priority="157" operator="equal">
      <formula>"Vermelho"</formula>
    </cfRule>
    <cfRule type="cellIs" dxfId="6517" priority="156" operator="equal">
      <formula>"Verde"</formula>
    </cfRule>
    <cfRule type="cellIs" dxfId="6516" priority="155" operator="equal">
      <formula>"Amarelo"</formula>
    </cfRule>
  </conditionalFormatting>
  <conditionalFormatting sqref="C121">
    <cfRule type="cellIs" dxfId="6515" priority="174" operator="equal">
      <formula>"Azul"</formula>
    </cfRule>
    <cfRule type="cellIs" dxfId="6514" priority="168" operator="equal">
      <formula>"Preto"</formula>
    </cfRule>
    <cfRule type="cellIs" dxfId="6513" priority="167" operator="equal">
      <formula>"Laranja"</formula>
    </cfRule>
    <cfRule type="cellIs" dxfId="6512" priority="169" operator="equal">
      <formula>"Roxo"</formula>
    </cfRule>
    <cfRule type="cellIs" dxfId="6511" priority="170" operator="equal">
      <formula>"Cinza"</formula>
    </cfRule>
    <cfRule type="cellIs" dxfId="6510" priority="171" operator="equal">
      <formula>"Amarelo"</formula>
    </cfRule>
    <cfRule type="cellIs" dxfId="6509" priority="172" operator="equal">
      <formula>"Verde"</formula>
    </cfRule>
    <cfRule type="cellIs" dxfId="6508" priority="173" operator="equal">
      <formula>"Vermelho"</formula>
    </cfRule>
  </conditionalFormatting>
  <conditionalFormatting sqref="S4">
    <cfRule type="cellIs" dxfId="6507" priority="31" operator="equal">
      <formula>"Laranja"</formula>
    </cfRule>
    <cfRule type="cellIs" dxfId="6506" priority="35" operator="equal">
      <formula>"Amarelo"</formula>
    </cfRule>
    <cfRule type="cellIs" dxfId="6505" priority="36" operator="equal">
      <formula>"Verde"</formula>
    </cfRule>
    <cfRule type="cellIs" dxfId="6504" priority="38" operator="equal">
      <formula>"Azul"</formula>
    </cfRule>
    <cfRule type="cellIs" dxfId="6503" priority="32" operator="equal">
      <formula>"Preto"</formula>
    </cfRule>
    <cfRule type="cellIs" dxfId="6502" priority="33" operator="equal">
      <formula>"Roxo"</formula>
    </cfRule>
    <cfRule type="cellIs" dxfId="6501" priority="34" operator="equal">
      <formula>"Cinza"</formula>
    </cfRule>
    <cfRule type="cellIs" dxfId="6500" priority="37" operator="equal">
      <formula>"Vermelho"</formula>
    </cfRule>
  </conditionalFormatting>
  <conditionalFormatting sqref="S17">
    <cfRule type="cellIs" dxfId="6499" priority="52" operator="equal">
      <formula>"Verde"</formula>
    </cfRule>
    <cfRule type="cellIs" dxfId="6498" priority="53" operator="equal">
      <formula>"Vermelho"</formula>
    </cfRule>
    <cfRule type="cellIs" dxfId="6497" priority="54" operator="equal">
      <formula>"Azul"</formula>
    </cfRule>
    <cfRule type="cellIs" dxfId="6496" priority="47" operator="equal">
      <formula>"Laranja"</formula>
    </cfRule>
    <cfRule type="cellIs" dxfId="6495" priority="48" operator="equal">
      <formula>"Preto"</formula>
    </cfRule>
    <cfRule type="cellIs" dxfId="6494" priority="49" operator="equal">
      <formula>"Roxo"</formula>
    </cfRule>
    <cfRule type="cellIs" dxfId="6493" priority="50" operator="equal">
      <formula>"Cinza"</formula>
    </cfRule>
    <cfRule type="cellIs" dxfId="6492" priority="51" operator="equal">
      <formula>"Amarelo"</formula>
    </cfRule>
  </conditionalFormatting>
  <conditionalFormatting sqref="S30">
    <cfRule type="cellIs" dxfId="6491" priority="67" operator="equal">
      <formula>"Amarelo"</formula>
    </cfRule>
    <cfRule type="cellIs" dxfId="6490" priority="68" operator="equal">
      <formula>"Verde"</formula>
    </cfRule>
    <cfRule type="cellIs" dxfId="6489" priority="69" operator="equal">
      <formula>"Vermelho"</formula>
    </cfRule>
    <cfRule type="cellIs" dxfId="6488" priority="70" operator="equal">
      <formula>"Azul"</formula>
    </cfRule>
    <cfRule type="cellIs" dxfId="6487" priority="63" operator="equal">
      <formula>"Laranja"</formula>
    </cfRule>
    <cfRule type="cellIs" dxfId="6486" priority="64" operator="equal">
      <formula>"Preto"</formula>
    </cfRule>
    <cfRule type="cellIs" dxfId="6485" priority="65" operator="equal">
      <formula>"Roxo"</formula>
    </cfRule>
    <cfRule type="cellIs" dxfId="6484" priority="66" operator="equal">
      <formula>"Cinza"</formula>
    </cfRule>
  </conditionalFormatting>
  <conditionalFormatting sqref="S43">
    <cfRule type="cellIs" dxfId="6483" priority="82" operator="equal">
      <formula>"Cinza"</formula>
    </cfRule>
    <cfRule type="cellIs" dxfId="6482" priority="81" operator="equal">
      <formula>"Roxo"</formula>
    </cfRule>
    <cfRule type="cellIs" dxfId="6481" priority="80" operator="equal">
      <formula>"Preto"</formula>
    </cfRule>
    <cfRule type="cellIs" dxfId="6480" priority="79" operator="equal">
      <formula>"Laranja"</formula>
    </cfRule>
    <cfRule type="cellIs" dxfId="6479" priority="84" operator="equal">
      <formula>"Verde"</formula>
    </cfRule>
    <cfRule type="cellIs" dxfId="6478" priority="85" operator="equal">
      <formula>"Vermelho"</formula>
    </cfRule>
    <cfRule type="cellIs" dxfId="6477" priority="83" operator="equal">
      <formula>"Amarelo"</formula>
    </cfRule>
    <cfRule type="cellIs" dxfId="6476" priority="86" operator="equal">
      <formula>"Azul"</formula>
    </cfRule>
  </conditionalFormatting>
  <conditionalFormatting sqref="S56">
    <cfRule type="cellIs" dxfId="6475" priority="102" operator="equal">
      <formula>"Azul"</formula>
    </cfRule>
    <cfRule type="cellIs" dxfId="6474" priority="101" operator="equal">
      <formula>"Vermelho"</formula>
    </cfRule>
    <cfRule type="cellIs" dxfId="6473" priority="100" operator="equal">
      <formula>"Verde"</formula>
    </cfRule>
    <cfRule type="cellIs" dxfId="6472" priority="99" operator="equal">
      <formula>"Amarelo"</formula>
    </cfRule>
    <cfRule type="cellIs" dxfId="6471" priority="98" operator="equal">
      <formula>"Cinza"</formula>
    </cfRule>
    <cfRule type="cellIs" dxfId="6470" priority="97" operator="equal">
      <formula>"Roxo"</formula>
    </cfRule>
    <cfRule type="cellIs" dxfId="6469" priority="96" operator="equal">
      <formula>"Preto"</formula>
    </cfRule>
    <cfRule type="cellIs" dxfId="6468" priority="95" operator="equal">
      <formula>"Laranja"</formula>
    </cfRule>
  </conditionalFormatting>
  <conditionalFormatting sqref="S69">
    <cfRule type="cellIs" dxfId="6467" priority="111" operator="equal">
      <formula>"Laranja"</formula>
    </cfRule>
    <cfRule type="cellIs" dxfId="6466" priority="112" operator="equal">
      <formula>"Preto"</formula>
    </cfRule>
    <cfRule type="cellIs" dxfId="6465" priority="113" operator="equal">
      <formula>"Roxo"</formula>
    </cfRule>
    <cfRule type="cellIs" dxfId="6464" priority="114" operator="equal">
      <formula>"Cinza"</formula>
    </cfRule>
    <cfRule type="cellIs" dxfId="6463" priority="115" operator="equal">
      <formula>"Amarelo"</formula>
    </cfRule>
    <cfRule type="cellIs" dxfId="6462" priority="116" operator="equal">
      <formula>"Verde"</formula>
    </cfRule>
    <cfRule type="cellIs" dxfId="6461" priority="117" operator="equal">
      <formula>"Vermelho"</formula>
    </cfRule>
    <cfRule type="cellIs" dxfId="6460" priority="118" operator="equal">
      <formula>"Azul"</formula>
    </cfRule>
  </conditionalFormatting>
  <conditionalFormatting sqref="S82">
    <cfRule type="cellIs" dxfId="6459" priority="128" operator="equal">
      <formula>"Preto"</formula>
    </cfRule>
    <cfRule type="cellIs" dxfId="6458" priority="129" operator="equal">
      <formula>"Roxo"</formula>
    </cfRule>
    <cfRule type="cellIs" dxfId="6457" priority="130" operator="equal">
      <formula>"Cinza"</formula>
    </cfRule>
    <cfRule type="cellIs" dxfId="6456" priority="131" operator="equal">
      <formula>"Amarelo"</formula>
    </cfRule>
    <cfRule type="cellIs" dxfId="6455" priority="132" operator="equal">
      <formula>"Verde"</formula>
    </cfRule>
    <cfRule type="cellIs" dxfId="6454" priority="133" operator="equal">
      <formula>"Vermelho"</formula>
    </cfRule>
    <cfRule type="cellIs" dxfId="6453" priority="134" operator="equal">
      <formula>"Azul"</formula>
    </cfRule>
    <cfRule type="cellIs" dxfId="6452" priority="127" operator="equal">
      <formula>"Laranja"</formula>
    </cfRule>
  </conditionalFormatting>
  <conditionalFormatting sqref="S95">
    <cfRule type="cellIs" dxfId="6451" priority="144" operator="equal">
      <formula>"Preto"</formula>
    </cfRule>
    <cfRule type="cellIs" dxfId="6450" priority="150" operator="equal">
      <formula>"Azul"</formula>
    </cfRule>
    <cfRule type="cellIs" dxfId="6449" priority="149" operator="equal">
      <formula>"Vermelho"</formula>
    </cfRule>
    <cfRule type="cellIs" dxfId="6448" priority="148" operator="equal">
      <formula>"Verde"</formula>
    </cfRule>
    <cfRule type="cellIs" dxfId="6447" priority="147" operator="equal">
      <formula>"Amarelo"</formula>
    </cfRule>
    <cfRule type="cellIs" dxfId="6446" priority="146" operator="equal">
      <formula>"Cinza"</formula>
    </cfRule>
    <cfRule type="cellIs" dxfId="6445" priority="145" operator="equal">
      <formula>"Roxo"</formula>
    </cfRule>
    <cfRule type="cellIs" dxfId="6444" priority="143" operator="equal">
      <formula>"Laranja"</formula>
    </cfRule>
  </conditionalFormatting>
  <conditionalFormatting sqref="S108">
    <cfRule type="cellIs" dxfId="6443" priority="159" operator="equal">
      <formula>"Laranja"</formula>
    </cfRule>
    <cfRule type="cellIs" dxfId="6442" priority="160" operator="equal">
      <formula>"Preto"</formula>
    </cfRule>
    <cfRule type="cellIs" dxfId="6441" priority="161" operator="equal">
      <formula>"Roxo"</formula>
    </cfRule>
    <cfRule type="cellIs" dxfId="6440" priority="162" operator="equal">
      <formula>"Cinza"</formula>
    </cfRule>
    <cfRule type="cellIs" dxfId="6439" priority="163" operator="equal">
      <formula>"Amarelo"</formula>
    </cfRule>
    <cfRule type="cellIs" dxfId="6438" priority="164" operator="equal">
      <formula>"Verde"</formula>
    </cfRule>
    <cfRule type="cellIs" dxfId="6437" priority="166" operator="equal">
      <formula>"Azul"</formula>
    </cfRule>
    <cfRule type="cellIs" dxfId="6436" priority="165" operator="equal">
      <formula>"Vermelho"</formula>
    </cfRule>
  </conditionalFormatting>
  <conditionalFormatting sqref="S121">
    <cfRule type="cellIs" dxfId="6435" priority="175" operator="equal">
      <formula>"Laranja"</formula>
    </cfRule>
    <cfRule type="cellIs" dxfId="6434" priority="176" operator="equal">
      <formula>"Preto"</formula>
    </cfRule>
    <cfRule type="cellIs" dxfId="6433" priority="177" operator="equal">
      <formula>"Roxo"</formula>
    </cfRule>
    <cfRule type="cellIs" dxfId="6432" priority="178" operator="equal">
      <formula>"Cinza"</formula>
    </cfRule>
    <cfRule type="cellIs" dxfId="6431" priority="179" operator="equal">
      <formula>"Amarelo"</formula>
    </cfRule>
    <cfRule type="cellIs" dxfId="6430" priority="180" operator="equal">
      <formula>"Verde"</formula>
    </cfRule>
    <cfRule type="cellIs" dxfId="6429" priority="181" operator="equal">
      <formula>"Vermelho"</formula>
    </cfRule>
    <cfRule type="cellIs" dxfId="6428" priority="182" operator="equal">
      <formula>"Azul"</formula>
    </cfRule>
  </conditionalFormatting>
  <conditionalFormatting sqref="W43:AC76 AF44:AF45 AI44:AI45">
    <cfRule type="cellIs" dxfId="6427" priority="15" operator="greaterThan">
      <formula>0</formula>
    </cfRule>
  </conditionalFormatting>
  <conditionalFormatting sqref="AD3:AD5">
    <cfRule type="top10" dxfId="6426" priority="183" rank="1"/>
  </conditionalFormatting>
  <conditionalFormatting sqref="AD6:AD10">
    <cfRule type="top10" dxfId="6425" priority="14" rank="1"/>
  </conditionalFormatting>
  <conditionalFormatting sqref="AD11:AD18">
    <cfRule type="top10" dxfId="6424" priority="13" rank="2"/>
  </conditionalFormatting>
  <conditionalFormatting sqref="AD19:AD23">
    <cfRule type="top10" dxfId="6423" priority="12" rank="1"/>
  </conditionalFormatting>
  <conditionalFormatting sqref="AD24:AD31">
    <cfRule type="top10" dxfId="6422" priority="11" rank="2"/>
  </conditionalFormatting>
  <conditionalFormatting sqref="AD32:AD36">
    <cfRule type="top10" dxfId="6421" priority="10" rank="1"/>
  </conditionalFormatting>
  <conditionalFormatting sqref="AE3:AE36">
    <cfRule type="cellIs" dxfId="6420" priority="1" operator="equal">
      <formula>2</formula>
    </cfRule>
  </conditionalFormatting>
  <conditionalFormatting sqref="AF3:AF5">
    <cfRule type="top10" dxfId="6419" priority="22" rank="1"/>
  </conditionalFormatting>
  <conditionalFormatting sqref="AF6:AF10">
    <cfRule type="top10" dxfId="6418" priority="21" rank="1"/>
  </conditionalFormatting>
  <conditionalFormatting sqref="AF11:AF18">
    <cfRule type="top10" dxfId="6417" priority="20" rank="2"/>
  </conditionalFormatting>
  <conditionalFormatting sqref="AF19:AF23">
    <cfRule type="top10" dxfId="6416" priority="19" rank="1"/>
  </conditionalFormatting>
  <conditionalFormatting sqref="AF24:AF31">
    <cfRule type="top10" dxfId="6415" priority="18" rank="2"/>
  </conditionalFormatting>
  <conditionalFormatting sqref="AF32:AF36">
    <cfRule type="top10" dxfId="6414" priority="17" rank="1"/>
  </conditionalFormatting>
  <conditionalFormatting sqref="AG3:AG36">
    <cfRule type="cellIs" dxfId="6413" priority="16" operator="greaterThan">
      <formula>0</formula>
    </cfRule>
  </conditionalFormatting>
  <conditionalFormatting sqref="AH3:AH5">
    <cfRule type="top10" dxfId="6412" priority="7" bottom="1" rank="1"/>
  </conditionalFormatting>
  <conditionalFormatting sqref="AH6:AH10">
    <cfRule type="top10" dxfId="6411" priority="6" bottom="1" rank="1"/>
  </conditionalFormatting>
  <conditionalFormatting sqref="AH11:AH18">
    <cfRule type="top10" dxfId="6410" priority="5" bottom="1" rank="2"/>
  </conditionalFormatting>
  <conditionalFormatting sqref="AH19:AH23">
    <cfRule type="top10" dxfId="6409" priority="4" bottom="1" rank="1"/>
  </conditionalFormatting>
  <conditionalFormatting sqref="AH1:AI1">
    <cfRule type="cellIs" dxfId="6408" priority="8" operator="equal">
      <formula>2</formula>
    </cfRule>
    <cfRule type="cellIs" dxfId="6407" priority="9" operator="equal">
      <formula>1</formula>
    </cfRule>
  </conditionalFormatting>
  <conditionalFormatting sqref="AI24:AI31">
    <cfRule type="top10" dxfId="6406" priority="3" rank="2"/>
  </conditionalFormatting>
  <conditionalFormatting sqref="AI32:AI36">
    <cfRule type="top10" dxfId="6405" priority="2" rank="1"/>
  </conditionalFormatting>
  <pageMargins left="0.7" right="0.7" top="0.75" bottom="0.75" header="0" footer="0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E3BFB-C4E2-45AC-B617-6F53D725E655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W29" sqref="W29"/>
      <selection pane="topRight" activeCell="W29" sqref="W29"/>
      <selection pane="bottomLeft" activeCell="W29" sqref="W29"/>
      <selection pane="bottomRight" activeCell="V3" sqref="V3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W44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77</v>
      </c>
      <c r="W3" s="169">
        <f t="shared" ref="W3:W36" si="0">COUNTIF($C$2:$C$123,V3)+COUNTIF($S$2:$S$123,V3)</f>
        <v>5</v>
      </c>
      <c r="X3" s="164">
        <f t="shared" ref="X3:X36" si="1">SUMIF($C$2:$C$123,V3,$F$2:$F$123)+SUMIF($S$2:$S$123,V3,$M$2:$M$123)</f>
        <v>3</v>
      </c>
      <c r="Y3" s="164">
        <f t="shared" ref="Y3:Y36" si="2">SUMIF($C$2:$C$123,V3,$G$2:$G$123)+SUMIF($S$2:$S$123,V3,$N$2:$N$123)</f>
        <v>11</v>
      </c>
      <c r="Z3" s="164">
        <f t="shared" ref="Z3:Z36" si="3">SUMIF($C$2:$C$123,V3,$H$2:$H$123)+SUMIF($S$2:$S$123,V3,$O$2:$O$123)</f>
        <v>0</v>
      </c>
      <c r="AA3" s="164">
        <f>SUMIF($C$2:$C$123,V3,$I$2:$I$123)+SUMIF($S$2:$S$123,V3,$P$2:P$123)</f>
        <v>1</v>
      </c>
      <c r="AB3" s="174">
        <f t="shared" ref="AB3:AB36" si="4">SUMIF($C$2:$C$123,V3,$J$2:$J$123)+SUMIF($S$2:$S$123,V3,$Q$2:$Q$123)</f>
        <v>4</v>
      </c>
      <c r="AC3" s="180">
        <f t="shared" ref="AC3:AC36" si="5">SUMIF($C$2:$C$123,V3,$E$2:$E$123)+SUMIF($S$2:$S$123,V3,$L$2:$L$123)</f>
        <v>1</v>
      </c>
      <c r="AD3" s="183">
        <f t="shared" ref="AD3:AD36" si="6">IFERROR(IF(W3&gt;=($AI$42*$AI$43),(AC3)/(W3*3),"-"),"-")</f>
        <v>6.6666666666666666E-2</v>
      </c>
      <c r="AE3" s="180">
        <f>IF(W3&gt;0,IF(AH3=MIN($AH$3:$AH$5),2,0),)</f>
        <v>0</v>
      </c>
      <c r="AF3" s="190">
        <f>IF(W3&gt;0,IF(AD3=MAX($AD$3:$AD$5),AC3+AE3+2,AC3+AE3),)</f>
        <v>1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2.2000000000000002</v>
      </c>
      <c r="AI3" s="206">
        <f>IFERROR(IF(W3&gt;=($AI$42*$AI$43),X3/W3,"-"),"-")</f>
        <v>0.6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199</v>
      </c>
      <c r="D4" s="49">
        <f>SUM(D5:D14)</f>
        <v>0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2</v>
      </c>
      <c r="S4" s="149" t="s">
        <v>198</v>
      </c>
      <c r="T4" s="34"/>
      <c r="U4" s="159" t="s">
        <v>18</v>
      </c>
      <c r="V4" s="197" t="s">
        <v>205</v>
      </c>
      <c r="W4" s="170">
        <f t="shared" si="0"/>
        <v>5</v>
      </c>
      <c r="X4" s="52">
        <f t="shared" si="1"/>
        <v>11</v>
      </c>
      <c r="Y4" s="52">
        <f t="shared" si="2"/>
        <v>3</v>
      </c>
      <c r="Z4" s="52">
        <f t="shared" si="3"/>
        <v>4</v>
      </c>
      <c r="AA4" s="52">
        <f>SUMIF($C$2:$C$123,V4,$I$2:$I$123)+SUMIF($S$2:$S$123,V4,$P$2:P$123)</f>
        <v>1</v>
      </c>
      <c r="AB4" s="171">
        <f t="shared" si="4"/>
        <v>0</v>
      </c>
      <c r="AC4" s="178">
        <f t="shared" si="5"/>
        <v>13</v>
      </c>
      <c r="AD4" s="181">
        <f t="shared" si="6"/>
        <v>0.8666666666666667</v>
      </c>
      <c r="AE4" s="178">
        <f>IF(W4&gt;0,IF(AH4=MIN($AH$3:$AH$5),2,0),)</f>
        <v>2</v>
      </c>
      <c r="AF4" s="191">
        <f>IF(W4&gt;0,IF(AD4=MAX($AD$3:$AD$5),AC4+AE4+2,AC4+AE4),)</f>
        <v>17</v>
      </c>
      <c r="AG4" s="187">
        <f t="shared" si="7"/>
        <v>0</v>
      </c>
      <c r="AH4" s="53">
        <f t="shared" si="8"/>
        <v>0.6</v>
      </c>
      <c r="AI4" s="207">
        <f t="shared" ref="AI4:AI36" si="9">IFERROR(IF(W4&gt;=($AI$42*$AI$43),X4/W4,"-"),"-")</f>
        <v>2.2000000000000002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77</v>
      </c>
      <c r="D5" s="56"/>
      <c r="E5" s="56">
        <f t="shared" ref="E5:E14" si="10">IF((C5=""),0,IF($D$4=$R$4,1,IF($D$4&gt;$R$4,3,IF($D$4&lt;$R$4,0))))</f>
        <v>0</v>
      </c>
      <c r="F5" s="56">
        <f t="shared" ref="F5:F14" si="11">$D$4</f>
        <v>0</v>
      </c>
      <c r="G5" s="56">
        <f t="shared" ref="G5:G14" si="12">$R$4</f>
        <v>2</v>
      </c>
      <c r="H5" s="56">
        <f t="shared" ref="H5:H14" si="13">IF((C5=""),0,IF($D$4&gt;$R$4,1,0))</f>
        <v>0</v>
      </c>
      <c r="I5" s="56">
        <f t="shared" ref="I5:I14" si="14">IF((C5=""),0,IF($D$4=$R$4,1,0))</f>
        <v>0</v>
      </c>
      <c r="J5" s="56">
        <f t="shared" ref="J5:J14" si="15">IF((C5=""),0,IF($D$4&lt;$R$4,1,0))</f>
        <v>1</v>
      </c>
      <c r="K5" s="57"/>
      <c r="L5" s="56">
        <f t="shared" ref="L5:L14" si="16">IF((S5=""),0,IF($D$4=$R$4,1,IF($D$4&lt;$R$4,3,IF($D$4&gt;$R$4,0))))</f>
        <v>3</v>
      </c>
      <c r="M5" s="56">
        <f t="shared" ref="M5:M14" si="17">$R$4</f>
        <v>2</v>
      </c>
      <c r="N5" s="56">
        <f t="shared" ref="N5:N14" si="18">$D$4</f>
        <v>0</v>
      </c>
      <c r="O5" s="56">
        <f t="shared" ref="O5:O14" si="19">IF((S5=""),0,IF($D$4&lt;$R$4,1,0))</f>
        <v>1</v>
      </c>
      <c r="P5" s="56">
        <f t="shared" ref="P5:P14" si="20">IF((S5=""),0,IF($D$4=$R$4,1,0))</f>
        <v>0</v>
      </c>
      <c r="Q5" s="56">
        <f t="shared" ref="Q5:Q14" si="21">IF((S5=""),0,IF($D$4&gt;$R$4,1,0))</f>
        <v>0</v>
      </c>
      <c r="R5" s="56"/>
      <c r="S5" s="55" t="s">
        <v>205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114</v>
      </c>
      <c r="D6" s="56"/>
      <c r="E6" s="56">
        <f t="shared" si="10"/>
        <v>0</v>
      </c>
      <c r="F6" s="56">
        <f t="shared" si="11"/>
        <v>0</v>
      </c>
      <c r="G6" s="56">
        <f t="shared" si="12"/>
        <v>2</v>
      </c>
      <c r="H6" s="56">
        <f t="shared" si="13"/>
        <v>0</v>
      </c>
      <c r="I6" s="56">
        <f t="shared" si="14"/>
        <v>0</v>
      </c>
      <c r="J6" s="56">
        <f t="shared" si="15"/>
        <v>1</v>
      </c>
      <c r="K6" s="57"/>
      <c r="L6" s="56">
        <f t="shared" si="16"/>
        <v>3</v>
      </c>
      <c r="M6" s="56">
        <f t="shared" si="17"/>
        <v>2</v>
      </c>
      <c r="N6" s="56">
        <f t="shared" si="18"/>
        <v>0</v>
      </c>
      <c r="O6" s="56">
        <f t="shared" si="19"/>
        <v>1</v>
      </c>
      <c r="P6" s="56">
        <f t="shared" si="20"/>
        <v>0</v>
      </c>
      <c r="Q6" s="56">
        <f t="shared" si="21"/>
        <v>0</v>
      </c>
      <c r="R6" s="56"/>
      <c r="S6" s="55" t="s">
        <v>112</v>
      </c>
      <c r="T6" s="34"/>
      <c r="U6" s="163" t="s">
        <v>78</v>
      </c>
      <c r="V6" s="199" t="s">
        <v>13</v>
      </c>
      <c r="W6" s="169">
        <f t="shared" si="0"/>
        <v>5</v>
      </c>
      <c r="X6" s="164">
        <f t="shared" si="1"/>
        <v>4</v>
      </c>
      <c r="Y6" s="164">
        <f t="shared" si="2"/>
        <v>10</v>
      </c>
      <c r="Z6" s="164">
        <f t="shared" si="3"/>
        <v>1</v>
      </c>
      <c r="AA6" s="164">
        <f>SUMIF($C$2:$C$123,V6,$I$2:$I$123)+SUMIF($S$2:$S$123,V6,$P$2:P$123)</f>
        <v>1</v>
      </c>
      <c r="AB6" s="174">
        <f t="shared" si="4"/>
        <v>3</v>
      </c>
      <c r="AC6" s="180">
        <f t="shared" si="5"/>
        <v>4</v>
      </c>
      <c r="AD6" s="183">
        <f t="shared" si="6"/>
        <v>0.26666666666666666</v>
      </c>
      <c r="AE6" s="180">
        <f>IF(W6&gt;0,IF(AH6=MIN($AH$6:$AH$10),2,0),)</f>
        <v>0</v>
      </c>
      <c r="AF6" s="190">
        <f>IF(W6&gt;0,IF(AD6=MAX($AD$6:$AD$10),AC6+AE6+2,AC6+AE6),)</f>
        <v>4</v>
      </c>
      <c r="AG6" s="189">
        <f t="shared" si="7"/>
        <v>0</v>
      </c>
      <c r="AH6" s="165">
        <f t="shared" si="8"/>
        <v>2</v>
      </c>
      <c r="AI6" s="206">
        <f t="shared" si="9"/>
        <v>0.8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173</v>
      </c>
      <c r="D7" s="56"/>
      <c r="E7" s="56">
        <f t="shared" si="10"/>
        <v>0</v>
      </c>
      <c r="F7" s="56">
        <f t="shared" si="11"/>
        <v>0</v>
      </c>
      <c r="G7" s="56">
        <f t="shared" si="12"/>
        <v>2</v>
      </c>
      <c r="H7" s="56">
        <f t="shared" si="13"/>
        <v>0</v>
      </c>
      <c r="I7" s="56">
        <f t="shared" si="14"/>
        <v>0</v>
      </c>
      <c r="J7" s="56">
        <f t="shared" si="15"/>
        <v>1</v>
      </c>
      <c r="K7" s="57"/>
      <c r="L7" s="56">
        <f t="shared" si="16"/>
        <v>3</v>
      </c>
      <c r="M7" s="56">
        <f t="shared" si="17"/>
        <v>2</v>
      </c>
      <c r="N7" s="56">
        <f t="shared" si="18"/>
        <v>0</v>
      </c>
      <c r="O7" s="56">
        <f t="shared" si="19"/>
        <v>1</v>
      </c>
      <c r="P7" s="56">
        <f t="shared" si="20"/>
        <v>0</v>
      </c>
      <c r="Q7" s="56">
        <f t="shared" si="21"/>
        <v>0</v>
      </c>
      <c r="R7" s="56"/>
      <c r="S7" s="55" t="s">
        <v>144</v>
      </c>
      <c r="T7" s="34"/>
      <c r="U7" s="166" t="s">
        <v>78</v>
      </c>
      <c r="V7" s="200" t="s">
        <v>112</v>
      </c>
      <c r="W7" s="170">
        <f t="shared" si="0"/>
        <v>4</v>
      </c>
      <c r="X7" s="52">
        <f t="shared" si="1"/>
        <v>6</v>
      </c>
      <c r="Y7" s="52">
        <f t="shared" si="2"/>
        <v>3</v>
      </c>
      <c r="Z7" s="52">
        <f t="shared" si="3"/>
        <v>2</v>
      </c>
      <c r="AA7" s="52">
        <f>SUMIF($C$2:$C$123,V7,$I$2:$I$123)+SUMIF($S$2:$S$123,V7,$P$2:P$123)</f>
        <v>1</v>
      </c>
      <c r="AB7" s="171">
        <f t="shared" si="4"/>
        <v>1</v>
      </c>
      <c r="AC7" s="178">
        <f t="shared" si="5"/>
        <v>7</v>
      </c>
      <c r="AD7" s="181">
        <f t="shared" si="6"/>
        <v>0.58333333333333337</v>
      </c>
      <c r="AE7" s="178">
        <f>IF(W7&gt;0,IF(AH7=MIN($AH$6:$AH$10),2,0),)</f>
        <v>2</v>
      </c>
      <c r="AF7" s="191">
        <f>IF(W7&gt;0,IF(AD7=MAX($AD$6:$AD$10),AC7+AE7+2,AC7+AE7),)</f>
        <v>11</v>
      </c>
      <c r="AG7" s="187">
        <f t="shared" si="7"/>
        <v>0</v>
      </c>
      <c r="AH7" s="53">
        <f t="shared" si="8"/>
        <v>0.75</v>
      </c>
      <c r="AI7" s="207">
        <f t="shared" si="9"/>
        <v>1.5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82</v>
      </c>
      <c r="D8" s="56"/>
      <c r="E8" s="56">
        <f t="shared" si="10"/>
        <v>0</v>
      </c>
      <c r="F8" s="56">
        <f t="shared" si="11"/>
        <v>0</v>
      </c>
      <c r="G8" s="56">
        <f t="shared" si="12"/>
        <v>2</v>
      </c>
      <c r="H8" s="56">
        <f t="shared" si="13"/>
        <v>0</v>
      </c>
      <c r="I8" s="56">
        <f t="shared" si="14"/>
        <v>0</v>
      </c>
      <c r="J8" s="56">
        <f t="shared" si="15"/>
        <v>1</v>
      </c>
      <c r="K8" s="57"/>
      <c r="L8" s="56">
        <f t="shared" si="16"/>
        <v>3</v>
      </c>
      <c r="M8" s="56">
        <f t="shared" si="17"/>
        <v>2</v>
      </c>
      <c r="N8" s="56">
        <f t="shared" si="18"/>
        <v>0</v>
      </c>
      <c r="O8" s="56">
        <f t="shared" si="19"/>
        <v>1</v>
      </c>
      <c r="P8" s="56">
        <f t="shared" si="20"/>
        <v>0</v>
      </c>
      <c r="Q8" s="56">
        <f t="shared" si="21"/>
        <v>0</v>
      </c>
      <c r="R8" s="56"/>
      <c r="S8" s="55" t="s">
        <v>197</v>
      </c>
      <c r="T8" s="34"/>
      <c r="U8" s="159" t="s">
        <v>78</v>
      </c>
      <c r="V8" s="197"/>
      <c r="W8" s="170">
        <f t="shared" si="0"/>
        <v>0</v>
      </c>
      <c r="X8" s="52">
        <f t="shared" si="1"/>
        <v>0</v>
      </c>
      <c r="Y8" s="52">
        <f t="shared" si="2"/>
        <v>0</v>
      </c>
      <c r="Z8" s="52">
        <f t="shared" si="3"/>
        <v>0</v>
      </c>
      <c r="AA8" s="52">
        <f>SUMIF($C$2:$C$123,V8,$I$2:$I$123)+SUMIF($S$2:$S$123,V8,$P$2:P$123)</f>
        <v>0</v>
      </c>
      <c r="AB8" s="171">
        <f t="shared" si="4"/>
        <v>0</v>
      </c>
      <c r="AC8" s="178">
        <f t="shared" si="5"/>
        <v>0</v>
      </c>
      <c r="AD8" s="181" t="str">
        <f t="shared" si="6"/>
        <v>-</v>
      </c>
      <c r="AE8" s="178">
        <f>IF(W8&gt;0,IF(AH8=MIN($AH$6:$AH$10),2,0),)</f>
        <v>0</v>
      </c>
      <c r="AF8" s="191">
        <f>IF(W8&gt;0,IF(AD8=MAX($AD$6:$AD$10),AC8+AE8+2,AC8+AE8),)</f>
        <v>0</v>
      </c>
      <c r="AG8" s="187">
        <f t="shared" si="7"/>
        <v>0</v>
      </c>
      <c r="AH8" s="53" t="str">
        <f t="shared" si="8"/>
        <v>-</v>
      </c>
      <c r="AI8" s="207" t="str">
        <f t="shared" si="9"/>
        <v>-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 t="s">
        <v>13</v>
      </c>
      <c r="D9" s="56"/>
      <c r="E9" s="56">
        <f t="shared" si="10"/>
        <v>0</v>
      </c>
      <c r="F9" s="56">
        <f t="shared" si="11"/>
        <v>0</v>
      </c>
      <c r="G9" s="56">
        <f t="shared" si="12"/>
        <v>2</v>
      </c>
      <c r="H9" s="56">
        <f t="shared" si="13"/>
        <v>0</v>
      </c>
      <c r="I9" s="56">
        <f t="shared" si="14"/>
        <v>0</v>
      </c>
      <c r="J9" s="56">
        <f t="shared" si="15"/>
        <v>1</v>
      </c>
      <c r="K9" s="57"/>
      <c r="L9" s="56">
        <f t="shared" si="16"/>
        <v>3</v>
      </c>
      <c r="M9" s="56">
        <f t="shared" si="17"/>
        <v>2</v>
      </c>
      <c r="N9" s="56">
        <f t="shared" si="18"/>
        <v>0</v>
      </c>
      <c r="O9" s="56">
        <f t="shared" si="19"/>
        <v>1</v>
      </c>
      <c r="P9" s="56">
        <f t="shared" si="20"/>
        <v>0</v>
      </c>
      <c r="Q9" s="56">
        <f t="shared" si="21"/>
        <v>0</v>
      </c>
      <c r="R9" s="56"/>
      <c r="S9" s="55" t="s">
        <v>113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174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172</v>
      </c>
      <c r="D10" s="56"/>
      <c r="E10" s="56">
        <f t="shared" si="10"/>
        <v>0</v>
      </c>
      <c r="F10" s="56">
        <f t="shared" si="11"/>
        <v>0</v>
      </c>
      <c r="G10" s="56">
        <f t="shared" si="12"/>
        <v>2</v>
      </c>
      <c r="H10" s="56">
        <f t="shared" si="13"/>
        <v>0</v>
      </c>
      <c r="I10" s="56">
        <f t="shared" si="14"/>
        <v>0</v>
      </c>
      <c r="J10" s="56">
        <f t="shared" si="15"/>
        <v>1</v>
      </c>
      <c r="K10" s="57"/>
      <c r="L10" s="56">
        <f t="shared" si="16"/>
        <v>3</v>
      </c>
      <c r="M10" s="56">
        <f t="shared" si="17"/>
        <v>2</v>
      </c>
      <c r="N10" s="56">
        <f t="shared" si="18"/>
        <v>0</v>
      </c>
      <c r="O10" s="56">
        <f t="shared" si="19"/>
        <v>1</v>
      </c>
      <c r="P10" s="56">
        <f t="shared" si="20"/>
        <v>0</v>
      </c>
      <c r="Q10" s="56">
        <f t="shared" si="21"/>
        <v>0</v>
      </c>
      <c r="R10" s="56"/>
      <c r="S10" s="55" t="s">
        <v>169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 t="s">
        <v>15</v>
      </c>
      <c r="D11" s="56"/>
      <c r="E11" s="56">
        <f t="shared" si="10"/>
        <v>0</v>
      </c>
      <c r="F11" s="56">
        <f t="shared" si="11"/>
        <v>0</v>
      </c>
      <c r="G11" s="56">
        <f t="shared" si="12"/>
        <v>2</v>
      </c>
      <c r="H11" s="56">
        <f t="shared" si="13"/>
        <v>0</v>
      </c>
      <c r="I11" s="56">
        <f t="shared" si="14"/>
        <v>0</v>
      </c>
      <c r="J11" s="56">
        <f t="shared" si="15"/>
        <v>1</v>
      </c>
      <c r="K11" s="57"/>
      <c r="L11" s="56">
        <f t="shared" si="16"/>
        <v>3</v>
      </c>
      <c r="M11" s="56">
        <f t="shared" si="17"/>
        <v>2</v>
      </c>
      <c r="N11" s="56">
        <f t="shared" si="18"/>
        <v>0</v>
      </c>
      <c r="O11" s="56">
        <f t="shared" si="19"/>
        <v>1</v>
      </c>
      <c r="P11" s="56">
        <f t="shared" si="20"/>
        <v>0</v>
      </c>
      <c r="Q11" s="56">
        <f t="shared" si="21"/>
        <v>0</v>
      </c>
      <c r="R11" s="56"/>
      <c r="S11" s="55" t="s">
        <v>143</v>
      </c>
      <c r="T11" s="34"/>
      <c r="U11" s="168" t="s">
        <v>121</v>
      </c>
      <c r="V11" s="196" t="s">
        <v>173</v>
      </c>
      <c r="W11" s="169">
        <f t="shared" si="0"/>
        <v>4</v>
      </c>
      <c r="X11" s="164">
        <f t="shared" si="1"/>
        <v>3</v>
      </c>
      <c r="Y11" s="164">
        <f t="shared" si="2"/>
        <v>9</v>
      </c>
      <c r="Z11" s="164">
        <f t="shared" si="3"/>
        <v>0</v>
      </c>
      <c r="AA11" s="164">
        <f>SUMIF($C$2:$C$123,V11,$I$2:$I$123)+SUMIF($S$2:$S$123,V11,$P$2:P$123)</f>
        <v>1</v>
      </c>
      <c r="AB11" s="174">
        <f t="shared" si="4"/>
        <v>3</v>
      </c>
      <c r="AC11" s="180">
        <f t="shared" si="5"/>
        <v>1</v>
      </c>
      <c r="AD11" s="183">
        <f t="shared" si="6"/>
        <v>8.3333333333333329E-2</v>
      </c>
      <c r="AE11" s="180">
        <f t="shared" ref="AE11:AE18" si="22">IF(W11&gt;0,IF(OR(SMALL($AH$11:$AH$18,2)=AH11,SMALL($AH$11:$AH$18,1)=AH11),2,0),)</f>
        <v>0</v>
      </c>
      <c r="AF11" s="190">
        <f t="shared" ref="AF11:AF18" si="23">IF(W11&gt;0,IF(OR(LARGE($AD$11:$AD$18,2)=AD11,LARGE($AD$11:$AD$18,1)=AD11),AC11+AE11+2,AC11+AE11),)</f>
        <v>1</v>
      </c>
      <c r="AG11" s="189">
        <f t="shared" si="7"/>
        <v>0</v>
      </c>
      <c r="AH11" s="165">
        <f t="shared" si="8"/>
        <v>2.25</v>
      </c>
      <c r="AI11" s="206">
        <f t="shared" si="9"/>
        <v>0.75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174</v>
      </c>
      <c r="D12" s="56"/>
      <c r="E12" s="56">
        <f t="shared" si="10"/>
        <v>0</v>
      </c>
      <c r="F12" s="56">
        <f t="shared" si="11"/>
        <v>0</v>
      </c>
      <c r="G12" s="56">
        <f t="shared" si="12"/>
        <v>2</v>
      </c>
      <c r="H12" s="56">
        <f t="shared" si="13"/>
        <v>0</v>
      </c>
      <c r="I12" s="56">
        <f t="shared" si="14"/>
        <v>0</v>
      </c>
      <c r="J12" s="56">
        <f t="shared" si="15"/>
        <v>1</v>
      </c>
      <c r="K12" s="57"/>
      <c r="L12" s="56">
        <f t="shared" si="16"/>
        <v>3</v>
      </c>
      <c r="M12" s="56">
        <f t="shared" si="17"/>
        <v>2</v>
      </c>
      <c r="N12" s="56">
        <f t="shared" si="18"/>
        <v>0</v>
      </c>
      <c r="O12" s="56">
        <f t="shared" si="19"/>
        <v>1</v>
      </c>
      <c r="P12" s="56">
        <f t="shared" si="20"/>
        <v>0</v>
      </c>
      <c r="Q12" s="56">
        <f t="shared" si="21"/>
        <v>0</v>
      </c>
      <c r="R12" s="56">
        <v>2</v>
      </c>
      <c r="S12" s="55" t="s">
        <v>148</v>
      </c>
      <c r="T12" s="34"/>
      <c r="U12" s="159" t="s">
        <v>121</v>
      </c>
      <c r="V12" s="197" t="s">
        <v>144</v>
      </c>
      <c r="W12" s="170">
        <f t="shared" si="0"/>
        <v>1</v>
      </c>
      <c r="X12" s="52">
        <f t="shared" si="1"/>
        <v>2</v>
      </c>
      <c r="Y12" s="52">
        <f t="shared" si="2"/>
        <v>0</v>
      </c>
      <c r="Z12" s="52">
        <f t="shared" si="3"/>
        <v>1</v>
      </c>
      <c r="AA12" s="52">
        <f>SUMIF($C$2:$C$123,V12,$I$2:$I$123)+SUMIF($S$2:$S$123,V12,$P$2:P$123)</f>
        <v>0</v>
      </c>
      <c r="AB12" s="171">
        <f t="shared" si="4"/>
        <v>0</v>
      </c>
      <c r="AC12" s="178">
        <f t="shared" si="5"/>
        <v>3</v>
      </c>
      <c r="AD12" s="181" t="str">
        <f t="shared" si="6"/>
        <v>-</v>
      </c>
      <c r="AE12" s="178">
        <f t="shared" si="22"/>
        <v>0</v>
      </c>
      <c r="AF12" s="191">
        <f t="shared" si="23"/>
        <v>3</v>
      </c>
      <c r="AG12" s="187">
        <f t="shared" si="7"/>
        <v>0</v>
      </c>
      <c r="AH12" s="53" t="str">
        <f t="shared" si="8"/>
        <v>-</v>
      </c>
      <c r="AI12" s="207" t="str">
        <f t="shared" si="9"/>
        <v>-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0</v>
      </c>
      <c r="G13" s="56">
        <f t="shared" si="12"/>
        <v>2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2</v>
      </c>
      <c r="N13" s="56">
        <f t="shared" si="18"/>
        <v>0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197" t="s">
        <v>114</v>
      </c>
      <c r="W13" s="170">
        <f t="shared" si="0"/>
        <v>3</v>
      </c>
      <c r="X13" s="52">
        <f t="shared" si="1"/>
        <v>4</v>
      </c>
      <c r="Y13" s="52">
        <f t="shared" si="2"/>
        <v>4</v>
      </c>
      <c r="Z13" s="52">
        <f t="shared" si="3"/>
        <v>1</v>
      </c>
      <c r="AA13" s="52">
        <f>SUMIF($C$2:$C$123,V13,$I$2:$I$123)+SUMIF($S$2:$S$123,V13,$P$2:P$123)</f>
        <v>1</v>
      </c>
      <c r="AB13" s="171">
        <f t="shared" si="4"/>
        <v>1</v>
      </c>
      <c r="AC13" s="178">
        <f t="shared" si="5"/>
        <v>4</v>
      </c>
      <c r="AD13" s="181">
        <f t="shared" si="6"/>
        <v>0.44444444444444442</v>
      </c>
      <c r="AE13" s="178">
        <f t="shared" si="22"/>
        <v>2</v>
      </c>
      <c r="AF13" s="191">
        <f t="shared" si="23"/>
        <v>8</v>
      </c>
      <c r="AG13" s="187">
        <f t="shared" si="7"/>
        <v>0</v>
      </c>
      <c r="AH13" s="53">
        <f t="shared" si="8"/>
        <v>1.3333333333333333</v>
      </c>
      <c r="AI13" s="207">
        <f t="shared" si="9"/>
        <v>1.3333333333333333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0</v>
      </c>
      <c r="G14" s="67">
        <f t="shared" si="12"/>
        <v>2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2</v>
      </c>
      <c r="N14" s="67">
        <f t="shared" si="18"/>
        <v>0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 t="s">
        <v>197</v>
      </c>
      <c r="W14" s="170">
        <f t="shared" si="0"/>
        <v>4</v>
      </c>
      <c r="X14" s="52">
        <f t="shared" si="1"/>
        <v>5</v>
      </c>
      <c r="Y14" s="52">
        <f t="shared" si="2"/>
        <v>7</v>
      </c>
      <c r="Z14" s="52">
        <f t="shared" si="3"/>
        <v>1</v>
      </c>
      <c r="AA14" s="52">
        <f>SUMIF($C$2:$C$123,V14,$I$2:$I$123)+SUMIF($S$2:$S$123,V14,$P$2:P$123)</f>
        <v>1</v>
      </c>
      <c r="AB14" s="171">
        <f t="shared" si="4"/>
        <v>2</v>
      </c>
      <c r="AC14" s="178">
        <f t="shared" si="5"/>
        <v>4</v>
      </c>
      <c r="AD14" s="181">
        <f t="shared" si="6"/>
        <v>0.33333333333333331</v>
      </c>
      <c r="AE14" s="178">
        <f t="shared" si="22"/>
        <v>0</v>
      </c>
      <c r="AF14" s="191">
        <f t="shared" si="23"/>
        <v>4</v>
      </c>
      <c r="AG14" s="187">
        <f t="shared" si="7"/>
        <v>0</v>
      </c>
      <c r="AH14" s="53">
        <f t="shared" si="8"/>
        <v>1.75</v>
      </c>
      <c r="AI14" s="207">
        <f t="shared" si="9"/>
        <v>1.25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 t="s">
        <v>82</v>
      </c>
      <c r="W15" s="170">
        <f t="shared" si="0"/>
        <v>4</v>
      </c>
      <c r="X15" s="52">
        <f t="shared" si="1"/>
        <v>8</v>
      </c>
      <c r="Y15" s="52">
        <f t="shared" si="2"/>
        <v>5</v>
      </c>
      <c r="Z15" s="52">
        <f t="shared" si="3"/>
        <v>2</v>
      </c>
      <c r="AA15" s="52">
        <f>SUMIF($C$2:$C$123,V15,$I$2:$I$123)+SUMIF($S$2:$S$123,V15,$P$2:P$123)</f>
        <v>1</v>
      </c>
      <c r="AB15" s="171">
        <f t="shared" si="4"/>
        <v>1</v>
      </c>
      <c r="AC15" s="178">
        <f t="shared" si="5"/>
        <v>7</v>
      </c>
      <c r="AD15" s="181">
        <f t="shared" si="6"/>
        <v>0.58333333333333337</v>
      </c>
      <c r="AE15" s="178">
        <f t="shared" si="22"/>
        <v>2</v>
      </c>
      <c r="AF15" s="191">
        <f t="shared" si="23"/>
        <v>11</v>
      </c>
      <c r="AG15" s="187">
        <f t="shared" si="7"/>
        <v>1</v>
      </c>
      <c r="AH15" s="53">
        <f t="shared" si="8"/>
        <v>1.25</v>
      </c>
      <c r="AI15" s="207">
        <f t="shared" si="9"/>
        <v>2</v>
      </c>
      <c r="AJ15" s="34"/>
      <c r="AS15" s="97"/>
      <c r="AT15" s="294"/>
      <c r="AU15" s="288"/>
      <c r="AV15" s="426" t="s">
        <v>143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169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/>
      <c r="W16" s="170">
        <f t="shared" si="0"/>
        <v>0</v>
      </c>
      <c r="X16" s="52">
        <f t="shared" si="1"/>
        <v>0</v>
      </c>
      <c r="Y16" s="52">
        <f t="shared" si="2"/>
        <v>0</v>
      </c>
      <c r="Z16" s="52">
        <f t="shared" si="3"/>
        <v>0</v>
      </c>
      <c r="AA16" s="52">
        <f>SUMIF($C$2:$C$123,V16,$I$2:$I$123)+SUMIF($S$2:$S$123,V16,$P$2:P$123)</f>
        <v>0</v>
      </c>
      <c r="AB16" s="171">
        <f t="shared" si="4"/>
        <v>0</v>
      </c>
      <c r="AC16" s="178">
        <f t="shared" si="5"/>
        <v>0</v>
      </c>
      <c r="AD16" s="181" t="str">
        <f t="shared" si="6"/>
        <v>-</v>
      </c>
      <c r="AE16" s="178">
        <f t="shared" si="22"/>
        <v>0</v>
      </c>
      <c r="AF16" s="191">
        <f t="shared" si="23"/>
        <v>0</v>
      </c>
      <c r="AG16" s="187">
        <f t="shared" si="7"/>
        <v>0</v>
      </c>
      <c r="AH16" s="53" t="str">
        <f t="shared" si="8"/>
        <v>-</v>
      </c>
      <c r="AI16" s="207" t="str">
        <f t="shared" si="9"/>
        <v>-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Branco</v>
      </c>
      <c r="D17" s="49">
        <f>SUM(D18:D27)</f>
        <v>0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1</v>
      </c>
      <c r="S17" s="48" t="str">
        <f>C4</f>
        <v>Preto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Fabio</v>
      </c>
      <c r="D18" s="56"/>
      <c r="E18" s="56">
        <f t="shared" ref="E18:E27" si="24">IF((C18=""),0,IF($D$17=$R$17,1,IF($D$17&gt;$R$17,3,IF($D$17&lt;$R$17,0))))</f>
        <v>0</v>
      </c>
      <c r="F18" s="56">
        <f t="shared" ref="F18:F27" si="25">$D$17</f>
        <v>0</v>
      </c>
      <c r="G18" s="56">
        <f t="shared" ref="G18:G27" si="26">$R$17</f>
        <v>1</v>
      </c>
      <c r="H18" s="56">
        <f t="shared" ref="H18:H27" si="27">IF((C18=""),0,IF($D$17&gt;$R$17,1,0))</f>
        <v>0</v>
      </c>
      <c r="I18" s="56">
        <f t="shared" ref="I18:I27" si="28">IF((C18=""),0,IF($D$17=$R$17,1,0))</f>
        <v>0</v>
      </c>
      <c r="J18" s="56">
        <f t="shared" ref="J18:J27" si="29">IF((C18=""),0,IF($D$17&lt;$R$17,1,0))</f>
        <v>1</v>
      </c>
      <c r="K18" s="57"/>
      <c r="L18" s="56">
        <f t="shared" ref="L18:L27" si="30">IF((S18=""),0,IF($D$17=$R$17,1,IF($D$17&lt;$R$17,3,IF($D$17&gt;$R$17,0))))</f>
        <v>3</v>
      </c>
      <c r="M18" s="56">
        <f t="shared" ref="M18:M27" si="31">$R$17</f>
        <v>1</v>
      </c>
      <c r="N18" s="56">
        <f t="shared" ref="N18:N27" si="32">$D$17</f>
        <v>0</v>
      </c>
      <c r="O18" s="56">
        <f t="shared" ref="O18:O27" si="33">IF((S18=""),0,IF($D$17&lt;$R$17,1,0))</f>
        <v>1</v>
      </c>
      <c r="P18" s="56">
        <f t="shared" ref="P18:P27" si="34">IF((S18=""),0,IF($D$17=$R$17,1,0))</f>
        <v>0</v>
      </c>
      <c r="Q18" s="56">
        <f t="shared" ref="Q18:Q27" si="35">IF((S18=""),0,IF($D$17&gt;$R$17,1,0))</f>
        <v>0</v>
      </c>
      <c r="R18" s="56"/>
      <c r="S18" s="55" t="str">
        <f>$S$5</f>
        <v>Jean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112</v>
      </c>
      <c r="D19" s="56"/>
      <c r="E19" s="56">
        <f t="shared" si="24"/>
        <v>0</v>
      </c>
      <c r="F19" s="56">
        <f t="shared" si="25"/>
        <v>0</v>
      </c>
      <c r="G19" s="56">
        <f t="shared" si="26"/>
        <v>1</v>
      </c>
      <c r="H19" s="56">
        <f t="shared" si="27"/>
        <v>0</v>
      </c>
      <c r="I19" s="56">
        <f t="shared" si="28"/>
        <v>0</v>
      </c>
      <c r="J19" s="56">
        <f t="shared" si="29"/>
        <v>1</v>
      </c>
      <c r="K19" s="57"/>
      <c r="L19" s="56">
        <f t="shared" si="30"/>
        <v>3</v>
      </c>
      <c r="M19" s="56">
        <f t="shared" si="31"/>
        <v>1</v>
      </c>
      <c r="N19" s="56">
        <f t="shared" si="32"/>
        <v>0</v>
      </c>
      <c r="O19" s="56">
        <f t="shared" si="33"/>
        <v>1</v>
      </c>
      <c r="P19" s="56">
        <f t="shared" si="34"/>
        <v>0</v>
      </c>
      <c r="Q19" s="56">
        <f t="shared" si="35"/>
        <v>0</v>
      </c>
      <c r="R19" s="56"/>
      <c r="S19" s="55" t="s">
        <v>13</v>
      </c>
      <c r="T19" s="34"/>
      <c r="U19" s="169" t="s">
        <v>83</v>
      </c>
      <c r="V19" s="196" t="s">
        <v>172</v>
      </c>
      <c r="W19" s="169">
        <f t="shared" si="0"/>
        <v>5</v>
      </c>
      <c r="X19" s="164">
        <f t="shared" si="1"/>
        <v>4</v>
      </c>
      <c r="Y19" s="164">
        <f t="shared" si="2"/>
        <v>10</v>
      </c>
      <c r="Z19" s="164">
        <f t="shared" si="3"/>
        <v>1</v>
      </c>
      <c r="AA19" s="164">
        <f>SUMIF($C$2:$C$123,V19,$I$2:$I$123)+SUMIF($S$2:$S$123,V19,$P$2:P$123)</f>
        <v>1</v>
      </c>
      <c r="AB19" s="174">
        <f t="shared" si="4"/>
        <v>3</v>
      </c>
      <c r="AC19" s="180">
        <f t="shared" si="5"/>
        <v>4</v>
      </c>
      <c r="AD19" s="183">
        <f t="shared" si="6"/>
        <v>0.26666666666666666</v>
      </c>
      <c r="AE19" s="180">
        <f>IF(W19&gt;0,IF(AH19=MIN($AH$19:$AH$23),2,0),)</f>
        <v>0</v>
      </c>
      <c r="AF19" s="190">
        <f>IF(W19&gt;0,IF(AD19=MAX($AD$19:$AD$23),AC19+AE19+2,AC19+AE19),)</f>
        <v>4</v>
      </c>
      <c r="AG19" s="189">
        <f t="shared" si="7"/>
        <v>0</v>
      </c>
      <c r="AH19" s="165">
        <f t="shared" si="8"/>
        <v>2</v>
      </c>
      <c r="AI19" s="206">
        <f t="shared" si="9"/>
        <v>0.8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173</v>
      </c>
      <c r="D20" s="56"/>
      <c r="E20" s="56">
        <f t="shared" si="24"/>
        <v>0</v>
      </c>
      <c r="F20" s="56">
        <f t="shared" si="25"/>
        <v>0</v>
      </c>
      <c r="G20" s="56">
        <f t="shared" si="26"/>
        <v>1</v>
      </c>
      <c r="H20" s="56">
        <f t="shared" si="27"/>
        <v>0</v>
      </c>
      <c r="I20" s="56">
        <f t="shared" si="28"/>
        <v>0</v>
      </c>
      <c r="J20" s="56">
        <f t="shared" si="29"/>
        <v>1</v>
      </c>
      <c r="K20" s="57"/>
      <c r="L20" s="56">
        <f t="shared" si="30"/>
        <v>3</v>
      </c>
      <c r="M20" s="56">
        <f t="shared" si="31"/>
        <v>1</v>
      </c>
      <c r="N20" s="56">
        <f t="shared" si="32"/>
        <v>0</v>
      </c>
      <c r="O20" s="56">
        <f t="shared" si="33"/>
        <v>1</v>
      </c>
      <c r="P20" s="56">
        <f t="shared" si="34"/>
        <v>0</v>
      </c>
      <c r="Q20" s="56">
        <f t="shared" si="35"/>
        <v>0</v>
      </c>
      <c r="R20" s="56"/>
      <c r="S20" s="55" t="s">
        <v>282</v>
      </c>
      <c r="T20" s="34"/>
      <c r="U20" s="159" t="s">
        <v>83</v>
      </c>
      <c r="V20" s="197" t="s">
        <v>113</v>
      </c>
      <c r="W20" s="170">
        <f t="shared" si="0"/>
        <v>5</v>
      </c>
      <c r="X20" s="52">
        <f t="shared" si="1"/>
        <v>10</v>
      </c>
      <c r="Y20" s="52">
        <f t="shared" si="2"/>
        <v>4</v>
      </c>
      <c r="Z20" s="52">
        <f t="shared" si="3"/>
        <v>3</v>
      </c>
      <c r="AA20" s="52">
        <f>SUMIF($C$2:$C$123,V20,$I$2:$I$123)+SUMIF($S$2:$S$123,V20,$P$2:P$123)</f>
        <v>1</v>
      </c>
      <c r="AB20" s="171">
        <f t="shared" si="4"/>
        <v>1</v>
      </c>
      <c r="AC20" s="178">
        <f t="shared" si="5"/>
        <v>10</v>
      </c>
      <c r="AD20" s="181">
        <f t="shared" si="6"/>
        <v>0.66666666666666663</v>
      </c>
      <c r="AE20" s="178">
        <f>IF(W20&gt;0,IF(AH20=MIN($AH$19:$AH$23),2,0),)</f>
        <v>2</v>
      </c>
      <c r="AF20" s="191">
        <f>IF(W20&gt;0,IF(AD20=MAX($AD$19:$AD$23),AC20+AE20+2,AC20+AE20),)</f>
        <v>14</v>
      </c>
      <c r="AG20" s="187">
        <f t="shared" si="7"/>
        <v>2</v>
      </c>
      <c r="AH20" s="53">
        <f t="shared" si="8"/>
        <v>0.8</v>
      </c>
      <c r="AI20" s="207">
        <f t="shared" si="9"/>
        <v>2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197</v>
      </c>
      <c r="D21" s="56"/>
      <c r="E21" s="56">
        <f t="shared" si="24"/>
        <v>0</v>
      </c>
      <c r="F21" s="56">
        <f t="shared" si="25"/>
        <v>0</v>
      </c>
      <c r="G21" s="56">
        <f t="shared" si="26"/>
        <v>1</v>
      </c>
      <c r="H21" s="56">
        <f t="shared" si="27"/>
        <v>0</v>
      </c>
      <c r="I21" s="56">
        <f t="shared" si="28"/>
        <v>0</v>
      </c>
      <c r="J21" s="56">
        <f t="shared" si="29"/>
        <v>1</v>
      </c>
      <c r="K21" s="57"/>
      <c r="L21" s="56">
        <f t="shared" si="30"/>
        <v>3</v>
      </c>
      <c r="M21" s="56">
        <f t="shared" si="31"/>
        <v>1</v>
      </c>
      <c r="N21" s="56">
        <f t="shared" si="32"/>
        <v>0</v>
      </c>
      <c r="O21" s="56">
        <f t="shared" si="33"/>
        <v>1</v>
      </c>
      <c r="P21" s="56">
        <f t="shared" si="34"/>
        <v>0</v>
      </c>
      <c r="Q21" s="56">
        <f t="shared" si="35"/>
        <v>0</v>
      </c>
      <c r="R21" s="56"/>
      <c r="S21" s="55" t="s">
        <v>279</v>
      </c>
      <c r="T21" s="34"/>
      <c r="U21" s="159" t="s">
        <v>83</v>
      </c>
      <c r="V21" s="197"/>
      <c r="W21" s="170">
        <f t="shared" si="0"/>
        <v>0</v>
      </c>
      <c r="X21" s="52">
        <f t="shared" si="1"/>
        <v>0</v>
      </c>
      <c r="Y21" s="52">
        <f t="shared" si="2"/>
        <v>0</v>
      </c>
      <c r="Z21" s="52">
        <f t="shared" si="3"/>
        <v>0</v>
      </c>
      <c r="AA21" s="52">
        <f>SUMIF($C$2:$C$123,V21,$I$2:$I$123)+SUMIF($S$2:$S$123,V21,$P$2:P$123)</f>
        <v>0</v>
      </c>
      <c r="AB21" s="171">
        <f t="shared" si="4"/>
        <v>0</v>
      </c>
      <c r="AC21" s="178">
        <f t="shared" si="5"/>
        <v>0</v>
      </c>
      <c r="AD21" s="181" t="str">
        <f t="shared" si="6"/>
        <v>-</v>
      </c>
      <c r="AE21" s="178">
        <f>IF(W21&gt;0,IF(AH21=MIN($AH$19:$AH$23),2,0),)</f>
        <v>0</v>
      </c>
      <c r="AF21" s="191">
        <f>IF(W21&gt;0,IF(AD21=MAX($AD$19:$AD$23),AC21+AE21+2,AC21+AE21),)</f>
        <v>0</v>
      </c>
      <c r="AG21" s="187">
        <f t="shared" si="7"/>
        <v>0</v>
      </c>
      <c r="AH21" s="53" t="str">
        <f t="shared" si="8"/>
        <v>-</v>
      </c>
      <c r="AI21" s="207" t="str">
        <f t="shared" si="9"/>
        <v>-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113</v>
      </c>
      <c r="D22" s="56"/>
      <c r="E22" s="56">
        <f t="shared" si="24"/>
        <v>0</v>
      </c>
      <c r="F22" s="56">
        <f t="shared" si="25"/>
        <v>0</v>
      </c>
      <c r="G22" s="56">
        <f t="shared" si="26"/>
        <v>1</v>
      </c>
      <c r="H22" s="56">
        <f t="shared" si="27"/>
        <v>0</v>
      </c>
      <c r="I22" s="56">
        <f t="shared" si="28"/>
        <v>0</v>
      </c>
      <c r="J22" s="56">
        <f t="shared" si="29"/>
        <v>1</v>
      </c>
      <c r="K22" s="57"/>
      <c r="L22" s="56">
        <f t="shared" si="30"/>
        <v>3</v>
      </c>
      <c r="M22" s="56">
        <f t="shared" si="31"/>
        <v>1</v>
      </c>
      <c r="N22" s="56">
        <f t="shared" si="32"/>
        <v>0</v>
      </c>
      <c r="O22" s="56">
        <f t="shared" si="33"/>
        <v>1</v>
      </c>
      <c r="P22" s="56">
        <f t="shared" si="34"/>
        <v>0</v>
      </c>
      <c r="Q22" s="56">
        <f t="shared" si="35"/>
        <v>0</v>
      </c>
      <c r="R22" s="56"/>
      <c r="S22" s="55" t="s">
        <v>172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169</v>
      </c>
      <c r="D23" s="56"/>
      <c r="E23" s="56">
        <f t="shared" si="24"/>
        <v>0</v>
      </c>
      <c r="F23" s="56">
        <f t="shared" si="25"/>
        <v>0</v>
      </c>
      <c r="G23" s="56">
        <f t="shared" si="26"/>
        <v>1</v>
      </c>
      <c r="H23" s="56">
        <f t="shared" si="27"/>
        <v>0</v>
      </c>
      <c r="I23" s="56">
        <f t="shared" si="28"/>
        <v>0</v>
      </c>
      <c r="J23" s="56">
        <f t="shared" si="29"/>
        <v>1</v>
      </c>
      <c r="K23" s="57"/>
      <c r="L23" s="56">
        <f t="shared" si="30"/>
        <v>3</v>
      </c>
      <c r="M23" s="56">
        <f t="shared" si="31"/>
        <v>1</v>
      </c>
      <c r="N23" s="56">
        <f t="shared" si="32"/>
        <v>0</v>
      </c>
      <c r="O23" s="56">
        <f t="shared" si="33"/>
        <v>1</v>
      </c>
      <c r="P23" s="56">
        <f t="shared" si="34"/>
        <v>0</v>
      </c>
      <c r="Q23" s="56">
        <f t="shared" si="35"/>
        <v>0</v>
      </c>
      <c r="R23" s="56"/>
      <c r="S23" s="55" t="s">
        <v>248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113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 t="s">
        <v>143</v>
      </c>
      <c r="D24" s="56"/>
      <c r="E24" s="56">
        <f t="shared" si="24"/>
        <v>0</v>
      </c>
      <c r="F24" s="56">
        <f t="shared" si="25"/>
        <v>0</v>
      </c>
      <c r="G24" s="56">
        <f t="shared" si="26"/>
        <v>1</v>
      </c>
      <c r="H24" s="56">
        <f t="shared" si="27"/>
        <v>0</v>
      </c>
      <c r="I24" s="56">
        <f t="shared" si="28"/>
        <v>0</v>
      </c>
      <c r="J24" s="56">
        <f t="shared" si="29"/>
        <v>1</v>
      </c>
      <c r="K24" s="57"/>
      <c r="L24" s="56">
        <f t="shared" si="30"/>
        <v>3</v>
      </c>
      <c r="M24" s="56">
        <f t="shared" si="31"/>
        <v>1</v>
      </c>
      <c r="N24" s="56">
        <f t="shared" si="32"/>
        <v>0</v>
      </c>
      <c r="O24" s="56">
        <f t="shared" si="33"/>
        <v>1</v>
      </c>
      <c r="P24" s="56">
        <f t="shared" si="34"/>
        <v>0</v>
      </c>
      <c r="Q24" s="56">
        <f t="shared" si="35"/>
        <v>0</v>
      </c>
      <c r="R24" s="56"/>
      <c r="S24" s="55" t="s">
        <v>15</v>
      </c>
      <c r="T24" s="34"/>
      <c r="U24" s="163" t="s">
        <v>86</v>
      </c>
      <c r="V24" s="199" t="s">
        <v>15</v>
      </c>
      <c r="W24" s="169">
        <f t="shared" si="0"/>
        <v>5</v>
      </c>
      <c r="X24" s="164">
        <f t="shared" si="1"/>
        <v>4</v>
      </c>
      <c r="Y24" s="164">
        <f t="shared" si="2"/>
        <v>10</v>
      </c>
      <c r="Z24" s="164">
        <f t="shared" si="3"/>
        <v>1</v>
      </c>
      <c r="AA24" s="164">
        <f>SUMIF($C$2:$C$123,V24,$I$2:$I$123)+SUMIF($S$2:$S$123,V24,$P$2:P$123)</f>
        <v>1</v>
      </c>
      <c r="AB24" s="174">
        <f t="shared" si="4"/>
        <v>3</v>
      </c>
      <c r="AC24" s="180">
        <f t="shared" si="5"/>
        <v>4</v>
      </c>
      <c r="AD24" s="183">
        <f t="shared" si="6"/>
        <v>0.26666666666666666</v>
      </c>
      <c r="AE24" s="180">
        <f t="shared" ref="AE24:AE31" si="36">IF(W24&gt;0,IF(OR(LARGE($AI$24:$AI$31,2)=AI24,LARGE($AI$24:$AI$31,1)=AI24),2,0),)</f>
        <v>0</v>
      </c>
      <c r="AF24" s="190">
        <f t="shared" ref="AF24:AF31" si="37">IF(W24&gt;0,IF(OR(LARGE($AD$24:$AD$31,2)=AD24,LARGE($AD$24:$AD$31,1)=AD24),AC24+AE24+2,AC24+AE24),)</f>
        <v>4</v>
      </c>
      <c r="AG24" s="189">
        <f t="shared" si="7"/>
        <v>3</v>
      </c>
      <c r="AH24" s="165">
        <f t="shared" si="8"/>
        <v>2</v>
      </c>
      <c r="AI24" s="206">
        <f t="shared" si="9"/>
        <v>0.8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148</v>
      </c>
      <c r="D25" s="56"/>
      <c r="E25" s="56">
        <f t="shared" si="24"/>
        <v>0</v>
      </c>
      <c r="F25" s="56">
        <f t="shared" si="25"/>
        <v>0</v>
      </c>
      <c r="G25" s="56">
        <f t="shared" si="26"/>
        <v>1</v>
      </c>
      <c r="H25" s="56">
        <f t="shared" si="27"/>
        <v>0</v>
      </c>
      <c r="I25" s="56">
        <f t="shared" si="28"/>
        <v>0</v>
      </c>
      <c r="J25" s="56">
        <f t="shared" si="29"/>
        <v>1</v>
      </c>
      <c r="K25" s="57"/>
      <c r="L25" s="56">
        <f t="shared" si="30"/>
        <v>3</v>
      </c>
      <c r="M25" s="56">
        <f t="shared" si="31"/>
        <v>1</v>
      </c>
      <c r="N25" s="56">
        <f t="shared" si="32"/>
        <v>0</v>
      </c>
      <c r="O25" s="56">
        <f t="shared" si="33"/>
        <v>1</v>
      </c>
      <c r="P25" s="56">
        <f t="shared" si="34"/>
        <v>0</v>
      </c>
      <c r="Q25" s="56">
        <f t="shared" si="35"/>
        <v>0</v>
      </c>
      <c r="R25" s="56"/>
      <c r="S25" s="55" t="s">
        <v>12</v>
      </c>
      <c r="T25" s="34"/>
      <c r="U25" s="166" t="s">
        <v>86</v>
      </c>
      <c r="V25" s="200" t="s">
        <v>169</v>
      </c>
      <c r="W25" s="170">
        <f t="shared" si="0"/>
        <v>4</v>
      </c>
      <c r="X25" s="52">
        <f t="shared" si="1"/>
        <v>6</v>
      </c>
      <c r="Y25" s="52">
        <f t="shared" si="2"/>
        <v>3</v>
      </c>
      <c r="Z25" s="52">
        <f t="shared" si="3"/>
        <v>2</v>
      </c>
      <c r="AA25" s="52">
        <f>SUMIF($C$2:$C$123,V25,$I$2:$I$123)+SUMIF($S$2:$S$123,V25,$P$2:P$123)</f>
        <v>1</v>
      </c>
      <c r="AB25" s="171">
        <f t="shared" si="4"/>
        <v>1</v>
      </c>
      <c r="AC25" s="178">
        <f t="shared" si="5"/>
        <v>7</v>
      </c>
      <c r="AD25" s="181">
        <f t="shared" si="6"/>
        <v>0.58333333333333337</v>
      </c>
      <c r="AE25" s="178">
        <f t="shared" si="36"/>
        <v>2</v>
      </c>
      <c r="AF25" s="191">
        <f t="shared" si="37"/>
        <v>11</v>
      </c>
      <c r="AG25" s="187">
        <f t="shared" si="7"/>
        <v>0</v>
      </c>
      <c r="AH25" s="53">
        <f t="shared" si="8"/>
        <v>0.75</v>
      </c>
      <c r="AI25" s="207">
        <f t="shared" si="9"/>
        <v>1.5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0</v>
      </c>
      <c r="G26" s="56">
        <f t="shared" si="26"/>
        <v>1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1</v>
      </c>
      <c r="N26" s="56">
        <f t="shared" si="32"/>
        <v>0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>
        <v>1</v>
      </c>
      <c r="S26" s="61"/>
      <c r="T26" s="34"/>
      <c r="U26" s="166" t="s">
        <v>86</v>
      </c>
      <c r="V26" s="200" t="s">
        <v>143</v>
      </c>
      <c r="W26" s="170">
        <f t="shared" si="0"/>
        <v>5</v>
      </c>
      <c r="X26" s="52">
        <f t="shared" si="1"/>
        <v>10</v>
      </c>
      <c r="Y26" s="52">
        <f t="shared" si="2"/>
        <v>4</v>
      </c>
      <c r="Z26" s="52">
        <f t="shared" si="3"/>
        <v>3</v>
      </c>
      <c r="AA26" s="52">
        <f>SUMIF($C$2:$C$123,V26,$I$2:$I$123)+SUMIF($S$2:$S$123,V26,$P$2:P$123)</f>
        <v>1</v>
      </c>
      <c r="AB26" s="171">
        <f t="shared" si="4"/>
        <v>1</v>
      </c>
      <c r="AC26" s="178">
        <f t="shared" si="5"/>
        <v>10</v>
      </c>
      <c r="AD26" s="181">
        <f t="shared" si="6"/>
        <v>0.66666666666666663</v>
      </c>
      <c r="AE26" s="178">
        <f t="shared" si="36"/>
        <v>2</v>
      </c>
      <c r="AF26" s="191">
        <f t="shared" si="37"/>
        <v>14</v>
      </c>
      <c r="AG26" s="187">
        <f t="shared" si="7"/>
        <v>3</v>
      </c>
      <c r="AH26" s="53">
        <f t="shared" si="8"/>
        <v>0.8</v>
      </c>
      <c r="AI26" s="207">
        <f t="shared" si="9"/>
        <v>2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0</v>
      </c>
      <c r="G27" s="67">
        <f t="shared" si="26"/>
        <v>1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1</v>
      </c>
      <c r="N27" s="67">
        <f t="shared" si="32"/>
        <v>0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 t="s">
        <v>148</v>
      </c>
      <c r="W27" s="170">
        <f t="shared" si="0"/>
        <v>4</v>
      </c>
      <c r="X27" s="52">
        <f t="shared" si="1"/>
        <v>5</v>
      </c>
      <c r="Y27" s="52">
        <f t="shared" si="2"/>
        <v>7</v>
      </c>
      <c r="Z27" s="52">
        <f t="shared" si="3"/>
        <v>1</v>
      </c>
      <c r="AA27" s="52">
        <f>SUMIF($C$2:$C$123,V27,$I$2:$I$123)+SUMIF($S$2:$S$123,V27,$P$2:P$123)</f>
        <v>1</v>
      </c>
      <c r="AB27" s="171">
        <f t="shared" si="4"/>
        <v>2</v>
      </c>
      <c r="AC27" s="178">
        <f t="shared" si="5"/>
        <v>4</v>
      </c>
      <c r="AD27" s="181">
        <f t="shared" si="6"/>
        <v>0.33333333333333331</v>
      </c>
      <c r="AE27" s="178">
        <f t="shared" si="36"/>
        <v>0</v>
      </c>
      <c r="AF27" s="191">
        <f t="shared" si="37"/>
        <v>4</v>
      </c>
      <c r="AG27" s="187">
        <f t="shared" si="7"/>
        <v>2</v>
      </c>
      <c r="AH27" s="53">
        <f t="shared" si="8"/>
        <v>1.75</v>
      </c>
      <c r="AI27" s="207">
        <f t="shared" si="9"/>
        <v>1.25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/>
      <c r="W28" s="170">
        <f t="shared" si="0"/>
        <v>0</v>
      </c>
      <c r="X28" s="52">
        <f t="shared" si="1"/>
        <v>0</v>
      </c>
      <c r="Y28" s="52">
        <f t="shared" si="2"/>
        <v>0</v>
      </c>
      <c r="Z28" s="52">
        <f t="shared" si="3"/>
        <v>0</v>
      </c>
      <c r="AA28" s="52">
        <f>SUMIF($C$2:$C$123,V28,$I$2:$I$123)+SUMIF($S$2:$S$123,V28,$P$2:P$123)</f>
        <v>0</v>
      </c>
      <c r="AB28" s="171">
        <f t="shared" si="4"/>
        <v>0</v>
      </c>
      <c r="AC28" s="178">
        <f t="shared" si="5"/>
        <v>0</v>
      </c>
      <c r="AD28" s="181" t="str">
        <f t="shared" si="6"/>
        <v>-</v>
      </c>
      <c r="AE28" s="178">
        <f t="shared" si="36"/>
        <v>0</v>
      </c>
      <c r="AF28" s="191">
        <f t="shared" si="37"/>
        <v>0</v>
      </c>
      <c r="AG28" s="187">
        <f t="shared" si="7"/>
        <v>0</v>
      </c>
      <c r="AH28" s="53" t="str">
        <f t="shared" si="8"/>
        <v>-</v>
      </c>
      <c r="AI28" s="207" t="str">
        <f t="shared" si="9"/>
        <v>-</v>
      </c>
      <c r="AJ28" s="34"/>
      <c r="AS28" s="97"/>
      <c r="AT28" s="294"/>
      <c r="AU28" s="425" t="s">
        <v>217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114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/>
      <c r="W29" s="170">
        <f t="shared" si="0"/>
        <v>0</v>
      </c>
      <c r="X29" s="52">
        <f t="shared" si="1"/>
        <v>0</v>
      </c>
      <c r="Y29" s="52">
        <f t="shared" si="2"/>
        <v>0</v>
      </c>
      <c r="Z29" s="52">
        <f t="shared" si="3"/>
        <v>0</v>
      </c>
      <c r="AA29" s="52">
        <f>SUMIF($C$2:$C$123,V29,$I$2:$I$123)+SUMIF($S$2:$S$123,V29,$P$2:P$123)</f>
        <v>0</v>
      </c>
      <c r="AB29" s="171">
        <f t="shared" si="4"/>
        <v>0</v>
      </c>
      <c r="AC29" s="178">
        <f t="shared" si="5"/>
        <v>0</v>
      </c>
      <c r="AD29" s="181" t="str">
        <f t="shared" si="6"/>
        <v>-</v>
      </c>
      <c r="AE29" s="178">
        <f t="shared" si="36"/>
        <v>0</v>
      </c>
      <c r="AF29" s="191">
        <f t="shared" si="37"/>
        <v>0</v>
      </c>
      <c r="AG29" s="187">
        <f t="shared" si="7"/>
        <v>0</v>
      </c>
      <c r="AH29" s="53" t="str">
        <f t="shared" si="8"/>
        <v>-</v>
      </c>
      <c r="AI29" s="207" t="str">
        <f t="shared" si="9"/>
        <v>-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Preto</v>
      </c>
      <c r="D30" s="49">
        <f>SUM(D31:D40)</f>
        <v>0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2</v>
      </c>
      <c r="S30" s="48" t="str">
        <f>S4</f>
        <v>Branco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Fabio</v>
      </c>
      <c r="D31" s="56"/>
      <c r="E31" s="56">
        <f t="shared" ref="E31:E40" si="38">IF((C31=""),0,IF($D$30=$R$30,1,IF($D$30&gt;$R$30,3,IF($D$30&lt;$R$30,0))))</f>
        <v>0</v>
      </c>
      <c r="F31" s="56">
        <f t="shared" ref="F31:F40" si="39">$D$30</f>
        <v>0</v>
      </c>
      <c r="G31" s="56">
        <f t="shared" ref="G31:G40" si="40">$R$30</f>
        <v>2</v>
      </c>
      <c r="H31" s="56">
        <f t="shared" ref="H31:H40" si="41">IF((C31=""),0,IF($D$30&gt;$R$30,1,0))</f>
        <v>0</v>
      </c>
      <c r="I31" s="56">
        <f t="shared" ref="I31:I40" si="42">IF((C31=""),0,IF($D$30=$R$30,1,0))</f>
        <v>0</v>
      </c>
      <c r="J31" s="56">
        <f t="shared" ref="J31:J40" si="43">IF((C31=""),0,IF($D$30&lt;$R$30,1,0))</f>
        <v>1</v>
      </c>
      <c r="K31" s="57"/>
      <c r="L31" s="56">
        <f t="shared" ref="L31:L40" si="44">IF((S31=""),0,IF($D$30=$R$30,1,IF($D$30&lt;$R$30,3,IF($D$30&gt;$R$30,0))))</f>
        <v>3</v>
      </c>
      <c r="M31" s="56">
        <f t="shared" ref="M31:M40" si="45">$R$30</f>
        <v>2</v>
      </c>
      <c r="N31" s="56">
        <f t="shared" ref="N31:N40" si="46">$D$30</f>
        <v>0</v>
      </c>
      <c r="O31" s="56">
        <f t="shared" ref="O31:O40" si="47">IF((S31=""),0,IF($D$30&lt;$R$30,1,0))</f>
        <v>1</v>
      </c>
      <c r="P31" s="56">
        <f t="shared" ref="P31:P40" si="48">IF((S31=""),0,IF($D$30=$R$30,1,0))</f>
        <v>0</v>
      </c>
      <c r="Q31" s="56">
        <f t="shared" ref="Q31:Q40" si="49">IF((S31=""),0,IF($D$30&gt;$R$30,1,0))</f>
        <v>0</v>
      </c>
      <c r="R31" s="56"/>
      <c r="S31" s="55" t="str">
        <f>$S$5</f>
        <v>Jean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13</v>
      </c>
      <c r="D32" s="56"/>
      <c r="E32" s="56">
        <f t="shared" si="38"/>
        <v>0</v>
      </c>
      <c r="F32" s="56">
        <f t="shared" si="39"/>
        <v>0</v>
      </c>
      <c r="G32" s="56">
        <f t="shared" si="40"/>
        <v>2</v>
      </c>
      <c r="H32" s="56">
        <f t="shared" si="41"/>
        <v>0</v>
      </c>
      <c r="I32" s="56">
        <f t="shared" si="42"/>
        <v>0</v>
      </c>
      <c r="J32" s="56">
        <f t="shared" si="43"/>
        <v>1</v>
      </c>
      <c r="K32" s="57"/>
      <c r="L32" s="56">
        <f t="shared" si="44"/>
        <v>3</v>
      </c>
      <c r="M32" s="56">
        <f t="shared" si="45"/>
        <v>2</v>
      </c>
      <c r="N32" s="56">
        <f t="shared" si="46"/>
        <v>0</v>
      </c>
      <c r="O32" s="56">
        <f t="shared" si="47"/>
        <v>1</v>
      </c>
      <c r="P32" s="56">
        <f t="shared" si="48"/>
        <v>0</v>
      </c>
      <c r="Q32" s="56">
        <f t="shared" si="49"/>
        <v>0</v>
      </c>
      <c r="R32" s="56"/>
      <c r="S32" s="55" t="s">
        <v>112</v>
      </c>
      <c r="T32" s="34"/>
      <c r="U32" s="163" t="s">
        <v>16</v>
      </c>
      <c r="V32" s="199" t="s">
        <v>174</v>
      </c>
      <c r="W32" s="169">
        <f t="shared" si="0"/>
        <v>4</v>
      </c>
      <c r="X32" s="164">
        <f t="shared" si="1"/>
        <v>8</v>
      </c>
      <c r="Y32" s="164">
        <f t="shared" si="2"/>
        <v>5</v>
      </c>
      <c r="Z32" s="164">
        <f t="shared" si="3"/>
        <v>2</v>
      </c>
      <c r="AA32" s="164">
        <f>SUMIF($C$2:$C$123,V32,$I$2:$I$123)+SUMIF($S$2:$S$123,V32,$P$2:P$123)</f>
        <v>1</v>
      </c>
      <c r="AB32" s="174">
        <f t="shared" si="4"/>
        <v>1</v>
      </c>
      <c r="AC32" s="180">
        <f t="shared" si="5"/>
        <v>7</v>
      </c>
      <c r="AD32" s="183">
        <f t="shared" si="6"/>
        <v>0.58333333333333337</v>
      </c>
      <c r="AE32" s="180">
        <f>IF(W32&gt;0,IF(AI32=MAX($AI$32:$AI$36),2,0),)</f>
        <v>2</v>
      </c>
      <c r="AF32" s="190">
        <f>IF(W32&gt;0,IF(AD32=MAX($AD$32:$AD$36),AC32+AE32+2,AC32+AE32),)</f>
        <v>11</v>
      </c>
      <c r="AG32" s="189">
        <f t="shared" si="7"/>
        <v>0</v>
      </c>
      <c r="AH32" s="165">
        <f t="shared" si="8"/>
        <v>1.25</v>
      </c>
      <c r="AI32" s="206">
        <f t="shared" si="9"/>
        <v>2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112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282</v>
      </c>
      <c r="D33" s="56"/>
      <c r="E33" s="56">
        <f t="shared" si="38"/>
        <v>0</v>
      </c>
      <c r="F33" s="56">
        <f t="shared" si="39"/>
        <v>0</v>
      </c>
      <c r="G33" s="56">
        <f t="shared" si="40"/>
        <v>2</v>
      </c>
      <c r="H33" s="56">
        <f t="shared" si="41"/>
        <v>0</v>
      </c>
      <c r="I33" s="56">
        <f t="shared" si="42"/>
        <v>0</v>
      </c>
      <c r="J33" s="56">
        <f t="shared" si="43"/>
        <v>1</v>
      </c>
      <c r="K33" s="57"/>
      <c r="L33" s="56">
        <f t="shared" si="44"/>
        <v>3</v>
      </c>
      <c r="M33" s="56">
        <f t="shared" si="45"/>
        <v>2</v>
      </c>
      <c r="N33" s="56">
        <f t="shared" si="46"/>
        <v>0</v>
      </c>
      <c r="O33" s="56">
        <f t="shared" si="47"/>
        <v>1</v>
      </c>
      <c r="P33" s="56">
        <f t="shared" si="48"/>
        <v>0</v>
      </c>
      <c r="Q33" s="56">
        <f t="shared" si="49"/>
        <v>0</v>
      </c>
      <c r="R33" s="56"/>
      <c r="S33" s="55" t="s">
        <v>114</v>
      </c>
      <c r="T33" s="34"/>
      <c r="U33" s="166" t="s">
        <v>16</v>
      </c>
      <c r="V33" s="200" t="s">
        <v>12</v>
      </c>
      <c r="W33" s="170">
        <f t="shared" si="0"/>
        <v>4</v>
      </c>
      <c r="X33" s="52">
        <f t="shared" si="1"/>
        <v>4</v>
      </c>
      <c r="Y33" s="52">
        <f t="shared" si="2"/>
        <v>8</v>
      </c>
      <c r="Z33" s="52">
        <f t="shared" si="3"/>
        <v>1</v>
      </c>
      <c r="AA33" s="52">
        <f>SUMIF($C$2:$C$123,V33,$I$2:$I$123)+SUMIF($S$2:$S$123,V33,$P$2:P$123)</f>
        <v>1</v>
      </c>
      <c r="AB33" s="171">
        <f t="shared" si="4"/>
        <v>2</v>
      </c>
      <c r="AC33" s="178">
        <f t="shared" si="5"/>
        <v>4</v>
      </c>
      <c r="AD33" s="181">
        <f t="shared" si="6"/>
        <v>0.33333333333333331</v>
      </c>
      <c r="AE33" s="178">
        <f>IF(W33&gt;0,IF(AI33=MAX($AI$32:$AI$36),2,0),)</f>
        <v>0</v>
      </c>
      <c r="AF33" s="191">
        <f>IF(W33&gt;0,IF(AD33=MAX($AD$32:$AD$36),AC33+AE33+2,AC33+AE33),)</f>
        <v>4</v>
      </c>
      <c r="AG33" s="187">
        <f t="shared" si="7"/>
        <v>0</v>
      </c>
      <c r="AH33" s="53">
        <f t="shared" si="8"/>
        <v>2</v>
      </c>
      <c r="AI33" s="207">
        <f t="shared" si="9"/>
        <v>1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279</v>
      </c>
      <c r="D34" s="56"/>
      <c r="E34" s="56">
        <f t="shared" si="38"/>
        <v>0</v>
      </c>
      <c r="F34" s="56">
        <f t="shared" si="39"/>
        <v>0</v>
      </c>
      <c r="G34" s="56">
        <f t="shared" si="40"/>
        <v>2</v>
      </c>
      <c r="H34" s="56">
        <f t="shared" si="41"/>
        <v>0</v>
      </c>
      <c r="I34" s="56">
        <f t="shared" si="42"/>
        <v>0</v>
      </c>
      <c r="J34" s="56">
        <f t="shared" si="43"/>
        <v>1</v>
      </c>
      <c r="K34" s="57"/>
      <c r="L34" s="56">
        <f t="shared" si="44"/>
        <v>3</v>
      </c>
      <c r="M34" s="56">
        <f t="shared" si="45"/>
        <v>2</v>
      </c>
      <c r="N34" s="56">
        <f t="shared" si="46"/>
        <v>0</v>
      </c>
      <c r="O34" s="56">
        <f t="shared" si="47"/>
        <v>1</v>
      </c>
      <c r="P34" s="56">
        <f t="shared" si="48"/>
        <v>0</v>
      </c>
      <c r="Q34" s="56">
        <f t="shared" si="49"/>
        <v>0</v>
      </c>
      <c r="R34" s="56">
        <v>1</v>
      </c>
      <c r="S34" s="55" t="s">
        <v>82</v>
      </c>
      <c r="T34" s="34"/>
      <c r="U34" s="166" t="s">
        <v>16</v>
      </c>
      <c r="V34" s="200"/>
      <c r="W34" s="170">
        <f t="shared" si="0"/>
        <v>0</v>
      </c>
      <c r="X34" s="52">
        <f t="shared" si="1"/>
        <v>0</v>
      </c>
      <c r="Y34" s="52">
        <f t="shared" si="2"/>
        <v>0</v>
      </c>
      <c r="Z34" s="52">
        <f t="shared" si="3"/>
        <v>0</v>
      </c>
      <c r="AA34" s="52">
        <f>SUMIF($C$2:$C$123,V34,$I$2:$I$123)+SUMIF($S$2:$S$123,V34,$P$2:P$123)</f>
        <v>0</v>
      </c>
      <c r="AB34" s="171">
        <f t="shared" si="4"/>
        <v>0</v>
      </c>
      <c r="AC34" s="178">
        <f t="shared" si="5"/>
        <v>0</v>
      </c>
      <c r="AD34" s="181" t="str">
        <f t="shared" si="6"/>
        <v>-</v>
      </c>
      <c r="AE34" s="178">
        <f>IF(W34&gt;0,IF(AI34=MAX($AI$32:$AI$36),2,0),)</f>
        <v>0</v>
      </c>
      <c r="AF34" s="191">
        <f>IF(W34&gt;0,IF(AD34=MAX($AD$32:$AD$36),AC34+AE34+2,AC34+AE34),)</f>
        <v>0</v>
      </c>
      <c r="AG34" s="187">
        <f t="shared" si="7"/>
        <v>0</v>
      </c>
      <c r="AH34" s="53" t="str">
        <f t="shared" si="8"/>
        <v>-</v>
      </c>
      <c r="AI34" s="207" t="str">
        <f t="shared" si="9"/>
        <v>-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172</v>
      </c>
      <c r="D35" s="56"/>
      <c r="E35" s="56">
        <f t="shared" si="38"/>
        <v>0</v>
      </c>
      <c r="F35" s="56">
        <f t="shared" si="39"/>
        <v>0</v>
      </c>
      <c r="G35" s="56">
        <f t="shared" si="40"/>
        <v>2</v>
      </c>
      <c r="H35" s="56">
        <f t="shared" si="41"/>
        <v>0</v>
      </c>
      <c r="I35" s="56">
        <f t="shared" si="42"/>
        <v>0</v>
      </c>
      <c r="J35" s="56">
        <f t="shared" si="43"/>
        <v>1</v>
      </c>
      <c r="K35" s="57"/>
      <c r="L35" s="56">
        <f t="shared" si="44"/>
        <v>3</v>
      </c>
      <c r="M35" s="56">
        <f t="shared" si="45"/>
        <v>2</v>
      </c>
      <c r="N35" s="56">
        <f t="shared" si="46"/>
        <v>0</v>
      </c>
      <c r="O35" s="56">
        <f t="shared" si="47"/>
        <v>1</v>
      </c>
      <c r="P35" s="56">
        <f t="shared" si="48"/>
        <v>0</v>
      </c>
      <c r="Q35" s="56">
        <f t="shared" si="49"/>
        <v>0</v>
      </c>
      <c r="R35" s="56"/>
      <c r="S35" s="55" t="s">
        <v>113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248</v>
      </c>
      <c r="D36" s="56"/>
      <c r="E36" s="56">
        <f t="shared" si="38"/>
        <v>0</v>
      </c>
      <c r="F36" s="56">
        <f t="shared" si="39"/>
        <v>0</v>
      </c>
      <c r="G36" s="56">
        <f t="shared" si="40"/>
        <v>2</v>
      </c>
      <c r="H36" s="56">
        <f t="shared" si="41"/>
        <v>0</v>
      </c>
      <c r="I36" s="56">
        <f t="shared" si="42"/>
        <v>0</v>
      </c>
      <c r="J36" s="56">
        <f t="shared" si="43"/>
        <v>1</v>
      </c>
      <c r="K36" s="57"/>
      <c r="L36" s="56">
        <f t="shared" si="44"/>
        <v>3</v>
      </c>
      <c r="M36" s="56">
        <f t="shared" si="45"/>
        <v>2</v>
      </c>
      <c r="N36" s="56">
        <f t="shared" si="46"/>
        <v>0</v>
      </c>
      <c r="O36" s="56">
        <f t="shared" si="47"/>
        <v>1</v>
      </c>
      <c r="P36" s="56">
        <f t="shared" si="48"/>
        <v>0</v>
      </c>
      <c r="Q36" s="56">
        <f t="shared" si="49"/>
        <v>0</v>
      </c>
      <c r="R36" s="56"/>
      <c r="S36" s="55" t="s">
        <v>169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205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 t="s">
        <v>15</v>
      </c>
      <c r="D37" s="56"/>
      <c r="E37" s="56">
        <f t="shared" si="38"/>
        <v>0</v>
      </c>
      <c r="F37" s="56">
        <f t="shared" si="39"/>
        <v>0</v>
      </c>
      <c r="G37" s="56">
        <f t="shared" si="40"/>
        <v>2</v>
      </c>
      <c r="H37" s="56">
        <f t="shared" si="41"/>
        <v>0</v>
      </c>
      <c r="I37" s="56">
        <f t="shared" si="42"/>
        <v>0</v>
      </c>
      <c r="J37" s="56">
        <f t="shared" si="43"/>
        <v>1</v>
      </c>
      <c r="K37" s="57"/>
      <c r="L37" s="56">
        <f t="shared" si="44"/>
        <v>3</v>
      </c>
      <c r="M37" s="56">
        <f t="shared" si="45"/>
        <v>2</v>
      </c>
      <c r="N37" s="56">
        <f t="shared" si="46"/>
        <v>0</v>
      </c>
      <c r="O37" s="56">
        <f t="shared" si="47"/>
        <v>1</v>
      </c>
      <c r="P37" s="56">
        <f t="shared" si="48"/>
        <v>0</v>
      </c>
      <c r="Q37" s="56">
        <f t="shared" si="49"/>
        <v>0</v>
      </c>
      <c r="R37" s="56">
        <v>1</v>
      </c>
      <c r="S37" s="55" t="s">
        <v>143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11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12</v>
      </c>
      <c r="D38" s="56"/>
      <c r="E38" s="56">
        <f t="shared" si="38"/>
        <v>0</v>
      </c>
      <c r="F38" s="56">
        <f t="shared" si="39"/>
        <v>0</v>
      </c>
      <c r="G38" s="56">
        <f t="shared" si="40"/>
        <v>2</v>
      </c>
      <c r="H38" s="56">
        <f t="shared" si="41"/>
        <v>0</v>
      </c>
      <c r="I38" s="56">
        <f t="shared" si="42"/>
        <v>0</v>
      </c>
      <c r="J38" s="56">
        <f t="shared" si="43"/>
        <v>1</v>
      </c>
      <c r="K38" s="57"/>
      <c r="L38" s="56">
        <f t="shared" si="44"/>
        <v>3</v>
      </c>
      <c r="M38" s="56">
        <f t="shared" si="45"/>
        <v>2</v>
      </c>
      <c r="N38" s="56">
        <f t="shared" si="46"/>
        <v>0</v>
      </c>
      <c r="O38" s="56">
        <f t="shared" si="47"/>
        <v>1</v>
      </c>
      <c r="P38" s="56">
        <f t="shared" si="48"/>
        <v>0</v>
      </c>
      <c r="Q38" s="56">
        <f t="shared" si="49"/>
        <v>0</v>
      </c>
      <c r="R38" s="56"/>
      <c r="S38" s="55" t="s">
        <v>174</v>
      </c>
      <c r="T38" s="34"/>
      <c r="U38" s="295">
        <v>16</v>
      </c>
      <c r="V38" s="338">
        <f>U38/Resumo!C159</f>
        <v>0.47058823529411764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0</v>
      </c>
      <c r="G39" s="56">
        <f t="shared" si="40"/>
        <v>2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2</v>
      </c>
      <c r="N39" s="56">
        <f t="shared" si="46"/>
        <v>0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0</v>
      </c>
      <c r="G40" s="67">
        <f t="shared" si="40"/>
        <v>2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2</v>
      </c>
      <c r="N40" s="67">
        <f t="shared" si="46"/>
        <v>0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4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20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5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Branco</v>
      </c>
      <c r="D43" s="49">
        <f>SUM(D44:D53)</f>
        <v>2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2</v>
      </c>
      <c r="S43" s="48" t="str">
        <f>C4</f>
        <v>Preto</v>
      </c>
      <c r="T43" s="34"/>
      <c r="U43" s="151" t="str">
        <f>IFERROR(VLOOKUP(V43,Resumo!$D$7:$E$147,2,FALSE),"")</f>
        <v>G</v>
      </c>
      <c r="V43" s="116" t="s">
        <v>77</v>
      </c>
      <c r="W43" s="116">
        <f t="shared" ref="W43:AC58" si="50">COUNTIFS($C$4:$C$131,$V43,$B$4:$B$131,W$42)+COUNTIFS($S$4:$S$131,$V43,$B$4:$B$131,W$42)</f>
        <v>5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Fabio</v>
      </c>
      <c r="D44" s="56"/>
      <c r="E44" s="56">
        <f t="shared" ref="E44:E53" si="51">IF((C44=""),0,IF($D$43=$R$43,1,IF($D$43&gt;$R$43,3,IF($D$43&lt;$R$43,0))))</f>
        <v>1</v>
      </c>
      <c r="F44" s="56">
        <f t="shared" ref="F44:F53" si="52">$D$43</f>
        <v>2</v>
      </c>
      <c r="G44" s="56">
        <f t="shared" ref="G44:G53" si="53">$R$43</f>
        <v>2</v>
      </c>
      <c r="H44" s="56">
        <f t="shared" ref="H44:H53" si="54">IF((C44=""),0,IF($D$43&gt;$R$43,1,0))</f>
        <v>0</v>
      </c>
      <c r="I44" s="56">
        <f t="shared" ref="I44:I53" si="55">IF((C44=""),0,IF($D$43=$R$43,1,0))</f>
        <v>1</v>
      </c>
      <c r="J44" s="56">
        <f t="shared" ref="J44:J53" si="56">IF((C44=""),0,IF($D$43&lt;$R$43,1,0))</f>
        <v>0</v>
      </c>
      <c r="K44" s="57"/>
      <c r="L44" s="56">
        <f t="shared" ref="L44:L53" si="57">IF((S44=""),0,IF($D$43=$R$43,1,IF($D$43&lt;$R$43,3,IF($D$43&gt;$R$43,0))))</f>
        <v>1</v>
      </c>
      <c r="M44" s="56">
        <f t="shared" ref="M44:M53" si="58">$R$43</f>
        <v>2</v>
      </c>
      <c r="N44" s="56">
        <f t="shared" ref="N44:N53" si="59">$D$43</f>
        <v>2</v>
      </c>
      <c r="O44" s="56">
        <f t="shared" ref="O44:O53" si="60">IF((S44=""),0,IF($D$43&lt;$R$43,1,0))</f>
        <v>0</v>
      </c>
      <c r="P44" s="56">
        <f t="shared" ref="P44:P53" si="61">IF((S44=""),0,IF($D$43=$R$43,1,0))</f>
        <v>1</v>
      </c>
      <c r="Q44" s="56">
        <f t="shared" ref="Q44:Q53" si="62">IF((S44=""),0,IF($D$43&gt;$R$43,1,0))</f>
        <v>0</v>
      </c>
      <c r="R44" s="56"/>
      <c r="S44" s="55" t="str">
        <f>$S$5</f>
        <v>Jean</v>
      </c>
      <c r="T44" s="34"/>
      <c r="U44" s="153" t="str">
        <f>IFERROR(VLOOKUP(V44,Resumo!$D$7:$E$147,2,FALSE),"")</f>
        <v/>
      </c>
      <c r="V44" s="114" t="s">
        <v>205</v>
      </c>
      <c r="W44" s="114">
        <f t="shared" si="50"/>
        <v>5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 t="s">
        <v>112</v>
      </c>
      <c r="D45" s="56"/>
      <c r="E45" s="56">
        <f t="shared" si="51"/>
        <v>1</v>
      </c>
      <c r="F45" s="56">
        <f t="shared" si="52"/>
        <v>2</v>
      </c>
      <c r="G45" s="56">
        <f t="shared" si="53"/>
        <v>2</v>
      </c>
      <c r="H45" s="56">
        <f t="shared" si="54"/>
        <v>0</v>
      </c>
      <c r="I45" s="56">
        <f t="shared" si="55"/>
        <v>1</v>
      </c>
      <c r="J45" s="56">
        <f t="shared" si="56"/>
        <v>0</v>
      </c>
      <c r="K45" s="57"/>
      <c r="L45" s="56">
        <f t="shared" si="57"/>
        <v>1</v>
      </c>
      <c r="M45" s="56">
        <f t="shared" si="58"/>
        <v>2</v>
      </c>
      <c r="N45" s="56">
        <f t="shared" si="59"/>
        <v>2</v>
      </c>
      <c r="O45" s="56">
        <f t="shared" si="60"/>
        <v>0</v>
      </c>
      <c r="P45" s="56">
        <f t="shared" si="61"/>
        <v>1</v>
      </c>
      <c r="Q45" s="56">
        <f t="shared" si="62"/>
        <v>0</v>
      </c>
      <c r="R45" s="56"/>
      <c r="S45" s="55" t="s">
        <v>13</v>
      </c>
      <c r="T45" s="34"/>
      <c r="U45" s="153" t="str">
        <f>IFERROR(VLOOKUP(V45,Resumo!$D$7:$E$147,2,FALSE),"")</f>
        <v>V</v>
      </c>
      <c r="V45" s="114" t="s">
        <v>13</v>
      </c>
      <c r="W45" s="114">
        <f t="shared" si="50"/>
        <v>0</v>
      </c>
      <c r="X45" s="114">
        <f t="shared" si="50"/>
        <v>4</v>
      </c>
      <c r="Y45" s="114">
        <f t="shared" si="50"/>
        <v>0</v>
      </c>
      <c r="Z45" s="114">
        <f t="shared" si="50"/>
        <v>0</v>
      </c>
      <c r="AA45" s="114">
        <f t="shared" si="50"/>
        <v>1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 t="s">
        <v>114</v>
      </c>
      <c r="D46" s="56"/>
      <c r="E46" s="56">
        <f t="shared" si="51"/>
        <v>1</v>
      </c>
      <c r="F46" s="56">
        <f t="shared" si="52"/>
        <v>2</v>
      </c>
      <c r="G46" s="56">
        <f t="shared" si="53"/>
        <v>2</v>
      </c>
      <c r="H46" s="56">
        <f t="shared" si="54"/>
        <v>0</v>
      </c>
      <c r="I46" s="56">
        <f t="shared" si="55"/>
        <v>1</v>
      </c>
      <c r="J46" s="56">
        <f t="shared" si="56"/>
        <v>0</v>
      </c>
      <c r="K46" s="57"/>
      <c r="L46" s="56">
        <f t="shared" si="57"/>
        <v>1</v>
      </c>
      <c r="M46" s="56">
        <f t="shared" si="58"/>
        <v>2</v>
      </c>
      <c r="N46" s="56">
        <f t="shared" si="59"/>
        <v>2</v>
      </c>
      <c r="O46" s="56">
        <f t="shared" si="60"/>
        <v>0</v>
      </c>
      <c r="P46" s="56">
        <f t="shared" si="61"/>
        <v>1</v>
      </c>
      <c r="Q46" s="56">
        <f t="shared" si="62"/>
        <v>0</v>
      </c>
      <c r="R46" s="56"/>
      <c r="S46" s="55" t="s">
        <v>173</v>
      </c>
      <c r="T46" s="34"/>
      <c r="U46" s="153" t="str">
        <f>IFERROR(VLOOKUP(V46,Resumo!$D$7:$E$147,2,FALSE),"")</f>
        <v>L</v>
      </c>
      <c r="V46" s="114" t="s">
        <v>173</v>
      </c>
      <c r="W46" s="114">
        <f t="shared" si="50"/>
        <v>0</v>
      </c>
      <c r="X46" s="114">
        <f t="shared" si="50"/>
        <v>0</v>
      </c>
      <c r="Y46" s="114">
        <f t="shared" si="50"/>
        <v>4</v>
      </c>
      <c r="Z46" s="114">
        <f t="shared" si="50"/>
        <v>0</v>
      </c>
      <c r="AA46" s="114">
        <f t="shared" si="50"/>
        <v>0</v>
      </c>
      <c r="AB46" s="114">
        <f t="shared" si="50"/>
        <v>0</v>
      </c>
      <c r="AC46" s="154">
        <f t="shared" si="50"/>
        <v>0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 t="s">
        <v>82</v>
      </c>
      <c r="D47" s="56"/>
      <c r="E47" s="56">
        <f t="shared" si="51"/>
        <v>1</v>
      </c>
      <c r="F47" s="56">
        <f t="shared" si="52"/>
        <v>2</v>
      </c>
      <c r="G47" s="56">
        <f t="shared" si="53"/>
        <v>2</v>
      </c>
      <c r="H47" s="56">
        <f t="shared" si="54"/>
        <v>0</v>
      </c>
      <c r="I47" s="56">
        <f t="shared" si="55"/>
        <v>1</v>
      </c>
      <c r="J47" s="56">
        <f t="shared" si="56"/>
        <v>0</v>
      </c>
      <c r="K47" s="57"/>
      <c r="L47" s="56">
        <f t="shared" si="57"/>
        <v>1</v>
      </c>
      <c r="M47" s="56">
        <f t="shared" si="58"/>
        <v>2</v>
      </c>
      <c r="N47" s="56">
        <f t="shared" si="59"/>
        <v>2</v>
      </c>
      <c r="O47" s="56">
        <f t="shared" si="60"/>
        <v>0</v>
      </c>
      <c r="P47" s="56">
        <f t="shared" si="61"/>
        <v>1</v>
      </c>
      <c r="Q47" s="56">
        <f t="shared" si="62"/>
        <v>0</v>
      </c>
      <c r="R47" s="56"/>
      <c r="S47" s="55" t="s">
        <v>197</v>
      </c>
      <c r="T47" s="34"/>
      <c r="U47" s="153" t="str">
        <f>IFERROR(VLOOKUP(V47,Resumo!$D$7:$E$147,2,FALSE),"")</f>
        <v>M</v>
      </c>
      <c r="V47" s="114" t="s">
        <v>15</v>
      </c>
      <c r="W47" s="114">
        <f t="shared" si="50"/>
        <v>0</v>
      </c>
      <c r="X47" s="114">
        <f t="shared" si="50"/>
        <v>0</v>
      </c>
      <c r="Y47" s="114">
        <f t="shared" si="50"/>
        <v>0</v>
      </c>
      <c r="Z47" s="114">
        <f t="shared" si="50"/>
        <v>0</v>
      </c>
      <c r="AA47" s="114">
        <f t="shared" si="50"/>
        <v>0</v>
      </c>
      <c r="AB47" s="114">
        <f t="shared" si="50"/>
        <v>5</v>
      </c>
      <c r="AC47" s="154">
        <f t="shared" si="50"/>
        <v>0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 t="s">
        <v>113</v>
      </c>
      <c r="D48" s="56">
        <v>2</v>
      </c>
      <c r="E48" s="56">
        <f t="shared" si="51"/>
        <v>1</v>
      </c>
      <c r="F48" s="56">
        <f t="shared" si="52"/>
        <v>2</v>
      </c>
      <c r="G48" s="56">
        <f t="shared" si="53"/>
        <v>2</v>
      </c>
      <c r="H48" s="56">
        <f t="shared" si="54"/>
        <v>0</v>
      </c>
      <c r="I48" s="56">
        <f t="shared" si="55"/>
        <v>1</v>
      </c>
      <c r="J48" s="56">
        <f t="shared" si="56"/>
        <v>0</v>
      </c>
      <c r="K48" s="57"/>
      <c r="L48" s="56">
        <f t="shared" si="57"/>
        <v>1</v>
      </c>
      <c r="M48" s="56">
        <f t="shared" si="58"/>
        <v>2</v>
      </c>
      <c r="N48" s="56">
        <f t="shared" si="59"/>
        <v>2</v>
      </c>
      <c r="O48" s="56">
        <f t="shared" si="60"/>
        <v>0</v>
      </c>
      <c r="P48" s="56">
        <f t="shared" si="61"/>
        <v>1</v>
      </c>
      <c r="Q48" s="56">
        <f t="shared" si="62"/>
        <v>0</v>
      </c>
      <c r="R48" s="56"/>
      <c r="S48" s="55" t="s">
        <v>172</v>
      </c>
      <c r="T48" s="34"/>
      <c r="U48" s="153" t="str">
        <f>IFERROR(VLOOKUP(V48,Resumo!$D$7:$E$147,2,FALSE),"")</f>
        <v>L</v>
      </c>
      <c r="V48" s="114" t="s">
        <v>144</v>
      </c>
      <c r="W48" s="114">
        <f t="shared" si="50"/>
        <v>0</v>
      </c>
      <c r="X48" s="114">
        <f t="shared" si="50"/>
        <v>0</v>
      </c>
      <c r="Y48" s="114">
        <f t="shared" si="50"/>
        <v>1</v>
      </c>
      <c r="Z48" s="114">
        <f t="shared" si="50"/>
        <v>0</v>
      </c>
      <c r="AA48" s="114">
        <f t="shared" si="50"/>
        <v>0</v>
      </c>
      <c r="AB48" s="114">
        <f t="shared" si="50"/>
        <v>0</v>
      </c>
      <c r="AC48" s="154">
        <f t="shared" si="50"/>
        <v>0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 t="s">
        <v>169</v>
      </c>
      <c r="D49" s="56"/>
      <c r="E49" s="56">
        <f t="shared" si="51"/>
        <v>1</v>
      </c>
      <c r="F49" s="56">
        <f t="shared" si="52"/>
        <v>2</v>
      </c>
      <c r="G49" s="56">
        <f t="shared" si="53"/>
        <v>2</v>
      </c>
      <c r="H49" s="56">
        <f t="shared" si="54"/>
        <v>0</v>
      </c>
      <c r="I49" s="56">
        <f t="shared" si="55"/>
        <v>1</v>
      </c>
      <c r="J49" s="56">
        <f t="shared" si="56"/>
        <v>0</v>
      </c>
      <c r="K49" s="57"/>
      <c r="L49" s="56">
        <f t="shared" si="57"/>
        <v>1</v>
      </c>
      <c r="M49" s="56">
        <f t="shared" si="58"/>
        <v>2</v>
      </c>
      <c r="N49" s="56">
        <f t="shared" si="59"/>
        <v>2</v>
      </c>
      <c r="O49" s="56">
        <f t="shared" si="60"/>
        <v>0</v>
      </c>
      <c r="P49" s="56">
        <f t="shared" si="61"/>
        <v>1</v>
      </c>
      <c r="Q49" s="56">
        <f t="shared" si="62"/>
        <v>0</v>
      </c>
      <c r="R49" s="56"/>
      <c r="S49" s="55" t="s">
        <v>148</v>
      </c>
      <c r="T49" s="34"/>
      <c r="U49" s="153" t="str">
        <f>IFERROR(VLOOKUP(V49,Resumo!$D$7:$E$147,2,FALSE),"")</f>
        <v>L</v>
      </c>
      <c r="V49" s="114" t="s">
        <v>114</v>
      </c>
      <c r="W49" s="114">
        <f t="shared" si="50"/>
        <v>0</v>
      </c>
      <c r="X49" s="114">
        <f t="shared" si="50"/>
        <v>1</v>
      </c>
      <c r="Y49" s="114">
        <f t="shared" si="50"/>
        <v>2</v>
      </c>
      <c r="Z49" s="114">
        <f t="shared" si="50"/>
        <v>0</v>
      </c>
      <c r="AA49" s="114">
        <f t="shared" si="50"/>
        <v>0</v>
      </c>
      <c r="AB49" s="114">
        <f t="shared" si="50"/>
        <v>0</v>
      </c>
      <c r="AC49" s="154">
        <f t="shared" si="50"/>
        <v>0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 t="s">
        <v>143</v>
      </c>
      <c r="D50" s="56"/>
      <c r="E50" s="56">
        <f t="shared" si="51"/>
        <v>1</v>
      </c>
      <c r="F50" s="56">
        <f t="shared" si="52"/>
        <v>2</v>
      </c>
      <c r="G50" s="56">
        <f t="shared" si="53"/>
        <v>2</v>
      </c>
      <c r="H50" s="56">
        <f t="shared" si="54"/>
        <v>0</v>
      </c>
      <c r="I50" s="56">
        <f t="shared" si="55"/>
        <v>1</v>
      </c>
      <c r="J50" s="56">
        <f t="shared" si="56"/>
        <v>0</v>
      </c>
      <c r="K50" s="57"/>
      <c r="L50" s="56">
        <f t="shared" si="57"/>
        <v>1</v>
      </c>
      <c r="M50" s="56">
        <f t="shared" si="58"/>
        <v>2</v>
      </c>
      <c r="N50" s="56">
        <f t="shared" si="59"/>
        <v>2</v>
      </c>
      <c r="O50" s="56">
        <f t="shared" si="60"/>
        <v>0</v>
      </c>
      <c r="P50" s="56">
        <f t="shared" si="61"/>
        <v>1</v>
      </c>
      <c r="Q50" s="56">
        <f t="shared" si="62"/>
        <v>0</v>
      </c>
      <c r="R50" s="56">
        <v>2</v>
      </c>
      <c r="S50" s="55" t="s">
        <v>15</v>
      </c>
      <c r="T50" s="34"/>
      <c r="U50" s="153" t="str">
        <f>IFERROR(VLOOKUP(V50,Resumo!$D$7:$E$147,2,FALSE),"")</f>
        <v>Z</v>
      </c>
      <c r="V50" s="114" t="s">
        <v>112</v>
      </c>
      <c r="W50" s="114">
        <f t="shared" si="50"/>
        <v>0</v>
      </c>
      <c r="X50" s="114">
        <f t="shared" si="50"/>
        <v>4</v>
      </c>
      <c r="Y50" s="114">
        <f t="shared" si="50"/>
        <v>0</v>
      </c>
      <c r="Z50" s="114">
        <f t="shared" si="50"/>
        <v>0</v>
      </c>
      <c r="AA50" s="114">
        <f t="shared" si="50"/>
        <v>0</v>
      </c>
      <c r="AB50" s="114">
        <f t="shared" si="50"/>
        <v>0</v>
      </c>
      <c r="AC50" s="154">
        <f t="shared" si="50"/>
        <v>0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 t="s">
        <v>174</v>
      </c>
      <c r="D51" s="56"/>
      <c r="E51" s="56">
        <f t="shared" si="51"/>
        <v>1</v>
      </c>
      <c r="F51" s="56">
        <f t="shared" si="52"/>
        <v>2</v>
      </c>
      <c r="G51" s="56">
        <f t="shared" si="53"/>
        <v>2</v>
      </c>
      <c r="H51" s="56">
        <f t="shared" si="54"/>
        <v>0</v>
      </c>
      <c r="I51" s="56">
        <f t="shared" si="55"/>
        <v>1</v>
      </c>
      <c r="J51" s="56">
        <f t="shared" si="56"/>
        <v>0</v>
      </c>
      <c r="K51" s="57"/>
      <c r="L51" s="56">
        <f t="shared" si="57"/>
        <v>1</v>
      </c>
      <c r="M51" s="56">
        <f t="shared" si="58"/>
        <v>2</v>
      </c>
      <c r="N51" s="56">
        <f t="shared" si="59"/>
        <v>2</v>
      </c>
      <c r="O51" s="56">
        <f t="shared" si="60"/>
        <v>0</v>
      </c>
      <c r="P51" s="56">
        <f t="shared" si="61"/>
        <v>1</v>
      </c>
      <c r="Q51" s="56">
        <f t="shared" si="62"/>
        <v>0</v>
      </c>
      <c r="R51" s="56"/>
      <c r="S51" s="55" t="s">
        <v>12</v>
      </c>
      <c r="T51" s="34"/>
      <c r="U51" s="153" t="str">
        <f>IFERROR(VLOOKUP(V51,Resumo!$D$7:$E$147,2,FALSE),"")</f>
        <v>M</v>
      </c>
      <c r="V51" s="114" t="s">
        <v>174</v>
      </c>
      <c r="W51" s="114">
        <f t="shared" si="50"/>
        <v>0</v>
      </c>
      <c r="X51" s="114">
        <f t="shared" si="50"/>
        <v>0</v>
      </c>
      <c r="Y51" s="114">
        <f t="shared" si="50"/>
        <v>0</v>
      </c>
      <c r="Z51" s="114">
        <f t="shared" si="50"/>
        <v>0</v>
      </c>
      <c r="AA51" s="114">
        <f t="shared" si="50"/>
        <v>0</v>
      </c>
      <c r="AB51" s="114">
        <f t="shared" si="50"/>
        <v>0</v>
      </c>
      <c r="AC51" s="154">
        <f t="shared" si="50"/>
        <v>4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2</v>
      </c>
      <c r="G52" s="56">
        <f t="shared" si="53"/>
        <v>2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2</v>
      </c>
      <c r="N52" s="56">
        <f t="shared" si="59"/>
        <v>2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M</v>
      </c>
      <c r="V52" s="114" t="s">
        <v>172</v>
      </c>
      <c r="W52" s="114">
        <f t="shared" si="50"/>
        <v>0</v>
      </c>
      <c r="X52" s="114">
        <f t="shared" si="50"/>
        <v>0</v>
      </c>
      <c r="Y52" s="114">
        <f t="shared" si="50"/>
        <v>0</v>
      </c>
      <c r="Z52" s="114">
        <f t="shared" si="50"/>
        <v>0</v>
      </c>
      <c r="AA52" s="114">
        <f t="shared" si="50"/>
        <v>4</v>
      </c>
      <c r="AB52" s="114">
        <f t="shared" si="50"/>
        <v>1</v>
      </c>
      <c r="AC52" s="154">
        <f t="shared" si="50"/>
        <v>0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2</v>
      </c>
      <c r="G53" s="67">
        <f t="shared" si="53"/>
        <v>2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2</v>
      </c>
      <c r="N53" s="67">
        <f t="shared" si="59"/>
        <v>2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V</v>
      </c>
      <c r="V53" s="114" t="s">
        <v>113</v>
      </c>
      <c r="W53" s="114">
        <f t="shared" si="50"/>
        <v>0</v>
      </c>
      <c r="X53" s="114">
        <f t="shared" si="50"/>
        <v>0</v>
      </c>
      <c r="Y53" s="114">
        <f t="shared" si="50"/>
        <v>0</v>
      </c>
      <c r="Z53" s="114">
        <f t="shared" si="50"/>
        <v>0</v>
      </c>
      <c r="AA53" s="114">
        <f t="shared" si="50"/>
        <v>4</v>
      </c>
      <c r="AB53" s="114">
        <f t="shared" si="50"/>
        <v>1</v>
      </c>
      <c r="AC53" s="154">
        <f t="shared" si="50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A</v>
      </c>
      <c r="V54" s="114" t="s">
        <v>148</v>
      </c>
      <c r="W54" s="114">
        <f t="shared" si="50"/>
        <v>0</v>
      </c>
      <c r="X54" s="114">
        <f t="shared" si="50"/>
        <v>0</v>
      </c>
      <c r="Y54" s="114">
        <f t="shared" si="50"/>
        <v>0</v>
      </c>
      <c r="Z54" s="114">
        <f t="shared" si="50"/>
        <v>0</v>
      </c>
      <c r="AA54" s="114">
        <f t="shared" si="50"/>
        <v>0</v>
      </c>
      <c r="AB54" s="114">
        <f t="shared" si="50"/>
        <v>2</v>
      </c>
      <c r="AC54" s="154">
        <f t="shared" si="50"/>
        <v>2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M</v>
      </c>
      <c r="V55" s="114" t="s">
        <v>169</v>
      </c>
      <c r="W55" s="114">
        <f t="shared" si="50"/>
        <v>0</v>
      </c>
      <c r="X55" s="114">
        <f t="shared" si="50"/>
        <v>0</v>
      </c>
      <c r="Y55" s="114">
        <f t="shared" si="50"/>
        <v>0</v>
      </c>
      <c r="Z55" s="114">
        <f t="shared" si="50"/>
        <v>0</v>
      </c>
      <c r="AA55" s="114">
        <f t="shared" si="50"/>
        <v>0</v>
      </c>
      <c r="AB55" s="114">
        <f t="shared" si="50"/>
        <v>4</v>
      </c>
      <c r="AC55" s="154">
        <f t="shared" si="50"/>
        <v>0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 t="str">
        <f>C4</f>
        <v>Preto</v>
      </c>
      <c r="D56" s="49">
        <f>SUM(D57:D66)</f>
        <v>1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4</v>
      </c>
      <c r="S56" s="48" t="str">
        <f>S4</f>
        <v>Branco</v>
      </c>
      <c r="T56" s="34"/>
      <c r="U56" s="153" t="str">
        <f>IFERROR(VLOOKUP(V56,Resumo!$D$7:$E$147,2,FALSE),"")</f>
        <v>L</v>
      </c>
      <c r="V56" s="114" t="s">
        <v>197</v>
      </c>
      <c r="W56" s="114">
        <f t="shared" si="50"/>
        <v>0</v>
      </c>
      <c r="X56" s="114">
        <f t="shared" si="50"/>
        <v>0</v>
      </c>
      <c r="Y56" s="114">
        <f t="shared" si="50"/>
        <v>0</v>
      </c>
      <c r="Z56" s="114">
        <f t="shared" si="50"/>
        <v>4</v>
      </c>
      <c r="AA56" s="114">
        <f t="shared" si="50"/>
        <v>0</v>
      </c>
      <c r="AB56" s="114">
        <f t="shared" si="50"/>
        <v>0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 t="str">
        <f>C5</f>
        <v>Fabio</v>
      </c>
      <c r="D57" s="56"/>
      <c r="E57" s="56">
        <f t="shared" ref="E57:E66" si="63">IF((C57=""),0,IF($D$56=$R$56,1,IF($D$56&gt;$R$56,3,IF($D$56&lt;$R$56,0))))</f>
        <v>0</v>
      </c>
      <c r="F57" s="56">
        <f t="shared" ref="F57:F66" si="64">$D$56</f>
        <v>1</v>
      </c>
      <c r="G57" s="56">
        <f t="shared" ref="G57:G66" si="65">$R$56</f>
        <v>4</v>
      </c>
      <c r="H57" s="56">
        <f t="shared" ref="H57:H66" si="66">IF((C57=""),0,IF($D$56&gt;$R$56,1,0))</f>
        <v>0</v>
      </c>
      <c r="I57" s="56">
        <f t="shared" ref="I57:I66" si="67">IF((C57=""),0,IF($D$56=$R$56,1,0))</f>
        <v>0</v>
      </c>
      <c r="J57" s="56">
        <f t="shared" ref="J57:J66" si="68">IF((C57=""),0,IF($D$56&lt;$R$56,1,0))</f>
        <v>1</v>
      </c>
      <c r="K57" s="57"/>
      <c r="L57" s="56">
        <f t="shared" ref="L57:L66" si="69">IF((S57=""),0,IF($D$56=$R$56,1,IF($D$56&lt;$R$56,3,IF($D$56&gt;$R$56,0))))</f>
        <v>3</v>
      </c>
      <c r="M57" s="56">
        <f t="shared" ref="M57:M66" si="70">$R$56</f>
        <v>4</v>
      </c>
      <c r="N57" s="56">
        <f t="shared" ref="N57:N66" si="71">$D$56</f>
        <v>1</v>
      </c>
      <c r="O57" s="56">
        <f t="shared" ref="O57:O66" si="72">IF((S57=""),0,IF($D$56&lt;$R$56,1,0))</f>
        <v>1</v>
      </c>
      <c r="P57" s="56">
        <f t="shared" ref="P57:P66" si="73">IF((S57=""),0,IF($D$56=$R$56,1,0))</f>
        <v>0</v>
      </c>
      <c r="Q57" s="56">
        <f t="shared" ref="Q57:Q66" si="74">IF((S57=""),0,IF($D$56&gt;$R$56,1,0))</f>
        <v>0</v>
      </c>
      <c r="R57" s="56"/>
      <c r="S57" s="55" t="str">
        <f>S5</f>
        <v>Jean</v>
      </c>
      <c r="T57" s="34"/>
      <c r="U57" s="153" t="str">
        <f>IFERROR(VLOOKUP(V57,Resumo!$D$7:$E$147,2,FALSE),"")</f>
        <v>L</v>
      </c>
      <c r="V57" s="114" t="s">
        <v>82</v>
      </c>
      <c r="W57" s="114">
        <f t="shared" si="50"/>
        <v>0</v>
      </c>
      <c r="X57" s="114">
        <f t="shared" si="50"/>
        <v>1</v>
      </c>
      <c r="Y57" s="114">
        <f t="shared" si="50"/>
        <v>0</v>
      </c>
      <c r="Z57" s="114">
        <f t="shared" si="50"/>
        <v>3</v>
      </c>
      <c r="AA57" s="114">
        <f t="shared" si="50"/>
        <v>0</v>
      </c>
      <c r="AB57" s="114">
        <f t="shared" si="50"/>
        <v>0</v>
      </c>
      <c r="AC57" s="154">
        <f t="shared" si="50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 t="s">
        <v>13</v>
      </c>
      <c r="D58" s="56"/>
      <c r="E58" s="56">
        <f t="shared" si="63"/>
        <v>0</v>
      </c>
      <c r="F58" s="56">
        <f t="shared" si="64"/>
        <v>1</v>
      </c>
      <c r="G58" s="56">
        <f t="shared" si="65"/>
        <v>4</v>
      </c>
      <c r="H58" s="56">
        <f t="shared" si="66"/>
        <v>0</v>
      </c>
      <c r="I58" s="56">
        <f t="shared" si="67"/>
        <v>0</v>
      </c>
      <c r="J58" s="56">
        <f t="shared" si="68"/>
        <v>1</v>
      </c>
      <c r="K58" s="57"/>
      <c r="L58" s="56">
        <f t="shared" si="69"/>
        <v>3</v>
      </c>
      <c r="M58" s="56">
        <f t="shared" si="70"/>
        <v>4</v>
      </c>
      <c r="N58" s="56">
        <f t="shared" si="71"/>
        <v>1</v>
      </c>
      <c r="O58" s="56">
        <f t="shared" si="72"/>
        <v>1</v>
      </c>
      <c r="P58" s="56">
        <f t="shared" si="73"/>
        <v>0</v>
      </c>
      <c r="Q58" s="56">
        <f t="shared" si="74"/>
        <v>0</v>
      </c>
      <c r="R58" s="56"/>
      <c r="S58" s="55" t="s">
        <v>82</v>
      </c>
      <c r="T58" s="34"/>
      <c r="U58" s="153" t="str">
        <f>IFERROR(VLOOKUP(V58,Resumo!$D$7:$E$147,2,FALSE),"")</f>
        <v>M</v>
      </c>
      <c r="V58" s="114" t="s">
        <v>143</v>
      </c>
      <c r="W58" s="114">
        <f t="shared" si="50"/>
        <v>0</v>
      </c>
      <c r="X58" s="114">
        <f t="shared" si="50"/>
        <v>0</v>
      </c>
      <c r="Y58" s="114">
        <f t="shared" si="50"/>
        <v>0</v>
      </c>
      <c r="Z58" s="114">
        <f t="shared" si="50"/>
        <v>0</v>
      </c>
      <c r="AA58" s="114">
        <f t="shared" si="50"/>
        <v>1</v>
      </c>
      <c r="AB58" s="114">
        <f t="shared" si="50"/>
        <v>4</v>
      </c>
      <c r="AC58" s="154">
        <f t="shared" si="50"/>
        <v>0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 t="s">
        <v>173</v>
      </c>
      <c r="D59" s="56"/>
      <c r="E59" s="56">
        <f t="shared" si="63"/>
        <v>0</v>
      </c>
      <c r="F59" s="56">
        <f t="shared" si="64"/>
        <v>1</v>
      </c>
      <c r="G59" s="56">
        <f t="shared" si="65"/>
        <v>4</v>
      </c>
      <c r="H59" s="56">
        <f t="shared" si="66"/>
        <v>0</v>
      </c>
      <c r="I59" s="56">
        <f t="shared" si="67"/>
        <v>0</v>
      </c>
      <c r="J59" s="56">
        <f t="shared" si="68"/>
        <v>1</v>
      </c>
      <c r="K59" s="57"/>
      <c r="L59" s="56">
        <f t="shared" si="69"/>
        <v>3</v>
      </c>
      <c r="M59" s="56">
        <f t="shared" si="70"/>
        <v>4</v>
      </c>
      <c r="N59" s="56">
        <f t="shared" si="71"/>
        <v>1</v>
      </c>
      <c r="O59" s="56">
        <f t="shared" si="72"/>
        <v>1</v>
      </c>
      <c r="P59" s="56">
        <f t="shared" si="73"/>
        <v>0</v>
      </c>
      <c r="Q59" s="56">
        <f t="shared" si="74"/>
        <v>0</v>
      </c>
      <c r="R59" s="56"/>
      <c r="S59" s="55" t="s">
        <v>282</v>
      </c>
      <c r="T59" s="34"/>
      <c r="U59" s="153" t="str">
        <f>IFERROR(VLOOKUP(V59,Resumo!$D$7:$E$147,2,FALSE),"")</f>
        <v>A</v>
      </c>
      <c r="V59" s="114" t="s">
        <v>12</v>
      </c>
      <c r="W59" s="114">
        <f t="shared" ref="W59:AC74" si="75">COUNTIFS($C$4:$C$131,$V59,$B$4:$B$131,W$42)+COUNTIFS($S$4:$S$131,$V59,$B$4:$B$131,W$42)</f>
        <v>0</v>
      </c>
      <c r="X59" s="114">
        <f t="shared" si="75"/>
        <v>0</v>
      </c>
      <c r="Y59" s="114">
        <f t="shared" si="75"/>
        <v>0</v>
      </c>
      <c r="Z59" s="114">
        <f t="shared" si="75"/>
        <v>0</v>
      </c>
      <c r="AA59" s="114">
        <f t="shared" si="75"/>
        <v>0</v>
      </c>
      <c r="AB59" s="114">
        <f t="shared" si="75"/>
        <v>0</v>
      </c>
      <c r="AC59" s="154">
        <f t="shared" si="75"/>
        <v>4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 t="s">
        <v>197</v>
      </c>
      <c r="D60" s="56"/>
      <c r="E60" s="56">
        <f t="shared" si="63"/>
        <v>0</v>
      </c>
      <c r="F60" s="56">
        <f t="shared" si="64"/>
        <v>1</v>
      </c>
      <c r="G60" s="56">
        <f t="shared" si="65"/>
        <v>4</v>
      </c>
      <c r="H60" s="56">
        <f t="shared" si="66"/>
        <v>0</v>
      </c>
      <c r="I60" s="56">
        <f t="shared" si="67"/>
        <v>0</v>
      </c>
      <c r="J60" s="56">
        <f t="shared" si="68"/>
        <v>1</v>
      </c>
      <c r="K60" s="57"/>
      <c r="L60" s="56">
        <f t="shared" si="69"/>
        <v>3</v>
      </c>
      <c r="M60" s="56">
        <f t="shared" si="70"/>
        <v>4</v>
      </c>
      <c r="N60" s="56">
        <f t="shared" si="71"/>
        <v>1</v>
      </c>
      <c r="O60" s="56">
        <f t="shared" si="72"/>
        <v>1</v>
      </c>
      <c r="P60" s="56">
        <f t="shared" si="73"/>
        <v>0</v>
      </c>
      <c r="Q60" s="56">
        <f t="shared" si="74"/>
        <v>0</v>
      </c>
      <c r="R60" s="56"/>
      <c r="S60" s="55" t="s">
        <v>279</v>
      </c>
      <c r="T60" s="34"/>
      <c r="U60" s="153" t="str">
        <f>IFERROR(VLOOKUP(V60,Resumo!$D$7:$E$147,2,FALSE),"")</f>
        <v/>
      </c>
      <c r="V60" s="114" t="s">
        <v>248</v>
      </c>
      <c r="W60" s="114">
        <f t="shared" si="75"/>
        <v>0</v>
      </c>
      <c r="X60" s="114">
        <f t="shared" si="75"/>
        <v>0</v>
      </c>
      <c r="Y60" s="114">
        <f t="shared" si="75"/>
        <v>0</v>
      </c>
      <c r="Z60" s="114">
        <f t="shared" si="75"/>
        <v>0</v>
      </c>
      <c r="AA60" s="114">
        <f t="shared" si="75"/>
        <v>0</v>
      </c>
      <c r="AB60" s="114">
        <f t="shared" si="75"/>
        <v>3</v>
      </c>
      <c r="AC60" s="154">
        <f t="shared" si="75"/>
        <v>0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 t="s">
        <v>172</v>
      </c>
      <c r="D61" s="56"/>
      <c r="E61" s="56">
        <f t="shared" si="63"/>
        <v>0</v>
      </c>
      <c r="F61" s="56">
        <f t="shared" si="64"/>
        <v>1</v>
      </c>
      <c r="G61" s="56">
        <f t="shared" si="65"/>
        <v>4</v>
      </c>
      <c r="H61" s="56">
        <f t="shared" si="66"/>
        <v>0</v>
      </c>
      <c r="I61" s="56">
        <f t="shared" si="67"/>
        <v>0</v>
      </c>
      <c r="J61" s="56">
        <f t="shared" si="68"/>
        <v>1</v>
      </c>
      <c r="K61" s="57"/>
      <c r="L61" s="56">
        <f t="shared" si="69"/>
        <v>3</v>
      </c>
      <c r="M61" s="56">
        <f t="shared" si="70"/>
        <v>4</v>
      </c>
      <c r="N61" s="56">
        <f t="shared" si="71"/>
        <v>1</v>
      </c>
      <c r="O61" s="56">
        <f t="shared" si="72"/>
        <v>1</v>
      </c>
      <c r="P61" s="56">
        <f t="shared" si="73"/>
        <v>0</v>
      </c>
      <c r="Q61" s="56">
        <f t="shared" si="74"/>
        <v>0</v>
      </c>
      <c r="R61" s="56">
        <v>2</v>
      </c>
      <c r="S61" s="55" t="s">
        <v>143</v>
      </c>
      <c r="T61" s="34"/>
      <c r="U61" s="153" t="str">
        <f>IFERROR(VLOOKUP(V61,Resumo!$D$7:$E$147,2,FALSE),"")</f>
        <v/>
      </c>
      <c r="V61" s="114" t="s">
        <v>282</v>
      </c>
      <c r="W61" s="114">
        <f t="shared" si="75"/>
        <v>0</v>
      </c>
      <c r="X61" s="114">
        <f t="shared" si="75"/>
        <v>0</v>
      </c>
      <c r="Y61" s="114">
        <f t="shared" si="75"/>
        <v>3</v>
      </c>
      <c r="Z61" s="114">
        <f t="shared" si="75"/>
        <v>0</v>
      </c>
      <c r="AA61" s="114">
        <f t="shared" si="75"/>
        <v>0</v>
      </c>
      <c r="AB61" s="114">
        <f t="shared" si="75"/>
        <v>0</v>
      </c>
      <c r="AC61" s="154">
        <f t="shared" si="75"/>
        <v>0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 t="s">
        <v>148</v>
      </c>
      <c r="D62" s="56"/>
      <c r="E62" s="56">
        <f t="shared" si="63"/>
        <v>0</v>
      </c>
      <c r="F62" s="56">
        <f t="shared" si="64"/>
        <v>1</v>
      </c>
      <c r="G62" s="56">
        <f t="shared" si="65"/>
        <v>4</v>
      </c>
      <c r="H62" s="56">
        <f t="shared" si="66"/>
        <v>0</v>
      </c>
      <c r="I62" s="56">
        <f t="shared" si="67"/>
        <v>0</v>
      </c>
      <c r="J62" s="56">
        <f t="shared" si="68"/>
        <v>1</v>
      </c>
      <c r="K62" s="57"/>
      <c r="L62" s="56">
        <f t="shared" si="69"/>
        <v>3</v>
      </c>
      <c r="M62" s="56">
        <f t="shared" si="70"/>
        <v>4</v>
      </c>
      <c r="N62" s="56">
        <f t="shared" si="71"/>
        <v>1</v>
      </c>
      <c r="O62" s="56">
        <f t="shared" si="72"/>
        <v>1</v>
      </c>
      <c r="P62" s="56">
        <f t="shared" si="73"/>
        <v>0</v>
      </c>
      <c r="Q62" s="56">
        <f t="shared" si="74"/>
        <v>0</v>
      </c>
      <c r="R62" s="56"/>
      <c r="S62" s="55" t="s">
        <v>113</v>
      </c>
      <c r="T62" s="34"/>
      <c r="U62" s="153" t="str">
        <f>IFERROR(VLOOKUP(V62,Resumo!$D$7:$E$147,2,FALSE),"")</f>
        <v/>
      </c>
      <c r="V62" s="114" t="s">
        <v>279</v>
      </c>
      <c r="W62" s="114">
        <f t="shared" si="75"/>
        <v>0</v>
      </c>
      <c r="X62" s="114">
        <f t="shared" si="75"/>
        <v>0</v>
      </c>
      <c r="Y62" s="114">
        <f t="shared" si="75"/>
        <v>0</v>
      </c>
      <c r="Z62" s="114">
        <f t="shared" si="75"/>
        <v>3</v>
      </c>
      <c r="AA62" s="114">
        <f t="shared" si="75"/>
        <v>0</v>
      </c>
      <c r="AB62" s="114">
        <f t="shared" si="75"/>
        <v>0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 t="s">
        <v>15</v>
      </c>
      <c r="D63" s="56">
        <v>1</v>
      </c>
      <c r="E63" s="56">
        <f t="shared" si="63"/>
        <v>0</v>
      </c>
      <c r="F63" s="56">
        <f t="shared" si="64"/>
        <v>1</v>
      </c>
      <c r="G63" s="56">
        <f t="shared" si="65"/>
        <v>4</v>
      </c>
      <c r="H63" s="56">
        <f t="shared" si="66"/>
        <v>0</v>
      </c>
      <c r="I63" s="56">
        <f t="shared" si="67"/>
        <v>0</v>
      </c>
      <c r="J63" s="56">
        <f t="shared" si="68"/>
        <v>1</v>
      </c>
      <c r="K63" s="57"/>
      <c r="L63" s="56">
        <f t="shared" si="69"/>
        <v>3</v>
      </c>
      <c r="M63" s="56">
        <f t="shared" si="70"/>
        <v>4</v>
      </c>
      <c r="N63" s="56">
        <f t="shared" si="71"/>
        <v>1</v>
      </c>
      <c r="O63" s="56">
        <f t="shared" si="72"/>
        <v>1</v>
      </c>
      <c r="P63" s="56">
        <f t="shared" si="73"/>
        <v>0</v>
      </c>
      <c r="Q63" s="56">
        <f t="shared" si="74"/>
        <v>0</v>
      </c>
      <c r="R63" s="56">
        <v>2</v>
      </c>
      <c r="S63" s="55" t="s">
        <v>248</v>
      </c>
      <c r="T63" s="34"/>
      <c r="U63" s="153" t="str">
        <f>IFERROR(VLOOKUP(V63,Resumo!$D$7:$E$147,2,FALSE),"")</f>
        <v/>
      </c>
      <c r="V63" s="114"/>
      <c r="W63" s="114">
        <f t="shared" si="75"/>
        <v>0</v>
      </c>
      <c r="X63" s="114">
        <f t="shared" si="75"/>
        <v>0</v>
      </c>
      <c r="Y63" s="114">
        <f t="shared" si="75"/>
        <v>0</v>
      </c>
      <c r="Z63" s="114">
        <f t="shared" si="75"/>
        <v>0</v>
      </c>
      <c r="AA63" s="114">
        <f t="shared" si="75"/>
        <v>0</v>
      </c>
      <c r="AB63" s="114">
        <f t="shared" si="75"/>
        <v>0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 t="s">
        <v>12</v>
      </c>
      <c r="D64" s="56"/>
      <c r="E64" s="56">
        <f t="shared" si="63"/>
        <v>0</v>
      </c>
      <c r="F64" s="56">
        <f t="shared" si="64"/>
        <v>1</v>
      </c>
      <c r="G64" s="56">
        <f t="shared" si="65"/>
        <v>4</v>
      </c>
      <c r="H64" s="56">
        <f t="shared" si="66"/>
        <v>0</v>
      </c>
      <c r="I64" s="56">
        <f t="shared" si="67"/>
        <v>0</v>
      </c>
      <c r="J64" s="56">
        <f t="shared" si="68"/>
        <v>1</v>
      </c>
      <c r="K64" s="57"/>
      <c r="L64" s="56">
        <f t="shared" si="69"/>
        <v>3</v>
      </c>
      <c r="M64" s="56">
        <f t="shared" si="70"/>
        <v>4</v>
      </c>
      <c r="N64" s="56">
        <f t="shared" si="71"/>
        <v>1</v>
      </c>
      <c r="O64" s="56">
        <f t="shared" si="72"/>
        <v>1</v>
      </c>
      <c r="P64" s="56">
        <f t="shared" si="73"/>
        <v>0</v>
      </c>
      <c r="Q64" s="56">
        <f t="shared" si="74"/>
        <v>0</v>
      </c>
      <c r="R64" s="56"/>
      <c r="S64" s="55" t="s">
        <v>174</v>
      </c>
      <c r="T64" s="34"/>
      <c r="U64" s="153" t="str">
        <f>IFERROR(VLOOKUP(V64,Resumo!$D$7:$E$147,2,FALSE),"")</f>
        <v/>
      </c>
      <c r="V64" s="114"/>
      <c r="W64" s="114">
        <f t="shared" si="75"/>
        <v>0</v>
      </c>
      <c r="X64" s="114">
        <f t="shared" si="75"/>
        <v>0</v>
      </c>
      <c r="Y64" s="114">
        <f t="shared" si="75"/>
        <v>0</v>
      </c>
      <c r="Z64" s="114">
        <f t="shared" si="75"/>
        <v>0</v>
      </c>
      <c r="AA64" s="114">
        <f t="shared" si="75"/>
        <v>0</v>
      </c>
      <c r="AB64" s="114">
        <f t="shared" si="75"/>
        <v>0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1</v>
      </c>
      <c r="G65" s="56">
        <f t="shared" si="65"/>
        <v>4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4</v>
      </c>
      <c r="N65" s="56">
        <f t="shared" si="71"/>
        <v>1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/>
      </c>
      <c r="V65" s="114"/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0</v>
      </c>
      <c r="AA65" s="114">
        <f t="shared" si="75"/>
        <v>0</v>
      </c>
      <c r="AB65" s="114">
        <f t="shared" si="75"/>
        <v>0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1</v>
      </c>
      <c r="G66" s="67">
        <f t="shared" si="65"/>
        <v>4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4</v>
      </c>
      <c r="N66" s="67">
        <f t="shared" si="71"/>
        <v>1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/>
      <c r="D69" s="49">
        <f>SUM(D70:D79)</f>
        <v>0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0</v>
      </c>
      <c r="S69" s="48"/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/>
      <c r="D70" s="56"/>
      <c r="E70" s="56">
        <f t="shared" ref="E70:E79" si="76">IF((C70=""),0,IF($D$69=$R$69,1,IF($D$69&gt;$R$69,3,IF($D$69&lt;$R$69,0))))</f>
        <v>0</v>
      </c>
      <c r="F70" s="56">
        <f t="shared" ref="F70:F79" si="77">$D$69</f>
        <v>0</v>
      </c>
      <c r="G70" s="56">
        <f t="shared" ref="G70:G79" si="78">$R$69</f>
        <v>0</v>
      </c>
      <c r="H70" s="56">
        <f t="shared" ref="H70:H79" si="79">IF((C70=""),0,IF($D$69&gt;$R$69,1,0))</f>
        <v>0</v>
      </c>
      <c r="I70" s="56">
        <f t="shared" ref="I70:I79" si="80">IF((C70=""),0,IF($D$69=$R$69,1,0))</f>
        <v>0</v>
      </c>
      <c r="J70" s="56">
        <f t="shared" ref="J70:J79" si="81">IF((C70=""),0,IF($D$69&lt;$R$69,1,0))</f>
        <v>0</v>
      </c>
      <c r="K70" s="57"/>
      <c r="L70" s="56">
        <f t="shared" ref="L70:L79" si="82">IF((S70=""),0,IF($D$69=$R$69,1,IF($D$69&lt;$R$69,3,IF($D$69&gt;$R$69,0))))</f>
        <v>0</v>
      </c>
      <c r="M70" s="56">
        <f t="shared" ref="M70:M79" si="83">$R$69</f>
        <v>0</v>
      </c>
      <c r="N70" s="56">
        <f t="shared" ref="N70:N79" si="84">$D$69</f>
        <v>0</v>
      </c>
      <c r="O70" s="56">
        <f t="shared" ref="O70:O79" si="85">IF((S70=""),0,IF($D$69&lt;$R$69,1,0))</f>
        <v>0</v>
      </c>
      <c r="P70" s="56">
        <f t="shared" ref="P70:P79" si="86">IF((S70=""),0,IF($D$69=$R$69,1,0))</f>
        <v>0</v>
      </c>
      <c r="Q70" s="56">
        <f t="shared" ref="Q70:Q79" si="87">IF((S70=""),0,IF($D$69&gt;$R$69,1,0))</f>
        <v>0</v>
      </c>
      <c r="R70" s="56"/>
      <c r="S70" s="55"/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/>
      <c r="D71" s="56"/>
      <c r="E71" s="56">
        <f t="shared" si="76"/>
        <v>0</v>
      </c>
      <c r="F71" s="56">
        <f t="shared" si="77"/>
        <v>0</v>
      </c>
      <c r="G71" s="56">
        <f t="shared" si="78"/>
        <v>0</v>
      </c>
      <c r="H71" s="56">
        <f t="shared" si="79"/>
        <v>0</v>
      </c>
      <c r="I71" s="56">
        <f t="shared" si="80"/>
        <v>0</v>
      </c>
      <c r="J71" s="56">
        <f t="shared" si="81"/>
        <v>0</v>
      </c>
      <c r="K71" s="57"/>
      <c r="L71" s="56">
        <f t="shared" si="82"/>
        <v>0</v>
      </c>
      <c r="M71" s="56">
        <f t="shared" si="83"/>
        <v>0</v>
      </c>
      <c r="N71" s="56">
        <f t="shared" si="84"/>
        <v>0</v>
      </c>
      <c r="O71" s="56">
        <f t="shared" si="85"/>
        <v>0</v>
      </c>
      <c r="P71" s="56">
        <f t="shared" si="86"/>
        <v>0</v>
      </c>
      <c r="Q71" s="56">
        <f t="shared" si="87"/>
        <v>0</v>
      </c>
      <c r="R71" s="56"/>
      <c r="S71" s="55"/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/>
      <c r="D72" s="56"/>
      <c r="E72" s="56">
        <f t="shared" si="76"/>
        <v>0</v>
      </c>
      <c r="F72" s="56">
        <f t="shared" si="77"/>
        <v>0</v>
      </c>
      <c r="G72" s="56">
        <f t="shared" si="78"/>
        <v>0</v>
      </c>
      <c r="H72" s="56">
        <f t="shared" si="79"/>
        <v>0</v>
      </c>
      <c r="I72" s="56">
        <f t="shared" si="80"/>
        <v>0</v>
      </c>
      <c r="J72" s="56">
        <f t="shared" si="81"/>
        <v>0</v>
      </c>
      <c r="K72" s="57"/>
      <c r="L72" s="56">
        <f t="shared" si="82"/>
        <v>0</v>
      </c>
      <c r="M72" s="56">
        <f t="shared" si="83"/>
        <v>0</v>
      </c>
      <c r="N72" s="56">
        <f t="shared" si="84"/>
        <v>0</v>
      </c>
      <c r="O72" s="56">
        <f t="shared" si="85"/>
        <v>0</v>
      </c>
      <c r="P72" s="56">
        <f t="shared" si="86"/>
        <v>0</v>
      </c>
      <c r="Q72" s="56">
        <f t="shared" si="87"/>
        <v>0</v>
      </c>
      <c r="R72" s="56"/>
      <c r="S72" s="55"/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/>
      <c r="D73" s="56"/>
      <c r="E73" s="56">
        <f t="shared" si="76"/>
        <v>0</v>
      </c>
      <c r="F73" s="56">
        <f t="shared" si="77"/>
        <v>0</v>
      </c>
      <c r="G73" s="56">
        <f t="shared" si="78"/>
        <v>0</v>
      </c>
      <c r="H73" s="56">
        <f t="shared" si="79"/>
        <v>0</v>
      </c>
      <c r="I73" s="56">
        <f t="shared" si="80"/>
        <v>0</v>
      </c>
      <c r="J73" s="56">
        <f t="shared" si="81"/>
        <v>0</v>
      </c>
      <c r="K73" s="57"/>
      <c r="L73" s="56">
        <f t="shared" si="82"/>
        <v>0</v>
      </c>
      <c r="M73" s="56">
        <f t="shared" si="83"/>
        <v>0</v>
      </c>
      <c r="N73" s="56">
        <f t="shared" si="84"/>
        <v>0</v>
      </c>
      <c r="O73" s="56">
        <f t="shared" si="85"/>
        <v>0</v>
      </c>
      <c r="P73" s="56">
        <f t="shared" si="86"/>
        <v>0</v>
      </c>
      <c r="Q73" s="56">
        <f t="shared" si="87"/>
        <v>0</v>
      </c>
      <c r="R73" s="56"/>
      <c r="S73" s="55"/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/>
      <c r="D74" s="56"/>
      <c r="E74" s="56">
        <f t="shared" si="76"/>
        <v>0</v>
      </c>
      <c r="F74" s="56">
        <f t="shared" si="77"/>
        <v>0</v>
      </c>
      <c r="G74" s="56">
        <f t="shared" si="78"/>
        <v>0</v>
      </c>
      <c r="H74" s="56">
        <f t="shared" si="79"/>
        <v>0</v>
      </c>
      <c r="I74" s="56">
        <f t="shared" si="80"/>
        <v>0</v>
      </c>
      <c r="J74" s="56">
        <f t="shared" si="81"/>
        <v>0</v>
      </c>
      <c r="K74" s="57"/>
      <c r="L74" s="56">
        <f t="shared" si="82"/>
        <v>0</v>
      </c>
      <c r="M74" s="56">
        <f t="shared" si="83"/>
        <v>0</v>
      </c>
      <c r="N74" s="56">
        <f t="shared" si="84"/>
        <v>0</v>
      </c>
      <c r="O74" s="56">
        <f t="shared" si="85"/>
        <v>0</v>
      </c>
      <c r="P74" s="56">
        <f t="shared" si="86"/>
        <v>0</v>
      </c>
      <c r="Q74" s="56">
        <f t="shared" si="87"/>
        <v>0</v>
      </c>
      <c r="R74" s="56"/>
      <c r="S74" s="55"/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/>
      <c r="D75" s="56"/>
      <c r="E75" s="56">
        <f t="shared" si="76"/>
        <v>0</v>
      </c>
      <c r="F75" s="56">
        <f t="shared" si="77"/>
        <v>0</v>
      </c>
      <c r="G75" s="56">
        <f t="shared" si="78"/>
        <v>0</v>
      </c>
      <c r="H75" s="56">
        <f t="shared" si="79"/>
        <v>0</v>
      </c>
      <c r="I75" s="56">
        <f t="shared" si="80"/>
        <v>0</v>
      </c>
      <c r="J75" s="56">
        <f t="shared" si="81"/>
        <v>0</v>
      </c>
      <c r="K75" s="57"/>
      <c r="L75" s="56">
        <f t="shared" si="82"/>
        <v>0</v>
      </c>
      <c r="M75" s="56">
        <f t="shared" si="83"/>
        <v>0</v>
      </c>
      <c r="N75" s="56">
        <f t="shared" si="84"/>
        <v>0</v>
      </c>
      <c r="O75" s="56">
        <f t="shared" si="85"/>
        <v>0</v>
      </c>
      <c r="P75" s="56">
        <f t="shared" si="86"/>
        <v>0</v>
      </c>
      <c r="Q75" s="56">
        <f t="shared" si="87"/>
        <v>0</v>
      </c>
      <c r="R75" s="56"/>
      <c r="S75" s="55"/>
      <c r="T75" s="34"/>
      <c r="U75" s="153" t="str">
        <f>IFERROR(VLOOKUP(V75,Resumo!$D$7:$E$147,2,FALSE),"")</f>
        <v/>
      </c>
      <c r="V75" s="114"/>
      <c r="W75" s="114">
        <f t="shared" ref="W75:AC76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/>
      <c r="D76" s="56"/>
      <c r="E76" s="56">
        <f t="shared" si="76"/>
        <v>0</v>
      </c>
      <c r="F76" s="56">
        <f t="shared" si="77"/>
        <v>0</v>
      </c>
      <c r="G76" s="56">
        <f t="shared" si="78"/>
        <v>0</v>
      </c>
      <c r="H76" s="56">
        <f t="shared" si="79"/>
        <v>0</v>
      </c>
      <c r="I76" s="56">
        <f t="shared" si="80"/>
        <v>0</v>
      </c>
      <c r="J76" s="56">
        <f t="shared" si="81"/>
        <v>0</v>
      </c>
      <c r="K76" s="57"/>
      <c r="L76" s="56">
        <f t="shared" si="82"/>
        <v>0</v>
      </c>
      <c r="M76" s="56">
        <f t="shared" si="83"/>
        <v>0</v>
      </c>
      <c r="N76" s="56">
        <f t="shared" si="84"/>
        <v>0</v>
      </c>
      <c r="O76" s="56">
        <f t="shared" si="85"/>
        <v>0</v>
      </c>
      <c r="P76" s="56">
        <f t="shared" si="86"/>
        <v>0</v>
      </c>
      <c r="Q76" s="56">
        <f t="shared" si="87"/>
        <v>0</v>
      </c>
      <c r="R76" s="56"/>
      <c r="S76" s="55"/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/>
      <c r="D77" s="56"/>
      <c r="E77" s="56">
        <f t="shared" si="76"/>
        <v>0</v>
      </c>
      <c r="F77" s="56">
        <f t="shared" si="77"/>
        <v>0</v>
      </c>
      <c r="G77" s="56">
        <f t="shared" si="78"/>
        <v>0</v>
      </c>
      <c r="H77" s="56">
        <f t="shared" si="79"/>
        <v>0</v>
      </c>
      <c r="I77" s="56">
        <f t="shared" si="80"/>
        <v>0</v>
      </c>
      <c r="J77" s="56">
        <f t="shared" si="81"/>
        <v>0</v>
      </c>
      <c r="K77" s="57"/>
      <c r="L77" s="56">
        <f t="shared" si="82"/>
        <v>0</v>
      </c>
      <c r="M77" s="56">
        <f t="shared" si="83"/>
        <v>0</v>
      </c>
      <c r="N77" s="56">
        <f t="shared" si="84"/>
        <v>0</v>
      </c>
      <c r="O77" s="56">
        <f t="shared" si="85"/>
        <v>0</v>
      </c>
      <c r="P77" s="56">
        <f t="shared" si="86"/>
        <v>0</v>
      </c>
      <c r="Q77" s="56">
        <f t="shared" si="87"/>
        <v>0</v>
      </c>
      <c r="R77" s="56"/>
      <c r="S77" s="55"/>
      <c r="T77" s="34"/>
      <c r="U77" s="118"/>
      <c r="V77" s="118"/>
      <c r="W77" s="118"/>
      <c r="X77" s="118"/>
      <c r="Y77" s="118"/>
      <c r="Z77" s="118"/>
      <c r="AA77" s="118"/>
      <c r="AB77" s="118"/>
      <c r="AC77" s="119"/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0</v>
      </c>
      <c r="G78" s="56">
        <f t="shared" si="78"/>
        <v>0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0</v>
      </c>
      <c r="N78" s="56">
        <f t="shared" si="84"/>
        <v>0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0</v>
      </c>
      <c r="G79" s="67">
        <f t="shared" si="78"/>
        <v>0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0</v>
      </c>
      <c r="N79" s="67">
        <f t="shared" si="84"/>
        <v>0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8:BG8"/>
    <mergeCell ref="BB9:BG10"/>
    <mergeCell ref="AV14:BA14"/>
    <mergeCell ref="BH14:BM14"/>
    <mergeCell ref="AV15:BA16"/>
    <mergeCell ref="BH15:BM16"/>
    <mergeCell ref="BB22:BG22"/>
    <mergeCell ref="BB23:BG24"/>
    <mergeCell ref="AU27:AZ27"/>
    <mergeCell ref="BI27:BN27"/>
    <mergeCell ref="AU28:AZ29"/>
    <mergeCell ref="BI28:BN29"/>
    <mergeCell ref="U39:V39"/>
    <mergeCell ref="U40:V40"/>
    <mergeCell ref="AB37:AB40"/>
    <mergeCell ref="AC37:AC40"/>
    <mergeCell ref="U37:V37"/>
    <mergeCell ref="W37:W40"/>
    <mergeCell ref="X37:X40"/>
    <mergeCell ref="Y37:Y40"/>
    <mergeCell ref="Z37:Z40"/>
    <mergeCell ref="BB31:BG31"/>
    <mergeCell ref="BB32:BG33"/>
    <mergeCell ref="BB35:BG35"/>
    <mergeCell ref="BB36:BG37"/>
    <mergeCell ref="AA37:AA40"/>
    <mergeCell ref="AI37:AI40"/>
    <mergeCell ref="AG38:AG40"/>
    <mergeCell ref="AD37:AD40"/>
    <mergeCell ref="AE37:AE40"/>
    <mergeCell ref="AF37:AF40"/>
    <mergeCell ref="AH37:AH40"/>
  </mergeCells>
  <conditionalFormatting sqref="C4">
    <cfRule type="cellIs" dxfId="6404" priority="23" operator="equal">
      <formula>"Laranja"</formula>
    </cfRule>
    <cfRule type="cellIs" dxfId="6403" priority="29" operator="equal">
      <formula>"Vermelho"</formula>
    </cfRule>
    <cfRule type="cellIs" dxfId="6402" priority="28" operator="equal">
      <formula>"Verde"</formula>
    </cfRule>
    <cfRule type="cellIs" dxfId="6401" priority="27" operator="equal">
      <formula>"Amarelo"</formula>
    </cfRule>
    <cfRule type="cellIs" dxfId="6400" priority="26" operator="equal">
      <formula>"Cinza"</formula>
    </cfRule>
    <cfRule type="cellIs" dxfId="6399" priority="25" operator="equal">
      <formula>"Roxo"</formula>
    </cfRule>
    <cfRule type="cellIs" dxfId="6398" priority="24" operator="equal">
      <formula>"Preto"</formula>
    </cfRule>
    <cfRule type="cellIs" dxfId="6397" priority="30" operator="equal">
      <formula>"Azul"</formula>
    </cfRule>
  </conditionalFormatting>
  <conditionalFormatting sqref="C17">
    <cfRule type="cellIs" dxfId="6396" priority="41" operator="equal">
      <formula>"Roxo"</formula>
    </cfRule>
    <cfRule type="cellIs" dxfId="6395" priority="42" operator="equal">
      <formula>"Cinza"</formula>
    </cfRule>
    <cfRule type="cellIs" dxfId="6394" priority="43" operator="equal">
      <formula>"Amarelo"</formula>
    </cfRule>
    <cfRule type="cellIs" dxfId="6393" priority="44" operator="equal">
      <formula>"Verde"</formula>
    </cfRule>
    <cfRule type="cellIs" dxfId="6392" priority="39" operator="equal">
      <formula>"Laranja"</formula>
    </cfRule>
    <cfRule type="cellIs" dxfId="6391" priority="46" operator="equal">
      <formula>"Azul"</formula>
    </cfRule>
    <cfRule type="cellIs" dxfId="6390" priority="40" operator="equal">
      <formula>"Preto"</formula>
    </cfRule>
    <cfRule type="cellIs" dxfId="6389" priority="45" operator="equal">
      <formula>"Vermelho"</formula>
    </cfRule>
  </conditionalFormatting>
  <conditionalFormatting sqref="C30">
    <cfRule type="cellIs" dxfId="6388" priority="55" operator="equal">
      <formula>"Laranja"</formula>
    </cfRule>
    <cfRule type="cellIs" dxfId="6387" priority="62" operator="equal">
      <formula>"Azul"</formula>
    </cfRule>
    <cfRule type="cellIs" dxfId="6386" priority="60" operator="equal">
      <formula>"Verde"</formula>
    </cfRule>
    <cfRule type="cellIs" dxfId="6385" priority="59" operator="equal">
      <formula>"Amarelo"</formula>
    </cfRule>
    <cfRule type="cellIs" dxfId="6384" priority="58" operator="equal">
      <formula>"Cinza"</formula>
    </cfRule>
    <cfRule type="cellIs" dxfId="6383" priority="61" operator="equal">
      <formula>"Vermelho"</formula>
    </cfRule>
    <cfRule type="cellIs" dxfId="6382" priority="57" operator="equal">
      <formula>"Roxo"</formula>
    </cfRule>
    <cfRule type="cellIs" dxfId="6381" priority="56" operator="equal">
      <formula>"Preto"</formula>
    </cfRule>
  </conditionalFormatting>
  <conditionalFormatting sqref="C43">
    <cfRule type="cellIs" dxfId="6380" priority="78" operator="equal">
      <formula>"Azul"</formula>
    </cfRule>
    <cfRule type="cellIs" dxfId="6379" priority="77" operator="equal">
      <formula>"Vermelho"</formula>
    </cfRule>
    <cfRule type="cellIs" dxfId="6378" priority="76" operator="equal">
      <formula>"Verde"</formula>
    </cfRule>
    <cfRule type="cellIs" dxfId="6377" priority="75" operator="equal">
      <formula>"Amarelo"</formula>
    </cfRule>
    <cfRule type="cellIs" dxfId="6376" priority="74" operator="equal">
      <formula>"Cinza"</formula>
    </cfRule>
    <cfRule type="cellIs" dxfId="6375" priority="73" operator="equal">
      <formula>"Roxo"</formula>
    </cfRule>
    <cfRule type="cellIs" dxfId="6374" priority="71" operator="equal">
      <formula>"Laranja"</formula>
    </cfRule>
    <cfRule type="cellIs" dxfId="6373" priority="72" operator="equal">
      <formula>"Preto"</formula>
    </cfRule>
  </conditionalFormatting>
  <conditionalFormatting sqref="C56">
    <cfRule type="cellIs" dxfId="6372" priority="89" operator="equal">
      <formula>"Roxo"</formula>
    </cfRule>
    <cfRule type="cellIs" dxfId="6371" priority="87" operator="equal">
      <formula>"Laranja"</formula>
    </cfRule>
    <cfRule type="cellIs" dxfId="6370" priority="90" operator="equal">
      <formula>"Cinza"</formula>
    </cfRule>
    <cfRule type="cellIs" dxfId="6369" priority="91" operator="equal">
      <formula>"Amarelo"</formula>
    </cfRule>
    <cfRule type="cellIs" dxfId="6368" priority="92" operator="equal">
      <formula>"Verde"</formula>
    </cfRule>
    <cfRule type="cellIs" dxfId="6367" priority="93" operator="equal">
      <formula>"Vermelho"</formula>
    </cfRule>
    <cfRule type="cellIs" dxfId="6366" priority="94" operator="equal">
      <formula>"Azul"</formula>
    </cfRule>
    <cfRule type="cellIs" dxfId="6365" priority="88" operator="equal">
      <formula>"Preto"</formula>
    </cfRule>
  </conditionalFormatting>
  <conditionalFormatting sqref="C69">
    <cfRule type="cellIs" dxfId="6364" priority="103" operator="equal">
      <formula>"Laranja"</formula>
    </cfRule>
    <cfRule type="cellIs" dxfId="6363" priority="108" operator="equal">
      <formula>"Verde"</formula>
    </cfRule>
    <cfRule type="cellIs" dxfId="6362" priority="107" operator="equal">
      <formula>"Amarelo"</formula>
    </cfRule>
    <cfRule type="cellIs" dxfId="6361" priority="106" operator="equal">
      <formula>"Cinza"</formula>
    </cfRule>
    <cfRule type="cellIs" dxfId="6360" priority="105" operator="equal">
      <formula>"Roxo"</formula>
    </cfRule>
    <cfRule type="cellIs" dxfId="6359" priority="104" operator="equal">
      <formula>"Preto"</formula>
    </cfRule>
    <cfRule type="cellIs" dxfId="6358" priority="110" operator="equal">
      <formula>"Azul"</formula>
    </cfRule>
    <cfRule type="cellIs" dxfId="6357" priority="109" operator="equal">
      <formula>"Vermelho"</formula>
    </cfRule>
  </conditionalFormatting>
  <conditionalFormatting sqref="C82">
    <cfRule type="cellIs" dxfId="6356" priority="126" operator="equal">
      <formula>"Azul"</formula>
    </cfRule>
    <cfRule type="cellIs" dxfId="6355" priority="119" operator="equal">
      <formula>"Laranja"</formula>
    </cfRule>
    <cfRule type="cellIs" dxfId="6354" priority="120" operator="equal">
      <formula>"Preto"</formula>
    </cfRule>
    <cfRule type="cellIs" dxfId="6353" priority="121" operator="equal">
      <formula>"Roxo"</formula>
    </cfRule>
    <cfRule type="cellIs" dxfId="6352" priority="122" operator="equal">
      <formula>"Cinza"</formula>
    </cfRule>
    <cfRule type="cellIs" dxfId="6351" priority="123" operator="equal">
      <formula>"Amarelo"</formula>
    </cfRule>
    <cfRule type="cellIs" dxfId="6350" priority="124" operator="equal">
      <formula>"Verde"</formula>
    </cfRule>
    <cfRule type="cellIs" dxfId="6349" priority="125" operator="equal">
      <formula>"Vermelho"</formula>
    </cfRule>
  </conditionalFormatting>
  <conditionalFormatting sqref="C95">
    <cfRule type="cellIs" dxfId="6348" priority="142" operator="equal">
      <formula>"Azul"</formula>
    </cfRule>
    <cfRule type="cellIs" dxfId="6347" priority="141" operator="equal">
      <formula>"Vermelho"</formula>
    </cfRule>
    <cfRule type="cellIs" dxfId="6346" priority="140" operator="equal">
      <formula>"Verde"</formula>
    </cfRule>
    <cfRule type="cellIs" dxfId="6345" priority="139" operator="equal">
      <formula>"Amarelo"</formula>
    </cfRule>
    <cfRule type="cellIs" dxfId="6344" priority="138" operator="equal">
      <formula>"Cinza"</formula>
    </cfRule>
    <cfRule type="cellIs" dxfId="6343" priority="137" operator="equal">
      <formula>"Roxo"</formula>
    </cfRule>
    <cfRule type="cellIs" dxfId="6342" priority="136" operator="equal">
      <formula>"Preto"</formula>
    </cfRule>
    <cfRule type="cellIs" dxfId="6341" priority="135" operator="equal">
      <formula>"Laranja"</formula>
    </cfRule>
  </conditionalFormatting>
  <conditionalFormatting sqref="C108">
    <cfRule type="cellIs" dxfId="6340" priority="154" operator="equal">
      <formula>"Cinza"</formula>
    </cfRule>
    <cfRule type="cellIs" dxfId="6339" priority="153" operator="equal">
      <formula>"Roxo"</formula>
    </cfRule>
    <cfRule type="cellIs" dxfId="6338" priority="152" operator="equal">
      <formula>"Preto"</formula>
    </cfRule>
    <cfRule type="cellIs" dxfId="6337" priority="151" operator="equal">
      <formula>"Laranja"</formula>
    </cfRule>
    <cfRule type="cellIs" dxfId="6336" priority="158" operator="equal">
      <formula>"Azul"</formula>
    </cfRule>
    <cfRule type="cellIs" dxfId="6335" priority="157" operator="equal">
      <formula>"Vermelho"</formula>
    </cfRule>
    <cfRule type="cellIs" dxfId="6334" priority="156" operator="equal">
      <formula>"Verde"</formula>
    </cfRule>
    <cfRule type="cellIs" dxfId="6333" priority="155" operator="equal">
      <formula>"Amarelo"</formula>
    </cfRule>
  </conditionalFormatting>
  <conditionalFormatting sqref="C121">
    <cfRule type="cellIs" dxfId="6332" priority="174" operator="equal">
      <formula>"Azul"</formula>
    </cfRule>
    <cfRule type="cellIs" dxfId="6331" priority="168" operator="equal">
      <formula>"Preto"</formula>
    </cfRule>
    <cfRule type="cellIs" dxfId="6330" priority="167" operator="equal">
      <formula>"Laranja"</formula>
    </cfRule>
    <cfRule type="cellIs" dxfId="6329" priority="169" operator="equal">
      <formula>"Roxo"</formula>
    </cfRule>
    <cfRule type="cellIs" dxfId="6328" priority="170" operator="equal">
      <formula>"Cinza"</formula>
    </cfRule>
    <cfRule type="cellIs" dxfId="6327" priority="171" operator="equal">
      <formula>"Amarelo"</formula>
    </cfRule>
    <cfRule type="cellIs" dxfId="6326" priority="172" operator="equal">
      <formula>"Verde"</formula>
    </cfRule>
    <cfRule type="cellIs" dxfId="6325" priority="173" operator="equal">
      <formula>"Vermelho"</formula>
    </cfRule>
  </conditionalFormatting>
  <conditionalFormatting sqref="S4">
    <cfRule type="cellIs" dxfId="6324" priority="31" operator="equal">
      <formula>"Laranja"</formula>
    </cfRule>
    <cfRule type="cellIs" dxfId="6323" priority="35" operator="equal">
      <formula>"Amarelo"</formula>
    </cfRule>
    <cfRule type="cellIs" dxfId="6322" priority="36" operator="equal">
      <formula>"Verde"</formula>
    </cfRule>
    <cfRule type="cellIs" dxfId="6321" priority="38" operator="equal">
      <formula>"Azul"</formula>
    </cfRule>
    <cfRule type="cellIs" dxfId="6320" priority="32" operator="equal">
      <formula>"Preto"</formula>
    </cfRule>
    <cfRule type="cellIs" dxfId="6319" priority="33" operator="equal">
      <formula>"Roxo"</formula>
    </cfRule>
    <cfRule type="cellIs" dxfId="6318" priority="34" operator="equal">
      <formula>"Cinza"</formula>
    </cfRule>
    <cfRule type="cellIs" dxfId="6317" priority="37" operator="equal">
      <formula>"Vermelho"</formula>
    </cfRule>
  </conditionalFormatting>
  <conditionalFormatting sqref="S17">
    <cfRule type="cellIs" dxfId="6316" priority="52" operator="equal">
      <formula>"Verde"</formula>
    </cfRule>
    <cfRule type="cellIs" dxfId="6315" priority="53" operator="equal">
      <formula>"Vermelho"</formula>
    </cfRule>
    <cfRule type="cellIs" dxfId="6314" priority="54" operator="equal">
      <formula>"Azul"</formula>
    </cfRule>
    <cfRule type="cellIs" dxfId="6313" priority="47" operator="equal">
      <formula>"Laranja"</formula>
    </cfRule>
    <cfRule type="cellIs" dxfId="6312" priority="48" operator="equal">
      <formula>"Preto"</formula>
    </cfRule>
    <cfRule type="cellIs" dxfId="6311" priority="49" operator="equal">
      <formula>"Roxo"</formula>
    </cfRule>
    <cfRule type="cellIs" dxfId="6310" priority="50" operator="equal">
      <formula>"Cinza"</formula>
    </cfRule>
    <cfRule type="cellIs" dxfId="6309" priority="51" operator="equal">
      <formula>"Amarelo"</formula>
    </cfRule>
  </conditionalFormatting>
  <conditionalFormatting sqref="S30">
    <cfRule type="cellIs" dxfId="6308" priority="67" operator="equal">
      <formula>"Amarelo"</formula>
    </cfRule>
    <cfRule type="cellIs" dxfId="6307" priority="68" operator="equal">
      <formula>"Verde"</formula>
    </cfRule>
    <cfRule type="cellIs" dxfId="6306" priority="69" operator="equal">
      <formula>"Vermelho"</formula>
    </cfRule>
    <cfRule type="cellIs" dxfId="6305" priority="70" operator="equal">
      <formula>"Azul"</formula>
    </cfRule>
    <cfRule type="cellIs" dxfId="6304" priority="63" operator="equal">
      <formula>"Laranja"</formula>
    </cfRule>
    <cfRule type="cellIs" dxfId="6303" priority="64" operator="equal">
      <formula>"Preto"</formula>
    </cfRule>
    <cfRule type="cellIs" dxfId="6302" priority="65" operator="equal">
      <formula>"Roxo"</formula>
    </cfRule>
    <cfRule type="cellIs" dxfId="6301" priority="66" operator="equal">
      <formula>"Cinza"</formula>
    </cfRule>
  </conditionalFormatting>
  <conditionalFormatting sqref="S43">
    <cfRule type="cellIs" dxfId="6300" priority="82" operator="equal">
      <formula>"Cinza"</formula>
    </cfRule>
    <cfRule type="cellIs" dxfId="6299" priority="81" operator="equal">
      <formula>"Roxo"</formula>
    </cfRule>
    <cfRule type="cellIs" dxfId="6298" priority="80" operator="equal">
      <formula>"Preto"</formula>
    </cfRule>
    <cfRule type="cellIs" dxfId="6297" priority="79" operator="equal">
      <formula>"Laranja"</formula>
    </cfRule>
    <cfRule type="cellIs" dxfId="6296" priority="84" operator="equal">
      <formula>"Verde"</formula>
    </cfRule>
    <cfRule type="cellIs" dxfId="6295" priority="85" operator="equal">
      <formula>"Vermelho"</formula>
    </cfRule>
    <cfRule type="cellIs" dxfId="6294" priority="83" operator="equal">
      <formula>"Amarelo"</formula>
    </cfRule>
    <cfRule type="cellIs" dxfId="6293" priority="86" operator="equal">
      <formula>"Azul"</formula>
    </cfRule>
  </conditionalFormatting>
  <conditionalFormatting sqref="S56">
    <cfRule type="cellIs" dxfId="6292" priority="102" operator="equal">
      <formula>"Azul"</formula>
    </cfRule>
    <cfRule type="cellIs" dxfId="6291" priority="101" operator="equal">
      <formula>"Vermelho"</formula>
    </cfRule>
    <cfRule type="cellIs" dxfId="6290" priority="100" operator="equal">
      <formula>"Verde"</formula>
    </cfRule>
    <cfRule type="cellIs" dxfId="6289" priority="99" operator="equal">
      <formula>"Amarelo"</formula>
    </cfRule>
    <cfRule type="cellIs" dxfId="6288" priority="98" operator="equal">
      <formula>"Cinza"</formula>
    </cfRule>
    <cfRule type="cellIs" dxfId="6287" priority="97" operator="equal">
      <formula>"Roxo"</formula>
    </cfRule>
    <cfRule type="cellIs" dxfId="6286" priority="96" operator="equal">
      <formula>"Preto"</formula>
    </cfRule>
    <cfRule type="cellIs" dxfId="6285" priority="95" operator="equal">
      <formula>"Laranja"</formula>
    </cfRule>
  </conditionalFormatting>
  <conditionalFormatting sqref="S69">
    <cfRule type="cellIs" dxfId="6284" priority="111" operator="equal">
      <formula>"Laranja"</formula>
    </cfRule>
    <cfRule type="cellIs" dxfId="6283" priority="112" operator="equal">
      <formula>"Preto"</formula>
    </cfRule>
    <cfRule type="cellIs" dxfId="6282" priority="113" operator="equal">
      <formula>"Roxo"</formula>
    </cfRule>
    <cfRule type="cellIs" dxfId="6281" priority="114" operator="equal">
      <formula>"Cinza"</formula>
    </cfRule>
    <cfRule type="cellIs" dxfId="6280" priority="115" operator="equal">
      <formula>"Amarelo"</formula>
    </cfRule>
    <cfRule type="cellIs" dxfId="6279" priority="116" operator="equal">
      <formula>"Verde"</formula>
    </cfRule>
    <cfRule type="cellIs" dxfId="6278" priority="117" operator="equal">
      <formula>"Vermelho"</formula>
    </cfRule>
    <cfRule type="cellIs" dxfId="6277" priority="118" operator="equal">
      <formula>"Azul"</formula>
    </cfRule>
  </conditionalFormatting>
  <conditionalFormatting sqref="S82">
    <cfRule type="cellIs" dxfId="6276" priority="128" operator="equal">
      <formula>"Preto"</formula>
    </cfRule>
    <cfRule type="cellIs" dxfId="6275" priority="129" operator="equal">
      <formula>"Roxo"</formula>
    </cfRule>
    <cfRule type="cellIs" dxfId="6274" priority="130" operator="equal">
      <formula>"Cinza"</formula>
    </cfRule>
    <cfRule type="cellIs" dxfId="6273" priority="131" operator="equal">
      <formula>"Amarelo"</formula>
    </cfRule>
    <cfRule type="cellIs" dxfId="6272" priority="132" operator="equal">
      <formula>"Verde"</formula>
    </cfRule>
    <cfRule type="cellIs" dxfId="6271" priority="133" operator="equal">
      <formula>"Vermelho"</formula>
    </cfRule>
    <cfRule type="cellIs" dxfId="6270" priority="134" operator="equal">
      <formula>"Azul"</formula>
    </cfRule>
    <cfRule type="cellIs" dxfId="6269" priority="127" operator="equal">
      <formula>"Laranja"</formula>
    </cfRule>
  </conditionalFormatting>
  <conditionalFormatting sqref="S95">
    <cfRule type="cellIs" dxfId="6268" priority="144" operator="equal">
      <formula>"Preto"</formula>
    </cfRule>
    <cfRule type="cellIs" dxfId="6267" priority="150" operator="equal">
      <formula>"Azul"</formula>
    </cfRule>
    <cfRule type="cellIs" dxfId="6266" priority="149" operator="equal">
      <formula>"Vermelho"</formula>
    </cfRule>
    <cfRule type="cellIs" dxfId="6265" priority="148" operator="equal">
      <formula>"Verde"</formula>
    </cfRule>
    <cfRule type="cellIs" dxfId="6264" priority="147" operator="equal">
      <formula>"Amarelo"</formula>
    </cfRule>
    <cfRule type="cellIs" dxfId="6263" priority="146" operator="equal">
      <formula>"Cinza"</formula>
    </cfRule>
    <cfRule type="cellIs" dxfId="6262" priority="145" operator="equal">
      <formula>"Roxo"</formula>
    </cfRule>
    <cfRule type="cellIs" dxfId="6261" priority="143" operator="equal">
      <formula>"Laranja"</formula>
    </cfRule>
  </conditionalFormatting>
  <conditionalFormatting sqref="S108">
    <cfRule type="cellIs" dxfId="6260" priority="159" operator="equal">
      <formula>"Laranja"</formula>
    </cfRule>
    <cfRule type="cellIs" dxfId="6259" priority="160" operator="equal">
      <formula>"Preto"</formula>
    </cfRule>
    <cfRule type="cellIs" dxfId="6258" priority="161" operator="equal">
      <formula>"Roxo"</formula>
    </cfRule>
    <cfRule type="cellIs" dxfId="6257" priority="162" operator="equal">
      <formula>"Cinza"</formula>
    </cfRule>
    <cfRule type="cellIs" dxfId="6256" priority="163" operator="equal">
      <formula>"Amarelo"</formula>
    </cfRule>
    <cfRule type="cellIs" dxfId="6255" priority="164" operator="equal">
      <formula>"Verde"</formula>
    </cfRule>
    <cfRule type="cellIs" dxfId="6254" priority="166" operator="equal">
      <formula>"Azul"</formula>
    </cfRule>
    <cfRule type="cellIs" dxfId="6253" priority="165" operator="equal">
      <formula>"Vermelho"</formula>
    </cfRule>
  </conditionalFormatting>
  <conditionalFormatting sqref="S121">
    <cfRule type="cellIs" dxfId="6252" priority="175" operator="equal">
      <formula>"Laranja"</formula>
    </cfRule>
    <cfRule type="cellIs" dxfId="6251" priority="176" operator="equal">
      <formula>"Preto"</formula>
    </cfRule>
    <cfRule type="cellIs" dxfId="6250" priority="177" operator="equal">
      <formula>"Roxo"</formula>
    </cfRule>
    <cfRule type="cellIs" dxfId="6249" priority="178" operator="equal">
      <formula>"Cinza"</formula>
    </cfRule>
    <cfRule type="cellIs" dxfId="6248" priority="179" operator="equal">
      <formula>"Amarelo"</formula>
    </cfRule>
    <cfRule type="cellIs" dxfId="6247" priority="180" operator="equal">
      <formula>"Verde"</formula>
    </cfRule>
    <cfRule type="cellIs" dxfId="6246" priority="181" operator="equal">
      <formula>"Vermelho"</formula>
    </cfRule>
    <cfRule type="cellIs" dxfId="6245" priority="182" operator="equal">
      <formula>"Azul"</formula>
    </cfRule>
  </conditionalFormatting>
  <conditionalFormatting sqref="W43:AC76 AF44:AF45 AI44:AI45">
    <cfRule type="cellIs" dxfId="6244" priority="15" operator="greaterThan">
      <formula>0</formula>
    </cfRule>
  </conditionalFormatting>
  <conditionalFormatting sqref="AD3:AD5">
    <cfRule type="top10" dxfId="6243" priority="183" rank="1"/>
  </conditionalFormatting>
  <conditionalFormatting sqref="AD6:AD10">
    <cfRule type="top10" dxfId="6242" priority="14" rank="1"/>
  </conditionalFormatting>
  <conditionalFormatting sqref="AD11:AD18">
    <cfRule type="top10" dxfId="6241" priority="13" rank="2"/>
  </conditionalFormatting>
  <conditionalFormatting sqref="AD19:AD23">
    <cfRule type="top10" dxfId="6240" priority="12" rank="1"/>
  </conditionalFormatting>
  <conditionalFormatting sqref="AD24:AD31">
    <cfRule type="top10" dxfId="6239" priority="11" rank="2"/>
  </conditionalFormatting>
  <conditionalFormatting sqref="AD32:AD36">
    <cfRule type="top10" dxfId="6238" priority="10" rank="1"/>
  </conditionalFormatting>
  <conditionalFormatting sqref="AE3:AE36">
    <cfRule type="cellIs" dxfId="6237" priority="1" operator="equal">
      <formula>2</formula>
    </cfRule>
  </conditionalFormatting>
  <conditionalFormatting sqref="AF3:AF5">
    <cfRule type="top10" dxfId="6236" priority="22" rank="1"/>
  </conditionalFormatting>
  <conditionalFormatting sqref="AF6:AF10">
    <cfRule type="top10" dxfId="6235" priority="21" rank="1"/>
  </conditionalFormatting>
  <conditionalFormatting sqref="AF11:AF18">
    <cfRule type="top10" dxfId="6234" priority="20" rank="2"/>
  </conditionalFormatting>
  <conditionalFormatting sqref="AF19:AF23">
    <cfRule type="top10" dxfId="6233" priority="19" rank="1"/>
  </conditionalFormatting>
  <conditionalFormatting sqref="AF24:AF31">
    <cfRule type="top10" dxfId="6232" priority="18" rank="2"/>
  </conditionalFormatting>
  <conditionalFormatting sqref="AF32:AF36">
    <cfRule type="top10" dxfId="6231" priority="17" rank="1"/>
  </conditionalFormatting>
  <conditionalFormatting sqref="AG3:AG36">
    <cfRule type="cellIs" dxfId="6230" priority="16" operator="greaterThan">
      <formula>0</formula>
    </cfRule>
  </conditionalFormatting>
  <conditionalFormatting sqref="AH3:AH5">
    <cfRule type="top10" dxfId="6229" priority="7" bottom="1" rank="1"/>
  </conditionalFormatting>
  <conditionalFormatting sqref="AH6:AH10">
    <cfRule type="top10" dxfId="6228" priority="6" bottom="1" rank="1"/>
  </conditionalFormatting>
  <conditionalFormatting sqref="AH11:AH18">
    <cfRule type="top10" dxfId="6227" priority="5" bottom="1" rank="2"/>
  </conditionalFormatting>
  <conditionalFormatting sqref="AH19:AH23">
    <cfRule type="top10" dxfId="6226" priority="4" bottom="1" rank="1"/>
  </conditionalFormatting>
  <conditionalFormatting sqref="AH1:AI1">
    <cfRule type="cellIs" dxfId="6225" priority="8" operator="equal">
      <formula>2</formula>
    </cfRule>
    <cfRule type="cellIs" dxfId="6224" priority="9" operator="equal">
      <formula>1</formula>
    </cfRule>
  </conditionalFormatting>
  <conditionalFormatting sqref="AI24:AI31">
    <cfRule type="top10" dxfId="6223" priority="3" rank="2"/>
  </conditionalFormatting>
  <conditionalFormatting sqref="AI32:AI36">
    <cfRule type="top10" dxfId="6222" priority="2" rank="1"/>
  </conditionalFormatting>
  <pageMargins left="0.7" right="0.7" top="0.75" bottom="0.75" header="0" footer="0"/>
  <pageSetup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86A12-19FF-47B8-9CCB-E70CEC17A54E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W29" sqref="W29"/>
      <selection pane="topRight" activeCell="W29" sqref="W29"/>
      <selection pane="bottomLeft" activeCell="W29" sqref="W29"/>
      <selection pane="bottomRight" activeCell="BB11" sqref="BB11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W45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164</v>
      </c>
      <c r="W3" s="169">
        <f t="shared" ref="W3:W36" si="0">COUNTIF($C$2:$C$123,V3)+COUNTIF($S$2:$S$123,V3)</f>
        <v>5</v>
      </c>
      <c r="X3" s="164">
        <f t="shared" ref="X3:X36" si="1">SUMIF($C$2:$C$123,V3,$F$2:$F$123)+SUMIF($S$2:$S$123,V3,$M$2:$M$123)</f>
        <v>5</v>
      </c>
      <c r="Y3" s="164">
        <f t="shared" ref="Y3:Y36" si="2">SUMIF($C$2:$C$123,V3,$G$2:$G$123)+SUMIF($S$2:$S$123,V3,$N$2:$N$123)</f>
        <v>4</v>
      </c>
      <c r="Z3" s="164">
        <f t="shared" ref="Z3:Z36" si="3">SUMIF($C$2:$C$123,V3,$H$2:$H$123)+SUMIF($S$2:$S$123,V3,$O$2:$O$123)</f>
        <v>1</v>
      </c>
      <c r="AA3" s="164">
        <f>SUMIF($C$2:$C$123,V3,$I$2:$I$123)+SUMIF($S$2:$S$123,V3,$P$2:P$123)</f>
        <v>3</v>
      </c>
      <c r="AB3" s="174">
        <f t="shared" ref="AB3:AB36" si="4">SUMIF($C$2:$C$123,V3,$J$2:$J$123)+SUMIF($S$2:$S$123,V3,$Q$2:$Q$123)</f>
        <v>1</v>
      </c>
      <c r="AC3" s="180">
        <f t="shared" ref="AC3:AC36" si="5">SUMIF($C$2:$C$123,V3,$E$2:$E$123)+SUMIF($S$2:$S$123,V3,$L$2:$L$123)</f>
        <v>6</v>
      </c>
      <c r="AD3" s="183">
        <f t="shared" ref="AD3:AD36" si="6">IFERROR(IF(W3&gt;=($AI$42*$AI$43),(AC3)/(W3*3),"-"),"-")</f>
        <v>0.4</v>
      </c>
      <c r="AE3" s="180">
        <f>IF(W3&gt;0,IF(AH3=MIN($AH$3:$AH$5),2,0),)</f>
        <v>2</v>
      </c>
      <c r="AF3" s="190">
        <f>IF(W3&gt;0,IF(AD3=MAX($AD$3:$AD$5),AC3+AE3+2,AC3+AE3),)</f>
        <v>10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0.8</v>
      </c>
      <c r="AI3" s="206">
        <f>IFERROR(IF(W3&gt;=($AI$42*$AI$43),X3/W3,"-"),"-")</f>
        <v>1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198</v>
      </c>
      <c r="D4" s="49">
        <f>SUM(D5:D14)</f>
        <v>2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0</v>
      </c>
      <c r="S4" s="149" t="s">
        <v>199</v>
      </c>
      <c r="T4" s="34"/>
      <c r="U4" s="159" t="s">
        <v>18</v>
      </c>
      <c r="V4" s="197" t="s">
        <v>205</v>
      </c>
      <c r="W4" s="170">
        <f t="shared" si="0"/>
        <v>5</v>
      </c>
      <c r="X4" s="52">
        <f t="shared" si="1"/>
        <v>4</v>
      </c>
      <c r="Y4" s="52">
        <f t="shared" si="2"/>
        <v>5</v>
      </c>
      <c r="Z4" s="52">
        <f t="shared" si="3"/>
        <v>1</v>
      </c>
      <c r="AA4" s="52">
        <f>SUMIF($C$2:$C$123,V4,$I$2:$I$123)+SUMIF($S$2:$S$123,V4,$P$2:P$123)</f>
        <v>3</v>
      </c>
      <c r="AB4" s="171">
        <f t="shared" si="4"/>
        <v>1</v>
      </c>
      <c r="AC4" s="178">
        <f t="shared" si="5"/>
        <v>6</v>
      </c>
      <c r="AD4" s="181">
        <f t="shared" si="6"/>
        <v>0.4</v>
      </c>
      <c r="AE4" s="178">
        <f>IF(W4&gt;0,IF(AH4=MIN($AH$3:$AH$5),2,0),)</f>
        <v>0</v>
      </c>
      <c r="AF4" s="191">
        <f>IF(W4&gt;0,IF(AD4=MAX($AD$3:$AD$5),AC4+AE4+2,AC4+AE4),)</f>
        <v>8</v>
      </c>
      <c r="AG4" s="187">
        <f t="shared" si="7"/>
        <v>0</v>
      </c>
      <c r="AH4" s="53">
        <f t="shared" si="8"/>
        <v>1</v>
      </c>
      <c r="AI4" s="207">
        <f t="shared" ref="AI4:AI36" si="9">IFERROR(IF(W4&gt;=($AI$42*$AI$43),X4/W4,"-"),"-")</f>
        <v>0.8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164</v>
      </c>
      <c r="D5" s="56"/>
      <c r="E5" s="56">
        <f t="shared" ref="E5:E14" si="10">IF((C5=""),0,IF($D$4=$R$4,1,IF($D$4&gt;$R$4,3,IF($D$4&lt;$R$4,0))))</f>
        <v>3</v>
      </c>
      <c r="F5" s="56">
        <f t="shared" ref="F5:F14" si="11">$D$4</f>
        <v>2</v>
      </c>
      <c r="G5" s="56">
        <f t="shared" ref="G5:G14" si="12">$R$4</f>
        <v>0</v>
      </c>
      <c r="H5" s="56">
        <f t="shared" ref="H5:H14" si="13">IF((C5=""),0,IF($D$4&gt;$R$4,1,0))</f>
        <v>1</v>
      </c>
      <c r="I5" s="56">
        <f t="shared" ref="I5:I14" si="14">IF((C5=""),0,IF($D$4=$R$4,1,0))</f>
        <v>0</v>
      </c>
      <c r="J5" s="56">
        <f t="shared" ref="J5:J14" si="15">IF((C5=""),0,IF($D$4&lt;$R$4,1,0))</f>
        <v>0</v>
      </c>
      <c r="K5" s="57"/>
      <c r="L5" s="56">
        <f t="shared" ref="L5:L14" si="16">IF((S5=""),0,IF($D$4=$R$4,1,IF($D$4&lt;$R$4,3,IF($D$4&gt;$R$4,0))))</f>
        <v>0</v>
      </c>
      <c r="M5" s="56">
        <f t="shared" ref="M5:M14" si="17">$R$4</f>
        <v>0</v>
      </c>
      <c r="N5" s="56">
        <f t="shared" ref="N5:N14" si="18">$D$4</f>
        <v>2</v>
      </c>
      <c r="O5" s="56">
        <f t="shared" ref="O5:O14" si="19">IF((S5=""),0,IF($D$4&lt;$R$4,1,0))</f>
        <v>0</v>
      </c>
      <c r="P5" s="56">
        <f t="shared" ref="P5:P14" si="20">IF((S5=""),0,IF($D$4=$R$4,1,0))</f>
        <v>0</v>
      </c>
      <c r="Q5" s="56">
        <f t="shared" ref="Q5:Q14" si="21">IF((S5=""),0,IF($D$4&gt;$R$4,1,0))</f>
        <v>1</v>
      </c>
      <c r="R5" s="56"/>
      <c r="S5" s="55" t="s">
        <v>205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84</v>
      </c>
      <c r="D6" s="56"/>
      <c r="E6" s="56">
        <f t="shared" si="10"/>
        <v>3</v>
      </c>
      <c r="F6" s="56">
        <f t="shared" si="11"/>
        <v>2</v>
      </c>
      <c r="G6" s="56">
        <f t="shared" si="12"/>
        <v>0</v>
      </c>
      <c r="H6" s="56">
        <f t="shared" si="13"/>
        <v>1</v>
      </c>
      <c r="I6" s="56">
        <f t="shared" si="14"/>
        <v>0</v>
      </c>
      <c r="J6" s="56">
        <f t="shared" si="15"/>
        <v>0</v>
      </c>
      <c r="K6" s="57"/>
      <c r="L6" s="56">
        <f t="shared" si="16"/>
        <v>0</v>
      </c>
      <c r="M6" s="56">
        <f t="shared" si="17"/>
        <v>0</v>
      </c>
      <c r="N6" s="56">
        <f t="shared" si="18"/>
        <v>2</v>
      </c>
      <c r="O6" s="56">
        <f t="shared" si="19"/>
        <v>0</v>
      </c>
      <c r="P6" s="56">
        <f t="shared" si="20"/>
        <v>0</v>
      </c>
      <c r="Q6" s="56">
        <f t="shared" si="21"/>
        <v>1</v>
      </c>
      <c r="R6" s="56"/>
      <c r="S6" s="55" t="s">
        <v>112</v>
      </c>
      <c r="T6" s="34"/>
      <c r="U6" s="163" t="s">
        <v>78</v>
      </c>
      <c r="V6" s="199" t="s">
        <v>112</v>
      </c>
      <c r="W6" s="169">
        <f t="shared" si="0"/>
        <v>3</v>
      </c>
      <c r="X6" s="164">
        <f t="shared" si="1"/>
        <v>4</v>
      </c>
      <c r="Y6" s="164">
        <f t="shared" si="2"/>
        <v>5</v>
      </c>
      <c r="Z6" s="164">
        <f t="shared" si="3"/>
        <v>1</v>
      </c>
      <c r="AA6" s="164">
        <f>SUMIF($C$2:$C$123,V6,$I$2:$I$123)+SUMIF($S$2:$S$123,V6,$P$2:P$123)</f>
        <v>1</v>
      </c>
      <c r="AB6" s="174">
        <f t="shared" si="4"/>
        <v>1</v>
      </c>
      <c r="AC6" s="180">
        <f t="shared" si="5"/>
        <v>4</v>
      </c>
      <c r="AD6" s="183">
        <f t="shared" si="6"/>
        <v>0.44444444444444442</v>
      </c>
      <c r="AE6" s="180">
        <f>IF(W6&gt;0,IF(AH6=MIN($AH$6:$AH$10),2,0),)</f>
        <v>0</v>
      </c>
      <c r="AF6" s="190">
        <f>IF(W6&gt;0,IF(AD6=MAX($AD$6:$AD$10),AC6+AE6+2,AC6+AE6),)</f>
        <v>6</v>
      </c>
      <c r="AG6" s="189">
        <f t="shared" si="7"/>
        <v>0</v>
      </c>
      <c r="AH6" s="165">
        <f t="shared" si="8"/>
        <v>1.6666666666666667</v>
      </c>
      <c r="AI6" s="206">
        <f t="shared" si="9"/>
        <v>1.3333333333333333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145</v>
      </c>
      <c r="D7" s="56"/>
      <c r="E7" s="56">
        <f t="shared" si="10"/>
        <v>3</v>
      </c>
      <c r="F7" s="56">
        <f t="shared" si="11"/>
        <v>2</v>
      </c>
      <c r="G7" s="56">
        <f t="shared" si="12"/>
        <v>0</v>
      </c>
      <c r="H7" s="56">
        <f t="shared" si="13"/>
        <v>1</v>
      </c>
      <c r="I7" s="56">
        <f t="shared" si="14"/>
        <v>0</v>
      </c>
      <c r="J7" s="56">
        <f t="shared" si="15"/>
        <v>0</v>
      </c>
      <c r="K7" s="57"/>
      <c r="L7" s="56">
        <f t="shared" si="16"/>
        <v>0</v>
      </c>
      <c r="M7" s="56">
        <f t="shared" si="17"/>
        <v>0</v>
      </c>
      <c r="N7" s="56">
        <f t="shared" si="18"/>
        <v>2</v>
      </c>
      <c r="O7" s="56">
        <f t="shared" si="19"/>
        <v>0</v>
      </c>
      <c r="P7" s="56">
        <f t="shared" si="20"/>
        <v>0</v>
      </c>
      <c r="Q7" s="56">
        <f t="shared" si="21"/>
        <v>1</v>
      </c>
      <c r="R7" s="56"/>
      <c r="S7" s="55" t="s">
        <v>114</v>
      </c>
      <c r="T7" s="34"/>
      <c r="U7" s="166" t="s">
        <v>78</v>
      </c>
      <c r="V7" s="200" t="s">
        <v>84</v>
      </c>
      <c r="W7" s="170">
        <f t="shared" si="0"/>
        <v>4</v>
      </c>
      <c r="X7" s="52">
        <f t="shared" si="1"/>
        <v>3</v>
      </c>
      <c r="Y7" s="52">
        <f t="shared" si="2"/>
        <v>2</v>
      </c>
      <c r="Z7" s="52">
        <f t="shared" si="3"/>
        <v>1</v>
      </c>
      <c r="AA7" s="52">
        <f>SUMIF($C$2:$C$123,V7,$I$2:$I$123)+SUMIF($S$2:$S$123,V7,$P$2:P$123)</f>
        <v>2</v>
      </c>
      <c r="AB7" s="171">
        <f t="shared" si="4"/>
        <v>1</v>
      </c>
      <c r="AC7" s="178">
        <f t="shared" si="5"/>
        <v>5</v>
      </c>
      <c r="AD7" s="181">
        <f t="shared" si="6"/>
        <v>0.41666666666666669</v>
      </c>
      <c r="AE7" s="178">
        <f>IF(W7&gt;0,IF(AH7=MIN($AH$6:$AH$10),2,0),)</f>
        <v>2</v>
      </c>
      <c r="AF7" s="191">
        <f>IF(W7&gt;0,IF(AD7=MAX($AD$6:$AD$10),AC7+AE7+2,AC7+AE7),)</f>
        <v>7</v>
      </c>
      <c r="AG7" s="187">
        <f t="shared" si="7"/>
        <v>0</v>
      </c>
      <c r="AH7" s="53">
        <f t="shared" si="8"/>
        <v>0.5</v>
      </c>
      <c r="AI7" s="207">
        <f t="shared" si="9"/>
        <v>0.75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82</v>
      </c>
      <c r="D8" s="56">
        <v>2</v>
      </c>
      <c r="E8" s="56">
        <f t="shared" si="10"/>
        <v>3</v>
      </c>
      <c r="F8" s="56">
        <f t="shared" si="11"/>
        <v>2</v>
      </c>
      <c r="G8" s="56">
        <f t="shared" si="12"/>
        <v>0</v>
      </c>
      <c r="H8" s="56">
        <f t="shared" si="13"/>
        <v>1</v>
      </c>
      <c r="I8" s="56">
        <f t="shared" si="14"/>
        <v>0</v>
      </c>
      <c r="J8" s="56">
        <f t="shared" si="15"/>
        <v>0</v>
      </c>
      <c r="K8" s="57"/>
      <c r="L8" s="56">
        <f t="shared" si="16"/>
        <v>0</v>
      </c>
      <c r="M8" s="56">
        <f t="shared" si="17"/>
        <v>0</v>
      </c>
      <c r="N8" s="56">
        <f t="shared" si="18"/>
        <v>2</v>
      </c>
      <c r="O8" s="56">
        <f t="shared" si="19"/>
        <v>0</v>
      </c>
      <c r="P8" s="56">
        <f t="shared" si="20"/>
        <v>0</v>
      </c>
      <c r="Q8" s="56">
        <f t="shared" si="21"/>
        <v>1</v>
      </c>
      <c r="R8" s="56"/>
      <c r="S8" s="55" t="s">
        <v>173</v>
      </c>
      <c r="T8" s="34"/>
      <c r="U8" s="159" t="s">
        <v>78</v>
      </c>
      <c r="V8" s="197"/>
      <c r="W8" s="170">
        <f t="shared" si="0"/>
        <v>0</v>
      </c>
      <c r="X8" s="52">
        <f t="shared" si="1"/>
        <v>0</v>
      </c>
      <c r="Y8" s="52">
        <f t="shared" si="2"/>
        <v>0</v>
      </c>
      <c r="Z8" s="52">
        <f t="shared" si="3"/>
        <v>0</v>
      </c>
      <c r="AA8" s="52">
        <f>SUMIF($C$2:$C$123,V8,$I$2:$I$123)+SUMIF($S$2:$S$123,V8,$P$2:P$123)</f>
        <v>0</v>
      </c>
      <c r="AB8" s="171">
        <f t="shared" si="4"/>
        <v>0</v>
      </c>
      <c r="AC8" s="178">
        <f t="shared" si="5"/>
        <v>0</v>
      </c>
      <c r="AD8" s="181" t="str">
        <f t="shared" si="6"/>
        <v>-</v>
      </c>
      <c r="AE8" s="178">
        <f>IF(W8&gt;0,IF(AH8=MIN($AH$6:$AH$10),2,0),)</f>
        <v>0</v>
      </c>
      <c r="AF8" s="191">
        <f>IF(W8&gt;0,IF(AD8=MAX($AD$6:$AD$10),AC8+AE8+2,AC8+AE8),)</f>
        <v>0</v>
      </c>
      <c r="AG8" s="187">
        <f t="shared" si="7"/>
        <v>0</v>
      </c>
      <c r="AH8" s="53" t="str">
        <f t="shared" si="8"/>
        <v>-</v>
      </c>
      <c r="AI8" s="207" t="str">
        <f t="shared" si="9"/>
        <v>-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 t="s">
        <v>13</v>
      </c>
      <c r="D9" s="56"/>
      <c r="E9" s="56">
        <f t="shared" si="10"/>
        <v>3</v>
      </c>
      <c r="F9" s="56">
        <f t="shared" si="11"/>
        <v>2</v>
      </c>
      <c r="G9" s="56">
        <f t="shared" si="12"/>
        <v>0</v>
      </c>
      <c r="H9" s="56">
        <f t="shared" si="13"/>
        <v>1</v>
      </c>
      <c r="I9" s="56">
        <f t="shared" si="14"/>
        <v>0</v>
      </c>
      <c r="J9" s="56">
        <f t="shared" si="15"/>
        <v>0</v>
      </c>
      <c r="K9" s="57"/>
      <c r="L9" s="56">
        <f t="shared" si="16"/>
        <v>0</v>
      </c>
      <c r="M9" s="56">
        <f t="shared" si="17"/>
        <v>0</v>
      </c>
      <c r="N9" s="56">
        <f t="shared" si="18"/>
        <v>2</v>
      </c>
      <c r="O9" s="56">
        <f t="shared" si="19"/>
        <v>0</v>
      </c>
      <c r="P9" s="56">
        <f t="shared" si="20"/>
        <v>0</v>
      </c>
      <c r="Q9" s="56">
        <f t="shared" si="21"/>
        <v>1</v>
      </c>
      <c r="R9" s="56"/>
      <c r="S9" s="55" t="s">
        <v>142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148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143</v>
      </c>
      <c r="D10" s="56"/>
      <c r="E10" s="56">
        <f t="shared" si="10"/>
        <v>3</v>
      </c>
      <c r="F10" s="56">
        <f t="shared" si="11"/>
        <v>2</v>
      </c>
      <c r="G10" s="56">
        <f t="shared" si="12"/>
        <v>0</v>
      </c>
      <c r="H10" s="56">
        <f t="shared" si="13"/>
        <v>1</v>
      </c>
      <c r="I10" s="56">
        <f t="shared" si="14"/>
        <v>0</v>
      </c>
      <c r="J10" s="56">
        <f t="shared" si="15"/>
        <v>0</v>
      </c>
      <c r="K10" s="57"/>
      <c r="L10" s="56">
        <f t="shared" si="16"/>
        <v>0</v>
      </c>
      <c r="M10" s="56">
        <f t="shared" si="17"/>
        <v>0</v>
      </c>
      <c r="N10" s="56">
        <f t="shared" si="18"/>
        <v>2</v>
      </c>
      <c r="O10" s="56">
        <f t="shared" si="19"/>
        <v>0</v>
      </c>
      <c r="P10" s="56">
        <f t="shared" si="20"/>
        <v>0</v>
      </c>
      <c r="Q10" s="56">
        <f t="shared" si="21"/>
        <v>1</v>
      </c>
      <c r="R10" s="56"/>
      <c r="S10" s="55" t="s">
        <v>147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 t="s">
        <v>197</v>
      </c>
      <c r="D11" s="56"/>
      <c r="E11" s="56">
        <f t="shared" si="10"/>
        <v>3</v>
      </c>
      <c r="F11" s="56">
        <f t="shared" si="11"/>
        <v>2</v>
      </c>
      <c r="G11" s="56">
        <f t="shared" si="12"/>
        <v>0</v>
      </c>
      <c r="H11" s="56">
        <f t="shared" si="13"/>
        <v>1</v>
      </c>
      <c r="I11" s="56">
        <f t="shared" si="14"/>
        <v>0</v>
      </c>
      <c r="J11" s="56">
        <f t="shared" si="15"/>
        <v>0</v>
      </c>
      <c r="K11" s="57"/>
      <c r="L11" s="56">
        <f t="shared" si="16"/>
        <v>0</v>
      </c>
      <c r="M11" s="56">
        <f t="shared" si="17"/>
        <v>0</v>
      </c>
      <c r="N11" s="56">
        <f t="shared" si="18"/>
        <v>2</v>
      </c>
      <c r="O11" s="56">
        <f t="shared" si="19"/>
        <v>0</v>
      </c>
      <c r="P11" s="56">
        <f t="shared" si="20"/>
        <v>0</v>
      </c>
      <c r="Q11" s="56">
        <f t="shared" si="21"/>
        <v>1</v>
      </c>
      <c r="R11" s="56"/>
      <c r="S11" s="55" t="s">
        <v>247</v>
      </c>
      <c r="T11" s="34"/>
      <c r="U11" s="168" t="s">
        <v>121</v>
      </c>
      <c r="V11" s="196" t="s">
        <v>173</v>
      </c>
      <c r="W11" s="169">
        <f t="shared" si="0"/>
        <v>4</v>
      </c>
      <c r="X11" s="164">
        <f t="shared" si="1"/>
        <v>2</v>
      </c>
      <c r="Y11" s="164">
        <f t="shared" si="2"/>
        <v>4</v>
      </c>
      <c r="Z11" s="164">
        <f t="shared" si="3"/>
        <v>0</v>
      </c>
      <c r="AA11" s="164">
        <f>SUMIF($C$2:$C$123,V11,$I$2:$I$123)+SUMIF($S$2:$S$123,V11,$P$2:P$123)</f>
        <v>3</v>
      </c>
      <c r="AB11" s="174">
        <f t="shared" si="4"/>
        <v>1</v>
      </c>
      <c r="AC11" s="180">
        <f t="shared" si="5"/>
        <v>3</v>
      </c>
      <c r="AD11" s="183">
        <f t="shared" si="6"/>
        <v>0.25</v>
      </c>
      <c r="AE11" s="180">
        <f t="shared" ref="AE11:AE18" si="22">IF(W11&gt;0,IF(OR(SMALL($AH$11:$AH$18,2)=AH11,SMALL($AH$11:$AH$18,1)=AH11),2,0),)</f>
        <v>0</v>
      </c>
      <c r="AF11" s="190">
        <f t="shared" ref="AF11:AF18" si="23">IF(W11&gt;0,IF(OR(LARGE($AD$11:$AD$18,2)=AD11,LARGE($AD$11:$AD$18,1)=AD11),AC11+AE11+2,AC11+AE11),)</f>
        <v>3</v>
      </c>
      <c r="AG11" s="189">
        <f t="shared" si="7"/>
        <v>0</v>
      </c>
      <c r="AH11" s="165">
        <f t="shared" si="8"/>
        <v>1</v>
      </c>
      <c r="AI11" s="206">
        <f t="shared" si="9"/>
        <v>0.5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12</v>
      </c>
      <c r="D12" s="56"/>
      <c r="E12" s="56">
        <f t="shared" si="10"/>
        <v>3</v>
      </c>
      <c r="F12" s="56">
        <f t="shared" si="11"/>
        <v>2</v>
      </c>
      <c r="G12" s="56">
        <f t="shared" si="12"/>
        <v>0</v>
      </c>
      <c r="H12" s="56">
        <f t="shared" si="13"/>
        <v>1</v>
      </c>
      <c r="I12" s="56">
        <f t="shared" si="14"/>
        <v>0</v>
      </c>
      <c r="J12" s="56">
        <f t="shared" si="15"/>
        <v>0</v>
      </c>
      <c r="K12" s="57"/>
      <c r="L12" s="56">
        <f t="shared" si="16"/>
        <v>0</v>
      </c>
      <c r="M12" s="56">
        <f t="shared" si="17"/>
        <v>0</v>
      </c>
      <c r="N12" s="56">
        <f t="shared" si="18"/>
        <v>2</v>
      </c>
      <c r="O12" s="56">
        <f t="shared" si="19"/>
        <v>0</v>
      </c>
      <c r="P12" s="56">
        <f t="shared" si="20"/>
        <v>0</v>
      </c>
      <c r="Q12" s="56">
        <f t="shared" si="21"/>
        <v>1</v>
      </c>
      <c r="R12" s="56"/>
      <c r="S12" s="55" t="s">
        <v>148</v>
      </c>
      <c r="T12" s="34"/>
      <c r="U12" s="159" t="s">
        <v>121</v>
      </c>
      <c r="V12" s="197" t="s">
        <v>145</v>
      </c>
      <c r="W12" s="170">
        <f t="shared" si="0"/>
        <v>3</v>
      </c>
      <c r="X12" s="52">
        <f t="shared" si="1"/>
        <v>3</v>
      </c>
      <c r="Y12" s="52">
        <f t="shared" si="2"/>
        <v>2</v>
      </c>
      <c r="Z12" s="52">
        <f t="shared" si="3"/>
        <v>1</v>
      </c>
      <c r="AA12" s="52">
        <f>SUMIF($C$2:$C$123,V12,$I$2:$I$123)+SUMIF($S$2:$S$123,V12,$P$2:P$123)</f>
        <v>1</v>
      </c>
      <c r="AB12" s="171">
        <f t="shared" si="4"/>
        <v>1</v>
      </c>
      <c r="AC12" s="178">
        <f t="shared" si="5"/>
        <v>4</v>
      </c>
      <c r="AD12" s="181">
        <f t="shared" si="6"/>
        <v>0.44444444444444442</v>
      </c>
      <c r="AE12" s="178">
        <f t="shared" si="22"/>
        <v>2</v>
      </c>
      <c r="AF12" s="191">
        <f t="shared" si="23"/>
        <v>8</v>
      </c>
      <c r="AG12" s="187">
        <f t="shared" si="7"/>
        <v>0</v>
      </c>
      <c r="AH12" s="53">
        <f t="shared" si="8"/>
        <v>0.66666666666666663</v>
      </c>
      <c r="AI12" s="207">
        <f t="shared" si="9"/>
        <v>1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2</v>
      </c>
      <c r="G13" s="56">
        <f t="shared" si="12"/>
        <v>0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0</v>
      </c>
      <c r="N13" s="56">
        <f t="shared" si="18"/>
        <v>2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197" t="s">
        <v>114</v>
      </c>
      <c r="W13" s="170">
        <f t="shared" si="0"/>
        <v>3</v>
      </c>
      <c r="X13" s="52">
        <f t="shared" si="1"/>
        <v>4</v>
      </c>
      <c r="Y13" s="52">
        <f t="shared" si="2"/>
        <v>5</v>
      </c>
      <c r="Z13" s="52">
        <f t="shared" si="3"/>
        <v>1</v>
      </c>
      <c r="AA13" s="52">
        <f>SUMIF($C$2:$C$123,V13,$I$2:$I$123)+SUMIF($S$2:$S$123,V13,$P$2:P$123)</f>
        <v>1</v>
      </c>
      <c r="AB13" s="171">
        <f t="shared" si="4"/>
        <v>1</v>
      </c>
      <c r="AC13" s="178">
        <f t="shared" si="5"/>
        <v>4</v>
      </c>
      <c r="AD13" s="181">
        <f t="shared" si="6"/>
        <v>0.44444444444444442</v>
      </c>
      <c r="AE13" s="178">
        <f t="shared" si="22"/>
        <v>0</v>
      </c>
      <c r="AF13" s="191">
        <f t="shared" si="23"/>
        <v>6</v>
      </c>
      <c r="AG13" s="187">
        <f t="shared" si="7"/>
        <v>0</v>
      </c>
      <c r="AH13" s="53">
        <f t="shared" si="8"/>
        <v>1.6666666666666667</v>
      </c>
      <c r="AI13" s="207">
        <f t="shared" si="9"/>
        <v>1.3333333333333333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2</v>
      </c>
      <c r="G14" s="67">
        <f t="shared" si="12"/>
        <v>0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0</v>
      </c>
      <c r="N14" s="67">
        <f t="shared" si="18"/>
        <v>2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 t="s">
        <v>82</v>
      </c>
      <c r="W14" s="170">
        <f t="shared" si="0"/>
        <v>4</v>
      </c>
      <c r="X14" s="52">
        <f t="shared" si="1"/>
        <v>3</v>
      </c>
      <c r="Y14" s="52">
        <f t="shared" si="2"/>
        <v>2</v>
      </c>
      <c r="Z14" s="52">
        <f t="shared" si="3"/>
        <v>1</v>
      </c>
      <c r="AA14" s="52">
        <f>SUMIF($C$2:$C$123,V14,$I$2:$I$123)+SUMIF($S$2:$S$123,V14,$P$2:P$123)</f>
        <v>2</v>
      </c>
      <c r="AB14" s="171">
        <f t="shared" si="4"/>
        <v>1</v>
      </c>
      <c r="AC14" s="178">
        <f t="shared" si="5"/>
        <v>5</v>
      </c>
      <c r="AD14" s="181">
        <f t="shared" si="6"/>
        <v>0.41666666666666669</v>
      </c>
      <c r="AE14" s="178">
        <f t="shared" si="22"/>
        <v>2</v>
      </c>
      <c r="AF14" s="191">
        <f t="shared" si="23"/>
        <v>7</v>
      </c>
      <c r="AG14" s="187">
        <f t="shared" si="7"/>
        <v>2</v>
      </c>
      <c r="AH14" s="53">
        <f t="shared" si="8"/>
        <v>0.5</v>
      </c>
      <c r="AI14" s="207">
        <f t="shared" si="9"/>
        <v>0.75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 t="s">
        <v>142</v>
      </c>
      <c r="W15" s="170">
        <f t="shared" si="0"/>
        <v>4</v>
      </c>
      <c r="X15" s="52">
        <f t="shared" si="1"/>
        <v>4</v>
      </c>
      <c r="Y15" s="52">
        <f t="shared" si="2"/>
        <v>5</v>
      </c>
      <c r="Z15" s="52">
        <f t="shared" si="3"/>
        <v>1</v>
      </c>
      <c r="AA15" s="52">
        <f>SUMIF($C$2:$C$123,V15,$I$2:$I$123)+SUMIF($S$2:$S$123,V15,$P$2:P$123)</f>
        <v>2</v>
      </c>
      <c r="AB15" s="171">
        <f t="shared" si="4"/>
        <v>1</v>
      </c>
      <c r="AC15" s="178">
        <f t="shared" si="5"/>
        <v>5</v>
      </c>
      <c r="AD15" s="181">
        <f t="shared" si="6"/>
        <v>0.41666666666666669</v>
      </c>
      <c r="AE15" s="178">
        <f t="shared" si="22"/>
        <v>0</v>
      </c>
      <c r="AF15" s="191">
        <f t="shared" si="23"/>
        <v>5</v>
      </c>
      <c r="AG15" s="187">
        <f t="shared" si="7"/>
        <v>1</v>
      </c>
      <c r="AH15" s="53">
        <f t="shared" si="8"/>
        <v>1.25</v>
      </c>
      <c r="AI15" s="207">
        <f t="shared" si="9"/>
        <v>1</v>
      </c>
      <c r="AJ15" s="34"/>
      <c r="AS15" s="97"/>
      <c r="AT15" s="294"/>
      <c r="AU15" s="288"/>
      <c r="AV15" s="426" t="s">
        <v>143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247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/>
      <c r="W16" s="170">
        <f t="shared" si="0"/>
        <v>0</v>
      </c>
      <c r="X16" s="52">
        <f t="shared" si="1"/>
        <v>0</v>
      </c>
      <c r="Y16" s="52">
        <f t="shared" si="2"/>
        <v>0</v>
      </c>
      <c r="Z16" s="52">
        <f t="shared" si="3"/>
        <v>0</v>
      </c>
      <c r="AA16" s="52">
        <f>SUMIF($C$2:$C$123,V16,$I$2:$I$123)+SUMIF($S$2:$S$123,V16,$P$2:P$123)</f>
        <v>0</v>
      </c>
      <c r="AB16" s="171">
        <f t="shared" si="4"/>
        <v>0</v>
      </c>
      <c r="AC16" s="178">
        <f t="shared" si="5"/>
        <v>0</v>
      </c>
      <c r="AD16" s="181" t="str">
        <f t="shared" si="6"/>
        <v>-</v>
      </c>
      <c r="AE16" s="178">
        <f t="shared" si="22"/>
        <v>0</v>
      </c>
      <c r="AF16" s="191">
        <f t="shared" si="23"/>
        <v>0</v>
      </c>
      <c r="AG16" s="187">
        <f t="shared" si="7"/>
        <v>0</v>
      </c>
      <c r="AH16" s="53" t="str">
        <f t="shared" si="8"/>
        <v>-</v>
      </c>
      <c r="AI16" s="207" t="str">
        <f t="shared" si="9"/>
        <v>-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Preto</v>
      </c>
      <c r="D17" s="49">
        <f>SUM(D18:D27)</f>
        <v>0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0</v>
      </c>
      <c r="S17" s="48" t="str">
        <f>C4</f>
        <v>Branco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Ralph</v>
      </c>
      <c r="D18" s="56"/>
      <c r="E18" s="56">
        <f t="shared" ref="E18:E27" si="24">IF((C18=""),0,IF($D$17=$R$17,1,IF($D$17&gt;$R$17,3,IF($D$17&lt;$R$17,0))))</f>
        <v>1</v>
      </c>
      <c r="F18" s="56">
        <f t="shared" ref="F18:F27" si="25">$D$17</f>
        <v>0</v>
      </c>
      <c r="G18" s="56">
        <f t="shared" ref="G18:G27" si="26">$R$17</f>
        <v>0</v>
      </c>
      <c r="H18" s="56">
        <f t="shared" ref="H18:H27" si="27">IF((C18=""),0,IF($D$17&gt;$R$17,1,0))</f>
        <v>0</v>
      </c>
      <c r="I18" s="56">
        <f t="shared" ref="I18:I27" si="28">IF((C18=""),0,IF($D$17=$R$17,1,0))</f>
        <v>1</v>
      </c>
      <c r="J18" s="56">
        <f t="shared" ref="J18:J27" si="29">IF((C18=""),0,IF($D$17&lt;$R$17,1,0))</f>
        <v>0</v>
      </c>
      <c r="K18" s="57"/>
      <c r="L18" s="56">
        <f t="shared" ref="L18:L27" si="30">IF((S18=""),0,IF($D$17=$R$17,1,IF($D$17&lt;$R$17,3,IF($D$17&gt;$R$17,0))))</f>
        <v>1</v>
      </c>
      <c r="M18" s="56">
        <f t="shared" ref="M18:M27" si="31">$R$17</f>
        <v>0</v>
      </c>
      <c r="N18" s="56">
        <f t="shared" ref="N18:N27" si="32">$D$17</f>
        <v>0</v>
      </c>
      <c r="O18" s="56">
        <f t="shared" ref="O18:O27" si="33">IF((S18=""),0,IF($D$17&lt;$R$17,1,0))</f>
        <v>0</v>
      </c>
      <c r="P18" s="56">
        <f t="shared" ref="P18:P27" si="34">IF((S18=""),0,IF($D$17=$R$17,1,0))</f>
        <v>1</v>
      </c>
      <c r="Q18" s="56">
        <f t="shared" ref="Q18:Q27" si="35">IF((S18=""),0,IF($D$17&gt;$R$17,1,0))</f>
        <v>0</v>
      </c>
      <c r="R18" s="56"/>
      <c r="S18" s="55" t="str">
        <f>$S$5</f>
        <v>Jean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283</v>
      </c>
      <c r="D19" s="56"/>
      <c r="E19" s="56">
        <f t="shared" si="24"/>
        <v>1</v>
      </c>
      <c r="F19" s="56">
        <f t="shared" si="25"/>
        <v>0</v>
      </c>
      <c r="G19" s="56">
        <f t="shared" si="26"/>
        <v>0</v>
      </c>
      <c r="H19" s="56">
        <f t="shared" si="27"/>
        <v>0</v>
      </c>
      <c r="I19" s="56">
        <f t="shared" si="28"/>
        <v>1</v>
      </c>
      <c r="J19" s="56">
        <f t="shared" si="29"/>
        <v>0</v>
      </c>
      <c r="K19" s="57"/>
      <c r="L19" s="56">
        <f t="shared" si="30"/>
        <v>1</v>
      </c>
      <c r="M19" s="56">
        <f t="shared" si="31"/>
        <v>0</v>
      </c>
      <c r="N19" s="56">
        <f t="shared" si="32"/>
        <v>0</v>
      </c>
      <c r="O19" s="56">
        <f t="shared" si="33"/>
        <v>0</v>
      </c>
      <c r="P19" s="56">
        <f t="shared" si="34"/>
        <v>1</v>
      </c>
      <c r="Q19" s="56">
        <f t="shared" si="35"/>
        <v>0</v>
      </c>
      <c r="R19" s="56"/>
      <c r="S19" s="55" t="s">
        <v>84</v>
      </c>
      <c r="T19" s="34"/>
      <c r="U19" s="169" t="s">
        <v>83</v>
      </c>
      <c r="V19" s="196" t="s">
        <v>13</v>
      </c>
      <c r="W19" s="169">
        <f t="shared" si="0"/>
        <v>4</v>
      </c>
      <c r="X19" s="164">
        <f t="shared" si="1"/>
        <v>3</v>
      </c>
      <c r="Y19" s="164">
        <f t="shared" si="2"/>
        <v>2</v>
      </c>
      <c r="Z19" s="164">
        <f t="shared" si="3"/>
        <v>1</v>
      </c>
      <c r="AA19" s="164">
        <f>SUMIF($C$2:$C$123,V19,$I$2:$I$123)+SUMIF($S$2:$S$123,V19,$P$2:P$123)</f>
        <v>2</v>
      </c>
      <c r="AB19" s="174">
        <f t="shared" si="4"/>
        <v>1</v>
      </c>
      <c r="AC19" s="180">
        <f t="shared" si="5"/>
        <v>5</v>
      </c>
      <c r="AD19" s="183">
        <f t="shared" si="6"/>
        <v>0.41666666666666669</v>
      </c>
      <c r="AE19" s="180">
        <f>IF(W19&gt;0,IF(AH19=MIN($AH$19:$AH$23),2,0),)</f>
        <v>2</v>
      </c>
      <c r="AF19" s="190">
        <f>IF(W19&gt;0,IF(AD19=MAX($AD$19:$AD$23),AC19+AE19+2,AC19+AE19),)</f>
        <v>9</v>
      </c>
      <c r="AG19" s="189">
        <f t="shared" si="7"/>
        <v>1</v>
      </c>
      <c r="AH19" s="165">
        <f t="shared" si="8"/>
        <v>0.5</v>
      </c>
      <c r="AI19" s="206">
        <f t="shared" si="9"/>
        <v>0.75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173</v>
      </c>
      <c r="D20" s="56"/>
      <c r="E20" s="56">
        <f t="shared" si="24"/>
        <v>1</v>
      </c>
      <c r="F20" s="56">
        <f t="shared" si="25"/>
        <v>0</v>
      </c>
      <c r="G20" s="56">
        <f t="shared" si="26"/>
        <v>0</v>
      </c>
      <c r="H20" s="56">
        <f t="shared" si="27"/>
        <v>0</v>
      </c>
      <c r="I20" s="56">
        <f t="shared" si="28"/>
        <v>1</v>
      </c>
      <c r="J20" s="56">
        <f t="shared" si="29"/>
        <v>0</v>
      </c>
      <c r="K20" s="57"/>
      <c r="L20" s="56">
        <f t="shared" si="30"/>
        <v>1</v>
      </c>
      <c r="M20" s="56">
        <f t="shared" si="31"/>
        <v>0</v>
      </c>
      <c r="N20" s="56">
        <f t="shared" si="32"/>
        <v>0</v>
      </c>
      <c r="O20" s="56">
        <f t="shared" si="33"/>
        <v>0</v>
      </c>
      <c r="P20" s="56">
        <f t="shared" si="34"/>
        <v>1</v>
      </c>
      <c r="Q20" s="56">
        <f t="shared" si="35"/>
        <v>0</v>
      </c>
      <c r="R20" s="56"/>
      <c r="S20" s="55" t="s">
        <v>145</v>
      </c>
      <c r="T20" s="34"/>
      <c r="U20" s="159" t="s">
        <v>83</v>
      </c>
      <c r="V20" s="197" t="s">
        <v>85</v>
      </c>
      <c r="W20" s="170">
        <f t="shared" si="0"/>
        <v>3</v>
      </c>
      <c r="X20" s="52">
        <f t="shared" si="1"/>
        <v>2</v>
      </c>
      <c r="Y20" s="52">
        <f t="shared" si="2"/>
        <v>2</v>
      </c>
      <c r="Z20" s="52">
        <f t="shared" si="3"/>
        <v>0</v>
      </c>
      <c r="AA20" s="52">
        <f>SUMIF($C$2:$C$123,V20,$I$2:$I$123)+SUMIF($S$2:$S$123,V20,$P$2:P$123)</f>
        <v>3</v>
      </c>
      <c r="AB20" s="171">
        <f t="shared" si="4"/>
        <v>0</v>
      </c>
      <c r="AC20" s="178">
        <f t="shared" si="5"/>
        <v>3</v>
      </c>
      <c r="AD20" s="181">
        <f t="shared" si="6"/>
        <v>0.33333333333333331</v>
      </c>
      <c r="AE20" s="178">
        <f>IF(W20&gt;0,IF(AH20=MIN($AH$19:$AH$23),2,0),)</f>
        <v>0</v>
      </c>
      <c r="AF20" s="191">
        <f>IF(W20&gt;0,IF(AD20=MAX($AD$19:$AD$23),AC20+AE20+2,AC20+AE20),)</f>
        <v>3</v>
      </c>
      <c r="AG20" s="187">
        <f t="shared" si="7"/>
        <v>0</v>
      </c>
      <c r="AH20" s="53">
        <f t="shared" si="8"/>
        <v>0.66666666666666663</v>
      </c>
      <c r="AI20" s="207">
        <f t="shared" si="9"/>
        <v>0.66666666666666663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279</v>
      </c>
      <c r="D21" s="56"/>
      <c r="E21" s="56">
        <f t="shared" si="24"/>
        <v>1</v>
      </c>
      <c r="F21" s="56">
        <f t="shared" si="25"/>
        <v>0</v>
      </c>
      <c r="G21" s="56">
        <f t="shared" si="26"/>
        <v>0</v>
      </c>
      <c r="H21" s="56">
        <f t="shared" si="27"/>
        <v>0</v>
      </c>
      <c r="I21" s="56">
        <f t="shared" si="28"/>
        <v>1</v>
      </c>
      <c r="J21" s="56">
        <f t="shared" si="29"/>
        <v>0</v>
      </c>
      <c r="K21" s="57"/>
      <c r="L21" s="56">
        <f t="shared" si="30"/>
        <v>1</v>
      </c>
      <c r="M21" s="56">
        <f t="shared" si="31"/>
        <v>0</v>
      </c>
      <c r="N21" s="56">
        <f t="shared" si="32"/>
        <v>0</v>
      </c>
      <c r="O21" s="56">
        <f t="shared" si="33"/>
        <v>0</v>
      </c>
      <c r="P21" s="56">
        <f t="shared" si="34"/>
        <v>1</v>
      </c>
      <c r="Q21" s="56">
        <f t="shared" si="35"/>
        <v>0</v>
      </c>
      <c r="R21" s="56"/>
      <c r="S21" s="55" t="s">
        <v>82</v>
      </c>
      <c r="T21" s="34"/>
      <c r="U21" s="159" t="s">
        <v>83</v>
      </c>
      <c r="V21" s="197" t="s">
        <v>147</v>
      </c>
      <c r="W21" s="170">
        <f t="shared" si="0"/>
        <v>4</v>
      </c>
      <c r="X21" s="52">
        <f t="shared" si="1"/>
        <v>4</v>
      </c>
      <c r="Y21" s="52">
        <f t="shared" si="2"/>
        <v>5</v>
      </c>
      <c r="Z21" s="52">
        <f t="shared" si="3"/>
        <v>1</v>
      </c>
      <c r="AA21" s="52">
        <f>SUMIF($C$2:$C$123,V21,$I$2:$I$123)+SUMIF($S$2:$S$123,V21,$P$2:P$123)</f>
        <v>2</v>
      </c>
      <c r="AB21" s="171">
        <f t="shared" si="4"/>
        <v>1</v>
      </c>
      <c r="AC21" s="178">
        <f t="shared" si="5"/>
        <v>5</v>
      </c>
      <c r="AD21" s="181">
        <f t="shared" si="6"/>
        <v>0.41666666666666669</v>
      </c>
      <c r="AE21" s="178">
        <f>IF(W21&gt;0,IF(AH21=MIN($AH$19:$AH$23),2,0),)</f>
        <v>0</v>
      </c>
      <c r="AF21" s="191">
        <f>IF(W21&gt;0,IF(AD21=MAX($AD$19:$AD$23),AC21+AE21+2,AC21+AE21),)</f>
        <v>7</v>
      </c>
      <c r="AG21" s="187">
        <f t="shared" si="7"/>
        <v>1</v>
      </c>
      <c r="AH21" s="53">
        <f t="shared" si="8"/>
        <v>1.25</v>
      </c>
      <c r="AI21" s="207">
        <f t="shared" si="9"/>
        <v>1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85</v>
      </c>
      <c r="D22" s="56"/>
      <c r="E22" s="56">
        <f t="shared" si="24"/>
        <v>1</v>
      </c>
      <c r="F22" s="56">
        <f t="shared" si="25"/>
        <v>0</v>
      </c>
      <c r="G22" s="56">
        <f t="shared" si="26"/>
        <v>0</v>
      </c>
      <c r="H22" s="56">
        <f t="shared" si="27"/>
        <v>0</v>
      </c>
      <c r="I22" s="56">
        <f t="shared" si="28"/>
        <v>1</v>
      </c>
      <c r="J22" s="56">
        <f t="shared" si="29"/>
        <v>0</v>
      </c>
      <c r="K22" s="57"/>
      <c r="L22" s="56">
        <f t="shared" si="30"/>
        <v>1</v>
      </c>
      <c r="M22" s="56">
        <f t="shared" si="31"/>
        <v>0</v>
      </c>
      <c r="N22" s="56">
        <f t="shared" si="32"/>
        <v>0</v>
      </c>
      <c r="O22" s="56">
        <f t="shared" si="33"/>
        <v>0</v>
      </c>
      <c r="P22" s="56">
        <f t="shared" si="34"/>
        <v>1</v>
      </c>
      <c r="Q22" s="56">
        <f t="shared" si="35"/>
        <v>0</v>
      </c>
      <c r="R22" s="56"/>
      <c r="S22" s="55" t="s">
        <v>13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248</v>
      </c>
      <c r="D23" s="56"/>
      <c r="E23" s="56">
        <f t="shared" si="24"/>
        <v>1</v>
      </c>
      <c r="F23" s="56">
        <f t="shared" si="25"/>
        <v>0</v>
      </c>
      <c r="G23" s="56">
        <f t="shared" si="26"/>
        <v>0</v>
      </c>
      <c r="H23" s="56">
        <f t="shared" si="27"/>
        <v>0</v>
      </c>
      <c r="I23" s="56">
        <f t="shared" si="28"/>
        <v>1</v>
      </c>
      <c r="J23" s="56">
        <f t="shared" si="29"/>
        <v>0</v>
      </c>
      <c r="K23" s="57"/>
      <c r="L23" s="56">
        <f t="shared" si="30"/>
        <v>1</v>
      </c>
      <c r="M23" s="56">
        <f t="shared" si="31"/>
        <v>0</v>
      </c>
      <c r="N23" s="56">
        <f t="shared" si="32"/>
        <v>0</v>
      </c>
      <c r="O23" s="56">
        <f t="shared" si="33"/>
        <v>0</v>
      </c>
      <c r="P23" s="56">
        <f t="shared" si="34"/>
        <v>1</v>
      </c>
      <c r="Q23" s="56">
        <f t="shared" si="35"/>
        <v>0</v>
      </c>
      <c r="R23" s="56"/>
      <c r="S23" s="55" t="s">
        <v>143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13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 t="s">
        <v>15</v>
      </c>
      <c r="D24" s="56"/>
      <c r="E24" s="56">
        <f t="shared" si="24"/>
        <v>1</v>
      </c>
      <c r="F24" s="56">
        <f t="shared" si="25"/>
        <v>0</v>
      </c>
      <c r="G24" s="56">
        <f t="shared" si="26"/>
        <v>0</v>
      </c>
      <c r="H24" s="56">
        <f t="shared" si="27"/>
        <v>0</v>
      </c>
      <c r="I24" s="56">
        <f t="shared" si="28"/>
        <v>1</v>
      </c>
      <c r="J24" s="56">
        <f t="shared" si="29"/>
        <v>0</v>
      </c>
      <c r="K24" s="57"/>
      <c r="L24" s="56">
        <f t="shared" si="30"/>
        <v>1</v>
      </c>
      <c r="M24" s="56">
        <f t="shared" si="31"/>
        <v>0</v>
      </c>
      <c r="N24" s="56">
        <f t="shared" si="32"/>
        <v>0</v>
      </c>
      <c r="O24" s="56">
        <f t="shared" si="33"/>
        <v>0</v>
      </c>
      <c r="P24" s="56">
        <f t="shared" si="34"/>
        <v>1</v>
      </c>
      <c r="Q24" s="56">
        <f t="shared" si="35"/>
        <v>0</v>
      </c>
      <c r="R24" s="56"/>
      <c r="S24" s="55" t="s">
        <v>197</v>
      </c>
      <c r="T24" s="34"/>
      <c r="U24" s="163" t="s">
        <v>86</v>
      </c>
      <c r="V24" s="199" t="s">
        <v>247</v>
      </c>
      <c r="W24" s="169">
        <f t="shared" si="0"/>
        <v>3</v>
      </c>
      <c r="X24" s="164">
        <f t="shared" si="1"/>
        <v>4</v>
      </c>
      <c r="Y24" s="164">
        <f t="shared" si="2"/>
        <v>5</v>
      </c>
      <c r="Z24" s="164">
        <f t="shared" si="3"/>
        <v>1</v>
      </c>
      <c r="AA24" s="164">
        <f>SUMIF($C$2:$C$123,V24,$I$2:$I$123)+SUMIF($S$2:$S$123,V24,$P$2:P$123)</f>
        <v>1</v>
      </c>
      <c r="AB24" s="174">
        <f t="shared" si="4"/>
        <v>1</v>
      </c>
      <c r="AC24" s="180">
        <f t="shared" si="5"/>
        <v>4</v>
      </c>
      <c r="AD24" s="183">
        <f t="shared" si="6"/>
        <v>0.44444444444444442</v>
      </c>
      <c r="AE24" s="180">
        <f t="shared" ref="AE24:AE31" si="36">IF(W24&gt;0,IF(OR(LARGE($AI$24:$AI$31,2)=AI24,LARGE($AI$24:$AI$31,1)=AI24),2,0),)</f>
        <v>2</v>
      </c>
      <c r="AF24" s="190">
        <f t="shared" ref="AF24:AF31" si="37">IF(W24&gt;0,IF(OR(LARGE($AD$24:$AD$31,2)=AD24,LARGE($AD$24:$AD$31,1)=AD24),AC24+AE24+2,AC24+AE24),)</f>
        <v>8</v>
      </c>
      <c r="AG24" s="189">
        <f t="shared" si="7"/>
        <v>0</v>
      </c>
      <c r="AH24" s="165">
        <f t="shared" si="8"/>
        <v>1.6666666666666667</v>
      </c>
      <c r="AI24" s="206">
        <f t="shared" si="9"/>
        <v>1.3333333333333333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87</v>
      </c>
      <c r="D25" s="56"/>
      <c r="E25" s="56">
        <f t="shared" si="24"/>
        <v>1</v>
      </c>
      <c r="F25" s="56">
        <f t="shared" si="25"/>
        <v>0</v>
      </c>
      <c r="G25" s="56">
        <f t="shared" si="26"/>
        <v>0</v>
      </c>
      <c r="H25" s="56">
        <f t="shared" si="27"/>
        <v>0</v>
      </c>
      <c r="I25" s="56">
        <f t="shared" si="28"/>
        <v>1</v>
      </c>
      <c r="J25" s="56">
        <f t="shared" si="29"/>
        <v>0</v>
      </c>
      <c r="K25" s="57"/>
      <c r="L25" s="56">
        <f t="shared" si="30"/>
        <v>1</v>
      </c>
      <c r="M25" s="56">
        <f t="shared" si="31"/>
        <v>0</v>
      </c>
      <c r="N25" s="56">
        <f t="shared" si="32"/>
        <v>0</v>
      </c>
      <c r="O25" s="56">
        <f t="shared" si="33"/>
        <v>0</v>
      </c>
      <c r="P25" s="56">
        <f t="shared" si="34"/>
        <v>1</v>
      </c>
      <c r="Q25" s="56">
        <f t="shared" si="35"/>
        <v>0</v>
      </c>
      <c r="R25" s="56"/>
      <c r="S25" s="55" t="s">
        <v>12</v>
      </c>
      <c r="T25" s="34"/>
      <c r="U25" s="166" t="s">
        <v>86</v>
      </c>
      <c r="V25" s="200" t="s">
        <v>143</v>
      </c>
      <c r="W25" s="170">
        <f t="shared" si="0"/>
        <v>4</v>
      </c>
      <c r="X25" s="52">
        <f t="shared" si="1"/>
        <v>6</v>
      </c>
      <c r="Y25" s="52">
        <f t="shared" si="2"/>
        <v>3</v>
      </c>
      <c r="Z25" s="52">
        <f t="shared" si="3"/>
        <v>2</v>
      </c>
      <c r="AA25" s="52">
        <f>SUMIF($C$2:$C$123,V25,$I$2:$I$123)+SUMIF($S$2:$S$123,V25,$P$2:P$123)</f>
        <v>2</v>
      </c>
      <c r="AB25" s="171">
        <f t="shared" si="4"/>
        <v>0</v>
      </c>
      <c r="AC25" s="178">
        <f t="shared" si="5"/>
        <v>8</v>
      </c>
      <c r="AD25" s="181">
        <f t="shared" si="6"/>
        <v>0.66666666666666663</v>
      </c>
      <c r="AE25" s="178">
        <f t="shared" si="36"/>
        <v>2</v>
      </c>
      <c r="AF25" s="191">
        <f t="shared" si="37"/>
        <v>12</v>
      </c>
      <c r="AG25" s="187">
        <f t="shared" si="7"/>
        <v>0</v>
      </c>
      <c r="AH25" s="53">
        <f t="shared" si="8"/>
        <v>0.75</v>
      </c>
      <c r="AI25" s="207">
        <f t="shared" si="9"/>
        <v>1.5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0</v>
      </c>
      <c r="G26" s="56">
        <f t="shared" si="26"/>
        <v>0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0</v>
      </c>
      <c r="N26" s="56">
        <f t="shared" si="32"/>
        <v>0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200" t="s">
        <v>197</v>
      </c>
      <c r="W26" s="170">
        <f t="shared" si="0"/>
        <v>4</v>
      </c>
      <c r="X26" s="52">
        <f t="shared" si="1"/>
        <v>3</v>
      </c>
      <c r="Y26" s="52">
        <f t="shared" si="2"/>
        <v>2</v>
      </c>
      <c r="Z26" s="52">
        <f t="shared" si="3"/>
        <v>1</v>
      </c>
      <c r="AA26" s="52">
        <f>SUMIF($C$2:$C$123,V26,$I$2:$I$123)+SUMIF($S$2:$S$123,V26,$P$2:P$123)</f>
        <v>2</v>
      </c>
      <c r="AB26" s="171">
        <f t="shared" si="4"/>
        <v>1</v>
      </c>
      <c r="AC26" s="178">
        <f t="shared" si="5"/>
        <v>5</v>
      </c>
      <c r="AD26" s="181">
        <f t="shared" si="6"/>
        <v>0.41666666666666669</v>
      </c>
      <c r="AE26" s="178">
        <f t="shared" si="36"/>
        <v>0</v>
      </c>
      <c r="AF26" s="191">
        <f t="shared" si="37"/>
        <v>5</v>
      </c>
      <c r="AG26" s="187">
        <f t="shared" si="7"/>
        <v>0</v>
      </c>
      <c r="AH26" s="53">
        <f t="shared" si="8"/>
        <v>0.5</v>
      </c>
      <c r="AI26" s="207">
        <f t="shared" si="9"/>
        <v>0.75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0</v>
      </c>
      <c r="G27" s="67">
        <f t="shared" si="26"/>
        <v>0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0</v>
      </c>
      <c r="N27" s="67">
        <f t="shared" si="32"/>
        <v>0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 t="s">
        <v>15</v>
      </c>
      <c r="W27" s="170">
        <f t="shared" si="0"/>
        <v>4</v>
      </c>
      <c r="X27" s="52">
        <f t="shared" si="1"/>
        <v>3</v>
      </c>
      <c r="Y27" s="52">
        <f t="shared" si="2"/>
        <v>4</v>
      </c>
      <c r="Z27" s="52">
        <f t="shared" si="3"/>
        <v>0</v>
      </c>
      <c r="AA27" s="52">
        <f>SUMIF($C$2:$C$123,V27,$I$2:$I$123)+SUMIF($S$2:$S$123,V27,$P$2:P$123)</f>
        <v>3</v>
      </c>
      <c r="AB27" s="171">
        <f t="shared" si="4"/>
        <v>1</v>
      </c>
      <c r="AC27" s="178">
        <f t="shared" si="5"/>
        <v>3</v>
      </c>
      <c r="AD27" s="181">
        <f t="shared" si="6"/>
        <v>0.25</v>
      </c>
      <c r="AE27" s="178">
        <f t="shared" si="36"/>
        <v>0</v>
      </c>
      <c r="AF27" s="191">
        <f t="shared" si="37"/>
        <v>3</v>
      </c>
      <c r="AG27" s="187">
        <f t="shared" si="7"/>
        <v>1</v>
      </c>
      <c r="AH27" s="53">
        <f t="shared" si="8"/>
        <v>1</v>
      </c>
      <c r="AI27" s="207">
        <f t="shared" si="9"/>
        <v>0.75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/>
      <c r="W28" s="170">
        <f t="shared" si="0"/>
        <v>0</v>
      </c>
      <c r="X28" s="52">
        <f t="shared" si="1"/>
        <v>0</v>
      </c>
      <c r="Y28" s="52">
        <f t="shared" si="2"/>
        <v>0</v>
      </c>
      <c r="Z28" s="52">
        <f t="shared" si="3"/>
        <v>0</v>
      </c>
      <c r="AA28" s="52">
        <f>SUMIF($C$2:$C$123,V28,$I$2:$I$123)+SUMIF($S$2:$S$123,V28,$P$2:P$123)</f>
        <v>0</v>
      </c>
      <c r="AB28" s="171">
        <f t="shared" si="4"/>
        <v>0</v>
      </c>
      <c r="AC28" s="178">
        <f t="shared" si="5"/>
        <v>0</v>
      </c>
      <c r="AD28" s="181" t="str">
        <f t="shared" si="6"/>
        <v>-</v>
      </c>
      <c r="AE28" s="178">
        <f t="shared" si="36"/>
        <v>0</v>
      </c>
      <c r="AF28" s="191">
        <f t="shared" si="37"/>
        <v>0</v>
      </c>
      <c r="AG28" s="187">
        <f t="shared" si="7"/>
        <v>0</v>
      </c>
      <c r="AH28" s="53" t="str">
        <f t="shared" si="8"/>
        <v>-</v>
      </c>
      <c r="AI28" s="207" t="str">
        <f t="shared" si="9"/>
        <v>-</v>
      </c>
      <c r="AJ28" s="34"/>
      <c r="AS28" s="97"/>
      <c r="AT28" s="294"/>
      <c r="AU28" s="425" t="s">
        <v>145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217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/>
      <c r="W29" s="170">
        <f t="shared" si="0"/>
        <v>0</v>
      </c>
      <c r="X29" s="52">
        <f t="shared" si="1"/>
        <v>0</v>
      </c>
      <c r="Y29" s="52">
        <f t="shared" si="2"/>
        <v>0</v>
      </c>
      <c r="Z29" s="52">
        <f t="shared" si="3"/>
        <v>0</v>
      </c>
      <c r="AA29" s="52">
        <f>SUMIF($C$2:$C$123,V29,$I$2:$I$123)+SUMIF($S$2:$S$123,V29,$P$2:P$123)</f>
        <v>0</v>
      </c>
      <c r="AB29" s="171">
        <f t="shared" si="4"/>
        <v>0</v>
      </c>
      <c r="AC29" s="178">
        <f t="shared" si="5"/>
        <v>0</v>
      </c>
      <c r="AD29" s="181" t="str">
        <f t="shared" si="6"/>
        <v>-</v>
      </c>
      <c r="AE29" s="178">
        <f t="shared" si="36"/>
        <v>0</v>
      </c>
      <c r="AF29" s="191">
        <f t="shared" si="37"/>
        <v>0</v>
      </c>
      <c r="AG29" s="187">
        <f t="shared" si="7"/>
        <v>0</v>
      </c>
      <c r="AH29" s="53" t="str">
        <f t="shared" si="8"/>
        <v>-</v>
      </c>
      <c r="AI29" s="207" t="str">
        <f t="shared" si="9"/>
        <v>-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Branco</v>
      </c>
      <c r="D30" s="49">
        <f>SUM(D31:D40)</f>
        <v>2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2</v>
      </c>
      <c r="S30" s="48" t="str">
        <f>S4</f>
        <v>Preto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Ralph</v>
      </c>
      <c r="D31" s="56"/>
      <c r="E31" s="56">
        <f t="shared" ref="E31:E40" si="38">IF((C31=""),0,IF($D$30=$R$30,1,IF($D$30&gt;$R$30,3,IF($D$30&lt;$R$30,0))))</f>
        <v>1</v>
      </c>
      <c r="F31" s="56">
        <f t="shared" ref="F31:F40" si="39">$D$30</f>
        <v>2</v>
      </c>
      <c r="G31" s="56">
        <f t="shared" ref="G31:G40" si="40">$R$30</f>
        <v>2</v>
      </c>
      <c r="H31" s="56">
        <f t="shared" ref="H31:H40" si="41">IF((C31=""),0,IF($D$30&gt;$R$30,1,0))</f>
        <v>0</v>
      </c>
      <c r="I31" s="56">
        <f t="shared" ref="I31:I40" si="42">IF((C31=""),0,IF($D$30=$R$30,1,0))</f>
        <v>1</v>
      </c>
      <c r="J31" s="56">
        <f t="shared" ref="J31:J40" si="43">IF((C31=""),0,IF($D$30&lt;$R$30,1,0))</f>
        <v>0</v>
      </c>
      <c r="K31" s="57"/>
      <c r="L31" s="56">
        <f t="shared" ref="L31:L40" si="44">IF((S31=""),0,IF($D$30=$R$30,1,IF($D$30&lt;$R$30,3,IF($D$30&gt;$R$30,0))))</f>
        <v>1</v>
      </c>
      <c r="M31" s="56">
        <f t="shared" ref="M31:M40" si="45">$R$30</f>
        <v>2</v>
      </c>
      <c r="N31" s="56">
        <f t="shared" ref="N31:N40" si="46">$D$30</f>
        <v>2</v>
      </c>
      <c r="O31" s="56">
        <f t="shared" ref="O31:O40" si="47">IF((S31=""),0,IF($D$30&lt;$R$30,1,0))</f>
        <v>0</v>
      </c>
      <c r="P31" s="56">
        <f t="shared" ref="P31:P40" si="48">IF((S31=""),0,IF($D$30=$R$30,1,0))</f>
        <v>1</v>
      </c>
      <c r="Q31" s="56">
        <f t="shared" ref="Q31:Q40" si="49">IF((S31=""),0,IF($D$30&gt;$R$30,1,0))</f>
        <v>0</v>
      </c>
      <c r="R31" s="56"/>
      <c r="S31" s="55" t="str">
        <f>$S$5</f>
        <v>Jean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112</v>
      </c>
      <c r="D32" s="56"/>
      <c r="E32" s="56">
        <f t="shared" si="38"/>
        <v>1</v>
      </c>
      <c r="F32" s="56">
        <f t="shared" si="39"/>
        <v>2</v>
      </c>
      <c r="G32" s="56">
        <f t="shared" si="40"/>
        <v>2</v>
      </c>
      <c r="H32" s="56">
        <f t="shared" si="41"/>
        <v>0</v>
      </c>
      <c r="I32" s="56">
        <f t="shared" si="42"/>
        <v>1</v>
      </c>
      <c r="J32" s="56">
        <f t="shared" si="43"/>
        <v>0</v>
      </c>
      <c r="K32" s="57"/>
      <c r="L32" s="56">
        <f t="shared" si="44"/>
        <v>1</v>
      </c>
      <c r="M32" s="56">
        <f t="shared" si="45"/>
        <v>2</v>
      </c>
      <c r="N32" s="56">
        <f t="shared" si="46"/>
        <v>2</v>
      </c>
      <c r="O32" s="56">
        <f t="shared" si="47"/>
        <v>0</v>
      </c>
      <c r="P32" s="56">
        <f t="shared" si="48"/>
        <v>1</v>
      </c>
      <c r="Q32" s="56">
        <f t="shared" si="49"/>
        <v>0</v>
      </c>
      <c r="R32" s="56"/>
      <c r="S32" s="55" t="s">
        <v>283</v>
      </c>
      <c r="T32" s="34"/>
      <c r="U32" s="163" t="s">
        <v>16</v>
      </c>
      <c r="V32" s="199" t="s">
        <v>12</v>
      </c>
      <c r="W32" s="169">
        <f t="shared" si="0"/>
        <v>4</v>
      </c>
      <c r="X32" s="164">
        <f t="shared" si="1"/>
        <v>3</v>
      </c>
      <c r="Y32" s="164">
        <f t="shared" si="2"/>
        <v>2</v>
      </c>
      <c r="Z32" s="164">
        <f t="shared" si="3"/>
        <v>1</v>
      </c>
      <c r="AA32" s="164">
        <f>SUMIF($C$2:$C$123,V32,$I$2:$I$123)+SUMIF($S$2:$S$123,V32,$P$2:P$123)</f>
        <v>2</v>
      </c>
      <c r="AB32" s="174">
        <f t="shared" si="4"/>
        <v>1</v>
      </c>
      <c r="AC32" s="180">
        <f t="shared" si="5"/>
        <v>5</v>
      </c>
      <c r="AD32" s="183">
        <f t="shared" si="6"/>
        <v>0.41666666666666669</v>
      </c>
      <c r="AE32" s="180">
        <f>IF(W32&gt;0,IF(AI32=MAX($AI$32:$AI$36),2,0),)</f>
        <v>0</v>
      </c>
      <c r="AF32" s="190">
        <f>IF(W32&gt;0,IF(AD32=MAX($AD$32:$AD$36),AC32+AE32+2,AC32+AE32),)</f>
        <v>5</v>
      </c>
      <c r="AG32" s="189">
        <f t="shared" si="7"/>
        <v>0</v>
      </c>
      <c r="AH32" s="165">
        <f t="shared" si="8"/>
        <v>0.5</v>
      </c>
      <c r="AI32" s="206">
        <f t="shared" si="9"/>
        <v>0.75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84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114</v>
      </c>
      <c r="D33" s="56"/>
      <c r="E33" s="56">
        <f t="shared" si="38"/>
        <v>1</v>
      </c>
      <c r="F33" s="56">
        <f t="shared" si="39"/>
        <v>2</v>
      </c>
      <c r="G33" s="56">
        <f t="shared" si="40"/>
        <v>2</v>
      </c>
      <c r="H33" s="56">
        <f t="shared" si="41"/>
        <v>0</v>
      </c>
      <c r="I33" s="56">
        <f t="shared" si="42"/>
        <v>1</v>
      </c>
      <c r="J33" s="56">
        <f t="shared" si="43"/>
        <v>0</v>
      </c>
      <c r="K33" s="57"/>
      <c r="L33" s="56">
        <f t="shared" si="44"/>
        <v>1</v>
      </c>
      <c r="M33" s="56">
        <f t="shared" si="45"/>
        <v>2</v>
      </c>
      <c r="N33" s="56">
        <f t="shared" si="46"/>
        <v>2</v>
      </c>
      <c r="O33" s="56">
        <f t="shared" si="47"/>
        <v>0</v>
      </c>
      <c r="P33" s="56">
        <f t="shared" si="48"/>
        <v>1</v>
      </c>
      <c r="Q33" s="56">
        <f t="shared" si="49"/>
        <v>0</v>
      </c>
      <c r="R33" s="56"/>
      <c r="S33" s="55" t="s">
        <v>173</v>
      </c>
      <c r="T33" s="34"/>
      <c r="U33" s="166" t="s">
        <v>16</v>
      </c>
      <c r="V33" s="200" t="s">
        <v>148</v>
      </c>
      <c r="W33" s="170">
        <f t="shared" si="0"/>
        <v>3</v>
      </c>
      <c r="X33" s="52">
        <f t="shared" si="1"/>
        <v>4</v>
      </c>
      <c r="Y33" s="52">
        <f t="shared" si="2"/>
        <v>5</v>
      </c>
      <c r="Z33" s="52">
        <f t="shared" si="3"/>
        <v>1</v>
      </c>
      <c r="AA33" s="52">
        <f>SUMIF($C$2:$C$123,V33,$I$2:$I$123)+SUMIF($S$2:$S$123,V33,$P$2:P$123)</f>
        <v>1</v>
      </c>
      <c r="AB33" s="171">
        <f t="shared" si="4"/>
        <v>1</v>
      </c>
      <c r="AC33" s="178">
        <f t="shared" si="5"/>
        <v>4</v>
      </c>
      <c r="AD33" s="181">
        <f t="shared" si="6"/>
        <v>0.44444444444444442</v>
      </c>
      <c r="AE33" s="178">
        <f>IF(W33&gt;0,IF(AI33=MAX($AI$32:$AI$36),2,0),)</f>
        <v>2</v>
      </c>
      <c r="AF33" s="191">
        <f>IF(W33&gt;0,IF(AD33=MAX($AD$32:$AD$36),AC33+AE33+2,AC33+AE33),)</f>
        <v>8</v>
      </c>
      <c r="AG33" s="187">
        <f t="shared" si="7"/>
        <v>2</v>
      </c>
      <c r="AH33" s="53">
        <f t="shared" si="8"/>
        <v>1.6666666666666667</v>
      </c>
      <c r="AI33" s="207">
        <f t="shared" si="9"/>
        <v>1.3333333333333333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142</v>
      </c>
      <c r="D34" s="56">
        <v>1</v>
      </c>
      <c r="E34" s="56">
        <f t="shared" si="38"/>
        <v>1</v>
      </c>
      <c r="F34" s="56">
        <f t="shared" si="39"/>
        <v>2</v>
      </c>
      <c r="G34" s="56">
        <f t="shared" si="40"/>
        <v>2</v>
      </c>
      <c r="H34" s="56">
        <f t="shared" si="41"/>
        <v>0</v>
      </c>
      <c r="I34" s="56">
        <f t="shared" si="42"/>
        <v>1</v>
      </c>
      <c r="J34" s="56">
        <f t="shared" si="43"/>
        <v>0</v>
      </c>
      <c r="K34" s="57"/>
      <c r="L34" s="56">
        <f t="shared" si="44"/>
        <v>1</v>
      </c>
      <c r="M34" s="56">
        <f t="shared" si="45"/>
        <v>2</v>
      </c>
      <c r="N34" s="56">
        <f t="shared" si="46"/>
        <v>2</v>
      </c>
      <c r="O34" s="56">
        <f t="shared" si="47"/>
        <v>0</v>
      </c>
      <c r="P34" s="56">
        <f t="shared" si="48"/>
        <v>1</v>
      </c>
      <c r="Q34" s="56">
        <f t="shared" si="49"/>
        <v>0</v>
      </c>
      <c r="R34" s="56"/>
      <c r="S34" s="55" t="s">
        <v>279</v>
      </c>
      <c r="T34" s="34"/>
      <c r="U34" s="166" t="s">
        <v>16</v>
      </c>
      <c r="V34" s="200" t="s">
        <v>87</v>
      </c>
      <c r="W34" s="170">
        <f t="shared" si="0"/>
        <v>3</v>
      </c>
      <c r="X34" s="52">
        <f t="shared" si="1"/>
        <v>2</v>
      </c>
      <c r="Y34" s="52">
        <f t="shared" si="2"/>
        <v>2</v>
      </c>
      <c r="Z34" s="52">
        <f t="shared" si="3"/>
        <v>0</v>
      </c>
      <c r="AA34" s="52">
        <f>SUMIF($C$2:$C$123,V34,$I$2:$I$123)+SUMIF($S$2:$S$123,V34,$P$2:P$123)</f>
        <v>3</v>
      </c>
      <c r="AB34" s="171">
        <f t="shared" si="4"/>
        <v>0</v>
      </c>
      <c r="AC34" s="178">
        <f t="shared" si="5"/>
        <v>3</v>
      </c>
      <c r="AD34" s="181">
        <f t="shared" si="6"/>
        <v>0.33333333333333331</v>
      </c>
      <c r="AE34" s="178">
        <f>IF(W34&gt;0,IF(AI34=MAX($AI$32:$AI$36),2,0),)</f>
        <v>0</v>
      </c>
      <c r="AF34" s="191">
        <f>IF(W34&gt;0,IF(AD34=MAX($AD$32:$AD$36),AC34+AE34+2,AC34+AE34),)</f>
        <v>3</v>
      </c>
      <c r="AG34" s="187">
        <f t="shared" si="7"/>
        <v>0</v>
      </c>
      <c r="AH34" s="53">
        <f t="shared" si="8"/>
        <v>0.66666666666666663</v>
      </c>
      <c r="AI34" s="207">
        <f t="shared" si="9"/>
        <v>0.66666666666666663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147</v>
      </c>
      <c r="D35" s="56"/>
      <c r="E35" s="56">
        <f t="shared" si="38"/>
        <v>1</v>
      </c>
      <c r="F35" s="56">
        <f t="shared" si="39"/>
        <v>2</v>
      </c>
      <c r="G35" s="56">
        <f t="shared" si="40"/>
        <v>2</v>
      </c>
      <c r="H35" s="56">
        <f t="shared" si="41"/>
        <v>0</v>
      </c>
      <c r="I35" s="56">
        <f t="shared" si="42"/>
        <v>1</v>
      </c>
      <c r="J35" s="56">
        <f t="shared" si="43"/>
        <v>0</v>
      </c>
      <c r="K35" s="57"/>
      <c r="L35" s="56">
        <f t="shared" si="44"/>
        <v>1</v>
      </c>
      <c r="M35" s="56">
        <f t="shared" si="45"/>
        <v>2</v>
      </c>
      <c r="N35" s="56">
        <f t="shared" si="46"/>
        <v>2</v>
      </c>
      <c r="O35" s="56">
        <f t="shared" si="47"/>
        <v>0</v>
      </c>
      <c r="P35" s="56">
        <f t="shared" si="48"/>
        <v>1</v>
      </c>
      <c r="Q35" s="56">
        <f t="shared" si="49"/>
        <v>0</v>
      </c>
      <c r="R35" s="56"/>
      <c r="S35" s="55" t="s">
        <v>85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143</v>
      </c>
      <c r="D36" s="56"/>
      <c r="E36" s="56">
        <f t="shared" si="38"/>
        <v>1</v>
      </c>
      <c r="F36" s="56">
        <f t="shared" si="39"/>
        <v>2</v>
      </c>
      <c r="G36" s="56">
        <f t="shared" si="40"/>
        <v>2</v>
      </c>
      <c r="H36" s="56">
        <f t="shared" si="41"/>
        <v>0</v>
      </c>
      <c r="I36" s="56">
        <f t="shared" si="42"/>
        <v>1</v>
      </c>
      <c r="J36" s="56">
        <f t="shared" si="43"/>
        <v>0</v>
      </c>
      <c r="K36" s="57"/>
      <c r="L36" s="56">
        <f t="shared" si="44"/>
        <v>1</v>
      </c>
      <c r="M36" s="56">
        <f t="shared" si="45"/>
        <v>2</v>
      </c>
      <c r="N36" s="56">
        <f t="shared" si="46"/>
        <v>2</v>
      </c>
      <c r="O36" s="56">
        <f t="shared" si="47"/>
        <v>0</v>
      </c>
      <c r="P36" s="56">
        <f t="shared" si="48"/>
        <v>1</v>
      </c>
      <c r="Q36" s="56">
        <f t="shared" si="49"/>
        <v>0</v>
      </c>
      <c r="R36" s="56">
        <v>1</v>
      </c>
      <c r="S36" s="55" t="s">
        <v>248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164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 t="s">
        <v>247</v>
      </c>
      <c r="D37" s="56"/>
      <c r="E37" s="56">
        <f t="shared" si="38"/>
        <v>1</v>
      </c>
      <c r="F37" s="56">
        <f t="shared" si="39"/>
        <v>2</v>
      </c>
      <c r="G37" s="56">
        <f t="shared" si="40"/>
        <v>2</v>
      </c>
      <c r="H37" s="56">
        <f t="shared" si="41"/>
        <v>0</v>
      </c>
      <c r="I37" s="56">
        <f t="shared" si="42"/>
        <v>1</v>
      </c>
      <c r="J37" s="56">
        <f t="shared" si="43"/>
        <v>0</v>
      </c>
      <c r="K37" s="57"/>
      <c r="L37" s="56">
        <f t="shared" si="44"/>
        <v>1</v>
      </c>
      <c r="M37" s="56">
        <f t="shared" si="45"/>
        <v>2</v>
      </c>
      <c r="N37" s="56">
        <f t="shared" si="46"/>
        <v>2</v>
      </c>
      <c r="O37" s="56">
        <f t="shared" si="47"/>
        <v>0</v>
      </c>
      <c r="P37" s="56">
        <f t="shared" si="48"/>
        <v>1</v>
      </c>
      <c r="Q37" s="56">
        <f t="shared" si="49"/>
        <v>0</v>
      </c>
      <c r="R37" s="56">
        <v>1</v>
      </c>
      <c r="S37" s="55" t="s">
        <v>15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8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148</v>
      </c>
      <c r="D38" s="56">
        <v>1</v>
      </c>
      <c r="E38" s="56">
        <f t="shared" si="38"/>
        <v>1</v>
      </c>
      <c r="F38" s="56">
        <f t="shared" si="39"/>
        <v>2</v>
      </c>
      <c r="G38" s="56">
        <f t="shared" si="40"/>
        <v>2</v>
      </c>
      <c r="H38" s="56">
        <f t="shared" si="41"/>
        <v>0</v>
      </c>
      <c r="I38" s="56">
        <f t="shared" si="42"/>
        <v>1</v>
      </c>
      <c r="J38" s="56">
        <f t="shared" si="43"/>
        <v>0</v>
      </c>
      <c r="K38" s="57"/>
      <c r="L38" s="56">
        <f t="shared" si="44"/>
        <v>1</v>
      </c>
      <c r="M38" s="56">
        <f t="shared" si="45"/>
        <v>2</v>
      </c>
      <c r="N38" s="56">
        <f t="shared" si="46"/>
        <v>2</v>
      </c>
      <c r="O38" s="56">
        <f t="shared" si="47"/>
        <v>0</v>
      </c>
      <c r="P38" s="56">
        <f t="shared" si="48"/>
        <v>1</v>
      </c>
      <c r="Q38" s="56">
        <f t="shared" si="49"/>
        <v>0</v>
      </c>
      <c r="R38" s="56"/>
      <c r="S38" s="55" t="s">
        <v>87</v>
      </c>
      <c r="T38" s="34"/>
      <c r="U38" s="295">
        <v>18</v>
      </c>
      <c r="V38" s="338">
        <f>U38/Resumo!C159</f>
        <v>0.52941176470588236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2</v>
      </c>
      <c r="G39" s="56">
        <f t="shared" si="40"/>
        <v>2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2</v>
      </c>
      <c r="N39" s="56">
        <f t="shared" si="46"/>
        <v>2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2</v>
      </c>
      <c r="G40" s="67">
        <f t="shared" si="40"/>
        <v>2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2</v>
      </c>
      <c r="N40" s="67">
        <f t="shared" si="46"/>
        <v>2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4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22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5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Preto</v>
      </c>
      <c r="D43" s="49">
        <f>SUM(D44:D53)</f>
        <v>1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2</v>
      </c>
      <c r="S43" s="48" t="str">
        <f>C4</f>
        <v>Branco</v>
      </c>
      <c r="T43" s="34"/>
      <c r="U43" s="151" t="str">
        <f>IFERROR(VLOOKUP(V43,Resumo!$D$7:$E$147,2,FALSE),"")</f>
        <v>G</v>
      </c>
      <c r="V43" s="116" t="s">
        <v>164</v>
      </c>
      <c r="W43" s="116">
        <f t="shared" ref="W43:AC58" si="50">COUNTIFS($C$4:$C$131,$V43,$B$4:$B$131,W$42)+COUNTIFS($S$4:$S$131,$V43,$B$4:$B$131,W$42)</f>
        <v>5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Ralph</v>
      </c>
      <c r="D44" s="56"/>
      <c r="E44" s="56">
        <f t="shared" ref="E44:E53" si="51">IF((C44=""),0,IF($D$43=$R$43,1,IF($D$43&gt;$R$43,3,IF($D$43&lt;$R$43,0))))</f>
        <v>0</v>
      </c>
      <c r="F44" s="56">
        <f t="shared" ref="F44:F53" si="52">$D$43</f>
        <v>1</v>
      </c>
      <c r="G44" s="56">
        <f t="shared" ref="G44:G53" si="53">$R$43</f>
        <v>2</v>
      </c>
      <c r="H44" s="56">
        <f t="shared" ref="H44:H53" si="54">IF((C44=""),0,IF($D$43&gt;$R$43,1,0))</f>
        <v>0</v>
      </c>
      <c r="I44" s="56">
        <f t="shared" ref="I44:I53" si="55">IF((C44=""),0,IF($D$43=$R$43,1,0))</f>
        <v>0</v>
      </c>
      <c r="J44" s="56">
        <f t="shared" ref="J44:J53" si="56">IF((C44=""),0,IF($D$43&lt;$R$43,1,0))</f>
        <v>1</v>
      </c>
      <c r="K44" s="57"/>
      <c r="L44" s="56">
        <f t="shared" ref="L44:L53" si="57">IF((S44=""),0,IF($D$43=$R$43,1,IF($D$43&lt;$R$43,3,IF($D$43&gt;$R$43,0))))</f>
        <v>3</v>
      </c>
      <c r="M44" s="56">
        <f t="shared" ref="M44:M53" si="58">$R$43</f>
        <v>2</v>
      </c>
      <c r="N44" s="56">
        <f t="shared" ref="N44:N53" si="59">$D$43</f>
        <v>1</v>
      </c>
      <c r="O44" s="56">
        <f t="shared" ref="O44:O53" si="60">IF((S44=""),0,IF($D$43&lt;$R$43,1,0))</f>
        <v>1</v>
      </c>
      <c r="P44" s="56">
        <f t="shared" ref="P44:P53" si="61">IF((S44=""),0,IF($D$43=$R$43,1,0))</f>
        <v>0</v>
      </c>
      <c r="Q44" s="56">
        <f t="shared" ref="Q44:Q53" si="62">IF((S44=""),0,IF($D$43&gt;$R$43,1,0))</f>
        <v>0</v>
      </c>
      <c r="R44" s="56"/>
      <c r="S44" s="55" t="str">
        <f>$S$5</f>
        <v>Jean</v>
      </c>
      <c r="T44" s="34"/>
      <c r="U44" s="153" t="str">
        <f>IFERROR(VLOOKUP(V44,Resumo!$D$7:$E$147,2,FALSE),"")</f>
        <v/>
      </c>
      <c r="V44" s="114" t="s">
        <v>205</v>
      </c>
      <c r="W44" s="114">
        <f t="shared" si="50"/>
        <v>5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 t="s">
        <v>84</v>
      </c>
      <c r="D45" s="56"/>
      <c r="E45" s="56">
        <f t="shared" si="51"/>
        <v>0</v>
      </c>
      <c r="F45" s="56">
        <f t="shared" si="52"/>
        <v>1</v>
      </c>
      <c r="G45" s="56">
        <f t="shared" si="53"/>
        <v>2</v>
      </c>
      <c r="H45" s="56">
        <f t="shared" si="54"/>
        <v>0</v>
      </c>
      <c r="I45" s="56">
        <f t="shared" si="55"/>
        <v>0</v>
      </c>
      <c r="J45" s="56">
        <f t="shared" si="56"/>
        <v>1</v>
      </c>
      <c r="K45" s="57"/>
      <c r="L45" s="56">
        <f t="shared" si="57"/>
        <v>3</v>
      </c>
      <c r="M45" s="56">
        <f t="shared" si="58"/>
        <v>2</v>
      </c>
      <c r="N45" s="56">
        <f t="shared" si="59"/>
        <v>1</v>
      </c>
      <c r="O45" s="56">
        <f t="shared" si="60"/>
        <v>1</v>
      </c>
      <c r="P45" s="56">
        <f t="shared" si="61"/>
        <v>0</v>
      </c>
      <c r="Q45" s="56">
        <f t="shared" si="62"/>
        <v>0</v>
      </c>
      <c r="R45" s="56"/>
      <c r="S45" s="55" t="s">
        <v>112</v>
      </c>
      <c r="T45" s="34"/>
      <c r="U45" s="153" t="str">
        <f>IFERROR(VLOOKUP(V45,Resumo!$D$7:$E$147,2,FALSE),"")</f>
        <v>V</v>
      </c>
      <c r="V45" s="114" t="s">
        <v>13</v>
      </c>
      <c r="W45" s="114">
        <f t="shared" si="50"/>
        <v>0</v>
      </c>
      <c r="X45" s="114">
        <f t="shared" si="50"/>
        <v>0</v>
      </c>
      <c r="Y45" s="114">
        <f t="shared" si="50"/>
        <v>0</v>
      </c>
      <c r="Z45" s="114">
        <f t="shared" si="50"/>
        <v>0</v>
      </c>
      <c r="AA45" s="114">
        <f t="shared" si="50"/>
        <v>4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 t="s">
        <v>145</v>
      </c>
      <c r="D46" s="56"/>
      <c r="E46" s="56">
        <f t="shared" si="51"/>
        <v>0</v>
      </c>
      <c r="F46" s="56">
        <f t="shared" si="52"/>
        <v>1</v>
      </c>
      <c r="G46" s="56">
        <f t="shared" si="53"/>
        <v>2</v>
      </c>
      <c r="H46" s="56">
        <f t="shared" si="54"/>
        <v>0</v>
      </c>
      <c r="I46" s="56">
        <f t="shared" si="55"/>
        <v>0</v>
      </c>
      <c r="J46" s="56">
        <f t="shared" si="56"/>
        <v>1</v>
      </c>
      <c r="K46" s="57"/>
      <c r="L46" s="56">
        <f t="shared" si="57"/>
        <v>3</v>
      </c>
      <c r="M46" s="56">
        <f t="shared" si="58"/>
        <v>2</v>
      </c>
      <c r="N46" s="56">
        <f t="shared" si="59"/>
        <v>1</v>
      </c>
      <c r="O46" s="56">
        <f t="shared" si="60"/>
        <v>1</v>
      </c>
      <c r="P46" s="56">
        <f t="shared" si="61"/>
        <v>0</v>
      </c>
      <c r="Q46" s="56">
        <f t="shared" si="62"/>
        <v>0</v>
      </c>
      <c r="R46" s="56"/>
      <c r="S46" s="55" t="s">
        <v>114</v>
      </c>
      <c r="T46" s="34"/>
      <c r="U46" s="153" t="str">
        <f>IFERROR(VLOOKUP(V46,Resumo!$D$7:$E$147,2,FALSE),"")</f>
        <v>L</v>
      </c>
      <c r="V46" s="114" t="s">
        <v>173</v>
      </c>
      <c r="W46" s="114">
        <f t="shared" si="50"/>
        <v>0</v>
      </c>
      <c r="X46" s="114">
        <f t="shared" si="50"/>
        <v>0</v>
      </c>
      <c r="Y46" s="114">
        <f t="shared" si="50"/>
        <v>3</v>
      </c>
      <c r="Z46" s="114">
        <f t="shared" si="50"/>
        <v>1</v>
      </c>
      <c r="AA46" s="114">
        <f t="shared" si="50"/>
        <v>0</v>
      </c>
      <c r="AB46" s="114">
        <f t="shared" si="50"/>
        <v>0</v>
      </c>
      <c r="AC46" s="154">
        <f t="shared" si="50"/>
        <v>0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 t="s">
        <v>82</v>
      </c>
      <c r="D47" s="56"/>
      <c r="E47" s="56">
        <f t="shared" si="51"/>
        <v>0</v>
      </c>
      <c r="F47" s="56">
        <f t="shared" si="52"/>
        <v>1</v>
      </c>
      <c r="G47" s="56">
        <f t="shared" si="53"/>
        <v>2</v>
      </c>
      <c r="H47" s="56">
        <f t="shared" si="54"/>
        <v>0</v>
      </c>
      <c r="I47" s="56">
        <f t="shared" si="55"/>
        <v>0</v>
      </c>
      <c r="J47" s="56">
        <f t="shared" si="56"/>
        <v>1</v>
      </c>
      <c r="K47" s="57"/>
      <c r="L47" s="56">
        <f t="shared" si="57"/>
        <v>3</v>
      </c>
      <c r="M47" s="56">
        <f t="shared" si="58"/>
        <v>2</v>
      </c>
      <c r="N47" s="56">
        <f t="shared" si="59"/>
        <v>1</v>
      </c>
      <c r="O47" s="56">
        <f t="shared" si="60"/>
        <v>1</v>
      </c>
      <c r="P47" s="56">
        <f t="shared" si="61"/>
        <v>0</v>
      </c>
      <c r="Q47" s="56">
        <f t="shared" si="62"/>
        <v>0</v>
      </c>
      <c r="R47" s="56"/>
      <c r="S47" s="55" t="s">
        <v>142</v>
      </c>
      <c r="T47" s="34"/>
      <c r="U47" s="153" t="str">
        <f>IFERROR(VLOOKUP(V47,Resumo!$D$7:$E$147,2,FALSE),"")</f>
        <v>A</v>
      </c>
      <c r="V47" s="114" t="s">
        <v>12</v>
      </c>
      <c r="W47" s="114">
        <f t="shared" si="50"/>
        <v>0</v>
      </c>
      <c r="X47" s="114">
        <f t="shared" si="50"/>
        <v>0</v>
      </c>
      <c r="Y47" s="114">
        <f t="shared" si="50"/>
        <v>0</v>
      </c>
      <c r="Z47" s="114">
        <f t="shared" si="50"/>
        <v>0</v>
      </c>
      <c r="AA47" s="114">
        <f t="shared" si="50"/>
        <v>0</v>
      </c>
      <c r="AB47" s="114">
        <f t="shared" si="50"/>
        <v>0</v>
      </c>
      <c r="AC47" s="154">
        <f t="shared" si="50"/>
        <v>4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 t="s">
        <v>13</v>
      </c>
      <c r="D48" s="56">
        <v>1</v>
      </c>
      <c r="E48" s="56">
        <f t="shared" si="51"/>
        <v>0</v>
      </c>
      <c r="F48" s="56">
        <f t="shared" si="52"/>
        <v>1</v>
      </c>
      <c r="G48" s="56">
        <f t="shared" si="53"/>
        <v>2</v>
      </c>
      <c r="H48" s="56">
        <f t="shared" si="54"/>
        <v>0</v>
      </c>
      <c r="I48" s="56">
        <f t="shared" si="55"/>
        <v>0</v>
      </c>
      <c r="J48" s="56">
        <f t="shared" si="56"/>
        <v>1</v>
      </c>
      <c r="K48" s="57"/>
      <c r="L48" s="56">
        <f t="shared" si="57"/>
        <v>3</v>
      </c>
      <c r="M48" s="56">
        <f t="shared" si="58"/>
        <v>2</v>
      </c>
      <c r="N48" s="56">
        <f t="shared" si="59"/>
        <v>1</v>
      </c>
      <c r="O48" s="56">
        <f t="shared" si="60"/>
        <v>1</v>
      </c>
      <c r="P48" s="56">
        <f t="shared" si="61"/>
        <v>0</v>
      </c>
      <c r="Q48" s="56">
        <f t="shared" si="62"/>
        <v>0</v>
      </c>
      <c r="R48" s="56">
        <v>1</v>
      </c>
      <c r="S48" s="55" t="s">
        <v>147</v>
      </c>
      <c r="T48" s="34"/>
      <c r="U48" s="153" t="str">
        <f>IFERROR(VLOOKUP(V48,Resumo!$D$7:$E$147,2,FALSE),"")</f>
        <v>Z</v>
      </c>
      <c r="V48" s="114" t="s">
        <v>112</v>
      </c>
      <c r="W48" s="114">
        <f t="shared" si="50"/>
        <v>0</v>
      </c>
      <c r="X48" s="114">
        <f t="shared" si="50"/>
        <v>3</v>
      </c>
      <c r="Y48" s="114">
        <f t="shared" si="50"/>
        <v>0</v>
      </c>
      <c r="Z48" s="114">
        <f t="shared" si="50"/>
        <v>0</v>
      </c>
      <c r="AA48" s="114">
        <f t="shared" si="50"/>
        <v>0</v>
      </c>
      <c r="AB48" s="114">
        <f t="shared" si="50"/>
        <v>0</v>
      </c>
      <c r="AC48" s="154">
        <f t="shared" si="50"/>
        <v>0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 t="s">
        <v>197</v>
      </c>
      <c r="D49" s="56"/>
      <c r="E49" s="56">
        <f t="shared" si="51"/>
        <v>0</v>
      </c>
      <c r="F49" s="56">
        <f t="shared" si="52"/>
        <v>1</v>
      </c>
      <c r="G49" s="56">
        <f t="shared" si="53"/>
        <v>2</v>
      </c>
      <c r="H49" s="56">
        <f t="shared" si="54"/>
        <v>0</v>
      </c>
      <c r="I49" s="56">
        <f t="shared" si="55"/>
        <v>0</v>
      </c>
      <c r="J49" s="56">
        <f t="shared" si="56"/>
        <v>1</v>
      </c>
      <c r="K49" s="57"/>
      <c r="L49" s="56">
        <f t="shared" si="57"/>
        <v>3</v>
      </c>
      <c r="M49" s="56">
        <f t="shared" si="58"/>
        <v>2</v>
      </c>
      <c r="N49" s="56">
        <f t="shared" si="59"/>
        <v>1</v>
      </c>
      <c r="O49" s="56">
        <f t="shared" si="60"/>
        <v>1</v>
      </c>
      <c r="P49" s="56">
        <f t="shared" si="61"/>
        <v>0</v>
      </c>
      <c r="Q49" s="56">
        <f t="shared" si="62"/>
        <v>0</v>
      </c>
      <c r="R49" s="56"/>
      <c r="S49" s="55" t="s">
        <v>143</v>
      </c>
      <c r="T49" s="34"/>
      <c r="U49" s="153" t="str">
        <f>IFERROR(VLOOKUP(V49,Resumo!$D$7:$E$147,2,FALSE),"")</f>
        <v>L</v>
      </c>
      <c r="V49" s="114" t="s">
        <v>145</v>
      </c>
      <c r="W49" s="114">
        <f t="shared" si="50"/>
        <v>0</v>
      </c>
      <c r="X49" s="114">
        <f t="shared" si="50"/>
        <v>0</v>
      </c>
      <c r="Y49" s="114">
        <f t="shared" si="50"/>
        <v>3</v>
      </c>
      <c r="Z49" s="114">
        <f t="shared" si="50"/>
        <v>0</v>
      </c>
      <c r="AA49" s="114">
        <f t="shared" si="50"/>
        <v>0</v>
      </c>
      <c r="AB49" s="114">
        <f t="shared" si="50"/>
        <v>0</v>
      </c>
      <c r="AC49" s="154">
        <f t="shared" si="50"/>
        <v>0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 t="s">
        <v>15</v>
      </c>
      <c r="D50" s="56"/>
      <c r="E50" s="56">
        <f t="shared" si="51"/>
        <v>0</v>
      </c>
      <c r="F50" s="56">
        <f t="shared" si="52"/>
        <v>1</v>
      </c>
      <c r="G50" s="56">
        <f t="shared" si="53"/>
        <v>2</v>
      </c>
      <c r="H50" s="56">
        <f t="shared" si="54"/>
        <v>0</v>
      </c>
      <c r="I50" s="56">
        <f t="shared" si="55"/>
        <v>0</v>
      </c>
      <c r="J50" s="56">
        <f t="shared" si="56"/>
        <v>1</v>
      </c>
      <c r="K50" s="57"/>
      <c r="L50" s="56">
        <f t="shared" si="57"/>
        <v>3</v>
      </c>
      <c r="M50" s="56">
        <f t="shared" si="58"/>
        <v>2</v>
      </c>
      <c r="N50" s="56">
        <f t="shared" si="59"/>
        <v>1</v>
      </c>
      <c r="O50" s="56">
        <f t="shared" si="60"/>
        <v>1</v>
      </c>
      <c r="P50" s="56">
        <f t="shared" si="61"/>
        <v>0</v>
      </c>
      <c r="Q50" s="56">
        <f t="shared" si="62"/>
        <v>0</v>
      </c>
      <c r="R50" s="56"/>
      <c r="S50" s="55" t="s">
        <v>247</v>
      </c>
      <c r="T50" s="34"/>
      <c r="U50" s="153" t="str">
        <f>IFERROR(VLOOKUP(V50,Resumo!$D$7:$E$147,2,FALSE),"")</f>
        <v>Z</v>
      </c>
      <c r="V50" s="114" t="s">
        <v>142</v>
      </c>
      <c r="W50" s="114">
        <f t="shared" si="50"/>
        <v>0</v>
      </c>
      <c r="X50" s="114">
        <f t="shared" si="50"/>
        <v>0</v>
      </c>
      <c r="Y50" s="114">
        <f t="shared" si="50"/>
        <v>0</v>
      </c>
      <c r="Z50" s="114">
        <f t="shared" si="50"/>
        <v>2</v>
      </c>
      <c r="AA50" s="114">
        <f t="shared" si="50"/>
        <v>1</v>
      </c>
      <c r="AB50" s="114">
        <f t="shared" si="50"/>
        <v>1</v>
      </c>
      <c r="AC50" s="154">
        <f t="shared" si="50"/>
        <v>0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 t="s">
        <v>12</v>
      </c>
      <c r="D51" s="56"/>
      <c r="E51" s="56">
        <f t="shared" si="51"/>
        <v>0</v>
      </c>
      <c r="F51" s="56">
        <f t="shared" si="52"/>
        <v>1</v>
      </c>
      <c r="G51" s="56">
        <f t="shared" si="53"/>
        <v>2</v>
      </c>
      <c r="H51" s="56">
        <f t="shared" si="54"/>
        <v>0</v>
      </c>
      <c r="I51" s="56">
        <f t="shared" si="55"/>
        <v>0</v>
      </c>
      <c r="J51" s="56">
        <f t="shared" si="56"/>
        <v>1</v>
      </c>
      <c r="K51" s="57"/>
      <c r="L51" s="56">
        <f t="shared" si="57"/>
        <v>3</v>
      </c>
      <c r="M51" s="56">
        <f t="shared" si="58"/>
        <v>2</v>
      </c>
      <c r="N51" s="56">
        <f t="shared" si="59"/>
        <v>1</v>
      </c>
      <c r="O51" s="56">
        <f t="shared" si="60"/>
        <v>1</v>
      </c>
      <c r="P51" s="56">
        <f t="shared" si="61"/>
        <v>0</v>
      </c>
      <c r="Q51" s="56">
        <f t="shared" si="62"/>
        <v>0</v>
      </c>
      <c r="R51" s="56">
        <v>1</v>
      </c>
      <c r="S51" s="55" t="s">
        <v>148</v>
      </c>
      <c r="T51" s="34"/>
      <c r="U51" s="153" t="str">
        <f>IFERROR(VLOOKUP(V51,Resumo!$D$7:$E$147,2,FALSE),"")</f>
        <v>M</v>
      </c>
      <c r="V51" s="114" t="s">
        <v>147</v>
      </c>
      <c r="W51" s="114">
        <f t="shared" si="50"/>
        <v>0</v>
      </c>
      <c r="X51" s="114">
        <f t="shared" si="50"/>
        <v>0</v>
      </c>
      <c r="Y51" s="114">
        <f t="shared" si="50"/>
        <v>0</v>
      </c>
      <c r="Z51" s="114">
        <f t="shared" si="50"/>
        <v>0</v>
      </c>
      <c r="AA51" s="114">
        <f t="shared" si="50"/>
        <v>2</v>
      </c>
      <c r="AB51" s="114">
        <f t="shared" si="50"/>
        <v>2</v>
      </c>
      <c r="AC51" s="154">
        <f t="shared" si="50"/>
        <v>0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1</v>
      </c>
      <c r="G52" s="56">
        <f t="shared" si="53"/>
        <v>2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2</v>
      </c>
      <c r="N52" s="56">
        <f t="shared" si="59"/>
        <v>1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V</v>
      </c>
      <c r="V52" s="114" t="s">
        <v>247</v>
      </c>
      <c r="W52" s="114">
        <f t="shared" si="50"/>
        <v>0</v>
      </c>
      <c r="X52" s="114">
        <f t="shared" si="50"/>
        <v>0</v>
      </c>
      <c r="Y52" s="114">
        <f t="shared" si="50"/>
        <v>0</v>
      </c>
      <c r="Z52" s="114">
        <f t="shared" si="50"/>
        <v>0</v>
      </c>
      <c r="AA52" s="114">
        <f t="shared" si="50"/>
        <v>0</v>
      </c>
      <c r="AB52" s="114">
        <f t="shared" si="50"/>
        <v>3</v>
      </c>
      <c r="AC52" s="154">
        <f t="shared" si="50"/>
        <v>0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1</v>
      </c>
      <c r="G53" s="67">
        <f t="shared" si="53"/>
        <v>2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2</v>
      </c>
      <c r="N53" s="67">
        <f t="shared" si="59"/>
        <v>1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L</v>
      </c>
      <c r="V53" s="114" t="s">
        <v>114</v>
      </c>
      <c r="W53" s="114">
        <f t="shared" si="50"/>
        <v>0</v>
      </c>
      <c r="X53" s="114">
        <f t="shared" si="50"/>
        <v>0</v>
      </c>
      <c r="Y53" s="114">
        <f t="shared" si="50"/>
        <v>3</v>
      </c>
      <c r="Z53" s="114">
        <f t="shared" si="50"/>
        <v>0</v>
      </c>
      <c r="AA53" s="114">
        <f t="shared" si="50"/>
        <v>0</v>
      </c>
      <c r="AB53" s="114">
        <f t="shared" si="50"/>
        <v>0</v>
      </c>
      <c r="AC53" s="154">
        <f t="shared" si="50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A</v>
      </c>
      <c r="V54" s="114" t="s">
        <v>148</v>
      </c>
      <c r="W54" s="114">
        <f t="shared" si="50"/>
        <v>0</v>
      </c>
      <c r="X54" s="114">
        <f t="shared" si="50"/>
        <v>0</v>
      </c>
      <c r="Y54" s="114">
        <f t="shared" si="50"/>
        <v>0</v>
      </c>
      <c r="Z54" s="114">
        <f t="shared" si="50"/>
        <v>0</v>
      </c>
      <c r="AA54" s="114">
        <f t="shared" si="50"/>
        <v>0</v>
      </c>
      <c r="AB54" s="114">
        <f t="shared" si="50"/>
        <v>0</v>
      </c>
      <c r="AC54" s="154">
        <f t="shared" si="50"/>
        <v>3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L</v>
      </c>
      <c r="V55" s="114" t="s">
        <v>82</v>
      </c>
      <c r="W55" s="114">
        <f t="shared" si="50"/>
        <v>0</v>
      </c>
      <c r="X55" s="114">
        <f t="shared" si="50"/>
        <v>0</v>
      </c>
      <c r="Y55" s="114">
        <f t="shared" si="50"/>
        <v>0</v>
      </c>
      <c r="Z55" s="114">
        <f t="shared" si="50"/>
        <v>4</v>
      </c>
      <c r="AA55" s="114">
        <f t="shared" si="50"/>
        <v>0</v>
      </c>
      <c r="AB55" s="114">
        <f t="shared" si="50"/>
        <v>0</v>
      </c>
      <c r="AC55" s="154">
        <f t="shared" si="50"/>
        <v>0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 t="str">
        <f>C4</f>
        <v>Branco</v>
      </c>
      <c r="D56" s="49">
        <f>SUM(D57:D66)</f>
        <v>0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0</v>
      </c>
      <c r="S56" s="48" t="str">
        <f>S4</f>
        <v>Preto</v>
      </c>
      <c r="T56" s="34"/>
      <c r="U56" s="153" t="str">
        <f>IFERROR(VLOOKUP(V56,Resumo!$D$7:$E$147,2,FALSE),"")</f>
        <v>M</v>
      </c>
      <c r="V56" s="114" t="s">
        <v>143</v>
      </c>
      <c r="W56" s="114">
        <f t="shared" si="50"/>
        <v>0</v>
      </c>
      <c r="X56" s="114">
        <f t="shared" si="50"/>
        <v>0</v>
      </c>
      <c r="Y56" s="114">
        <f t="shared" si="50"/>
        <v>0</v>
      </c>
      <c r="Z56" s="114">
        <f t="shared" si="50"/>
        <v>0</v>
      </c>
      <c r="AA56" s="114">
        <f t="shared" si="50"/>
        <v>0</v>
      </c>
      <c r="AB56" s="114">
        <f t="shared" si="50"/>
        <v>4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 t="str">
        <f>C5</f>
        <v>Ralph</v>
      </c>
      <c r="D57" s="56"/>
      <c r="E57" s="56">
        <f t="shared" ref="E57:E66" si="63">IF((C57=""),0,IF($D$56=$R$56,1,IF($D$56&gt;$R$56,3,IF($D$56&lt;$R$56,0))))</f>
        <v>1</v>
      </c>
      <c r="F57" s="56">
        <f t="shared" ref="F57:F66" si="64">$D$56</f>
        <v>0</v>
      </c>
      <c r="G57" s="56">
        <f t="shared" ref="G57:G66" si="65">$R$56</f>
        <v>0</v>
      </c>
      <c r="H57" s="56">
        <f t="shared" ref="H57:H66" si="66">IF((C57=""),0,IF($D$56&gt;$R$56,1,0))</f>
        <v>0</v>
      </c>
      <c r="I57" s="56">
        <f t="shared" ref="I57:I66" si="67">IF((C57=""),0,IF($D$56=$R$56,1,0))</f>
        <v>1</v>
      </c>
      <c r="J57" s="56">
        <f t="shared" ref="J57:J66" si="68">IF((C57=""),0,IF($D$56&lt;$R$56,1,0))</f>
        <v>0</v>
      </c>
      <c r="K57" s="57"/>
      <c r="L57" s="56">
        <f t="shared" ref="L57:L66" si="69">IF((S57=""),0,IF($D$56=$R$56,1,IF($D$56&lt;$R$56,3,IF($D$56&gt;$R$56,0))))</f>
        <v>1</v>
      </c>
      <c r="M57" s="56">
        <f t="shared" ref="M57:M66" si="70">$R$56</f>
        <v>0</v>
      </c>
      <c r="N57" s="56">
        <f t="shared" ref="N57:N66" si="71">$D$56</f>
        <v>0</v>
      </c>
      <c r="O57" s="56">
        <f t="shared" ref="O57:O66" si="72">IF((S57=""),0,IF($D$56&lt;$R$56,1,0))</f>
        <v>0</v>
      </c>
      <c r="P57" s="56">
        <f t="shared" ref="P57:P66" si="73">IF((S57=""),0,IF($D$56=$R$56,1,0))</f>
        <v>1</v>
      </c>
      <c r="Q57" s="56">
        <f t="shared" ref="Q57:Q66" si="74">IF((S57=""),0,IF($D$56&gt;$R$56,1,0))</f>
        <v>0</v>
      </c>
      <c r="R57" s="56"/>
      <c r="S57" s="55" t="str">
        <f>S5</f>
        <v>Jean</v>
      </c>
      <c r="T57" s="34"/>
      <c r="U57" s="153" t="str">
        <f>IFERROR(VLOOKUP(V57,Resumo!$D$7:$E$147,2,FALSE),"")</f>
        <v>Z</v>
      </c>
      <c r="V57" s="114" t="s">
        <v>84</v>
      </c>
      <c r="W57" s="114">
        <f t="shared" si="50"/>
        <v>0</v>
      </c>
      <c r="X57" s="114">
        <f t="shared" si="50"/>
        <v>4</v>
      </c>
      <c r="Y57" s="114">
        <f t="shared" si="50"/>
        <v>0</v>
      </c>
      <c r="Z57" s="114">
        <f t="shared" si="50"/>
        <v>0</v>
      </c>
      <c r="AA57" s="114">
        <f t="shared" si="50"/>
        <v>0</v>
      </c>
      <c r="AB57" s="114">
        <f t="shared" si="50"/>
        <v>0</v>
      </c>
      <c r="AC57" s="154">
        <f t="shared" si="50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 t="s">
        <v>283</v>
      </c>
      <c r="D58" s="56"/>
      <c r="E58" s="56">
        <f t="shared" si="63"/>
        <v>1</v>
      </c>
      <c r="F58" s="56">
        <f t="shared" si="64"/>
        <v>0</v>
      </c>
      <c r="G58" s="56">
        <f t="shared" si="65"/>
        <v>0</v>
      </c>
      <c r="H58" s="56">
        <f t="shared" si="66"/>
        <v>0</v>
      </c>
      <c r="I58" s="56">
        <f t="shared" si="67"/>
        <v>1</v>
      </c>
      <c r="J58" s="56">
        <f t="shared" si="68"/>
        <v>0</v>
      </c>
      <c r="K58" s="57"/>
      <c r="L58" s="56">
        <f t="shared" si="69"/>
        <v>1</v>
      </c>
      <c r="M58" s="56">
        <f t="shared" si="70"/>
        <v>0</v>
      </c>
      <c r="N58" s="56">
        <f t="shared" si="71"/>
        <v>0</v>
      </c>
      <c r="O58" s="56">
        <f t="shared" si="72"/>
        <v>0</v>
      </c>
      <c r="P58" s="56">
        <f t="shared" si="73"/>
        <v>1</v>
      </c>
      <c r="Q58" s="56">
        <f t="shared" si="74"/>
        <v>0</v>
      </c>
      <c r="R58" s="56"/>
      <c r="S58" s="55" t="s">
        <v>84</v>
      </c>
      <c r="T58" s="34"/>
      <c r="U58" s="153" t="str">
        <f>IFERROR(VLOOKUP(V58,Resumo!$D$7:$E$147,2,FALSE),"")</f>
        <v>L</v>
      </c>
      <c r="V58" s="114" t="s">
        <v>197</v>
      </c>
      <c r="W58" s="114">
        <f t="shared" si="50"/>
        <v>0</v>
      </c>
      <c r="X58" s="114">
        <f t="shared" si="50"/>
        <v>0</v>
      </c>
      <c r="Y58" s="114">
        <f t="shared" si="50"/>
        <v>1</v>
      </c>
      <c r="Z58" s="114">
        <f t="shared" si="50"/>
        <v>0</v>
      </c>
      <c r="AA58" s="114">
        <f t="shared" si="50"/>
        <v>0</v>
      </c>
      <c r="AB58" s="114">
        <f t="shared" si="50"/>
        <v>3</v>
      </c>
      <c r="AC58" s="154">
        <f t="shared" si="50"/>
        <v>0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 t="s">
        <v>173</v>
      </c>
      <c r="D59" s="56"/>
      <c r="E59" s="56">
        <f t="shared" si="63"/>
        <v>1</v>
      </c>
      <c r="F59" s="56">
        <f t="shared" si="64"/>
        <v>0</v>
      </c>
      <c r="G59" s="56">
        <f t="shared" si="65"/>
        <v>0</v>
      </c>
      <c r="H59" s="56">
        <f t="shared" si="66"/>
        <v>0</v>
      </c>
      <c r="I59" s="56">
        <f t="shared" si="67"/>
        <v>1</v>
      </c>
      <c r="J59" s="56">
        <f t="shared" si="68"/>
        <v>0</v>
      </c>
      <c r="K59" s="57"/>
      <c r="L59" s="56">
        <f t="shared" si="69"/>
        <v>1</v>
      </c>
      <c r="M59" s="56">
        <f t="shared" si="70"/>
        <v>0</v>
      </c>
      <c r="N59" s="56">
        <f t="shared" si="71"/>
        <v>0</v>
      </c>
      <c r="O59" s="56">
        <f t="shared" si="72"/>
        <v>0</v>
      </c>
      <c r="P59" s="56">
        <f t="shared" si="73"/>
        <v>1</v>
      </c>
      <c r="Q59" s="56">
        <f t="shared" si="74"/>
        <v>0</v>
      </c>
      <c r="R59" s="56"/>
      <c r="S59" s="55" t="s">
        <v>197</v>
      </c>
      <c r="T59" s="34"/>
      <c r="U59" s="153" t="str">
        <f>IFERROR(VLOOKUP(V59,Resumo!$D$7:$E$147,2,FALSE),"")</f>
        <v>A</v>
      </c>
      <c r="V59" s="114" t="s">
        <v>87</v>
      </c>
      <c r="W59" s="114">
        <f t="shared" ref="W59:AC74" si="75">COUNTIFS($C$4:$C$131,$V59,$B$4:$B$131,W$42)+COUNTIFS($S$4:$S$131,$V59,$B$4:$B$131,W$42)</f>
        <v>0</v>
      </c>
      <c r="X59" s="114">
        <f t="shared" si="75"/>
        <v>0</v>
      </c>
      <c r="Y59" s="114">
        <f t="shared" si="75"/>
        <v>0</v>
      </c>
      <c r="Z59" s="114">
        <f t="shared" si="75"/>
        <v>0</v>
      </c>
      <c r="AA59" s="114">
        <f t="shared" si="75"/>
        <v>0</v>
      </c>
      <c r="AB59" s="114">
        <f t="shared" si="75"/>
        <v>0</v>
      </c>
      <c r="AC59" s="154">
        <f t="shared" si="75"/>
        <v>3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 t="s">
        <v>279</v>
      </c>
      <c r="D60" s="56"/>
      <c r="E60" s="56">
        <f t="shared" si="63"/>
        <v>1</v>
      </c>
      <c r="F60" s="56">
        <f t="shared" si="64"/>
        <v>0</v>
      </c>
      <c r="G60" s="56">
        <f t="shared" si="65"/>
        <v>0</v>
      </c>
      <c r="H60" s="56">
        <f t="shared" si="66"/>
        <v>0</v>
      </c>
      <c r="I60" s="56">
        <f t="shared" si="67"/>
        <v>1</v>
      </c>
      <c r="J60" s="56">
        <f t="shared" si="68"/>
        <v>0</v>
      </c>
      <c r="K60" s="57"/>
      <c r="L60" s="56">
        <f t="shared" si="69"/>
        <v>1</v>
      </c>
      <c r="M60" s="56">
        <f t="shared" si="70"/>
        <v>0</v>
      </c>
      <c r="N60" s="56">
        <f t="shared" si="71"/>
        <v>0</v>
      </c>
      <c r="O60" s="56">
        <f t="shared" si="72"/>
        <v>0</v>
      </c>
      <c r="P60" s="56">
        <f t="shared" si="73"/>
        <v>1</v>
      </c>
      <c r="Q60" s="56">
        <f t="shared" si="74"/>
        <v>0</v>
      </c>
      <c r="R60" s="56"/>
      <c r="S60" s="55" t="s">
        <v>82</v>
      </c>
      <c r="T60" s="34"/>
      <c r="U60" s="153" t="str">
        <f>IFERROR(VLOOKUP(V60,Resumo!$D$7:$E$147,2,FALSE),"")</f>
        <v>M</v>
      </c>
      <c r="V60" s="114" t="s">
        <v>15</v>
      </c>
      <c r="W60" s="114">
        <f t="shared" si="75"/>
        <v>0</v>
      </c>
      <c r="X60" s="114">
        <f t="shared" si="75"/>
        <v>0</v>
      </c>
      <c r="Y60" s="114">
        <f t="shared" si="75"/>
        <v>0</v>
      </c>
      <c r="Z60" s="114">
        <f t="shared" si="75"/>
        <v>0</v>
      </c>
      <c r="AA60" s="114">
        <f t="shared" si="75"/>
        <v>0</v>
      </c>
      <c r="AB60" s="114">
        <f t="shared" si="75"/>
        <v>4</v>
      </c>
      <c r="AC60" s="154">
        <f t="shared" si="75"/>
        <v>0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 t="s">
        <v>85</v>
      </c>
      <c r="D61" s="56"/>
      <c r="E61" s="56">
        <f t="shared" si="63"/>
        <v>1</v>
      </c>
      <c r="F61" s="56">
        <f t="shared" si="64"/>
        <v>0</v>
      </c>
      <c r="G61" s="56">
        <f t="shared" si="65"/>
        <v>0</v>
      </c>
      <c r="H61" s="56">
        <f t="shared" si="66"/>
        <v>0</v>
      </c>
      <c r="I61" s="56">
        <f t="shared" si="67"/>
        <v>1</v>
      </c>
      <c r="J61" s="56">
        <f t="shared" si="68"/>
        <v>0</v>
      </c>
      <c r="K61" s="57"/>
      <c r="L61" s="56">
        <f t="shared" si="69"/>
        <v>1</v>
      </c>
      <c r="M61" s="56">
        <f t="shared" si="70"/>
        <v>0</v>
      </c>
      <c r="N61" s="56">
        <f t="shared" si="71"/>
        <v>0</v>
      </c>
      <c r="O61" s="56">
        <f t="shared" si="72"/>
        <v>0</v>
      </c>
      <c r="P61" s="56">
        <f t="shared" si="73"/>
        <v>1</v>
      </c>
      <c r="Q61" s="56">
        <f t="shared" si="74"/>
        <v>0</v>
      </c>
      <c r="R61" s="56"/>
      <c r="S61" s="55" t="s">
        <v>13</v>
      </c>
      <c r="T61" s="34"/>
      <c r="U61" s="153" t="str">
        <f>IFERROR(VLOOKUP(V61,Resumo!$D$7:$E$147,2,FALSE),"")</f>
        <v>V</v>
      </c>
      <c r="V61" s="114" t="s">
        <v>85</v>
      </c>
      <c r="W61" s="114">
        <f t="shared" si="75"/>
        <v>0</v>
      </c>
      <c r="X61" s="114">
        <f t="shared" si="75"/>
        <v>0</v>
      </c>
      <c r="Y61" s="114">
        <f t="shared" si="75"/>
        <v>0</v>
      </c>
      <c r="Z61" s="114">
        <f t="shared" si="75"/>
        <v>0</v>
      </c>
      <c r="AA61" s="114">
        <f t="shared" si="75"/>
        <v>3</v>
      </c>
      <c r="AB61" s="114">
        <f t="shared" si="75"/>
        <v>0</v>
      </c>
      <c r="AC61" s="154">
        <f t="shared" si="75"/>
        <v>0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 t="s">
        <v>248</v>
      </c>
      <c r="D62" s="56"/>
      <c r="E62" s="56">
        <f t="shared" si="63"/>
        <v>1</v>
      </c>
      <c r="F62" s="56">
        <f t="shared" si="64"/>
        <v>0</v>
      </c>
      <c r="G62" s="56">
        <f t="shared" si="65"/>
        <v>0</v>
      </c>
      <c r="H62" s="56">
        <f t="shared" si="66"/>
        <v>0</v>
      </c>
      <c r="I62" s="56">
        <f t="shared" si="67"/>
        <v>1</v>
      </c>
      <c r="J62" s="56">
        <f t="shared" si="68"/>
        <v>0</v>
      </c>
      <c r="K62" s="57"/>
      <c r="L62" s="56">
        <f t="shared" si="69"/>
        <v>1</v>
      </c>
      <c r="M62" s="56">
        <f t="shared" si="70"/>
        <v>0</v>
      </c>
      <c r="N62" s="56">
        <f t="shared" si="71"/>
        <v>0</v>
      </c>
      <c r="O62" s="56">
        <f t="shared" si="72"/>
        <v>0</v>
      </c>
      <c r="P62" s="56">
        <f t="shared" si="73"/>
        <v>1</v>
      </c>
      <c r="Q62" s="56">
        <f t="shared" si="74"/>
        <v>0</v>
      </c>
      <c r="R62" s="56"/>
      <c r="S62" s="55" t="s">
        <v>142</v>
      </c>
      <c r="T62" s="34"/>
      <c r="U62" s="153" t="str">
        <f>IFERROR(VLOOKUP(V62,Resumo!$D$7:$E$147,2,FALSE),"")</f>
        <v/>
      </c>
      <c r="V62" s="114" t="s">
        <v>279</v>
      </c>
      <c r="W62" s="114">
        <f t="shared" si="75"/>
        <v>0</v>
      </c>
      <c r="X62" s="114">
        <f t="shared" si="75"/>
        <v>0</v>
      </c>
      <c r="Y62" s="114">
        <f t="shared" si="75"/>
        <v>0</v>
      </c>
      <c r="Z62" s="114">
        <f t="shared" si="75"/>
        <v>3</v>
      </c>
      <c r="AA62" s="114">
        <f t="shared" si="75"/>
        <v>0</v>
      </c>
      <c r="AB62" s="114">
        <f t="shared" si="75"/>
        <v>0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 t="s">
        <v>147</v>
      </c>
      <c r="D63" s="56"/>
      <c r="E63" s="56">
        <f t="shared" si="63"/>
        <v>1</v>
      </c>
      <c r="F63" s="56">
        <f t="shared" si="64"/>
        <v>0</v>
      </c>
      <c r="G63" s="56">
        <f t="shared" si="65"/>
        <v>0</v>
      </c>
      <c r="H63" s="56">
        <f t="shared" si="66"/>
        <v>0</v>
      </c>
      <c r="I63" s="56">
        <f t="shared" si="67"/>
        <v>1</v>
      </c>
      <c r="J63" s="56">
        <f t="shared" si="68"/>
        <v>0</v>
      </c>
      <c r="K63" s="57"/>
      <c r="L63" s="56">
        <f t="shared" si="69"/>
        <v>1</v>
      </c>
      <c r="M63" s="56">
        <f t="shared" si="70"/>
        <v>0</v>
      </c>
      <c r="N63" s="56">
        <f t="shared" si="71"/>
        <v>0</v>
      </c>
      <c r="O63" s="56">
        <f t="shared" si="72"/>
        <v>0</v>
      </c>
      <c r="P63" s="56">
        <f t="shared" si="73"/>
        <v>1</v>
      </c>
      <c r="Q63" s="56">
        <f t="shared" si="74"/>
        <v>0</v>
      </c>
      <c r="R63" s="56"/>
      <c r="S63" s="55" t="s">
        <v>15</v>
      </c>
      <c r="T63" s="34"/>
      <c r="U63" s="153" t="str">
        <f>IFERROR(VLOOKUP(V63,Resumo!$D$7:$E$147,2,FALSE),"")</f>
        <v/>
      </c>
      <c r="V63" s="114" t="s">
        <v>283</v>
      </c>
      <c r="W63" s="114">
        <f t="shared" si="75"/>
        <v>0</v>
      </c>
      <c r="X63" s="114">
        <f t="shared" si="75"/>
        <v>3</v>
      </c>
      <c r="Y63" s="114">
        <f t="shared" si="75"/>
        <v>0</v>
      </c>
      <c r="Z63" s="114">
        <f t="shared" si="75"/>
        <v>0</v>
      </c>
      <c r="AA63" s="114">
        <f t="shared" si="75"/>
        <v>0</v>
      </c>
      <c r="AB63" s="114">
        <f t="shared" si="75"/>
        <v>0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 t="s">
        <v>87</v>
      </c>
      <c r="D64" s="56"/>
      <c r="E64" s="56">
        <f t="shared" si="63"/>
        <v>1</v>
      </c>
      <c r="F64" s="56">
        <f t="shared" si="64"/>
        <v>0</v>
      </c>
      <c r="G64" s="56">
        <f t="shared" si="65"/>
        <v>0</v>
      </c>
      <c r="H64" s="56">
        <f t="shared" si="66"/>
        <v>0</v>
      </c>
      <c r="I64" s="56">
        <f t="shared" si="67"/>
        <v>1</v>
      </c>
      <c r="J64" s="56">
        <f t="shared" si="68"/>
        <v>0</v>
      </c>
      <c r="K64" s="57"/>
      <c r="L64" s="56">
        <f t="shared" si="69"/>
        <v>1</v>
      </c>
      <c r="M64" s="56">
        <f t="shared" si="70"/>
        <v>0</v>
      </c>
      <c r="N64" s="56">
        <f t="shared" si="71"/>
        <v>0</v>
      </c>
      <c r="O64" s="56">
        <f t="shared" si="72"/>
        <v>0</v>
      </c>
      <c r="P64" s="56">
        <f t="shared" si="73"/>
        <v>1</v>
      </c>
      <c r="Q64" s="56">
        <f t="shared" si="74"/>
        <v>0</v>
      </c>
      <c r="R64" s="56"/>
      <c r="S64" s="55" t="s">
        <v>12</v>
      </c>
      <c r="T64" s="34"/>
      <c r="U64" s="153" t="str">
        <f>IFERROR(VLOOKUP(V64,Resumo!$D$7:$E$147,2,FALSE),"")</f>
        <v/>
      </c>
      <c r="V64" s="114" t="s">
        <v>248</v>
      </c>
      <c r="W64" s="114">
        <f t="shared" si="75"/>
        <v>0</v>
      </c>
      <c r="X64" s="114">
        <f t="shared" si="75"/>
        <v>0</v>
      </c>
      <c r="Y64" s="114">
        <f t="shared" si="75"/>
        <v>0</v>
      </c>
      <c r="Z64" s="114">
        <f t="shared" si="75"/>
        <v>0</v>
      </c>
      <c r="AA64" s="114">
        <f t="shared" si="75"/>
        <v>0</v>
      </c>
      <c r="AB64" s="114">
        <f t="shared" si="75"/>
        <v>3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0</v>
      </c>
      <c r="G65" s="56">
        <f t="shared" si="65"/>
        <v>0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0</v>
      </c>
      <c r="N65" s="56">
        <f t="shared" si="71"/>
        <v>0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/>
      </c>
      <c r="V65" s="114"/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0</v>
      </c>
      <c r="AA65" s="114">
        <f t="shared" si="75"/>
        <v>0</v>
      </c>
      <c r="AB65" s="114">
        <f t="shared" si="75"/>
        <v>0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0</v>
      </c>
      <c r="G66" s="67">
        <f t="shared" si="65"/>
        <v>0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0</v>
      </c>
      <c r="N66" s="67">
        <f t="shared" si="71"/>
        <v>0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/>
      <c r="D69" s="49">
        <f>SUM(D70:D79)</f>
        <v>0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0</v>
      </c>
      <c r="S69" s="48"/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/>
      <c r="D70" s="56"/>
      <c r="E70" s="56">
        <f t="shared" ref="E70:E79" si="76">IF((C70=""),0,IF($D$69=$R$69,1,IF($D$69&gt;$R$69,3,IF($D$69&lt;$R$69,0))))</f>
        <v>0</v>
      </c>
      <c r="F70" s="56">
        <f t="shared" ref="F70:F79" si="77">$D$69</f>
        <v>0</v>
      </c>
      <c r="G70" s="56">
        <f t="shared" ref="G70:G79" si="78">$R$69</f>
        <v>0</v>
      </c>
      <c r="H70" s="56">
        <f t="shared" ref="H70:H79" si="79">IF((C70=""),0,IF($D$69&gt;$R$69,1,0))</f>
        <v>0</v>
      </c>
      <c r="I70" s="56">
        <f t="shared" ref="I70:I79" si="80">IF((C70=""),0,IF($D$69=$R$69,1,0))</f>
        <v>0</v>
      </c>
      <c r="J70" s="56">
        <f t="shared" ref="J70:J79" si="81">IF((C70=""),0,IF($D$69&lt;$R$69,1,0))</f>
        <v>0</v>
      </c>
      <c r="K70" s="57"/>
      <c r="L70" s="56">
        <f t="shared" ref="L70:L79" si="82">IF((S70=""),0,IF($D$69=$R$69,1,IF($D$69&lt;$R$69,3,IF($D$69&gt;$R$69,0))))</f>
        <v>0</v>
      </c>
      <c r="M70" s="56">
        <f t="shared" ref="M70:M79" si="83">$R$69</f>
        <v>0</v>
      </c>
      <c r="N70" s="56">
        <f t="shared" ref="N70:N79" si="84">$D$69</f>
        <v>0</v>
      </c>
      <c r="O70" s="56">
        <f t="shared" ref="O70:O79" si="85">IF((S70=""),0,IF($D$69&lt;$R$69,1,0))</f>
        <v>0</v>
      </c>
      <c r="P70" s="56">
        <f t="shared" ref="P70:P79" si="86">IF((S70=""),0,IF($D$69=$R$69,1,0))</f>
        <v>0</v>
      </c>
      <c r="Q70" s="56">
        <f t="shared" ref="Q70:Q79" si="87">IF((S70=""),0,IF($D$69&gt;$R$69,1,0))</f>
        <v>0</v>
      </c>
      <c r="R70" s="56"/>
      <c r="S70" s="55"/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/>
      <c r="D71" s="56"/>
      <c r="E71" s="56">
        <f t="shared" si="76"/>
        <v>0</v>
      </c>
      <c r="F71" s="56">
        <f t="shared" si="77"/>
        <v>0</v>
      </c>
      <c r="G71" s="56">
        <f t="shared" si="78"/>
        <v>0</v>
      </c>
      <c r="H71" s="56">
        <f t="shared" si="79"/>
        <v>0</v>
      </c>
      <c r="I71" s="56">
        <f t="shared" si="80"/>
        <v>0</v>
      </c>
      <c r="J71" s="56">
        <f t="shared" si="81"/>
        <v>0</v>
      </c>
      <c r="K71" s="57"/>
      <c r="L71" s="56">
        <f t="shared" si="82"/>
        <v>0</v>
      </c>
      <c r="M71" s="56">
        <f t="shared" si="83"/>
        <v>0</v>
      </c>
      <c r="N71" s="56">
        <f t="shared" si="84"/>
        <v>0</v>
      </c>
      <c r="O71" s="56">
        <f t="shared" si="85"/>
        <v>0</v>
      </c>
      <c r="P71" s="56">
        <f t="shared" si="86"/>
        <v>0</v>
      </c>
      <c r="Q71" s="56">
        <f t="shared" si="87"/>
        <v>0</v>
      </c>
      <c r="R71" s="56"/>
      <c r="S71" s="55"/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/>
      <c r="D72" s="56"/>
      <c r="E72" s="56">
        <f t="shared" si="76"/>
        <v>0</v>
      </c>
      <c r="F72" s="56">
        <f t="shared" si="77"/>
        <v>0</v>
      </c>
      <c r="G72" s="56">
        <f t="shared" si="78"/>
        <v>0</v>
      </c>
      <c r="H72" s="56">
        <f t="shared" si="79"/>
        <v>0</v>
      </c>
      <c r="I72" s="56">
        <f t="shared" si="80"/>
        <v>0</v>
      </c>
      <c r="J72" s="56">
        <f t="shared" si="81"/>
        <v>0</v>
      </c>
      <c r="K72" s="57"/>
      <c r="L72" s="56">
        <f t="shared" si="82"/>
        <v>0</v>
      </c>
      <c r="M72" s="56">
        <f t="shared" si="83"/>
        <v>0</v>
      </c>
      <c r="N72" s="56">
        <f t="shared" si="84"/>
        <v>0</v>
      </c>
      <c r="O72" s="56">
        <f t="shared" si="85"/>
        <v>0</v>
      </c>
      <c r="P72" s="56">
        <f t="shared" si="86"/>
        <v>0</v>
      </c>
      <c r="Q72" s="56">
        <f t="shared" si="87"/>
        <v>0</v>
      </c>
      <c r="R72" s="56"/>
      <c r="S72" s="55"/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/>
      <c r="D73" s="56"/>
      <c r="E73" s="56">
        <f t="shared" si="76"/>
        <v>0</v>
      </c>
      <c r="F73" s="56">
        <f t="shared" si="77"/>
        <v>0</v>
      </c>
      <c r="G73" s="56">
        <f t="shared" si="78"/>
        <v>0</v>
      </c>
      <c r="H73" s="56">
        <f t="shared" si="79"/>
        <v>0</v>
      </c>
      <c r="I73" s="56">
        <f t="shared" si="80"/>
        <v>0</v>
      </c>
      <c r="J73" s="56">
        <f t="shared" si="81"/>
        <v>0</v>
      </c>
      <c r="K73" s="57"/>
      <c r="L73" s="56">
        <f t="shared" si="82"/>
        <v>0</v>
      </c>
      <c r="M73" s="56">
        <f t="shared" si="83"/>
        <v>0</v>
      </c>
      <c r="N73" s="56">
        <f t="shared" si="84"/>
        <v>0</v>
      </c>
      <c r="O73" s="56">
        <f t="shared" si="85"/>
        <v>0</v>
      </c>
      <c r="P73" s="56">
        <f t="shared" si="86"/>
        <v>0</v>
      </c>
      <c r="Q73" s="56">
        <f t="shared" si="87"/>
        <v>0</v>
      </c>
      <c r="R73" s="56"/>
      <c r="S73" s="55"/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/>
      <c r="D74" s="56"/>
      <c r="E74" s="56">
        <f t="shared" si="76"/>
        <v>0</v>
      </c>
      <c r="F74" s="56">
        <f t="shared" si="77"/>
        <v>0</v>
      </c>
      <c r="G74" s="56">
        <f t="shared" si="78"/>
        <v>0</v>
      </c>
      <c r="H74" s="56">
        <f t="shared" si="79"/>
        <v>0</v>
      </c>
      <c r="I74" s="56">
        <f t="shared" si="80"/>
        <v>0</v>
      </c>
      <c r="J74" s="56">
        <f t="shared" si="81"/>
        <v>0</v>
      </c>
      <c r="K74" s="57"/>
      <c r="L74" s="56">
        <f t="shared" si="82"/>
        <v>0</v>
      </c>
      <c r="M74" s="56">
        <f t="shared" si="83"/>
        <v>0</v>
      </c>
      <c r="N74" s="56">
        <f t="shared" si="84"/>
        <v>0</v>
      </c>
      <c r="O74" s="56">
        <f t="shared" si="85"/>
        <v>0</v>
      </c>
      <c r="P74" s="56">
        <f t="shared" si="86"/>
        <v>0</v>
      </c>
      <c r="Q74" s="56">
        <f t="shared" si="87"/>
        <v>0</v>
      </c>
      <c r="R74" s="56"/>
      <c r="S74" s="55"/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/>
      <c r="D75" s="56"/>
      <c r="E75" s="56">
        <f t="shared" si="76"/>
        <v>0</v>
      </c>
      <c r="F75" s="56">
        <f t="shared" si="77"/>
        <v>0</v>
      </c>
      <c r="G75" s="56">
        <f t="shared" si="78"/>
        <v>0</v>
      </c>
      <c r="H75" s="56">
        <f t="shared" si="79"/>
        <v>0</v>
      </c>
      <c r="I75" s="56">
        <f t="shared" si="80"/>
        <v>0</v>
      </c>
      <c r="J75" s="56">
        <f t="shared" si="81"/>
        <v>0</v>
      </c>
      <c r="K75" s="57"/>
      <c r="L75" s="56">
        <f t="shared" si="82"/>
        <v>0</v>
      </c>
      <c r="M75" s="56">
        <f t="shared" si="83"/>
        <v>0</v>
      </c>
      <c r="N75" s="56">
        <f t="shared" si="84"/>
        <v>0</v>
      </c>
      <c r="O75" s="56">
        <f t="shared" si="85"/>
        <v>0</v>
      </c>
      <c r="P75" s="56">
        <f t="shared" si="86"/>
        <v>0</v>
      </c>
      <c r="Q75" s="56">
        <f t="shared" si="87"/>
        <v>0</v>
      </c>
      <c r="R75" s="56"/>
      <c r="S75" s="55"/>
      <c r="T75" s="34"/>
      <c r="U75" s="153" t="str">
        <f>IFERROR(VLOOKUP(V75,Resumo!$D$7:$E$147,2,FALSE),"")</f>
        <v/>
      </c>
      <c r="V75" s="114"/>
      <c r="W75" s="114">
        <f t="shared" ref="W75:AC76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/>
      <c r="D76" s="56"/>
      <c r="E76" s="56">
        <f t="shared" si="76"/>
        <v>0</v>
      </c>
      <c r="F76" s="56">
        <f t="shared" si="77"/>
        <v>0</v>
      </c>
      <c r="G76" s="56">
        <f t="shared" si="78"/>
        <v>0</v>
      </c>
      <c r="H76" s="56">
        <f t="shared" si="79"/>
        <v>0</v>
      </c>
      <c r="I76" s="56">
        <f t="shared" si="80"/>
        <v>0</v>
      </c>
      <c r="J76" s="56">
        <f t="shared" si="81"/>
        <v>0</v>
      </c>
      <c r="K76" s="57"/>
      <c r="L76" s="56">
        <f t="shared" si="82"/>
        <v>0</v>
      </c>
      <c r="M76" s="56">
        <f t="shared" si="83"/>
        <v>0</v>
      </c>
      <c r="N76" s="56">
        <f t="shared" si="84"/>
        <v>0</v>
      </c>
      <c r="O76" s="56">
        <f t="shared" si="85"/>
        <v>0</v>
      </c>
      <c r="P76" s="56">
        <f t="shared" si="86"/>
        <v>0</v>
      </c>
      <c r="Q76" s="56">
        <f t="shared" si="87"/>
        <v>0</v>
      </c>
      <c r="R76" s="56"/>
      <c r="S76" s="55"/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/>
      <c r="D77" s="56"/>
      <c r="E77" s="56">
        <f t="shared" si="76"/>
        <v>0</v>
      </c>
      <c r="F77" s="56">
        <f t="shared" si="77"/>
        <v>0</v>
      </c>
      <c r="G77" s="56">
        <f t="shared" si="78"/>
        <v>0</v>
      </c>
      <c r="H77" s="56">
        <f t="shared" si="79"/>
        <v>0</v>
      </c>
      <c r="I77" s="56">
        <f t="shared" si="80"/>
        <v>0</v>
      </c>
      <c r="J77" s="56">
        <f t="shared" si="81"/>
        <v>0</v>
      </c>
      <c r="K77" s="57"/>
      <c r="L77" s="56">
        <f t="shared" si="82"/>
        <v>0</v>
      </c>
      <c r="M77" s="56">
        <f t="shared" si="83"/>
        <v>0</v>
      </c>
      <c r="N77" s="56">
        <f t="shared" si="84"/>
        <v>0</v>
      </c>
      <c r="O77" s="56">
        <f t="shared" si="85"/>
        <v>0</v>
      </c>
      <c r="P77" s="56">
        <f t="shared" si="86"/>
        <v>0</v>
      </c>
      <c r="Q77" s="56">
        <f t="shared" si="87"/>
        <v>0</v>
      </c>
      <c r="R77" s="56"/>
      <c r="S77" s="55"/>
      <c r="T77" s="34"/>
      <c r="U77" s="118"/>
      <c r="V77" s="118"/>
      <c r="W77" s="118"/>
      <c r="X77" s="118"/>
      <c r="Y77" s="118"/>
      <c r="Z77" s="118"/>
      <c r="AA77" s="118"/>
      <c r="AB77" s="118"/>
      <c r="AC77" s="119"/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0</v>
      </c>
      <c r="G78" s="56">
        <f t="shared" si="78"/>
        <v>0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0</v>
      </c>
      <c r="N78" s="56">
        <f t="shared" si="84"/>
        <v>0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0</v>
      </c>
      <c r="G79" s="67">
        <f t="shared" si="78"/>
        <v>0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0</v>
      </c>
      <c r="N79" s="67">
        <f t="shared" si="84"/>
        <v>0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31:BG31"/>
    <mergeCell ref="BB32:BG33"/>
    <mergeCell ref="BB35:BG35"/>
    <mergeCell ref="BB36:BG37"/>
    <mergeCell ref="AA37:AA40"/>
    <mergeCell ref="AI37:AI40"/>
    <mergeCell ref="AG38:AG40"/>
    <mergeCell ref="U39:V39"/>
    <mergeCell ref="U40:V40"/>
    <mergeCell ref="AB37:AB40"/>
    <mergeCell ref="AC37:AC40"/>
    <mergeCell ref="U37:V37"/>
    <mergeCell ref="W37:W40"/>
    <mergeCell ref="X37:X40"/>
    <mergeCell ref="Y37:Y40"/>
    <mergeCell ref="Z37:Z40"/>
    <mergeCell ref="AD37:AD40"/>
    <mergeCell ref="AE37:AE40"/>
    <mergeCell ref="AF37:AF40"/>
    <mergeCell ref="AH37:AH40"/>
    <mergeCell ref="BB22:BG22"/>
    <mergeCell ref="BB23:BG24"/>
    <mergeCell ref="AU27:AZ27"/>
    <mergeCell ref="BI27:BN27"/>
    <mergeCell ref="AU28:AZ29"/>
    <mergeCell ref="BI28:BN29"/>
    <mergeCell ref="BB8:BG8"/>
    <mergeCell ref="BB9:BG10"/>
    <mergeCell ref="AV14:BA14"/>
    <mergeCell ref="BH14:BM14"/>
    <mergeCell ref="AV15:BA16"/>
    <mergeCell ref="BH15:BM16"/>
  </mergeCells>
  <conditionalFormatting sqref="C4">
    <cfRule type="cellIs" dxfId="6221" priority="23" operator="equal">
      <formula>"Laranja"</formula>
    </cfRule>
    <cfRule type="cellIs" dxfId="6220" priority="29" operator="equal">
      <formula>"Vermelho"</formula>
    </cfRule>
    <cfRule type="cellIs" dxfId="6219" priority="28" operator="equal">
      <formula>"Verde"</formula>
    </cfRule>
    <cfRule type="cellIs" dxfId="6218" priority="27" operator="equal">
      <formula>"Amarelo"</formula>
    </cfRule>
    <cfRule type="cellIs" dxfId="6217" priority="26" operator="equal">
      <formula>"Cinza"</formula>
    </cfRule>
    <cfRule type="cellIs" dxfId="6216" priority="25" operator="equal">
      <formula>"Roxo"</formula>
    </cfRule>
    <cfRule type="cellIs" dxfId="6215" priority="24" operator="equal">
      <formula>"Preto"</formula>
    </cfRule>
    <cfRule type="cellIs" dxfId="6214" priority="30" operator="equal">
      <formula>"Azul"</formula>
    </cfRule>
  </conditionalFormatting>
  <conditionalFormatting sqref="C17">
    <cfRule type="cellIs" dxfId="6213" priority="41" operator="equal">
      <formula>"Roxo"</formula>
    </cfRule>
    <cfRule type="cellIs" dxfId="6212" priority="42" operator="equal">
      <formula>"Cinza"</formula>
    </cfRule>
    <cfRule type="cellIs" dxfId="6211" priority="43" operator="equal">
      <formula>"Amarelo"</formula>
    </cfRule>
    <cfRule type="cellIs" dxfId="6210" priority="44" operator="equal">
      <formula>"Verde"</formula>
    </cfRule>
    <cfRule type="cellIs" dxfId="6209" priority="39" operator="equal">
      <formula>"Laranja"</formula>
    </cfRule>
    <cfRule type="cellIs" dxfId="6208" priority="46" operator="equal">
      <formula>"Azul"</formula>
    </cfRule>
    <cfRule type="cellIs" dxfId="6207" priority="40" operator="equal">
      <formula>"Preto"</formula>
    </cfRule>
    <cfRule type="cellIs" dxfId="6206" priority="45" operator="equal">
      <formula>"Vermelho"</formula>
    </cfRule>
  </conditionalFormatting>
  <conditionalFormatting sqref="C30">
    <cfRule type="cellIs" dxfId="6205" priority="55" operator="equal">
      <formula>"Laranja"</formula>
    </cfRule>
    <cfRule type="cellIs" dxfId="6204" priority="62" operator="equal">
      <formula>"Azul"</formula>
    </cfRule>
    <cfRule type="cellIs" dxfId="6203" priority="60" operator="equal">
      <formula>"Verde"</formula>
    </cfRule>
    <cfRule type="cellIs" dxfId="6202" priority="59" operator="equal">
      <formula>"Amarelo"</formula>
    </cfRule>
    <cfRule type="cellIs" dxfId="6201" priority="58" operator="equal">
      <formula>"Cinza"</formula>
    </cfRule>
    <cfRule type="cellIs" dxfId="6200" priority="61" operator="equal">
      <formula>"Vermelho"</formula>
    </cfRule>
    <cfRule type="cellIs" dxfId="6199" priority="57" operator="equal">
      <formula>"Roxo"</formula>
    </cfRule>
    <cfRule type="cellIs" dxfId="6198" priority="56" operator="equal">
      <formula>"Preto"</formula>
    </cfRule>
  </conditionalFormatting>
  <conditionalFormatting sqref="C43">
    <cfRule type="cellIs" dxfId="6197" priority="78" operator="equal">
      <formula>"Azul"</formula>
    </cfRule>
    <cfRule type="cellIs" dxfId="6196" priority="77" operator="equal">
      <formula>"Vermelho"</formula>
    </cfRule>
    <cfRule type="cellIs" dxfId="6195" priority="76" operator="equal">
      <formula>"Verde"</formula>
    </cfRule>
    <cfRule type="cellIs" dxfId="6194" priority="75" operator="equal">
      <formula>"Amarelo"</formula>
    </cfRule>
    <cfRule type="cellIs" dxfId="6193" priority="74" operator="equal">
      <formula>"Cinza"</formula>
    </cfRule>
    <cfRule type="cellIs" dxfId="6192" priority="73" operator="equal">
      <formula>"Roxo"</formula>
    </cfRule>
    <cfRule type="cellIs" dxfId="6191" priority="71" operator="equal">
      <formula>"Laranja"</formula>
    </cfRule>
    <cfRule type="cellIs" dxfId="6190" priority="72" operator="equal">
      <formula>"Preto"</formula>
    </cfRule>
  </conditionalFormatting>
  <conditionalFormatting sqref="C56">
    <cfRule type="cellIs" dxfId="6189" priority="89" operator="equal">
      <formula>"Roxo"</formula>
    </cfRule>
    <cfRule type="cellIs" dxfId="6188" priority="87" operator="equal">
      <formula>"Laranja"</formula>
    </cfRule>
    <cfRule type="cellIs" dxfId="6187" priority="90" operator="equal">
      <formula>"Cinza"</formula>
    </cfRule>
    <cfRule type="cellIs" dxfId="6186" priority="91" operator="equal">
      <formula>"Amarelo"</formula>
    </cfRule>
    <cfRule type="cellIs" dxfId="6185" priority="92" operator="equal">
      <formula>"Verde"</formula>
    </cfRule>
    <cfRule type="cellIs" dxfId="6184" priority="93" operator="equal">
      <formula>"Vermelho"</formula>
    </cfRule>
    <cfRule type="cellIs" dxfId="6183" priority="94" operator="equal">
      <formula>"Azul"</formula>
    </cfRule>
    <cfRule type="cellIs" dxfId="6182" priority="88" operator="equal">
      <formula>"Preto"</formula>
    </cfRule>
  </conditionalFormatting>
  <conditionalFormatting sqref="C69">
    <cfRule type="cellIs" dxfId="6181" priority="103" operator="equal">
      <formula>"Laranja"</formula>
    </cfRule>
    <cfRule type="cellIs" dxfId="6180" priority="108" operator="equal">
      <formula>"Verde"</formula>
    </cfRule>
    <cfRule type="cellIs" dxfId="6179" priority="107" operator="equal">
      <formula>"Amarelo"</formula>
    </cfRule>
    <cfRule type="cellIs" dxfId="6178" priority="106" operator="equal">
      <formula>"Cinza"</formula>
    </cfRule>
    <cfRule type="cellIs" dxfId="6177" priority="105" operator="equal">
      <formula>"Roxo"</formula>
    </cfRule>
    <cfRule type="cellIs" dxfId="6176" priority="104" operator="equal">
      <formula>"Preto"</formula>
    </cfRule>
    <cfRule type="cellIs" dxfId="6175" priority="110" operator="equal">
      <formula>"Azul"</formula>
    </cfRule>
    <cfRule type="cellIs" dxfId="6174" priority="109" operator="equal">
      <formula>"Vermelho"</formula>
    </cfRule>
  </conditionalFormatting>
  <conditionalFormatting sqref="C82">
    <cfRule type="cellIs" dxfId="6173" priority="126" operator="equal">
      <formula>"Azul"</formula>
    </cfRule>
    <cfRule type="cellIs" dxfId="6172" priority="119" operator="equal">
      <formula>"Laranja"</formula>
    </cfRule>
    <cfRule type="cellIs" dxfId="6171" priority="120" operator="equal">
      <formula>"Preto"</formula>
    </cfRule>
    <cfRule type="cellIs" dxfId="6170" priority="121" operator="equal">
      <formula>"Roxo"</formula>
    </cfRule>
    <cfRule type="cellIs" dxfId="6169" priority="122" operator="equal">
      <formula>"Cinza"</formula>
    </cfRule>
    <cfRule type="cellIs" dxfId="6168" priority="123" operator="equal">
      <formula>"Amarelo"</formula>
    </cfRule>
    <cfRule type="cellIs" dxfId="6167" priority="124" operator="equal">
      <formula>"Verde"</formula>
    </cfRule>
    <cfRule type="cellIs" dxfId="6166" priority="125" operator="equal">
      <formula>"Vermelho"</formula>
    </cfRule>
  </conditionalFormatting>
  <conditionalFormatting sqref="C95">
    <cfRule type="cellIs" dxfId="6165" priority="142" operator="equal">
      <formula>"Azul"</formula>
    </cfRule>
    <cfRule type="cellIs" dxfId="6164" priority="141" operator="equal">
      <formula>"Vermelho"</formula>
    </cfRule>
    <cfRule type="cellIs" dxfId="6163" priority="140" operator="equal">
      <formula>"Verde"</formula>
    </cfRule>
    <cfRule type="cellIs" dxfId="6162" priority="139" operator="equal">
      <formula>"Amarelo"</formula>
    </cfRule>
    <cfRule type="cellIs" dxfId="6161" priority="138" operator="equal">
      <formula>"Cinza"</formula>
    </cfRule>
    <cfRule type="cellIs" dxfId="6160" priority="137" operator="equal">
      <formula>"Roxo"</formula>
    </cfRule>
    <cfRule type="cellIs" dxfId="6159" priority="136" operator="equal">
      <formula>"Preto"</formula>
    </cfRule>
    <cfRule type="cellIs" dxfId="6158" priority="135" operator="equal">
      <formula>"Laranja"</formula>
    </cfRule>
  </conditionalFormatting>
  <conditionalFormatting sqref="C108">
    <cfRule type="cellIs" dxfId="6157" priority="154" operator="equal">
      <formula>"Cinza"</formula>
    </cfRule>
    <cfRule type="cellIs" dxfId="6156" priority="153" operator="equal">
      <formula>"Roxo"</formula>
    </cfRule>
    <cfRule type="cellIs" dxfId="6155" priority="152" operator="equal">
      <formula>"Preto"</formula>
    </cfRule>
    <cfRule type="cellIs" dxfId="6154" priority="151" operator="equal">
      <formula>"Laranja"</formula>
    </cfRule>
    <cfRule type="cellIs" dxfId="6153" priority="158" operator="equal">
      <formula>"Azul"</formula>
    </cfRule>
    <cfRule type="cellIs" dxfId="6152" priority="157" operator="equal">
      <formula>"Vermelho"</formula>
    </cfRule>
    <cfRule type="cellIs" dxfId="6151" priority="156" operator="equal">
      <formula>"Verde"</formula>
    </cfRule>
    <cfRule type="cellIs" dxfId="6150" priority="155" operator="equal">
      <formula>"Amarelo"</formula>
    </cfRule>
  </conditionalFormatting>
  <conditionalFormatting sqref="C121">
    <cfRule type="cellIs" dxfId="6149" priority="174" operator="equal">
      <formula>"Azul"</formula>
    </cfRule>
    <cfRule type="cellIs" dxfId="6148" priority="168" operator="equal">
      <formula>"Preto"</formula>
    </cfRule>
    <cfRule type="cellIs" dxfId="6147" priority="167" operator="equal">
      <formula>"Laranja"</formula>
    </cfRule>
    <cfRule type="cellIs" dxfId="6146" priority="169" operator="equal">
      <formula>"Roxo"</formula>
    </cfRule>
    <cfRule type="cellIs" dxfId="6145" priority="170" operator="equal">
      <formula>"Cinza"</formula>
    </cfRule>
    <cfRule type="cellIs" dxfId="6144" priority="171" operator="equal">
      <formula>"Amarelo"</formula>
    </cfRule>
    <cfRule type="cellIs" dxfId="6143" priority="172" operator="equal">
      <formula>"Verde"</formula>
    </cfRule>
    <cfRule type="cellIs" dxfId="6142" priority="173" operator="equal">
      <formula>"Vermelho"</formula>
    </cfRule>
  </conditionalFormatting>
  <conditionalFormatting sqref="S4">
    <cfRule type="cellIs" dxfId="6141" priority="31" operator="equal">
      <formula>"Laranja"</formula>
    </cfRule>
    <cfRule type="cellIs" dxfId="6140" priority="35" operator="equal">
      <formula>"Amarelo"</formula>
    </cfRule>
    <cfRule type="cellIs" dxfId="6139" priority="36" operator="equal">
      <formula>"Verde"</formula>
    </cfRule>
    <cfRule type="cellIs" dxfId="6138" priority="38" operator="equal">
      <formula>"Azul"</formula>
    </cfRule>
    <cfRule type="cellIs" dxfId="6137" priority="32" operator="equal">
      <formula>"Preto"</formula>
    </cfRule>
    <cfRule type="cellIs" dxfId="6136" priority="33" operator="equal">
      <formula>"Roxo"</formula>
    </cfRule>
    <cfRule type="cellIs" dxfId="6135" priority="34" operator="equal">
      <formula>"Cinza"</formula>
    </cfRule>
    <cfRule type="cellIs" dxfId="6134" priority="37" operator="equal">
      <formula>"Vermelho"</formula>
    </cfRule>
  </conditionalFormatting>
  <conditionalFormatting sqref="S17">
    <cfRule type="cellIs" dxfId="6133" priority="52" operator="equal">
      <formula>"Verde"</formula>
    </cfRule>
    <cfRule type="cellIs" dxfId="6132" priority="53" operator="equal">
      <formula>"Vermelho"</formula>
    </cfRule>
    <cfRule type="cellIs" dxfId="6131" priority="54" operator="equal">
      <formula>"Azul"</formula>
    </cfRule>
    <cfRule type="cellIs" dxfId="6130" priority="47" operator="equal">
      <formula>"Laranja"</formula>
    </cfRule>
    <cfRule type="cellIs" dxfId="6129" priority="48" operator="equal">
      <formula>"Preto"</formula>
    </cfRule>
    <cfRule type="cellIs" dxfId="6128" priority="49" operator="equal">
      <formula>"Roxo"</formula>
    </cfRule>
    <cfRule type="cellIs" dxfId="6127" priority="50" operator="equal">
      <formula>"Cinza"</formula>
    </cfRule>
    <cfRule type="cellIs" dxfId="6126" priority="51" operator="equal">
      <formula>"Amarelo"</formula>
    </cfRule>
  </conditionalFormatting>
  <conditionalFormatting sqref="S30">
    <cfRule type="cellIs" dxfId="6125" priority="67" operator="equal">
      <formula>"Amarelo"</formula>
    </cfRule>
    <cfRule type="cellIs" dxfId="6124" priority="68" operator="equal">
      <formula>"Verde"</formula>
    </cfRule>
    <cfRule type="cellIs" dxfId="6123" priority="69" operator="equal">
      <formula>"Vermelho"</formula>
    </cfRule>
    <cfRule type="cellIs" dxfId="6122" priority="70" operator="equal">
      <formula>"Azul"</formula>
    </cfRule>
    <cfRule type="cellIs" dxfId="6121" priority="63" operator="equal">
      <formula>"Laranja"</formula>
    </cfRule>
    <cfRule type="cellIs" dxfId="6120" priority="64" operator="equal">
      <formula>"Preto"</formula>
    </cfRule>
    <cfRule type="cellIs" dxfId="6119" priority="65" operator="equal">
      <formula>"Roxo"</formula>
    </cfRule>
    <cfRule type="cellIs" dxfId="6118" priority="66" operator="equal">
      <formula>"Cinza"</formula>
    </cfRule>
  </conditionalFormatting>
  <conditionalFormatting sqref="S43">
    <cfRule type="cellIs" dxfId="6117" priority="82" operator="equal">
      <formula>"Cinza"</formula>
    </cfRule>
    <cfRule type="cellIs" dxfId="6116" priority="81" operator="equal">
      <formula>"Roxo"</formula>
    </cfRule>
    <cfRule type="cellIs" dxfId="6115" priority="80" operator="equal">
      <formula>"Preto"</formula>
    </cfRule>
    <cfRule type="cellIs" dxfId="6114" priority="79" operator="equal">
      <formula>"Laranja"</formula>
    </cfRule>
    <cfRule type="cellIs" dxfId="6113" priority="84" operator="equal">
      <formula>"Verde"</formula>
    </cfRule>
    <cfRule type="cellIs" dxfId="6112" priority="85" operator="equal">
      <formula>"Vermelho"</formula>
    </cfRule>
    <cfRule type="cellIs" dxfId="6111" priority="83" operator="equal">
      <formula>"Amarelo"</formula>
    </cfRule>
    <cfRule type="cellIs" dxfId="6110" priority="86" operator="equal">
      <formula>"Azul"</formula>
    </cfRule>
  </conditionalFormatting>
  <conditionalFormatting sqref="S56">
    <cfRule type="cellIs" dxfId="6109" priority="102" operator="equal">
      <formula>"Azul"</formula>
    </cfRule>
    <cfRule type="cellIs" dxfId="6108" priority="101" operator="equal">
      <formula>"Vermelho"</formula>
    </cfRule>
    <cfRule type="cellIs" dxfId="6107" priority="100" operator="equal">
      <formula>"Verde"</formula>
    </cfRule>
    <cfRule type="cellIs" dxfId="6106" priority="99" operator="equal">
      <formula>"Amarelo"</formula>
    </cfRule>
    <cfRule type="cellIs" dxfId="6105" priority="98" operator="equal">
      <formula>"Cinza"</formula>
    </cfRule>
    <cfRule type="cellIs" dxfId="6104" priority="97" operator="equal">
      <formula>"Roxo"</formula>
    </cfRule>
    <cfRule type="cellIs" dxfId="6103" priority="96" operator="equal">
      <formula>"Preto"</formula>
    </cfRule>
    <cfRule type="cellIs" dxfId="6102" priority="95" operator="equal">
      <formula>"Laranja"</formula>
    </cfRule>
  </conditionalFormatting>
  <conditionalFormatting sqref="S69">
    <cfRule type="cellIs" dxfId="6101" priority="111" operator="equal">
      <formula>"Laranja"</formula>
    </cfRule>
    <cfRule type="cellIs" dxfId="6100" priority="112" operator="equal">
      <formula>"Preto"</formula>
    </cfRule>
    <cfRule type="cellIs" dxfId="6099" priority="113" operator="equal">
      <formula>"Roxo"</formula>
    </cfRule>
    <cfRule type="cellIs" dxfId="6098" priority="114" operator="equal">
      <formula>"Cinza"</formula>
    </cfRule>
    <cfRule type="cellIs" dxfId="6097" priority="115" operator="equal">
      <formula>"Amarelo"</formula>
    </cfRule>
    <cfRule type="cellIs" dxfId="6096" priority="116" operator="equal">
      <formula>"Verde"</formula>
    </cfRule>
    <cfRule type="cellIs" dxfId="6095" priority="117" operator="equal">
      <formula>"Vermelho"</formula>
    </cfRule>
    <cfRule type="cellIs" dxfId="6094" priority="118" operator="equal">
      <formula>"Azul"</formula>
    </cfRule>
  </conditionalFormatting>
  <conditionalFormatting sqref="S82">
    <cfRule type="cellIs" dxfId="6093" priority="128" operator="equal">
      <formula>"Preto"</formula>
    </cfRule>
    <cfRule type="cellIs" dxfId="6092" priority="129" operator="equal">
      <formula>"Roxo"</formula>
    </cfRule>
    <cfRule type="cellIs" dxfId="6091" priority="130" operator="equal">
      <formula>"Cinza"</formula>
    </cfRule>
    <cfRule type="cellIs" dxfId="6090" priority="131" operator="equal">
      <formula>"Amarelo"</formula>
    </cfRule>
    <cfRule type="cellIs" dxfId="6089" priority="132" operator="equal">
      <formula>"Verde"</formula>
    </cfRule>
    <cfRule type="cellIs" dxfId="6088" priority="133" operator="equal">
      <formula>"Vermelho"</formula>
    </cfRule>
    <cfRule type="cellIs" dxfId="6087" priority="134" operator="equal">
      <formula>"Azul"</formula>
    </cfRule>
    <cfRule type="cellIs" dxfId="6086" priority="127" operator="equal">
      <formula>"Laranja"</formula>
    </cfRule>
  </conditionalFormatting>
  <conditionalFormatting sqref="S95">
    <cfRule type="cellIs" dxfId="6085" priority="144" operator="equal">
      <formula>"Preto"</formula>
    </cfRule>
    <cfRule type="cellIs" dxfId="6084" priority="150" operator="equal">
      <formula>"Azul"</formula>
    </cfRule>
    <cfRule type="cellIs" dxfId="6083" priority="149" operator="equal">
      <formula>"Vermelho"</formula>
    </cfRule>
    <cfRule type="cellIs" dxfId="6082" priority="148" operator="equal">
      <formula>"Verde"</formula>
    </cfRule>
    <cfRule type="cellIs" dxfId="6081" priority="147" operator="equal">
      <formula>"Amarelo"</formula>
    </cfRule>
    <cfRule type="cellIs" dxfId="6080" priority="146" operator="equal">
      <formula>"Cinza"</formula>
    </cfRule>
    <cfRule type="cellIs" dxfId="6079" priority="145" operator="equal">
      <formula>"Roxo"</formula>
    </cfRule>
    <cfRule type="cellIs" dxfId="6078" priority="143" operator="equal">
      <formula>"Laranja"</formula>
    </cfRule>
  </conditionalFormatting>
  <conditionalFormatting sqref="S108">
    <cfRule type="cellIs" dxfId="6077" priority="159" operator="equal">
      <formula>"Laranja"</formula>
    </cfRule>
    <cfRule type="cellIs" dxfId="6076" priority="160" operator="equal">
      <formula>"Preto"</formula>
    </cfRule>
    <cfRule type="cellIs" dxfId="6075" priority="161" operator="equal">
      <formula>"Roxo"</formula>
    </cfRule>
    <cfRule type="cellIs" dxfId="6074" priority="162" operator="equal">
      <formula>"Cinza"</formula>
    </cfRule>
    <cfRule type="cellIs" dxfId="6073" priority="163" operator="equal">
      <formula>"Amarelo"</formula>
    </cfRule>
    <cfRule type="cellIs" dxfId="6072" priority="164" operator="equal">
      <formula>"Verde"</formula>
    </cfRule>
    <cfRule type="cellIs" dxfId="6071" priority="166" operator="equal">
      <formula>"Azul"</formula>
    </cfRule>
    <cfRule type="cellIs" dxfId="6070" priority="165" operator="equal">
      <formula>"Vermelho"</formula>
    </cfRule>
  </conditionalFormatting>
  <conditionalFormatting sqref="S121">
    <cfRule type="cellIs" dxfId="6069" priority="175" operator="equal">
      <formula>"Laranja"</formula>
    </cfRule>
    <cfRule type="cellIs" dxfId="6068" priority="176" operator="equal">
      <formula>"Preto"</formula>
    </cfRule>
    <cfRule type="cellIs" dxfId="6067" priority="177" operator="equal">
      <formula>"Roxo"</formula>
    </cfRule>
    <cfRule type="cellIs" dxfId="6066" priority="178" operator="equal">
      <formula>"Cinza"</formula>
    </cfRule>
    <cfRule type="cellIs" dxfId="6065" priority="179" operator="equal">
      <formula>"Amarelo"</formula>
    </cfRule>
    <cfRule type="cellIs" dxfId="6064" priority="180" operator="equal">
      <formula>"Verde"</formula>
    </cfRule>
    <cfRule type="cellIs" dxfId="6063" priority="181" operator="equal">
      <formula>"Vermelho"</formula>
    </cfRule>
    <cfRule type="cellIs" dxfId="6062" priority="182" operator="equal">
      <formula>"Azul"</formula>
    </cfRule>
  </conditionalFormatting>
  <conditionalFormatting sqref="W43:AC76 AF44:AF45 AI44:AI45">
    <cfRule type="cellIs" dxfId="6061" priority="15" operator="greaterThan">
      <formula>0</formula>
    </cfRule>
  </conditionalFormatting>
  <conditionalFormatting sqref="AD3:AD5">
    <cfRule type="top10" dxfId="6060" priority="183" rank="1"/>
  </conditionalFormatting>
  <conditionalFormatting sqref="AD6:AD10">
    <cfRule type="top10" dxfId="6059" priority="14" rank="1"/>
  </conditionalFormatting>
  <conditionalFormatting sqref="AD11:AD18">
    <cfRule type="top10" dxfId="6058" priority="13" rank="2"/>
  </conditionalFormatting>
  <conditionalFormatting sqref="AD19:AD23">
    <cfRule type="top10" dxfId="6057" priority="12" rank="1"/>
  </conditionalFormatting>
  <conditionalFormatting sqref="AD24:AD31">
    <cfRule type="top10" dxfId="6056" priority="11" rank="2"/>
  </conditionalFormatting>
  <conditionalFormatting sqref="AD32:AD36">
    <cfRule type="top10" dxfId="6055" priority="10" rank="1"/>
  </conditionalFormatting>
  <conditionalFormatting sqref="AE3:AE36">
    <cfRule type="cellIs" dxfId="6054" priority="1" operator="equal">
      <formula>2</formula>
    </cfRule>
  </conditionalFormatting>
  <conditionalFormatting sqref="AF3:AF5">
    <cfRule type="top10" dxfId="6053" priority="22" rank="1"/>
  </conditionalFormatting>
  <conditionalFormatting sqref="AF6:AF10">
    <cfRule type="top10" dxfId="6052" priority="21" rank="1"/>
  </conditionalFormatting>
  <conditionalFormatting sqref="AF11:AF18">
    <cfRule type="top10" dxfId="6051" priority="20" rank="2"/>
  </conditionalFormatting>
  <conditionalFormatting sqref="AF19:AF23">
    <cfRule type="top10" dxfId="6050" priority="19" rank="1"/>
  </conditionalFormatting>
  <conditionalFormatting sqref="AF24:AF31">
    <cfRule type="top10" dxfId="6049" priority="18" rank="2"/>
  </conditionalFormatting>
  <conditionalFormatting sqref="AF32:AF36">
    <cfRule type="top10" dxfId="6048" priority="17" rank="1"/>
  </conditionalFormatting>
  <conditionalFormatting sqref="AG3:AG36">
    <cfRule type="cellIs" dxfId="6047" priority="16" operator="greaterThan">
      <formula>0</formula>
    </cfRule>
  </conditionalFormatting>
  <conditionalFormatting sqref="AH3:AH5">
    <cfRule type="top10" dxfId="6046" priority="7" bottom="1" rank="1"/>
  </conditionalFormatting>
  <conditionalFormatting sqref="AH6:AH10">
    <cfRule type="top10" dxfId="6045" priority="6" bottom="1" rank="1"/>
  </conditionalFormatting>
  <conditionalFormatting sqref="AH11:AH18">
    <cfRule type="top10" dxfId="6044" priority="5" bottom="1" rank="2"/>
  </conditionalFormatting>
  <conditionalFormatting sqref="AH19:AH23">
    <cfRule type="top10" dxfId="6043" priority="4" bottom="1" rank="1"/>
  </conditionalFormatting>
  <conditionalFormatting sqref="AH1:AI1">
    <cfRule type="cellIs" dxfId="6042" priority="8" operator="equal">
      <formula>2</formula>
    </cfRule>
    <cfRule type="cellIs" dxfId="6041" priority="9" operator="equal">
      <formula>1</formula>
    </cfRule>
  </conditionalFormatting>
  <conditionalFormatting sqref="AI24:AI31">
    <cfRule type="top10" dxfId="6040" priority="3" rank="2"/>
  </conditionalFormatting>
  <conditionalFormatting sqref="AI32:AI36">
    <cfRule type="top10" dxfId="6039" priority="2" rank="1"/>
  </conditionalFormatting>
  <pageMargins left="0.7" right="0.7" top="0.75" bottom="0.75" header="0" footer="0"/>
  <pageSetup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81E65-71D2-4373-87E9-BAF1C162415E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W29" sqref="W29"/>
      <selection pane="topRight" activeCell="W29" sqref="W29"/>
      <selection pane="bottomLeft" activeCell="W29" sqref="W29"/>
      <selection pane="bottomRight" activeCell="BB11" sqref="BB11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W46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77</v>
      </c>
      <c r="W3" s="169">
        <f t="shared" ref="W3:W36" si="0">COUNTIF($C$2:$C$123,V3)+COUNTIF($S$2:$S$123,V3)</f>
        <v>6</v>
      </c>
      <c r="X3" s="164">
        <f t="shared" ref="X3:X36" si="1">SUMIF($C$2:$C$123,V3,$F$2:$F$123)+SUMIF($S$2:$S$123,V3,$M$2:$M$123)</f>
        <v>3</v>
      </c>
      <c r="Y3" s="164">
        <f t="shared" ref="Y3:Y36" si="2">SUMIF($C$2:$C$123,V3,$G$2:$G$123)+SUMIF($S$2:$S$123,V3,$N$2:$N$123)</f>
        <v>8</v>
      </c>
      <c r="Z3" s="164">
        <f t="shared" ref="Z3:Z36" si="3">SUMIF($C$2:$C$123,V3,$H$2:$H$123)+SUMIF($S$2:$S$123,V3,$O$2:$O$123)</f>
        <v>2</v>
      </c>
      <c r="AA3" s="164">
        <f>SUMIF($C$2:$C$123,V3,$I$2:$I$123)+SUMIF($S$2:$S$123,V3,$P$2:P$123)</f>
        <v>1</v>
      </c>
      <c r="AB3" s="174">
        <f t="shared" ref="AB3:AB36" si="4">SUMIF($C$2:$C$123,V3,$J$2:$J$123)+SUMIF($S$2:$S$123,V3,$Q$2:$Q$123)</f>
        <v>3</v>
      </c>
      <c r="AC3" s="180">
        <f t="shared" ref="AC3:AC36" si="5">SUMIF($C$2:$C$123,V3,$E$2:$E$123)+SUMIF($S$2:$S$123,V3,$L$2:$L$123)</f>
        <v>7</v>
      </c>
      <c r="AD3" s="183">
        <f t="shared" ref="AD3:AD36" si="6">IFERROR(IF(W3&gt;=($AI$42*$AI$43),(AC3)/(W3*3),"-"),"-")</f>
        <v>0.3888888888888889</v>
      </c>
      <c r="AE3" s="180">
        <f>IF(W3&gt;0,IF(AH3=MIN($AH$3:$AH$5),2,0),)</f>
        <v>0</v>
      </c>
      <c r="AF3" s="190">
        <f>IF(W3&gt;0,IF(AD3=MAX($AD$3:$AD$5),AC3+AE3+2,AC3+AE3),)</f>
        <v>7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1.3333333333333333</v>
      </c>
      <c r="AI3" s="206">
        <f>IFERROR(IF(W3&gt;=($AI$42*$AI$43),X3/W3,"-"),"-")</f>
        <v>0.5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198</v>
      </c>
      <c r="D4" s="49">
        <f>SUM(D5:D14)</f>
        <v>5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0</v>
      </c>
      <c r="S4" s="149" t="s">
        <v>199</v>
      </c>
      <c r="T4" s="34"/>
      <c r="U4" s="159" t="s">
        <v>18</v>
      </c>
      <c r="V4" s="197" t="s">
        <v>164</v>
      </c>
      <c r="W4" s="170">
        <f t="shared" si="0"/>
        <v>6</v>
      </c>
      <c r="X4" s="52">
        <f t="shared" si="1"/>
        <v>8</v>
      </c>
      <c r="Y4" s="52">
        <f t="shared" si="2"/>
        <v>3</v>
      </c>
      <c r="Z4" s="52">
        <f t="shared" si="3"/>
        <v>3</v>
      </c>
      <c r="AA4" s="52">
        <f>SUMIF($C$2:$C$123,V4,$I$2:$I$123)+SUMIF($S$2:$S$123,V4,$P$2:P$123)</f>
        <v>1</v>
      </c>
      <c r="AB4" s="171">
        <f t="shared" si="4"/>
        <v>2</v>
      </c>
      <c r="AC4" s="178">
        <f t="shared" si="5"/>
        <v>10</v>
      </c>
      <c r="AD4" s="181">
        <f t="shared" si="6"/>
        <v>0.55555555555555558</v>
      </c>
      <c r="AE4" s="178">
        <f>IF(W4&gt;0,IF(AH4=MIN($AH$3:$AH$5),2,0),)</f>
        <v>2</v>
      </c>
      <c r="AF4" s="191">
        <f>IF(W4&gt;0,IF(AD4=MAX($AD$3:$AD$5),AC4+AE4+2,AC4+AE4),)</f>
        <v>14</v>
      </c>
      <c r="AG4" s="187">
        <f t="shared" si="7"/>
        <v>0</v>
      </c>
      <c r="AH4" s="53">
        <f t="shared" si="8"/>
        <v>0.5</v>
      </c>
      <c r="AI4" s="207">
        <f t="shared" ref="AI4:AI36" si="9">IFERROR(IF(W4&gt;=($AI$42*$AI$43),X4/W4,"-"),"-")</f>
        <v>1.3333333333333333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164</v>
      </c>
      <c r="D5" s="56"/>
      <c r="E5" s="56">
        <f t="shared" ref="E5:E14" si="10">IF((C5=""),0,IF($D$4=$R$4,1,IF($D$4&gt;$R$4,3,IF($D$4&lt;$R$4,0))))</f>
        <v>3</v>
      </c>
      <c r="F5" s="56">
        <f t="shared" ref="F5:F14" si="11">$D$4</f>
        <v>5</v>
      </c>
      <c r="G5" s="56">
        <f t="shared" ref="G5:G14" si="12">$R$4</f>
        <v>0</v>
      </c>
      <c r="H5" s="56">
        <f t="shared" ref="H5:H14" si="13">IF((C5=""),0,IF($D$4&gt;$R$4,1,0))</f>
        <v>1</v>
      </c>
      <c r="I5" s="56">
        <f t="shared" ref="I5:I14" si="14">IF((C5=""),0,IF($D$4=$R$4,1,0))</f>
        <v>0</v>
      </c>
      <c r="J5" s="56">
        <f t="shared" ref="J5:J14" si="15">IF((C5=""),0,IF($D$4&lt;$R$4,1,0))</f>
        <v>0</v>
      </c>
      <c r="K5" s="57"/>
      <c r="L5" s="56">
        <f t="shared" ref="L5:L14" si="16">IF((S5=""),0,IF($D$4=$R$4,1,IF($D$4&lt;$R$4,3,IF($D$4&gt;$R$4,0))))</f>
        <v>0</v>
      </c>
      <c r="M5" s="56">
        <f t="shared" ref="M5:M14" si="17">$R$4</f>
        <v>0</v>
      </c>
      <c r="N5" s="56">
        <f t="shared" ref="N5:N14" si="18">$D$4</f>
        <v>5</v>
      </c>
      <c r="O5" s="56">
        <f t="shared" ref="O5:O14" si="19">IF((S5=""),0,IF($D$4&lt;$R$4,1,0))</f>
        <v>0</v>
      </c>
      <c r="P5" s="56">
        <f t="shared" ref="P5:P14" si="20">IF((S5=""),0,IF($D$4=$R$4,1,0))</f>
        <v>0</v>
      </c>
      <c r="Q5" s="56">
        <f t="shared" ref="Q5:Q14" si="21">IF((S5=""),0,IF($D$4&gt;$R$4,1,0))</f>
        <v>1</v>
      </c>
      <c r="R5" s="56"/>
      <c r="S5" s="55" t="s">
        <v>77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13</v>
      </c>
      <c r="D6" s="56"/>
      <c r="E6" s="56">
        <f t="shared" si="10"/>
        <v>3</v>
      </c>
      <c r="F6" s="56">
        <f t="shared" si="11"/>
        <v>5</v>
      </c>
      <c r="G6" s="56">
        <f t="shared" si="12"/>
        <v>0</v>
      </c>
      <c r="H6" s="56">
        <f t="shared" si="13"/>
        <v>1</v>
      </c>
      <c r="I6" s="56">
        <f t="shared" si="14"/>
        <v>0</v>
      </c>
      <c r="J6" s="56">
        <f t="shared" si="15"/>
        <v>0</v>
      </c>
      <c r="K6" s="57"/>
      <c r="L6" s="56">
        <f t="shared" si="16"/>
        <v>0</v>
      </c>
      <c r="M6" s="56">
        <f t="shared" si="17"/>
        <v>0</v>
      </c>
      <c r="N6" s="56">
        <f t="shared" si="18"/>
        <v>5</v>
      </c>
      <c r="O6" s="56">
        <f t="shared" si="19"/>
        <v>0</v>
      </c>
      <c r="P6" s="56">
        <f t="shared" si="20"/>
        <v>0</v>
      </c>
      <c r="Q6" s="56">
        <f t="shared" si="21"/>
        <v>1</v>
      </c>
      <c r="R6" s="56"/>
      <c r="S6" s="55" t="s">
        <v>142</v>
      </c>
      <c r="T6" s="34"/>
      <c r="U6" s="163" t="s">
        <v>78</v>
      </c>
      <c r="V6" s="199" t="s">
        <v>142</v>
      </c>
      <c r="W6" s="169">
        <f t="shared" si="0"/>
        <v>3</v>
      </c>
      <c r="X6" s="164">
        <f t="shared" si="1"/>
        <v>2</v>
      </c>
      <c r="Y6" s="164">
        <f t="shared" si="2"/>
        <v>6</v>
      </c>
      <c r="Z6" s="164">
        <f t="shared" si="3"/>
        <v>1</v>
      </c>
      <c r="AA6" s="164">
        <f>SUMIF($C$2:$C$123,V6,$I$2:$I$123)+SUMIF($S$2:$S$123,V6,$P$2:P$123)</f>
        <v>1</v>
      </c>
      <c r="AB6" s="174">
        <f t="shared" si="4"/>
        <v>1</v>
      </c>
      <c r="AC6" s="180">
        <f t="shared" si="5"/>
        <v>4</v>
      </c>
      <c r="AD6" s="183">
        <f t="shared" si="6"/>
        <v>0.44444444444444442</v>
      </c>
      <c r="AE6" s="180">
        <f>IF(W6&gt;0,IF(AH6=MIN($AH$6:$AH$10),2,0),)</f>
        <v>0</v>
      </c>
      <c r="AF6" s="190">
        <f>IF(W6&gt;0,IF(AD6=MAX($AD$6:$AD$10),AC6+AE6+2,AC6+AE6),)</f>
        <v>4</v>
      </c>
      <c r="AG6" s="189">
        <f t="shared" si="7"/>
        <v>0</v>
      </c>
      <c r="AH6" s="165">
        <f t="shared" si="8"/>
        <v>2</v>
      </c>
      <c r="AI6" s="206">
        <f t="shared" si="9"/>
        <v>0.66666666666666663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144</v>
      </c>
      <c r="D7" s="56"/>
      <c r="E7" s="56">
        <f t="shared" si="10"/>
        <v>3</v>
      </c>
      <c r="F7" s="56">
        <f t="shared" si="11"/>
        <v>5</v>
      </c>
      <c r="G7" s="56">
        <f t="shared" si="12"/>
        <v>0</v>
      </c>
      <c r="H7" s="56">
        <f t="shared" si="13"/>
        <v>1</v>
      </c>
      <c r="I7" s="56">
        <f t="shared" si="14"/>
        <v>0</v>
      </c>
      <c r="J7" s="56">
        <f t="shared" si="15"/>
        <v>0</v>
      </c>
      <c r="K7" s="57"/>
      <c r="L7" s="56">
        <f t="shared" si="16"/>
        <v>0</v>
      </c>
      <c r="M7" s="56">
        <f t="shared" si="17"/>
        <v>0</v>
      </c>
      <c r="N7" s="56">
        <f t="shared" si="18"/>
        <v>5</v>
      </c>
      <c r="O7" s="56">
        <f t="shared" si="19"/>
        <v>0</v>
      </c>
      <c r="P7" s="56">
        <f t="shared" si="20"/>
        <v>0</v>
      </c>
      <c r="Q7" s="56">
        <f t="shared" si="21"/>
        <v>1</v>
      </c>
      <c r="R7" s="56"/>
      <c r="S7" s="55" t="s">
        <v>169</v>
      </c>
      <c r="T7" s="34"/>
      <c r="U7" s="166" t="s">
        <v>78</v>
      </c>
      <c r="V7" s="200" t="s">
        <v>285</v>
      </c>
      <c r="W7" s="170">
        <f t="shared" si="0"/>
        <v>5</v>
      </c>
      <c r="X7" s="52">
        <f t="shared" si="1"/>
        <v>3</v>
      </c>
      <c r="Y7" s="52">
        <f t="shared" si="2"/>
        <v>3</v>
      </c>
      <c r="Z7" s="52">
        <f t="shared" si="3"/>
        <v>2</v>
      </c>
      <c r="AA7" s="52">
        <f>SUMIF($C$2:$C$123,V7,$I$2:$I$123)+SUMIF($S$2:$S$123,V7,$P$2:P$123)</f>
        <v>1</v>
      </c>
      <c r="AB7" s="171">
        <f t="shared" si="4"/>
        <v>2</v>
      </c>
      <c r="AC7" s="178">
        <f t="shared" si="5"/>
        <v>7</v>
      </c>
      <c r="AD7" s="181">
        <f t="shared" si="6"/>
        <v>0.46666666666666667</v>
      </c>
      <c r="AE7" s="178">
        <f>IF(W7&gt;0,IF(AH7=MIN($AH$6:$AH$10),2,0),)</f>
        <v>2</v>
      </c>
      <c r="AF7" s="191">
        <f>IF(W7&gt;0,IF(AD7=MAX($AD$6:$AD$10),AC7+AE7+2,AC7+AE7),)</f>
        <v>9</v>
      </c>
      <c r="AG7" s="187">
        <f t="shared" si="7"/>
        <v>1</v>
      </c>
      <c r="AH7" s="53">
        <f t="shared" si="8"/>
        <v>0.6</v>
      </c>
      <c r="AI7" s="207">
        <f t="shared" si="9"/>
        <v>0.6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197</v>
      </c>
      <c r="D8" s="56"/>
      <c r="E8" s="56">
        <f t="shared" si="10"/>
        <v>3</v>
      </c>
      <c r="F8" s="56">
        <f t="shared" si="11"/>
        <v>5</v>
      </c>
      <c r="G8" s="56">
        <f t="shared" si="12"/>
        <v>0</v>
      </c>
      <c r="H8" s="56">
        <f t="shared" si="13"/>
        <v>1</v>
      </c>
      <c r="I8" s="56">
        <f t="shared" si="14"/>
        <v>0</v>
      </c>
      <c r="J8" s="56">
        <f t="shared" si="15"/>
        <v>0</v>
      </c>
      <c r="K8" s="57"/>
      <c r="L8" s="56">
        <f t="shared" si="16"/>
        <v>0</v>
      </c>
      <c r="M8" s="56">
        <f t="shared" si="17"/>
        <v>0</v>
      </c>
      <c r="N8" s="56">
        <f t="shared" si="18"/>
        <v>5</v>
      </c>
      <c r="O8" s="56">
        <f t="shared" si="19"/>
        <v>0</v>
      </c>
      <c r="P8" s="56">
        <f t="shared" si="20"/>
        <v>0</v>
      </c>
      <c r="Q8" s="56">
        <f t="shared" si="21"/>
        <v>1</v>
      </c>
      <c r="R8" s="56"/>
      <c r="S8" s="55" t="s">
        <v>81</v>
      </c>
      <c r="T8" s="34"/>
      <c r="U8" s="159" t="s">
        <v>78</v>
      </c>
      <c r="V8" s="197" t="s">
        <v>112</v>
      </c>
      <c r="W8" s="170">
        <f t="shared" si="0"/>
        <v>4</v>
      </c>
      <c r="X8" s="52">
        <f t="shared" si="1"/>
        <v>3</v>
      </c>
      <c r="Y8" s="52">
        <f t="shared" si="2"/>
        <v>3</v>
      </c>
      <c r="Z8" s="52">
        <f t="shared" si="3"/>
        <v>2</v>
      </c>
      <c r="AA8" s="52">
        <f>SUMIF($C$2:$C$123,V8,$I$2:$I$123)+SUMIF($S$2:$S$123,V8,$P$2:P$123)</f>
        <v>0</v>
      </c>
      <c r="AB8" s="171">
        <f t="shared" si="4"/>
        <v>2</v>
      </c>
      <c r="AC8" s="178">
        <f t="shared" si="5"/>
        <v>6</v>
      </c>
      <c r="AD8" s="181">
        <f t="shared" si="6"/>
        <v>0.5</v>
      </c>
      <c r="AE8" s="178">
        <f>IF(W8&gt;0,IF(AH8=MIN($AH$6:$AH$10),2,0),)</f>
        <v>0</v>
      </c>
      <c r="AF8" s="191">
        <f>IF(W8&gt;0,IF(AD8=MAX($AD$6:$AD$10),AC8+AE8+2,AC8+AE8),)</f>
        <v>8</v>
      </c>
      <c r="AG8" s="187">
        <f t="shared" si="7"/>
        <v>0</v>
      </c>
      <c r="AH8" s="53">
        <f t="shared" si="8"/>
        <v>0.75</v>
      </c>
      <c r="AI8" s="207">
        <f t="shared" si="9"/>
        <v>0.75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 t="s">
        <v>247</v>
      </c>
      <c r="D9" s="56"/>
      <c r="E9" s="56">
        <f t="shared" si="10"/>
        <v>3</v>
      </c>
      <c r="F9" s="56">
        <f t="shared" si="11"/>
        <v>5</v>
      </c>
      <c r="G9" s="56">
        <f t="shared" si="12"/>
        <v>0</v>
      </c>
      <c r="H9" s="56">
        <f t="shared" si="13"/>
        <v>1</v>
      </c>
      <c r="I9" s="56">
        <f t="shared" si="14"/>
        <v>0</v>
      </c>
      <c r="J9" s="56">
        <f t="shared" si="15"/>
        <v>0</v>
      </c>
      <c r="K9" s="57"/>
      <c r="L9" s="56">
        <f t="shared" si="16"/>
        <v>0</v>
      </c>
      <c r="M9" s="56">
        <f t="shared" si="17"/>
        <v>0</v>
      </c>
      <c r="N9" s="56">
        <f t="shared" si="18"/>
        <v>5</v>
      </c>
      <c r="O9" s="56">
        <f t="shared" si="19"/>
        <v>0</v>
      </c>
      <c r="P9" s="56">
        <f t="shared" si="20"/>
        <v>0</v>
      </c>
      <c r="Q9" s="56">
        <f t="shared" si="21"/>
        <v>1</v>
      </c>
      <c r="R9" s="56"/>
      <c r="S9" s="55" t="s">
        <v>14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12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15</v>
      </c>
      <c r="D10" s="56">
        <v>1</v>
      </c>
      <c r="E10" s="56">
        <f t="shared" si="10"/>
        <v>3</v>
      </c>
      <c r="F10" s="56">
        <f t="shared" si="11"/>
        <v>5</v>
      </c>
      <c r="G10" s="56">
        <f t="shared" si="12"/>
        <v>0</v>
      </c>
      <c r="H10" s="56">
        <f t="shared" si="13"/>
        <v>1</v>
      </c>
      <c r="I10" s="56">
        <f t="shared" si="14"/>
        <v>0</v>
      </c>
      <c r="J10" s="56">
        <f t="shared" si="15"/>
        <v>0</v>
      </c>
      <c r="K10" s="57"/>
      <c r="L10" s="56">
        <f t="shared" si="16"/>
        <v>0</v>
      </c>
      <c r="M10" s="56">
        <f t="shared" si="17"/>
        <v>0</v>
      </c>
      <c r="N10" s="56">
        <f t="shared" si="18"/>
        <v>5</v>
      </c>
      <c r="O10" s="56">
        <f t="shared" si="19"/>
        <v>0</v>
      </c>
      <c r="P10" s="56">
        <f t="shared" si="20"/>
        <v>0</v>
      </c>
      <c r="Q10" s="56">
        <f t="shared" si="21"/>
        <v>1</v>
      </c>
      <c r="R10" s="56"/>
      <c r="S10" s="55" t="s">
        <v>143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 t="s">
        <v>147</v>
      </c>
      <c r="D11" s="56">
        <v>3</v>
      </c>
      <c r="E11" s="56">
        <f t="shared" si="10"/>
        <v>3</v>
      </c>
      <c r="F11" s="56">
        <f t="shared" si="11"/>
        <v>5</v>
      </c>
      <c r="G11" s="56">
        <f t="shared" si="12"/>
        <v>0</v>
      </c>
      <c r="H11" s="56">
        <f t="shared" si="13"/>
        <v>1</v>
      </c>
      <c r="I11" s="56">
        <f t="shared" si="14"/>
        <v>0</v>
      </c>
      <c r="J11" s="56">
        <f t="shared" si="15"/>
        <v>0</v>
      </c>
      <c r="K11" s="57"/>
      <c r="L11" s="56">
        <f t="shared" si="16"/>
        <v>0</v>
      </c>
      <c r="M11" s="56">
        <f t="shared" si="17"/>
        <v>0</v>
      </c>
      <c r="N11" s="56">
        <f t="shared" si="18"/>
        <v>5</v>
      </c>
      <c r="O11" s="56">
        <f t="shared" si="19"/>
        <v>0</v>
      </c>
      <c r="P11" s="56">
        <f t="shared" si="20"/>
        <v>0</v>
      </c>
      <c r="Q11" s="56">
        <f t="shared" si="21"/>
        <v>1</v>
      </c>
      <c r="R11" s="56"/>
      <c r="S11" s="55" t="s">
        <v>174</v>
      </c>
      <c r="T11" s="34"/>
      <c r="U11" s="168" t="s">
        <v>121</v>
      </c>
      <c r="V11" s="196" t="s">
        <v>81</v>
      </c>
      <c r="W11" s="169">
        <f t="shared" si="0"/>
        <v>4</v>
      </c>
      <c r="X11" s="164">
        <f t="shared" si="1"/>
        <v>2</v>
      </c>
      <c r="Y11" s="164">
        <f t="shared" si="2"/>
        <v>7</v>
      </c>
      <c r="Z11" s="164">
        <f t="shared" si="3"/>
        <v>1</v>
      </c>
      <c r="AA11" s="164">
        <f>SUMIF($C$2:$C$123,V11,$I$2:$I$123)+SUMIF($S$2:$S$123,V11,$P$2:P$123)</f>
        <v>1</v>
      </c>
      <c r="AB11" s="174">
        <f t="shared" si="4"/>
        <v>2</v>
      </c>
      <c r="AC11" s="180">
        <f t="shared" si="5"/>
        <v>4</v>
      </c>
      <c r="AD11" s="183">
        <f t="shared" si="6"/>
        <v>0.33333333333333331</v>
      </c>
      <c r="AE11" s="180">
        <f t="shared" ref="AE11:AE18" si="22">IF(W11&gt;0,IF(OR(SMALL($AH$11:$AH$18,2)=AH11,SMALL($AH$11:$AH$18,1)=AH11),2,0),)</f>
        <v>0</v>
      </c>
      <c r="AF11" s="190">
        <f t="shared" ref="AF11:AF18" si="23">IF(W11&gt;0,IF(OR(LARGE($AD$11:$AD$18,2)=AD11,LARGE($AD$11:$AD$18,1)=AD11),AC11+AE11+2,AC11+AE11),)</f>
        <v>4</v>
      </c>
      <c r="AG11" s="189">
        <f t="shared" si="7"/>
        <v>0</v>
      </c>
      <c r="AH11" s="165">
        <f t="shared" si="8"/>
        <v>1.75</v>
      </c>
      <c r="AI11" s="206">
        <f t="shared" si="9"/>
        <v>0.5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12</v>
      </c>
      <c r="D12" s="56"/>
      <c r="E12" s="56">
        <f t="shared" si="10"/>
        <v>3</v>
      </c>
      <c r="F12" s="56">
        <f t="shared" si="11"/>
        <v>5</v>
      </c>
      <c r="G12" s="56">
        <f t="shared" si="12"/>
        <v>0</v>
      </c>
      <c r="H12" s="56">
        <f t="shared" si="13"/>
        <v>1</v>
      </c>
      <c r="I12" s="56">
        <f t="shared" si="14"/>
        <v>0</v>
      </c>
      <c r="J12" s="56">
        <f t="shared" si="15"/>
        <v>0</v>
      </c>
      <c r="K12" s="57"/>
      <c r="L12" s="56">
        <f t="shared" si="16"/>
        <v>0</v>
      </c>
      <c r="M12" s="56">
        <f t="shared" si="17"/>
        <v>0</v>
      </c>
      <c r="N12" s="56">
        <f t="shared" si="18"/>
        <v>5</v>
      </c>
      <c r="O12" s="56">
        <f t="shared" si="19"/>
        <v>0</v>
      </c>
      <c r="P12" s="56">
        <f t="shared" si="20"/>
        <v>0</v>
      </c>
      <c r="Q12" s="56">
        <f t="shared" si="21"/>
        <v>1</v>
      </c>
      <c r="R12" s="56"/>
      <c r="S12" s="55" t="s">
        <v>148</v>
      </c>
      <c r="T12" s="34"/>
      <c r="U12" s="159" t="s">
        <v>121</v>
      </c>
      <c r="V12" s="197" t="s">
        <v>144</v>
      </c>
      <c r="W12" s="170">
        <f t="shared" si="0"/>
        <v>5</v>
      </c>
      <c r="X12" s="52">
        <f t="shared" si="1"/>
        <v>6</v>
      </c>
      <c r="Y12" s="52">
        <f t="shared" si="2"/>
        <v>2</v>
      </c>
      <c r="Z12" s="52">
        <f t="shared" si="3"/>
        <v>2</v>
      </c>
      <c r="AA12" s="52">
        <f>SUMIF($C$2:$C$123,V12,$I$2:$I$123)+SUMIF($S$2:$S$123,V12,$P$2:P$123)</f>
        <v>1</v>
      </c>
      <c r="AB12" s="171">
        <f t="shared" si="4"/>
        <v>2</v>
      </c>
      <c r="AC12" s="178">
        <f t="shared" si="5"/>
        <v>7</v>
      </c>
      <c r="AD12" s="181">
        <f t="shared" si="6"/>
        <v>0.46666666666666667</v>
      </c>
      <c r="AE12" s="178">
        <f t="shared" si="22"/>
        <v>2</v>
      </c>
      <c r="AF12" s="191">
        <f t="shared" si="23"/>
        <v>9</v>
      </c>
      <c r="AG12" s="187">
        <f t="shared" si="7"/>
        <v>0</v>
      </c>
      <c r="AH12" s="53">
        <f t="shared" si="8"/>
        <v>0.4</v>
      </c>
      <c r="AI12" s="207">
        <f t="shared" si="9"/>
        <v>1.2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>
        <v>1</v>
      </c>
      <c r="E13" s="56">
        <f t="shared" si="10"/>
        <v>0</v>
      </c>
      <c r="F13" s="56">
        <f t="shared" si="11"/>
        <v>5</v>
      </c>
      <c r="G13" s="56">
        <f t="shared" si="12"/>
        <v>0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0</v>
      </c>
      <c r="N13" s="56">
        <f t="shared" si="18"/>
        <v>5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197" t="s">
        <v>197</v>
      </c>
      <c r="W13" s="170">
        <f t="shared" si="0"/>
        <v>4</v>
      </c>
      <c r="X13" s="52">
        <f t="shared" si="1"/>
        <v>6</v>
      </c>
      <c r="Y13" s="52">
        <f t="shared" si="2"/>
        <v>1</v>
      </c>
      <c r="Z13" s="52">
        <f t="shared" si="3"/>
        <v>2</v>
      </c>
      <c r="AA13" s="52">
        <f>SUMIF($C$2:$C$123,V13,$I$2:$I$123)+SUMIF($S$2:$S$123,V13,$P$2:P$123)</f>
        <v>1</v>
      </c>
      <c r="AB13" s="171">
        <f t="shared" si="4"/>
        <v>1</v>
      </c>
      <c r="AC13" s="178">
        <f t="shared" si="5"/>
        <v>7</v>
      </c>
      <c r="AD13" s="181">
        <f t="shared" si="6"/>
        <v>0.58333333333333337</v>
      </c>
      <c r="AE13" s="178">
        <f t="shared" si="22"/>
        <v>2</v>
      </c>
      <c r="AF13" s="191">
        <f t="shared" si="23"/>
        <v>11</v>
      </c>
      <c r="AG13" s="187">
        <f t="shared" si="7"/>
        <v>0</v>
      </c>
      <c r="AH13" s="53">
        <f t="shared" si="8"/>
        <v>0.25</v>
      </c>
      <c r="AI13" s="207">
        <f t="shared" si="9"/>
        <v>1.5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5</v>
      </c>
      <c r="G14" s="67">
        <f t="shared" si="12"/>
        <v>0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0</v>
      </c>
      <c r="N14" s="67">
        <f t="shared" si="18"/>
        <v>5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 t="s">
        <v>82</v>
      </c>
      <c r="W14" s="170">
        <f t="shared" si="0"/>
        <v>4</v>
      </c>
      <c r="X14" s="52">
        <f t="shared" si="1"/>
        <v>3</v>
      </c>
      <c r="Y14" s="52">
        <f t="shared" si="2"/>
        <v>3</v>
      </c>
      <c r="Z14" s="52">
        <f t="shared" si="3"/>
        <v>2</v>
      </c>
      <c r="AA14" s="52">
        <f>SUMIF($C$2:$C$123,V14,$I$2:$I$123)+SUMIF($S$2:$S$123,V14,$P$2:P$123)</f>
        <v>0</v>
      </c>
      <c r="AB14" s="171">
        <f t="shared" si="4"/>
        <v>2</v>
      </c>
      <c r="AC14" s="178">
        <f t="shared" si="5"/>
        <v>6</v>
      </c>
      <c r="AD14" s="181">
        <f t="shared" si="6"/>
        <v>0.5</v>
      </c>
      <c r="AE14" s="178">
        <f t="shared" si="22"/>
        <v>0</v>
      </c>
      <c r="AF14" s="191">
        <f t="shared" si="23"/>
        <v>8</v>
      </c>
      <c r="AG14" s="187">
        <f t="shared" si="7"/>
        <v>0</v>
      </c>
      <c r="AH14" s="53">
        <f t="shared" si="8"/>
        <v>0.75</v>
      </c>
      <c r="AI14" s="207">
        <f t="shared" si="9"/>
        <v>0.75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 t="s">
        <v>284</v>
      </c>
      <c r="W15" s="170">
        <f t="shared" si="0"/>
        <v>4</v>
      </c>
      <c r="X15" s="52">
        <f t="shared" si="1"/>
        <v>3</v>
      </c>
      <c r="Y15" s="52">
        <f t="shared" si="2"/>
        <v>3</v>
      </c>
      <c r="Z15" s="52">
        <f t="shared" si="3"/>
        <v>2</v>
      </c>
      <c r="AA15" s="52">
        <f>SUMIF($C$2:$C$123,V15,$I$2:$I$123)+SUMIF($S$2:$S$123,V15,$P$2:P$123)</f>
        <v>0</v>
      </c>
      <c r="AB15" s="171">
        <f t="shared" si="4"/>
        <v>2</v>
      </c>
      <c r="AC15" s="178">
        <f t="shared" si="5"/>
        <v>6</v>
      </c>
      <c r="AD15" s="181">
        <f t="shared" si="6"/>
        <v>0.5</v>
      </c>
      <c r="AE15" s="178">
        <f t="shared" si="22"/>
        <v>0</v>
      </c>
      <c r="AF15" s="191">
        <f t="shared" si="23"/>
        <v>8</v>
      </c>
      <c r="AG15" s="187">
        <f t="shared" si="7"/>
        <v>0</v>
      </c>
      <c r="AH15" s="53">
        <f t="shared" si="8"/>
        <v>0.75</v>
      </c>
      <c r="AI15" s="207">
        <f t="shared" si="9"/>
        <v>0.75</v>
      </c>
      <c r="AJ15" s="34"/>
      <c r="AS15" s="97"/>
      <c r="AT15" s="294"/>
      <c r="AU15" s="288"/>
      <c r="AV15" s="426" t="s">
        <v>15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147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/>
      <c r="W16" s="170">
        <f t="shared" si="0"/>
        <v>0</v>
      </c>
      <c r="X16" s="52">
        <f t="shared" si="1"/>
        <v>0</v>
      </c>
      <c r="Y16" s="52">
        <f t="shared" si="2"/>
        <v>0</v>
      </c>
      <c r="Z16" s="52">
        <f t="shared" si="3"/>
        <v>0</v>
      </c>
      <c r="AA16" s="52">
        <f>SUMIF($C$2:$C$123,V16,$I$2:$I$123)+SUMIF($S$2:$S$123,V16,$P$2:P$123)</f>
        <v>0</v>
      </c>
      <c r="AB16" s="171">
        <f t="shared" si="4"/>
        <v>0</v>
      </c>
      <c r="AC16" s="178">
        <f t="shared" si="5"/>
        <v>0</v>
      </c>
      <c r="AD16" s="181" t="str">
        <f t="shared" si="6"/>
        <v>-</v>
      </c>
      <c r="AE16" s="178">
        <f t="shared" si="22"/>
        <v>0</v>
      </c>
      <c r="AF16" s="191">
        <f t="shared" si="23"/>
        <v>0</v>
      </c>
      <c r="AG16" s="187">
        <f t="shared" si="7"/>
        <v>0</v>
      </c>
      <c r="AH16" s="53" t="str">
        <f t="shared" si="8"/>
        <v>-</v>
      </c>
      <c r="AI16" s="207" t="str">
        <f t="shared" si="9"/>
        <v>-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Preto</v>
      </c>
      <c r="D17" s="49">
        <f>SUM(D18:D27)</f>
        <v>1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0</v>
      </c>
      <c r="S17" s="48" t="str">
        <f>C4</f>
        <v>Branco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Ralph</v>
      </c>
      <c r="D18" s="56"/>
      <c r="E18" s="56">
        <f t="shared" ref="E18:E27" si="24">IF((C18=""),0,IF($D$17=$R$17,1,IF($D$17&gt;$R$17,3,IF($D$17&lt;$R$17,0))))</f>
        <v>3</v>
      </c>
      <c r="F18" s="56">
        <f t="shared" ref="F18:F27" si="25">$D$17</f>
        <v>1</v>
      </c>
      <c r="G18" s="56">
        <f t="shared" ref="G18:G27" si="26">$R$17</f>
        <v>0</v>
      </c>
      <c r="H18" s="56">
        <f t="shared" ref="H18:H27" si="27">IF((C18=""),0,IF($D$17&gt;$R$17,1,0))</f>
        <v>1</v>
      </c>
      <c r="I18" s="56">
        <f t="shared" ref="I18:I27" si="28">IF((C18=""),0,IF($D$17=$R$17,1,0))</f>
        <v>0</v>
      </c>
      <c r="J18" s="56">
        <f t="shared" ref="J18:J27" si="29">IF((C18=""),0,IF($D$17&lt;$R$17,1,0))</f>
        <v>0</v>
      </c>
      <c r="K18" s="57"/>
      <c r="L18" s="56">
        <f t="shared" ref="L18:L27" si="30">IF((S18=""),0,IF($D$17=$R$17,1,IF($D$17&lt;$R$17,3,IF($D$17&gt;$R$17,0))))</f>
        <v>0</v>
      </c>
      <c r="M18" s="56">
        <f t="shared" ref="M18:M27" si="31">$R$17</f>
        <v>0</v>
      </c>
      <c r="N18" s="56">
        <f t="shared" ref="N18:N27" si="32">$D$17</f>
        <v>1</v>
      </c>
      <c r="O18" s="56">
        <f t="shared" ref="O18:O27" si="33">IF((S18=""),0,IF($D$17&lt;$R$17,1,0))</f>
        <v>0</v>
      </c>
      <c r="P18" s="56">
        <f t="shared" ref="P18:P27" si="34">IF((S18=""),0,IF($D$17=$R$17,1,0))</f>
        <v>0</v>
      </c>
      <c r="Q18" s="56">
        <f t="shared" ref="Q18:Q27" si="35">IF((S18=""),0,IF($D$17&gt;$R$17,1,0))</f>
        <v>1</v>
      </c>
      <c r="R18" s="56"/>
      <c r="S18" s="55" t="str">
        <f>$S$5</f>
        <v>Fabio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112</v>
      </c>
      <c r="D19" s="56"/>
      <c r="E19" s="56">
        <f t="shared" si="24"/>
        <v>3</v>
      </c>
      <c r="F19" s="56">
        <f t="shared" si="25"/>
        <v>1</v>
      </c>
      <c r="G19" s="56">
        <f t="shared" si="26"/>
        <v>0</v>
      </c>
      <c r="H19" s="56">
        <f t="shared" si="27"/>
        <v>1</v>
      </c>
      <c r="I19" s="56">
        <f t="shared" si="28"/>
        <v>0</v>
      </c>
      <c r="J19" s="56">
        <f t="shared" si="29"/>
        <v>0</v>
      </c>
      <c r="K19" s="57"/>
      <c r="L19" s="56">
        <f t="shared" si="30"/>
        <v>0</v>
      </c>
      <c r="M19" s="56">
        <f t="shared" si="31"/>
        <v>0</v>
      </c>
      <c r="N19" s="56">
        <f t="shared" si="32"/>
        <v>1</v>
      </c>
      <c r="O19" s="56">
        <f t="shared" si="33"/>
        <v>0</v>
      </c>
      <c r="P19" s="56">
        <f t="shared" si="34"/>
        <v>0</v>
      </c>
      <c r="Q19" s="56">
        <f t="shared" si="35"/>
        <v>1</v>
      </c>
      <c r="R19" s="56"/>
      <c r="S19" s="55" t="s">
        <v>13</v>
      </c>
      <c r="T19" s="34"/>
      <c r="U19" s="169" t="s">
        <v>83</v>
      </c>
      <c r="V19" s="196" t="s">
        <v>13</v>
      </c>
      <c r="W19" s="169">
        <f t="shared" si="0"/>
        <v>5</v>
      </c>
      <c r="X19" s="164">
        <f t="shared" si="1"/>
        <v>7</v>
      </c>
      <c r="Y19" s="164">
        <f t="shared" si="2"/>
        <v>3</v>
      </c>
      <c r="Z19" s="164">
        <f t="shared" si="3"/>
        <v>2</v>
      </c>
      <c r="AA19" s="164">
        <f>SUMIF($C$2:$C$123,V19,$I$2:$I$123)+SUMIF($S$2:$S$123,V19,$P$2:P$123)</f>
        <v>1</v>
      </c>
      <c r="AB19" s="174">
        <f t="shared" si="4"/>
        <v>2</v>
      </c>
      <c r="AC19" s="180">
        <f t="shared" si="5"/>
        <v>7</v>
      </c>
      <c r="AD19" s="183">
        <f t="shared" si="6"/>
        <v>0.46666666666666667</v>
      </c>
      <c r="AE19" s="180">
        <f>IF(W19&gt;0,IF(AH19=MIN($AH$19:$AH$23),2,0),)</f>
        <v>0</v>
      </c>
      <c r="AF19" s="190">
        <f>IF(W19&gt;0,IF(AD19=MAX($AD$19:$AD$23),AC19+AE19+2,AC19+AE19),)</f>
        <v>7</v>
      </c>
      <c r="AG19" s="189">
        <f t="shared" si="7"/>
        <v>1</v>
      </c>
      <c r="AH19" s="165">
        <f t="shared" si="8"/>
        <v>0.6</v>
      </c>
      <c r="AI19" s="206">
        <f t="shared" si="9"/>
        <v>1.4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82</v>
      </c>
      <c r="D20" s="56"/>
      <c r="E20" s="56">
        <f t="shared" si="24"/>
        <v>3</v>
      </c>
      <c r="F20" s="56">
        <f t="shared" si="25"/>
        <v>1</v>
      </c>
      <c r="G20" s="56">
        <f t="shared" si="26"/>
        <v>0</v>
      </c>
      <c r="H20" s="56">
        <f t="shared" si="27"/>
        <v>1</v>
      </c>
      <c r="I20" s="56">
        <f t="shared" si="28"/>
        <v>0</v>
      </c>
      <c r="J20" s="56">
        <f t="shared" si="29"/>
        <v>0</v>
      </c>
      <c r="K20" s="57"/>
      <c r="L20" s="56">
        <f t="shared" si="30"/>
        <v>0</v>
      </c>
      <c r="M20" s="56">
        <f t="shared" si="31"/>
        <v>0</v>
      </c>
      <c r="N20" s="56">
        <f t="shared" si="32"/>
        <v>1</v>
      </c>
      <c r="O20" s="56">
        <f t="shared" si="33"/>
        <v>0</v>
      </c>
      <c r="P20" s="56">
        <f t="shared" si="34"/>
        <v>0</v>
      </c>
      <c r="Q20" s="56">
        <f t="shared" si="35"/>
        <v>1</v>
      </c>
      <c r="R20" s="56"/>
      <c r="S20" s="55" t="s">
        <v>144</v>
      </c>
      <c r="T20" s="34"/>
      <c r="U20" s="159" t="s">
        <v>83</v>
      </c>
      <c r="V20" s="197" t="s">
        <v>14</v>
      </c>
      <c r="W20" s="170">
        <f t="shared" si="0"/>
        <v>5</v>
      </c>
      <c r="X20" s="52">
        <f t="shared" si="1"/>
        <v>3</v>
      </c>
      <c r="Y20" s="52">
        <f t="shared" si="2"/>
        <v>7</v>
      </c>
      <c r="Z20" s="52">
        <f t="shared" si="3"/>
        <v>2</v>
      </c>
      <c r="AA20" s="52">
        <f>SUMIF($C$2:$C$123,V20,$I$2:$I$123)+SUMIF($S$2:$S$123,V20,$P$2:P$123)</f>
        <v>1</v>
      </c>
      <c r="AB20" s="171">
        <f t="shared" si="4"/>
        <v>2</v>
      </c>
      <c r="AC20" s="178">
        <f t="shared" si="5"/>
        <v>7</v>
      </c>
      <c r="AD20" s="181">
        <f t="shared" si="6"/>
        <v>0.46666666666666667</v>
      </c>
      <c r="AE20" s="178">
        <f>IF(W20&gt;0,IF(AH20=MIN($AH$19:$AH$23),2,0),)</f>
        <v>0</v>
      </c>
      <c r="AF20" s="191">
        <f>IF(W20&gt;0,IF(AD20=MAX($AD$19:$AD$23),AC20+AE20+2,AC20+AE20),)</f>
        <v>7</v>
      </c>
      <c r="AG20" s="187">
        <f t="shared" si="7"/>
        <v>0</v>
      </c>
      <c r="AH20" s="53">
        <f t="shared" si="8"/>
        <v>1.4</v>
      </c>
      <c r="AI20" s="207">
        <f t="shared" si="9"/>
        <v>0.6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284</v>
      </c>
      <c r="D21" s="56"/>
      <c r="E21" s="56">
        <f t="shared" si="24"/>
        <v>3</v>
      </c>
      <c r="F21" s="56">
        <f t="shared" si="25"/>
        <v>1</v>
      </c>
      <c r="G21" s="56">
        <f t="shared" si="26"/>
        <v>0</v>
      </c>
      <c r="H21" s="56">
        <f t="shared" si="27"/>
        <v>1</v>
      </c>
      <c r="I21" s="56">
        <f t="shared" si="28"/>
        <v>0</v>
      </c>
      <c r="J21" s="56">
        <f t="shared" si="29"/>
        <v>0</v>
      </c>
      <c r="K21" s="57"/>
      <c r="L21" s="56">
        <f t="shared" si="30"/>
        <v>0</v>
      </c>
      <c r="M21" s="56">
        <f t="shared" si="31"/>
        <v>0</v>
      </c>
      <c r="N21" s="56">
        <f t="shared" si="32"/>
        <v>1</v>
      </c>
      <c r="O21" s="56">
        <f t="shared" si="33"/>
        <v>0</v>
      </c>
      <c r="P21" s="56">
        <f t="shared" si="34"/>
        <v>0</v>
      </c>
      <c r="Q21" s="56">
        <f t="shared" si="35"/>
        <v>1</v>
      </c>
      <c r="R21" s="56"/>
      <c r="S21" s="55" t="s">
        <v>197</v>
      </c>
      <c r="T21" s="34"/>
      <c r="U21" s="159" t="s">
        <v>83</v>
      </c>
      <c r="V21" s="197" t="s">
        <v>247</v>
      </c>
      <c r="W21" s="170">
        <f t="shared" si="0"/>
        <v>4</v>
      </c>
      <c r="X21" s="52">
        <f t="shared" si="1"/>
        <v>6</v>
      </c>
      <c r="Y21" s="52">
        <f t="shared" si="2"/>
        <v>1</v>
      </c>
      <c r="Z21" s="52">
        <f t="shared" si="3"/>
        <v>2</v>
      </c>
      <c r="AA21" s="52">
        <f>SUMIF($C$2:$C$123,V21,$I$2:$I$123)+SUMIF($S$2:$S$123,V21,$P$2:P$123)</f>
        <v>1</v>
      </c>
      <c r="AB21" s="171">
        <f t="shared" si="4"/>
        <v>1</v>
      </c>
      <c r="AC21" s="178">
        <f t="shared" si="5"/>
        <v>7</v>
      </c>
      <c r="AD21" s="181">
        <f t="shared" si="6"/>
        <v>0.58333333333333337</v>
      </c>
      <c r="AE21" s="178">
        <f>IF(W21&gt;0,IF(AH21=MIN($AH$19:$AH$23),2,0),)</f>
        <v>2</v>
      </c>
      <c r="AF21" s="191">
        <f>IF(W21&gt;0,IF(AD21=MAX($AD$19:$AD$23),AC21+AE21+2,AC21+AE21),)</f>
        <v>11</v>
      </c>
      <c r="AG21" s="187">
        <f t="shared" si="7"/>
        <v>0</v>
      </c>
      <c r="AH21" s="53">
        <f t="shared" si="8"/>
        <v>0.25</v>
      </c>
      <c r="AI21" s="207">
        <f t="shared" si="9"/>
        <v>1.5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285</v>
      </c>
      <c r="D22" s="56"/>
      <c r="E22" s="56">
        <f t="shared" si="24"/>
        <v>3</v>
      </c>
      <c r="F22" s="56">
        <f t="shared" si="25"/>
        <v>1</v>
      </c>
      <c r="G22" s="56">
        <f t="shared" si="26"/>
        <v>0</v>
      </c>
      <c r="H22" s="56">
        <f t="shared" si="27"/>
        <v>1</v>
      </c>
      <c r="I22" s="56">
        <f t="shared" si="28"/>
        <v>0</v>
      </c>
      <c r="J22" s="56">
        <f t="shared" si="29"/>
        <v>0</v>
      </c>
      <c r="K22" s="57"/>
      <c r="L22" s="56">
        <f t="shared" si="30"/>
        <v>0</v>
      </c>
      <c r="M22" s="56">
        <f t="shared" si="31"/>
        <v>0</v>
      </c>
      <c r="N22" s="56">
        <f t="shared" si="32"/>
        <v>1</v>
      </c>
      <c r="O22" s="56">
        <f t="shared" si="33"/>
        <v>0</v>
      </c>
      <c r="P22" s="56">
        <f t="shared" si="34"/>
        <v>0</v>
      </c>
      <c r="Q22" s="56">
        <f t="shared" si="35"/>
        <v>1</v>
      </c>
      <c r="R22" s="56"/>
      <c r="S22" s="55" t="s">
        <v>247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143</v>
      </c>
      <c r="D23" s="56"/>
      <c r="E23" s="56">
        <f t="shared" si="24"/>
        <v>3</v>
      </c>
      <c r="F23" s="56">
        <f t="shared" si="25"/>
        <v>1</v>
      </c>
      <c r="G23" s="56">
        <f t="shared" si="26"/>
        <v>0</v>
      </c>
      <c r="H23" s="56">
        <f t="shared" si="27"/>
        <v>1</v>
      </c>
      <c r="I23" s="56">
        <f t="shared" si="28"/>
        <v>0</v>
      </c>
      <c r="J23" s="56">
        <f t="shared" si="29"/>
        <v>0</v>
      </c>
      <c r="K23" s="57"/>
      <c r="L23" s="56">
        <f t="shared" si="30"/>
        <v>0</v>
      </c>
      <c r="M23" s="56">
        <f t="shared" si="31"/>
        <v>0</v>
      </c>
      <c r="N23" s="56">
        <f t="shared" si="32"/>
        <v>1</v>
      </c>
      <c r="O23" s="56">
        <f t="shared" si="33"/>
        <v>0</v>
      </c>
      <c r="P23" s="56">
        <f t="shared" si="34"/>
        <v>0</v>
      </c>
      <c r="Q23" s="56">
        <f t="shared" si="35"/>
        <v>1</v>
      </c>
      <c r="R23" s="56"/>
      <c r="S23" s="55" t="s">
        <v>15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247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 t="s">
        <v>248</v>
      </c>
      <c r="D24" s="56">
        <v>1</v>
      </c>
      <c r="E24" s="56">
        <f t="shared" si="24"/>
        <v>3</v>
      </c>
      <c r="F24" s="56">
        <f t="shared" si="25"/>
        <v>1</v>
      </c>
      <c r="G24" s="56">
        <f t="shared" si="26"/>
        <v>0</v>
      </c>
      <c r="H24" s="56">
        <f t="shared" si="27"/>
        <v>1</v>
      </c>
      <c r="I24" s="56">
        <f t="shared" si="28"/>
        <v>0</v>
      </c>
      <c r="J24" s="56">
        <f t="shared" si="29"/>
        <v>0</v>
      </c>
      <c r="K24" s="57"/>
      <c r="L24" s="56">
        <f t="shared" si="30"/>
        <v>0</v>
      </c>
      <c r="M24" s="56">
        <f t="shared" si="31"/>
        <v>0</v>
      </c>
      <c r="N24" s="56">
        <f t="shared" si="32"/>
        <v>1</v>
      </c>
      <c r="O24" s="56">
        <f t="shared" si="33"/>
        <v>0</v>
      </c>
      <c r="P24" s="56">
        <f t="shared" si="34"/>
        <v>0</v>
      </c>
      <c r="Q24" s="56">
        <f t="shared" si="35"/>
        <v>1</v>
      </c>
      <c r="R24" s="56"/>
      <c r="S24" s="55" t="s">
        <v>147</v>
      </c>
      <c r="T24" s="34"/>
      <c r="U24" s="163" t="s">
        <v>86</v>
      </c>
      <c r="V24" s="199" t="s">
        <v>15</v>
      </c>
      <c r="W24" s="169">
        <f t="shared" si="0"/>
        <v>5</v>
      </c>
      <c r="X24" s="164">
        <f t="shared" si="1"/>
        <v>7</v>
      </c>
      <c r="Y24" s="164">
        <f t="shared" si="2"/>
        <v>3</v>
      </c>
      <c r="Z24" s="164">
        <f t="shared" si="3"/>
        <v>2</v>
      </c>
      <c r="AA24" s="164">
        <f>SUMIF($C$2:$C$123,V24,$I$2:$I$123)+SUMIF($S$2:$S$123,V24,$P$2:P$123)</f>
        <v>1</v>
      </c>
      <c r="AB24" s="174">
        <f t="shared" si="4"/>
        <v>2</v>
      </c>
      <c r="AC24" s="180">
        <f t="shared" si="5"/>
        <v>7</v>
      </c>
      <c r="AD24" s="183">
        <f t="shared" si="6"/>
        <v>0.46666666666666667</v>
      </c>
      <c r="AE24" s="180">
        <f t="shared" ref="AE24:AE31" si="36">IF(W24&gt;0,IF(OR(LARGE($AI$24:$AI$31,2)=AI24,LARGE($AI$24:$AI$31,1)=AI24),2,0),)</f>
        <v>2</v>
      </c>
      <c r="AF24" s="190">
        <f t="shared" ref="AF24:AF31" si="37">IF(W24&gt;0,IF(OR(LARGE($AD$24:$AD$31,2)=AD24,LARGE($AD$24:$AD$31,1)=AD24),AC24+AE24+2,AC24+AE24),)</f>
        <v>11</v>
      </c>
      <c r="AG24" s="189">
        <f t="shared" si="7"/>
        <v>1</v>
      </c>
      <c r="AH24" s="165">
        <f t="shared" si="8"/>
        <v>0.6</v>
      </c>
      <c r="AI24" s="206">
        <f t="shared" si="9"/>
        <v>1.4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148</v>
      </c>
      <c r="D25" s="56"/>
      <c r="E25" s="56">
        <f t="shared" si="24"/>
        <v>3</v>
      </c>
      <c r="F25" s="56">
        <f t="shared" si="25"/>
        <v>1</v>
      </c>
      <c r="G25" s="56">
        <f t="shared" si="26"/>
        <v>0</v>
      </c>
      <c r="H25" s="56">
        <f t="shared" si="27"/>
        <v>1</v>
      </c>
      <c r="I25" s="56">
        <f t="shared" si="28"/>
        <v>0</v>
      </c>
      <c r="J25" s="56">
        <f t="shared" si="29"/>
        <v>0</v>
      </c>
      <c r="K25" s="57"/>
      <c r="L25" s="56">
        <f t="shared" si="30"/>
        <v>0</v>
      </c>
      <c r="M25" s="56">
        <f t="shared" si="31"/>
        <v>0</v>
      </c>
      <c r="N25" s="56">
        <f t="shared" si="32"/>
        <v>1</v>
      </c>
      <c r="O25" s="56">
        <f t="shared" si="33"/>
        <v>0</v>
      </c>
      <c r="P25" s="56">
        <f t="shared" si="34"/>
        <v>0</v>
      </c>
      <c r="Q25" s="56">
        <f t="shared" si="35"/>
        <v>1</v>
      </c>
      <c r="R25" s="56"/>
      <c r="S25" s="55" t="s">
        <v>12</v>
      </c>
      <c r="T25" s="34"/>
      <c r="U25" s="166" t="s">
        <v>86</v>
      </c>
      <c r="V25" s="200" t="s">
        <v>147</v>
      </c>
      <c r="W25" s="170">
        <f t="shared" si="0"/>
        <v>5</v>
      </c>
      <c r="X25" s="52">
        <f t="shared" si="1"/>
        <v>6</v>
      </c>
      <c r="Y25" s="52">
        <f t="shared" si="2"/>
        <v>2</v>
      </c>
      <c r="Z25" s="52">
        <f t="shared" si="3"/>
        <v>2</v>
      </c>
      <c r="AA25" s="52">
        <f>SUMIF($C$2:$C$123,V25,$I$2:$I$123)+SUMIF($S$2:$S$123,V25,$P$2:P$123)</f>
        <v>1</v>
      </c>
      <c r="AB25" s="171">
        <f t="shared" si="4"/>
        <v>2</v>
      </c>
      <c r="AC25" s="178">
        <f t="shared" si="5"/>
        <v>7</v>
      </c>
      <c r="AD25" s="181">
        <f t="shared" si="6"/>
        <v>0.46666666666666667</v>
      </c>
      <c r="AE25" s="178">
        <f t="shared" si="36"/>
        <v>2</v>
      </c>
      <c r="AF25" s="191">
        <f t="shared" si="37"/>
        <v>11</v>
      </c>
      <c r="AG25" s="187">
        <f t="shared" si="7"/>
        <v>3</v>
      </c>
      <c r="AH25" s="53">
        <f t="shared" si="8"/>
        <v>0.4</v>
      </c>
      <c r="AI25" s="207">
        <f t="shared" si="9"/>
        <v>1.2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1</v>
      </c>
      <c r="G26" s="56">
        <f t="shared" si="26"/>
        <v>0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0</v>
      </c>
      <c r="N26" s="56">
        <f t="shared" si="32"/>
        <v>1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200" t="s">
        <v>169</v>
      </c>
      <c r="W26" s="170">
        <f t="shared" si="0"/>
        <v>5</v>
      </c>
      <c r="X26" s="52">
        <f t="shared" si="1"/>
        <v>3</v>
      </c>
      <c r="Y26" s="52">
        <f t="shared" si="2"/>
        <v>7</v>
      </c>
      <c r="Z26" s="52">
        <f t="shared" si="3"/>
        <v>2</v>
      </c>
      <c r="AA26" s="52">
        <f>SUMIF($C$2:$C$123,V26,$I$2:$I$123)+SUMIF($S$2:$S$123,V26,$P$2:P$123)</f>
        <v>1</v>
      </c>
      <c r="AB26" s="171">
        <f t="shared" si="4"/>
        <v>2</v>
      </c>
      <c r="AC26" s="178">
        <f t="shared" si="5"/>
        <v>7</v>
      </c>
      <c r="AD26" s="181">
        <f t="shared" si="6"/>
        <v>0.46666666666666667</v>
      </c>
      <c r="AE26" s="178">
        <f t="shared" si="36"/>
        <v>0</v>
      </c>
      <c r="AF26" s="191">
        <f t="shared" si="37"/>
        <v>9</v>
      </c>
      <c r="AG26" s="187">
        <f t="shared" si="7"/>
        <v>0</v>
      </c>
      <c r="AH26" s="53">
        <f t="shared" si="8"/>
        <v>1.4</v>
      </c>
      <c r="AI26" s="207">
        <f t="shared" si="9"/>
        <v>0.6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1</v>
      </c>
      <c r="G27" s="67">
        <f t="shared" si="26"/>
        <v>0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0</v>
      </c>
      <c r="N27" s="67">
        <f t="shared" si="32"/>
        <v>1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 t="s">
        <v>143</v>
      </c>
      <c r="W27" s="170">
        <f t="shared" si="0"/>
        <v>5</v>
      </c>
      <c r="X27" s="52">
        <f t="shared" si="1"/>
        <v>3</v>
      </c>
      <c r="Y27" s="52">
        <f t="shared" si="2"/>
        <v>7</v>
      </c>
      <c r="Z27" s="52">
        <f t="shared" si="3"/>
        <v>2</v>
      </c>
      <c r="AA27" s="52">
        <f>SUMIF($C$2:$C$123,V27,$I$2:$I$123)+SUMIF($S$2:$S$123,V27,$P$2:P$123)</f>
        <v>1</v>
      </c>
      <c r="AB27" s="171">
        <f t="shared" si="4"/>
        <v>2</v>
      </c>
      <c r="AC27" s="178">
        <f t="shared" si="5"/>
        <v>7</v>
      </c>
      <c r="AD27" s="181">
        <f t="shared" si="6"/>
        <v>0.46666666666666667</v>
      </c>
      <c r="AE27" s="178">
        <f t="shared" si="36"/>
        <v>0</v>
      </c>
      <c r="AF27" s="191">
        <f t="shared" si="37"/>
        <v>9</v>
      </c>
      <c r="AG27" s="187">
        <f t="shared" si="7"/>
        <v>0</v>
      </c>
      <c r="AH27" s="53">
        <f t="shared" si="8"/>
        <v>1.4</v>
      </c>
      <c r="AI27" s="207">
        <f t="shared" si="9"/>
        <v>0.6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/>
      <c r="W28" s="170">
        <f t="shared" si="0"/>
        <v>0</v>
      </c>
      <c r="X28" s="52">
        <f t="shared" si="1"/>
        <v>0</v>
      </c>
      <c r="Y28" s="52">
        <f t="shared" si="2"/>
        <v>0</v>
      </c>
      <c r="Z28" s="52">
        <f t="shared" si="3"/>
        <v>0</v>
      </c>
      <c r="AA28" s="52">
        <f>SUMIF($C$2:$C$123,V28,$I$2:$I$123)+SUMIF($S$2:$S$123,V28,$P$2:P$123)</f>
        <v>0</v>
      </c>
      <c r="AB28" s="171">
        <f t="shared" si="4"/>
        <v>0</v>
      </c>
      <c r="AC28" s="178">
        <f t="shared" si="5"/>
        <v>0</v>
      </c>
      <c r="AD28" s="181" t="str">
        <f t="shared" si="6"/>
        <v>-</v>
      </c>
      <c r="AE28" s="178">
        <f t="shared" si="36"/>
        <v>0</v>
      </c>
      <c r="AF28" s="191">
        <f t="shared" si="37"/>
        <v>0</v>
      </c>
      <c r="AG28" s="187">
        <f t="shared" si="7"/>
        <v>0</v>
      </c>
      <c r="AH28" s="53" t="str">
        <f t="shared" si="8"/>
        <v>-</v>
      </c>
      <c r="AI28" s="207" t="str">
        <f t="shared" si="9"/>
        <v>-</v>
      </c>
      <c r="AJ28" s="34"/>
      <c r="AS28" s="97"/>
      <c r="AT28" s="294"/>
      <c r="AU28" s="425" t="s">
        <v>197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210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/>
      <c r="W29" s="170">
        <f t="shared" si="0"/>
        <v>0</v>
      </c>
      <c r="X29" s="52">
        <f t="shared" si="1"/>
        <v>0</v>
      </c>
      <c r="Y29" s="52">
        <f t="shared" si="2"/>
        <v>0</v>
      </c>
      <c r="Z29" s="52">
        <f t="shared" si="3"/>
        <v>0</v>
      </c>
      <c r="AA29" s="52">
        <f>SUMIF($C$2:$C$123,V29,$I$2:$I$123)+SUMIF($S$2:$S$123,V29,$P$2:P$123)</f>
        <v>0</v>
      </c>
      <c r="AB29" s="171">
        <f t="shared" si="4"/>
        <v>0</v>
      </c>
      <c r="AC29" s="178">
        <f t="shared" si="5"/>
        <v>0</v>
      </c>
      <c r="AD29" s="181" t="str">
        <f t="shared" si="6"/>
        <v>-</v>
      </c>
      <c r="AE29" s="178">
        <f t="shared" si="36"/>
        <v>0</v>
      </c>
      <c r="AF29" s="191">
        <f t="shared" si="37"/>
        <v>0</v>
      </c>
      <c r="AG29" s="187">
        <f t="shared" si="7"/>
        <v>0</v>
      </c>
      <c r="AH29" s="53" t="str">
        <f t="shared" si="8"/>
        <v>-</v>
      </c>
      <c r="AI29" s="207" t="str">
        <f t="shared" si="9"/>
        <v>-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Branco</v>
      </c>
      <c r="D30" s="49">
        <f>SUM(D31:D40)</f>
        <v>2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1</v>
      </c>
      <c r="S30" s="48" t="str">
        <f>S4</f>
        <v>Preto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Ralph</v>
      </c>
      <c r="D31" s="56"/>
      <c r="E31" s="56">
        <f t="shared" ref="E31:E40" si="38">IF((C31=""),0,IF($D$30=$R$30,1,IF($D$30&gt;$R$30,3,IF($D$30&lt;$R$30,0))))</f>
        <v>3</v>
      </c>
      <c r="F31" s="56">
        <f t="shared" ref="F31:F40" si="39">$D$30</f>
        <v>2</v>
      </c>
      <c r="G31" s="56">
        <f t="shared" ref="G31:G40" si="40">$R$30</f>
        <v>1</v>
      </c>
      <c r="H31" s="56">
        <f t="shared" ref="H31:H40" si="41">IF((C31=""),0,IF($D$30&gt;$R$30,1,0))</f>
        <v>1</v>
      </c>
      <c r="I31" s="56">
        <f t="shared" ref="I31:I40" si="42">IF((C31=""),0,IF($D$30=$R$30,1,0))</f>
        <v>0</v>
      </c>
      <c r="J31" s="56">
        <f t="shared" ref="J31:J40" si="43">IF((C31=""),0,IF($D$30&lt;$R$30,1,0))</f>
        <v>0</v>
      </c>
      <c r="K31" s="57"/>
      <c r="L31" s="56">
        <f t="shared" ref="L31:L40" si="44">IF((S31=""),0,IF($D$30=$R$30,1,IF($D$30&lt;$R$30,3,IF($D$30&gt;$R$30,0))))</f>
        <v>0</v>
      </c>
      <c r="M31" s="56">
        <f t="shared" ref="M31:M40" si="45">$R$30</f>
        <v>1</v>
      </c>
      <c r="N31" s="56">
        <f t="shared" ref="N31:N40" si="46">$D$30</f>
        <v>2</v>
      </c>
      <c r="O31" s="56">
        <f t="shared" ref="O31:O40" si="47">IF((S31=""),0,IF($D$30&lt;$R$30,1,0))</f>
        <v>0</v>
      </c>
      <c r="P31" s="56">
        <f t="shared" ref="P31:P40" si="48">IF((S31=""),0,IF($D$30=$R$30,1,0))</f>
        <v>0</v>
      </c>
      <c r="Q31" s="56">
        <f t="shared" ref="Q31:Q40" si="49">IF((S31=""),0,IF($D$30&gt;$R$30,1,0))</f>
        <v>1</v>
      </c>
      <c r="R31" s="56"/>
      <c r="S31" s="55" t="str">
        <f>$S$5</f>
        <v>Fabio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142</v>
      </c>
      <c r="D32" s="56"/>
      <c r="E32" s="56">
        <f t="shared" si="38"/>
        <v>3</v>
      </c>
      <c r="F32" s="56">
        <f t="shared" si="39"/>
        <v>2</v>
      </c>
      <c r="G32" s="56">
        <f t="shared" si="40"/>
        <v>1</v>
      </c>
      <c r="H32" s="56">
        <f t="shared" si="41"/>
        <v>1</v>
      </c>
      <c r="I32" s="56">
        <f t="shared" si="42"/>
        <v>0</v>
      </c>
      <c r="J32" s="56">
        <f t="shared" si="43"/>
        <v>0</v>
      </c>
      <c r="K32" s="57"/>
      <c r="L32" s="56">
        <f t="shared" si="44"/>
        <v>0</v>
      </c>
      <c r="M32" s="56">
        <f t="shared" si="45"/>
        <v>1</v>
      </c>
      <c r="N32" s="56">
        <f t="shared" si="46"/>
        <v>2</v>
      </c>
      <c r="O32" s="56">
        <f t="shared" si="47"/>
        <v>0</v>
      </c>
      <c r="P32" s="56">
        <f t="shared" si="48"/>
        <v>0</v>
      </c>
      <c r="Q32" s="56">
        <f t="shared" si="49"/>
        <v>1</v>
      </c>
      <c r="R32" s="56"/>
      <c r="S32" s="55" t="s">
        <v>112</v>
      </c>
      <c r="T32" s="34"/>
      <c r="U32" s="163" t="s">
        <v>16</v>
      </c>
      <c r="V32" s="199" t="s">
        <v>12</v>
      </c>
      <c r="W32" s="169">
        <f t="shared" si="0"/>
        <v>4</v>
      </c>
      <c r="X32" s="164">
        <f t="shared" si="1"/>
        <v>6</v>
      </c>
      <c r="Y32" s="164">
        <f t="shared" si="2"/>
        <v>1</v>
      </c>
      <c r="Z32" s="164">
        <f t="shared" si="3"/>
        <v>2</v>
      </c>
      <c r="AA32" s="164">
        <f>SUMIF($C$2:$C$123,V32,$I$2:$I$123)+SUMIF($S$2:$S$123,V32,$P$2:P$123)</f>
        <v>1</v>
      </c>
      <c r="AB32" s="174">
        <f t="shared" si="4"/>
        <v>1</v>
      </c>
      <c r="AC32" s="180">
        <f t="shared" si="5"/>
        <v>7</v>
      </c>
      <c r="AD32" s="183">
        <f t="shared" si="6"/>
        <v>0.58333333333333337</v>
      </c>
      <c r="AE32" s="180">
        <f>IF(W32&gt;0,IF(AI32=MAX($AI$32:$AI$36),2,0),)</f>
        <v>2</v>
      </c>
      <c r="AF32" s="190">
        <f>IF(W32&gt;0,IF(AD32=MAX($AD$32:$AD$36),AC32+AE32+2,AC32+AE32),)</f>
        <v>11</v>
      </c>
      <c r="AG32" s="189">
        <f t="shared" si="7"/>
        <v>1</v>
      </c>
      <c r="AH32" s="165">
        <f t="shared" si="8"/>
        <v>0.25</v>
      </c>
      <c r="AI32" s="206">
        <f t="shared" si="9"/>
        <v>1.5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285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14</v>
      </c>
      <c r="D33" s="56"/>
      <c r="E33" s="56">
        <f t="shared" si="38"/>
        <v>3</v>
      </c>
      <c r="F33" s="56">
        <f t="shared" si="39"/>
        <v>2</v>
      </c>
      <c r="G33" s="56">
        <f t="shared" si="40"/>
        <v>1</v>
      </c>
      <c r="H33" s="56">
        <f t="shared" si="41"/>
        <v>1</v>
      </c>
      <c r="I33" s="56">
        <f t="shared" si="42"/>
        <v>0</v>
      </c>
      <c r="J33" s="56">
        <f t="shared" si="43"/>
        <v>0</v>
      </c>
      <c r="K33" s="57"/>
      <c r="L33" s="56">
        <f t="shared" si="44"/>
        <v>0</v>
      </c>
      <c r="M33" s="56">
        <f t="shared" si="45"/>
        <v>1</v>
      </c>
      <c r="N33" s="56">
        <f t="shared" si="46"/>
        <v>2</v>
      </c>
      <c r="O33" s="56">
        <f t="shared" si="47"/>
        <v>0</v>
      </c>
      <c r="P33" s="56">
        <f t="shared" si="48"/>
        <v>0</v>
      </c>
      <c r="Q33" s="56">
        <f t="shared" si="49"/>
        <v>1</v>
      </c>
      <c r="R33" s="56"/>
      <c r="S33" s="55" t="s">
        <v>82</v>
      </c>
      <c r="T33" s="34"/>
      <c r="U33" s="166" t="s">
        <v>16</v>
      </c>
      <c r="V33" s="200" t="s">
        <v>148</v>
      </c>
      <c r="W33" s="170">
        <f t="shared" si="0"/>
        <v>5</v>
      </c>
      <c r="X33" s="52">
        <f t="shared" si="1"/>
        <v>3</v>
      </c>
      <c r="Y33" s="52">
        <f t="shared" si="2"/>
        <v>8</v>
      </c>
      <c r="Z33" s="52">
        <f t="shared" si="3"/>
        <v>2</v>
      </c>
      <c r="AA33" s="52">
        <f>SUMIF($C$2:$C$123,V33,$I$2:$I$123)+SUMIF($S$2:$S$123,V33,$P$2:P$123)</f>
        <v>0</v>
      </c>
      <c r="AB33" s="171">
        <f t="shared" si="4"/>
        <v>3</v>
      </c>
      <c r="AC33" s="178">
        <f t="shared" si="5"/>
        <v>6</v>
      </c>
      <c r="AD33" s="181">
        <f t="shared" si="6"/>
        <v>0.4</v>
      </c>
      <c r="AE33" s="178">
        <f>IF(W33&gt;0,IF(AI33=MAX($AI$32:$AI$36),2,0),)</f>
        <v>0</v>
      </c>
      <c r="AF33" s="191">
        <f>IF(W33&gt;0,IF(AD33=MAX($AD$32:$AD$36),AC33+AE33+2,AC33+AE33),)</f>
        <v>6</v>
      </c>
      <c r="AG33" s="187">
        <f t="shared" si="7"/>
        <v>1</v>
      </c>
      <c r="AH33" s="53">
        <f t="shared" si="8"/>
        <v>1.6</v>
      </c>
      <c r="AI33" s="207">
        <f t="shared" si="9"/>
        <v>0.6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81</v>
      </c>
      <c r="D34" s="56"/>
      <c r="E34" s="56">
        <f t="shared" si="38"/>
        <v>3</v>
      </c>
      <c r="F34" s="56">
        <f t="shared" si="39"/>
        <v>2</v>
      </c>
      <c r="G34" s="56">
        <f t="shared" si="40"/>
        <v>1</v>
      </c>
      <c r="H34" s="56">
        <f t="shared" si="41"/>
        <v>1</v>
      </c>
      <c r="I34" s="56">
        <f t="shared" si="42"/>
        <v>0</v>
      </c>
      <c r="J34" s="56">
        <f t="shared" si="43"/>
        <v>0</v>
      </c>
      <c r="K34" s="57"/>
      <c r="L34" s="56">
        <f t="shared" si="44"/>
        <v>0</v>
      </c>
      <c r="M34" s="56">
        <f t="shared" si="45"/>
        <v>1</v>
      </c>
      <c r="N34" s="56">
        <f t="shared" si="46"/>
        <v>2</v>
      </c>
      <c r="O34" s="56">
        <f t="shared" si="47"/>
        <v>0</v>
      </c>
      <c r="P34" s="56">
        <f t="shared" si="48"/>
        <v>0</v>
      </c>
      <c r="Q34" s="56">
        <f t="shared" si="49"/>
        <v>1</v>
      </c>
      <c r="R34" s="56"/>
      <c r="S34" s="55" t="s">
        <v>284</v>
      </c>
      <c r="T34" s="34"/>
      <c r="U34" s="166" t="s">
        <v>16</v>
      </c>
      <c r="V34" s="200" t="s">
        <v>174</v>
      </c>
      <c r="W34" s="170">
        <f t="shared" si="0"/>
        <v>4</v>
      </c>
      <c r="X34" s="52">
        <f t="shared" si="1"/>
        <v>2</v>
      </c>
      <c r="Y34" s="52">
        <f t="shared" si="2"/>
        <v>7</v>
      </c>
      <c r="Z34" s="52">
        <f t="shared" si="3"/>
        <v>1</v>
      </c>
      <c r="AA34" s="52">
        <f>SUMIF($C$2:$C$123,V34,$I$2:$I$123)+SUMIF($S$2:$S$123,V34,$P$2:P$123)</f>
        <v>1</v>
      </c>
      <c r="AB34" s="171">
        <f t="shared" si="4"/>
        <v>2</v>
      </c>
      <c r="AC34" s="178">
        <f t="shared" si="5"/>
        <v>4</v>
      </c>
      <c r="AD34" s="181">
        <f t="shared" si="6"/>
        <v>0.33333333333333331</v>
      </c>
      <c r="AE34" s="178">
        <f>IF(W34&gt;0,IF(AI34=MAX($AI$32:$AI$36),2,0),)</f>
        <v>0</v>
      </c>
      <c r="AF34" s="191">
        <f>IF(W34&gt;0,IF(AD34=MAX($AD$32:$AD$36),AC34+AE34+2,AC34+AE34),)</f>
        <v>4</v>
      </c>
      <c r="AG34" s="187">
        <f t="shared" si="7"/>
        <v>1</v>
      </c>
      <c r="AH34" s="53">
        <f t="shared" si="8"/>
        <v>1.75</v>
      </c>
      <c r="AI34" s="207">
        <f t="shared" si="9"/>
        <v>0.5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13</v>
      </c>
      <c r="D35" s="56">
        <v>1</v>
      </c>
      <c r="E35" s="56">
        <f t="shared" si="38"/>
        <v>3</v>
      </c>
      <c r="F35" s="56">
        <f t="shared" si="39"/>
        <v>2</v>
      </c>
      <c r="G35" s="56">
        <f t="shared" si="40"/>
        <v>1</v>
      </c>
      <c r="H35" s="56">
        <f t="shared" si="41"/>
        <v>1</v>
      </c>
      <c r="I35" s="56">
        <f t="shared" si="42"/>
        <v>0</v>
      </c>
      <c r="J35" s="56">
        <f t="shared" si="43"/>
        <v>0</v>
      </c>
      <c r="K35" s="57"/>
      <c r="L35" s="56">
        <f t="shared" si="44"/>
        <v>0</v>
      </c>
      <c r="M35" s="56">
        <f t="shared" si="45"/>
        <v>1</v>
      </c>
      <c r="N35" s="56">
        <f t="shared" si="46"/>
        <v>2</v>
      </c>
      <c r="O35" s="56">
        <f t="shared" si="47"/>
        <v>0</v>
      </c>
      <c r="P35" s="56">
        <f t="shared" si="48"/>
        <v>0</v>
      </c>
      <c r="Q35" s="56">
        <f t="shared" si="49"/>
        <v>1</v>
      </c>
      <c r="R35" s="56">
        <v>1</v>
      </c>
      <c r="S35" s="55" t="s">
        <v>285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169</v>
      </c>
      <c r="D36" s="56"/>
      <c r="E36" s="56">
        <f t="shared" si="38"/>
        <v>3</v>
      </c>
      <c r="F36" s="56">
        <f t="shared" si="39"/>
        <v>2</v>
      </c>
      <c r="G36" s="56">
        <f t="shared" si="40"/>
        <v>1</v>
      </c>
      <c r="H36" s="56">
        <f t="shared" si="41"/>
        <v>1</v>
      </c>
      <c r="I36" s="56">
        <f t="shared" si="42"/>
        <v>0</v>
      </c>
      <c r="J36" s="56">
        <f t="shared" si="43"/>
        <v>0</v>
      </c>
      <c r="K36" s="57"/>
      <c r="L36" s="56">
        <f t="shared" si="44"/>
        <v>0</v>
      </c>
      <c r="M36" s="56">
        <f t="shared" si="45"/>
        <v>1</v>
      </c>
      <c r="N36" s="56">
        <f t="shared" si="46"/>
        <v>2</v>
      </c>
      <c r="O36" s="56">
        <f t="shared" si="47"/>
        <v>0</v>
      </c>
      <c r="P36" s="56">
        <f t="shared" si="48"/>
        <v>0</v>
      </c>
      <c r="Q36" s="56">
        <f t="shared" si="49"/>
        <v>1</v>
      </c>
      <c r="R36" s="56"/>
      <c r="S36" s="55" t="s">
        <v>143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164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 t="s">
        <v>15</v>
      </c>
      <c r="D37" s="56"/>
      <c r="E37" s="56">
        <f t="shared" si="38"/>
        <v>3</v>
      </c>
      <c r="F37" s="56">
        <f t="shared" si="39"/>
        <v>2</v>
      </c>
      <c r="G37" s="56">
        <f t="shared" si="40"/>
        <v>1</v>
      </c>
      <c r="H37" s="56">
        <f t="shared" si="41"/>
        <v>1</v>
      </c>
      <c r="I37" s="56">
        <f t="shared" si="42"/>
        <v>0</v>
      </c>
      <c r="J37" s="56">
        <f t="shared" si="43"/>
        <v>0</v>
      </c>
      <c r="K37" s="57"/>
      <c r="L37" s="56">
        <f t="shared" si="44"/>
        <v>0</v>
      </c>
      <c r="M37" s="56">
        <f t="shared" si="45"/>
        <v>1</v>
      </c>
      <c r="N37" s="56">
        <f t="shared" si="46"/>
        <v>2</v>
      </c>
      <c r="O37" s="56">
        <f t="shared" si="47"/>
        <v>0</v>
      </c>
      <c r="P37" s="56">
        <f t="shared" si="48"/>
        <v>0</v>
      </c>
      <c r="Q37" s="56">
        <f t="shared" si="49"/>
        <v>1</v>
      </c>
      <c r="R37" s="56"/>
      <c r="S37" s="55" t="s">
        <v>248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9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174</v>
      </c>
      <c r="D38" s="56">
        <v>1</v>
      </c>
      <c r="E38" s="56">
        <f t="shared" si="38"/>
        <v>3</v>
      </c>
      <c r="F38" s="56">
        <f t="shared" si="39"/>
        <v>2</v>
      </c>
      <c r="G38" s="56">
        <f t="shared" si="40"/>
        <v>1</v>
      </c>
      <c r="H38" s="56">
        <f t="shared" si="41"/>
        <v>1</v>
      </c>
      <c r="I38" s="56">
        <f t="shared" si="42"/>
        <v>0</v>
      </c>
      <c r="J38" s="56">
        <f t="shared" si="43"/>
        <v>0</v>
      </c>
      <c r="K38" s="57"/>
      <c r="L38" s="56">
        <f t="shared" si="44"/>
        <v>0</v>
      </c>
      <c r="M38" s="56">
        <f t="shared" si="45"/>
        <v>1</v>
      </c>
      <c r="N38" s="56">
        <f t="shared" si="46"/>
        <v>2</v>
      </c>
      <c r="O38" s="56">
        <f t="shared" si="47"/>
        <v>0</v>
      </c>
      <c r="P38" s="56">
        <f t="shared" si="48"/>
        <v>0</v>
      </c>
      <c r="Q38" s="56">
        <f t="shared" si="49"/>
        <v>1</v>
      </c>
      <c r="R38" s="56"/>
      <c r="S38" s="55" t="s">
        <v>148</v>
      </c>
      <c r="T38" s="34"/>
      <c r="U38" s="295">
        <f>COUNTA(V3:V36)</f>
        <v>20</v>
      </c>
      <c r="V38" s="338">
        <f>U38/Resumo!C159</f>
        <v>0.58823529411764708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2</v>
      </c>
      <c r="G39" s="56">
        <f t="shared" si="40"/>
        <v>1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1</v>
      </c>
      <c r="N39" s="56">
        <f t="shared" si="46"/>
        <v>2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2</v>
      </c>
      <c r="G40" s="67">
        <f t="shared" si="40"/>
        <v>1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1</v>
      </c>
      <c r="N40" s="67">
        <f t="shared" si="46"/>
        <v>2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1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21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6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Preto</v>
      </c>
      <c r="D43" s="49">
        <f>SUM(D44:D53)</f>
        <v>0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0</v>
      </c>
      <c r="S43" s="48" t="str">
        <f>C4</f>
        <v>Branco</v>
      </c>
      <c r="T43" s="34"/>
      <c r="U43" s="151" t="str">
        <f>IFERROR(VLOOKUP(V43,Resumo!$D$7:$E$147,2,FALSE),"")</f>
        <v>G</v>
      </c>
      <c r="V43" s="116" t="s">
        <v>77</v>
      </c>
      <c r="W43" s="116">
        <f t="shared" ref="W43:AC58" si="50">COUNTIFS($C$4:$C$131,$V43,$B$4:$B$131,W$42)+COUNTIFS($S$4:$S$131,$V43,$B$4:$B$131,W$42)</f>
        <v>6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Ralph</v>
      </c>
      <c r="D44" s="56"/>
      <c r="E44" s="56">
        <f t="shared" ref="E44:E53" si="51">IF((C44=""),0,IF($D$43=$R$43,1,IF($D$43&gt;$R$43,3,IF($D$43&lt;$R$43,0))))</f>
        <v>1</v>
      </c>
      <c r="F44" s="56">
        <f t="shared" ref="F44:F53" si="52">$D$43</f>
        <v>0</v>
      </c>
      <c r="G44" s="56">
        <f t="shared" ref="G44:G53" si="53">$R$43</f>
        <v>0</v>
      </c>
      <c r="H44" s="56">
        <f t="shared" ref="H44:H53" si="54">IF((C44=""),0,IF($D$43&gt;$R$43,1,0))</f>
        <v>0</v>
      </c>
      <c r="I44" s="56">
        <f t="shared" ref="I44:I53" si="55">IF((C44=""),0,IF($D$43=$R$43,1,0))</f>
        <v>1</v>
      </c>
      <c r="J44" s="56">
        <f t="shared" ref="J44:J53" si="56">IF((C44=""),0,IF($D$43&lt;$R$43,1,0))</f>
        <v>0</v>
      </c>
      <c r="K44" s="57"/>
      <c r="L44" s="56">
        <f t="shared" ref="L44:L53" si="57">IF((S44=""),0,IF($D$43=$R$43,1,IF($D$43&lt;$R$43,3,IF($D$43&gt;$R$43,0))))</f>
        <v>1</v>
      </c>
      <c r="M44" s="56">
        <f t="shared" ref="M44:M53" si="58">$R$43</f>
        <v>0</v>
      </c>
      <c r="N44" s="56">
        <f t="shared" ref="N44:N53" si="59">$D$43</f>
        <v>0</v>
      </c>
      <c r="O44" s="56">
        <f t="shared" ref="O44:O53" si="60">IF((S44=""),0,IF($D$43&lt;$R$43,1,0))</f>
        <v>0</v>
      </c>
      <c r="P44" s="56">
        <f t="shared" ref="P44:P53" si="61">IF((S44=""),0,IF($D$43=$R$43,1,0))</f>
        <v>1</v>
      </c>
      <c r="Q44" s="56">
        <f t="shared" ref="Q44:Q53" si="62">IF((S44=""),0,IF($D$43&gt;$R$43,1,0))</f>
        <v>0</v>
      </c>
      <c r="R44" s="56"/>
      <c r="S44" s="55" t="str">
        <f>$S$5</f>
        <v>Fabio</v>
      </c>
      <c r="T44" s="34"/>
      <c r="U44" s="153" t="str">
        <f>IFERROR(VLOOKUP(V44,Resumo!$D$7:$E$147,2,FALSE),"")</f>
        <v>G</v>
      </c>
      <c r="V44" s="114" t="s">
        <v>164</v>
      </c>
      <c r="W44" s="114">
        <f t="shared" si="50"/>
        <v>6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 t="s">
        <v>285</v>
      </c>
      <c r="D45" s="56"/>
      <c r="E45" s="56">
        <f t="shared" si="51"/>
        <v>1</v>
      </c>
      <c r="F45" s="56">
        <f t="shared" si="52"/>
        <v>0</v>
      </c>
      <c r="G45" s="56">
        <f t="shared" si="53"/>
        <v>0</v>
      </c>
      <c r="H45" s="56">
        <f t="shared" si="54"/>
        <v>0</v>
      </c>
      <c r="I45" s="56">
        <f t="shared" si="55"/>
        <v>1</v>
      </c>
      <c r="J45" s="56">
        <f t="shared" si="56"/>
        <v>0</v>
      </c>
      <c r="K45" s="57"/>
      <c r="L45" s="56">
        <f t="shared" si="57"/>
        <v>1</v>
      </c>
      <c r="M45" s="56">
        <f t="shared" si="58"/>
        <v>0</v>
      </c>
      <c r="N45" s="56">
        <f t="shared" si="59"/>
        <v>0</v>
      </c>
      <c r="O45" s="56">
        <f t="shared" si="60"/>
        <v>0</v>
      </c>
      <c r="P45" s="56">
        <f t="shared" si="61"/>
        <v>1</v>
      </c>
      <c r="Q45" s="56">
        <f t="shared" si="62"/>
        <v>0</v>
      </c>
      <c r="R45" s="56"/>
      <c r="S45" s="55" t="s">
        <v>142</v>
      </c>
      <c r="T45" s="34"/>
      <c r="U45" s="153" t="str">
        <f>IFERROR(VLOOKUP(V45,Resumo!$D$7:$E$147,2,FALSE),"")</f>
        <v>V</v>
      </c>
      <c r="V45" s="114" t="s">
        <v>13</v>
      </c>
      <c r="W45" s="114">
        <f t="shared" si="50"/>
        <v>0</v>
      </c>
      <c r="X45" s="114">
        <f t="shared" si="50"/>
        <v>2</v>
      </c>
      <c r="Y45" s="114">
        <f t="shared" si="50"/>
        <v>0</v>
      </c>
      <c r="Z45" s="114">
        <f t="shared" si="50"/>
        <v>0</v>
      </c>
      <c r="AA45" s="114">
        <f t="shared" si="50"/>
        <v>3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 t="s">
        <v>144</v>
      </c>
      <c r="D46" s="56"/>
      <c r="E46" s="56">
        <f t="shared" si="51"/>
        <v>1</v>
      </c>
      <c r="F46" s="56">
        <f t="shared" si="52"/>
        <v>0</v>
      </c>
      <c r="G46" s="56">
        <f t="shared" si="53"/>
        <v>0</v>
      </c>
      <c r="H46" s="56">
        <f t="shared" si="54"/>
        <v>0</v>
      </c>
      <c r="I46" s="56">
        <f t="shared" si="55"/>
        <v>1</v>
      </c>
      <c r="J46" s="56">
        <f t="shared" si="56"/>
        <v>0</v>
      </c>
      <c r="K46" s="57"/>
      <c r="L46" s="56">
        <f t="shared" si="57"/>
        <v>1</v>
      </c>
      <c r="M46" s="56">
        <f t="shared" si="58"/>
        <v>0</v>
      </c>
      <c r="N46" s="56">
        <f t="shared" si="59"/>
        <v>0</v>
      </c>
      <c r="O46" s="56">
        <f t="shared" si="60"/>
        <v>0</v>
      </c>
      <c r="P46" s="56">
        <f t="shared" si="61"/>
        <v>1</v>
      </c>
      <c r="Q46" s="56">
        <f t="shared" si="62"/>
        <v>0</v>
      </c>
      <c r="R46" s="56"/>
      <c r="S46" s="55" t="s">
        <v>14</v>
      </c>
      <c r="T46" s="34"/>
      <c r="U46" s="153" t="str">
        <f>IFERROR(VLOOKUP(V46,Resumo!$D$7:$E$147,2,FALSE),"")</f>
        <v>A</v>
      </c>
      <c r="V46" s="114" t="s">
        <v>12</v>
      </c>
      <c r="W46" s="114">
        <f t="shared" si="50"/>
        <v>0</v>
      </c>
      <c r="X46" s="114">
        <f t="shared" si="50"/>
        <v>0</v>
      </c>
      <c r="Y46" s="114">
        <f t="shared" si="50"/>
        <v>0</v>
      </c>
      <c r="Z46" s="114">
        <f t="shared" si="50"/>
        <v>0</v>
      </c>
      <c r="AA46" s="114">
        <f t="shared" si="50"/>
        <v>0</v>
      </c>
      <c r="AB46" s="114">
        <f t="shared" si="50"/>
        <v>0</v>
      </c>
      <c r="AC46" s="154">
        <f t="shared" si="50"/>
        <v>4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 t="s">
        <v>197</v>
      </c>
      <c r="D47" s="56"/>
      <c r="E47" s="56">
        <f t="shared" si="51"/>
        <v>1</v>
      </c>
      <c r="F47" s="56">
        <f t="shared" si="52"/>
        <v>0</v>
      </c>
      <c r="G47" s="56">
        <f t="shared" si="53"/>
        <v>0</v>
      </c>
      <c r="H47" s="56">
        <f t="shared" si="54"/>
        <v>0</v>
      </c>
      <c r="I47" s="56">
        <f t="shared" si="55"/>
        <v>1</v>
      </c>
      <c r="J47" s="56">
        <f t="shared" si="56"/>
        <v>0</v>
      </c>
      <c r="K47" s="57"/>
      <c r="L47" s="56">
        <f t="shared" si="57"/>
        <v>1</v>
      </c>
      <c r="M47" s="56">
        <f t="shared" si="58"/>
        <v>0</v>
      </c>
      <c r="N47" s="56">
        <f t="shared" si="59"/>
        <v>0</v>
      </c>
      <c r="O47" s="56">
        <f t="shared" si="60"/>
        <v>0</v>
      </c>
      <c r="P47" s="56">
        <f t="shared" si="61"/>
        <v>1</v>
      </c>
      <c r="Q47" s="56">
        <f t="shared" si="62"/>
        <v>0</v>
      </c>
      <c r="R47" s="56"/>
      <c r="S47" s="55" t="s">
        <v>81</v>
      </c>
      <c r="T47" s="34"/>
      <c r="U47" s="153" t="str">
        <f>IFERROR(VLOOKUP(V47,Resumo!$D$7:$E$147,2,FALSE),"")</f>
        <v>A</v>
      </c>
      <c r="V47" s="114" t="s">
        <v>148</v>
      </c>
      <c r="W47" s="114">
        <f t="shared" si="50"/>
        <v>0</v>
      </c>
      <c r="X47" s="114">
        <f t="shared" si="50"/>
        <v>0</v>
      </c>
      <c r="Y47" s="114">
        <f t="shared" si="50"/>
        <v>0</v>
      </c>
      <c r="Z47" s="114">
        <f t="shared" si="50"/>
        <v>0</v>
      </c>
      <c r="AA47" s="114">
        <f t="shared" si="50"/>
        <v>0</v>
      </c>
      <c r="AB47" s="114">
        <f t="shared" si="50"/>
        <v>0</v>
      </c>
      <c r="AC47" s="154">
        <f t="shared" si="50"/>
        <v>5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 t="s">
        <v>247</v>
      </c>
      <c r="D48" s="56"/>
      <c r="E48" s="56">
        <f t="shared" si="51"/>
        <v>1</v>
      </c>
      <c r="F48" s="56">
        <f t="shared" si="52"/>
        <v>0</v>
      </c>
      <c r="G48" s="56">
        <f t="shared" si="53"/>
        <v>0</v>
      </c>
      <c r="H48" s="56">
        <f t="shared" si="54"/>
        <v>0</v>
      </c>
      <c r="I48" s="56">
        <f t="shared" si="55"/>
        <v>1</v>
      </c>
      <c r="J48" s="56">
        <f t="shared" si="56"/>
        <v>0</v>
      </c>
      <c r="K48" s="57"/>
      <c r="L48" s="56">
        <f t="shared" si="57"/>
        <v>1</v>
      </c>
      <c r="M48" s="56">
        <f t="shared" si="58"/>
        <v>0</v>
      </c>
      <c r="N48" s="56">
        <f t="shared" si="59"/>
        <v>0</v>
      </c>
      <c r="O48" s="56">
        <f t="shared" si="60"/>
        <v>0</v>
      </c>
      <c r="P48" s="56">
        <f t="shared" si="61"/>
        <v>1</v>
      </c>
      <c r="Q48" s="56">
        <f t="shared" si="62"/>
        <v>0</v>
      </c>
      <c r="R48" s="56"/>
      <c r="S48" s="55" t="s">
        <v>13</v>
      </c>
      <c r="T48" s="34"/>
      <c r="U48" s="153" t="str">
        <f>IFERROR(VLOOKUP(V48,Resumo!$D$7:$E$147,2,FALSE),"")</f>
        <v>L</v>
      </c>
      <c r="V48" s="114" t="s">
        <v>81</v>
      </c>
      <c r="W48" s="114">
        <f t="shared" si="50"/>
        <v>0</v>
      </c>
      <c r="X48" s="114">
        <f t="shared" si="50"/>
        <v>0</v>
      </c>
      <c r="Y48" s="114">
        <f t="shared" si="50"/>
        <v>0</v>
      </c>
      <c r="Z48" s="114">
        <f t="shared" si="50"/>
        <v>4</v>
      </c>
      <c r="AA48" s="114">
        <f t="shared" si="50"/>
        <v>0</v>
      </c>
      <c r="AB48" s="114">
        <f t="shared" si="50"/>
        <v>0</v>
      </c>
      <c r="AC48" s="154">
        <f t="shared" si="50"/>
        <v>0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 t="s">
        <v>147</v>
      </c>
      <c r="D49" s="56"/>
      <c r="E49" s="56">
        <f t="shared" si="51"/>
        <v>1</v>
      </c>
      <c r="F49" s="56">
        <f t="shared" si="52"/>
        <v>0</v>
      </c>
      <c r="G49" s="56">
        <f t="shared" si="53"/>
        <v>0</v>
      </c>
      <c r="H49" s="56">
        <f t="shared" si="54"/>
        <v>0</v>
      </c>
      <c r="I49" s="56">
        <f t="shared" si="55"/>
        <v>1</v>
      </c>
      <c r="J49" s="56">
        <f t="shared" si="56"/>
        <v>0</v>
      </c>
      <c r="K49" s="57"/>
      <c r="L49" s="56">
        <f t="shared" si="57"/>
        <v>1</v>
      </c>
      <c r="M49" s="56">
        <f t="shared" si="58"/>
        <v>0</v>
      </c>
      <c r="N49" s="56">
        <f t="shared" si="59"/>
        <v>0</v>
      </c>
      <c r="O49" s="56">
        <f t="shared" si="60"/>
        <v>0</v>
      </c>
      <c r="P49" s="56">
        <f t="shared" si="61"/>
        <v>1</v>
      </c>
      <c r="Q49" s="56">
        <f t="shared" si="62"/>
        <v>0</v>
      </c>
      <c r="R49" s="56"/>
      <c r="S49" s="55" t="s">
        <v>169</v>
      </c>
      <c r="T49" s="34"/>
      <c r="U49" s="153" t="str">
        <f>IFERROR(VLOOKUP(V49,Resumo!$D$7:$E$147,2,FALSE),"")</f>
        <v>V</v>
      </c>
      <c r="V49" s="114" t="s">
        <v>14</v>
      </c>
      <c r="W49" s="114">
        <f t="shared" si="50"/>
        <v>0</v>
      </c>
      <c r="X49" s="114">
        <f t="shared" si="50"/>
        <v>0</v>
      </c>
      <c r="Y49" s="114">
        <f t="shared" si="50"/>
        <v>2</v>
      </c>
      <c r="Z49" s="114">
        <f t="shared" si="50"/>
        <v>0</v>
      </c>
      <c r="AA49" s="114">
        <f t="shared" si="50"/>
        <v>3</v>
      </c>
      <c r="AB49" s="114">
        <f t="shared" si="50"/>
        <v>0</v>
      </c>
      <c r="AC49" s="154">
        <f t="shared" si="50"/>
        <v>0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 t="s">
        <v>143</v>
      </c>
      <c r="D50" s="56"/>
      <c r="E50" s="56">
        <f t="shared" si="51"/>
        <v>1</v>
      </c>
      <c r="F50" s="56">
        <f t="shared" si="52"/>
        <v>0</v>
      </c>
      <c r="G50" s="56">
        <f t="shared" si="53"/>
        <v>0</v>
      </c>
      <c r="H50" s="56">
        <f t="shared" si="54"/>
        <v>0</v>
      </c>
      <c r="I50" s="56">
        <f t="shared" si="55"/>
        <v>1</v>
      </c>
      <c r="J50" s="56">
        <f t="shared" si="56"/>
        <v>0</v>
      </c>
      <c r="K50" s="57"/>
      <c r="L50" s="56">
        <f t="shared" si="57"/>
        <v>1</v>
      </c>
      <c r="M50" s="56">
        <f t="shared" si="58"/>
        <v>0</v>
      </c>
      <c r="N50" s="56">
        <f t="shared" si="59"/>
        <v>0</v>
      </c>
      <c r="O50" s="56">
        <f t="shared" si="60"/>
        <v>0</v>
      </c>
      <c r="P50" s="56">
        <f t="shared" si="61"/>
        <v>1</v>
      </c>
      <c r="Q50" s="56">
        <f t="shared" si="62"/>
        <v>0</v>
      </c>
      <c r="R50" s="56"/>
      <c r="S50" s="55" t="s">
        <v>15</v>
      </c>
      <c r="T50" s="34"/>
      <c r="U50" s="153" t="str">
        <f>IFERROR(VLOOKUP(V50,Resumo!$D$7:$E$147,2,FALSE),"")</f>
        <v>M</v>
      </c>
      <c r="V50" s="114" t="s">
        <v>174</v>
      </c>
      <c r="W50" s="114">
        <f t="shared" si="50"/>
        <v>0</v>
      </c>
      <c r="X50" s="114">
        <f t="shared" si="50"/>
        <v>0</v>
      </c>
      <c r="Y50" s="114">
        <f t="shared" si="50"/>
        <v>0</v>
      </c>
      <c r="Z50" s="114">
        <f t="shared" si="50"/>
        <v>0</v>
      </c>
      <c r="AA50" s="114">
        <f t="shared" si="50"/>
        <v>0</v>
      </c>
      <c r="AB50" s="114">
        <f t="shared" si="50"/>
        <v>1</v>
      </c>
      <c r="AC50" s="154">
        <f t="shared" si="50"/>
        <v>3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 t="s">
        <v>12</v>
      </c>
      <c r="D51" s="56"/>
      <c r="E51" s="56">
        <f t="shared" si="51"/>
        <v>1</v>
      </c>
      <c r="F51" s="56">
        <f t="shared" si="52"/>
        <v>0</v>
      </c>
      <c r="G51" s="56">
        <f t="shared" si="53"/>
        <v>0</v>
      </c>
      <c r="H51" s="56">
        <f t="shared" si="54"/>
        <v>0</v>
      </c>
      <c r="I51" s="56">
        <f t="shared" si="55"/>
        <v>1</v>
      </c>
      <c r="J51" s="56">
        <f t="shared" si="56"/>
        <v>0</v>
      </c>
      <c r="K51" s="57"/>
      <c r="L51" s="56">
        <f t="shared" si="57"/>
        <v>1</v>
      </c>
      <c r="M51" s="56">
        <f t="shared" si="58"/>
        <v>0</v>
      </c>
      <c r="N51" s="56">
        <f t="shared" si="59"/>
        <v>0</v>
      </c>
      <c r="O51" s="56">
        <f t="shared" si="60"/>
        <v>0</v>
      </c>
      <c r="P51" s="56">
        <f t="shared" si="61"/>
        <v>1</v>
      </c>
      <c r="Q51" s="56">
        <f t="shared" si="62"/>
        <v>0</v>
      </c>
      <c r="R51" s="56"/>
      <c r="S51" s="55" t="s">
        <v>174</v>
      </c>
      <c r="T51" s="34"/>
      <c r="U51" s="153" t="str">
        <f>IFERROR(VLOOKUP(V51,Resumo!$D$7:$E$147,2,FALSE),"")</f>
        <v>M</v>
      </c>
      <c r="V51" s="114" t="s">
        <v>15</v>
      </c>
      <c r="W51" s="114">
        <f t="shared" si="50"/>
        <v>0</v>
      </c>
      <c r="X51" s="114">
        <f t="shared" si="50"/>
        <v>0</v>
      </c>
      <c r="Y51" s="114">
        <f t="shared" si="50"/>
        <v>0</v>
      </c>
      <c r="Z51" s="114">
        <f t="shared" si="50"/>
        <v>0</v>
      </c>
      <c r="AA51" s="114">
        <f t="shared" si="50"/>
        <v>0</v>
      </c>
      <c r="AB51" s="114">
        <f t="shared" si="50"/>
        <v>5</v>
      </c>
      <c r="AC51" s="154">
        <f t="shared" si="50"/>
        <v>0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0</v>
      </c>
      <c r="G52" s="56">
        <f t="shared" si="53"/>
        <v>0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0</v>
      </c>
      <c r="N52" s="56">
        <f t="shared" si="59"/>
        <v>0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L</v>
      </c>
      <c r="V52" s="114" t="s">
        <v>144</v>
      </c>
      <c r="W52" s="114">
        <f t="shared" si="50"/>
        <v>0</v>
      </c>
      <c r="X52" s="114">
        <f t="shared" si="50"/>
        <v>0</v>
      </c>
      <c r="Y52" s="114">
        <f t="shared" si="50"/>
        <v>5</v>
      </c>
      <c r="Z52" s="114">
        <f t="shared" si="50"/>
        <v>0</v>
      </c>
      <c r="AA52" s="114">
        <f t="shared" si="50"/>
        <v>0</v>
      </c>
      <c r="AB52" s="114">
        <f t="shared" si="50"/>
        <v>0</v>
      </c>
      <c r="AC52" s="154">
        <f t="shared" si="50"/>
        <v>0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0</v>
      </c>
      <c r="G53" s="67">
        <f t="shared" si="53"/>
        <v>0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0</v>
      </c>
      <c r="N53" s="67">
        <f t="shared" si="59"/>
        <v>0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Z</v>
      </c>
      <c r="V53" s="114" t="s">
        <v>142</v>
      </c>
      <c r="W53" s="114">
        <f t="shared" si="50"/>
        <v>0</v>
      </c>
      <c r="X53" s="114">
        <f t="shared" si="50"/>
        <v>3</v>
      </c>
      <c r="Y53" s="114">
        <f t="shared" si="50"/>
        <v>0</v>
      </c>
      <c r="Z53" s="114">
        <f t="shared" si="50"/>
        <v>0</v>
      </c>
      <c r="AA53" s="114">
        <f t="shared" si="50"/>
        <v>0</v>
      </c>
      <c r="AB53" s="114">
        <f t="shared" si="50"/>
        <v>0</v>
      </c>
      <c r="AC53" s="154">
        <f t="shared" si="50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M</v>
      </c>
      <c r="V54" s="114" t="s">
        <v>147</v>
      </c>
      <c r="W54" s="114">
        <f t="shared" si="50"/>
        <v>0</v>
      </c>
      <c r="X54" s="114">
        <f t="shared" si="50"/>
        <v>0</v>
      </c>
      <c r="Y54" s="114">
        <f t="shared" si="50"/>
        <v>0</v>
      </c>
      <c r="Z54" s="114">
        <f t="shared" si="50"/>
        <v>0</v>
      </c>
      <c r="AA54" s="114">
        <f t="shared" si="50"/>
        <v>0</v>
      </c>
      <c r="AB54" s="114">
        <f t="shared" si="50"/>
        <v>5</v>
      </c>
      <c r="AC54" s="154">
        <f t="shared" si="50"/>
        <v>0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V</v>
      </c>
      <c r="V55" s="114" t="s">
        <v>247</v>
      </c>
      <c r="W55" s="114">
        <f t="shared" si="50"/>
        <v>0</v>
      </c>
      <c r="X55" s="114">
        <f t="shared" si="50"/>
        <v>0</v>
      </c>
      <c r="Y55" s="114">
        <f t="shared" si="50"/>
        <v>0</v>
      </c>
      <c r="Z55" s="114">
        <f t="shared" si="50"/>
        <v>0</v>
      </c>
      <c r="AA55" s="114">
        <f t="shared" si="50"/>
        <v>4</v>
      </c>
      <c r="AB55" s="114">
        <f t="shared" si="50"/>
        <v>0</v>
      </c>
      <c r="AC55" s="154">
        <f t="shared" si="50"/>
        <v>0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 t="str">
        <f>C4</f>
        <v>Branco</v>
      </c>
      <c r="D56" s="49">
        <f>SUM(D57:D66)</f>
        <v>0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1</v>
      </c>
      <c r="S56" s="48" t="str">
        <f>S4</f>
        <v>Preto</v>
      </c>
      <c r="T56" s="34"/>
      <c r="U56" s="153" t="str">
        <f>IFERROR(VLOOKUP(V56,Resumo!$D$7:$E$147,2,FALSE),"")</f>
        <v>M</v>
      </c>
      <c r="V56" s="114" t="s">
        <v>169</v>
      </c>
      <c r="W56" s="114">
        <f t="shared" si="50"/>
        <v>0</v>
      </c>
      <c r="X56" s="114">
        <f t="shared" si="50"/>
        <v>0</v>
      </c>
      <c r="Y56" s="114">
        <f t="shared" si="50"/>
        <v>1</v>
      </c>
      <c r="Z56" s="114">
        <f t="shared" si="50"/>
        <v>0</v>
      </c>
      <c r="AA56" s="114">
        <f t="shared" si="50"/>
        <v>0</v>
      </c>
      <c r="AB56" s="114">
        <f t="shared" si="50"/>
        <v>4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 t="str">
        <f>C5</f>
        <v>Ralph</v>
      </c>
      <c r="D57" s="56"/>
      <c r="E57" s="56">
        <f t="shared" ref="E57:E66" si="63">IF((C57=""),0,IF($D$56=$R$56,1,IF($D$56&gt;$R$56,3,IF($D$56&lt;$R$56,0))))</f>
        <v>0</v>
      </c>
      <c r="F57" s="56">
        <f t="shared" ref="F57:F66" si="64">$D$56</f>
        <v>0</v>
      </c>
      <c r="G57" s="56">
        <f t="shared" ref="G57:G66" si="65">$R$56</f>
        <v>1</v>
      </c>
      <c r="H57" s="56">
        <f t="shared" ref="H57:H66" si="66">IF((C57=""),0,IF($D$56&gt;$R$56,1,0))</f>
        <v>0</v>
      </c>
      <c r="I57" s="56">
        <f t="shared" ref="I57:I66" si="67">IF((C57=""),0,IF($D$56=$R$56,1,0))</f>
        <v>0</v>
      </c>
      <c r="J57" s="56">
        <f t="shared" ref="J57:J66" si="68">IF((C57=""),0,IF($D$56&lt;$R$56,1,0))</f>
        <v>1</v>
      </c>
      <c r="K57" s="57"/>
      <c r="L57" s="56">
        <f t="shared" ref="L57:L66" si="69">IF((S57=""),0,IF($D$56=$R$56,1,IF($D$56&lt;$R$56,3,IF($D$56&gt;$R$56,0))))</f>
        <v>3</v>
      </c>
      <c r="M57" s="56">
        <f t="shared" ref="M57:M66" si="70">$R$56</f>
        <v>1</v>
      </c>
      <c r="N57" s="56">
        <f t="shared" ref="N57:N66" si="71">$D$56</f>
        <v>0</v>
      </c>
      <c r="O57" s="56">
        <f t="shared" ref="O57:O66" si="72">IF((S57=""),0,IF($D$56&lt;$R$56,1,0))</f>
        <v>1</v>
      </c>
      <c r="P57" s="56">
        <f t="shared" ref="P57:P66" si="73">IF((S57=""),0,IF($D$56=$R$56,1,0))</f>
        <v>0</v>
      </c>
      <c r="Q57" s="56">
        <f t="shared" ref="Q57:Q66" si="74">IF((S57=""),0,IF($D$56&gt;$R$56,1,0))</f>
        <v>0</v>
      </c>
      <c r="R57" s="56"/>
      <c r="S57" s="55" t="str">
        <f>S5</f>
        <v>Fabio</v>
      </c>
      <c r="T57" s="34"/>
      <c r="U57" s="153" t="str">
        <f>IFERROR(VLOOKUP(V57,Resumo!$D$7:$E$147,2,FALSE),"")</f>
        <v>L</v>
      </c>
      <c r="V57" s="114" t="s">
        <v>197</v>
      </c>
      <c r="W57" s="114">
        <f t="shared" si="50"/>
        <v>0</v>
      </c>
      <c r="X57" s="114">
        <f t="shared" si="50"/>
        <v>0</v>
      </c>
      <c r="Y57" s="114">
        <f t="shared" si="50"/>
        <v>0</v>
      </c>
      <c r="Z57" s="114">
        <f t="shared" si="50"/>
        <v>4</v>
      </c>
      <c r="AA57" s="114">
        <f t="shared" si="50"/>
        <v>0</v>
      </c>
      <c r="AB57" s="114">
        <f t="shared" si="50"/>
        <v>0</v>
      </c>
      <c r="AC57" s="154">
        <f t="shared" si="50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 t="s">
        <v>112</v>
      </c>
      <c r="D58" s="56"/>
      <c r="E58" s="56">
        <f t="shared" si="63"/>
        <v>0</v>
      </c>
      <c r="F58" s="56">
        <f t="shared" si="64"/>
        <v>0</v>
      </c>
      <c r="G58" s="56">
        <f t="shared" si="65"/>
        <v>1</v>
      </c>
      <c r="H58" s="56">
        <f t="shared" si="66"/>
        <v>0</v>
      </c>
      <c r="I58" s="56">
        <f t="shared" si="67"/>
        <v>0</v>
      </c>
      <c r="J58" s="56">
        <f t="shared" si="68"/>
        <v>1</v>
      </c>
      <c r="K58" s="57"/>
      <c r="L58" s="56">
        <f t="shared" si="69"/>
        <v>3</v>
      </c>
      <c r="M58" s="56">
        <f t="shared" si="70"/>
        <v>1</v>
      </c>
      <c r="N58" s="56">
        <f t="shared" si="71"/>
        <v>0</v>
      </c>
      <c r="O58" s="56">
        <f t="shared" si="72"/>
        <v>1</v>
      </c>
      <c r="P58" s="56">
        <f t="shared" si="73"/>
        <v>0</v>
      </c>
      <c r="Q58" s="56">
        <f t="shared" si="74"/>
        <v>0</v>
      </c>
      <c r="R58" s="56"/>
      <c r="S58" s="55" t="s">
        <v>285</v>
      </c>
      <c r="T58" s="34"/>
      <c r="U58" s="153" t="str">
        <f>IFERROR(VLOOKUP(V58,Resumo!$D$7:$E$147,2,FALSE),"")</f>
        <v>M</v>
      </c>
      <c r="V58" s="114" t="s">
        <v>143</v>
      </c>
      <c r="W58" s="114">
        <f t="shared" si="50"/>
        <v>0</v>
      </c>
      <c r="X58" s="114">
        <f t="shared" si="50"/>
        <v>0</v>
      </c>
      <c r="Y58" s="114">
        <f t="shared" si="50"/>
        <v>0</v>
      </c>
      <c r="Z58" s="114">
        <f t="shared" si="50"/>
        <v>0</v>
      </c>
      <c r="AA58" s="114">
        <f t="shared" si="50"/>
        <v>0</v>
      </c>
      <c r="AB58" s="114">
        <f t="shared" si="50"/>
        <v>5</v>
      </c>
      <c r="AC58" s="154">
        <f t="shared" si="50"/>
        <v>0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 t="s">
        <v>284</v>
      </c>
      <c r="D59" s="56"/>
      <c r="E59" s="56">
        <f t="shared" si="63"/>
        <v>0</v>
      </c>
      <c r="F59" s="56">
        <f t="shared" si="64"/>
        <v>0</v>
      </c>
      <c r="G59" s="56">
        <f t="shared" si="65"/>
        <v>1</v>
      </c>
      <c r="H59" s="56">
        <f t="shared" si="66"/>
        <v>0</v>
      </c>
      <c r="I59" s="56">
        <f t="shared" si="67"/>
        <v>0</v>
      </c>
      <c r="J59" s="56">
        <f t="shared" si="68"/>
        <v>1</v>
      </c>
      <c r="K59" s="57"/>
      <c r="L59" s="56">
        <f t="shared" si="69"/>
        <v>3</v>
      </c>
      <c r="M59" s="56">
        <f t="shared" si="70"/>
        <v>1</v>
      </c>
      <c r="N59" s="56">
        <f t="shared" si="71"/>
        <v>0</v>
      </c>
      <c r="O59" s="56">
        <f t="shared" si="72"/>
        <v>1</v>
      </c>
      <c r="P59" s="56">
        <f t="shared" si="73"/>
        <v>0</v>
      </c>
      <c r="Q59" s="56">
        <f t="shared" si="74"/>
        <v>0</v>
      </c>
      <c r="R59" s="56"/>
      <c r="S59" s="55" t="s">
        <v>144</v>
      </c>
      <c r="T59" s="34"/>
      <c r="U59" s="153" t="str">
        <f>IFERROR(VLOOKUP(V59,Resumo!$D$7:$E$147,2,FALSE),"")</f>
        <v>L</v>
      </c>
      <c r="V59" s="114" t="s">
        <v>82</v>
      </c>
      <c r="W59" s="114">
        <f t="shared" ref="W59:AC74" si="75">COUNTIFS($C$4:$C$131,$V59,$B$4:$B$131,W$42)+COUNTIFS($S$4:$S$131,$V59,$B$4:$B$131,W$42)</f>
        <v>0</v>
      </c>
      <c r="X59" s="114">
        <f t="shared" si="75"/>
        <v>0</v>
      </c>
      <c r="Y59" s="114">
        <f t="shared" si="75"/>
        <v>2</v>
      </c>
      <c r="Z59" s="114">
        <f t="shared" si="75"/>
        <v>2</v>
      </c>
      <c r="AA59" s="114">
        <f t="shared" si="75"/>
        <v>0</v>
      </c>
      <c r="AB59" s="114">
        <f t="shared" si="75"/>
        <v>0</v>
      </c>
      <c r="AC59" s="154">
        <f t="shared" si="75"/>
        <v>0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 t="s">
        <v>82</v>
      </c>
      <c r="D60" s="56"/>
      <c r="E60" s="56">
        <f t="shared" si="63"/>
        <v>0</v>
      </c>
      <c r="F60" s="56">
        <f t="shared" si="64"/>
        <v>0</v>
      </c>
      <c r="G60" s="56">
        <f t="shared" si="65"/>
        <v>1</v>
      </c>
      <c r="H60" s="56">
        <f t="shared" si="66"/>
        <v>0</v>
      </c>
      <c r="I60" s="56">
        <f t="shared" si="67"/>
        <v>0</v>
      </c>
      <c r="J60" s="56">
        <f t="shared" si="68"/>
        <v>1</v>
      </c>
      <c r="K60" s="57"/>
      <c r="L60" s="56">
        <f t="shared" si="69"/>
        <v>3</v>
      </c>
      <c r="M60" s="56">
        <f t="shared" si="70"/>
        <v>1</v>
      </c>
      <c r="N60" s="56">
        <f t="shared" si="71"/>
        <v>0</v>
      </c>
      <c r="O60" s="56">
        <f t="shared" si="72"/>
        <v>1</v>
      </c>
      <c r="P60" s="56">
        <f t="shared" si="73"/>
        <v>0</v>
      </c>
      <c r="Q60" s="56">
        <f t="shared" si="74"/>
        <v>0</v>
      </c>
      <c r="R60" s="56"/>
      <c r="S60" s="55" t="s">
        <v>197</v>
      </c>
      <c r="T60" s="34"/>
      <c r="U60" s="153" t="str">
        <f>IFERROR(VLOOKUP(V60,Resumo!$D$7:$E$147,2,FALSE),"")</f>
        <v>L</v>
      </c>
      <c r="V60" s="114" t="s">
        <v>284</v>
      </c>
      <c r="W60" s="114">
        <f t="shared" si="75"/>
        <v>0</v>
      </c>
      <c r="X60" s="114">
        <f t="shared" si="75"/>
        <v>0</v>
      </c>
      <c r="Y60" s="114">
        <f t="shared" si="75"/>
        <v>2</v>
      </c>
      <c r="Z60" s="114">
        <f t="shared" si="75"/>
        <v>2</v>
      </c>
      <c r="AA60" s="114">
        <f t="shared" si="75"/>
        <v>0</v>
      </c>
      <c r="AB60" s="114">
        <f t="shared" si="75"/>
        <v>0</v>
      </c>
      <c r="AC60" s="154">
        <f t="shared" si="75"/>
        <v>0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 t="s">
        <v>14</v>
      </c>
      <c r="D61" s="56"/>
      <c r="E61" s="56">
        <f t="shared" si="63"/>
        <v>0</v>
      </c>
      <c r="F61" s="56">
        <f t="shared" si="64"/>
        <v>0</v>
      </c>
      <c r="G61" s="56">
        <f t="shared" si="65"/>
        <v>1</v>
      </c>
      <c r="H61" s="56">
        <f t="shared" si="66"/>
        <v>0</v>
      </c>
      <c r="I61" s="56">
        <f t="shared" si="67"/>
        <v>0</v>
      </c>
      <c r="J61" s="56">
        <f t="shared" si="68"/>
        <v>1</v>
      </c>
      <c r="K61" s="57"/>
      <c r="L61" s="56">
        <f t="shared" si="69"/>
        <v>3</v>
      </c>
      <c r="M61" s="56">
        <f t="shared" si="70"/>
        <v>1</v>
      </c>
      <c r="N61" s="56">
        <f t="shared" si="71"/>
        <v>0</v>
      </c>
      <c r="O61" s="56">
        <f t="shared" si="72"/>
        <v>1</v>
      </c>
      <c r="P61" s="56">
        <f t="shared" si="73"/>
        <v>0</v>
      </c>
      <c r="Q61" s="56">
        <f t="shared" si="74"/>
        <v>0</v>
      </c>
      <c r="R61" s="56"/>
      <c r="S61" s="55" t="s">
        <v>247</v>
      </c>
      <c r="T61" s="34"/>
      <c r="U61" s="153" t="str">
        <f>IFERROR(VLOOKUP(V61,Resumo!$D$7:$E$147,2,FALSE),"")</f>
        <v>Z</v>
      </c>
      <c r="V61" s="114" t="s">
        <v>285</v>
      </c>
      <c r="W61" s="114">
        <f t="shared" si="75"/>
        <v>0</v>
      </c>
      <c r="X61" s="114">
        <f t="shared" si="75"/>
        <v>3</v>
      </c>
      <c r="Y61" s="114">
        <f t="shared" si="75"/>
        <v>0</v>
      </c>
      <c r="Z61" s="114">
        <f t="shared" si="75"/>
        <v>0</v>
      </c>
      <c r="AA61" s="114">
        <f t="shared" si="75"/>
        <v>2</v>
      </c>
      <c r="AB61" s="114">
        <f t="shared" si="75"/>
        <v>0</v>
      </c>
      <c r="AC61" s="154">
        <f t="shared" si="75"/>
        <v>0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 t="s">
        <v>248</v>
      </c>
      <c r="D62" s="56"/>
      <c r="E62" s="56">
        <f t="shared" si="63"/>
        <v>0</v>
      </c>
      <c r="F62" s="56">
        <f t="shared" si="64"/>
        <v>0</v>
      </c>
      <c r="G62" s="56">
        <f t="shared" si="65"/>
        <v>1</v>
      </c>
      <c r="H62" s="56">
        <f t="shared" si="66"/>
        <v>0</v>
      </c>
      <c r="I62" s="56">
        <f t="shared" si="67"/>
        <v>0</v>
      </c>
      <c r="J62" s="56">
        <f t="shared" si="68"/>
        <v>1</v>
      </c>
      <c r="K62" s="57"/>
      <c r="L62" s="56">
        <f t="shared" si="69"/>
        <v>3</v>
      </c>
      <c r="M62" s="56">
        <f t="shared" si="70"/>
        <v>1</v>
      </c>
      <c r="N62" s="56">
        <f t="shared" si="71"/>
        <v>0</v>
      </c>
      <c r="O62" s="56">
        <f t="shared" si="72"/>
        <v>1</v>
      </c>
      <c r="P62" s="56">
        <f t="shared" si="73"/>
        <v>0</v>
      </c>
      <c r="Q62" s="56">
        <f t="shared" si="74"/>
        <v>0</v>
      </c>
      <c r="R62" s="56"/>
      <c r="S62" s="55" t="s">
        <v>147</v>
      </c>
      <c r="T62" s="34"/>
      <c r="U62" s="153" t="str">
        <f>IFERROR(VLOOKUP(V62,Resumo!$D$7:$E$147,2,FALSE),"")</f>
        <v>Z</v>
      </c>
      <c r="V62" s="114" t="s">
        <v>112</v>
      </c>
      <c r="W62" s="114">
        <f t="shared" si="75"/>
        <v>0</v>
      </c>
      <c r="X62" s="114">
        <f t="shared" si="75"/>
        <v>4</v>
      </c>
      <c r="Y62" s="114">
        <f t="shared" si="75"/>
        <v>0</v>
      </c>
      <c r="Z62" s="114">
        <f t="shared" si="75"/>
        <v>0</v>
      </c>
      <c r="AA62" s="114">
        <f t="shared" si="75"/>
        <v>0</v>
      </c>
      <c r="AB62" s="114">
        <f t="shared" si="75"/>
        <v>0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 t="s">
        <v>169</v>
      </c>
      <c r="D63" s="56"/>
      <c r="E63" s="56">
        <f t="shared" si="63"/>
        <v>0</v>
      </c>
      <c r="F63" s="56">
        <f t="shared" si="64"/>
        <v>0</v>
      </c>
      <c r="G63" s="56">
        <f t="shared" si="65"/>
        <v>1</v>
      </c>
      <c r="H63" s="56">
        <f t="shared" si="66"/>
        <v>0</v>
      </c>
      <c r="I63" s="56">
        <f t="shared" si="67"/>
        <v>0</v>
      </c>
      <c r="J63" s="56">
        <f t="shared" si="68"/>
        <v>1</v>
      </c>
      <c r="K63" s="57"/>
      <c r="L63" s="56">
        <f t="shared" si="69"/>
        <v>3</v>
      </c>
      <c r="M63" s="56">
        <f t="shared" si="70"/>
        <v>1</v>
      </c>
      <c r="N63" s="56">
        <f t="shared" si="71"/>
        <v>0</v>
      </c>
      <c r="O63" s="56">
        <f t="shared" si="72"/>
        <v>1</v>
      </c>
      <c r="P63" s="56">
        <f t="shared" si="73"/>
        <v>0</v>
      </c>
      <c r="Q63" s="56">
        <f t="shared" si="74"/>
        <v>0</v>
      </c>
      <c r="R63" s="56"/>
      <c r="S63" s="55" t="s">
        <v>143</v>
      </c>
      <c r="T63" s="34"/>
      <c r="U63" s="153" t="str">
        <f>IFERROR(VLOOKUP(V63,Resumo!$D$7:$E$147,2,FALSE),"")</f>
        <v/>
      </c>
      <c r="V63" s="114" t="s">
        <v>248</v>
      </c>
      <c r="W63" s="114">
        <f t="shared" si="75"/>
        <v>0</v>
      </c>
      <c r="X63" s="114">
        <f t="shared" si="75"/>
        <v>0</v>
      </c>
      <c r="Y63" s="114">
        <f t="shared" si="75"/>
        <v>0</v>
      </c>
      <c r="Z63" s="114">
        <f t="shared" si="75"/>
        <v>0</v>
      </c>
      <c r="AA63" s="114">
        <f t="shared" si="75"/>
        <v>0</v>
      </c>
      <c r="AB63" s="114">
        <f t="shared" si="75"/>
        <v>4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 t="s">
        <v>148</v>
      </c>
      <c r="D64" s="56"/>
      <c r="E64" s="56">
        <f t="shared" si="63"/>
        <v>0</v>
      </c>
      <c r="F64" s="56">
        <f t="shared" si="64"/>
        <v>0</v>
      </c>
      <c r="G64" s="56">
        <f t="shared" si="65"/>
        <v>1</v>
      </c>
      <c r="H64" s="56">
        <f t="shared" si="66"/>
        <v>0</v>
      </c>
      <c r="I64" s="56">
        <f t="shared" si="67"/>
        <v>0</v>
      </c>
      <c r="J64" s="56">
        <f t="shared" si="68"/>
        <v>1</v>
      </c>
      <c r="K64" s="57"/>
      <c r="L64" s="56">
        <f t="shared" si="69"/>
        <v>3</v>
      </c>
      <c r="M64" s="56">
        <f t="shared" si="70"/>
        <v>1</v>
      </c>
      <c r="N64" s="56">
        <f t="shared" si="71"/>
        <v>0</v>
      </c>
      <c r="O64" s="56">
        <f t="shared" si="72"/>
        <v>1</v>
      </c>
      <c r="P64" s="56">
        <f t="shared" si="73"/>
        <v>0</v>
      </c>
      <c r="Q64" s="56">
        <f t="shared" si="74"/>
        <v>0</v>
      </c>
      <c r="R64" s="56">
        <v>1</v>
      </c>
      <c r="S64" s="55" t="s">
        <v>12</v>
      </c>
      <c r="T64" s="34"/>
      <c r="U64" s="153" t="str">
        <f>IFERROR(VLOOKUP(V64,Resumo!$D$7:$E$147,2,FALSE),"")</f>
        <v/>
      </c>
      <c r="V64" s="114"/>
      <c r="W64" s="114">
        <f t="shared" si="75"/>
        <v>0</v>
      </c>
      <c r="X64" s="114">
        <f t="shared" si="75"/>
        <v>0</v>
      </c>
      <c r="Y64" s="114">
        <f t="shared" si="75"/>
        <v>0</v>
      </c>
      <c r="Z64" s="114">
        <f t="shared" si="75"/>
        <v>0</v>
      </c>
      <c r="AA64" s="114">
        <f t="shared" si="75"/>
        <v>0</v>
      </c>
      <c r="AB64" s="114">
        <f t="shared" si="75"/>
        <v>0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0</v>
      </c>
      <c r="G65" s="56">
        <f t="shared" si="65"/>
        <v>1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1</v>
      </c>
      <c r="N65" s="56">
        <f t="shared" si="71"/>
        <v>0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/>
      </c>
      <c r="V65" s="114"/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0</v>
      </c>
      <c r="AA65" s="114">
        <f t="shared" si="75"/>
        <v>0</v>
      </c>
      <c r="AB65" s="114">
        <f t="shared" si="75"/>
        <v>0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0</v>
      </c>
      <c r="G66" s="67">
        <f t="shared" si="65"/>
        <v>1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1</v>
      </c>
      <c r="N66" s="67">
        <f t="shared" si="71"/>
        <v>0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 t="s">
        <v>199</v>
      </c>
      <c r="D69" s="49">
        <f>SUM(D70:D79)</f>
        <v>0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1</v>
      </c>
      <c r="S69" s="48" t="s">
        <v>198</v>
      </c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 t="s">
        <v>164</v>
      </c>
      <c r="D70" s="56"/>
      <c r="E70" s="56">
        <f t="shared" ref="E70:E79" si="76">IF((C70=""),0,IF($D$69=$R$69,1,IF($D$69&gt;$R$69,3,IF($D$69&lt;$R$69,0))))</f>
        <v>0</v>
      </c>
      <c r="F70" s="56">
        <f t="shared" ref="F70:F79" si="77">$D$69</f>
        <v>0</v>
      </c>
      <c r="G70" s="56">
        <f t="shared" ref="G70:G79" si="78">$R$69</f>
        <v>1</v>
      </c>
      <c r="H70" s="56">
        <f t="shared" ref="H70:H79" si="79">IF((C70=""),0,IF($D$69&gt;$R$69,1,0))</f>
        <v>0</v>
      </c>
      <c r="I70" s="56">
        <f t="shared" ref="I70:I79" si="80">IF((C70=""),0,IF($D$69=$R$69,1,0))</f>
        <v>0</v>
      </c>
      <c r="J70" s="56">
        <f t="shared" ref="J70:J79" si="81">IF((C70=""),0,IF($D$69&lt;$R$69,1,0))</f>
        <v>1</v>
      </c>
      <c r="K70" s="57"/>
      <c r="L70" s="56">
        <f t="shared" ref="L70:L79" si="82">IF((S70=""),0,IF($D$69=$R$69,1,IF($D$69&lt;$R$69,3,IF($D$69&gt;$R$69,0))))</f>
        <v>3</v>
      </c>
      <c r="M70" s="56">
        <f t="shared" ref="M70:M79" si="83">$R$69</f>
        <v>1</v>
      </c>
      <c r="N70" s="56">
        <f t="shared" ref="N70:N79" si="84">$D$69</f>
        <v>0</v>
      </c>
      <c r="O70" s="56">
        <f t="shared" ref="O70:O79" si="85">IF((S70=""),0,IF($D$69&lt;$R$69,1,0))</f>
        <v>1</v>
      </c>
      <c r="P70" s="56">
        <f t="shared" ref="P70:P79" si="86">IF((S70=""),0,IF($D$69=$R$69,1,0))</f>
        <v>0</v>
      </c>
      <c r="Q70" s="56">
        <f t="shared" ref="Q70:Q79" si="87">IF((S70=""),0,IF($D$69&gt;$R$69,1,0))</f>
        <v>0</v>
      </c>
      <c r="R70" s="56"/>
      <c r="S70" s="55" t="s">
        <v>77</v>
      </c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 t="s">
        <v>285</v>
      </c>
      <c r="D71" s="56"/>
      <c r="E71" s="56">
        <f t="shared" si="76"/>
        <v>0</v>
      </c>
      <c r="F71" s="56">
        <f t="shared" si="77"/>
        <v>0</v>
      </c>
      <c r="G71" s="56">
        <f t="shared" si="78"/>
        <v>1</v>
      </c>
      <c r="H71" s="56">
        <f t="shared" si="79"/>
        <v>0</v>
      </c>
      <c r="I71" s="56">
        <f t="shared" si="80"/>
        <v>0</v>
      </c>
      <c r="J71" s="56">
        <f t="shared" si="81"/>
        <v>1</v>
      </c>
      <c r="K71" s="57"/>
      <c r="L71" s="56">
        <f t="shared" si="82"/>
        <v>3</v>
      </c>
      <c r="M71" s="56">
        <f t="shared" si="83"/>
        <v>1</v>
      </c>
      <c r="N71" s="56">
        <f t="shared" si="84"/>
        <v>0</v>
      </c>
      <c r="O71" s="56">
        <f t="shared" si="85"/>
        <v>1</v>
      </c>
      <c r="P71" s="56">
        <f t="shared" si="86"/>
        <v>0</v>
      </c>
      <c r="Q71" s="56">
        <f t="shared" si="87"/>
        <v>0</v>
      </c>
      <c r="R71" s="56"/>
      <c r="S71" s="55" t="s">
        <v>112</v>
      </c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 t="s">
        <v>144</v>
      </c>
      <c r="D72" s="56"/>
      <c r="E72" s="56">
        <f t="shared" si="76"/>
        <v>0</v>
      </c>
      <c r="F72" s="56">
        <f t="shared" si="77"/>
        <v>0</v>
      </c>
      <c r="G72" s="56">
        <f t="shared" si="78"/>
        <v>1</v>
      </c>
      <c r="H72" s="56">
        <f t="shared" si="79"/>
        <v>0</v>
      </c>
      <c r="I72" s="56">
        <f t="shared" si="80"/>
        <v>0</v>
      </c>
      <c r="J72" s="56">
        <f t="shared" si="81"/>
        <v>1</v>
      </c>
      <c r="K72" s="57"/>
      <c r="L72" s="56">
        <f t="shared" si="82"/>
        <v>3</v>
      </c>
      <c r="M72" s="56">
        <f t="shared" si="83"/>
        <v>1</v>
      </c>
      <c r="N72" s="56">
        <f t="shared" si="84"/>
        <v>0</v>
      </c>
      <c r="O72" s="56">
        <f t="shared" si="85"/>
        <v>1</v>
      </c>
      <c r="P72" s="56">
        <f t="shared" si="86"/>
        <v>0</v>
      </c>
      <c r="Q72" s="56">
        <f t="shared" si="87"/>
        <v>0</v>
      </c>
      <c r="R72" s="56"/>
      <c r="S72" s="55" t="s">
        <v>284</v>
      </c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 t="s">
        <v>81</v>
      </c>
      <c r="D73" s="56"/>
      <c r="E73" s="56">
        <f t="shared" si="76"/>
        <v>0</v>
      </c>
      <c r="F73" s="56">
        <f t="shared" si="77"/>
        <v>0</v>
      </c>
      <c r="G73" s="56">
        <f t="shared" si="78"/>
        <v>1</v>
      </c>
      <c r="H73" s="56">
        <f t="shared" si="79"/>
        <v>0</v>
      </c>
      <c r="I73" s="56">
        <f t="shared" si="80"/>
        <v>0</v>
      </c>
      <c r="J73" s="56">
        <f t="shared" si="81"/>
        <v>1</v>
      </c>
      <c r="K73" s="57"/>
      <c r="L73" s="56">
        <f t="shared" si="82"/>
        <v>3</v>
      </c>
      <c r="M73" s="56">
        <f t="shared" si="83"/>
        <v>1</v>
      </c>
      <c r="N73" s="56">
        <f t="shared" si="84"/>
        <v>0</v>
      </c>
      <c r="O73" s="56">
        <f t="shared" si="85"/>
        <v>1</v>
      </c>
      <c r="P73" s="56">
        <f t="shared" si="86"/>
        <v>0</v>
      </c>
      <c r="Q73" s="56">
        <f t="shared" si="87"/>
        <v>0</v>
      </c>
      <c r="R73" s="56"/>
      <c r="S73" s="55" t="s">
        <v>82</v>
      </c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 t="s">
        <v>13</v>
      </c>
      <c r="D74" s="56"/>
      <c r="E74" s="56">
        <f t="shared" si="76"/>
        <v>0</v>
      </c>
      <c r="F74" s="56">
        <f t="shared" si="77"/>
        <v>0</v>
      </c>
      <c r="G74" s="56">
        <f t="shared" si="78"/>
        <v>1</v>
      </c>
      <c r="H74" s="56">
        <f t="shared" si="79"/>
        <v>0</v>
      </c>
      <c r="I74" s="56">
        <f t="shared" si="80"/>
        <v>0</v>
      </c>
      <c r="J74" s="56">
        <f t="shared" si="81"/>
        <v>1</v>
      </c>
      <c r="K74" s="57"/>
      <c r="L74" s="56">
        <f t="shared" si="82"/>
        <v>3</v>
      </c>
      <c r="M74" s="56">
        <f t="shared" si="83"/>
        <v>1</v>
      </c>
      <c r="N74" s="56">
        <f t="shared" si="84"/>
        <v>0</v>
      </c>
      <c r="O74" s="56">
        <f t="shared" si="85"/>
        <v>1</v>
      </c>
      <c r="P74" s="56">
        <f t="shared" si="86"/>
        <v>0</v>
      </c>
      <c r="Q74" s="56">
        <f t="shared" si="87"/>
        <v>0</v>
      </c>
      <c r="R74" s="56"/>
      <c r="S74" s="55" t="s">
        <v>14</v>
      </c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 t="s">
        <v>15</v>
      </c>
      <c r="D75" s="56"/>
      <c r="E75" s="56">
        <f t="shared" si="76"/>
        <v>0</v>
      </c>
      <c r="F75" s="56">
        <f t="shared" si="77"/>
        <v>0</v>
      </c>
      <c r="G75" s="56">
        <f t="shared" si="78"/>
        <v>1</v>
      </c>
      <c r="H75" s="56">
        <f t="shared" si="79"/>
        <v>0</v>
      </c>
      <c r="I75" s="56">
        <f t="shared" si="80"/>
        <v>0</v>
      </c>
      <c r="J75" s="56">
        <f t="shared" si="81"/>
        <v>1</v>
      </c>
      <c r="K75" s="57"/>
      <c r="L75" s="56">
        <f t="shared" si="82"/>
        <v>3</v>
      </c>
      <c r="M75" s="56">
        <f t="shared" si="83"/>
        <v>1</v>
      </c>
      <c r="N75" s="56">
        <f t="shared" si="84"/>
        <v>0</v>
      </c>
      <c r="O75" s="56">
        <f t="shared" si="85"/>
        <v>1</v>
      </c>
      <c r="P75" s="56">
        <f t="shared" si="86"/>
        <v>0</v>
      </c>
      <c r="Q75" s="56">
        <f t="shared" si="87"/>
        <v>0</v>
      </c>
      <c r="R75" s="56"/>
      <c r="S75" s="55" t="s">
        <v>248</v>
      </c>
      <c r="T75" s="34"/>
      <c r="U75" s="153" t="str">
        <f>IFERROR(VLOOKUP(V75,Resumo!$D$7:$E$147,2,FALSE),"")</f>
        <v/>
      </c>
      <c r="V75" s="114"/>
      <c r="W75" s="114">
        <f t="shared" ref="W75:AC77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 t="s">
        <v>147</v>
      </c>
      <c r="D76" s="56"/>
      <c r="E76" s="56">
        <f t="shared" si="76"/>
        <v>0</v>
      </c>
      <c r="F76" s="56">
        <f t="shared" si="77"/>
        <v>0</v>
      </c>
      <c r="G76" s="56">
        <f t="shared" si="78"/>
        <v>1</v>
      </c>
      <c r="H76" s="56">
        <f t="shared" si="79"/>
        <v>0</v>
      </c>
      <c r="I76" s="56">
        <f t="shared" si="80"/>
        <v>0</v>
      </c>
      <c r="J76" s="56">
        <f t="shared" si="81"/>
        <v>1</v>
      </c>
      <c r="K76" s="57"/>
      <c r="L76" s="56">
        <f t="shared" si="82"/>
        <v>3</v>
      </c>
      <c r="M76" s="56">
        <f t="shared" si="83"/>
        <v>1</v>
      </c>
      <c r="N76" s="56">
        <f t="shared" si="84"/>
        <v>0</v>
      </c>
      <c r="O76" s="56">
        <f t="shared" si="85"/>
        <v>1</v>
      </c>
      <c r="P76" s="56">
        <f t="shared" si="86"/>
        <v>0</v>
      </c>
      <c r="Q76" s="56">
        <f t="shared" si="87"/>
        <v>0</v>
      </c>
      <c r="R76" s="56"/>
      <c r="S76" s="55" t="s">
        <v>169</v>
      </c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 t="s">
        <v>174</v>
      </c>
      <c r="D77" s="56"/>
      <c r="E77" s="56">
        <f t="shared" si="76"/>
        <v>0</v>
      </c>
      <c r="F77" s="56">
        <f t="shared" si="77"/>
        <v>0</v>
      </c>
      <c r="G77" s="56">
        <f t="shared" si="78"/>
        <v>1</v>
      </c>
      <c r="H77" s="56">
        <f t="shared" si="79"/>
        <v>0</v>
      </c>
      <c r="I77" s="56">
        <f t="shared" si="80"/>
        <v>0</v>
      </c>
      <c r="J77" s="56">
        <f t="shared" si="81"/>
        <v>1</v>
      </c>
      <c r="K77" s="57"/>
      <c r="L77" s="56">
        <f t="shared" si="82"/>
        <v>3</v>
      </c>
      <c r="M77" s="56">
        <f t="shared" si="83"/>
        <v>1</v>
      </c>
      <c r="N77" s="56">
        <f t="shared" si="84"/>
        <v>0</v>
      </c>
      <c r="O77" s="56">
        <f t="shared" si="85"/>
        <v>1</v>
      </c>
      <c r="P77" s="56">
        <f t="shared" si="86"/>
        <v>0</v>
      </c>
      <c r="Q77" s="56">
        <f t="shared" si="87"/>
        <v>0</v>
      </c>
      <c r="R77" s="56">
        <v>1</v>
      </c>
      <c r="S77" s="55" t="s">
        <v>148</v>
      </c>
      <c r="T77" s="34"/>
      <c r="U77" s="118"/>
      <c r="V77" s="118"/>
      <c r="W77" s="118">
        <f t="shared" si="88"/>
        <v>0</v>
      </c>
      <c r="X77" s="118">
        <f t="shared" si="88"/>
        <v>0</v>
      </c>
      <c r="Y77" s="118">
        <f t="shared" si="88"/>
        <v>0</v>
      </c>
      <c r="Z77" s="118">
        <f t="shared" si="88"/>
        <v>0</v>
      </c>
      <c r="AA77" s="118">
        <f t="shared" si="88"/>
        <v>0</v>
      </c>
      <c r="AB77" s="118">
        <f t="shared" si="88"/>
        <v>0</v>
      </c>
      <c r="AC77" s="119">
        <f t="shared" si="88"/>
        <v>0</v>
      </c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0</v>
      </c>
      <c r="G78" s="56">
        <f t="shared" si="78"/>
        <v>1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1</v>
      </c>
      <c r="N78" s="56">
        <f t="shared" si="84"/>
        <v>0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0</v>
      </c>
      <c r="G79" s="67">
        <f t="shared" si="78"/>
        <v>1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1</v>
      </c>
      <c r="N79" s="67">
        <f t="shared" si="84"/>
        <v>0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8:BG8"/>
    <mergeCell ref="BB9:BG10"/>
    <mergeCell ref="AV14:BA14"/>
    <mergeCell ref="BH14:BM14"/>
    <mergeCell ref="AV15:BA16"/>
    <mergeCell ref="BH15:BM16"/>
    <mergeCell ref="BB22:BG22"/>
    <mergeCell ref="BB23:BG24"/>
    <mergeCell ref="AU27:AZ27"/>
    <mergeCell ref="BI27:BN27"/>
    <mergeCell ref="AU28:AZ29"/>
    <mergeCell ref="BI28:BN29"/>
    <mergeCell ref="AA37:AA40"/>
    <mergeCell ref="AI37:AI40"/>
    <mergeCell ref="AG38:AG40"/>
    <mergeCell ref="U39:V39"/>
    <mergeCell ref="U40:V40"/>
    <mergeCell ref="AB37:AB40"/>
    <mergeCell ref="AC37:AC40"/>
    <mergeCell ref="U37:V37"/>
    <mergeCell ref="W37:W40"/>
    <mergeCell ref="X37:X40"/>
    <mergeCell ref="Y37:Y40"/>
    <mergeCell ref="Z37:Z40"/>
    <mergeCell ref="AD37:AD40"/>
    <mergeCell ref="AE37:AE40"/>
    <mergeCell ref="AF37:AF40"/>
    <mergeCell ref="AH37:AH40"/>
    <mergeCell ref="BB31:BG31"/>
    <mergeCell ref="BB32:BG33"/>
    <mergeCell ref="BB35:BG35"/>
    <mergeCell ref="BB36:BG37"/>
  </mergeCells>
  <conditionalFormatting sqref="C4">
    <cfRule type="cellIs" dxfId="6038" priority="23" operator="equal">
      <formula>"Laranja"</formula>
    </cfRule>
    <cfRule type="cellIs" dxfId="6037" priority="29" operator="equal">
      <formula>"Vermelho"</formula>
    </cfRule>
    <cfRule type="cellIs" dxfId="6036" priority="28" operator="equal">
      <formula>"Verde"</formula>
    </cfRule>
    <cfRule type="cellIs" dxfId="6035" priority="27" operator="equal">
      <formula>"Amarelo"</formula>
    </cfRule>
    <cfRule type="cellIs" dxfId="6034" priority="26" operator="equal">
      <formula>"Cinza"</formula>
    </cfRule>
    <cfRule type="cellIs" dxfId="6033" priority="25" operator="equal">
      <formula>"Roxo"</formula>
    </cfRule>
    <cfRule type="cellIs" dxfId="6032" priority="24" operator="equal">
      <formula>"Preto"</formula>
    </cfRule>
    <cfRule type="cellIs" dxfId="6031" priority="30" operator="equal">
      <formula>"Azul"</formula>
    </cfRule>
  </conditionalFormatting>
  <conditionalFormatting sqref="C17">
    <cfRule type="cellIs" dxfId="6030" priority="41" operator="equal">
      <formula>"Roxo"</formula>
    </cfRule>
    <cfRule type="cellIs" dxfId="6029" priority="42" operator="equal">
      <formula>"Cinza"</formula>
    </cfRule>
    <cfRule type="cellIs" dxfId="6028" priority="43" operator="equal">
      <formula>"Amarelo"</formula>
    </cfRule>
    <cfRule type="cellIs" dxfId="6027" priority="44" operator="equal">
      <formula>"Verde"</formula>
    </cfRule>
    <cfRule type="cellIs" dxfId="6026" priority="39" operator="equal">
      <formula>"Laranja"</formula>
    </cfRule>
    <cfRule type="cellIs" dxfId="6025" priority="46" operator="equal">
      <formula>"Azul"</formula>
    </cfRule>
    <cfRule type="cellIs" dxfId="6024" priority="40" operator="equal">
      <formula>"Preto"</formula>
    </cfRule>
    <cfRule type="cellIs" dxfId="6023" priority="45" operator="equal">
      <formula>"Vermelho"</formula>
    </cfRule>
  </conditionalFormatting>
  <conditionalFormatting sqref="C30">
    <cfRule type="cellIs" dxfId="6022" priority="55" operator="equal">
      <formula>"Laranja"</formula>
    </cfRule>
    <cfRule type="cellIs" dxfId="6021" priority="62" operator="equal">
      <formula>"Azul"</formula>
    </cfRule>
    <cfRule type="cellIs" dxfId="6020" priority="60" operator="equal">
      <formula>"Verde"</formula>
    </cfRule>
    <cfRule type="cellIs" dxfId="6019" priority="59" operator="equal">
      <formula>"Amarelo"</formula>
    </cfRule>
    <cfRule type="cellIs" dxfId="6018" priority="58" operator="equal">
      <formula>"Cinza"</formula>
    </cfRule>
    <cfRule type="cellIs" dxfId="6017" priority="61" operator="equal">
      <formula>"Vermelho"</formula>
    </cfRule>
    <cfRule type="cellIs" dxfId="6016" priority="57" operator="equal">
      <formula>"Roxo"</formula>
    </cfRule>
    <cfRule type="cellIs" dxfId="6015" priority="56" operator="equal">
      <formula>"Preto"</formula>
    </cfRule>
  </conditionalFormatting>
  <conditionalFormatting sqref="C43">
    <cfRule type="cellIs" dxfId="6014" priority="78" operator="equal">
      <formula>"Azul"</formula>
    </cfRule>
    <cfRule type="cellIs" dxfId="6013" priority="77" operator="equal">
      <formula>"Vermelho"</formula>
    </cfRule>
    <cfRule type="cellIs" dxfId="6012" priority="76" operator="equal">
      <formula>"Verde"</formula>
    </cfRule>
    <cfRule type="cellIs" dxfId="6011" priority="75" operator="equal">
      <formula>"Amarelo"</formula>
    </cfRule>
    <cfRule type="cellIs" dxfId="6010" priority="74" operator="equal">
      <formula>"Cinza"</formula>
    </cfRule>
    <cfRule type="cellIs" dxfId="6009" priority="73" operator="equal">
      <formula>"Roxo"</formula>
    </cfRule>
    <cfRule type="cellIs" dxfId="6008" priority="71" operator="equal">
      <formula>"Laranja"</formula>
    </cfRule>
    <cfRule type="cellIs" dxfId="6007" priority="72" operator="equal">
      <formula>"Preto"</formula>
    </cfRule>
  </conditionalFormatting>
  <conditionalFormatting sqref="C56">
    <cfRule type="cellIs" dxfId="6006" priority="89" operator="equal">
      <formula>"Roxo"</formula>
    </cfRule>
    <cfRule type="cellIs" dxfId="6005" priority="87" operator="equal">
      <formula>"Laranja"</formula>
    </cfRule>
    <cfRule type="cellIs" dxfId="6004" priority="90" operator="equal">
      <formula>"Cinza"</formula>
    </cfRule>
    <cfRule type="cellIs" dxfId="6003" priority="91" operator="equal">
      <formula>"Amarelo"</formula>
    </cfRule>
    <cfRule type="cellIs" dxfId="6002" priority="92" operator="equal">
      <formula>"Verde"</formula>
    </cfRule>
    <cfRule type="cellIs" dxfId="6001" priority="93" operator="equal">
      <formula>"Vermelho"</formula>
    </cfRule>
    <cfRule type="cellIs" dxfId="6000" priority="94" operator="equal">
      <formula>"Azul"</formula>
    </cfRule>
    <cfRule type="cellIs" dxfId="5999" priority="88" operator="equal">
      <formula>"Preto"</formula>
    </cfRule>
  </conditionalFormatting>
  <conditionalFormatting sqref="C69">
    <cfRule type="cellIs" dxfId="5998" priority="103" operator="equal">
      <formula>"Laranja"</formula>
    </cfRule>
    <cfRule type="cellIs" dxfId="5997" priority="108" operator="equal">
      <formula>"Verde"</formula>
    </cfRule>
    <cfRule type="cellIs" dxfId="5996" priority="107" operator="equal">
      <formula>"Amarelo"</formula>
    </cfRule>
    <cfRule type="cellIs" dxfId="5995" priority="106" operator="equal">
      <formula>"Cinza"</formula>
    </cfRule>
    <cfRule type="cellIs" dxfId="5994" priority="105" operator="equal">
      <formula>"Roxo"</formula>
    </cfRule>
    <cfRule type="cellIs" dxfId="5993" priority="104" operator="equal">
      <formula>"Preto"</formula>
    </cfRule>
    <cfRule type="cellIs" dxfId="5992" priority="110" operator="equal">
      <formula>"Azul"</formula>
    </cfRule>
    <cfRule type="cellIs" dxfId="5991" priority="109" operator="equal">
      <formula>"Vermelho"</formula>
    </cfRule>
  </conditionalFormatting>
  <conditionalFormatting sqref="C82">
    <cfRule type="cellIs" dxfId="5990" priority="126" operator="equal">
      <formula>"Azul"</formula>
    </cfRule>
    <cfRule type="cellIs" dxfId="5989" priority="119" operator="equal">
      <formula>"Laranja"</formula>
    </cfRule>
    <cfRule type="cellIs" dxfId="5988" priority="120" operator="equal">
      <formula>"Preto"</formula>
    </cfRule>
    <cfRule type="cellIs" dxfId="5987" priority="121" operator="equal">
      <formula>"Roxo"</formula>
    </cfRule>
    <cfRule type="cellIs" dxfId="5986" priority="122" operator="equal">
      <formula>"Cinza"</formula>
    </cfRule>
    <cfRule type="cellIs" dxfId="5985" priority="123" operator="equal">
      <formula>"Amarelo"</formula>
    </cfRule>
    <cfRule type="cellIs" dxfId="5984" priority="124" operator="equal">
      <formula>"Verde"</formula>
    </cfRule>
    <cfRule type="cellIs" dxfId="5983" priority="125" operator="equal">
      <formula>"Vermelho"</formula>
    </cfRule>
  </conditionalFormatting>
  <conditionalFormatting sqref="C95">
    <cfRule type="cellIs" dxfId="5982" priority="142" operator="equal">
      <formula>"Azul"</formula>
    </cfRule>
    <cfRule type="cellIs" dxfId="5981" priority="141" operator="equal">
      <formula>"Vermelho"</formula>
    </cfRule>
    <cfRule type="cellIs" dxfId="5980" priority="140" operator="equal">
      <formula>"Verde"</formula>
    </cfRule>
    <cfRule type="cellIs" dxfId="5979" priority="139" operator="equal">
      <formula>"Amarelo"</formula>
    </cfRule>
    <cfRule type="cellIs" dxfId="5978" priority="138" operator="equal">
      <formula>"Cinza"</formula>
    </cfRule>
    <cfRule type="cellIs" dxfId="5977" priority="137" operator="equal">
      <formula>"Roxo"</formula>
    </cfRule>
    <cfRule type="cellIs" dxfId="5976" priority="136" operator="equal">
      <formula>"Preto"</formula>
    </cfRule>
    <cfRule type="cellIs" dxfId="5975" priority="135" operator="equal">
      <formula>"Laranja"</formula>
    </cfRule>
  </conditionalFormatting>
  <conditionalFormatting sqref="C108">
    <cfRule type="cellIs" dxfId="5974" priority="154" operator="equal">
      <formula>"Cinza"</formula>
    </cfRule>
    <cfRule type="cellIs" dxfId="5973" priority="153" operator="equal">
      <formula>"Roxo"</formula>
    </cfRule>
    <cfRule type="cellIs" dxfId="5972" priority="152" operator="equal">
      <formula>"Preto"</formula>
    </cfRule>
    <cfRule type="cellIs" dxfId="5971" priority="151" operator="equal">
      <formula>"Laranja"</formula>
    </cfRule>
    <cfRule type="cellIs" dxfId="5970" priority="158" operator="equal">
      <formula>"Azul"</formula>
    </cfRule>
    <cfRule type="cellIs" dxfId="5969" priority="157" operator="equal">
      <formula>"Vermelho"</formula>
    </cfRule>
    <cfRule type="cellIs" dxfId="5968" priority="156" operator="equal">
      <formula>"Verde"</formula>
    </cfRule>
    <cfRule type="cellIs" dxfId="5967" priority="155" operator="equal">
      <formula>"Amarelo"</formula>
    </cfRule>
  </conditionalFormatting>
  <conditionalFormatting sqref="C121">
    <cfRule type="cellIs" dxfId="5966" priority="174" operator="equal">
      <formula>"Azul"</formula>
    </cfRule>
    <cfRule type="cellIs" dxfId="5965" priority="168" operator="equal">
      <formula>"Preto"</formula>
    </cfRule>
    <cfRule type="cellIs" dxfId="5964" priority="167" operator="equal">
      <formula>"Laranja"</formula>
    </cfRule>
    <cfRule type="cellIs" dxfId="5963" priority="169" operator="equal">
      <formula>"Roxo"</formula>
    </cfRule>
    <cfRule type="cellIs" dxfId="5962" priority="170" operator="equal">
      <formula>"Cinza"</formula>
    </cfRule>
    <cfRule type="cellIs" dxfId="5961" priority="171" operator="equal">
      <formula>"Amarelo"</formula>
    </cfRule>
    <cfRule type="cellIs" dxfId="5960" priority="172" operator="equal">
      <formula>"Verde"</formula>
    </cfRule>
    <cfRule type="cellIs" dxfId="5959" priority="173" operator="equal">
      <formula>"Vermelho"</formula>
    </cfRule>
  </conditionalFormatting>
  <conditionalFormatting sqref="S4">
    <cfRule type="cellIs" dxfId="5958" priority="31" operator="equal">
      <formula>"Laranja"</formula>
    </cfRule>
    <cfRule type="cellIs" dxfId="5957" priority="35" operator="equal">
      <formula>"Amarelo"</formula>
    </cfRule>
    <cfRule type="cellIs" dxfId="5956" priority="36" operator="equal">
      <formula>"Verde"</formula>
    </cfRule>
    <cfRule type="cellIs" dxfId="5955" priority="38" operator="equal">
      <formula>"Azul"</formula>
    </cfRule>
    <cfRule type="cellIs" dxfId="5954" priority="32" operator="equal">
      <formula>"Preto"</formula>
    </cfRule>
    <cfRule type="cellIs" dxfId="5953" priority="33" operator="equal">
      <formula>"Roxo"</formula>
    </cfRule>
    <cfRule type="cellIs" dxfId="5952" priority="34" operator="equal">
      <formula>"Cinza"</formula>
    </cfRule>
    <cfRule type="cellIs" dxfId="5951" priority="37" operator="equal">
      <formula>"Vermelho"</formula>
    </cfRule>
  </conditionalFormatting>
  <conditionalFormatting sqref="S17">
    <cfRule type="cellIs" dxfId="5950" priority="52" operator="equal">
      <formula>"Verde"</formula>
    </cfRule>
    <cfRule type="cellIs" dxfId="5949" priority="53" operator="equal">
      <formula>"Vermelho"</formula>
    </cfRule>
    <cfRule type="cellIs" dxfId="5948" priority="54" operator="equal">
      <formula>"Azul"</formula>
    </cfRule>
    <cfRule type="cellIs" dxfId="5947" priority="47" operator="equal">
      <formula>"Laranja"</formula>
    </cfRule>
    <cfRule type="cellIs" dxfId="5946" priority="48" operator="equal">
      <formula>"Preto"</formula>
    </cfRule>
    <cfRule type="cellIs" dxfId="5945" priority="49" operator="equal">
      <formula>"Roxo"</formula>
    </cfRule>
    <cfRule type="cellIs" dxfId="5944" priority="50" operator="equal">
      <formula>"Cinza"</formula>
    </cfRule>
    <cfRule type="cellIs" dxfId="5943" priority="51" operator="equal">
      <formula>"Amarelo"</formula>
    </cfRule>
  </conditionalFormatting>
  <conditionalFormatting sqref="S30">
    <cfRule type="cellIs" dxfId="5942" priority="67" operator="equal">
      <formula>"Amarelo"</formula>
    </cfRule>
    <cfRule type="cellIs" dxfId="5941" priority="68" operator="equal">
      <formula>"Verde"</formula>
    </cfRule>
    <cfRule type="cellIs" dxfId="5940" priority="69" operator="equal">
      <formula>"Vermelho"</formula>
    </cfRule>
    <cfRule type="cellIs" dxfId="5939" priority="70" operator="equal">
      <formula>"Azul"</formula>
    </cfRule>
    <cfRule type="cellIs" dxfId="5938" priority="63" operator="equal">
      <formula>"Laranja"</formula>
    </cfRule>
    <cfRule type="cellIs" dxfId="5937" priority="64" operator="equal">
      <formula>"Preto"</formula>
    </cfRule>
    <cfRule type="cellIs" dxfId="5936" priority="65" operator="equal">
      <formula>"Roxo"</formula>
    </cfRule>
    <cfRule type="cellIs" dxfId="5935" priority="66" operator="equal">
      <formula>"Cinza"</formula>
    </cfRule>
  </conditionalFormatting>
  <conditionalFormatting sqref="S43">
    <cfRule type="cellIs" dxfId="5934" priority="82" operator="equal">
      <formula>"Cinza"</formula>
    </cfRule>
    <cfRule type="cellIs" dxfId="5933" priority="81" operator="equal">
      <formula>"Roxo"</formula>
    </cfRule>
    <cfRule type="cellIs" dxfId="5932" priority="80" operator="equal">
      <formula>"Preto"</formula>
    </cfRule>
    <cfRule type="cellIs" dxfId="5931" priority="79" operator="equal">
      <formula>"Laranja"</formula>
    </cfRule>
    <cfRule type="cellIs" dxfId="5930" priority="84" operator="equal">
      <formula>"Verde"</formula>
    </cfRule>
    <cfRule type="cellIs" dxfId="5929" priority="85" operator="equal">
      <formula>"Vermelho"</formula>
    </cfRule>
    <cfRule type="cellIs" dxfId="5928" priority="83" operator="equal">
      <formula>"Amarelo"</formula>
    </cfRule>
    <cfRule type="cellIs" dxfId="5927" priority="86" operator="equal">
      <formula>"Azul"</formula>
    </cfRule>
  </conditionalFormatting>
  <conditionalFormatting sqref="S56">
    <cfRule type="cellIs" dxfId="5926" priority="102" operator="equal">
      <formula>"Azul"</formula>
    </cfRule>
    <cfRule type="cellIs" dxfId="5925" priority="101" operator="equal">
      <formula>"Vermelho"</formula>
    </cfRule>
    <cfRule type="cellIs" dxfId="5924" priority="100" operator="equal">
      <formula>"Verde"</formula>
    </cfRule>
    <cfRule type="cellIs" dxfId="5923" priority="99" operator="equal">
      <formula>"Amarelo"</formula>
    </cfRule>
    <cfRule type="cellIs" dxfId="5922" priority="98" operator="equal">
      <formula>"Cinza"</formula>
    </cfRule>
    <cfRule type="cellIs" dxfId="5921" priority="97" operator="equal">
      <formula>"Roxo"</formula>
    </cfRule>
    <cfRule type="cellIs" dxfId="5920" priority="96" operator="equal">
      <formula>"Preto"</formula>
    </cfRule>
    <cfRule type="cellIs" dxfId="5919" priority="95" operator="equal">
      <formula>"Laranja"</formula>
    </cfRule>
  </conditionalFormatting>
  <conditionalFormatting sqref="S69">
    <cfRule type="cellIs" dxfId="5918" priority="111" operator="equal">
      <formula>"Laranja"</formula>
    </cfRule>
    <cfRule type="cellIs" dxfId="5917" priority="112" operator="equal">
      <formula>"Preto"</formula>
    </cfRule>
    <cfRule type="cellIs" dxfId="5916" priority="113" operator="equal">
      <formula>"Roxo"</formula>
    </cfRule>
    <cfRule type="cellIs" dxfId="5915" priority="114" operator="equal">
      <formula>"Cinza"</formula>
    </cfRule>
    <cfRule type="cellIs" dxfId="5914" priority="115" operator="equal">
      <formula>"Amarelo"</formula>
    </cfRule>
    <cfRule type="cellIs" dxfId="5913" priority="116" operator="equal">
      <formula>"Verde"</formula>
    </cfRule>
    <cfRule type="cellIs" dxfId="5912" priority="117" operator="equal">
      <formula>"Vermelho"</formula>
    </cfRule>
    <cfRule type="cellIs" dxfId="5911" priority="118" operator="equal">
      <formula>"Azul"</formula>
    </cfRule>
  </conditionalFormatting>
  <conditionalFormatting sqref="S82">
    <cfRule type="cellIs" dxfId="5910" priority="128" operator="equal">
      <formula>"Preto"</formula>
    </cfRule>
    <cfRule type="cellIs" dxfId="5909" priority="129" operator="equal">
      <formula>"Roxo"</formula>
    </cfRule>
    <cfRule type="cellIs" dxfId="5908" priority="130" operator="equal">
      <formula>"Cinza"</formula>
    </cfRule>
    <cfRule type="cellIs" dxfId="5907" priority="131" operator="equal">
      <formula>"Amarelo"</formula>
    </cfRule>
    <cfRule type="cellIs" dxfId="5906" priority="132" operator="equal">
      <formula>"Verde"</formula>
    </cfRule>
    <cfRule type="cellIs" dxfId="5905" priority="133" operator="equal">
      <formula>"Vermelho"</formula>
    </cfRule>
    <cfRule type="cellIs" dxfId="5904" priority="134" operator="equal">
      <formula>"Azul"</formula>
    </cfRule>
    <cfRule type="cellIs" dxfId="5903" priority="127" operator="equal">
      <formula>"Laranja"</formula>
    </cfRule>
  </conditionalFormatting>
  <conditionalFormatting sqref="S95">
    <cfRule type="cellIs" dxfId="5902" priority="144" operator="equal">
      <formula>"Preto"</formula>
    </cfRule>
    <cfRule type="cellIs" dxfId="5901" priority="150" operator="equal">
      <formula>"Azul"</formula>
    </cfRule>
    <cfRule type="cellIs" dxfId="5900" priority="149" operator="equal">
      <formula>"Vermelho"</formula>
    </cfRule>
    <cfRule type="cellIs" dxfId="5899" priority="148" operator="equal">
      <formula>"Verde"</formula>
    </cfRule>
    <cfRule type="cellIs" dxfId="5898" priority="147" operator="equal">
      <formula>"Amarelo"</formula>
    </cfRule>
    <cfRule type="cellIs" dxfId="5897" priority="146" operator="equal">
      <formula>"Cinza"</formula>
    </cfRule>
    <cfRule type="cellIs" dxfId="5896" priority="145" operator="equal">
      <formula>"Roxo"</formula>
    </cfRule>
    <cfRule type="cellIs" dxfId="5895" priority="143" operator="equal">
      <formula>"Laranja"</formula>
    </cfRule>
  </conditionalFormatting>
  <conditionalFormatting sqref="S108">
    <cfRule type="cellIs" dxfId="5894" priority="159" operator="equal">
      <formula>"Laranja"</formula>
    </cfRule>
    <cfRule type="cellIs" dxfId="5893" priority="160" operator="equal">
      <formula>"Preto"</formula>
    </cfRule>
    <cfRule type="cellIs" dxfId="5892" priority="161" operator="equal">
      <formula>"Roxo"</formula>
    </cfRule>
    <cfRule type="cellIs" dxfId="5891" priority="162" operator="equal">
      <formula>"Cinza"</formula>
    </cfRule>
    <cfRule type="cellIs" dxfId="5890" priority="163" operator="equal">
      <formula>"Amarelo"</formula>
    </cfRule>
    <cfRule type="cellIs" dxfId="5889" priority="164" operator="equal">
      <formula>"Verde"</formula>
    </cfRule>
    <cfRule type="cellIs" dxfId="5888" priority="166" operator="equal">
      <formula>"Azul"</formula>
    </cfRule>
    <cfRule type="cellIs" dxfId="5887" priority="165" operator="equal">
      <formula>"Vermelho"</formula>
    </cfRule>
  </conditionalFormatting>
  <conditionalFormatting sqref="S121">
    <cfRule type="cellIs" dxfId="5886" priority="175" operator="equal">
      <formula>"Laranja"</formula>
    </cfRule>
    <cfRule type="cellIs" dxfId="5885" priority="176" operator="equal">
      <formula>"Preto"</formula>
    </cfRule>
    <cfRule type="cellIs" dxfId="5884" priority="177" operator="equal">
      <formula>"Roxo"</formula>
    </cfRule>
    <cfRule type="cellIs" dxfId="5883" priority="178" operator="equal">
      <formula>"Cinza"</formula>
    </cfRule>
    <cfRule type="cellIs" dxfId="5882" priority="179" operator="equal">
      <formula>"Amarelo"</formula>
    </cfRule>
    <cfRule type="cellIs" dxfId="5881" priority="180" operator="equal">
      <formula>"Verde"</formula>
    </cfRule>
    <cfRule type="cellIs" dxfId="5880" priority="181" operator="equal">
      <formula>"Vermelho"</formula>
    </cfRule>
    <cfRule type="cellIs" dxfId="5879" priority="182" operator="equal">
      <formula>"Azul"</formula>
    </cfRule>
  </conditionalFormatting>
  <conditionalFormatting sqref="W43:AC76 AF44:AF45 AI44:AI45">
    <cfRule type="cellIs" dxfId="5878" priority="15" operator="greaterThan">
      <formula>0</formula>
    </cfRule>
  </conditionalFormatting>
  <conditionalFormatting sqref="AD3:AD5">
    <cfRule type="top10" dxfId="5877" priority="183" rank="1"/>
  </conditionalFormatting>
  <conditionalFormatting sqref="AD6:AD10">
    <cfRule type="top10" dxfId="5876" priority="14" rank="1"/>
  </conditionalFormatting>
  <conditionalFormatting sqref="AD11:AD18">
    <cfRule type="top10" dxfId="5875" priority="13" rank="2"/>
  </conditionalFormatting>
  <conditionalFormatting sqref="AD19:AD23">
    <cfRule type="top10" dxfId="5874" priority="12" rank="1"/>
  </conditionalFormatting>
  <conditionalFormatting sqref="AD24:AD31">
    <cfRule type="top10" dxfId="5873" priority="11" rank="2"/>
  </conditionalFormatting>
  <conditionalFormatting sqref="AD32:AD36">
    <cfRule type="top10" dxfId="5872" priority="10" rank="1"/>
  </conditionalFormatting>
  <conditionalFormatting sqref="AE3:AE36">
    <cfRule type="cellIs" dxfId="5871" priority="1" operator="equal">
      <formula>2</formula>
    </cfRule>
  </conditionalFormatting>
  <conditionalFormatting sqref="AF3:AF5">
    <cfRule type="top10" dxfId="5870" priority="22" rank="1"/>
  </conditionalFormatting>
  <conditionalFormatting sqref="AF6:AF10">
    <cfRule type="top10" dxfId="5869" priority="21" rank="1"/>
  </conditionalFormatting>
  <conditionalFormatting sqref="AF11:AF18">
    <cfRule type="top10" dxfId="5868" priority="20" rank="2"/>
  </conditionalFormatting>
  <conditionalFormatting sqref="AF19:AF23">
    <cfRule type="top10" dxfId="5867" priority="19" rank="1"/>
  </conditionalFormatting>
  <conditionalFormatting sqref="AF24:AF31">
    <cfRule type="top10" dxfId="5866" priority="18" rank="2"/>
  </conditionalFormatting>
  <conditionalFormatting sqref="AF32:AF36">
    <cfRule type="top10" dxfId="5865" priority="17" rank="1"/>
  </conditionalFormatting>
  <conditionalFormatting sqref="AG3:AG36">
    <cfRule type="cellIs" dxfId="5864" priority="16" operator="greaterThan">
      <formula>0</formula>
    </cfRule>
  </conditionalFormatting>
  <conditionalFormatting sqref="AH3:AH5">
    <cfRule type="top10" dxfId="5863" priority="7" bottom="1" rank="1"/>
  </conditionalFormatting>
  <conditionalFormatting sqref="AH6:AH10">
    <cfRule type="top10" dxfId="5862" priority="6" bottom="1" rank="1"/>
  </conditionalFormatting>
  <conditionalFormatting sqref="AH11:AH18">
    <cfRule type="top10" dxfId="5861" priority="5" bottom="1" rank="2"/>
  </conditionalFormatting>
  <conditionalFormatting sqref="AH19:AH23">
    <cfRule type="top10" dxfId="5860" priority="4" bottom="1" rank="1"/>
  </conditionalFormatting>
  <conditionalFormatting sqref="AH1:AI1">
    <cfRule type="cellIs" dxfId="5859" priority="8" operator="equal">
      <formula>2</formula>
    </cfRule>
    <cfRule type="cellIs" dxfId="5858" priority="9" operator="equal">
      <formula>1</formula>
    </cfRule>
  </conditionalFormatting>
  <conditionalFormatting sqref="AI24:AI31">
    <cfRule type="top10" dxfId="5857" priority="3" rank="2"/>
  </conditionalFormatting>
  <conditionalFormatting sqref="AI32:AI36">
    <cfRule type="top10" dxfId="5856" priority="2" rank="1"/>
  </conditionalFormatting>
  <pageMargins left="0.7" right="0.7" top="0.75" bottom="0.75" header="0" footer="0"/>
  <pageSetup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544B-C603-4250-86C7-BD401AE506E5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W29" sqref="W29"/>
      <selection pane="topRight" activeCell="W29" sqref="W29"/>
      <selection pane="bottomLeft" activeCell="W29" sqref="W29"/>
      <selection pane="bottomRight" activeCell="BH17" sqref="BH17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W47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77</v>
      </c>
      <c r="W3" s="169">
        <f t="shared" ref="W3:W36" si="0">COUNTIF($C$2:$C$123,V3)+COUNTIF($S$2:$S$123,V3)</f>
        <v>4</v>
      </c>
      <c r="X3" s="164">
        <f t="shared" ref="X3:X36" si="1">SUMIF($C$2:$C$123,V3,$F$2:$F$123)+SUMIF($S$2:$S$123,V3,$M$2:$M$123)</f>
        <v>2</v>
      </c>
      <c r="Y3" s="164">
        <f t="shared" ref="Y3:Y36" si="2">SUMIF($C$2:$C$123,V3,$G$2:$G$123)+SUMIF($S$2:$S$123,V3,$N$2:$N$123)</f>
        <v>10</v>
      </c>
      <c r="Z3" s="164">
        <f t="shared" ref="Z3:Z36" si="3">SUMIF($C$2:$C$123,V3,$H$2:$H$123)+SUMIF($S$2:$S$123,V3,$O$2:$O$123)</f>
        <v>1</v>
      </c>
      <c r="AA3" s="164">
        <f>SUMIF($C$2:$C$123,V3,$I$2:$I$123)+SUMIF($S$2:$S$123,V3,$P$2:P$123)</f>
        <v>0</v>
      </c>
      <c r="AB3" s="174">
        <f t="shared" ref="AB3:AB36" si="4">SUMIF($C$2:$C$123,V3,$J$2:$J$123)+SUMIF($S$2:$S$123,V3,$Q$2:$Q$123)</f>
        <v>3</v>
      </c>
      <c r="AC3" s="180">
        <f t="shared" ref="AC3:AC36" si="5">SUMIF($C$2:$C$123,V3,$E$2:$E$123)+SUMIF($S$2:$S$123,V3,$L$2:$L$123)</f>
        <v>3</v>
      </c>
      <c r="AD3" s="183">
        <f t="shared" ref="AD3:AD36" si="6">IFERROR(IF(W3&gt;=($AI$42*$AI$43),(AC3)/(W3*3),"-"),"-")</f>
        <v>0.25</v>
      </c>
      <c r="AE3" s="180">
        <f>IF(W3&gt;0,IF(AH3=MIN($AH$3:$AH$5),2,0),)</f>
        <v>0</v>
      </c>
      <c r="AF3" s="190">
        <f>IF(W3&gt;0,IF(AD3=MAX($AD$3:$AD$5),AC3+AE3+2,AC3+AE3),)</f>
        <v>3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2.5</v>
      </c>
      <c r="AI3" s="206">
        <f>IFERROR(IF(W3&gt;=($AI$42*$AI$43),X3/W3,"-"),"-")</f>
        <v>0.5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198</v>
      </c>
      <c r="D4" s="49">
        <f>SUM(D5:D14)</f>
        <v>3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1</v>
      </c>
      <c r="S4" s="149" t="s">
        <v>199</v>
      </c>
      <c r="T4" s="34"/>
      <c r="U4" s="159" t="s">
        <v>18</v>
      </c>
      <c r="V4" s="197" t="s">
        <v>164</v>
      </c>
      <c r="W4" s="170">
        <f t="shared" si="0"/>
        <v>4</v>
      </c>
      <c r="X4" s="52">
        <f t="shared" si="1"/>
        <v>10</v>
      </c>
      <c r="Y4" s="52">
        <f t="shared" si="2"/>
        <v>2</v>
      </c>
      <c r="Z4" s="52">
        <f t="shared" si="3"/>
        <v>3</v>
      </c>
      <c r="AA4" s="52">
        <f>SUMIF($C$2:$C$123,V4,$I$2:$I$123)+SUMIF($S$2:$S$123,V4,$P$2:P$123)</f>
        <v>0</v>
      </c>
      <c r="AB4" s="171">
        <f t="shared" si="4"/>
        <v>1</v>
      </c>
      <c r="AC4" s="178">
        <f t="shared" si="5"/>
        <v>9</v>
      </c>
      <c r="AD4" s="181">
        <f t="shared" si="6"/>
        <v>0.75</v>
      </c>
      <c r="AE4" s="178">
        <f>IF(W4&gt;0,IF(AH4=MIN($AH$3:$AH$5),2,0),)</f>
        <v>2</v>
      </c>
      <c r="AF4" s="191">
        <f>IF(W4&gt;0,IF(AD4=MAX($AD$3:$AD$5),AC4+AE4+2,AC4+AE4),)</f>
        <v>13</v>
      </c>
      <c r="AG4" s="187">
        <f t="shared" si="7"/>
        <v>0</v>
      </c>
      <c r="AH4" s="53">
        <f t="shared" si="8"/>
        <v>0.5</v>
      </c>
      <c r="AI4" s="207">
        <f t="shared" ref="AI4:AI36" si="9">IFERROR(IF(W4&gt;=($AI$42*$AI$43),X4/W4,"-"),"-")</f>
        <v>2.5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164</v>
      </c>
      <c r="D5" s="56"/>
      <c r="E5" s="56">
        <f t="shared" ref="E5:E14" si="10">IF((C5=""),0,IF($D$4=$R$4,1,IF($D$4&gt;$R$4,3,IF($D$4&lt;$R$4,0))))</f>
        <v>3</v>
      </c>
      <c r="F5" s="56">
        <f t="shared" ref="F5:F14" si="11">$D$4</f>
        <v>3</v>
      </c>
      <c r="G5" s="56">
        <f t="shared" ref="G5:G14" si="12">$R$4</f>
        <v>1</v>
      </c>
      <c r="H5" s="56">
        <f t="shared" ref="H5:H14" si="13">IF((C5=""),0,IF($D$4&gt;$R$4,1,0))</f>
        <v>1</v>
      </c>
      <c r="I5" s="56">
        <f t="shared" ref="I5:I14" si="14">IF((C5=""),0,IF($D$4=$R$4,1,0))</f>
        <v>0</v>
      </c>
      <c r="J5" s="56">
        <f t="shared" ref="J5:J14" si="15">IF((C5=""),0,IF($D$4&lt;$R$4,1,0))</f>
        <v>0</v>
      </c>
      <c r="K5" s="57"/>
      <c r="L5" s="56">
        <f t="shared" ref="L5:L14" si="16">IF((S5=""),0,IF($D$4=$R$4,1,IF($D$4&lt;$R$4,3,IF($D$4&gt;$R$4,0))))</f>
        <v>0</v>
      </c>
      <c r="M5" s="56">
        <f t="shared" ref="M5:M14" si="17">$R$4</f>
        <v>1</v>
      </c>
      <c r="N5" s="56">
        <f t="shared" ref="N5:N14" si="18">$D$4</f>
        <v>3</v>
      </c>
      <c r="O5" s="56">
        <f t="shared" ref="O5:O14" si="19">IF((S5=""),0,IF($D$4&lt;$R$4,1,0))</f>
        <v>0</v>
      </c>
      <c r="P5" s="56">
        <f t="shared" ref="P5:P14" si="20">IF((S5=""),0,IF($D$4=$R$4,1,0))</f>
        <v>0</v>
      </c>
      <c r="Q5" s="56">
        <f t="shared" ref="Q5:Q14" si="21">IF((S5=""),0,IF($D$4&gt;$R$4,1,0))</f>
        <v>1</v>
      </c>
      <c r="R5" s="56"/>
      <c r="S5" s="55" t="s">
        <v>77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84</v>
      </c>
      <c r="D6" s="56"/>
      <c r="E6" s="56">
        <f t="shared" si="10"/>
        <v>3</v>
      </c>
      <c r="F6" s="56">
        <f t="shared" si="11"/>
        <v>3</v>
      </c>
      <c r="G6" s="56">
        <f t="shared" si="12"/>
        <v>1</v>
      </c>
      <c r="H6" s="56">
        <f t="shared" si="13"/>
        <v>1</v>
      </c>
      <c r="I6" s="56">
        <f t="shared" si="14"/>
        <v>0</v>
      </c>
      <c r="J6" s="56">
        <f t="shared" si="15"/>
        <v>0</v>
      </c>
      <c r="K6" s="57"/>
      <c r="L6" s="56">
        <f t="shared" si="16"/>
        <v>0</v>
      </c>
      <c r="M6" s="56">
        <f t="shared" si="17"/>
        <v>1</v>
      </c>
      <c r="N6" s="56">
        <f t="shared" si="18"/>
        <v>3</v>
      </c>
      <c r="O6" s="56">
        <f t="shared" si="19"/>
        <v>0</v>
      </c>
      <c r="P6" s="56">
        <f t="shared" si="20"/>
        <v>0</v>
      </c>
      <c r="Q6" s="56">
        <f t="shared" si="21"/>
        <v>1</v>
      </c>
      <c r="R6" s="56"/>
      <c r="S6" s="55" t="s">
        <v>13</v>
      </c>
      <c r="T6" s="34"/>
      <c r="U6" s="163" t="s">
        <v>78</v>
      </c>
      <c r="V6" s="199" t="s">
        <v>13</v>
      </c>
      <c r="W6" s="169">
        <f t="shared" si="0"/>
        <v>4</v>
      </c>
      <c r="X6" s="164">
        <f t="shared" si="1"/>
        <v>9</v>
      </c>
      <c r="Y6" s="164">
        <f t="shared" si="2"/>
        <v>3</v>
      </c>
      <c r="Z6" s="164">
        <f t="shared" si="3"/>
        <v>3</v>
      </c>
      <c r="AA6" s="164">
        <f>SUMIF($C$2:$C$123,V6,$I$2:$I$123)+SUMIF($S$2:$S$123,V6,$P$2:P$123)</f>
        <v>0</v>
      </c>
      <c r="AB6" s="174">
        <f t="shared" si="4"/>
        <v>1</v>
      </c>
      <c r="AC6" s="180">
        <f t="shared" si="5"/>
        <v>9</v>
      </c>
      <c r="AD6" s="183">
        <f t="shared" si="6"/>
        <v>0.75</v>
      </c>
      <c r="AE6" s="180">
        <f>IF(W6&gt;0,IF(AH6=MIN($AH$6:$AH$10),2,0),)</f>
        <v>2</v>
      </c>
      <c r="AF6" s="190">
        <f>IF(W6&gt;0,IF(AD6=MAX($AD$6:$AD$10),AC6+AE6+2,AC6+AE6),)</f>
        <v>13</v>
      </c>
      <c r="AG6" s="189">
        <f t="shared" si="7"/>
        <v>1</v>
      </c>
      <c r="AH6" s="165">
        <f t="shared" si="8"/>
        <v>0.75</v>
      </c>
      <c r="AI6" s="206">
        <f t="shared" si="9"/>
        <v>2.25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144</v>
      </c>
      <c r="D7" s="56"/>
      <c r="E7" s="56">
        <f t="shared" si="10"/>
        <v>3</v>
      </c>
      <c r="F7" s="56">
        <f t="shared" si="11"/>
        <v>3</v>
      </c>
      <c r="G7" s="56">
        <f t="shared" si="12"/>
        <v>1</v>
      </c>
      <c r="H7" s="56">
        <f t="shared" si="13"/>
        <v>1</v>
      </c>
      <c r="I7" s="56">
        <f t="shared" si="14"/>
        <v>0</v>
      </c>
      <c r="J7" s="56">
        <f t="shared" si="15"/>
        <v>0</v>
      </c>
      <c r="K7" s="57"/>
      <c r="L7" s="56">
        <f t="shared" si="16"/>
        <v>0</v>
      </c>
      <c r="M7" s="56">
        <f t="shared" si="17"/>
        <v>1</v>
      </c>
      <c r="N7" s="56">
        <f t="shared" si="18"/>
        <v>3</v>
      </c>
      <c r="O7" s="56">
        <f t="shared" si="19"/>
        <v>0</v>
      </c>
      <c r="P7" s="56">
        <f t="shared" si="20"/>
        <v>0</v>
      </c>
      <c r="Q7" s="56">
        <f t="shared" si="21"/>
        <v>1</v>
      </c>
      <c r="R7" s="56"/>
      <c r="S7" s="55" t="s">
        <v>173</v>
      </c>
      <c r="T7" s="34"/>
      <c r="U7" s="166" t="s">
        <v>78</v>
      </c>
      <c r="V7" s="200" t="s">
        <v>84</v>
      </c>
      <c r="W7" s="170">
        <f t="shared" si="0"/>
        <v>4</v>
      </c>
      <c r="X7" s="52">
        <f t="shared" si="1"/>
        <v>3</v>
      </c>
      <c r="Y7" s="52">
        <f t="shared" si="2"/>
        <v>9</v>
      </c>
      <c r="Z7" s="52">
        <f t="shared" si="3"/>
        <v>1</v>
      </c>
      <c r="AA7" s="52">
        <f>SUMIF($C$2:$C$123,V7,$I$2:$I$123)+SUMIF($S$2:$S$123,V7,$P$2:P$123)</f>
        <v>0</v>
      </c>
      <c r="AB7" s="171">
        <f t="shared" si="4"/>
        <v>3</v>
      </c>
      <c r="AC7" s="178">
        <f t="shared" si="5"/>
        <v>3</v>
      </c>
      <c r="AD7" s="181">
        <f t="shared" si="6"/>
        <v>0.25</v>
      </c>
      <c r="AE7" s="178">
        <f>IF(W7&gt;0,IF(AH7=MIN($AH$6:$AH$10),2,0),)</f>
        <v>0</v>
      </c>
      <c r="AF7" s="191">
        <f>IF(W7&gt;0,IF(AD7=MAX($AD$6:$AD$10),AC7+AE7+2,AC7+AE7),)</f>
        <v>3</v>
      </c>
      <c r="AG7" s="187">
        <f t="shared" si="7"/>
        <v>0</v>
      </c>
      <c r="AH7" s="53">
        <f t="shared" si="8"/>
        <v>2.25</v>
      </c>
      <c r="AI7" s="207">
        <f t="shared" si="9"/>
        <v>0.75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197</v>
      </c>
      <c r="D8" s="56"/>
      <c r="E8" s="56">
        <f t="shared" si="10"/>
        <v>3</v>
      </c>
      <c r="F8" s="56">
        <f t="shared" si="11"/>
        <v>3</v>
      </c>
      <c r="G8" s="56">
        <f t="shared" si="12"/>
        <v>1</v>
      </c>
      <c r="H8" s="56">
        <f t="shared" si="13"/>
        <v>1</v>
      </c>
      <c r="I8" s="56">
        <f t="shared" si="14"/>
        <v>0</v>
      </c>
      <c r="J8" s="56">
        <f t="shared" si="15"/>
        <v>0</v>
      </c>
      <c r="K8" s="57"/>
      <c r="L8" s="56">
        <f t="shared" si="16"/>
        <v>0</v>
      </c>
      <c r="M8" s="56">
        <f t="shared" si="17"/>
        <v>1</v>
      </c>
      <c r="N8" s="56">
        <f t="shared" si="18"/>
        <v>3</v>
      </c>
      <c r="O8" s="56">
        <f t="shared" si="19"/>
        <v>0</v>
      </c>
      <c r="P8" s="56">
        <f t="shared" si="20"/>
        <v>0</v>
      </c>
      <c r="Q8" s="56">
        <f t="shared" si="21"/>
        <v>1</v>
      </c>
      <c r="R8" s="56"/>
      <c r="S8" s="55" t="s">
        <v>209</v>
      </c>
      <c r="T8" s="34"/>
      <c r="U8" s="159" t="s">
        <v>78</v>
      </c>
      <c r="V8" s="197"/>
      <c r="W8" s="170">
        <f t="shared" si="0"/>
        <v>0</v>
      </c>
      <c r="X8" s="52">
        <f t="shared" si="1"/>
        <v>0</v>
      </c>
      <c r="Y8" s="52">
        <f t="shared" si="2"/>
        <v>0</v>
      </c>
      <c r="Z8" s="52">
        <f t="shared" si="3"/>
        <v>0</v>
      </c>
      <c r="AA8" s="52">
        <f>SUMIF($C$2:$C$123,V8,$I$2:$I$123)+SUMIF($S$2:$S$123,V8,$P$2:P$123)</f>
        <v>0</v>
      </c>
      <c r="AB8" s="171">
        <f t="shared" si="4"/>
        <v>0</v>
      </c>
      <c r="AC8" s="178">
        <f t="shared" si="5"/>
        <v>0</v>
      </c>
      <c r="AD8" s="181" t="str">
        <f t="shared" si="6"/>
        <v>-</v>
      </c>
      <c r="AE8" s="178">
        <f>IF(W8&gt;0,IF(AH8=MIN($AH$6:$AH$10),2,0),)</f>
        <v>0</v>
      </c>
      <c r="AF8" s="191">
        <f>IF(W8&gt;0,IF(AD8=MAX($AD$6:$AD$10),AC8+AE8+2,AC8+AE8),)</f>
        <v>0</v>
      </c>
      <c r="AG8" s="187">
        <f t="shared" si="7"/>
        <v>0</v>
      </c>
      <c r="AH8" s="53" t="str">
        <f t="shared" si="8"/>
        <v>-</v>
      </c>
      <c r="AI8" s="207" t="str">
        <f t="shared" si="9"/>
        <v>-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 t="s">
        <v>247</v>
      </c>
      <c r="D9" s="56">
        <v>1</v>
      </c>
      <c r="E9" s="56">
        <f t="shared" si="10"/>
        <v>3</v>
      </c>
      <c r="F9" s="56">
        <f t="shared" si="11"/>
        <v>3</v>
      </c>
      <c r="G9" s="56">
        <f t="shared" si="12"/>
        <v>1</v>
      </c>
      <c r="H9" s="56">
        <f t="shared" si="13"/>
        <v>1</v>
      </c>
      <c r="I9" s="56">
        <f t="shared" si="14"/>
        <v>0</v>
      </c>
      <c r="J9" s="56">
        <f t="shared" si="15"/>
        <v>0</v>
      </c>
      <c r="K9" s="57"/>
      <c r="L9" s="56">
        <f t="shared" si="16"/>
        <v>0</v>
      </c>
      <c r="M9" s="56">
        <f t="shared" si="17"/>
        <v>1</v>
      </c>
      <c r="N9" s="56">
        <f t="shared" si="18"/>
        <v>3</v>
      </c>
      <c r="O9" s="56">
        <f t="shared" si="19"/>
        <v>0</v>
      </c>
      <c r="P9" s="56">
        <f t="shared" si="20"/>
        <v>0</v>
      </c>
      <c r="Q9" s="56">
        <f t="shared" si="21"/>
        <v>1</v>
      </c>
      <c r="R9" s="56"/>
      <c r="S9" s="55" t="s">
        <v>147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148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143</v>
      </c>
      <c r="D10" s="56"/>
      <c r="E10" s="56">
        <f t="shared" si="10"/>
        <v>3</v>
      </c>
      <c r="F10" s="56">
        <f t="shared" si="11"/>
        <v>3</v>
      </c>
      <c r="G10" s="56">
        <f t="shared" si="12"/>
        <v>1</v>
      </c>
      <c r="H10" s="56">
        <f t="shared" si="13"/>
        <v>1</v>
      </c>
      <c r="I10" s="56">
        <f t="shared" si="14"/>
        <v>0</v>
      </c>
      <c r="J10" s="56">
        <f t="shared" si="15"/>
        <v>0</v>
      </c>
      <c r="K10" s="57"/>
      <c r="L10" s="56">
        <f t="shared" si="16"/>
        <v>0</v>
      </c>
      <c r="M10" s="56">
        <f t="shared" si="17"/>
        <v>1</v>
      </c>
      <c r="N10" s="56">
        <f t="shared" si="18"/>
        <v>3</v>
      </c>
      <c r="O10" s="56">
        <f t="shared" si="19"/>
        <v>0</v>
      </c>
      <c r="P10" s="56">
        <f t="shared" si="20"/>
        <v>0</v>
      </c>
      <c r="Q10" s="56">
        <f t="shared" si="21"/>
        <v>1</v>
      </c>
      <c r="R10" s="56"/>
      <c r="S10" s="55" t="s">
        <v>15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 t="s">
        <v>119</v>
      </c>
      <c r="D11" s="56">
        <v>2</v>
      </c>
      <c r="E11" s="56">
        <f t="shared" si="10"/>
        <v>3</v>
      </c>
      <c r="F11" s="56">
        <f t="shared" si="11"/>
        <v>3</v>
      </c>
      <c r="G11" s="56">
        <f t="shared" si="12"/>
        <v>1</v>
      </c>
      <c r="H11" s="56">
        <f t="shared" si="13"/>
        <v>1</v>
      </c>
      <c r="I11" s="56">
        <f t="shared" si="14"/>
        <v>0</v>
      </c>
      <c r="J11" s="56">
        <f t="shared" si="15"/>
        <v>0</v>
      </c>
      <c r="K11" s="57"/>
      <c r="L11" s="56">
        <f t="shared" si="16"/>
        <v>0</v>
      </c>
      <c r="M11" s="56">
        <f t="shared" si="17"/>
        <v>1</v>
      </c>
      <c r="N11" s="56">
        <f t="shared" si="18"/>
        <v>3</v>
      </c>
      <c r="O11" s="56">
        <f t="shared" si="19"/>
        <v>0</v>
      </c>
      <c r="P11" s="56">
        <f t="shared" si="20"/>
        <v>0</v>
      </c>
      <c r="Q11" s="56">
        <f t="shared" si="21"/>
        <v>1</v>
      </c>
      <c r="R11" s="56"/>
      <c r="S11" s="55" t="s">
        <v>148</v>
      </c>
      <c r="T11" s="34"/>
      <c r="U11" s="168" t="s">
        <v>121</v>
      </c>
      <c r="V11" s="196" t="s">
        <v>173</v>
      </c>
      <c r="W11" s="169">
        <f t="shared" si="0"/>
        <v>4</v>
      </c>
      <c r="X11" s="164">
        <f t="shared" si="1"/>
        <v>9</v>
      </c>
      <c r="Y11" s="164">
        <f t="shared" si="2"/>
        <v>3</v>
      </c>
      <c r="Z11" s="164">
        <f t="shared" si="3"/>
        <v>3</v>
      </c>
      <c r="AA11" s="164">
        <f>SUMIF($C$2:$C$123,V11,$I$2:$I$123)+SUMIF($S$2:$S$123,V11,$P$2:P$123)</f>
        <v>0</v>
      </c>
      <c r="AB11" s="174">
        <f t="shared" si="4"/>
        <v>1</v>
      </c>
      <c r="AC11" s="180">
        <f t="shared" si="5"/>
        <v>9</v>
      </c>
      <c r="AD11" s="183">
        <f t="shared" si="6"/>
        <v>0.75</v>
      </c>
      <c r="AE11" s="180">
        <f t="shared" ref="AE11:AE18" si="22">IF(W11&gt;0,IF(OR(SMALL($AH$11:$AH$18,2)=AH11,SMALL($AH$11:$AH$18,1)=AH11),2,0),)</f>
        <v>2</v>
      </c>
      <c r="AF11" s="190">
        <f t="shared" ref="AF11:AF18" si="23">IF(W11&gt;0,IF(OR(LARGE($AD$11:$AD$18,2)=AD11,LARGE($AD$11:$AD$18,1)=AD11),AC11+AE11+2,AC11+AE11),)</f>
        <v>13</v>
      </c>
      <c r="AG11" s="189">
        <f t="shared" si="7"/>
        <v>3</v>
      </c>
      <c r="AH11" s="165">
        <f t="shared" si="8"/>
        <v>0.75</v>
      </c>
      <c r="AI11" s="206">
        <f t="shared" si="9"/>
        <v>2.25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12</v>
      </c>
      <c r="D12" s="56"/>
      <c r="E12" s="56">
        <f t="shared" si="10"/>
        <v>3</v>
      </c>
      <c r="F12" s="56">
        <f t="shared" si="11"/>
        <v>3</v>
      </c>
      <c r="G12" s="56">
        <f t="shared" si="12"/>
        <v>1</v>
      </c>
      <c r="H12" s="56">
        <f t="shared" si="13"/>
        <v>1</v>
      </c>
      <c r="I12" s="56">
        <f t="shared" si="14"/>
        <v>0</v>
      </c>
      <c r="J12" s="56">
        <f t="shared" si="15"/>
        <v>0</v>
      </c>
      <c r="K12" s="57"/>
      <c r="L12" s="56">
        <f t="shared" si="16"/>
        <v>0</v>
      </c>
      <c r="M12" s="56">
        <f t="shared" si="17"/>
        <v>1</v>
      </c>
      <c r="N12" s="56">
        <f t="shared" si="18"/>
        <v>3</v>
      </c>
      <c r="O12" s="56">
        <f t="shared" si="19"/>
        <v>0</v>
      </c>
      <c r="P12" s="56">
        <f t="shared" si="20"/>
        <v>0</v>
      </c>
      <c r="Q12" s="56">
        <f t="shared" si="21"/>
        <v>1</v>
      </c>
      <c r="R12" s="56">
        <v>1</v>
      </c>
      <c r="S12" s="55" t="s">
        <v>174</v>
      </c>
      <c r="T12" s="34"/>
      <c r="U12" s="159" t="s">
        <v>121</v>
      </c>
      <c r="V12" s="197" t="s">
        <v>197</v>
      </c>
      <c r="W12" s="170">
        <f t="shared" si="0"/>
        <v>4</v>
      </c>
      <c r="X12" s="52">
        <f t="shared" si="1"/>
        <v>3</v>
      </c>
      <c r="Y12" s="52">
        <f t="shared" si="2"/>
        <v>9</v>
      </c>
      <c r="Z12" s="52">
        <f t="shared" si="3"/>
        <v>1</v>
      </c>
      <c r="AA12" s="52">
        <f>SUMIF($C$2:$C$123,V12,$I$2:$I$123)+SUMIF($S$2:$S$123,V12,$P$2:P$123)</f>
        <v>0</v>
      </c>
      <c r="AB12" s="171">
        <f t="shared" si="4"/>
        <v>3</v>
      </c>
      <c r="AC12" s="178">
        <f t="shared" si="5"/>
        <v>3</v>
      </c>
      <c r="AD12" s="181">
        <f t="shared" si="6"/>
        <v>0.25</v>
      </c>
      <c r="AE12" s="178">
        <f t="shared" si="22"/>
        <v>2</v>
      </c>
      <c r="AF12" s="191">
        <f t="shared" si="23"/>
        <v>7</v>
      </c>
      <c r="AG12" s="187">
        <f t="shared" si="7"/>
        <v>0</v>
      </c>
      <c r="AH12" s="53">
        <f t="shared" si="8"/>
        <v>2.25</v>
      </c>
      <c r="AI12" s="207">
        <f t="shared" si="9"/>
        <v>0.75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3</v>
      </c>
      <c r="G13" s="56">
        <f t="shared" si="12"/>
        <v>1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1</v>
      </c>
      <c r="N13" s="56">
        <f t="shared" si="18"/>
        <v>3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197" t="s">
        <v>144</v>
      </c>
      <c r="W13" s="170">
        <f t="shared" si="0"/>
        <v>4</v>
      </c>
      <c r="X13" s="52">
        <f t="shared" si="1"/>
        <v>3</v>
      </c>
      <c r="Y13" s="52">
        <f t="shared" si="2"/>
        <v>9</v>
      </c>
      <c r="Z13" s="52">
        <f t="shared" si="3"/>
        <v>1</v>
      </c>
      <c r="AA13" s="52">
        <f>SUMIF($C$2:$C$123,V13,$I$2:$I$123)+SUMIF($S$2:$S$123,V13,$P$2:P$123)</f>
        <v>0</v>
      </c>
      <c r="AB13" s="171">
        <f t="shared" si="4"/>
        <v>3</v>
      </c>
      <c r="AC13" s="178">
        <f t="shared" si="5"/>
        <v>3</v>
      </c>
      <c r="AD13" s="181">
        <f t="shared" si="6"/>
        <v>0.25</v>
      </c>
      <c r="AE13" s="178">
        <f t="shared" si="22"/>
        <v>2</v>
      </c>
      <c r="AF13" s="191">
        <f t="shared" si="23"/>
        <v>7</v>
      </c>
      <c r="AG13" s="187">
        <f t="shared" si="7"/>
        <v>0</v>
      </c>
      <c r="AH13" s="53">
        <f t="shared" si="8"/>
        <v>2.25</v>
      </c>
      <c r="AI13" s="207">
        <f t="shared" si="9"/>
        <v>0.75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3</v>
      </c>
      <c r="G14" s="67">
        <f t="shared" si="12"/>
        <v>1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1</v>
      </c>
      <c r="N14" s="67">
        <f t="shared" si="18"/>
        <v>3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/>
      <c r="W14" s="170">
        <f t="shared" si="0"/>
        <v>0</v>
      </c>
      <c r="X14" s="52">
        <f t="shared" si="1"/>
        <v>0</v>
      </c>
      <c r="Y14" s="52">
        <f t="shared" si="2"/>
        <v>0</v>
      </c>
      <c r="Z14" s="52">
        <f t="shared" si="3"/>
        <v>0</v>
      </c>
      <c r="AA14" s="52">
        <f>SUMIF($C$2:$C$123,V14,$I$2:$I$123)+SUMIF($S$2:$S$123,V14,$P$2:P$123)</f>
        <v>0</v>
      </c>
      <c r="AB14" s="171">
        <f t="shared" si="4"/>
        <v>0</v>
      </c>
      <c r="AC14" s="178">
        <f t="shared" si="5"/>
        <v>0</v>
      </c>
      <c r="AD14" s="181" t="str">
        <f t="shared" si="6"/>
        <v>-</v>
      </c>
      <c r="AE14" s="178">
        <f t="shared" si="22"/>
        <v>0</v>
      </c>
      <c r="AF14" s="191">
        <f t="shared" si="23"/>
        <v>0</v>
      </c>
      <c r="AG14" s="187">
        <f t="shared" si="7"/>
        <v>0</v>
      </c>
      <c r="AH14" s="53" t="str">
        <f t="shared" si="8"/>
        <v>-</v>
      </c>
      <c r="AI14" s="207" t="str">
        <f t="shared" si="9"/>
        <v>-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/>
      <c r="W15" s="170">
        <f t="shared" si="0"/>
        <v>0</v>
      </c>
      <c r="X15" s="52">
        <f t="shared" si="1"/>
        <v>0</v>
      </c>
      <c r="Y15" s="52">
        <f t="shared" si="2"/>
        <v>0</v>
      </c>
      <c r="Z15" s="52">
        <f t="shared" si="3"/>
        <v>0</v>
      </c>
      <c r="AA15" s="52">
        <f>SUMIF($C$2:$C$123,V15,$I$2:$I$123)+SUMIF($S$2:$S$123,V15,$P$2:P$123)</f>
        <v>0</v>
      </c>
      <c r="AB15" s="171">
        <f t="shared" si="4"/>
        <v>0</v>
      </c>
      <c r="AC15" s="178">
        <f t="shared" si="5"/>
        <v>0</v>
      </c>
      <c r="AD15" s="181" t="str">
        <f t="shared" si="6"/>
        <v>-</v>
      </c>
      <c r="AE15" s="178">
        <f t="shared" si="22"/>
        <v>0</v>
      </c>
      <c r="AF15" s="191">
        <f t="shared" si="23"/>
        <v>0</v>
      </c>
      <c r="AG15" s="187">
        <f t="shared" si="7"/>
        <v>0</v>
      </c>
      <c r="AH15" s="53" t="str">
        <f t="shared" si="8"/>
        <v>-</v>
      </c>
      <c r="AI15" s="207" t="str">
        <f t="shared" si="9"/>
        <v>-</v>
      </c>
      <c r="AJ15" s="34"/>
      <c r="AS15" s="97"/>
      <c r="AT15" s="294"/>
      <c r="AU15" s="288"/>
      <c r="AV15" s="426" t="s">
        <v>15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288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/>
      <c r="W16" s="170">
        <f t="shared" si="0"/>
        <v>0</v>
      </c>
      <c r="X16" s="52">
        <f t="shared" si="1"/>
        <v>0</v>
      </c>
      <c r="Y16" s="52">
        <f t="shared" si="2"/>
        <v>0</v>
      </c>
      <c r="Z16" s="52">
        <f t="shared" si="3"/>
        <v>0</v>
      </c>
      <c r="AA16" s="52">
        <f>SUMIF($C$2:$C$123,V16,$I$2:$I$123)+SUMIF($S$2:$S$123,V16,$P$2:P$123)</f>
        <v>0</v>
      </c>
      <c r="AB16" s="171">
        <f t="shared" si="4"/>
        <v>0</v>
      </c>
      <c r="AC16" s="178">
        <f t="shared" si="5"/>
        <v>0</v>
      </c>
      <c r="AD16" s="181" t="str">
        <f t="shared" si="6"/>
        <v>-</v>
      </c>
      <c r="AE16" s="178">
        <f t="shared" si="22"/>
        <v>0</v>
      </c>
      <c r="AF16" s="191">
        <f t="shared" si="23"/>
        <v>0</v>
      </c>
      <c r="AG16" s="187">
        <f t="shared" si="7"/>
        <v>0</v>
      </c>
      <c r="AH16" s="53" t="str">
        <f t="shared" si="8"/>
        <v>-</v>
      </c>
      <c r="AI16" s="207" t="str">
        <f t="shared" si="9"/>
        <v>-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Preto</v>
      </c>
      <c r="D17" s="49">
        <f>SUM(D18:D27)</f>
        <v>4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0</v>
      </c>
      <c r="S17" s="48" t="str">
        <f>C4</f>
        <v>Branco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Ralph</v>
      </c>
      <c r="D18" s="56"/>
      <c r="E18" s="56">
        <f t="shared" ref="E18:E27" si="24">IF((C18=""),0,IF($D$17=$R$17,1,IF($D$17&gt;$R$17,3,IF($D$17&lt;$R$17,0))))</f>
        <v>3</v>
      </c>
      <c r="F18" s="56">
        <f t="shared" ref="F18:F27" si="25">$D$17</f>
        <v>4</v>
      </c>
      <c r="G18" s="56">
        <f t="shared" ref="G18:G27" si="26">$R$17</f>
        <v>0</v>
      </c>
      <c r="H18" s="56">
        <f t="shared" ref="H18:H27" si="27">IF((C18=""),0,IF($D$17&gt;$R$17,1,0))</f>
        <v>1</v>
      </c>
      <c r="I18" s="56">
        <f t="shared" ref="I18:I27" si="28">IF((C18=""),0,IF($D$17=$R$17,1,0))</f>
        <v>0</v>
      </c>
      <c r="J18" s="56">
        <f t="shared" ref="J18:J27" si="29">IF((C18=""),0,IF($D$17&lt;$R$17,1,0))</f>
        <v>0</v>
      </c>
      <c r="K18" s="57"/>
      <c r="L18" s="56">
        <f t="shared" ref="L18:L27" si="30">IF((S18=""),0,IF($D$17=$R$17,1,IF($D$17&lt;$R$17,3,IF($D$17&gt;$R$17,0))))</f>
        <v>0</v>
      </c>
      <c r="M18" s="56">
        <f t="shared" ref="M18:M27" si="31">$R$17</f>
        <v>0</v>
      </c>
      <c r="N18" s="56">
        <f t="shared" ref="N18:N27" si="32">$D$17</f>
        <v>4</v>
      </c>
      <c r="O18" s="56">
        <f t="shared" ref="O18:O27" si="33">IF((S18=""),0,IF($D$17&lt;$R$17,1,0))</f>
        <v>0</v>
      </c>
      <c r="P18" s="56">
        <f t="shared" ref="P18:P27" si="34">IF((S18=""),0,IF($D$17=$R$17,1,0))</f>
        <v>0</v>
      </c>
      <c r="Q18" s="56">
        <f t="shared" ref="Q18:Q27" si="35">IF((S18=""),0,IF($D$17&gt;$R$17,1,0))</f>
        <v>1</v>
      </c>
      <c r="R18" s="56"/>
      <c r="S18" s="55" t="str">
        <f>$S$5</f>
        <v>Fabio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13</v>
      </c>
      <c r="D19" s="56"/>
      <c r="E19" s="56">
        <f t="shared" si="24"/>
        <v>3</v>
      </c>
      <c r="F19" s="56">
        <f t="shared" si="25"/>
        <v>4</v>
      </c>
      <c r="G19" s="56">
        <f t="shared" si="26"/>
        <v>0</v>
      </c>
      <c r="H19" s="56">
        <f t="shared" si="27"/>
        <v>1</v>
      </c>
      <c r="I19" s="56">
        <f t="shared" si="28"/>
        <v>0</v>
      </c>
      <c r="J19" s="56">
        <f t="shared" si="29"/>
        <v>0</v>
      </c>
      <c r="K19" s="57"/>
      <c r="L19" s="56">
        <f t="shared" si="30"/>
        <v>0</v>
      </c>
      <c r="M19" s="56">
        <f t="shared" si="31"/>
        <v>0</v>
      </c>
      <c r="N19" s="56">
        <f t="shared" si="32"/>
        <v>4</v>
      </c>
      <c r="O19" s="56">
        <f t="shared" si="33"/>
        <v>0</v>
      </c>
      <c r="P19" s="56">
        <f t="shared" si="34"/>
        <v>0</v>
      </c>
      <c r="Q19" s="56">
        <f t="shared" si="35"/>
        <v>1</v>
      </c>
      <c r="R19" s="56"/>
      <c r="S19" s="55" t="s">
        <v>84</v>
      </c>
      <c r="T19" s="34"/>
      <c r="U19" s="169" t="s">
        <v>83</v>
      </c>
      <c r="V19" s="196" t="s">
        <v>247</v>
      </c>
      <c r="W19" s="169">
        <f t="shared" si="0"/>
        <v>3</v>
      </c>
      <c r="X19" s="164">
        <f t="shared" si="1"/>
        <v>6</v>
      </c>
      <c r="Y19" s="164">
        <f t="shared" si="2"/>
        <v>5</v>
      </c>
      <c r="Z19" s="164">
        <f t="shared" si="3"/>
        <v>2</v>
      </c>
      <c r="AA19" s="164">
        <f>SUMIF($C$2:$C$123,V19,$I$2:$I$123)+SUMIF($S$2:$S$123,V19,$P$2:P$123)</f>
        <v>0</v>
      </c>
      <c r="AB19" s="174">
        <f t="shared" si="4"/>
        <v>1</v>
      </c>
      <c r="AC19" s="180">
        <f t="shared" si="5"/>
        <v>6</v>
      </c>
      <c r="AD19" s="183">
        <f t="shared" si="6"/>
        <v>0.66666666666666663</v>
      </c>
      <c r="AE19" s="180">
        <f>IF(W19&gt;0,IF(AH19=MIN($AH$19:$AH$23),2,0),)</f>
        <v>0</v>
      </c>
      <c r="AF19" s="190">
        <f>IF(W19&gt;0,IF(AD19=MAX($AD$19:$AD$23),AC19+AE19+2,AC19+AE19),)</f>
        <v>6</v>
      </c>
      <c r="AG19" s="189">
        <f t="shared" si="7"/>
        <v>1</v>
      </c>
      <c r="AH19" s="165">
        <f t="shared" si="8"/>
        <v>1.6666666666666667</v>
      </c>
      <c r="AI19" s="206">
        <f t="shared" si="9"/>
        <v>2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173</v>
      </c>
      <c r="D20" s="56">
        <v>2</v>
      </c>
      <c r="E20" s="56">
        <f t="shared" si="24"/>
        <v>3</v>
      </c>
      <c r="F20" s="56">
        <f t="shared" si="25"/>
        <v>4</v>
      </c>
      <c r="G20" s="56">
        <f t="shared" si="26"/>
        <v>0</v>
      </c>
      <c r="H20" s="56">
        <f t="shared" si="27"/>
        <v>1</v>
      </c>
      <c r="I20" s="56">
        <f t="shared" si="28"/>
        <v>0</v>
      </c>
      <c r="J20" s="56">
        <f t="shared" si="29"/>
        <v>0</v>
      </c>
      <c r="K20" s="57"/>
      <c r="L20" s="56">
        <f t="shared" si="30"/>
        <v>0</v>
      </c>
      <c r="M20" s="56">
        <f t="shared" si="31"/>
        <v>0</v>
      </c>
      <c r="N20" s="56">
        <f t="shared" si="32"/>
        <v>4</v>
      </c>
      <c r="O20" s="56">
        <f t="shared" si="33"/>
        <v>0</v>
      </c>
      <c r="P20" s="56">
        <f t="shared" si="34"/>
        <v>0</v>
      </c>
      <c r="Q20" s="56">
        <f t="shared" si="35"/>
        <v>1</v>
      </c>
      <c r="R20" s="56"/>
      <c r="S20" s="55" t="s">
        <v>144</v>
      </c>
      <c r="T20" s="34"/>
      <c r="U20" s="159" t="s">
        <v>83</v>
      </c>
      <c r="V20" s="197" t="s">
        <v>147</v>
      </c>
      <c r="W20" s="170">
        <f t="shared" si="0"/>
        <v>4</v>
      </c>
      <c r="X20" s="52">
        <f t="shared" si="1"/>
        <v>9</v>
      </c>
      <c r="Y20" s="52">
        <f t="shared" si="2"/>
        <v>3</v>
      </c>
      <c r="Z20" s="52">
        <f t="shared" si="3"/>
        <v>3</v>
      </c>
      <c r="AA20" s="52">
        <f>SUMIF($C$2:$C$123,V20,$I$2:$I$123)+SUMIF($S$2:$S$123,V20,$P$2:P$123)</f>
        <v>0</v>
      </c>
      <c r="AB20" s="171">
        <f t="shared" si="4"/>
        <v>1</v>
      </c>
      <c r="AC20" s="178">
        <f t="shared" si="5"/>
        <v>9</v>
      </c>
      <c r="AD20" s="181">
        <f t="shared" si="6"/>
        <v>0.75</v>
      </c>
      <c r="AE20" s="178">
        <f>IF(W20&gt;0,IF(AH20=MIN($AH$19:$AH$23),2,0),)</f>
        <v>2</v>
      </c>
      <c r="AF20" s="191">
        <f>IF(W20&gt;0,IF(AD20=MAX($AD$19:$AD$23),AC20+AE20+2,AC20+AE20),)</f>
        <v>13</v>
      </c>
      <c r="AG20" s="187">
        <f t="shared" si="7"/>
        <v>0</v>
      </c>
      <c r="AH20" s="53">
        <f t="shared" si="8"/>
        <v>0.75</v>
      </c>
      <c r="AI20" s="207">
        <f t="shared" si="9"/>
        <v>2.25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286</v>
      </c>
      <c r="D21" s="56"/>
      <c r="E21" s="56">
        <f t="shared" si="24"/>
        <v>3</v>
      </c>
      <c r="F21" s="56">
        <f t="shared" si="25"/>
        <v>4</v>
      </c>
      <c r="G21" s="56">
        <f t="shared" si="26"/>
        <v>0</v>
      </c>
      <c r="H21" s="56">
        <f t="shared" si="27"/>
        <v>1</v>
      </c>
      <c r="I21" s="56">
        <f t="shared" si="28"/>
        <v>0</v>
      </c>
      <c r="J21" s="56">
        <f t="shared" si="29"/>
        <v>0</v>
      </c>
      <c r="K21" s="57"/>
      <c r="L21" s="56">
        <f t="shared" si="30"/>
        <v>0</v>
      </c>
      <c r="M21" s="56">
        <f t="shared" si="31"/>
        <v>0</v>
      </c>
      <c r="N21" s="56">
        <f t="shared" si="32"/>
        <v>4</v>
      </c>
      <c r="O21" s="56">
        <f t="shared" si="33"/>
        <v>0</v>
      </c>
      <c r="P21" s="56">
        <f t="shared" si="34"/>
        <v>0</v>
      </c>
      <c r="Q21" s="56">
        <f t="shared" si="35"/>
        <v>1</v>
      </c>
      <c r="R21" s="56"/>
      <c r="S21" s="55" t="s">
        <v>197</v>
      </c>
      <c r="T21" s="34"/>
      <c r="U21" s="159" t="s">
        <v>83</v>
      </c>
      <c r="V21" s="197"/>
      <c r="W21" s="170">
        <f t="shared" si="0"/>
        <v>0</v>
      </c>
      <c r="X21" s="52">
        <f t="shared" si="1"/>
        <v>0</v>
      </c>
      <c r="Y21" s="52">
        <f t="shared" si="2"/>
        <v>0</v>
      </c>
      <c r="Z21" s="52">
        <f t="shared" si="3"/>
        <v>0</v>
      </c>
      <c r="AA21" s="52">
        <f>SUMIF($C$2:$C$123,V21,$I$2:$I$123)+SUMIF($S$2:$S$123,V21,$P$2:P$123)</f>
        <v>0</v>
      </c>
      <c r="AB21" s="171">
        <f t="shared" si="4"/>
        <v>0</v>
      </c>
      <c r="AC21" s="178">
        <f t="shared" si="5"/>
        <v>0</v>
      </c>
      <c r="AD21" s="181" t="str">
        <f t="shared" si="6"/>
        <v>-</v>
      </c>
      <c r="AE21" s="178">
        <f>IF(W21&gt;0,IF(AH21=MIN($AH$19:$AH$23),2,0),)</f>
        <v>0</v>
      </c>
      <c r="AF21" s="191">
        <f>IF(W21&gt;0,IF(AD21=MAX($AD$19:$AD$23),AC21+AE21+2,AC21+AE21),)</f>
        <v>0</v>
      </c>
      <c r="AG21" s="187">
        <f t="shared" si="7"/>
        <v>0</v>
      </c>
      <c r="AH21" s="53" t="str">
        <f t="shared" si="8"/>
        <v>-</v>
      </c>
      <c r="AI21" s="207" t="str">
        <f t="shared" si="9"/>
        <v>-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147</v>
      </c>
      <c r="D22" s="56"/>
      <c r="E22" s="56">
        <f t="shared" si="24"/>
        <v>3</v>
      </c>
      <c r="F22" s="56">
        <f t="shared" si="25"/>
        <v>4</v>
      </c>
      <c r="G22" s="56">
        <f t="shared" si="26"/>
        <v>0</v>
      </c>
      <c r="H22" s="56">
        <f t="shared" si="27"/>
        <v>1</v>
      </c>
      <c r="I22" s="56">
        <f t="shared" si="28"/>
        <v>0</v>
      </c>
      <c r="J22" s="56">
        <f t="shared" si="29"/>
        <v>0</v>
      </c>
      <c r="K22" s="57"/>
      <c r="L22" s="56">
        <f t="shared" si="30"/>
        <v>0</v>
      </c>
      <c r="M22" s="56">
        <f t="shared" si="31"/>
        <v>0</v>
      </c>
      <c r="N22" s="56">
        <f t="shared" si="32"/>
        <v>4</v>
      </c>
      <c r="O22" s="56">
        <f t="shared" si="33"/>
        <v>0</v>
      </c>
      <c r="P22" s="56">
        <f t="shared" si="34"/>
        <v>0</v>
      </c>
      <c r="Q22" s="56">
        <f t="shared" si="35"/>
        <v>1</v>
      </c>
      <c r="R22" s="56"/>
      <c r="S22" s="55" t="s">
        <v>247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15</v>
      </c>
      <c r="D23" s="56">
        <v>1</v>
      </c>
      <c r="E23" s="56">
        <f t="shared" si="24"/>
        <v>3</v>
      </c>
      <c r="F23" s="56">
        <f t="shared" si="25"/>
        <v>4</v>
      </c>
      <c r="G23" s="56">
        <f t="shared" si="26"/>
        <v>0</v>
      </c>
      <c r="H23" s="56">
        <f t="shared" si="27"/>
        <v>1</v>
      </c>
      <c r="I23" s="56">
        <f t="shared" si="28"/>
        <v>0</v>
      </c>
      <c r="J23" s="56">
        <f t="shared" si="29"/>
        <v>0</v>
      </c>
      <c r="K23" s="57"/>
      <c r="L23" s="56">
        <f t="shared" si="30"/>
        <v>0</v>
      </c>
      <c r="M23" s="56">
        <f t="shared" si="31"/>
        <v>0</v>
      </c>
      <c r="N23" s="56">
        <f t="shared" si="32"/>
        <v>4</v>
      </c>
      <c r="O23" s="56">
        <f t="shared" si="33"/>
        <v>0</v>
      </c>
      <c r="P23" s="56">
        <f t="shared" si="34"/>
        <v>0</v>
      </c>
      <c r="Q23" s="56">
        <f t="shared" si="35"/>
        <v>1</v>
      </c>
      <c r="R23" s="56"/>
      <c r="S23" s="55" t="s">
        <v>143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147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 t="s">
        <v>206</v>
      </c>
      <c r="D24" s="56"/>
      <c r="E24" s="56">
        <f t="shared" si="24"/>
        <v>3</v>
      </c>
      <c r="F24" s="56">
        <f t="shared" si="25"/>
        <v>4</v>
      </c>
      <c r="G24" s="56">
        <f t="shared" si="26"/>
        <v>0</v>
      </c>
      <c r="H24" s="56">
        <f t="shared" si="27"/>
        <v>1</v>
      </c>
      <c r="I24" s="56">
        <f t="shared" si="28"/>
        <v>0</v>
      </c>
      <c r="J24" s="56">
        <f t="shared" si="29"/>
        <v>0</v>
      </c>
      <c r="K24" s="57"/>
      <c r="L24" s="56">
        <f t="shared" si="30"/>
        <v>0</v>
      </c>
      <c r="M24" s="56">
        <f t="shared" si="31"/>
        <v>0</v>
      </c>
      <c r="N24" s="56">
        <f t="shared" si="32"/>
        <v>4</v>
      </c>
      <c r="O24" s="56">
        <f t="shared" si="33"/>
        <v>0</v>
      </c>
      <c r="P24" s="56">
        <f t="shared" si="34"/>
        <v>0</v>
      </c>
      <c r="Q24" s="56">
        <f t="shared" si="35"/>
        <v>1</v>
      </c>
      <c r="R24" s="56"/>
      <c r="S24" s="55" t="s">
        <v>119</v>
      </c>
      <c r="T24" s="34"/>
      <c r="U24" s="163" t="s">
        <v>86</v>
      </c>
      <c r="V24" s="199" t="s">
        <v>119</v>
      </c>
      <c r="W24" s="169">
        <f t="shared" si="0"/>
        <v>4</v>
      </c>
      <c r="X24" s="164">
        <f t="shared" si="1"/>
        <v>3</v>
      </c>
      <c r="Y24" s="164">
        <f t="shared" si="2"/>
        <v>9</v>
      </c>
      <c r="Z24" s="164">
        <f t="shared" si="3"/>
        <v>1</v>
      </c>
      <c r="AA24" s="164">
        <f>SUMIF($C$2:$C$123,V24,$I$2:$I$123)+SUMIF($S$2:$S$123,V24,$P$2:P$123)</f>
        <v>0</v>
      </c>
      <c r="AB24" s="174">
        <f t="shared" si="4"/>
        <v>3</v>
      </c>
      <c r="AC24" s="180">
        <f t="shared" si="5"/>
        <v>3</v>
      </c>
      <c r="AD24" s="183">
        <f t="shared" si="6"/>
        <v>0.25</v>
      </c>
      <c r="AE24" s="180">
        <f t="shared" ref="AE24:AE31" si="36">IF(W24&gt;0,IF(OR(LARGE($AI$24:$AI$31,2)=AI24,LARGE($AI$24:$AI$31,1)=AI24),2,0),)</f>
        <v>2</v>
      </c>
      <c r="AF24" s="190">
        <f t="shared" ref="AF24:AF31" si="37">IF(W24&gt;0,IF(OR(LARGE($AD$24:$AD$31,2)=AD24,LARGE($AD$24:$AD$31,1)=AD24),AC24+AE24+2,AC24+AE24),)</f>
        <v>7</v>
      </c>
      <c r="AG24" s="189">
        <f t="shared" si="7"/>
        <v>2</v>
      </c>
      <c r="AH24" s="165">
        <f t="shared" si="8"/>
        <v>2.25</v>
      </c>
      <c r="AI24" s="206">
        <f t="shared" si="9"/>
        <v>0.75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148</v>
      </c>
      <c r="D25" s="56">
        <v>1</v>
      </c>
      <c r="E25" s="56">
        <f t="shared" si="24"/>
        <v>3</v>
      </c>
      <c r="F25" s="56">
        <f t="shared" si="25"/>
        <v>4</v>
      </c>
      <c r="G25" s="56">
        <f t="shared" si="26"/>
        <v>0</v>
      </c>
      <c r="H25" s="56">
        <f t="shared" si="27"/>
        <v>1</v>
      </c>
      <c r="I25" s="56">
        <f t="shared" si="28"/>
        <v>0</v>
      </c>
      <c r="J25" s="56">
        <f t="shared" si="29"/>
        <v>0</v>
      </c>
      <c r="K25" s="57"/>
      <c r="L25" s="56">
        <f t="shared" si="30"/>
        <v>0</v>
      </c>
      <c r="M25" s="56">
        <f t="shared" si="31"/>
        <v>0</v>
      </c>
      <c r="N25" s="56">
        <f t="shared" si="32"/>
        <v>4</v>
      </c>
      <c r="O25" s="56">
        <f t="shared" si="33"/>
        <v>0</v>
      </c>
      <c r="P25" s="56">
        <f t="shared" si="34"/>
        <v>0</v>
      </c>
      <c r="Q25" s="56">
        <f t="shared" si="35"/>
        <v>1</v>
      </c>
      <c r="R25" s="56"/>
      <c r="S25" s="55" t="s">
        <v>12</v>
      </c>
      <c r="T25" s="34"/>
      <c r="U25" s="166" t="s">
        <v>86</v>
      </c>
      <c r="V25" s="200" t="s">
        <v>143</v>
      </c>
      <c r="W25" s="170">
        <f t="shared" si="0"/>
        <v>4</v>
      </c>
      <c r="X25" s="52">
        <f t="shared" si="1"/>
        <v>3</v>
      </c>
      <c r="Y25" s="52">
        <f t="shared" si="2"/>
        <v>9</v>
      </c>
      <c r="Z25" s="52">
        <f t="shared" si="3"/>
        <v>1</v>
      </c>
      <c r="AA25" s="52">
        <f>SUMIF($C$2:$C$123,V25,$I$2:$I$123)+SUMIF($S$2:$S$123,V25,$P$2:P$123)</f>
        <v>0</v>
      </c>
      <c r="AB25" s="171">
        <f t="shared" si="4"/>
        <v>3</v>
      </c>
      <c r="AC25" s="178">
        <f t="shared" si="5"/>
        <v>3</v>
      </c>
      <c r="AD25" s="181">
        <f t="shared" si="6"/>
        <v>0.25</v>
      </c>
      <c r="AE25" s="178">
        <f t="shared" si="36"/>
        <v>2</v>
      </c>
      <c r="AF25" s="191">
        <f t="shared" si="37"/>
        <v>7</v>
      </c>
      <c r="AG25" s="187">
        <f t="shared" si="7"/>
        <v>0</v>
      </c>
      <c r="AH25" s="53">
        <f t="shared" si="8"/>
        <v>2.25</v>
      </c>
      <c r="AI25" s="207">
        <f t="shared" si="9"/>
        <v>0.75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4</v>
      </c>
      <c r="G26" s="56">
        <f t="shared" si="26"/>
        <v>0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0</v>
      </c>
      <c r="N26" s="56">
        <f t="shared" si="32"/>
        <v>4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200" t="s">
        <v>15</v>
      </c>
      <c r="W26" s="170">
        <f t="shared" si="0"/>
        <v>4</v>
      </c>
      <c r="X26" s="52">
        <f t="shared" si="1"/>
        <v>9</v>
      </c>
      <c r="Y26" s="52">
        <f t="shared" si="2"/>
        <v>3</v>
      </c>
      <c r="Z26" s="52">
        <f t="shared" si="3"/>
        <v>3</v>
      </c>
      <c r="AA26" s="52">
        <f>SUMIF($C$2:$C$123,V26,$I$2:$I$123)+SUMIF($S$2:$S$123,V26,$P$2:P$123)</f>
        <v>0</v>
      </c>
      <c r="AB26" s="171">
        <f t="shared" si="4"/>
        <v>1</v>
      </c>
      <c r="AC26" s="178">
        <f t="shared" si="5"/>
        <v>9</v>
      </c>
      <c r="AD26" s="181">
        <f t="shared" si="6"/>
        <v>0.75</v>
      </c>
      <c r="AE26" s="178">
        <f t="shared" si="36"/>
        <v>2</v>
      </c>
      <c r="AF26" s="191">
        <f t="shared" si="37"/>
        <v>13</v>
      </c>
      <c r="AG26" s="187">
        <f t="shared" si="7"/>
        <v>1</v>
      </c>
      <c r="AH26" s="53">
        <f t="shared" si="8"/>
        <v>0.75</v>
      </c>
      <c r="AI26" s="207">
        <f t="shared" si="9"/>
        <v>2.25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4</v>
      </c>
      <c r="G27" s="67">
        <f t="shared" si="26"/>
        <v>0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0</v>
      </c>
      <c r="N27" s="67">
        <f t="shared" si="32"/>
        <v>4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/>
      <c r="W27" s="170">
        <f t="shared" si="0"/>
        <v>0</v>
      </c>
      <c r="X27" s="52">
        <f t="shared" si="1"/>
        <v>0</v>
      </c>
      <c r="Y27" s="52">
        <f t="shared" si="2"/>
        <v>0</v>
      </c>
      <c r="Z27" s="52">
        <f t="shared" si="3"/>
        <v>0</v>
      </c>
      <c r="AA27" s="52">
        <f>SUMIF($C$2:$C$123,V27,$I$2:$I$123)+SUMIF($S$2:$S$123,V27,$P$2:P$123)</f>
        <v>0</v>
      </c>
      <c r="AB27" s="171">
        <f t="shared" si="4"/>
        <v>0</v>
      </c>
      <c r="AC27" s="178">
        <f t="shared" si="5"/>
        <v>0</v>
      </c>
      <c r="AD27" s="181" t="str">
        <f t="shared" si="6"/>
        <v>-</v>
      </c>
      <c r="AE27" s="178">
        <f t="shared" si="36"/>
        <v>0</v>
      </c>
      <c r="AF27" s="191">
        <f t="shared" si="37"/>
        <v>0</v>
      </c>
      <c r="AG27" s="187">
        <f t="shared" si="7"/>
        <v>0</v>
      </c>
      <c r="AH27" s="53" t="str">
        <f t="shared" si="8"/>
        <v>-</v>
      </c>
      <c r="AI27" s="207" t="str">
        <f t="shared" si="9"/>
        <v>-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/>
      <c r="W28" s="170">
        <f t="shared" si="0"/>
        <v>0</v>
      </c>
      <c r="X28" s="52">
        <f t="shared" si="1"/>
        <v>0</v>
      </c>
      <c r="Y28" s="52">
        <f t="shared" si="2"/>
        <v>0</v>
      </c>
      <c r="Z28" s="52">
        <f t="shared" si="3"/>
        <v>0</v>
      </c>
      <c r="AA28" s="52">
        <f>SUMIF($C$2:$C$123,V28,$I$2:$I$123)+SUMIF($S$2:$S$123,V28,$P$2:P$123)</f>
        <v>0</v>
      </c>
      <c r="AB28" s="171">
        <f t="shared" si="4"/>
        <v>0</v>
      </c>
      <c r="AC28" s="178">
        <f t="shared" si="5"/>
        <v>0</v>
      </c>
      <c r="AD28" s="181" t="str">
        <f t="shared" si="6"/>
        <v>-</v>
      </c>
      <c r="AE28" s="178">
        <f t="shared" si="36"/>
        <v>0</v>
      </c>
      <c r="AF28" s="191">
        <f t="shared" si="37"/>
        <v>0</v>
      </c>
      <c r="AG28" s="187">
        <f t="shared" si="7"/>
        <v>0</v>
      </c>
      <c r="AH28" s="53" t="str">
        <f t="shared" si="8"/>
        <v>-</v>
      </c>
      <c r="AI28" s="207" t="str">
        <f t="shared" si="9"/>
        <v>-</v>
      </c>
      <c r="AJ28" s="34"/>
      <c r="AS28" s="97"/>
      <c r="AT28" s="294"/>
      <c r="AU28" s="447" t="s">
        <v>287</v>
      </c>
      <c r="AV28" s="448"/>
      <c r="AW28" s="448"/>
      <c r="AX28" s="448"/>
      <c r="AY28" s="448"/>
      <c r="AZ28" s="448"/>
      <c r="BA28" s="86"/>
      <c r="BB28" s="86"/>
      <c r="BC28" s="86"/>
      <c r="BD28" s="86"/>
      <c r="BE28" s="86"/>
      <c r="BF28" s="86"/>
      <c r="BG28" s="86"/>
      <c r="BH28" s="86"/>
      <c r="BI28" s="426" t="s">
        <v>173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/>
      <c r="W29" s="170">
        <f t="shared" si="0"/>
        <v>0</v>
      </c>
      <c r="X29" s="52">
        <f t="shared" si="1"/>
        <v>0</v>
      </c>
      <c r="Y29" s="52">
        <f t="shared" si="2"/>
        <v>0</v>
      </c>
      <c r="Z29" s="52">
        <f t="shared" si="3"/>
        <v>0</v>
      </c>
      <c r="AA29" s="52">
        <f>SUMIF($C$2:$C$123,V29,$I$2:$I$123)+SUMIF($S$2:$S$123,V29,$P$2:P$123)</f>
        <v>0</v>
      </c>
      <c r="AB29" s="171">
        <f t="shared" si="4"/>
        <v>0</v>
      </c>
      <c r="AC29" s="178">
        <f t="shared" si="5"/>
        <v>0</v>
      </c>
      <c r="AD29" s="181" t="str">
        <f t="shared" si="6"/>
        <v>-</v>
      </c>
      <c r="AE29" s="178">
        <f t="shared" si="36"/>
        <v>0</v>
      </c>
      <c r="AF29" s="191">
        <f t="shared" si="37"/>
        <v>0</v>
      </c>
      <c r="AG29" s="187">
        <f t="shared" si="7"/>
        <v>0</v>
      </c>
      <c r="AH29" s="53" t="str">
        <f t="shared" si="8"/>
        <v>-</v>
      </c>
      <c r="AI29" s="207" t="str">
        <f t="shared" si="9"/>
        <v>-</v>
      </c>
      <c r="AJ29" s="34"/>
      <c r="AS29" s="97"/>
      <c r="AT29" s="294"/>
      <c r="AU29" s="447"/>
      <c r="AV29" s="448"/>
      <c r="AW29" s="448"/>
      <c r="AX29" s="448"/>
      <c r="AY29" s="448"/>
      <c r="AZ29" s="448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Branco</v>
      </c>
      <c r="D30" s="49">
        <f>SUM(D31:D40)</f>
        <v>0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1</v>
      </c>
      <c r="S30" s="48" t="str">
        <f>S4</f>
        <v>Preto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Ralph</v>
      </c>
      <c r="D31" s="56"/>
      <c r="E31" s="56">
        <f t="shared" ref="E31:E40" si="38">IF((C31=""),0,IF($D$30=$R$30,1,IF($D$30&gt;$R$30,3,IF($D$30&lt;$R$30,0))))</f>
        <v>0</v>
      </c>
      <c r="F31" s="56">
        <f t="shared" ref="F31:F40" si="39">$D$30</f>
        <v>0</v>
      </c>
      <c r="G31" s="56">
        <f t="shared" ref="G31:G40" si="40">$R$30</f>
        <v>1</v>
      </c>
      <c r="H31" s="56">
        <f t="shared" ref="H31:H40" si="41">IF((C31=""),0,IF($D$30&gt;$R$30,1,0))</f>
        <v>0</v>
      </c>
      <c r="I31" s="56">
        <f t="shared" ref="I31:I40" si="42">IF((C31=""),0,IF($D$30=$R$30,1,0))</f>
        <v>0</v>
      </c>
      <c r="J31" s="56">
        <f t="shared" ref="J31:J40" si="43">IF((C31=""),0,IF($D$30&lt;$R$30,1,0))</f>
        <v>1</v>
      </c>
      <c r="K31" s="57"/>
      <c r="L31" s="56">
        <f t="shared" ref="L31:L40" si="44">IF((S31=""),0,IF($D$30=$R$30,1,IF($D$30&lt;$R$30,3,IF($D$30&gt;$R$30,0))))</f>
        <v>3</v>
      </c>
      <c r="M31" s="56">
        <f t="shared" ref="M31:M40" si="45">$R$30</f>
        <v>1</v>
      </c>
      <c r="N31" s="56">
        <f t="shared" ref="N31:N40" si="46">$D$30</f>
        <v>0</v>
      </c>
      <c r="O31" s="56">
        <f t="shared" ref="O31:O40" si="47">IF((S31=""),0,IF($D$30&lt;$R$30,1,0))</f>
        <v>1</v>
      </c>
      <c r="P31" s="56">
        <f t="shared" ref="P31:P40" si="48">IF((S31=""),0,IF($D$30=$R$30,1,0))</f>
        <v>0</v>
      </c>
      <c r="Q31" s="56">
        <f t="shared" ref="Q31:Q40" si="49">IF((S31=""),0,IF($D$30&gt;$R$30,1,0))</f>
        <v>0</v>
      </c>
      <c r="R31" s="56"/>
      <c r="S31" s="55" t="str">
        <f>$S$5</f>
        <v>Fabio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84</v>
      </c>
      <c r="D32" s="56"/>
      <c r="E32" s="56">
        <f t="shared" si="38"/>
        <v>0</v>
      </c>
      <c r="F32" s="56">
        <f t="shared" si="39"/>
        <v>0</v>
      </c>
      <c r="G32" s="56">
        <f t="shared" si="40"/>
        <v>1</v>
      </c>
      <c r="H32" s="56">
        <f t="shared" si="41"/>
        <v>0</v>
      </c>
      <c r="I32" s="56">
        <f t="shared" si="42"/>
        <v>0</v>
      </c>
      <c r="J32" s="56">
        <f t="shared" si="43"/>
        <v>1</v>
      </c>
      <c r="K32" s="57"/>
      <c r="L32" s="56">
        <f t="shared" si="44"/>
        <v>3</v>
      </c>
      <c r="M32" s="56">
        <f t="shared" si="45"/>
        <v>1</v>
      </c>
      <c r="N32" s="56">
        <f t="shared" si="46"/>
        <v>0</v>
      </c>
      <c r="O32" s="56">
        <f t="shared" si="47"/>
        <v>1</v>
      </c>
      <c r="P32" s="56">
        <f t="shared" si="48"/>
        <v>0</v>
      </c>
      <c r="Q32" s="56">
        <f t="shared" si="49"/>
        <v>0</v>
      </c>
      <c r="R32" s="56"/>
      <c r="S32" s="55" t="s">
        <v>13</v>
      </c>
      <c r="T32" s="34"/>
      <c r="U32" s="163" t="s">
        <v>16</v>
      </c>
      <c r="V32" s="199" t="s">
        <v>12</v>
      </c>
      <c r="W32" s="169">
        <f t="shared" si="0"/>
        <v>2</v>
      </c>
      <c r="X32" s="164">
        <f t="shared" si="1"/>
        <v>3</v>
      </c>
      <c r="Y32" s="164">
        <f t="shared" si="2"/>
        <v>5</v>
      </c>
      <c r="Z32" s="164">
        <f t="shared" si="3"/>
        <v>1</v>
      </c>
      <c r="AA32" s="164">
        <f>SUMIF($C$2:$C$123,V32,$I$2:$I$123)+SUMIF($S$2:$S$123,V32,$P$2:P$123)</f>
        <v>0</v>
      </c>
      <c r="AB32" s="174">
        <f t="shared" si="4"/>
        <v>1</v>
      </c>
      <c r="AC32" s="180">
        <f t="shared" si="5"/>
        <v>3</v>
      </c>
      <c r="AD32" s="183">
        <f t="shared" si="6"/>
        <v>0.5</v>
      </c>
      <c r="AE32" s="180">
        <f>IF(W32&gt;0,IF(AI32=MAX($AI$32:$AI$36),2,0),)</f>
        <v>0</v>
      </c>
      <c r="AF32" s="190">
        <f>IF(W32&gt;0,IF(AD32=MAX($AD$32:$AD$36),AC32+AE32+2,AC32+AE32),)</f>
        <v>3</v>
      </c>
      <c r="AG32" s="189">
        <f t="shared" si="7"/>
        <v>0</v>
      </c>
      <c r="AH32" s="165">
        <f t="shared" si="8"/>
        <v>2.5</v>
      </c>
      <c r="AI32" s="206">
        <f t="shared" si="9"/>
        <v>1.5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13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209</v>
      </c>
      <c r="D33" s="56"/>
      <c r="E33" s="56">
        <f t="shared" si="38"/>
        <v>0</v>
      </c>
      <c r="F33" s="56">
        <f t="shared" si="39"/>
        <v>0</v>
      </c>
      <c r="G33" s="56">
        <f t="shared" si="40"/>
        <v>1</v>
      </c>
      <c r="H33" s="56">
        <f t="shared" si="41"/>
        <v>0</v>
      </c>
      <c r="I33" s="56">
        <f t="shared" si="42"/>
        <v>0</v>
      </c>
      <c r="J33" s="56">
        <f t="shared" si="43"/>
        <v>1</v>
      </c>
      <c r="K33" s="57"/>
      <c r="L33" s="56">
        <f t="shared" si="44"/>
        <v>3</v>
      </c>
      <c r="M33" s="56">
        <f t="shared" si="45"/>
        <v>1</v>
      </c>
      <c r="N33" s="56">
        <f t="shared" si="46"/>
        <v>0</v>
      </c>
      <c r="O33" s="56">
        <f t="shared" si="47"/>
        <v>1</v>
      </c>
      <c r="P33" s="56">
        <f t="shared" si="48"/>
        <v>0</v>
      </c>
      <c r="Q33" s="56">
        <f t="shared" si="49"/>
        <v>0</v>
      </c>
      <c r="R33" s="56"/>
      <c r="S33" s="55" t="s">
        <v>173</v>
      </c>
      <c r="T33" s="34"/>
      <c r="U33" s="166" t="s">
        <v>16</v>
      </c>
      <c r="V33" s="200" t="s">
        <v>174</v>
      </c>
      <c r="W33" s="170">
        <f t="shared" si="0"/>
        <v>3</v>
      </c>
      <c r="X33" s="52">
        <f t="shared" si="1"/>
        <v>1</v>
      </c>
      <c r="Y33" s="52">
        <f t="shared" si="2"/>
        <v>7</v>
      </c>
      <c r="Z33" s="52">
        <f t="shared" si="3"/>
        <v>0</v>
      </c>
      <c r="AA33" s="52">
        <f>SUMIF($C$2:$C$123,V33,$I$2:$I$123)+SUMIF($S$2:$S$123,V33,$P$2:P$123)</f>
        <v>0</v>
      </c>
      <c r="AB33" s="171">
        <f t="shared" si="4"/>
        <v>3</v>
      </c>
      <c r="AC33" s="178">
        <f t="shared" si="5"/>
        <v>0</v>
      </c>
      <c r="AD33" s="181">
        <f t="shared" si="6"/>
        <v>0</v>
      </c>
      <c r="AE33" s="178">
        <f>IF(W33&gt;0,IF(AI33=MAX($AI$32:$AI$36),2,0),)</f>
        <v>0</v>
      </c>
      <c r="AF33" s="191">
        <f>IF(W33&gt;0,IF(AD33=MAX($AD$32:$AD$36),AC33+AE33+2,AC33+AE33),)</f>
        <v>0</v>
      </c>
      <c r="AG33" s="187">
        <f t="shared" si="7"/>
        <v>1</v>
      </c>
      <c r="AH33" s="53">
        <f t="shared" si="8"/>
        <v>2.3333333333333335</v>
      </c>
      <c r="AI33" s="207">
        <f t="shared" si="9"/>
        <v>0.33333333333333331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144</v>
      </c>
      <c r="D34" s="56"/>
      <c r="E34" s="56">
        <f t="shared" si="38"/>
        <v>0</v>
      </c>
      <c r="F34" s="56">
        <f t="shared" si="39"/>
        <v>0</v>
      </c>
      <c r="G34" s="56">
        <f t="shared" si="40"/>
        <v>1</v>
      </c>
      <c r="H34" s="56">
        <f t="shared" si="41"/>
        <v>0</v>
      </c>
      <c r="I34" s="56">
        <f t="shared" si="42"/>
        <v>0</v>
      </c>
      <c r="J34" s="56">
        <f t="shared" si="43"/>
        <v>1</v>
      </c>
      <c r="K34" s="57"/>
      <c r="L34" s="56">
        <f t="shared" si="44"/>
        <v>3</v>
      </c>
      <c r="M34" s="56">
        <f t="shared" si="45"/>
        <v>1</v>
      </c>
      <c r="N34" s="56">
        <f t="shared" si="46"/>
        <v>0</v>
      </c>
      <c r="O34" s="56">
        <f t="shared" si="47"/>
        <v>1</v>
      </c>
      <c r="P34" s="56">
        <f t="shared" si="48"/>
        <v>0</v>
      </c>
      <c r="Q34" s="56">
        <f t="shared" si="49"/>
        <v>0</v>
      </c>
      <c r="R34" s="56"/>
      <c r="S34" s="55" t="s">
        <v>286</v>
      </c>
      <c r="T34" s="34"/>
      <c r="U34" s="166" t="s">
        <v>16</v>
      </c>
      <c r="V34" s="200" t="s">
        <v>148</v>
      </c>
      <c r="W34" s="170">
        <f t="shared" si="0"/>
        <v>4</v>
      </c>
      <c r="X34" s="52">
        <f t="shared" si="1"/>
        <v>9</v>
      </c>
      <c r="Y34" s="52">
        <f t="shared" si="2"/>
        <v>3</v>
      </c>
      <c r="Z34" s="52">
        <f t="shared" si="3"/>
        <v>3</v>
      </c>
      <c r="AA34" s="52">
        <f>SUMIF($C$2:$C$123,V34,$I$2:$I$123)+SUMIF($S$2:$S$123,V34,$P$2:P$123)</f>
        <v>0</v>
      </c>
      <c r="AB34" s="171">
        <f t="shared" si="4"/>
        <v>1</v>
      </c>
      <c r="AC34" s="178">
        <f t="shared" si="5"/>
        <v>9</v>
      </c>
      <c r="AD34" s="181">
        <f t="shared" si="6"/>
        <v>0.75</v>
      </c>
      <c r="AE34" s="178">
        <f>IF(W34&gt;0,IF(AI34=MAX($AI$32:$AI$36),2,0),)</f>
        <v>2</v>
      </c>
      <c r="AF34" s="191">
        <f>IF(W34&gt;0,IF(AD34=MAX($AD$32:$AD$36),AC34+AE34+2,AC34+AE34),)</f>
        <v>13</v>
      </c>
      <c r="AG34" s="187">
        <f t="shared" si="7"/>
        <v>3</v>
      </c>
      <c r="AH34" s="53">
        <f t="shared" si="8"/>
        <v>0.75</v>
      </c>
      <c r="AI34" s="207">
        <f t="shared" si="9"/>
        <v>2.25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197</v>
      </c>
      <c r="D35" s="56"/>
      <c r="E35" s="56">
        <f t="shared" si="38"/>
        <v>0</v>
      </c>
      <c r="F35" s="56">
        <f t="shared" si="39"/>
        <v>0</v>
      </c>
      <c r="G35" s="56">
        <f t="shared" si="40"/>
        <v>1</v>
      </c>
      <c r="H35" s="56">
        <f t="shared" si="41"/>
        <v>0</v>
      </c>
      <c r="I35" s="56">
        <f t="shared" si="42"/>
        <v>0</v>
      </c>
      <c r="J35" s="56">
        <f t="shared" si="43"/>
        <v>1</v>
      </c>
      <c r="K35" s="57"/>
      <c r="L35" s="56">
        <f t="shared" si="44"/>
        <v>3</v>
      </c>
      <c r="M35" s="56">
        <f t="shared" si="45"/>
        <v>1</v>
      </c>
      <c r="N35" s="56">
        <f t="shared" si="46"/>
        <v>0</v>
      </c>
      <c r="O35" s="56">
        <f t="shared" si="47"/>
        <v>1</v>
      </c>
      <c r="P35" s="56">
        <f t="shared" si="48"/>
        <v>0</v>
      </c>
      <c r="Q35" s="56">
        <f t="shared" si="49"/>
        <v>0</v>
      </c>
      <c r="R35" s="56"/>
      <c r="S35" s="55" t="s">
        <v>147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143</v>
      </c>
      <c r="D36" s="56"/>
      <c r="E36" s="56">
        <f t="shared" si="38"/>
        <v>0</v>
      </c>
      <c r="F36" s="56">
        <f t="shared" si="39"/>
        <v>0</v>
      </c>
      <c r="G36" s="56">
        <f t="shared" si="40"/>
        <v>1</v>
      </c>
      <c r="H36" s="56">
        <f t="shared" si="41"/>
        <v>0</v>
      </c>
      <c r="I36" s="56">
        <f t="shared" si="42"/>
        <v>0</v>
      </c>
      <c r="J36" s="56">
        <f t="shared" si="43"/>
        <v>1</v>
      </c>
      <c r="K36" s="57"/>
      <c r="L36" s="56">
        <f t="shared" si="44"/>
        <v>3</v>
      </c>
      <c r="M36" s="56">
        <f t="shared" si="45"/>
        <v>1</v>
      </c>
      <c r="N36" s="56">
        <f t="shared" si="46"/>
        <v>0</v>
      </c>
      <c r="O36" s="56">
        <f t="shared" si="47"/>
        <v>1</v>
      </c>
      <c r="P36" s="56">
        <f t="shared" si="48"/>
        <v>0</v>
      </c>
      <c r="Q36" s="56">
        <f t="shared" si="49"/>
        <v>0</v>
      </c>
      <c r="R36" s="56"/>
      <c r="S36" s="55" t="s">
        <v>15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164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 t="s">
        <v>119</v>
      </c>
      <c r="D37" s="56"/>
      <c r="E37" s="56">
        <f t="shared" si="38"/>
        <v>0</v>
      </c>
      <c r="F37" s="56">
        <f t="shared" si="39"/>
        <v>0</v>
      </c>
      <c r="G37" s="56">
        <f t="shared" si="40"/>
        <v>1</v>
      </c>
      <c r="H37" s="56">
        <f t="shared" si="41"/>
        <v>0</v>
      </c>
      <c r="I37" s="56">
        <f t="shared" si="42"/>
        <v>0</v>
      </c>
      <c r="J37" s="56">
        <f t="shared" si="43"/>
        <v>1</v>
      </c>
      <c r="K37" s="57"/>
      <c r="L37" s="56">
        <f t="shared" si="44"/>
        <v>3</v>
      </c>
      <c r="M37" s="56">
        <f t="shared" si="45"/>
        <v>1</v>
      </c>
      <c r="N37" s="56">
        <f t="shared" si="46"/>
        <v>0</v>
      </c>
      <c r="O37" s="56">
        <f t="shared" si="47"/>
        <v>1</v>
      </c>
      <c r="P37" s="56">
        <f t="shared" si="48"/>
        <v>0</v>
      </c>
      <c r="Q37" s="56">
        <f t="shared" si="49"/>
        <v>0</v>
      </c>
      <c r="R37" s="56"/>
      <c r="S37" s="55" t="s">
        <v>206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12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174</v>
      </c>
      <c r="D38" s="56"/>
      <c r="E38" s="56">
        <f t="shared" si="38"/>
        <v>0</v>
      </c>
      <c r="F38" s="56">
        <f t="shared" si="39"/>
        <v>0</v>
      </c>
      <c r="G38" s="56">
        <f t="shared" si="40"/>
        <v>1</v>
      </c>
      <c r="H38" s="56">
        <f t="shared" si="41"/>
        <v>0</v>
      </c>
      <c r="I38" s="56">
        <f t="shared" si="42"/>
        <v>0</v>
      </c>
      <c r="J38" s="56">
        <f t="shared" si="43"/>
        <v>1</v>
      </c>
      <c r="K38" s="57"/>
      <c r="L38" s="56">
        <f t="shared" si="44"/>
        <v>3</v>
      </c>
      <c r="M38" s="56">
        <f t="shared" si="45"/>
        <v>1</v>
      </c>
      <c r="N38" s="56">
        <f t="shared" si="46"/>
        <v>0</v>
      </c>
      <c r="O38" s="56">
        <f t="shared" si="47"/>
        <v>1</v>
      </c>
      <c r="P38" s="56">
        <f t="shared" si="48"/>
        <v>0</v>
      </c>
      <c r="Q38" s="56">
        <f t="shared" si="49"/>
        <v>0</v>
      </c>
      <c r="R38" s="56">
        <v>1</v>
      </c>
      <c r="S38" s="55" t="s">
        <v>148</v>
      </c>
      <c r="T38" s="34"/>
      <c r="U38" s="295">
        <f>COUNTA(V3:V36)</f>
        <v>15</v>
      </c>
      <c r="V38" s="338">
        <f>U38/Resumo!C159</f>
        <v>0.44117647058823528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0</v>
      </c>
      <c r="G39" s="56">
        <f t="shared" si="40"/>
        <v>1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1</v>
      </c>
      <c r="N39" s="56">
        <f t="shared" si="46"/>
        <v>0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0</v>
      </c>
      <c r="G40" s="67">
        <f t="shared" si="40"/>
        <v>1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1</v>
      </c>
      <c r="N40" s="67">
        <f t="shared" si="46"/>
        <v>0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3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18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4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Preto</v>
      </c>
      <c r="D43" s="49">
        <f>SUM(D44:D53)</f>
        <v>3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0</v>
      </c>
      <c r="S43" s="48" t="str">
        <f>C4</f>
        <v>Branco</v>
      </c>
      <c r="T43" s="34"/>
      <c r="U43" s="151" t="str">
        <f>IFERROR(VLOOKUP(V43,Resumo!$D$7:$E$147,2,FALSE),"")</f>
        <v>G</v>
      </c>
      <c r="V43" s="116" t="s">
        <v>77</v>
      </c>
      <c r="W43" s="116">
        <f t="shared" ref="W43:AC58" si="50">COUNTIFS($C$4:$C$131,$V43,$B$4:$B$131,W$42)+COUNTIFS($S$4:$S$131,$V43,$B$4:$B$131,W$42)</f>
        <v>4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Ralph</v>
      </c>
      <c r="D44" s="56"/>
      <c r="E44" s="56">
        <f t="shared" ref="E44:E53" si="51">IF((C44=""),0,IF($D$43=$R$43,1,IF($D$43&gt;$R$43,3,IF($D$43&lt;$R$43,0))))</f>
        <v>3</v>
      </c>
      <c r="F44" s="56">
        <f t="shared" ref="F44:F53" si="52">$D$43</f>
        <v>3</v>
      </c>
      <c r="G44" s="56">
        <f t="shared" ref="G44:G53" si="53">$R$43</f>
        <v>0</v>
      </c>
      <c r="H44" s="56">
        <f t="shared" ref="H44:H53" si="54">IF((C44=""),0,IF($D$43&gt;$R$43,1,0))</f>
        <v>1</v>
      </c>
      <c r="I44" s="56">
        <f t="shared" ref="I44:I53" si="55">IF((C44=""),0,IF($D$43=$R$43,1,0))</f>
        <v>0</v>
      </c>
      <c r="J44" s="56">
        <f t="shared" ref="J44:J53" si="56">IF((C44=""),0,IF($D$43&lt;$R$43,1,0))</f>
        <v>0</v>
      </c>
      <c r="K44" s="57"/>
      <c r="L44" s="56">
        <f t="shared" ref="L44:L53" si="57">IF((S44=""),0,IF($D$43=$R$43,1,IF($D$43&lt;$R$43,3,IF($D$43&gt;$R$43,0))))</f>
        <v>0</v>
      </c>
      <c r="M44" s="56">
        <f t="shared" ref="M44:M53" si="58">$R$43</f>
        <v>0</v>
      </c>
      <c r="N44" s="56">
        <f t="shared" ref="N44:N53" si="59">$D$43</f>
        <v>3</v>
      </c>
      <c r="O44" s="56">
        <f t="shared" ref="O44:O53" si="60">IF((S44=""),0,IF($D$43&lt;$R$43,1,0))</f>
        <v>0</v>
      </c>
      <c r="P44" s="56">
        <f t="shared" ref="P44:P53" si="61">IF((S44=""),0,IF($D$43=$R$43,1,0))</f>
        <v>0</v>
      </c>
      <c r="Q44" s="56">
        <f t="shared" ref="Q44:Q53" si="62">IF((S44=""),0,IF($D$43&gt;$R$43,1,0))</f>
        <v>1</v>
      </c>
      <c r="R44" s="56"/>
      <c r="S44" s="55" t="str">
        <f>$S$5</f>
        <v>Fabio</v>
      </c>
      <c r="T44" s="34"/>
      <c r="U44" s="153" t="str">
        <f>IFERROR(VLOOKUP(V44,Resumo!$D$7:$E$147,2,FALSE),"")</f>
        <v>G</v>
      </c>
      <c r="V44" s="114" t="s">
        <v>164</v>
      </c>
      <c r="W44" s="114">
        <f t="shared" si="50"/>
        <v>4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 t="s">
        <v>13</v>
      </c>
      <c r="D45" s="56">
        <v>1</v>
      </c>
      <c r="E45" s="56">
        <f t="shared" si="51"/>
        <v>3</v>
      </c>
      <c r="F45" s="56">
        <f t="shared" si="52"/>
        <v>3</v>
      </c>
      <c r="G45" s="56">
        <f t="shared" si="53"/>
        <v>0</v>
      </c>
      <c r="H45" s="56">
        <f t="shared" si="54"/>
        <v>1</v>
      </c>
      <c r="I45" s="56">
        <f t="shared" si="55"/>
        <v>0</v>
      </c>
      <c r="J45" s="56">
        <f t="shared" si="56"/>
        <v>0</v>
      </c>
      <c r="K45" s="57"/>
      <c r="L45" s="56">
        <f t="shared" si="57"/>
        <v>0</v>
      </c>
      <c r="M45" s="56">
        <f t="shared" si="58"/>
        <v>0</v>
      </c>
      <c r="N45" s="56">
        <f t="shared" si="59"/>
        <v>3</v>
      </c>
      <c r="O45" s="56">
        <f t="shared" si="60"/>
        <v>0</v>
      </c>
      <c r="P45" s="56">
        <f t="shared" si="61"/>
        <v>0</v>
      </c>
      <c r="Q45" s="56">
        <f t="shared" si="62"/>
        <v>1</v>
      </c>
      <c r="R45" s="56"/>
      <c r="S45" s="55" t="s">
        <v>84</v>
      </c>
      <c r="T45" s="34"/>
      <c r="U45" s="153" t="str">
        <f>IFERROR(VLOOKUP(V45,Resumo!$D$7:$E$147,2,FALSE),"")</f>
        <v>V</v>
      </c>
      <c r="V45" s="114" t="s">
        <v>13</v>
      </c>
      <c r="W45" s="114">
        <f t="shared" si="50"/>
        <v>0</v>
      </c>
      <c r="X45" s="114">
        <f t="shared" si="50"/>
        <v>4</v>
      </c>
      <c r="Y45" s="114">
        <f t="shared" si="50"/>
        <v>0</v>
      </c>
      <c r="Z45" s="114">
        <f t="shared" si="50"/>
        <v>0</v>
      </c>
      <c r="AA45" s="114">
        <f t="shared" si="50"/>
        <v>0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 t="s">
        <v>173</v>
      </c>
      <c r="D46" s="56">
        <v>1</v>
      </c>
      <c r="E46" s="56">
        <f t="shared" si="51"/>
        <v>3</v>
      </c>
      <c r="F46" s="56">
        <f t="shared" si="52"/>
        <v>3</v>
      </c>
      <c r="G46" s="56">
        <f t="shared" si="53"/>
        <v>0</v>
      </c>
      <c r="H46" s="56">
        <f t="shared" si="54"/>
        <v>1</v>
      </c>
      <c r="I46" s="56">
        <f t="shared" si="55"/>
        <v>0</v>
      </c>
      <c r="J46" s="56">
        <f t="shared" si="56"/>
        <v>0</v>
      </c>
      <c r="K46" s="57"/>
      <c r="L46" s="56">
        <f t="shared" si="57"/>
        <v>0</v>
      </c>
      <c r="M46" s="56">
        <f t="shared" si="58"/>
        <v>0</v>
      </c>
      <c r="N46" s="56">
        <f t="shared" si="59"/>
        <v>3</v>
      </c>
      <c r="O46" s="56">
        <f t="shared" si="60"/>
        <v>0</v>
      </c>
      <c r="P46" s="56">
        <f t="shared" si="61"/>
        <v>0</v>
      </c>
      <c r="Q46" s="56">
        <f t="shared" si="62"/>
        <v>1</v>
      </c>
      <c r="R46" s="56"/>
      <c r="S46" s="55" t="s">
        <v>209</v>
      </c>
      <c r="T46" s="34"/>
      <c r="U46" s="153" t="str">
        <f>IFERROR(VLOOKUP(V46,Resumo!$D$7:$E$147,2,FALSE),"")</f>
        <v>A</v>
      </c>
      <c r="V46" s="114" t="s">
        <v>12</v>
      </c>
      <c r="W46" s="114">
        <f t="shared" si="50"/>
        <v>0</v>
      </c>
      <c r="X46" s="114">
        <f t="shared" si="50"/>
        <v>0</v>
      </c>
      <c r="Y46" s="114">
        <f t="shared" si="50"/>
        <v>0</v>
      </c>
      <c r="Z46" s="114">
        <f t="shared" si="50"/>
        <v>0</v>
      </c>
      <c r="AA46" s="114">
        <f t="shared" si="50"/>
        <v>0</v>
      </c>
      <c r="AB46" s="114">
        <f t="shared" si="50"/>
        <v>0</v>
      </c>
      <c r="AC46" s="154">
        <f t="shared" si="50"/>
        <v>2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 t="s">
        <v>206</v>
      </c>
      <c r="D47" s="56"/>
      <c r="E47" s="56">
        <f t="shared" si="51"/>
        <v>3</v>
      </c>
      <c r="F47" s="56">
        <f t="shared" si="52"/>
        <v>3</v>
      </c>
      <c r="G47" s="56">
        <f t="shared" si="53"/>
        <v>0</v>
      </c>
      <c r="H47" s="56">
        <f t="shared" si="54"/>
        <v>1</v>
      </c>
      <c r="I47" s="56">
        <f t="shared" si="55"/>
        <v>0</v>
      </c>
      <c r="J47" s="56">
        <f t="shared" si="56"/>
        <v>0</v>
      </c>
      <c r="K47" s="57"/>
      <c r="L47" s="56">
        <f t="shared" si="57"/>
        <v>0</v>
      </c>
      <c r="M47" s="56">
        <f t="shared" si="58"/>
        <v>0</v>
      </c>
      <c r="N47" s="56">
        <f t="shared" si="59"/>
        <v>3</v>
      </c>
      <c r="O47" s="56">
        <f t="shared" si="60"/>
        <v>0</v>
      </c>
      <c r="P47" s="56">
        <f t="shared" si="61"/>
        <v>0</v>
      </c>
      <c r="Q47" s="56">
        <f t="shared" si="62"/>
        <v>1</v>
      </c>
      <c r="R47" s="56"/>
      <c r="S47" s="55" t="s">
        <v>144</v>
      </c>
      <c r="T47" s="34"/>
      <c r="U47" s="153" t="str">
        <f>IFERROR(VLOOKUP(V47,Resumo!$D$7:$E$147,2,FALSE),"")</f>
        <v>M</v>
      </c>
      <c r="V47" s="114" t="s">
        <v>119</v>
      </c>
      <c r="W47" s="114">
        <f t="shared" si="50"/>
        <v>0</v>
      </c>
      <c r="X47" s="114">
        <f t="shared" si="50"/>
        <v>0</v>
      </c>
      <c r="Y47" s="114">
        <f t="shared" si="50"/>
        <v>0</v>
      </c>
      <c r="Z47" s="114">
        <f t="shared" si="50"/>
        <v>0</v>
      </c>
      <c r="AA47" s="114">
        <f t="shared" si="50"/>
        <v>0</v>
      </c>
      <c r="AB47" s="114">
        <f t="shared" si="50"/>
        <v>4</v>
      </c>
      <c r="AC47" s="154">
        <f t="shared" si="50"/>
        <v>0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 t="s">
        <v>247</v>
      </c>
      <c r="D48" s="56"/>
      <c r="E48" s="56">
        <f t="shared" si="51"/>
        <v>3</v>
      </c>
      <c r="F48" s="56">
        <f t="shared" si="52"/>
        <v>3</v>
      </c>
      <c r="G48" s="56">
        <f t="shared" si="53"/>
        <v>0</v>
      </c>
      <c r="H48" s="56">
        <f t="shared" si="54"/>
        <v>1</v>
      </c>
      <c r="I48" s="56">
        <f t="shared" si="55"/>
        <v>0</v>
      </c>
      <c r="J48" s="56">
        <f t="shared" si="56"/>
        <v>0</v>
      </c>
      <c r="K48" s="57"/>
      <c r="L48" s="56">
        <f t="shared" si="57"/>
        <v>0</v>
      </c>
      <c r="M48" s="56">
        <f t="shared" si="58"/>
        <v>0</v>
      </c>
      <c r="N48" s="56">
        <f t="shared" si="59"/>
        <v>3</v>
      </c>
      <c r="O48" s="56">
        <f t="shared" si="60"/>
        <v>0</v>
      </c>
      <c r="P48" s="56">
        <f t="shared" si="61"/>
        <v>0</v>
      </c>
      <c r="Q48" s="56">
        <f t="shared" si="62"/>
        <v>1</v>
      </c>
      <c r="R48" s="56"/>
      <c r="S48" s="55" t="s">
        <v>197</v>
      </c>
      <c r="T48" s="34"/>
      <c r="U48" s="153" t="str">
        <f>IFERROR(VLOOKUP(V48,Resumo!$D$7:$E$147,2,FALSE),"")</f>
        <v>L</v>
      </c>
      <c r="V48" s="114" t="s">
        <v>173</v>
      </c>
      <c r="W48" s="114">
        <f t="shared" si="50"/>
        <v>0</v>
      </c>
      <c r="X48" s="114">
        <f t="shared" si="50"/>
        <v>0</v>
      </c>
      <c r="Y48" s="114">
        <f t="shared" si="50"/>
        <v>4</v>
      </c>
      <c r="Z48" s="114">
        <f t="shared" si="50"/>
        <v>0</v>
      </c>
      <c r="AA48" s="114">
        <f t="shared" si="50"/>
        <v>0</v>
      </c>
      <c r="AB48" s="114">
        <f t="shared" si="50"/>
        <v>0</v>
      </c>
      <c r="AC48" s="154">
        <f t="shared" si="50"/>
        <v>0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 t="s">
        <v>15</v>
      </c>
      <c r="D49" s="56"/>
      <c r="E49" s="56">
        <f t="shared" si="51"/>
        <v>3</v>
      </c>
      <c r="F49" s="56">
        <f t="shared" si="52"/>
        <v>3</v>
      </c>
      <c r="G49" s="56">
        <f t="shared" si="53"/>
        <v>0</v>
      </c>
      <c r="H49" s="56">
        <f t="shared" si="54"/>
        <v>1</v>
      </c>
      <c r="I49" s="56">
        <f t="shared" si="55"/>
        <v>0</v>
      </c>
      <c r="J49" s="56">
        <f t="shared" si="56"/>
        <v>0</v>
      </c>
      <c r="K49" s="57"/>
      <c r="L49" s="56">
        <f t="shared" si="57"/>
        <v>0</v>
      </c>
      <c r="M49" s="56">
        <f t="shared" si="58"/>
        <v>0</v>
      </c>
      <c r="N49" s="56">
        <f t="shared" si="59"/>
        <v>3</v>
      </c>
      <c r="O49" s="56">
        <f t="shared" si="60"/>
        <v>0</v>
      </c>
      <c r="P49" s="56">
        <f t="shared" si="61"/>
        <v>0</v>
      </c>
      <c r="Q49" s="56">
        <f t="shared" si="62"/>
        <v>1</v>
      </c>
      <c r="R49" s="56"/>
      <c r="S49" s="55" t="s">
        <v>143</v>
      </c>
      <c r="T49" s="34"/>
      <c r="U49" s="153" t="str">
        <f>IFERROR(VLOOKUP(V49,Resumo!$D$7:$E$147,2,FALSE),"")</f>
        <v>M</v>
      </c>
      <c r="V49" s="114" t="s">
        <v>143</v>
      </c>
      <c r="W49" s="114">
        <f t="shared" si="50"/>
        <v>0</v>
      </c>
      <c r="X49" s="114">
        <f t="shared" si="50"/>
        <v>0</v>
      </c>
      <c r="Y49" s="114">
        <f t="shared" si="50"/>
        <v>0</v>
      </c>
      <c r="Z49" s="114">
        <f t="shared" si="50"/>
        <v>0</v>
      </c>
      <c r="AA49" s="114">
        <f t="shared" si="50"/>
        <v>0</v>
      </c>
      <c r="AB49" s="114">
        <f t="shared" si="50"/>
        <v>4</v>
      </c>
      <c r="AC49" s="154">
        <f t="shared" si="50"/>
        <v>0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 t="s">
        <v>147</v>
      </c>
      <c r="D50" s="56"/>
      <c r="E50" s="56">
        <f t="shared" si="51"/>
        <v>3</v>
      </c>
      <c r="F50" s="56">
        <f t="shared" si="52"/>
        <v>3</v>
      </c>
      <c r="G50" s="56">
        <f t="shared" si="53"/>
        <v>0</v>
      </c>
      <c r="H50" s="56">
        <f t="shared" si="54"/>
        <v>1</v>
      </c>
      <c r="I50" s="56">
        <f t="shared" si="55"/>
        <v>0</v>
      </c>
      <c r="J50" s="56">
        <f t="shared" si="56"/>
        <v>0</v>
      </c>
      <c r="K50" s="57"/>
      <c r="L50" s="56">
        <f t="shared" si="57"/>
        <v>0</v>
      </c>
      <c r="M50" s="56">
        <f t="shared" si="58"/>
        <v>0</v>
      </c>
      <c r="N50" s="56">
        <f t="shared" si="59"/>
        <v>3</v>
      </c>
      <c r="O50" s="56">
        <f t="shared" si="60"/>
        <v>0</v>
      </c>
      <c r="P50" s="56">
        <f t="shared" si="61"/>
        <v>0</v>
      </c>
      <c r="Q50" s="56">
        <f t="shared" si="62"/>
        <v>1</v>
      </c>
      <c r="R50" s="56"/>
      <c r="S50" s="55" t="s">
        <v>119</v>
      </c>
      <c r="T50" s="34"/>
      <c r="U50" s="153" t="str">
        <f>IFERROR(VLOOKUP(V50,Resumo!$D$7:$E$147,2,FALSE),"")</f>
        <v>M</v>
      </c>
      <c r="V50" s="114" t="s">
        <v>174</v>
      </c>
      <c r="W50" s="114">
        <f t="shared" si="50"/>
        <v>0</v>
      </c>
      <c r="X50" s="114">
        <f t="shared" si="50"/>
        <v>0</v>
      </c>
      <c r="Y50" s="114">
        <f t="shared" si="50"/>
        <v>0</v>
      </c>
      <c r="Z50" s="114">
        <f t="shared" si="50"/>
        <v>0</v>
      </c>
      <c r="AA50" s="114">
        <f t="shared" si="50"/>
        <v>0</v>
      </c>
      <c r="AB50" s="114">
        <f t="shared" si="50"/>
        <v>0</v>
      </c>
      <c r="AC50" s="154">
        <f t="shared" si="50"/>
        <v>3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 t="s">
        <v>148</v>
      </c>
      <c r="D51" s="56">
        <v>1</v>
      </c>
      <c r="E51" s="56">
        <f t="shared" si="51"/>
        <v>3</v>
      </c>
      <c r="F51" s="56">
        <f t="shared" si="52"/>
        <v>3</v>
      </c>
      <c r="G51" s="56">
        <f t="shared" si="53"/>
        <v>0</v>
      </c>
      <c r="H51" s="56">
        <f t="shared" si="54"/>
        <v>1</v>
      </c>
      <c r="I51" s="56">
        <f t="shared" si="55"/>
        <v>0</v>
      </c>
      <c r="J51" s="56">
        <f t="shared" si="56"/>
        <v>0</v>
      </c>
      <c r="K51" s="57"/>
      <c r="L51" s="56">
        <f t="shared" si="57"/>
        <v>0</v>
      </c>
      <c r="M51" s="56">
        <f t="shared" si="58"/>
        <v>0</v>
      </c>
      <c r="N51" s="56">
        <f t="shared" si="59"/>
        <v>3</v>
      </c>
      <c r="O51" s="56">
        <f t="shared" si="60"/>
        <v>0</v>
      </c>
      <c r="P51" s="56">
        <f t="shared" si="61"/>
        <v>0</v>
      </c>
      <c r="Q51" s="56">
        <f t="shared" si="62"/>
        <v>1</v>
      </c>
      <c r="R51" s="56"/>
      <c r="S51" s="55" t="s">
        <v>174</v>
      </c>
      <c r="T51" s="34"/>
      <c r="U51" s="153" t="str">
        <f>IFERROR(VLOOKUP(V51,Resumo!$D$7:$E$147,2,FALSE),"")</f>
        <v>V</v>
      </c>
      <c r="V51" s="114" t="s">
        <v>247</v>
      </c>
      <c r="W51" s="114">
        <f t="shared" si="50"/>
        <v>0</v>
      </c>
      <c r="X51" s="114">
        <f t="shared" si="50"/>
        <v>0</v>
      </c>
      <c r="Y51" s="114">
        <f t="shared" si="50"/>
        <v>0</v>
      </c>
      <c r="Z51" s="114">
        <f t="shared" si="50"/>
        <v>0</v>
      </c>
      <c r="AA51" s="114">
        <f t="shared" si="50"/>
        <v>3</v>
      </c>
      <c r="AB51" s="114">
        <f t="shared" si="50"/>
        <v>0</v>
      </c>
      <c r="AC51" s="154">
        <f t="shared" si="50"/>
        <v>0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3</v>
      </c>
      <c r="G52" s="56">
        <f t="shared" si="53"/>
        <v>0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0</v>
      </c>
      <c r="N52" s="56">
        <f t="shared" si="59"/>
        <v>3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M</v>
      </c>
      <c r="V52" s="114" t="s">
        <v>147</v>
      </c>
      <c r="W52" s="114">
        <f t="shared" si="50"/>
        <v>0</v>
      </c>
      <c r="X52" s="114">
        <f t="shared" si="50"/>
        <v>0</v>
      </c>
      <c r="Y52" s="114">
        <f t="shared" si="50"/>
        <v>0</v>
      </c>
      <c r="Z52" s="114">
        <f t="shared" si="50"/>
        <v>0</v>
      </c>
      <c r="AA52" s="114">
        <f t="shared" si="50"/>
        <v>3</v>
      </c>
      <c r="AB52" s="114">
        <f t="shared" si="50"/>
        <v>1</v>
      </c>
      <c r="AC52" s="154">
        <f t="shared" si="50"/>
        <v>0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3</v>
      </c>
      <c r="G53" s="67">
        <f t="shared" si="53"/>
        <v>0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0</v>
      </c>
      <c r="N53" s="67">
        <f t="shared" si="59"/>
        <v>3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L</v>
      </c>
      <c r="V53" s="114" t="s">
        <v>197</v>
      </c>
      <c r="W53" s="114">
        <f t="shared" si="50"/>
        <v>0</v>
      </c>
      <c r="X53" s="114">
        <f t="shared" si="50"/>
        <v>0</v>
      </c>
      <c r="Y53" s="114">
        <f t="shared" si="50"/>
        <v>0</v>
      </c>
      <c r="Z53" s="114">
        <f t="shared" si="50"/>
        <v>2</v>
      </c>
      <c r="AA53" s="114">
        <f t="shared" si="50"/>
        <v>2</v>
      </c>
      <c r="AB53" s="114">
        <f t="shared" si="50"/>
        <v>0</v>
      </c>
      <c r="AC53" s="154">
        <f t="shared" si="50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Z</v>
      </c>
      <c r="V54" s="114" t="s">
        <v>84</v>
      </c>
      <c r="W54" s="114">
        <f t="shared" si="50"/>
        <v>0</v>
      </c>
      <c r="X54" s="114">
        <f t="shared" si="50"/>
        <v>4</v>
      </c>
      <c r="Y54" s="114">
        <f t="shared" si="50"/>
        <v>0</v>
      </c>
      <c r="Z54" s="114">
        <f t="shared" si="50"/>
        <v>0</v>
      </c>
      <c r="AA54" s="114">
        <f t="shared" si="50"/>
        <v>0</v>
      </c>
      <c r="AB54" s="114">
        <f t="shared" si="50"/>
        <v>0</v>
      </c>
      <c r="AC54" s="154">
        <f t="shared" si="50"/>
        <v>0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A</v>
      </c>
      <c r="V55" s="114" t="s">
        <v>148</v>
      </c>
      <c r="W55" s="114">
        <f t="shared" si="50"/>
        <v>0</v>
      </c>
      <c r="X55" s="114">
        <f t="shared" si="50"/>
        <v>0</v>
      </c>
      <c r="Y55" s="114">
        <f t="shared" si="50"/>
        <v>0</v>
      </c>
      <c r="Z55" s="114">
        <f t="shared" si="50"/>
        <v>0</v>
      </c>
      <c r="AA55" s="114">
        <f t="shared" si="50"/>
        <v>0</v>
      </c>
      <c r="AB55" s="114">
        <f t="shared" si="50"/>
        <v>1</v>
      </c>
      <c r="AC55" s="154">
        <f t="shared" si="50"/>
        <v>3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/>
      <c r="D56" s="49">
        <f>SUM(D57:D66)</f>
        <v>0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0</v>
      </c>
      <c r="S56" s="48"/>
      <c r="T56" s="34"/>
      <c r="U56" s="153" t="str">
        <f>IFERROR(VLOOKUP(V56,Resumo!$D$7:$E$147,2,FALSE),"")</f>
        <v>M</v>
      </c>
      <c r="V56" s="114" t="s">
        <v>15</v>
      </c>
      <c r="W56" s="114">
        <f t="shared" si="50"/>
        <v>0</v>
      </c>
      <c r="X56" s="114">
        <f t="shared" si="50"/>
        <v>0</v>
      </c>
      <c r="Y56" s="114">
        <f t="shared" si="50"/>
        <v>0</v>
      </c>
      <c r="Z56" s="114">
        <f t="shared" si="50"/>
        <v>0</v>
      </c>
      <c r="AA56" s="114">
        <f t="shared" si="50"/>
        <v>0</v>
      </c>
      <c r="AB56" s="114">
        <f t="shared" si="50"/>
        <v>4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/>
      <c r="D57" s="56"/>
      <c r="E57" s="56">
        <f t="shared" ref="E57:E66" si="63">IF((C57=""),0,IF($D$56=$R$56,1,IF($D$56&gt;$R$56,3,IF($D$56&lt;$R$56,0))))</f>
        <v>0</v>
      </c>
      <c r="F57" s="56">
        <f t="shared" ref="F57:F66" si="64">$D$56</f>
        <v>0</v>
      </c>
      <c r="G57" s="56">
        <f t="shared" ref="G57:G66" si="65">$R$56</f>
        <v>0</v>
      </c>
      <c r="H57" s="56">
        <f t="shared" ref="H57:H66" si="66">IF((C57=""),0,IF($D$56&gt;$R$56,1,0))</f>
        <v>0</v>
      </c>
      <c r="I57" s="56">
        <f t="shared" ref="I57:I66" si="67">IF((C57=""),0,IF($D$56=$R$56,1,0))</f>
        <v>0</v>
      </c>
      <c r="J57" s="56">
        <f t="shared" ref="J57:J66" si="68">IF((C57=""),0,IF($D$56&lt;$R$56,1,0))</f>
        <v>0</v>
      </c>
      <c r="K57" s="57"/>
      <c r="L57" s="56">
        <f t="shared" ref="L57:L66" si="69">IF((S57=""),0,IF($D$56=$R$56,1,IF($D$56&lt;$R$56,3,IF($D$56&gt;$R$56,0))))</f>
        <v>0</v>
      </c>
      <c r="M57" s="56">
        <f t="shared" ref="M57:M66" si="70">$R$56</f>
        <v>0</v>
      </c>
      <c r="N57" s="56">
        <f t="shared" ref="N57:N66" si="71">$D$56</f>
        <v>0</v>
      </c>
      <c r="O57" s="56">
        <f t="shared" ref="O57:O66" si="72">IF((S57=""),0,IF($D$56&lt;$R$56,1,0))</f>
        <v>0</v>
      </c>
      <c r="P57" s="56">
        <f t="shared" ref="P57:P66" si="73">IF((S57=""),0,IF($D$56=$R$56,1,0))</f>
        <v>0</v>
      </c>
      <c r="Q57" s="56">
        <f t="shared" ref="Q57:Q66" si="74">IF((S57=""),0,IF($D$56&gt;$R$56,1,0))</f>
        <v>0</v>
      </c>
      <c r="R57" s="56"/>
      <c r="S57" s="55"/>
      <c r="T57" s="34"/>
      <c r="U57" s="153" t="str">
        <f>IFERROR(VLOOKUP(V57,Resumo!$D$7:$E$147,2,FALSE),"")</f>
        <v>L</v>
      </c>
      <c r="V57" s="114" t="s">
        <v>144</v>
      </c>
      <c r="W57" s="114">
        <f t="shared" si="50"/>
        <v>0</v>
      </c>
      <c r="X57" s="114">
        <f t="shared" si="50"/>
        <v>0</v>
      </c>
      <c r="Y57" s="114">
        <f t="shared" si="50"/>
        <v>2</v>
      </c>
      <c r="Z57" s="114">
        <f t="shared" si="50"/>
        <v>2</v>
      </c>
      <c r="AA57" s="114">
        <f t="shared" si="50"/>
        <v>0</v>
      </c>
      <c r="AB57" s="114">
        <f t="shared" si="50"/>
        <v>0</v>
      </c>
      <c r="AC57" s="154">
        <f t="shared" si="50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/>
      <c r="D58" s="56"/>
      <c r="E58" s="56">
        <f t="shared" si="63"/>
        <v>0</v>
      </c>
      <c r="F58" s="56">
        <f t="shared" si="64"/>
        <v>0</v>
      </c>
      <c r="G58" s="56">
        <f t="shared" si="65"/>
        <v>0</v>
      </c>
      <c r="H58" s="56">
        <f t="shared" si="66"/>
        <v>0</v>
      </c>
      <c r="I58" s="56">
        <f t="shared" si="67"/>
        <v>0</v>
      </c>
      <c r="J58" s="56">
        <f t="shared" si="68"/>
        <v>0</v>
      </c>
      <c r="K58" s="57"/>
      <c r="L58" s="56">
        <f t="shared" si="69"/>
        <v>0</v>
      </c>
      <c r="M58" s="56">
        <f t="shared" si="70"/>
        <v>0</v>
      </c>
      <c r="N58" s="56">
        <f t="shared" si="71"/>
        <v>0</v>
      </c>
      <c r="O58" s="56">
        <f t="shared" si="72"/>
        <v>0</v>
      </c>
      <c r="P58" s="56">
        <f t="shared" si="73"/>
        <v>0</v>
      </c>
      <c r="Q58" s="56">
        <f t="shared" si="74"/>
        <v>0</v>
      </c>
      <c r="R58" s="56"/>
      <c r="S58" s="55"/>
      <c r="T58" s="34"/>
      <c r="U58" s="153" t="str">
        <f>IFERROR(VLOOKUP(V58,Resumo!$D$7:$E$147,2,FALSE),"")</f>
        <v/>
      </c>
      <c r="V58" s="114" t="s">
        <v>206</v>
      </c>
      <c r="W58" s="114">
        <f t="shared" si="50"/>
        <v>0</v>
      </c>
      <c r="X58" s="114">
        <f t="shared" si="50"/>
        <v>0</v>
      </c>
      <c r="Y58" s="114">
        <f t="shared" si="50"/>
        <v>0</v>
      </c>
      <c r="Z58" s="114">
        <f t="shared" si="50"/>
        <v>1</v>
      </c>
      <c r="AA58" s="114">
        <f t="shared" si="50"/>
        <v>0</v>
      </c>
      <c r="AB58" s="114">
        <f t="shared" si="50"/>
        <v>2</v>
      </c>
      <c r="AC58" s="154">
        <f t="shared" si="50"/>
        <v>0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/>
      <c r="D59" s="56"/>
      <c r="E59" s="56">
        <f t="shared" si="63"/>
        <v>0</v>
      </c>
      <c r="F59" s="56">
        <f t="shared" si="64"/>
        <v>0</v>
      </c>
      <c r="G59" s="56">
        <f t="shared" si="65"/>
        <v>0</v>
      </c>
      <c r="H59" s="56">
        <f t="shared" si="66"/>
        <v>0</v>
      </c>
      <c r="I59" s="56">
        <f t="shared" si="67"/>
        <v>0</v>
      </c>
      <c r="J59" s="56">
        <f t="shared" si="68"/>
        <v>0</v>
      </c>
      <c r="K59" s="57"/>
      <c r="L59" s="56">
        <f t="shared" si="69"/>
        <v>0</v>
      </c>
      <c r="M59" s="56">
        <f t="shared" si="70"/>
        <v>0</v>
      </c>
      <c r="N59" s="56">
        <f t="shared" si="71"/>
        <v>0</v>
      </c>
      <c r="O59" s="56">
        <f t="shared" si="72"/>
        <v>0</v>
      </c>
      <c r="P59" s="56">
        <f t="shared" si="73"/>
        <v>0</v>
      </c>
      <c r="Q59" s="56">
        <f t="shared" si="74"/>
        <v>0</v>
      </c>
      <c r="R59" s="56"/>
      <c r="S59" s="55"/>
      <c r="T59" s="34"/>
      <c r="U59" s="153" t="str">
        <f>IFERROR(VLOOKUP(V59,Resumo!$D$7:$E$147,2,FALSE),"")</f>
        <v/>
      </c>
      <c r="V59" s="114" t="s">
        <v>286</v>
      </c>
      <c r="W59" s="114">
        <f t="shared" ref="W59:AC74" si="75">COUNTIFS($C$4:$C$131,$V59,$B$4:$B$131,W$42)+COUNTIFS($S$4:$S$131,$V59,$B$4:$B$131,W$42)</f>
        <v>0</v>
      </c>
      <c r="X59" s="114">
        <f t="shared" si="75"/>
        <v>0</v>
      </c>
      <c r="Y59" s="114">
        <f t="shared" si="75"/>
        <v>0</v>
      </c>
      <c r="Z59" s="114">
        <f t="shared" si="75"/>
        <v>2</v>
      </c>
      <c r="AA59" s="114">
        <f t="shared" si="75"/>
        <v>0</v>
      </c>
      <c r="AB59" s="114">
        <f t="shared" si="75"/>
        <v>0</v>
      </c>
      <c r="AC59" s="154">
        <f t="shared" si="75"/>
        <v>0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/>
      <c r="D60" s="56"/>
      <c r="E60" s="56">
        <f t="shared" si="63"/>
        <v>0</v>
      </c>
      <c r="F60" s="56">
        <f t="shared" si="64"/>
        <v>0</v>
      </c>
      <c r="G60" s="56">
        <f t="shared" si="65"/>
        <v>0</v>
      </c>
      <c r="H60" s="56">
        <f t="shared" si="66"/>
        <v>0</v>
      </c>
      <c r="I60" s="56">
        <f t="shared" si="67"/>
        <v>0</v>
      </c>
      <c r="J60" s="56">
        <f t="shared" si="68"/>
        <v>0</v>
      </c>
      <c r="K60" s="57"/>
      <c r="L60" s="56">
        <f t="shared" si="69"/>
        <v>0</v>
      </c>
      <c r="M60" s="56">
        <f t="shared" si="70"/>
        <v>0</v>
      </c>
      <c r="N60" s="56">
        <f t="shared" si="71"/>
        <v>0</v>
      </c>
      <c r="O60" s="56">
        <f t="shared" si="72"/>
        <v>0</v>
      </c>
      <c r="P60" s="56">
        <f t="shared" si="73"/>
        <v>0</v>
      </c>
      <c r="Q60" s="56">
        <f t="shared" si="74"/>
        <v>0</v>
      </c>
      <c r="R60" s="56"/>
      <c r="S60" s="55"/>
      <c r="T60" s="34"/>
      <c r="U60" s="153" t="str">
        <f>IFERROR(VLOOKUP(V60,Resumo!$D$7:$E$147,2,FALSE),"")</f>
        <v/>
      </c>
      <c r="V60" s="114" t="s">
        <v>209</v>
      </c>
      <c r="W60" s="114">
        <f t="shared" si="75"/>
        <v>0</v>
      </c>
      <c r="X60" s="114">
        <f t="shared" si="75"/>
        <v>0</v>
      </c>
      <c r="Y60" s="114">
        <f t="shared" si="75"/>
        <v>2</v>
      </c>
      <c r="Z60" s="114">
        <f t="shared" si="75"/>
        <v>1</v>
      </c>
      <c r="AA60" s="114">
        <f t="shared" si="75"/>
        <v>0</v>
      </c>
      <c r="AB60" s="114">
        <f t="shared" si="75"/>
        <v>0</v>
      </c>
      <c r="AC60" s="154">
        <f t="shared" si="75"/>
        <v>0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/>
      <c r="D61" s="56"/>
      <c r="E61" s="56">
        <f t="shared" si="63"/>
        <v>0</v>
      </c>
      <c r="F61" s="56">
        <f t="shared" si="64"/>
        <v>0</v>
      </c>
      <c r="G61" s="56">
        <f t="shared" si="65"/>
        <v>0</v>
      </c>
      <c r="H61" s="56">
        <f t="shared" si="66"/>
        <v>0</v>
      </c>
      <c r="I61" s="56">
        <f t="shared" si="67"/>
        <v>0</v>
      </c>
      <c r="J61" s="56">
        <f t="shared" si="68"/>
        <v>0</v>
      </c>
      <c r="K61" s="57"/>
      <c r="L61" s="56">
        <f t="shared" si="69"/>
        <v>0</v>
      </c>
      <c r="M61" s="56">
        <f t="shared" si="70"/>
        <v>0</v>
      </c>
      <c r="N61" s="56">
        <f t="shared" si="71"/>
        <v>0</v>
      </c>
      <c r="O61" s="56">
        <f t="shared" si="72"/>
        <v>0</v>
      </c>
      <c r="P61" s="56">
        <f t="shared" si="73"/>
        <v>0</v>
      </c>
      <c r="Q61" s="56">
        <f t="shared" si="74"/>
        <v>0</v>
      </c>
      <c r="R61" s="56"/>
      <c r="S61" s="55"/>
      <c r="T61" s="34"/>
      <c r="U61" s="153" t="str">
        <f>IFERROR(VLOOKUP(V61,Resumo!$D$7:$E$147,2,FALSE),"")</f>
        <v/>
      </c>
      <c r="V61" s="114"/>
      <c r="W61" s="114">
        <f t="shared" si="75"/>
        <v>0</v>
      </c>
      <c r="X61" s="114">
        <f t="shared" si="75"/>
        <v>0</v>
      </c>
      <c r="Y61" s="114">
        <f t="shared" si="75"/>
        <v>0</v>
      </c>
      <c r="Z61" s="114">
        <f t="shared" si="75"/>
        <v>0</v>
      </c>
      <c r="AA61" s="114">
        <f t="shared" si="75"/>
        <v>0</v>
      </c>
      <c r="AB61" s="114">
        <f t="shared" si="75"/>
        <v>0</v>
      </c>
      <c r="AC61" s="154">
        <f t="shared" si="75"/>
        <v>0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/>
      <c r="D62" s="56"/>
      <c r="E62" s="56">
        <f t="shared" si="63"/>
        <v>0</v>
      </c>
      <c r="F62" s="56">
        <f t="shared" si="64"/>
        <v>0</v>
      </c>
      <c r="G62" s="56">
        <f t="shared" si="65"/>
        <v>0</v>
      </c>
      <c r="H62" s="56">
        <f t="shared" si="66"/>
        <v>0</v>
      </c>
      <c r="I62" s="56">
        <f t="shared" si="67"/>
        <v>0</v>
      </c>
      <c r="J62" s="56">
        <f t="shared" si="68"/>
        <v>0</v>
      </c>
      <c r="K62" s="57"/>
      <c r="L62" s="56">
        <f t="shared" si="69"/>
        <v>0</v>
      </c>
      <c r="M62" s="56">
        <f t="shared" si="70"/>
        <v>0</v>
      </c>
      <c r="N62" s="56">
        <f t="shared" si="71"/>
        <v>0</v>
      </c>
      <c r="O62" s="56">
        <f t="shared" si="72"/>
        <v>0</v>
      </c>
      <c r="P62" s="56">
        <f t="shared" si="73"/>
        <v>0</v>
      </c>
      <c r="Q62" s="56">
        <f t="shared" si="74"/>
        <v>0</v>
      </c>
      <c r="R62" s="56"/>
      <c r="S62" s="55"/>
      <c r="T62" s="34"/>
      <c r="U62" s="153" t="str">
        <f>IFERROR(VLOOKUP(V62,Resumo!$D$7:$E$147,2,FALSE),"")</f>
        <v/>
      </c>
      <c r="V62" s="114"/>
      <c r="W62" s="114">
        <f t="shared" si="75"/>
        <v>0</v>
      </c>
      <c r="X62" s="114">
        <f t="shared" si="75"/>
        <v>0</v>
      </c>
      <c r="Y62" s="114">
        <f t="shared" si="75"/>
        <v>0</v>
      </c>
      <c r="Z62" s="114">
        <f t="shared" si="75"/>
        <v>0</v>
      </c>
      <c r="AA62" s="114">
        <f t="shared" si="75"/>
        <v>0</v>
      </c>
      <c r="AB62" s="114">
        <f t="shared" si="75"/>
        <v>0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/>
      <c r="D63" s="56"/>
      <c r="E63" s="56">
        <f t="shared" si="63"/>
        <v>0</v>
      </c>
      <c r="F63" s="56">
        <f t="shared" si="64"/>
        <v>0</v>
      </c>
      <c r="G63" s="56">
        <f t="shared" si="65"/>
        <v>0</v>
      </c>
      <c r="H63" s="56">
        <f t="shared" si="66"/>
        <v>0</v>
      </c>
      <c r="I63" s="56">
        <f t="shared" si="67"/>
        <v>0</v>
      </c>
      <c r="J63" s="56">
        <f t="shared" si="68"/>
        <v>0</v>
      </c>
      <c r="K63" s="57"/>
      <c r="L63" s="56">
        <f t="shared" si="69"/>
        <v>0</v>
      </c>
      <c r="M63" s="56">
        <f t="shared" si="70"/>
        <v>0</v>
      </c>
      <c r="N63" s="56">
        <f t="shared" si="71"/>
        <v>0</v>
      </c>
      <c r="O63" s="56">
        <f t="shared" si="72"/>
        <v>0</v>
      </c>
      <c r="P63" s="56">
        <f t="shared" si="73"/>
        <v>0</v>
      </c>
      <c r="Q63" s="56">
        <f t="shared" si="74"/>
        <v>0</v>
      </c>
      <c r="R63" s="56"/>
      <c r="S63" s="55"/>
      <c r="T63" s="34"/>
      <c r="U63" s="153" t="str">
        <f>IFERROR(VLOOKUP(V63,Resumo!$D$7:$E$147,2,FALSE),"")</f>
        <v/>
      </c>
      <c r="V63" s="114"/>
      <c r="W63" s="114">
        <f t="shared" si="75"/>
        <v>0</v>
      </c>
      <c r="X63" s="114">
        <f t="shared" si="75"/>
        <v>0</v>
      </c>
      <c r="Y63" s="114">
        <f t="shared" si="75"/>
        <v>0</v>
      </c>
      <c r="Z63" s="114">
        <f t="shared" si="75"/>
        <v>0</v>
      </c>
      <c r="AA63" s="114">
        <f t="shared" si="75"/>
        <v>0</v>
      </c>
      <c r="AB63" s="114">
        <f t="shared" si="75"/>
        <v>0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/>
      <c r="D64" s="56"/>
      <c r="E64" s="56">
        <f t="shared" si="63"/>
        <v>0</v>
      </c>
      <c r="F64" s="56">
        <f t="shared" si="64"/>
        <v>0</v>
      </c>
      <c r="G64" s="56">
        <f t="shared" si="65"/>
        <v>0</v>
      </c>
      <c r="H64" s="56">
        <f t="shared" si="66"/>
        <v>0</v>
      </c>
      <c r="I64" s="56">
        <f t="shared" si="67"/>
        <v>0</v>
      </c>
      <c r="J64" s="56">
        <f t="shared" si="68"/>
        <v>0</v>
      </c>
      <c r="K64" s="57"/>
      <c r="L64" s="56">
        <f t="shared" si="69"/>
        <v>0</v>
      </c>
      <c r="M64" s="56">
        <f t="shared" si="70"/>
        <v>0</v>
      </c>
      <c r="N64" s="56">
        <f t="shared" si="71"/>
        <v>0</v>
      </c>
      <c r="O64" s="56">
        <f t="shared" si="72"/>
        <v>0</v>
      </c>
      <c r="P64" s="56">
        <f t="shared" si="73"/>
        <v>0</v>
      </c>
      <c r="Q64" s="56">
        <f t="shared" si="74"/>
        <v>0</v>
      </c>
      <c r="R64" s="56"/>
      <c r="S64" s="55"/>
      <c r="T64" s="34"/>
      <c r="U64" s="153" t="str">
        <f>IFERROR(VLOOKUP(V64,Resumo!$D$7:$E$147,2,FALSE),"")</f>
        <v/>
      </c>
      <c r="V64" s="114"/>
      <c r="W64" s="114">
        <f t="shared" si="75"/>
        <v>0</v>
      </c>
      <c r="X64" s="114">
        <f t="shared" si="75"/>
        <v>0</v>
      </c>
      <c r="Y64" s="114">
        <f t="shared" si="75"/>
        <v>0</v>
      </c>
      <c r="Z64" s="114">
        <f t="shared" si="75"/>
        <v>0</v>
      </c>
      <c r="AA64" s="114">
        <f t="shared" si="75"/>
        <v>0</v>
      </c>
      <c r="AB64" s="114">
        <f t="shared" si="75"/>
        <v>0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0</v>
      </c>
      <c r="G65" s="56">
        <f t="shared" si="65"/>
        <v>0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0</v>
      </c>
      <c r="N65" s="56">
        <f t="shared" si="71"/>
        <v>0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/>
      </c>
      <c r="V65" s="114"/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0</v>
      </c>
      <c r="AA65" s="114">
        <f t="shared" si="75"/>
        <v>0</v>
      </c>
      <c r="AB65" s="114">
        <f t="shared" si="75"/>
        <v>0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0</v>
      </c>
      <c r="G66" s="67">
        <f t="shared" si="65"/>
        <v>0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0</v>
      </c>
      <c r="N66" s="67">
        <f t="shared" si="71"/>
        <v>0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/>
      <c r="D69" s="49">
        <f>SUM(D70:D79)</f>
        <v>0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0</v>
      </c>
      <c r="S69" s="48"/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/>
      <c r="D70" s="56"/>
      <c r="E70" s="56">
        <f t="shared" ref="E70:E79" si="76">IF((C70=""),0,IF($D$69=$R$69,1,IF($D$69&gt;$R$69,3,IF($D$69&lt;$R$69,0))))</f>
        <v>0</v>
      </c>
      <c r="F70" s="56">
        <f t="shared" ref="F70:F79" si="77">$D$69</f>
        <v>0</v>
      </c>
      <c r="G70" s="56">
        <f t="shared" ref="G70:G79" si="78">$R$69</f>
        <v>0</v>
      </c>
      <c r="H70" s="56">
        <f t="shared" ref="H70:H79" si="79">IF((C70=""),0,IF($D$69&gt;$R$69,1,0))</f>
        <v>0</v>
      </c>
      <c r="I70" s="56">
        <f t="shared" ref="I70:I79" si="80">IF((C70=""),0,IF($D$69=$R$69,1,0))</f>
        <v>0</v>
      </c>
      <c r="J70" s="56">
        <f t="shared" ref="J70:J79" si="81">IF((C70=""),0,IF($D$69&lt;$R$69,1,0))</f>
        <v>0</v>
      </c>
      <c r="K70" s="57"/>
      <c r="L70" s="56">
        <f t="shared" ref="L70:L79" si="82">IF((S70=""),0,IF($D$69=$R$69,1,IF($D$69&lt;$R$69,3,IF($D$69&gt;$R$69,0))))</f>
        <v>0</v>
      </c>
      <c r="M70" s="56">
        <f t="shared" ref="M70:M79" si="83">$R$69</f>
        <v>0</v>
      </c>
      <c r="N70" s="56">
        <f t="shared" ref="N70:N79" si="84">$D$69</f>
        <v>0</v>
      </c>
      <c r="O70" s="56">
        <f t="shared" ref="O70:O79" si="85">IF((S70=""),0,IF($D$69&lt;$R$69,1,0))</f>
        <v>0</v>
      </c>
      <c r="P70" s="56">
        <f t="shared" ref="P70:P79" si="86">IF((S70=""),0,IF($D$69=$R$69,1,0))</f>
        <v>0</v>
      </c>
      <c r="Q70" s="56">
        <f t="shared" ref="Q70:Q79" si="87">IF((S70=""),0,IF($D$69&gt;$R$69,1,0))</f>
        <v>0</v>
      </c>
      <c r="R70" s="56"/>
      <c r="S70" s="55"/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/>
      <c r="D71" s="56"/>
      <c r="E71" s="56">
        <f t="shared" si="76"/>
        <v>0</v>
      </c>
      <c r="F71" s="56">
        <f t="shared" si="77"/>
        <v>0</v>
      </c>
      <c r="G71" s="56">
        <f t="shared" si="78"/>
        <v>0</v>
      </c>
      <c r="H71" s="56">
        <f t="shared" si="79"/>
        <v>0</v>
      </c>
      <c r="I71" s="56">
        <f t="shared" si="80"/>
        <v>0</v>
      </c>
      <c r="J71" s="56">
        <f t="shared" si="81"/>
        <v>0</v>
      </c>
      <c r="K71" s="57"/>
      <c r="L71" s="56">
        <f t="shared" si="82"/>
        <v>0</v>
      </c>
      <c r="M71" s="56">
        <f t="shared" si="83"/>
        <v>0</v>
      </c>
      <c r="N71" s="56">
        <f t="shared" si="84"/>
        <v>0</v>
      </c>
      <c r="O71" s="56">
        <f t="shared" si="85"/>
        <v>0</v>
      </c>
      <c r="P71" s="56">
        <f t="shared" si="86"/>
        <v>0</v>
      </c>
      <c r="Q71" s="56">
        <f t="shared" si="87"/>
        <v>0</v>
      </c>
      <c r="R71" s="56"/>
      <c r="S71" s="55"/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/>
      <c r="D72" s="56"/>
      <c r="E72" s="56">
        <f t="shared" si="76"/>
        <v>0</v>
      </c>
      <c r="F72" s="56">
        <f t="shared" si="77"/>
        <v>0</v>
      </c>
      <c r="G72" s="56">
        <f t="shared" si="78"/>
        <v>0</v>
      </c>
      <c r="H72" s="56">
        <f t="shared" si="79"/>
        <v>0</v>
      </c>
      <c r="I72" s="56">
        <f t="shared" si="80"/>
        <v>0</v>
      </c>
      <c r="J72" s="56">
        <f t="shared" si="81"/>
        <v>0</v>
      </c>
      <c r="K72" s="57"/>
      <c r="L72" s="56">
        <f t="shared" si="82"/>
        <v>0</v>
      </c>
      <c r="M72" s="56">
        <f t="shared" si="83"/>
        <v>0</v>
      </c>
      <c r="N72" s="56">
        <f t="shared" si="84"/>
        <v>0</v>
      </c>
      <c r="O72" s="56">
        <f t="shared" si="85"/>
        <v>0</v>
      </c>
      <c r="P72" s="56">
        <f t="shared" si="86"/>
        <v>0</v>
      </c>
      <c r="Q72" s="56">
        <f t="shared" si="87"/>
        <v>0</v>
      </c>
      <c r="R72" s="56"/>
      <c r="S72" s="55"/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/>
      <c r="D73" s="56"/>
      <c r="E73" s="56">
        <f t="shared" si="76"/>
        <v>0</v>
      </c>
      <c r="F73" s="56">
        <f t="shared" si="77"/>
        <v>0</v>
      </c>
      <c r="G73" s="56">
        <f t="shared" si="78"/>
        <v>0</v>
      </c>
      <c r="H73" s="56">
        <f t="shared" si="79"/>
        <v>0</v>
      </c>
      <c r="I73" s="56">
        <f t="shared" si="80"/>
        <v>0</v>
      </c>
      <c r="J73" s="56">
        <f t="shared" si="81"/>
        <v>0</v>
      </c>
      <c r="K73" s="57"/>
      <c r="L73" s="56">
        <f t="shared" si="82"/>
        <v>0</v>
      </c>
      <c r="M73" s="56">
        <f t="shared" si="83"/>
        <v>0</v>
      </c>
      <c r="N73" s="56">
        <f t="shared" si="84"/>
        <v>0</v>
      </c>
      <c r="O73" s="56">
        <f t="shared" si="85"/>
        <v>0</v>
      </c>
      <c r="P73" s="56">
        <f t="shared" si="86"/>
        <v>0</v>
      </c>
      <c r="Q73" s="56">
        <f t="shared" si="87"/>
        <v>0</v>
      </c>
      <c r="R73" s="56"/>
      <c r="S73" s="55"/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/>
      <c r="D74" s="56"/>
      <c r="E74" s="56">
        <f t="shared" si="76"/>
        <v>0</v>
      </c>
      <c r="F74" s="56">
        <f t="shared" si="77"/>
        <v>0</v>
      </c>
      <c r="G74" s="56">
        <f t="shared" si="78"/>
        <v>0</v>
      </c>
      <c r="H74" s="56">
        <f t="shared" si="79"/>
        <v>0</v>
      </c>
      <c r="I74" s="56">
        <f t="shared" si="80"/>
        <v>0</v>
      </c>
      <c r="J74" s="56">
        <f t="shared" si="81"/>
        <v>0</v>
      </c>
      <c r="K74" s="57"/>
      <c r="L74" s="56">
        <f t="shared" si="82"/>
        <v>0</v>
      </c>
      <c r="M74" s="56">
        <f t="shared" si="83"/>
        <v>0</v>
      </c>
      <c r="N74" s="56">
        <f t="shared" si="84"/>
        <v>0</v>
      </c>
      <c r="O74" s="56">
        <f t="shared" si="85"/>
        <v>0</v>
      </c>
      <c r="P74" s="56">
        <f t="shared" si="86"/>
        <v>0</v>
      </c>
      <c r="Q74" s="56">
        <f t="shared" si="87"/>
        <v>0</v>
      </c>
      <c r="R74" s="56"/>
      <c r="S74" s="55"/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/>
      <c r="D75" s="56"/>
      <c r="E75" s="56">
        <f t="shared" si="76"/>
        <v>0</v>
      </c>
      <c r="F75" s="56">
        <f t="shared" si="77"/>
        <v>0</v>
      </c>
      <c r="G75" s="56">
        <f t="shared" si="78"/>
        <v>0</v>
      </c>
      <c r="H75" s="56">
        <f t="shared" si="79"/>
        <v>0</v>
      </c>
      <c r="I75" s="56">
        <f t="shared" si="80"/>
        <v>0</v>
      </c>
      <c r="J75" s="56">
        <f t="shared" si="81"/>
        <v>0</v>
      </c>
      <c r="K75" s="57"/>
      <c r="L75" s="56">
        <f t="shared" si="82"/>
        <v>0</v>
      </c>
      <c r="M75" s="56">
        <f t="shared" si="83"/>
        <v>0</v>
      </c>
      <c r="N75" s="56">
        <f t="shared" si="84"/>
        <v>0</v>
      </c>
      <c r="O75" s="56">
        <f t="shared" si="85"/>
        <v>0</v>
      </c>
      <c r="P75" s="56">
        <f t="shared" si="86"/>
        <v>0</v>
      </c>
      <c r="Q75" s="56">
        <f t="shared" si="87"/>
        <v>0</v>
      </c>
      <c r="R75" s="56"/>
      <c r="S75" s="55"/>
      <c r="T75" s="34"/>
      <c r="U75" s="153" t="str">
        <f>IFERROR(VLOOKUP(V75,Resumo!$D$7:$E$147,2,FALSE),"")</f>
        <v/>
      </c>
      <c r="V75" s="114"/>
      <c r="W75" s="114">
        <f t="shared" ref="W75:AC76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/>
      <c r="D76" s="56"/>
      <c r="E76" s="56">
        <f t="shared" si="76"/>
        <v>0</v>
      </c>
      <c r="F76" s="56">
        <f t="shared" si="77"/>
        <v>0</v>
      </c>
      <c r="G76" s="56">
        <f t="shared" si="78"/>
        <v>0</v>
      </c>
      <c r="H76" s="56">
        <f t="shared" si="79"/>
        <v>0</v>
      </c>
      <c r="I76" s="56">
        <f t="shared" si="80"/>
        <v>0</v>
      </c>
      <c r="J76" s="56">
        <f t="shared" si="81"/>
        <v>0</v>
      </c>
      <c r="K76" s="57"/>
      <c r="L76" s="56">
        <f t="shared" si="82"/>
        <v>0</v>
      </c>
      <c r="M76" s="56">
        <f t="shared" si="83"/>
        <v>0</v>
      </c>
      <c r="N76" s="56">
        <f t="shared" si="84"/>
        <v>0</v>
      </c>
      <c r="O76" s="56">
        <f t="shared" si="85"/>
        <v>0</v>
      </c>
      <c r="P76" s="56">
        <f t="shared" si="86"/>
        <v>0</v>
      </c>
      <c r="Q76" s="56">
        <f t="shared" si="87"/>
        <v>0</v>
      </c>
      <c r="R76" s="56"/>
      <c r="S76" s="55"/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/>
      <c r="D77" s="56"/>
      <c r="E77" s="56">
        <f t="shared" si="76"/>
        <v>0</v>
      </c>
      <c r="F77" s="56">
        <f t="shared" si="77"/>
        <v>0</v>
      </c>
      <c r="G77" s="56">
        <f t="shared" si="78"/>
        <v>0</v>
      </c>
      <c r="H77" s="56">
        <f t="shared" si="79"/>
        <v>0</v>
      </c>
      <c r="I77" s="56">
        <f t="shared" si="80"/>
        <v>0</v>
      </c>
      <c r="J77" s="56">
        <f t="shared" si="81"/>
        <v>0</v>
      </c>
      <c r="K77" s="57"/>
      <c r="L77" s="56">
        <f t="shared" si="82"/>
        <v>0</v>
      </c>
      <c r="M77" s="56">
        <f t="shared" si="83"/>
        <v>0</v>
      </c>
      <c r="N77" s="56">
        <f t="shared" si="84"/>
        <v>0</v>
      </c>
      <c r="O77" s="56">
        <f t="shared" si="85"/>
        <v>0</v>
      </c>
      <c r="P77" s="56">
        <f t="shared" si="86"/>
        <v>0</v>
      </c>
      <c r="Q77" s="56">
        <f t="shared" si="87"/>
        <v>0</v>
      </c>
      <c r="R77" s="56"/>
      <c r="S77" s="55"/>
      <c r="T77" s="34"/>
      <c r="U77" s="118"/>
      <c r="V77" s="118"/>
      <c r="W77" s="118"/>
      <c r="X77" s="118"/>
      <c r="Y77" s="118"/>
      <c r="Z77" s="118"/>
      <c r="AA77" s="118"/>
      <c r="AB77" s="118"/>
      <c r="AC77" s="119"/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0</v>
      </c>
      <c r="G78" s="56">
        <f t="shared" si="78"/>
        <v>0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0</v>
      </c>
      <c r="N78" s="56">
        <f t="shared" si="84"/>
        <v>0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0</v>
      </c>
      <c r="G79" s="67">
        <f t="shared" si="78"/>
        <v>0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0</v>
      </c>
      <c r="N79" s="67">
        <f t="shared" si="84"/>
        <v>0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AD37:AD40"/>
    <mergeCell ref="AE37:AE40"/>
    <mergeCell ref="AF37:AF40"/>
    <mergeCell ref="AH37:AH40"/>
    <mergeCell ref="BB31:BG31"/>
    <mergeCell ref="BB32:BG33"/>
    <mergeCell ref="BB35:BG35"/>
    <mergeCell ref="BB36:BG37"/>
    <mergeCell ref="U37:V37"/>
    <mergeCell ref="W37:W40"/>
    <mergeCell ref="X37:X40"/>
    <mergeCell ref="Y37:Y40"/>
    <mergeCell ref="Z37:Z40"/>
    <mergeCell ref="AA37:AA40"/>
    <mergeCell ref="AI37:AI40"/>
    <mergeCell ref="AG38:AG40"/>
    <mergeCell ref="U39:V39"/>
    <mergeCell ref="U40:V40"/>
    <mergeCell ref="AB37:AB40"/>
    <mergeCell ref="AC37:AC40"/>
    <mergeCell ref="BB22:BG22"/>
    <mergeCell ref="BB23:BG24"/>
    <mergeCell ref="AU27:AZ27"/>
    <mergeCell ref="BI27:BN27"/>
    <mergeCell ref="AU28:AZ29"/>
    <mergeCell ref="BI28:BN29"/>
    <mergeCell ref="BB8:BG8"/>
    <mergeCell ref="BB9:BG10"/>
    <mergeCell ref="AV14:BA14"/>
    <mergeCell ref="BH14:BM14"/>
    <mergeCell ref="AV15:BA16"/>
    <mergeCell ref="BH15:BM16"/>
  </mergeCells>
  <conditionalFormatting sqref="C4">
    <cfRule type="cellIs" dxfId="5855" priority="23" operator="equal">
      <formula>"Laranja"</formula>
    </cfRule>
    <cfRule type="cellIs" dxfId="5854" priority="29" operator="equal">
      <formula>"Vermelho"</formula>
    </cfRule>
    <cfRule type="cellIs" dxfId="5853" priority="28" operator="equal">
      <formula>"Verde"</formula>
    </cfRule>
    <cfRule type="cellIs" dxfId="5852" priority="27" operator="equal">
      <formula>"Amarelo"</formula>
    </cfRule>
    <cfRule type="cellIs" dxfId="5851" priority="26" operator="equal">
      <formula>"Cinza"</formula>
    </cfRule>
    <cfRule type="cellIs" dxfId="5850" priority="25" operator="equal">
      <formula>"Roxo"</formula>
    </cfRule>
    <cfRule type="cellIs" dxfId="5849" priority="24" operator="equal">
      <formula>"Preto"</formula>
    </cfRule>
    <cfRule type="cellIs" dxfId="5848" priority="30" operator="equal">
      <formula>"Azul"</formula>
    </cfRule>
  </conditionalFormatting>
  <conditionalFormatting sqref="C17">
    <cfRule type="cellIs" dxfId="5847" priority="41" operator="equal">
      <formula>"Roxo"</formula>
    </cfRule>
    <cfRule type="cellIs" dxfId="5846" priority="42" operator="equal">
      <formula>"Cinza"</formula>
    </cfRule>
    <cfRule type="cellIs" dxfId="5845" priority="43" operator="equal">
      <formula>"Amarelo"</formula>
    </cfRule>
    <cfRule type="cellIs" dxfId="5844" priority="44" operator="equal">
      <formula>"Verde"</formula>
    </cfRule>
    <cfRule type="cellIs" dxfId="5843" priority="39" operator="equal">
      <formula>"Laranja"</formula>
    </cfRule>
    <cfRule type="cellIs" dxfId="5842" priority="46" operator="equal">
      <formula>"Azul"</formula>
    </cfRule>
    <cfRule type="cellIs" dxfId="5841" priority="40" operator="equal">
      <formula>"Preto"</formula>
    </cfRule>
    <cfRule type="cellIs" dxfId="5840" priority="45" operator="equal">
      <formula>"Vermelho"</formula>
    </cfRule>
  </conditionalFormatting>
  <conditionalFormatting sqref="C30">
    <cfRule type="cellIs" dxfId="5839" priority="55" operator="equal">
      <formula>"Laranja"</formula>
    </cfRule>
    <cfRule type="cellIs" dxfId="5838" priority="62" operator="equal">
      <formula>"Azul"</formula>
    </cfRule>
    <cfRule type="cellIs" dxfId="5837" priority="60" operator="equal">
      <formula>"Verde"</formula>
    </cfRule>
    <cfRule type="cellIs" dxfId="5836" priority="59" operator="equal">
      <formula>"Amarelo"</formula>
    </cfRule>
    <cfRule type="cellIs" dxfId="5835" priority="58" operator="equal">
      <formula>"Cinza"</formula>
    </cfRule>
    <cfRule type="cellIs" dxfId="5834" priority="61" operator="equal">
      <formula>"Vermelho"</formula>
    </cfRule>
    <cfRule type="cellIs" dxfId="5833" priority="57" operator="equal">
      <formula>"Roxo"</formula>
    </cfRule>
    <cfRule type="cellIs" dxfId="5832" priority="56" operator="equal">
      <formula>"Preto"</formula>
    </cfRule>
  </conditionalFormatting>
  <conditionalFormatting sqref="C43">
    <cfRule type="cellIs" dxfId="5831" priority="78" operator="equal">
      <formula>"Azul"</formula>
    </cfRule>
    <cfRule type="cellIs" dxfId="5830" priority="77" operator="equal">
      <formula>"Vermelho"</formula>
    </cfRule>
    <cfRule type="cellIs" dxfId="5829" priority="76" operator="equal">
      <formula>"Verde"</formula>
    </cfRule>
    <cfRule type="cellIs" dxfId="5828" priority="75" operator="equal">
      <formula>"Amarelo"</formula>
    </cfRule>
    <cfRule type="cellIs" dxfId="5827" priority="74" operator="equal">
      <formula>"Cinza"</formula>
    </cfRule>
    <cfRule type="cellIs" dxfId="5826" priority="73" operator="equal">
      <formula>"Roxo"</formula>
    </cfRule>
    <cfRule type="cellIs" dxfId="5825" priority="71" operator="equal">
      <formula>"Laranja"</formula>
    </cfRule>
    <cfRule type="cellIs" dxfId="5824" priority="72" operator="equal">
      <formula>"Preto"</formula>
    </cfRule>
  </conditionalFormatting>
  <conditionalFormatting sqref="C56">
    <cfRule type="cellIs" dxfId="5823" priority="89" operator="equal">
      <formula>"Roxo"</formula>
    </cfRule>
    <cfRule type="cellIs" dxfId="5822" priority="87" operator="equal">
      <formula>"Laranja"</formula>
    </cfRule>
    <cfRule type="cellIs" dxfId="5821" priority="90" operator="equal">
      <formula>"Cinza"</formula>
    </cfRule>
    <cfRule type="cellIs" dxfId="5820" priority="91" operator="equal">
      <formula>"Amarelo"</formula>
    </cfRule>
    <cfRule type="cellIs" dxfId="5819" priority="92" operator="equal">
      <formula>"Verde"</formula>
    </cfRule>
    <cfRule type="cellIs" dxfId="5818" priority="93" operator="equal">
      <formula>"Vermelho"</formula>
    </cfRule>
    <cfRule type="cellIs" dxfId="5817" priority="94" operator="equal">
      <formula>"Azul"</formula>
    </cfRule>
    <cfRule type="cellIs" dxfId="5816" priority="88" operator="equal">
      <formula>"Preto"</formula>
    </cfRule>
  </conditionalFormatting>
  <conditionalFormatting sqref="C69">
    <cfRule type="cellIs" dxfId="5815" priority="103" operator="equal">
      <formula>"Laranja"</formula>
    </cfRule>
    <cfRule type="cellIs" dxfId="5814" priority="108" operator="equal">
      <formula>"Verde"</formula>
    </cfRule>
    <cfRule type="cellIs" dxfId="5813" priority="107" operator="equal">
      <formula>"Amarelo"</formula>
    </cfRule>
    <cfRule type="cellIs" dxfId="5812" priority="106" operator="equal">
      <formula>"Cinza"</formula>
    </cfRule>
    <cfRule type="cellIs" dxfId="5811" priority="105" operator="equal">
      <formula>"Roxo"</formula>
    </cfRule>
    <cfRule type="cellIs" dxfId="5810" priority="104" operator="equal">
      <formula>"Preto"</formula>
    </cfRule>
    <cfRule type="cellIs" dxfId="5809" priority="110" operator="equal">
      <formula>"Azul"</formula>
    </cfRule>
    <cfRule type="cellIs" dxfId="5808" priority="109" operator="equal">
      <formula>"Vermelho"</formula>
    </cfRule>
  </conditionalFormatting>
  <conditionalFormatting sqref="C82">
    <cfRule type="cellIs" dxfId="5807" priority="126" operator="equal">
      <formula>"Azul"</formula>
    </cfRule>
    <cfRule type="cellIs" dxfId="5806" priority="119" operator="equal">
      <formula>"Laranja"</formula>
    </cfRule>
    <cfRule type="cellIs" dxfId="5805" priority="120" operator="equal">
      <formula>"Preto"</formula>
    </cfRule>
    <cfRule type="cellIs" dxfId="5804" priority="121" operator="equal">
      <formula>"Roxo"</formula>
    </cfRule>
    <cfRule type="cellIs" dxfId="5803" priority="122" operator="equal">
      <formula>"Cinza"</formula>
    </cfRule>
    <cfRule type="cellIs" dxfId="5802" priority="123" operator="equal">
      <formula>"Amarelo"</formula>
    </cfRule>
    <cfRule type="cellIs" dxfId="5801" priority="124" operator="equal">
      <formula>"Verde"</formula>
    </cfRule>
    <cfRule type="cellIs" dxfId="5800" priority="125" operator="equal">
      <formula>"Vermelho"</formula>
    </cfRule>
  </conditionalFormatting>
  <conditionalFormatting sqref="C95">
    <cfRule type="cellIs" dxfId="5799" priority="142" operator="equal">
      <formula>"Azul"</formula>
    </cfRule>
    <cfRule type="cellIs" dxfId="5798" priority="141" operator="equal">
      <formula>"Vermelho"</formula>
    </cfRule>
    <cfRule type="cellIs" dxfId="5797" priority="140" operator="equal">
      <formula>"Verde"</formula>
    </cfRule>
    <cfRule type="cellIs" dxfId="5796" priority="139" operator="equal">
      <formula>"Amarelo"</formula>
    </cfRule>
    <cfRule type="cellIs" dxfId="5795" priority="138" operator="equal">
      <formula>"Cinza"</formula>
    </cfRule>
    <cfRule type="cellIs" dxfId="5794" priority="137" operator="equal">
      <formula>"Roxo"</formula>
    </cfRule>
    <cfRule type="cellIs" dxfId="5793" priority="136" operator="equal">
      <formula>"Preto"</formula>
    </cfRule>
    <cfRule type="cellIs" dxfId="5792" priority="135" operator="equal">
      <formula>"Laranja"</formula>
    </cfRule>
  </conditionalFormatting>
  <conditionalFormatting sqref="C108">
    <cfRule type="cellIs" dxfId="5791" priority="154" operator="equal">
      <formula>"Cinza"</formula>
    </cfRule>
    <cfRule type="cellIs" dxfId="5790" priority="153" operator="equal">
      <formula>"Roxo"</formula>
    </cfRule>
    <cfRule type="cellIs" dxfId="5789" priority="152" operator="equal">
      <formula>"Preto"</formula>
    </cfRule>
    <cfRule type="cellIs" dxfId="5788" priority="151" operator="equal">
      <formula>"Laranja"</formula>
    </cfRule>
    <cfRule type="cellIs" dxfId="5787" priority="158" operator="equal">
      <formula>"Azul"</formula>
    </cfRule>
    <cfRule type="cellIs" dxfId="5786" priority="157" operator="equal">
      <formula>"Vermelho"</formula>
    </cfRule>
    <cfRule type="cellIs" dxfId="5785" priority="156" operator="equal">
      <formula>"Verde"</formula>
    </cfRule>
    <cfRule type="cellIs" dxfId="5784" priority="155" operator="equal">
      <formula>"Amarelo"</formula>
    </cfRule>
  </conditionalFormatting>
  <conditionalFormatting sqref="C121">
    <cfRule type="cellIs" dxfId="5783" priority="174" operator="equal">
      <formula>"Azul"</formula>
    </cfRule>
    <cfRule type="cellIs" dxfId="5782" priority="168" operator="equal">
      <formula>"Preto"</formula>
    </cfRule>
    <cfRule type="cellIs" dxfId="5781" priority="167" operator="equal">
      <formula>"Laranja"</formula>
    </cfRule>
    <cfRule type="cellIs" dxfId="5780" priority="169" operator="equal">
      <formula>"Roxo"</formula>
    </cfRule>
    <cfRule type="cellIs" dxfId="5779" priority="170" operator="equal">
      <formula>"Cinza"</formula>
    </cfRule>
    <cfRule type="cellIs" dxfId="5778" priority="171" operator="equal">
      <formula>"Amarelo"</formula>
    </cfRule>
    <cfRule type="cellIs" dxfId="5777" priority="172" operator="equal">
      <formula>"Verde"</formula>
    </cfRule>
    <cfRule type="cellIs" dxfId="5776" priority="173" operator="equal">
      <formula>"Vermelho"</formula>
    </cfRule>
  </conditionalFormatting>
  <conditionalFormatting sqref="S4">
    <cfRule type="cellIs" dxfId="5775" priority="31" operator="equal">
      <formula>"Laranja"</formula>
    </cfRule>
    <cfRule type="cellIs" dxfId="5774" priority="35" operator="equal">
      <formula>"Amarelo"</formula>
    </cfRule>
    <cfRule type="cellIs" dxfId="5773" priority="36" operator="equal">
      <formula>"Verde"</formula>
    </cfRule>
    <cfRule type="cellIs" dxfId="5772" priority="38" operator="equal">
      <formula>"Azul"</formula>
    </cfRule>
    <cfRule type="cellIs" dxfId="5771" priority="32" operator="equal">
      <formula>"Preto"</formula>
    </cfRule>
    <cfRule type="cellIs" dxfId="5770" priority="33" operator="equal">
      <formula>"Roxo"</formula>
    </cfRule>
    <cfRule type="cellIs" dxfId="5769" priority="34" operator="equal">
      <formula>"Cinza"</formula>
    </cfRule>
    <cfRule type="cellIs" dxfId="5768" priority="37" operator="equal">
      <formula>"Vermelho"</formula>
    </cfRule>
  </conditionalFormatting>
  <conditionalFormatting sqref="S17">
    <cfRule type="cellIs" dxfId="5767" priority="52" operator="equal">
      <formula>"Verde"</formula>
    </cfRule>
    <cfRule type="cellIs" dxfId="5766" priority="53" operator="equal">
      <formula>"Vermelho"</formula>
    </cfRule>
    <cfRule type="cellIs" dxfId="5765" priority="54" operator="equal">
      <formula>"Azul"</formula>
    </cfRule>
    <cfRule type="cellIs" dxfId="5764" priority="47" operator="equal">
      <formula>"Laranja"</formula>
    </cfRule>
    <cfRule type="cellIs" dxfId="5763" priority="48" operator="equal">
      <formula>"Preto"</formula>
    </cfRule>
    <cfRule type="cellIs" dxfId="5762" priority="49" operator="equal">
      <formula>"Roxo"</formula>
    </cfRule>
    <cfRule type="cellIs" dxfId="5761" priority="50" operator="equal">
      <formula>"Cinza"</formula>
    </cfRule>
    <cfRule type="cellIs" dxfId="5760" priority="51" operator="equal">
      <formula>"Amarelo"</formula>
    </cfRule>
  </conditionalFormatting>
  <conditionalFormatting sqref="S30">
    <cfRule type="cellIs" dxfId="5759" priority="67" operator="equal">
      <formula>"Amarelo"</formula>
    </cfRule>
    <cfRule type="cellIs" dxfId="5758" priority="68" operator="equal">
      <formula>"Verde"</formula>
    </cfRule>
    <cfRule type="cellIs" dxfId="5757" priority="69" operator="equal">
      <formula>"Vermelho"</formula>
    </cfRule>
    <cfRule type="cellIs" dxfId="5756" priority="70" operator="equal">
      <formula>"Azul"</formula>
    </cfRule>
    <cfRule type="cellIs" dxfId="5755" priority="63" operator="equal">
      <formula>"Laranja"</formula>
    </cfRule>
    <cfRule type="cellIs" dxfId="5754" priority="64" operator="equal">
      <formula>"Preto"</formula>
    </cfRule>
    <cfRule type="cellIs" dxfId="5753" priority="65" operator="equal">
      <formula>"Roxo"</formula>
    </cfRule>
    <cfRule type="cellIs" dxfId="5752" priority="66" operator="equal">
      <formula>"Cinza"</formula>
    </cfRule>
  </conditionalFormatting>
  <conditionalFormatting sqref="S43">
    <cfRule type="cellIs" dxfId="5751" priority="82" operator="equal">
      <formula>"Cinza"</formula>
    </cfRule>
    <cfRule type="cellIs" dxfId="5750" priority="81" operator="equal">
      <formula>"Roxo"</formula>
    </cfRule>
    <cfRule type="cellIs" dxfId="5749" priority="80" operator="equal">
      <formula>"Preto"</formula>
    </cfRule>
    <cfRule type="cellIs" dxfId="5748" priority="79" operator="equal">
      <formula>"Laranja"</formula>
    </cfRule>
    <cfRule type="cellIs" dxfId="5747" priority="84" operator="equal">
      <formula>"Verde"</formula>
    </cfRule>
    <cfRule type="cellIs" dxfId="5746" priority="85" operator="equal">
      <formula>"Vermelho"</formula>
    </cfRule>
    <cfRule type="cellIs" dxfId="5745" priority="83" operator="equal">
      <formula>"Amarelo"</formula>
    </cfRule>
    <cfRule type="cellIs" dxfId="5744" priority="86" operator="equal">
      <formula>"Azul"</formula>
    </cfRule>
  </conditionalFormatting>
  <conditionalFormatting sqref="S56">
    <cfRule type="cellIs" dxfId="5743" priority="102" operator="equal">
      <formula>"Azul"</formula>
    </cfRule>
    <cfRule type="cellIs" dxfId="5742" priority="101" operator="equal">
      <formula>"Vermelho"</formula>
    </cfRule>
    <cfRule type="cellIs" dxfId="5741" priority="100" operator="equal">
      <formula>"Verde"</formula>
    </cfRule>
    <cfRule type="cellIs" dxfId="5740" priority="99" operator="equal">
      <formula>"Amarelo"</formula>
    </cfRule>
    <cfRule type="cellIs" dxfId="5739" priority="98" operator="equal">
      <formula>"Cinza"</formula>
    </cfRule>
    <cfRule type="cellIs" dxfId="5738" priority="97" operator="equal">
      <formula>"Roxo"</formula>
    </cfRule>
    <cfRule type="cellIs" dxfId="5737" priority="96" operator="equal">
      <formula>"Preto"</formula>
    </cfRule>
    <cfRule type="cellIs" dxfId="5736" priority="95" operator="equal">
      <formula>"Laranja"</formula>
    </cfRule>
  </conditionalFormatting>
  <conditionalFormatting sqref="S69">
    <cfRule type="cellIs" dxfId="5735" priority="111" operator="equal">
      <formula>"Laranja"</formula>
    </cfRule>
    <cfRule type="cellIs" dxfId="5734" priority="112" operator="equal">
      <formula>"Preto"</formula>
    </cfRule>
    <cfRule type="cellIs" dxfId="5733" priority="113" operator="equal">
      <formula>"Roxo"</formula>
    </cfRule>
    <cfRule type="cellIs" dxfId="5732" priority="114" operator="equal">
      <formula>"Cinza"</formula>
    </cfRule>
    <cfRule type="cellIs" dxfId="5731" priority="115" operator="equal">
      <formula>"Amarelo"</formula>
    </cfRule>
    <cfRule type="cellIs" dxfId="5730" priority="116" operator="equal">
      <formula>"Verde"</formula>
    </cfRule>
    <cfRule type="cellIs" dxfId="5729" priority="117" operator="equal">
      <formula>"Vermelho"</formula>
    </cfRule>
    <cfRule type="cellIs" dxfId="5728" priority="118" operator="equal">
      <formula>"Azul"</formula>
    </cfRule>
  </conditionalFormatting>
  <conditionalFormatting sqref="S82">
    <cfRule type="cellIs" dxfId="5727" priority="128" operator="equal">
      <formula>"Preto"</formula>
    </cfRule>
    <cfRule type="cellIs" dxfId="5726" priority="129" operator="equal">
      <formula>"Roxo"</formula>
    </cfRule>
    <cfRule type="cellIs" dxfId="5725" priority="130" operator="equal">
      <formula>"Cinza"</formula>
    </cfRule>
    <cfRule type="cellIs" dxfId="5724" priority="131" operator="equal">
      <formula>"Amarelo"</formula>
    </cfRule>
    <cfRule type="cellIs" dxfId="5723" priority="132" operator="equal">
      <formula>"Verde"</formula>
    </cfRule>
    <cfRule type="cellIs" dxfId="5722" priority="133" operator="equal">
      <formula>"Vermelho"</formula>
    </cfRule>
    <cfRule type="cellIs" dxfId="5721" priority="134" operator="equal">
      <formula>"Azul"</formula>
    </cfRule>
    <cfRule type="cellIs" dxfId="5720" priority="127" operator="equal">
      <formula>"Laranja"</formula>
    </cfRule>
  </conditionalFormatting>
  <conditionalFormatting sqref="S95">
    <cfRule type="cellIs" dxfId="5719" priority="144" operator="equal">
      <formula>"Preto"</formula>
    </cfRule>
    <cfRule type="cellIs" dxfId="5718" priority="150" operator="equal">
      <formula>"Azul"</formula>
    </cfRule>
    <cfRule type="cellIs" dxfId="5717" priority="149" operator="equal">
      <formula>"Vermelho"</formula>
    </cfRule>
    <cfRule type="cellIs" dxfId="5716" priority="148" operator="equal">
      <formula>"Verde"</formula>
    </cfRule>
    <cfRule type="cellIs" dxfId="5715" priority="147" operator="equal">
      <formula>"Amarelo"</formula>
    </cfRule>
    <cfRule type="cellIs" dxfId="5714" priority="146" operator="equal">
      <formula>"Cinza"</formula>
    </cfRule>
    <cfRule type="cellIs" dxfId="5713" priority="145" operator="equal">
      <formula>"Roxo"</formula>
    </cfRule>
    <cfRule type="cellIs" dxfId="5712" priority="143" operator="equal">
      <formula>"Laranja"</formula>
    </cfRule>
  </conditionalFormatting>
  <conditionalFormatting sqref="S108">
    <cfRule type="cellIs" dxfId="5711" priority="159" operator="equal">
      <formula>"Laranja"</formula>
    </cfRule>
    <cfRule type="cellIs" dxfId="5710" priority="160" operator="equal">
      <formula>"Preto"</formula>
    </cfRule>
    <cfRule type="cellIs" dxfId="5709" priority="161" operator="equal">
      <formula>"Roxo"</formula>
    </cfRule>
    <cfRule type="cellIs" dxfId="5708" priority="162" operator="equal">
      <formula>"Cinza"</formula>
    </cfRule>
    <cfRule type="cellIs" dxfId="5707" priority="163" operator="equal">
      <formula>"Amarelo"</formula>
    </cfRule>
    <cfRule type="cellIs" dxfId="5706" priority="164" operator="equal">
      <formula>"Verde"</formula>
    </cfRule>
    <cfRule type="cellIs" dxfId="5705" priority="166" operator="equal">
      <formula>"Azul"</formula>
    </cfRule>
    <cfRule type="cellIs" dxfId="5704" priority="165" operator="equal">
      <formula>"Vermelho"</formula>
    </cfRule>
  </conditionalFormatting>
  <conditionalFormatting sqref="S121">
    <cfRule type="cellIs" dxfId="5703" priority="175" operator="equal">
      <formula>"Laranja"</formula>
    </cfRule>
    <cfRule type="cellIs" dxfId="5702" priority="176" operator="equal">
      <formula>"Preto"</formula>
    </cfRule>
    <cfRule type="cellIs" dxfId="5701" priority="177" operator="equal">
      <formula>"Roxo"</formula>
    </cfRule>
    <cfRule type="cellIs" dxfId="5700" priority="178" operator="equal">
      <formula>"Cinza"</formula>
    </cfRule>
    <cfRule type="cellIs" dxfId="5699" priority="179" operator="equal">
      <formula>"Amarelo"</formula>
    </cfRule>
    <cfRule type="cellIs" dxfId="5698" priority="180" operator="equal">
      <formula>"Verde"</formula>
    </cfRule>
    <cfRule type="cellIs" dxfId="5697" priority="181" operator="equal">
      <formula>"Vermelho"</formula>
    </cfRule>
    <cfRule type="cellIs" dxfId="5696" priority="182" operator="equal">
      <formula>"Azul"</formula>
    </cfRule>
  </conditionalFormatting>
  <conditionalFormatting sqref="W43:AC76 AF44:AF45 AI44:AI45">
    <cfRule type="cellIs" dxfId="5695" priority="15" operator="greaterThan">
      <formula>0</formula>
    </cfRule>
  </conditionalFormatting>
  <conditionalFormatting sqref="AD3:AD5">
    <cfRule type="top10" dxfId="5694" priority="183" rank="1"/>
  </conditionalFormatting>
  <conditionalFormatting sqref="AD6:AD10">
    <cfRule type="top10" dxfId="5693" priority="14" rank="1"/>
  </conditionalFormatting>
  <conditionalFormatting sqref="AD11:AD18">
    <cfRule type="top10" dxfId="5692" priority="13" rank="2"/>
  </conditionalFormatting>
  <conditionalFormatting sqref="AD19:AD23">
    <cfRule type="top10" dxfId="5691" priority="12" rank="1"/>
  </conditionalFormatting>
  <conditionalFormatting sqref="AD24:AD31">
    <cfRule type="top10" dxfId="5690" priority="11" rank="2"/>
  </conditionalFormatting>
  <conditionalFormatting sqref="AD32:AD36">
    <cfRule type="top10" dxfId="5689" priority="10" rank="1"/>
  </conditionalFormatting>
  <conditionalFormatting sqref="AE3:AE36">
    <cfRule type="cellIs" dxfId="5688" priority="1" operator="equal">
      <formula>2</formula>
    </cfRule>
  </conditionalFormatting>
  <conditionalFormatting sqref="AF3:AF5">
    <cfRule type="top10" dxfId="5687" priority="22" rank="1"/>
  </conditionalFormatting>
  <conditionalFormatting sqref="AF6:AF10">
    <cfRule type="top10" dxfId="5686" priority="21" rank="1"/>
  </conditionalFormatting>
  <conditionalFormatting sqref="AF11:AF18">
    <cfRule type="top10" dxfId="5685" priority="20" rank="2"/>
  </conditionalFormatting>
  <conditionalFormatting sqref="AF19:AF23">
    <cfRule type="top10" dxfId="5684" priority="19" rank="1"/>
  </conditionalFormatting>
  <conditionalFormatting sqref="AF24:AF31">
    <cfRule type="top10" dxfId="5683" priority="18" rank="2"/>
  </conditionalFormatting>
  <conditionalFormatting sqref="AF32:AF36">
    <cfRule type="top10" dxfId="5682" priority="17" rank="1"/>
  </conditionalFormatting>
  <conditionalFormatting sqref="AG3:AG36">
    <cfRule type="cellIs" dxfId="5681" priority="16" operator="greaterThan">
      <formula>0</formula>
    </cfRule>
  </conditionalFormatting>
  <conditionalFormatting sqref="AH3:AH5">
    <cfRule type="top10" dxfId="5680" priority="7" bottom="1" rank="1"/>
  </conditionalFormatting>
  <conditionalFormatting sqref="AH6:AH10">
    <cfRule type="top10" dxfId="5679" priority="6" bottom="1" rank="1"/>
  </conditionalFormatting>
  <conditionalFormatting sqref="AH11:AH18">
    <cfRule type="top10" dxfId="5678" priority="5" bottom="1" rank="2"/>
  </conditionalFormatting>
  <conditionalFormatting sqref="AH19:AH23">
    <cfRule type="top10" dxfId="5677" priority="4" bottom="1" rank="1"/>
  </conditionalFormatting>
  <conditionalFormatting sqref="AH1:AI1">
    <cfRule type="cellIs" dxfId="5676" priority="8" operator="equal">
      <formula>2</formula>
    </cfRule>
    <cfRule type="cellIs" dxfId="5675" priority="9" operator="equal">
      <formula>1</formula>
    </cfRule>
  </conditionalFormatting>
  <conditionalFormatting sqref="AI24:AI31">
    <cfRule type="top10" dxfId="5674" priority="3" rank="2"/>
  </conditionalFormatting>
  <conditionalFormatting sqref="AI32:AI36">
    <cfRule type="top10" dxfId="5673" priority="2" rank="1"/>
  </conditionalFormatting>
  <pageMargins left="0.7" right="0.7" top="0.75" bottom="0.75" header="0" footer="0"/>
  <pageSetup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57973-7138-4D5F-A080-3E10E22667DD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W29" sqref="W29"/>
      <selection pane="topRight" activeCell="W29" sqref="W29"/>
      <selection pane="bottomLeft" activeCell="W29" sqref="W29"/>
      <selection pane="bottomRight" activeCell="W11" sqref="W11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W7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332" t="s">
        <v>77</v>
      </c>
      <c r="W3" s="169">
        <f t="shared" ref="W3:W36" si="0">COUNTIF($C$2:$C$123,V3)+COUNTIF($S$2:$S$123,V3)</f>
        <v>6</v>
      </c>
      <c r="X3" s="164">
        <f t="shared" ref="X3:X36" si="1">SUMIF($C$2:$C$123,V3,$F$2:$F$123)+SUMIF($S$2:$S$123,V3,$M$2:$M$123)</f>
        <v>13</v>
      </c>
      <c r="Y3" s="164">
        <f t="shared" ref="Y3:Y36" si="2">SUMIF($C$2:$C$123,V3,$G$2:$G$123)+SUMIF($S$2:$S$123,V3,$N$2:$N$123)</f>
        <v>7</v>
      </c>
      <c r="Z3" s="164">
        <f t="shared" ref="Z3:Z36" si="3">SUMIF($C$2:$C$123,V3,$H$2:$H$123)+SUMIF($S$2:$S$123,V3,$O$2:$O$123)</f>
        <v>5</v>
      </c>
      <c r="AA3" s="164">
        <f>SUMIF($C$2:$C$123,V3,$I$2:$I$123)+SUMIF($S$2:$S$123,V3,$P$2:P$123)</f>
        <v>0</v>
      </c>
      <c r="AB3" s="174">
        <f t="shared" ref="AB3:AB36" si="4">SUMIF($C$2:$C$123,V3,$J$2:$J$123)+SUMIF($S$2:$S$123,V3,$Q$2:$Q$123)</f>
        <v>1</v>
      </c>
      <c r="AC3" s="180">
        <f t="shared" ref="AC3:AC36" si="5">SUMIF($C$2:$C$123,V3,$E$2:$E$123)+SUMIF($S$2:$S$123,V3,$L$2:$L$123)</f>
        <v>15</v>
      </c>
      <c r="AD3" s="183">
        <f t="shared" ref="AD3:AD36" si="6">IFERROR(IF(W3&gt;=($AI$42*$AI$43),(AC3)/(W3*3),"-"),"-")</f>
        <v>0.83333333333333337</v>
      </c>
      <c r="AE3" s="180">
        <f>IF(W3&gt;0,IF(AH3=MIN($AH$3:$AH$5),2,0),)</f>
        <v>2</v>
      </c>
      <c r="AF3" s="190">
        <f>IF(W3&gt;0,IF(AD3=MAX($AD$3:$AD$5),AC3+AE3+2,AC3+AE3),)</f>
        <v>19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1.1666666666666667</v>
      </c>
      <c r="AI3" s="206">
        <f>IFERROR(IF(W3&gt;=($AI$42*$AI$43),X3/W3,"-"),"-")</f>
        <v>2.1666666666666665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198</v>
      </c>
      <c r="D4" s="49">
        <f>SUM(D5:D14)</f>
        <v>2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0</v>
      </c>
      <c r="S4" s="149" t="s">
        <v>199</v>
      </c>
      <c r="T4" s="34"/>
      <c r="U4" s="159" t="s">
        <v>18</v>
      </c>
      <c r="V4" s="333" t="s">
        <v>213</v>
      </c>
      <c r="W4" s="170">
        <f t="shared" si="0"/>
        <v>6</v>
      </c>
      <c r="X4" s="52">
        <f t="shared" si="1"/>
        <v>7</v>
      </c>
      <c r="Y4" s="52">
        <f t="shared" si="2"/>
        <v>13</v>
      </c>
      <c r="Z4" s="52">
        <f t="shared" si="3"/>
        <v>1</v>
      </c>
      <c r="AA4" s="52">
        <f>SUMIF($C$2:$C$123,V4,$I$2:$I$123)+SUMIF($S$2:$S$123,V4,$P$2:P$123)</f>
        <v>0</v>
      </c>
      <c r="AB4" s="171">
        <f t="shared" si="4"/>
        <v>5</v>
      </c>
      <c r="AC4" s="178">
        <f t="shared" si="5"/>
        <v>3</v>
      </c>
      <c r="AD4" s="181">
        <f t="shared" si="6"/>
        <v>0.16666666666666666</v>
      </c>
      <c r="AE4" s="178">
        <f>IF(W4&gt;0,IF(AH4=MIN($AH$3:$AH$5),2,0),)</f>
        <v>0</v>
      </c>
      <c r="AF4" s="191">
        <f>IF(W4&gt;0,IF(AD4=MAX($AD$3:$AD$5),AC4+AE4+2,AC4+AE4),)</f>
        <v>3</v>
      </c>
      <c r="AG4" s="187">
        <f t="shared" si="7"/>
        <v>0</v>
      </c>
      <c r="AH4" s="53">
        <f t="shared" si="8"/>
        <v>2.1666666666666665</v>
      </c>
      <c r="AI4" s="207">
        <f t="shared" ref="AI4:AI36" si="9">IFERROR(IF(W4&gt;=($AI$42*$AI$43),X4/W4,"-"),"-")</f>
        <v>1.1666666666666667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77</v>
      </c>
      <c r="D5" s="56"/>
      <c r="E5" s="56">
        <f t="shared" ref="E5:E14" si="10">IF((C5=""),0,IF($D$4=$R$4,1,IF($D$4&gt;$R$4,3,IF($D$4&lt;$R$4,0))))</f>
        <v>3</v>
      </c>
      <c r="F5" s="56">
        <f t="shared" ref="F5:F14" si="11">$D$4</f>
        <v>2</v>
      </c>
      <c r="G5" s="56">
        <f t="shared" ref="G5:G14" si="12">$R$4</f>
        <v>0</v>
      </c>
      <c r="H5" s="56">
        <f t="shared" ref="H5:H14" si="13">IF((C5=""),0,IF($D$4&gt;$R$4,1,0))</f>
        <v>1</v>
      </c>
      <c r="I5" s="56">
        <f t="shared" ref="I5:I14" si="14">IF((C5=""),0,IF($D$4=$R$4,1,0))</f>
        <v>0</v>
      </c>
      <c r="J5" s="56">
        <f t="shared" ref="J5:J14" si="15">IF((C5=""),0,IF($D$4&lt;$R$4,1,0))</f>
        <v>0</v>
      </c>
      <c r="K5" s="57"/>
      <c r="L5" s="56">
        <f t="shared" ref="L5:L14" si="16">IF((S5=""),0,IF($D$4=$R$4,1,IF($D$4&lt;$R$4,3,IF($D$4&gt;$R$4,0))))</f>
        <v>0</v>
      </c>
      <c r="M5" s="56">
        <f t="shared" ref="M5:M14" si="17">$R$4</f>
        <v>0</v>
      </c>
      <c r="N5" s="56">
        <f t="shared" ref="N5:N14" si="18">$D$4</f>
        <v>2</v>
      </c>
      <c r="O5" s="56">
        <f t="shared" ref="O5:O14" si="19">IF((S5=""),0,IF($D$4&lt;$R$4,1,0))</f>
        <v>0</v>
      </c>
      <c r="P5" s="56">
        <f t="shared" ref="P5:P14" si="20">IF((S5=""),0,IF($D$4=$R$4,1,0))</f>
        <v>0</v>
      </c>
      <c r="Q5" s="56">
        <f t="shared" ref="Q5:Q14" si="21">IF((S5=""),0,IF($D$4&gt;$R$4,1,0))</f>
        <v>1</v>
      </c>
      <c r="R5" s="56"/>
      <c r="S5" s="150" t="s">
        <v>213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150" t="s">
        <v>13</v>
      </c>
      <c r="D6" s="56"/>
      <c r="E6" s="56">
        <f t="shared" si="10"/>
        <v>3</v>
      </c>
      <c r="F6" s="56">
        <f t="shared" si="11"/>
        <v>2</v>
      </c>
      <c r="G6" s="56">
        <f t="shared" si="12"/>
        <v>0</v>
      </c>
      <c r="H6" s="56">
        <f t="shared" si="13"/>
        <v>1</v>
      </c>
      <c r="I6" s="56">
        <f t="shared" si="14"/>
        <v>0</v>
      </c>
      <c r="J6" s="56">
        <f t="shared" si="15"/>
        <v>0</v>
      </c>
      <c r="K6" s="57"/>
      <c r="L6" s="56">
        <f t="shared" si="16"/>
        <v>0</v>
      </c>
      <c r="M6" s="56">
        <f t="shared" si="17"/>
        <v>0</v>
      </c>
      <c r="N6" s="56">
        <f t="shared" si="18"/>
        <v>2</v>
      </c>
      <c r="O6" s="56">
        <f t="shared" si="19"/>
        <v>0</v>
      </c>
      <c r="P6" s="56">
        <f t="shared" si="20"/>
        <v>0</v>
      </c>
      <c r="Q6" s="56">
        <f t="shared" si="21"/>
        <v>1</v>
      </c>
      <c r="R6" s="56"/>
      <c r="S6" s="150" t="s">
        <v>142</v>
      </c>
      <c r="T6" s="34"/>
      <c r="U6" s="163" t="s">
        <v>78</v>
      </c>
      <c r="V6" s="334" t="s">
        <v>13</v>
      </c>
      <c r="W6" s="169">
        <f t="shared" si="0"/>
        <v>5</v>
      </c>
      <c r="X6" s="164">
        <f t="shared" si="1"/>
        <v>8</v>
      </c>
      <c r="Y6" s="164">
        <f t="shared" si="2"/>
        <v>5</v>
      </c>
      <c r="Z6" s="164">
        <f t="shared" si="3"/>
        <v>3</v>
      </c>
      <c r="AA6" s="164">
        <f>SUMIF($C$2:$C$123,V6,$I$2:$I$123)+SUMIF($S$2:$S$123,V6,$P$2:P$123)</f>
        <v>0</v>
      </c>
      <c r="AB6" s="174">
        <f t="shared" si="4"/>
        <v>2</v>
      </c>
      <c r="AC6" s="180">
        <f t="shared" si="5"/>
        <v>9</v>
      </c>
      <c r="AD6" s="183">
        <f t="shared" si="6"/>
        <v>0.6</v>
      </c>
      <c r="AE6" s="180">
        <f>IF(W6&gt;0,IF(AH6=MIN($AH$6:$AH$10),2,0),)</f>
        <v>2</v>
      </c>
      <c r="AF6" s="190">
        <f>IF(W6&gt;0,IF(AD6=MAX($AD$6:$AD$10),AC6+AE6+2,AC6+AE6),)</f>
        <v>13</v>
      </c>
      <c r="AG6" s="189">
        <f t="shared" si="7"/>
        <v>1</v>
      </c>
      <c r="AH6" s="165">
        <f t="shared" si="8"/>
        <v>1</v>
      </c>
      <c r="AI6" s="206">
        <f t="shared" si="9"/>
        <v>1.6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150" t="s">
        <v>146</v>
      </c>
      <c r="D7" s="56"/>
      <c r="E7" s="56">
        <f t="shared" si="10"/>
        <v>3</v>
      </c>
      <c r="F7" s="56">
        <f t="shared" si="11"/>
        <v>2</v>
      </c>
      <c r="G7" s="56">
        <f t="shared" si="12"/>
        <v>0</v>
      </c>
      <c r="H7" s="56">
        <f t="shared" si="13"/>
        <v>1</v>
      </c>
      <c r="I7" s="56">
        <f t="shared" si="14"/>
        <v>0</v>
      </c>
      <c r="J7" s="56">
        <f t="shared" si="15"/>
        <v>0</v>
      </c>
      <c r="K7" s="57"/>
      <c r="L7" s="56">
        <f t="shared" si="16"/>
        <v>0</v>
      </c>
      <c r="M7" s="56">
        <f t="shared" si="17"/>
        <v>0</v>
      </c>
      <c r="N7" s="56">
        <f t="shared" si="18"/>
        <v>2</v>
      </c>
      <c r="O7" s="56">
        <f t="shared" si="19"/>
        <v>0</v>
      </c>
      <c r="P7" s="56">
        <f t="shared" si="20"/>
        <v>0</v>
      </c>
      <c r="Q7" s="56">
        <f t="shared" si="21"/>
        <v>1</v>
      </c>
      <c r="R7" s="56"/>
      <c r="S7" s="150" t="s">
        <v>173</v>
      </c>
      <c r="T7" s="34"/>
      <c r="U7" s="166" t="s">
        <v>78</v>
      </c>
      <c r="V7" s="335" t="s">
        <v>82</v>
      </c>
      <c r="W7" s="170">
        <f t="shared" si="0"/>
        <v>4</v>
      </c>
      <c r="X7" s="52">
        <f t="shared" si="1"/>
        <v>8</v>
      </c>
      <c r="Y7" s="52">
        <f t="shared" si="2"/>
        <v>10</v>
      </c>
      <c r="Z7" s="52">
        <f t="shared" si="3"/>
        <v>2</v>
      </c>
      <c r="AA7" s="52">
        <f>SUMIF($C$2:$C$123,V7,$I$2:$I$123)+SUMIF($S$2:$S$123,V7,$P$2:P$123)</f>
        <v>0</v>
      </c>
      <c r="AB7" s="171">
        <f t="shared" si="4"/>
        <v>2</v>
      </c>
      <c r="AC7" s="178">
        <f t="shared" si="5"/>
        <v>6</v>
      </c>
      <c r="AD7" s="181">
        <f t="shared" si="6"/>
        <v>0.5</v>
      </c>
      <c r="AE7" s="178">
        <f>IF(W7&gt;0,IF(AH7=MIN($AH$6:$AH$10),2,0),)</f>
        <v>0</v>
      </c>
      <c r="AF7" s="191">
        <f>IF(W7&gt;0,IF(AD7=MAX($AD$6:$AD$10),AC7+AE7+2,AC7+AE7),)</f>
        <v>6</v>
      </c>
      <c r="AG7" s="187">
        <f t="shared" si="7"/>
        <v>0</v>
      </c>
      <c r="AH7" s="53">
        <f t="shared" si="8"/>
        <v>2.5</v>
      </c>
      <c r="AI7" s="207">
        <f t="shared" si="9"/>
        <v>2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150" t="s">
        <v>118</v>
      </c>
      <c r="D8" s="56"/>
      <c r="E8" s="56">
        <f t="shared" si="10"/>
        <v>3</v>
      </c>
      <c r="F8" s="56">
        <f t="shared" si="11"/>
        <v>2</v>
      </c>
      <c r="G8" s="56">
        <f t="shared" si="12"/>
        <v>0</v>
      </c>
      <c r="H8" s="56">
        <f t="shared" si="13"/>
        <v>1</v>
      </c>
      <c r="I8" s="56">
        <f t="shared" si="14"/>
        <v>0</v>
      </c>
      <c r="J8" s="56">
        <f t="shared" si="15"/>
        <v>0</v>
      </c>
      <c r="K8" s="57"/>
      <c r="L8" s="56">
        <f t="shared" si="16"/>
        <v>0</v>
      </c>
      <c r="M8" s="56">
        <f t="shared" si="17"/>
        <v>0</v>
      </c>
      <c r="N8" s="56">
        <f t="shared" si="18"/>
        <v>2</v>
      </c>
      <c r="O8" s="56">
        <f t="shared" si="19"/>
        <v>0</v>
      </c>
      <c r="P8" s="56">
        <f t="shared" si="20"/>
        <v>0</v>
      </c>
      <c r="Q8" s="56">
        <f t="shared" si="21"/>
        <v>1</v>
      </c>
      <c r="R8" s="56"/>
      <c r="S8" s="150" t="s">
        <v>82</v>
      </c>
      <c r="T8" s="34"/>
      <c r="U8" s="159" t="s">
        <v>78</v>
      </c>
      <c r="V8" s="333" t="s">
        <v>112</v>
      </c>
      <c r="W8" s="170">
        <f t="shared" si="0"/>
        <v>4</v>
      </c>
      <c r="X8" s="52">
        <f t="shared" si="1"/>
        <v>7</v>
      </c>
      <c r="Y8" s="52">
        <f t="shared" si="2"/>
        <v>9</v>
      </c>
      <c r="Z8" s="52">
        <f t="shared" si="3"/>
        <v>1</v>
      </c>
      <c r="AA8" s="52">
        <f>SUMIF($C$2:$C$123,V8,$I$2:$I$123)+SUMIF($S$2:$S$123,V8,$P$2:P$123)</f>
        <v>0</v>
      </c>
      <c r="AB8" s="171">
        <f t="shared" si="4"/>
        <v>3</v>
      </c>
      <c r="AC8" s="178">
        <f t="shared" si="5"/>
        <v>3</v>
      </c>
      <c r="AD8" s="181">
        <f t="shared" si="6"/>
        <v>0.25</v>
      </c>
      <c r="AE8" s="178">
        <f>IF(W8&gt;0,IF(AH8=MIN($AH$6:$AH$10),2,0),)</f>
        <v>0</v>
      </c>
      <c r="AF8" s="191">
        <f>IF(W8&gt;0,IF(AD8=MAX($AD$6:$AD$10),AC8+AE8+2,AC8+AE8),)</f>
        <v>3</v>
      </c>
      <c r="AG8" s="187">
        <f t="shared" si="7"/>
        <v>0</v>
      </c>
      <c r="AH8" s="53">
        <f t="shared" si="8"/>
        <v>2.25</v>
      </c>
      <c r="AI8" s="207">
        <f t="shared" si="9"/>
        <v>1.75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150" t="s">
        <v>147</v>
      </c>
      <c r="D9" s="56">
        <v>1</v>
      </c>
      <c r="E9" s="56">
        <f t="shared" si="10"/>
        <v>3</v>
      </c>
      <c r="F9" s="56">
        <f t="shared" si="11"/>
        <v>2</v>
      </c>
      <c r="G9" s="56">
        <f t="shared" si="12"/>
        <v>0</v>
      </c>
      <c r="H9" s="56">
        <f t="shared" si="13"/>
        <v>1</v>
      </c>
      <c r="I9" s="56">
        <f t="shared" si="14"/>
        <v>0</v>
      </c>
      <c r="J9" s="56">
        <f t="shared" si="15"/>
        <v>0</v>
      </c>
      <c r="K9" s="57"/>
      <c r="L9" s="56">
        <f t="shared" si="16"/>
        <v>0</v>
      </c>
      <c r="M9" s="56">
        <f t="shared" si="17"/>
        <v>0</v>
      </c>
      <c r="N9" s="56">
        <f t="shared" si="18"/>
        <v>2</v>
      </c>
      <c r="O9" s="56">
        <f t="shared" si="19"/>
        <v>0</v>
      </c>
      <c r="P9" s="56">
        <f t="shared" si="20"/>
        <v>0</v>
      </c>
      <c r="Q9" s="56">
        <f t="shared" si="21"/>
        <v>1</v>
      </c>
      <c r="R9" s="56"/>
      <c r="S9" s="150" t="s">
        <v>172</v>
      </c>
      <c r="T9" s="34"/>
      <c r="U9" s="167" t="s">
        <v>78</v>
      </c>
      <c r="V9" s="341" t="s">
        <v>84</v>
      </c>
      <c r="W9" s="175">
        <f t="shared" si="0"/>
        <v>3</v>
      </c>
      <c r="X9" s="58">
        <f t="shared" si="1"/>
        <v>4</v>
      </c>
      <c r="Y9" s="58">
        <f t="shared" si="2"/>
        <v>5</v>
      </c>
      <c r="Z9" s="58">
        <f t="shared" si="3"/>
        <v>1</v>
      </c>
      <c r="AA9" s="58">
        <f>SUMIF($C$2:$C$123,V9,$I$2:$I$123)+SUMIF($S$2:$S$123,V9,$P$2:P$123)</f>
        <v>0</v>
      </c>
      <c r="AB9" s="176">
        <f t="shared" si="4"/>
        <v>2</v>
      </c>
      <c r="AC9" s="178">
        <f t="shared" si="5"/>
        <v>3</v>
      </c>
      <c r="AD9" s="181">
        <f t="shared" si="6"/>
        <v>0.33333333333333331</v>
      </c>
      <c r="AE9" s="178">
        <f>IF(W9&gt;0,IF(AH9=MIN($AH$6:$AH$10),2,0),)</f>
        <v>0</v>
      </c>
      <c r="AF9" s="191">
        <f>IF(W9&gt;0,IF(AD9=MAX($AD$6:$AD$10),AC9+AE9+2,AC9+AE9),)</f>
        <v>3</v>
      </c>
      <c r="AG9" s="187">
        <f t="shared" si="7"/>
        <v>0</v>
      </c>
      <c r="AH9" s="53">
        <f t="shared" si="8"/>
        <v>1.6666666666666667</v>
      </c>
      <c r="AI9" s="207">
        <f t="shared" si="9"/>
        <v>1.3333333333333333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148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150" t="s">
        <v>143</v>
      </c>
      <c r="D10" s="56">
        <v>1</v>
      </c>
      <c r="E10" s="56">
        <f t="shared" si="10"/>
        <v>3</v>
      </c>
      <c r="F10" s="56">
        <f t="shared" si="11"/>
        <v>2</v>
      </c>
      <c r="G10" s="56">
        <f t="shared" si="12"/>
        <v>0</v>
      </c>
      <c r="H10" s="56">
        <f t="shared" si="13"/>
        <v>1</v>
      </c>
      <c r="I10" s="56">
        <f t="shared" si="14"/>
        <v>0</v>
      </c>
      <c r="J10" s="56">
        <f t="shared" si="15"/>
        <v>0</v>
      </c>
      <c r="K10" s="57"/>
      <c r="L10" s="56">
        <f t="shared" si="16"/>
        <v>0</v>
      </c>
      <c r="M10" s="56">
        <f t="shared" si="17"/>
        <v>0</v>
      </c>
      <c r="N10" s="56">
        <f t="shared" si="18"/>
        <v>2</v>
      </c>
      <c r="O10" s="56">
        <f t="shared" si="19"/>
        <v>0</v>
      </c>
      <c r="P10" s="56">
        <f t="shared" si="20"/>
        <v>0</v>
      </c>
      <c r="Q10" s="56">
        <f t="shared" si="21"/>
        <v>1</v>
      </c>
      <c r="R10" s="56"/>
      <c r="S10" s="150" t="s">
        <v>15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150" t="s">
        <v>116</v>
      </c>
      <c r="D11" s="56"/>
      <c r="E11" s="56">
        <f t="shared" si="10"/>
        <v>3</v>
      </c>
      <c r="F11" s="56">
        <f t="shared" si="11"/>
        <v>2</v>
      </c>
      <c r="G11" s="56">
        <f t="shared" si="12"/>
        <v>0</v>
      </c>
      <c r="H11" s="56">
        <f t="shared" si="13"/>
        <v>1</v>
      </c>
      <c r="I11" s="56">
        <f t="shared" si="14"/>
        <v>0</v>
      </c>
      <c r="J11" s="56">
        <f t="shared" si="15"/>
        <v>0</v>
      </c>
      <c r="K11" s="57"/>
      <c r="L11" s="56">
        <f t="shared" si="16"/>
        <v>0</v>
      </c>
      <c r="M11" s="56">
        <f t="shared" si="17"/>
        <v>0</v>
      </c>
      <c r="N11" s="56">
        <f t="shared" si="18"/>
        <v>2</v>
      </c>
      <c r="O11" s="56">
        <f t="shared" si="19"/>
        <v>0</v>
      </c>
      <c r="P11" s="56">
        <f t="shared" si="20"/>
        <v>0</v>
      </c>
      <c r="Q11" s="56">
        <f t="shared" si="21"/>
        <v>1</v>
      </c>
      <c r="R11" s="56"/>
      <c r="S11" s="150" t="s">
        <v>144</v>
      </c>
      <c r="T11" s="34"/>
      <c r="U11" s="168" t="s">
        <v>121</v>
      </c>
      <c r="V11" s="332" t="s">
        <v>146</v>
      </c>
      <c r="W11" s="169">
        <f t="shared" si="0"/>
        <v>4</v>
      </c>
      <c r="X11" s="164">
        <f t="shared" si="1"/>
        <v>5</v>
      </c>
      <c r="Y11" s="164">
        <f t="shared" si="2"/>
        <v>1</v>
      </c>
      <c r="Z11" s="164">
        <f t="shared" si="3"/>
        <v>3</v>
      </c>
      <c r="AA11" s="164">
        <f>SUMIF($C$2:$C$123,V11,$I$2:$I$123)+SUMIF($S$2:$S$123,V11,$P$2:P$123)</f>
        <v>0</v>
      </c>
      <c r="AB11" s="174">
        <f t="shared" si="4"/>
        <v>1</v>
      </c>
      <c r="AC11" s="180">
        <f t="shared" si="5"/>
        <v>9</v>
      </c>
      <c r="AD11" s="183">
        <f t="shared" si="6"/>
        <v>0.75</v>
      </c>
      <c r="AE11" s="180">
        <f t="shared" ref="AE11:AE18" si="22">IF(W11&gt;0,IF(OR(SMALL($AH$11:$AH$18,2)=AH11,SMALL($AH$11:$AH$18,1)=AH11),2,0),)</f>
        <v>2</v>
      </c>
      <c r="AF11" s="190">
        <f t="shared" ref="AF11:AF18" si="23">IF(W11&gt;0,IF(OR(LARGE($AD$11:$AD$18,2)=AD11,LARGE($AD$11:$AD$18,1)=AD11),AC11+AE11+2,AC11+AE11),)</f>
        <v>13</v>
      </c>
      <c r="AG11" s="189">
        <f t="shared" si="7"/>
        <v>0</v>
      </c>
      <c r="AH11" s="165">
        <f t="shared" si="8"/>
        <v>0.25</v>
      </c>
      <c r="AI11" s="206">
        <f t="shared" si="9"/>
        <v>1.25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150" t="s">
        <v>148</v>
      </c>
      <c r="D12" s="56"/>
      <c r="E12" s="56">
        <f t="shared" si="10"/>
        <v>3</v>
      </c>
      <c r="F12" s="56">
        <f t="shared" si="11"/>
        <v>2</v>
      </c>
      <c r="G12" s="56">
        <f t="shared" si="12"/>
        <v>0</v>
      </c>
      <c r="H12" s="56">
        <f t="shared" si="13"/>
        <v>1</v>
      </c>
      <c r="I12" s="56">
        <f t="shared" si="14"/>
        <v>0</v>
      </c>
      <c r="J12" s="56">
        <f t="shared" si="15"/>
        <v>0</v>
      </c>
      <c r="K12" s="57"/>
      <c r="L12" s="56">
        <f t="shared" si="16"/>
        <v>0</v>
      </c>
      <c r="M12" s="56">
        <f t="shared" si="17"/>
        <v>0</v>
      </c>
      <c r="N12" s="56">
        <f t="shared" si="18"/>
        <v>2</v>
      </c>
      <c r="O12" s="56">
        <f t="shared" si="19"/>
        <v>0</v>
      </c>
      <c r="P12" s="56">
        <f t="shared" si="20"/>
        <v>0</v>
      </c>
      <c r="Q12" s="56">
        <f t="shared" si="21"/>
        <v>1</v>
      </c>
      <c r="R12" s="56"/>
      <c r="S12" s="150" t="s">
        <v>174</v>
      </c>
      <c r="T12" s="34"/>
      <c r="U12" s="159" t="s">
        <v>121</v>
      </c>
      <c r="V12" s="333" t="s">
        <v>173</v>
      </c>
      <c r="W12" s="170">
        <f t="shared" si="0"/>
        <v>4</v>
      </c>
      <c r="X12" s="52">
        <f t="shared" si="1"/>
        <v>8</v>
      </c>
      <c r="Y12" s="52">
        <f t="shared" si="2"/>
        <v>10</v>
      </c>
      <c r="Z12" s="52">
        <f t="shared" si="3"/>
        <v>2</v>
      </c>
      <c r="AA12" s="52">
        <f>SUMIF($C$2:$C$123,V12,$I$2:$I$123)+SUMIF($S$2:$S$123,V12,$P$2:P$123)</f>
        <v>0</v>
      </c>
      <c r="AB12" s="171">
        <f t="shared" si="4"/>
        <v>2</v>
      </c>
      <c r="AC12" s="178">
        <f t="shared" si="5"/>
        <v>6</v>
      </c>
      <c r="AD12" s="181">
        <f t="shared" si="6"/>
        <v>0.5</v>
      </c>
      <c r="AE12" s="178">
        <f t="shared" si="22"/>
        <v>0</v>
      </c>
      <c r="AF12" s="191">
        <f t="shared" si="23"/>
        <v>6</v>
      </c>
      <c r="AG12" s="187">
        <f t="shared" si="7"/>
        <v>1</v>
      </c>
      <c r="AH12" s="53">
        <f t="shared" si="8"/>
        <v>2.5</v>
      </c>
      <c r="AI12" s="207">
        <f t="shared" si="9"/>
        <v>2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2</v>
      </c>
      <c r="G13" s="56">
        <f t="shared" si="12"/>
        <v>0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0</v>
      </c>
      <c r="N13" s="56">
        <f t="shared" si="18"/>
        <v>2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333" t="s">
        <v>144</v>
      </c>
      <c r="W13" s="170">
        <f t="shared" si="0"/>
        <v>4</v>
      </c>
      <c r="X13" s="52">
        <f t="shared" si="1"/>
        <v>8</v>
      </c>
      <c r="Y13" s="52">
        <f t="shared" si="2"/>
        <v>10</v>
      </c>
      <c r="Z13" s="52">
        <f t="shared" si="3"/>
        <v>2</v>
      </c>
      <c r="AA13" s="52">
        <f>SUMIF($C$2:$C$123,V13,$I$2:$I$123)+SUMIF($S$2:$S$123,V13,$P$2:P$123)</f>
        <v>0</v>
      </c>
      <c r="AB13" s="171">
        <f t="shared" si="4"/>
        <v>2</v>
      </c>
      <c r="AC13" s="178">
        <f t="shared" si="5"/>
        <v>6</v>
      </c>
      <c r="AD13" s="181">
        <f t="shared" si="6"/>
        <v>0.5</v>
      </c>
      <c r="AE13" s="178">
        <f t="shared" si="22"/>
        <v>0</v>
      </c>
      <c r="AF13" s="191">
        <f t="shared" si="23"/>
        <v>6</v>
      </c>
      <c r="AG13" s="187">
        <f t="shared" si="7"/>
        <v>1</v>
      </c>
      <c r="AH13" s="53">
        <f t="shared" si="8"/>
        <v>2.5</v>
      </c>
      <c r="AI13" s="207">
        <f t="shared" si="9"/>
        <v>2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2</v>
      </c>
      <c r="G14" s="67">
        <f t="shared" si="12"/>
        <v>0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0</v>
      </c>
      <c r="N14" s="67">
        <f t="shared" si="18"/>
        <v>2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333" t="s">
        <v>118</v>
      </c>
      <c r="W14" s="170">
        <f t="shared" si="0"/>
        <v>4</v>
      </c>
      <c r="X14" s="52">
        <f t="shared" si="1"/>
        <v>5</v>
      </c>
      <c r="Y14" s="52">
        <f t="shared" si="2"/>
        <v>1</v>
      </c>
      <c r="Z14" s="52">
        <f t="shared" si="3"/>
        <v>3</v>
      </c>
      <c r="AA14" s="52">
        <f>SUMIF($C$2:$C$123,V14,$I$2:$I$123)+SUMIF($S$2:$S$123,V14,$P$2:P$123)</f>
        <v>0</v>
      </c>
      <c r="AB14" s="171">
        <f t="shared" si="4"/>
        <v>1</v>
      </c>
      <c r="AC14" s="178">
        <f t="shared" si="5"/>
        <v>9</v>
      </c>
      <c r="AD14" s="181">
        <f t="shared" si="6"/>
        <v>0.75</v>
      </c>
      <c r="AE14" s="178">
        <f t="shared" si="22"/>
        <v>2</v>
      </c>
      <c r="AF14" s="191">
        <f t="shared" si="23"/>
        <v>13</v>
      </c>
      <c r="AG14" s="187">
        <f t="shared" si="7"/>
        <v>0</v>
      </c>
      <c r="AH14" s="53">
        <f t="shared" si="8"/>
        <v>0.25</v>
      </c>
      <c r="AI14" s="207">
        <f t="shared" si="9"/>
        <v>1.25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333" t="s">
        <v>114</v>
      </c>
      <c r="W15" s="170">
        <f t="shared" si="0"/>
        <v>2</v>
      </c>
      <c r="X15" s="52">
        <f t="shared" si="1"/>
        <v>3</v>
      </c>
      <c r="Y15" s="52">
        <f t="shared" si="2"/>
        <v>5</v>
      </c>
      <c r="Z15" s="52">
        <f t="shared" si="3"/>
        <v>0</v>
      </c>
      <c r="AA15" s="52">
        <f>SUMIF($C$2:$C$123,V15,$I$2:$I$123)+SUMIF($S$2:$S$123,V15,$P$2:P$123)</f>
        <v>0</v>
      </c>
      <c r="AB15" s="171">
        <f t="shared" si="4"/>
        <v>2</v>
      </c>
      <c r="AC15" s="178">
        <f t="shared" si="5"/>
        <v>0</v>
      </c>
      <c r="AD15" s="181" t="str">
        <f t="shared" si="6"/>
        <v>-</v>
      </c>
      <c r="AE15" s="178">
        <f t="shared" si="22"/>
        <v>0</v>
      </c>
      <c r="AF15" s="191">
        <f t="shared" si="23"/>
        <v>0</v>
      </c>
      <c r="AG15" s="187">
        <f t="shared" si="7"/>
        <v>0</v>
      </c>
      <c r="AH15" s="53" t="str">
        <f t="shared" si="8"/>
        <v>-</v>
      </c>
      <c r="AI15" s="207" t="str">
        <f t="shared" si="9"/>
        <v>-</v>
      </c>
      <c r="AJ15" s="34"/>
      <c r="AS15" s="97"/>
      <c r="AT15" s="294"/>
      <c r="AU15" s="288"/>
      <c r="AV15" s="426" t="s">
        <v>116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143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/>
      <c r="W16" s="170">
        <f t="shared" si="0"/>
        <v>0</v>
      </c>
      <c r="X16" s="52">
        <f t="shared" si="1"/>
        <v>0</v>
      </c>
      <c r="Y16" s="52">
        <f t="shared" si="2"/>
        <v>0</v>
      </c>
      <c r="Z16" s="52">
        <f t="shared" si="3"/>
        <v>0</v>
      </c>
      <c r="AA16" s="52">
        <f>SUMIF($C$2:$C$123,V16,$I$2:$I$123)+SUMIF($S$2:$S$123,V16,$P$2:P$123)</f>
        <v>0</v>
      </c>
      <c r="AB16" s="171">
        <f t="shared" si="4"/>
        <v>0</v>
      </c>
      <c r="AC16" s="178">
        <f t="shared" si="5"/>
        <v>0</v>
      </c>
      <c r="AD16" s="181" t="str">
        <f t="shared" si="6"/>
        <v>-</v>
      </c>
      <c r="AE16" s="178">
        <f t="shared" si="22"/>
        <v>0</v>
      </c>
      <c r="AF16" s="191">
        <f t="shared" si="23"/>
        <v>0</v>
      </c>
      <c r="AG16" s="187">
        <f t="shared" si="7"/>
        <v>0</v>
      </c>
      <c r="AH16" s="53" t="str">
        <f t="shared" si="8"/>
        <v>-</v>
      </c>
      <c r="AI16" s="207" t="str">
        <f t="shared" si="9"/>
        <v>-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Preto</v>
      </c>
      <c r="D17" s="49">
        <f>SUM(D18:D27)</f>
        <v>0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1</v>
      </c>
      <c r="S17" s="48" t="str">
        <f>C4</f>
        <v>Branco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Fabio</v>
      </c>
      <c r="D18" s="56"/>
      <c r="E18" s="56">
        <f t="shared" ref="E18:E27" si="24">IF((C18=""),0,IF($D$17=$R$17,1,IF($D$17&gt;$R$17,3,IF($D$17&lt;$R$17,0))))</f>
        <v>0</v>
      </c>
      <c r="F18" s="56">
        <f t="shared" ref="F18:F27" si="25">$D$17</f>
        <v>0</v>
      </c>
      <c r="G18" s="56">
        <f t="shared" ref="G18:G27" si="26">$R$17</f>
        <v>1</v>
      </c>
      <c r="H18" s="56">
        <f t="shared" ref="H18:H27" si="27">IF((C18=""),0,IF($D$17&gt;$R$17,1,0))</f>
        <v>0</v>
      </c>
      <c r="I18" s="56">
        <f t="shared" ref="I18:I27" si="28">IF((C18=""),0,IF($D$17=$R$17,1,0))</f>
        <v>0</v>
      </c>
      <c r="J18" s="56">
        <f t="shared" ref="J18:J27" si="29">IF((C18=""),0,IF($D$17&lt;$R$17,1,0))</f>
        <v>1</v>
      </c>
      <c r="K18" s="57"/>
      <c r="L18" s="56">
        <f t="shared" ref="L18:L27" si="30">IF((S18=""),0,IF($D$17=$R$17,1,IF($D$17&lt;$R$17,3,IF($D$17&gt;$R$17,0))))</f>
        <v>3</v>
      </c>
      <c r="M18" s="56">
        <f t="shared" ref="M18:M27" si="31">$R$17</f>
        <v>1</v>
      </c>
      <c r="N18" s="56">
        <f t="shared" ref="N18:N27" si="32">$D$17</f>
        <v>0</v>
      </c>
      <c r="O18" s="56">
        <f t="shared" ref="O18:O27" si="33">IF((S18=""),0,IF($D$17&lt;$R$17,1,0))</f>
        <v>1</v>
      </c>
      <c r="P18" s="56">
        <f t="shared" ref="P18:P27" si="34">IF((S18=""),0,IF($D$17=$R$17,1,0))</f>
        <v>0</v>
      </c>
      <c r="Q18" s="56">
        <f t="shared" ref="Q18:Q27" si="35">IF((S18=""),0,IF($D$17&gt;$R$17,1,0))</f>
        <v>0</v>
      </c>
      <c r="R18" s="56"/>
      <c r="S18" s="55" t="str">
        <f>$S$5</f>
        <v>Lucas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150" t="s">
        <v>112</v>
      </c>
      <c r="D19" s="56"/>
      <c r="E19" s="56">
        <f t="shared" si="24"/>
        <v>0</v>
      </c>
      <c r="F19" s="56">
        <f t="shared" si="25"/>
        <v>0</v>
      </c>
      <c r="G19" s="56">
        <f t="shared" si="26"/>
        <v>1</v>
      </c>
      <c r="H19" s="56">
        <f t="shared" si="27"/>
        <v>0</v>
      </c>
      <c r="I19" s="56">
        <f t="shared" si="28"/>
        <v>0</v>
      </c>
      <c r="J19" s="56">
        <f t="shared" si="29"/>
        <v>1</v>
      </c>
      <c r="K19" s="57"/>
      <c r="L19" s="56">
        <f t="shared" si="30"/>
        <v>3</v>
      </c>
      <c r="M19" s="56">
        <f t="shared" si="31"/>
        <v>1</v>
      </c>
      <c r="N19" s="56">
        <f t="shared" si="32"/>
        <v>0</v>
      </c>
      <c r="O19" s="56">
        <f t="shared" si="33"/>
        <v>1</v>
      </c>
      <c r="P19" s="56">
        <f t="shared" si="34"/>
        <v>0</v>
      </c>
      <c r="Q19" s="56">
        <f t="shared" si="35"/>
        <v>0</v>
      </c>
      <c r="R19" s="56"/>
      <c r="S19" s="150" t="s">
        <v>13</v>
      </c>
      <c r="T19" s="34"/>
      <c r="U19" s="169" t="s">
        <v>83</v>
      </c>
      <c r="V19" s="332" t="s">
        <v>142</v>
      </c>
      <c r="W19" s="169">
        <f t="shared" si="0"/>
        <v>4</v>
      </c>
      <c r="X19" s="164">
        <f t="shared" si="1"/>
        <v>8</v>
      </c>
      <c r="Y19" s="164">
        <f t="shared" si="2"/>
        <v>10</v>
      </c>
      <c r="Z19" s="164">
        <f t="shared" si="3"/>
        <v>2</v>
      </c>
      <c r="AA19" s="164">
        <f>SUMIF($C$2:$C$123,V19,$I$2:$I$123)+SUMIF($S$2:$S$123,V19,$P$2:P$123)</f>
        <v>0</v>
      </c>
      <c r="AB19" s="174">
        <f t="shared" si="4"/>
        <v>2</v>
      </c>
      <c r="AC19" s="180">
        <f t="shared" si="5"/>
        <v>6</v>
      </c>
      <c r="AD19" s="183">
        <f t="shared" si="6"/>
        <v>0.5</v>
      </c>
      <c r="AE19" s="180">
        <f>IF(W19&gt;0,IF(AH19=MIN($AH$19:$AH$23),2,0),)</f>
        <v>0</v>
      </c>
      <c r="AF19" s="190">
        <f>IF(W19&gt;0,IF(AD19=MAX($AD$19:$AD$23),AC19+AE19+2,AC19+AE19),)</f>
        <v>6</v>
      </c>
      <c r="AG19" s="189">
        <f t="shared" si="7"/>
        <v>0</v>
      </c>
      <c r="AH19" s="165">
        <f t="shared" si="8"/>
        <v>2.5</v>
      </c>
      <c r="AI19" s="206">
        <f t="shared" si="9"/>
        <v>2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150" t="s">
        <v>114</v>
      </c>
      <c r="D20" s="56"/>
      <c r="E20" s="56">
        <f t="shared" si="24"/>
        <v>0</v>
      </c>
      <c r="F20" s="56">
        <f t="shared" si="25"/>
        <v>0</v>
      </c>
      <c r="G20" s="56">
        <f t="shared" si="26"/>
        <v>1</v>
      </c>
      <c r="H20" s="56">
        <f t="shared" si="27"/>
        <v>0</v>
      </c>
      <c r="I20" s="56">
        <f t="shared" si="28"/>
        <v>0</v>
      </c>
      <c r="J20" s="56">
        <f t="shared" si="29"/>
        <v>1</v>
      </c>
      <c r="K20" s="57"/>
      <c r="L20" s="56">
        <f t="shared" si="30"/>
        <v>3</v>
      </c>
      <c r="M20" s="56">
        <f t="shared" si="31"/>
        <v>1</v>
      </c>
      <c r="N20" s="56">
        <f t="shared" si="32"/>
        <v>0</v>
      </c>
      <c r="O20" s="56">
        <f t="shared" si="33"/>
        <v>1</v>
      </c>
      <c r="P20" s="56">
        <f t="shared" si="34"/>
        <v>0</v>
      </c>
      <c r="Q20" s="56">
        <f t="shared" si="35"/>
        <v>0</v>
      </c>
      <c r="R20" s="56"/>
      <c r="S20" s="150" t="s">
        <v>146</v>
      </c>
      <c r="T20" s="34"/>
      <c r="U20" s="159" t="s">
        <v>83</v>
      </c>
      <c r="V20" s="333" t="s">
        <v>147</v>
      </c>
      <c r="W20" s="170">
        <f t="shared" si="0"/>
        <v>4</v>
      </c>
      <c r="X20" s="52">
        <f t="shared" si="1"/>
        <v>5</v>
      </c>
      <c r="Y20" s="52">
        <f t="shared" si="2"/>
        <v>1</v>
      </c>
      <c r="Z20" s="52">
        <f t="shared" si="3"/>
        <v>3</v>
      </c>
      <c r="AA20" s="52">
        <f>SUMIF($C$2:$C$123,V20,$I$2:$I$123)+SUMIF($S$2:$S$123,V20,$P$2:P$123)</f>
        <v>0</v>
      </c>
      <c r="AB20" s="171">
        <f t="shared" si="4"/>
        <v>1</v>
      </c>
      <c r="AC20" s="178">
        <f t="shared" si="5"/>
        <v>9</v>
      </c>
      <c r="AD20" s="181">
        <f t="shared" si="6"/>
        <v>0.75</v>
      </c>
      <c r="AE20" s="178">
        <f>IF(W20&gt;0,IF(AH20=MIN($AH$19:$AH$23),2,0),)</f>
        <v>2</v>
      </c>
      <c r="AF20" s="191">
        <f>IF(W20&gt;0,IF(AD20=MAX($AD$19:$AD$23),AC20+AE20+2,AC20+AE20),)</f>
        <v>13</v>
      </c>
      <c r="AG20" s="187">
        <f t="shared" si="7"/>
        <v>1</v>
      </c>
      <c r="AH20" s="53">
        <f t="shared" si="8"/>
        <v>0.25</v>
      </c>
      <c r="AI20" s="207">
        <f t="shared" si="9"/>
        <v>1.25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150" t="s">
        <v>14</v>
      </c>
      <c r="D21" s="56"/>
      <c r="E21" s="56">
        <f t="shared" si="24"/>
        <v>0</v>
      </c>
      <c r="F21" s="56">
        <f t="shared" si="25"/>
        <v>0</v>
      </c>
      <c r="G21" s="56">
        <f t="shared" si="26"/>
        <v>1</v>
      </c>
      <c r="H21" s="56">
        <f t="shared" si="27"/>
        <v>0</v>
      </c>
      <c r="I21" s="56">
        <f t="shared" si="28"/>
        <v>0</v>
      </c>
      <c r="J21" s="56">
        <f t="shared" si="29"/>
        <v>1</v>
      </c>
      <c r="K21" s="57"/>
      <c r="L21" s="56">
        <f t="shared" si="30"/>
        <v>3</v>
      </c>
      <c r="M21" s="56">
        <f t="shared" si="31"/>
        <v>1</v>
      </c>
      <c r="N21" s="56">
        <f t="shared" si="32"/>
        <v>0</v>
      </c>
      <c r="O21" s="56">
        <f t="shared" si="33"/>
        <v>1</v>
      </c>
      <c r="P21" s="56">
        <f t="shared" si="34"/>
        <v>0</v>
      </c>
      <c r="Q21" s="56">
        <f t="shared" si="35"/>
        <v>0</v>
      </c>
      <c r="R21" s="56"/>
      <c r="S21" s="150" t="s">
        <v>118</v>
      </c>
      <c r="T21" s="34"/>
      <c r="U21" s="159" t="s">
        <v>83</v>
      </c>
      <c r="V21" s="333" t="s">
        <v>14</v>
      </c>
      <c r="W21" s="170">
        <f t="shared" si="0"/>
        <v>4</v>
      </c>
      <c r="X21" s="52">
        <f t="shared" si="1"/>
        <v>7</v>
      </c>
      <c r="Y21" s="52">
        <f t="shared" si="2"/>
        <v>9</v>
      </c>
      <c r="Z21" s="52">
        <f t="shared" si="3"/>
        <v>1</v>
      </c>
      <c r="AA21" s="52">
        <f>SUMIF($C$2:$C$123,V21,$I$2:$I$123)+SUMIF($S$2:$S$123,V21,$P$2:P$123)</f>
        <v>0</v>
      </c>
      <c r="AB21" s="171">
        <f t="shared" si="4"/>
        <v>3</v>
      </c>
      <c r="AC21" s="178">
        <f t="shared" si="5"/>
        <v>3</v>
      </c>
      <c r="AD21" s="181">
        <f t="shared" si="6"/>
        <v>0.25</v>
      </c>
      <c r="AE21" s="178">
        <f>IF(W21&gt;0,IF(AH21=MIN($AH$19:$AH$23),2,0),)</f>
        <v>0</v>
      </c>
      <c r="AF21" s="191">
        <f>IF(W21&gt;0,IF(AD21=MAX($AD$19:$AD$23),AC21+AE21+2,AC21+AE21),)</f>
        <v>3</v>
      </c>
      <c r="AG21" s="187">
        <f t="shared" si="7"/>
        <v>0</v>
      </c>
      <c r="AH21" s="53">
        <f t="shared" si="8"/>
        <v>2.25</v>
      </c>
      <c r="AI21" s="207">
        <f t="shared" si="9"/>
        <v>1.75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150" t="s">
        <v>84</v>
      </c>
      <c r="D22" s="56"/>
      <c r="E22" s="56">
        <f t="shared" si="24"/>
        <v>0</v>
      </c>
      <c r="F22" s="56">
        <f t="shared" si="25"/>
        <v>0</v>
      </c>
      <c r="G22" s="56">
        <f t="shared" si="26"/>
        <v>1</v>
      </c>
      <c r="H22" s="56">
        <f t="shared" si="27"/>
        <v>0</v>
      </c>
      <c r="I22" s="56">
        <f t="shared" si="28"/>
        <v>0</v>
      </c>
      <c r="J22" s="56">
        <f t="shared" si="29"/>
        <v>1</v>
      </c>
      <c r="K22" s="57"/>
      <c r="L22" s="56">
        <f t="shared" si="30"/>
        <v>3</v>
      </c>
      <c r="M22" s="56">
        <f t="shared" si="31"/>
        <v>1</v>
      </c>
      <c r="N22" s="56">
        <f t="shared" si="32"/>
        <v>0</v>
      </c>
      <c r="O22" s="56">
        <f t="shared" si="33"/>
        <v>1</v>
      </c>
      <c r="P22" s="56">
        <f t="shared" si="34"/>
        <v>0</v>
      </c>
      <c r="Q22" s="56">
        <f t="shared" si="35"/>
        <v>0</v>
      </c>
      <c r="R22" s="56"/>
      <c r="S22" s="150" t="s">
        <v>147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150" t="s">
        <v>169</v>
      </c>
      <c r="D23" s="56"/>
      <c r="E23" s="56">
        <f t="shared" si="24"/>
        <v>0</v>
      </c>
      <c r="F23" s="56">
        <f t="shared" si="25"/>
        <v>0</v>
      </c>
      <c r="G23" s="56">
        <f t="shared" si="26"/>
        <v>1</v>
      </c>
      <c r="H23" s="56">
        <f t="shared" si="27"/>
        <v>0</v>
      </c>
      <c r="I23" s="56">
        <f t="shared" si="28"/>
        <v>0</v>
      </c>
      <c r="J23" s="56">
        <f t="shared" si="29"/>
        <v>1</v>
      </c>
      <c r="K23" s="57"/>
      <c r="L23" s="56">
        <f t="shared" si="30"/>
        <v>3</v>
      </c>
      <c r="M23" s="56">
        <f t="shared" si="31"/>
        <v>1</v>
      </c>
      <c r="N23" s="56">
        <f t="shared" si="32"/>
        <v>0</v>
      </c>
      <c r="O23" s="56">
        <f t="shared" si="33"/>
        <v>1</v>
      </c>
      <c r="P23" s="56">
        <f t="shared" si="34"/>
        <v>0</v>
      </c>
      <c r="Q23" s="56">
        <f t="shared" si="35"/>
        <v>0</v>
      </c>
      <c r="R23" s="56">
        <v>1</v>
      </c>
      <c r="S23" s="150" t="s">
        <v>143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147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150" t="s">
        <v>119</v>
      </c>
      <c r="D24" s="56"/>
      <c r="E24" s="56">
        <f t="shared" si="24"/>
        <v>0</v>
      </c>
      <c r="F24" s="56">
        <f t="shared" si="25"/>
        <v>0</v>
      </c>
      <c r="G24" s="56">
        <f t="shared" si="26"/>
        <v>1</v>
      </c>
      <c r="H24" s="56">
        <f t="shared" si="27"/>
        <v>0</v>
      </c>
      <c r="I24" s="56">
        <f t="shared" si="28"/>
        <v>0</v>
      </c>
      <c r="J24" s="56">
        <f t="shared" si="29"/>
        <v>1</v>
      </c>
      <c r="K24" s="57"/>
      <c r="L24" s="56">
        <f t="shared" si="30"/>
        <v>3</v>
      </c>
      <c r="M24" s="56">
        <f t="shared" si="31"/>
        <v>1</v>
      </c>
      <c r="N24" s="56">
        <f t="shared" si="32"/>
        <v>0</v>
      </c>
      <c r="O24" s="56">
        <f t="shared" si="33"/>
        <v>1</v>
      </c>
      <c r="P24" s="56">
        <f t="shared" si="34"/>
        <v>0</v>
      </c>
      <c r="Q24" s="56">
        <f t="shared" si="35"/>
        <v>0</v>
      </c>
      <c r="R24" s="56"/>
      <c r="S24" s="150" t="s">
        <v>116</v>
      </c>
      <c r="T24" s="34"/>
      <c r="U24" s="163" t="s">
        <v>86</v>
      </c>
      <c r="V24" s="334" t="s">
        <v>116</v>
      </c>
      <c r="W24" s="169">
        <f t="shared" si="0"/>
        <v>4</v>
      </c>
      <c r="X24" s="164">
        <f t="shared" si="1"/>
        <v>5</v>
      </c>
      <c r="Y24" s="164">
        <f t="shared" si="2"/>
        <v>1</v>
      </c>
      <c r="Z24" s="164">
        <f t="shared" si="3"/>
        <v>3</v>
      </c>
      <c r="AA24" s="164">
        <f>SUMIF($C$2:$C$123,V24,$I$2:$I$123)+SUMIF($S$2:$S$123,V24,$P$2:P$123)</f>
        <v>0</v>
      </c>
      <c r="AB24" s="174">
        <f t="shared" si="4"/>
        <v>1</v>
      </c>
      <c r="AC24" s="180">
        <f t="shared" si="5"/>
        <v>9</v>
      </c>
      <c r="AD24" s="183">
        <f t="shared" si="6"/>
        <v>0.75</v>
      </c>
      <c r="AE24" s="180">
        <f t="shared" ref="AE24:AE31" si="36">IF(W24&gt;0,IF(OR(LARGE($AI$24:$AI$31,2)=AI24,LARGE($AI$24:$AI$31,1)=AI24),2,0),)</f>
        <v>0</v>
      </c>
      <c r="AF24" s="190">
        <f t="shared" ref="AF24:AF31" si="37">IF(W24&gt;0,IF(OR(LARGE($AD$24:$AD$31,2)=AD24,LARGE($AD$24:$AD$31,1)=AD24),AC24+AE24+2,AC24+AE24),)</f>
        <v>11</v>
      </c>
      <c r="AG24" s="189">
        <f t="shared" si="7"/>
        <v>0</v>
      </c>
      <c r="AH24" s="165">
        <f t="shared" si="8"/>
        <v>0.25</v>
      </c>
      <c r="AI24" s="206">
        <f t="shared" si="9"/>
        <v>1.25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150" t="s">
        <v>120</v>
      </c>
      <c r="D25" s="56"/>
      <c r="E25" s="56">
        <f t="shared" si="24"/>
        <v>0</v>
      </c>
      <c r="F25" s="56">
        <f t="shared" si="25"/>
        <v>0</v>
      </c>
      <c r="G25" s="56">
        <f t="shared" si="26"/>
        <v>1</v>
      </c>
      <c r="H25" s="56">
        <f t="shared" si="27"/>
        <v>0</v>
      </c>
      <c r="I25" s="56">
        <f t="shared" si="28"/>
        <v>0</v>
      </c>
      <c r="J25" s="56">
        <f t="shared" si="29"/>
        <v>1</v>
      </c>
      <c r="K25" s="57"/>
      <c r="L25" s="56">
        <f t="shared" si="30"/>
        <v>3</v>
      </c>
      <c r="M25" s="56">
        <f t="shared" si="31"/>
        <v>1</v>
      </c>
      <c r="N25" s="56">
        <f t="shared" si="32"/>
        <v>0</v>
      </c>
      <c r="O25" s="56">
        <f t="shared" si="33"/>
        <v>1</v>
      </c>
      <c r="P25" s="56">
        <f t="shared" si="34"/>
        <v>0</v>
      </c>
      <c r="Q25" s="56">
        <f t="shared" si="35"/>
        <v>0</v>
      </c>
      <c r="R25" s="56"/>
      <c r="S25" s="150" t="s">
        <v>148</v>
      </c>
      <c r="T25" s="34"/>
      <c r="U25" s="166" t="s">
        <v>86</v>
      </c>
      <c r="V25" s="335" t="s">
        <v>174</v>
      </c>
      <c r="W25" s="170">
        <f t="shared" si="0"/>
        <v>4</v>
      </c>
      <c r="X25" s="52">
        <f t="shared" si="1"/>
        <v>8</v>
      </c>
      <c r="Y25" s="52">
        <f t="shared" si="2"/>
        <v>10</v>
      </c>
      <c r="Z25" s="52">
        <f t="shared" si="3"/>
        <v>2</v>
      </c>
      <c r="AA25" s="52">
        <f>SUMIF($C$2:$C$123,V25,$I$2:$I$123)+SUMIF($S$2:$S$123,V25,$P$2:P$123)</f>
        <v>0</v>
      </c>
      <c r="AB25" s="171">
        <f t="shared" si="4"/>
        <v>2</v>
      </c>
      <c r="AC25" s="178">
        <f t="shared" si="5"/>
        <v>6</v>
      </c>
      <c r="AD25" s="181">
        <f t="shared" si="6"/>
        <v>0.5</v>
      </c>
      <c r="AE25" s="178">
        <f t="shared" si="36"/>
        <v>2</v>
      </c>
      <c r="AF25" s="191">
        <f t="shared" si="37"/>
        <v>8</v>
      </c>
      <c r="AG25" s="187">
        <f t="shared" si="7"/>
        <v>1</v>
      </c>
      <c r="AH25" s="53">
        <f t="shared" si="8"/>
        <v>2.5</v>
      </c>
      <c r="AI25" s="207">
        <f t="shared" si="9"/>
        <v>2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0</v>
      </c>
      <c r="G26" s="56">
        <f t="shared" si="26"/>
        <v>1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1</v>
      </c>
      <c r="N26" s="56">
        <f t="shared" si="32"/>
        <v>0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335" t="s">
        <v>172</v>
      </c>
      <c r="W26" s="170">
        <f t="shared" si="0"/>
        <v>4</v>
      </c>
      <c r="X26" s="52">
        <f t="shared" si="1"/>
        <v>8</v>
      </c>
      <c r="Y26" s="52">
        <f t="shared" si="2"/>
        <v>10</v>
      </c>
      <c r="Z26" s="52">
        <f t="shared" si="3"/>
        <v>2</v>
      </c>
      <c r="AA26" s="52">
        <f>SUMIF($C$2:$C$123,V26,$I$2:$I$123)+SUMIF($S$2:$S$123,V26,$P$2:P$123)</f>
        <v>0</v>
      </c>
      <c r="AB26" s="171">
        <f t="shared" si="4"/>
        <v>2</v>
      </c>
      <c r="AC26" s="178">
        <f t="shared" si="5"/>
        <v>6</v>
      </c>
      <c r="AD26" s="181">
        <f t="shared" si="6"/>
        <v>0.5</v>
      </c>
      <c r="AE26" s="178">
        <f t="shared" si="36"/>
        <v>2</v>
      </c>
      <c r="AF26" s="191">
        <f t="shared" si="37"/>
        <v>8</v>
      </c>
      <c r="AG26" s="187">
        <f t="shared" si="7"/>
        <v>0</v>
      </c>
      <c r="AH26" s="53">
        <f t="shared" si="8"/>
        <v>2.5</v>
      </c>
      <c r="AI26" s="207">
        <f t="shared" si="9"/>
        <v>2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0</v>
      </c>
      <c r="G27" s="67">
        <f t="shared" si="26"/>
        <v>1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1</v>
      </c>
      <c r="N27" s="67">
        <f t="shared" si="32"/>
        <v>0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335" t="s">
        <v>143</v>
      </c>
      <c r="W27" s="170">
        <f t="shared" si="0"/>
        <v>4</v>
      </c>
      <c r="X27" s="52">
        <f t="shared" si="1"/>
        <v>5</v>
      </c>
      <c r="Y27" s="52">
        <f t="shared" si="2"/>
        <v>1</v>
      </c>
      <c r="Z27" s="52">
        <f t="shared" si="3"/>
        <v>3</v>
      </c>
      <c r="AA27" s="52">
        <f>SUMIF($C$2:$C$123,V27,$I$2:$I$123)+SUMIF($S$2:$S$123,V27,$P$2:P$123)</f>
        <v>0</v>
      </c>
      <c r="AB27" s="171">
        <f t="shared" si="4"/>
        <v>1</v>
      </c>
      <c r="AC27" s="178">
        <f t="shared" si="5"/>
        <v>9</v>
      </c>
      <c r="AD27" s="181">
        <f t="shared" si="6"/>
        <v>0.75</v>
      </c>
      <c r="AE27" s="178">
        <f t="shared" si="36"/>
        <v>0</v>
      </c>
      <c r="AF27" s="191">
        <f t="shared" si="37"/>
        <v>11</v>
      </c>
      <c r="AG27" s="187">
        <f t="shared" si="7"/>
        <v>2</v>
      </c>
      <c r="AH27" s="53">
        <f t="shared" si="8"/>
        <v>0.25</v>
      </c>
      <c r="AI27" s="207">
        <f t="shared" si="9"/>
        <v>1.25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333" t="s">
        <v>119</v>
      </c>
      <c r="W28" s="170">
        <f t="shared" si="0"/>
        <v>3</v>
      </c>
      <c r="X28" s="52">
        <f t="shared" si="1"/>
        <v>4</v>
      </c>
      <c r="Y28" s="52">
        <f t="shared" si="2"/>
        <v>5</v>
      </c>
      <c r="Z28" s="52">
        <f t="shared" si="3"/>
        <v>1</v>
      </c>
      <c r="AA28" s="52">
        <f>SUMIF($C$2:$C$123,V28,$I$2:$I$123)+SUMIF($S$2:$S$123,V28,$P$2:P$123)</f>
        <v>0</v>
      </c>
      <c r="AB28" s="171">
        <f t="shared" si="4"/>
        <v>2</v>
      </c>
      <c r="AC28" s="178">
        <f t="shared" si="5"/>
        <v>3</v>
      </c>
      <c r="AD28" s="181">
        <f t="shared" si="6"/>
        <v>0.33333333333333331</v>
      </c>
      <c r="AE28" s="178">
        <f t="shared" si="36"/>
        <v>0</v>
      </c>
      <c r="AF28" s="191">
        <f t="shared" si="37"/>
        <v>3</v>
      </c>
      <c r="AG28" s="187">
        <f t="shared" si="7"/>
        <v>0</v>
      </c>
      <c r="AH28" s="53">
        <f t="shared" si="8"/>
        <v>1.6666666666666667</v>
      </c>
      <c r="AI28" s="207">
        <f t="shared" si="9"/>
        <v>1.3333333333333333</v>
      </c>
      <c r="AJ28" s="34"/>
      <c r="AS28" s="97"/>
      <c r="AT28" s="294"/>
      <c r="AU28" s="425" t="s">
        <v>118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201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333" t="s">
        <v>169</v>
      </c>
      <c r="W29" s="170">
        <f t="shared" si="0"/>
        <v>4</v>
      </c>
      <c r="X29" s="52">
        <f t="shared" si="1"/>
        <v>7</v>
      </c>
      <c r="Y29" s="52">
        <f t="shared" si="2"/>
        <v>9</v>
      </c>
      <c r="Z29" s="52">
        <f t="shared" si="3"/>
        <v>1</v>
      </c>
      <c r="AA29" s="52">
        <f>SUMIF($C$2:$C$123,V29,$I$2:$I$123)+SUMIF($S$2:$S$123,V29,$P$2:P$123)</f>
        <v>0</v>
      </c>
      <c r="AB29" s="171">
        <f t="shared" si="4"/>
        <v>3</v>
      </c>
      <c r="AC29" s="178">
        <f t="shared" si="5"/>
        <v>3</v>
      </c>
      <c r="AD29" s="181">
        <f t="shared" si="6"/>
        <v>0.25</v>
      </c>
      <c r="AE29" s="178">
        <f t="shared" si="36"/>
        <v>0</v>
      </c>
      <c r="AF29" s="191">
        <f t="shared" si="37"/>
        <v>3</v>
      </c>
      <c r="AG29" s="187">
        <f t="shared" si="7"/>
        <v>1</v>
      </c>
      <c r="AH29" s="53">
        <f t="shared" si="8"/>
        <v>2.25</v>
      </c>
      <c r="AI29" s="207">
        <f t="shared" si="9"/>
        <v>1.75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Branco</v>
      </c>
      <c r="D30" s="49">
        <f>SUM(D31:D40)</f>
        <v>4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3</v>
      </c>
      <c r="S30" s="48" t="str">
        <f>S4</f>
        <v>Preto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Fabio</v>
      </c>
      <c r="D31" s="56"/>
      <c r="E31" s="56">
        <f t="shared" ref="E31:E40" si="38">IF((C31=""),0,IF($D$30=$R$30,1,IF($D$30&gt;$R$30,3,IF($D$30&lt;$R$30,0))))</f>
        <v>3</v>
      </c>
      <c r="F31" s="56">
        <f t="shared" ref="F31:F40" si="39">$D$30</f>
        <v>4</v>
      </c>
      <c r="G31" s="56">
        <f t="shared" ref="G31:G40" si="40">$R$30</f>
        <v>3</v>
      </c>
      <c r="H31" s="56">
        <f t="shared" ref="H31:H40" si="41">IF((C31=""),0,IF($D$30&gt;$R$30,1,0))</f>
        <v>1</v>
      </c>
      <c r="I31" s="56">
        <f t="shared" ref="I31:I40" si="42">IF((C31=""),0,IF($D$30=$R$30,1,0))</f>
        <v>0</v>
      </c>
      <c r="J31" s="56">
        <f t="shared" ref="J31:J40" si="43">IF((C31=""),0,IF($D$30&lt;$R$30,1,0))</f>
        <v>0</v>
      </c>
      <c r="K31" s="57"/>
      <c r="L31" s="56">
        <f t="shared" ref="L31:L40" si="44">IF((S31=""),0,IF($D$30=$R$30,1,IF($D$30&lt;$R$30,3,IF($D$30&gt;$R$30,0))))</f>
        <v>0</v>
      </c>
      <c r="M31" s="56">
        <f t="shared" ref="M31:M40" si="45">$R$30</f>
        <v>3</v>
      </c>
      <c r="N31" s="56">
        <f t="shared" ref="N31:N40" si="46">$D$30</f>
        <v>4</v>
      </c>
      <c r="O31" s="56">
        <f t="shared" ref="O31:O40" si="47">IF((S31=""),0,IF($D$30&lt;$R$30,1,0))</f>
        <v>0</v>
      </c>
      <c r="P31" s="56">
        <f t="shared" ref="P31:P40" si="48">IF((S31=""),0,IF($D$30=$R$30,1,0))</f>
        <v>0</v>
      </c>
      <c r="Q31" s="56">
        <f t="shared" ref="Q31:Q40" si="49">IF((S31=""),0,IF($D$30&gt;$R$30,1,0))</f>
        <v>1</v>
      </c>
      <c r="R31" s="56"/>
      <c r="S31" s="55" t="str">
        <f>$S$5</f>
        <v>Lucas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150" t="s">
        <v>82</v>
      </c>
      <c r="D32" s="56"/>
      <c r="E32" s="56">
        <f t="shared" si="38"/>
        <v>3</v>
      </c>
      <c r="F32" s="56">
        <f t="shared" si="39"/>
        <v>4</v>
      </c>
      <c r="G32" s="56">
        <f t="shared" si="40"/>
        <v>3</v>
      </c>
      <c r="H32" s="56">
        <f t="shared" si="41"/>
        <v>1</v>
      </c>
      <c r="I32" s="56">
        <f t="shared" si="42"/>
        <v>0</v>
      </c>
      <c r="J32" s="56">
        <f t="shared" si="43"/>
        <v>0</v>
      </c>
      <c r="K32" s="57"/>
      <c r="L32" s="56">
        <f t="shared" si="44"/>
        <v>0</v>
      </c>
      <c r="M32" s="56">
        <f t="shared" si="45"/>
        <v>3</v>
      </c>
      <c r="N32" s="56">
        <f t="shared" si="46"/>
        <v>4</v>
      </c>
      <c r="O32" s="56">
        <f t="shared" si="47"/>
        <v>0</v>
      </c>
      <c r="P32" s="56">
        <f t="shared" si="48"/>
        <v>0</v>
      </c>
      <c r="Q32" s="56">
        <f t="shared" si="49"/>
        <v>1</v>
      </c>
      <c r="R32" s="56"/>
      <c r="S32" s="150" t="s">
        <v>112</v>
      </c>
      <c r="T32" s="34"/>
      <c r="U32" s="163" t="s">
        <v>16</v>
      </c>
      <c r="V32" s="334" t="s">
        <v>148</v>
      </c>
      <c r="W32" s="169">
        <f t="shared" si="0"/>
        <v>4</v>
      </c>
      <c r="X32" s="164">
        <f t="shared" si="1"/>
        <v>5</v>
      </c>
      <c r="Y32" s="164">
        <f t="shared" si="2"/>
        <v>1</v>
      </c>
      <c r="Z32" s="164">
        <f t="shared" si="3"/>
        <v>3</v>
      </c>
      <c r="AA32" s="164">
        <f>SUMIF($C$2:$C$123,V32,$I$2:$I$123)+SUMIF($S$2:$S$123,V32,$P$2:P$123)</f>
        <v>0</v>
      </c>
      <c r="AB32" s="174">
        <f t="shared" si="4"/>
        <v>1</v>
      </c>
      <c r="AC32" s="180">
        <f t="shared" si="5"/>
        <v>9</v>
      </c>
      <c r="AD32" s="183">
        <f t="shared" si="6"/>
        <v>0.75</v>
      </c>
      <c r="AE32" s="180">
        <f>IF(W32&gt;0,IF(AI32=MAX($AI$32:$AI$36),2,0),)</f>
        <v>0</v>
      </c>
      <c r="AF32" s="190">
        <f>IF(W32&gt;0,IF(AD32=MAX($AD$32:$AD$36),AC32+AE32+2,AC32+AE32),)</f>
        <v>11</v>
      </c>
      <c r="AG32" s="189">
        <f t="shared" si="7"/>
        <v>2</v>
      </c>
      <c r="AH32" s="165">
        <f t="shared" si="8"/>
        <v>0.25</v>
      </c>
      <c r="AI32" s="206">
        <f t="shared" si="9"/>
        <v>1.25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13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150" t="s">
        <v>173</v>
      </c>
      <c r="D33" s="56"/>
      <c r="E33" s="56">
        <f t="shared" si="38"/>
        <v>3</v>
      </c>
      <c r="F33" s="56">
        <f t="shared" si="39"/>
        <v>4</v>
      </c>
      <c r="G33" s="56">
        <f t="shared" si="40"/>
        <v>3</v>
      </c>
      <c r="H33" s="56">
        <f t="shared" si="41"/>
        <v>1</v>
      </c>
      <c r="I33" s="56">
        <f t="shared" si="42"/>
        <v>0</v>
      </c>
      <c r="J33" s="56">
        <f t="shared" si="43"/>
        <v>0</v>
      </c>
      <c r="K33" s="57"/>
      <c r="L33" s="56">
        <f t="shared" si="44"/>
        <v>0</v>
      </c>
      <c r="M33" s="56">
        <f t="shared" si="45"/>
        <v>3</v>
      </c>
      <c r="N33" s="56">
        <f t="shared" si="46"/>
        <v>4</v>
      </c>
      <c r="O33" s="56">
        <f t="shared" si="47"/>
        <v>0</v>
      </c>
      <c r="P33" s="56">
        <f t="shared" si="48"/>
        <v>0</v>
      </c>
      <c r="Q33" s="56">
        <f t="shared" si="49"/>
        <v>1</v>
      </c>
      <c r="R33" s="56"/>
      <c r="S33" s="150" t="s">
        <v>114</v>
      </c>
      <c r="T33" s="34"/>
      <c r="U33" s="166" t="s">
        <v>16</v>
      </c>
      <c r="V33" s="335" t="s">
        <v>15</v>
      </c>
      <c r="W33" s="170">
        <f t="shared" si="0"/>
        <v>4</v>
      </c>
      <c r="X33" s="52">
        <f t="shared" si="1"/>
        <v>8</v>
      </c>
      <c r="Y33" s="52">
        <f t="shared" si="2"/>
        <v>10</v>
      </c>
      <c r="Z33" s="52">
        <f t="shared" si="3"/>
        <v>2</v>
      </c>
      <c r="AA33" s="52">
        <f>SUMIF($C$2:$C$123,V33,$I$2:$I$123)+SUMIF($S$2:$S$123,V33,$P$2:P$123)</f>
        <v>0</v>
      </c>
      <c r="AB33" s="171">
        <f t="shared" si="4"/>
        <v>2</v>
      </c>
      <c r="AC33" s="178">
        <f t="shared" si="5"/>
        <v>6</v>
      </c>
      <c r="AD33" s="181">
        <f t="shared" si="6"/>
        <v>0.5</v>
      </c>
      <c r="AE33" s="178">
        <f>IF(W33&gt;0,IF(AI33=MAX($AI$32:$AI$36),2,0),)</f>
        <v>2</v>
      </c>
      <c r="AF33" s="191">
        <f>IF(W33&gt;0,IF(AD33=MAX($AD$32:$AD$36),AC33+AE33+2,AC33+AE33),)</f>
        <v>8</v>
      </c>
      <c r="AG33" s="187">
        <f t="shared" si="7"/>
        <v>5</v>
      </c>
      <c r="AH33" s="53">
        <f t="shared" si="8"/>
        <v>2.5</v>
      </c>
      <c r="AI33" s="207">
        <f t="shared" si="9"/>
        <v>2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150" t="s">
        <v>144</v>
      </c>
      <c r="D34" s="56"/>
      <c r="E34" s="56">
        <f t="shared" si="38"/>
        <v>3</v>
      </c>
      <c r="F34" s="56">
        <f t="shared" si="39"/>
        <v>4</v>
      </c>
      <c r="G34" s="56">
        <f t="shared" si="40"/>
        <v>3</v>
      </c>
      <c r="H34" s="56">
        <f t="shared" si="41"/>
        <v>1</v>
      </c>
      <c r="I34" s="56">
        <f t="shared" si="42"/>
        <v>0</v>
      </c>
      <c r="J34" s="56">
        <f t="shared" si="43"/>
        <v>0</v>
      </c>
      <c r="K34" s="57"/>
      <c r="L34" s="56">
        <f t="shared" si="44"/>
        <v>0</v>
      </c>
      <c r="M34" s="56">
        <f t="shared" si="45"/>
        <v>3</v>
      </c>
      <c r="N34" s="56">
        <f t="shared" si="46"/>
        <v>4</v>
      </c>
      <c r="O34" s="56">
        <f t="shared" si="47"/>
        <v>0</v>
      </c>
      <c r="P34" s="56">
        <f t="shared" si="48"/>
        <v>0</v>
      </c>
      <c r="Q34" s="56">
        <f t="shared" si="49"/>
        <v>1</v>
      </c>
      <c r="R34" s="56"/>
      <c r="S34" s="150" t="s">
        <v>214</v>
      </c>
      <c r="T34" s="34"/>
      <c r="U34" s="166" t="s">
        <v>16</v>
      </c>
      <c r="V34" s="335" t="s">
        <v>120</v>
      </c>
      <c r="W34" s="170">
        <f t="shared" si="0"/>
        <v>4</v>
      </c>
      <c r="X34" s="52">
        <f t="shared" si="1"/>
        <v>7</v>
      </c>
      <c r="Y34" s="52">
        <f t="shared" si="2"/>
        <v>9</v>
      </c>
      <c r="Z34" s="52">
        <f t="shared" si="3"/>
        <v>1</v>
      </c>
      <c r="AA34" s="52">
        <f>SUMIF($C$2:$C$123,V34,$I$2:$I$123)+SUMIF($S$2:$S$123,V34,$P$2:P$123)</f>
        <v>0</v>
      </c>
      <c r="AB34" s="171">
        <f t="shared" si="4"/>
        <v>3</v>
      </c>
      <c r="AC34" s="178">
        <f t="shared" si="5"/>
        <v>3</v>
      </c>
      <c r="AD34" s="181">
        <f t="shared" si="6"/>
        <v>0.25</v>
      </c>
      <c r="AE34" s="178">
        <f>IF(W34&gt;0,IF(AI34=MAX($AI$32:$AI$36),2,0),)</f>
        <v>0</v>
      </c>
      <c r="AF34" s="191">
        <f>IF(W34&gt;0,IF(AD34=MAX($AD$32:$AD$36),AC34+AE34+2,AC34+AE34),)</f>
        <v>3</v>
      </c>
      <c r="AG34" s="187">
        <f t="shared" si="7"/>
        <v>2</v>
      </c>
      <c r="AH34" s="53">
        <f t="shared" si="8"/>
        <v>2.25</v>
      </c>
      <c r="AI34" s="207">
        <f t="shared" si="9"/>
        <v>1.75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150" t="s">
        <v>142</v>
      </c>
      <c r="D35" s="56"/>
      <c r="E35" s="56">
        <f t="shared" si="38"/>
        <v>3</v>
      </c>
      <c r="F35" s="56">
        <f t="shared" si="39"/>
        <v>4</v>
      </c>
      <c r="G35" s="56">
        <f t="shared" si="40"/>
        <v>3</v>
      </c>
      <c r="H35" s="56">
        <f t="shared" si="41"/>
        <v>1</v>
      </c>
      <c r="I35" s="56">
        <f t="shared" si="42"/>
        <v>0</v>
      </c>
      <c r="J35" s="56">
        <f t="shared" si="43"/>
        <v>0</v>
      </c>
      <c r="K35" s="57"/>
      <c r="L35" s="56">
        <f t="shared" si="44"/>
        <v>0</v>
      </c>
      <c r="M35" s="56">
        <f t="shared" si="45"/>
        <v>3</v>
      </c>
      <c r="N35" s="56">
        <f t="shared" si="46"/>
        <v>4</v>
      </c>
      <c r="O35" s="56">
        <f t="shared" si="47"/>
        <v>0</v>
      </c>
      <c r="P35" s="56">
        <f t="shared" si="48"/>
        <v>0</v>
      </c>
      <c r="Q35" s="56">
        <f t="shared" si="49"/>
        <v>1</v>
      </c>
      <c r="R35" s="56"/>
      <c r="S35" s="150" t="s">
        <v>14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150" t="s">
        <v>172</v>
      </c>
      <c r="D36" s="56"/>
      <c r="E36" s="56">
        <f t="shared" si="38"/>
        <v>3</v>
      </c>
      <c r="F36" s="56">
        <f t="shared" si="39"/>
        <v>4</v>
      </c>
      <c r="G36" s="56">
        <f t="shared" si="40"/>
        <v>3</v>
      </c>
      <c r="H36" s="56">
        <f t="shared" si="41"/>
        <v>1</v>
      </c>
      <c r="I36" s="56">
        <f t="shared" si="42"/>
        <v>0</v>
      </c>
      <c r="J36" s="56">
        <f t="shared" si="43"/>
        <v>0</v>
      </c>
      <c r="K36" s="57"/>
      <c r="L36" s="56">
        <f t="shared" si="44"/>
        <v>0</v>
      </c>
      <c r="M36" s="56">
        <f t="shared" si="45"/>
        <v>3</v>
      </c>
      <c r="N36" s="56">
        <f t="shared" si="46"/>
        <v>4</v>
      </c>
      <c r="O36" s="56">
        <f t="shared" si="47"/>
        <v>0</v>
      </c>
      <c r="P36" s="56">
        <f t="shared" si="48"/>
        <v>0</v>
      </c>
      <c r="Q36" s="56">
        <f t="shared" si="49"/>
        <v>1</v>
      </c>
      <c r="R36" s="56">
        <v>1</v>
      </c>
      <c r="S36" s="150" t="s">
        <v>169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202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150" t="s">
        <v>174</v>
      </c>
      <c r="D37" s="56"/>
      <c r="E37" s="56">
        <f t="shared" si="38"/>
        <v>3</v>
      </c>
      <c r="F37" s="56">
        <f t="shared" si="39"/>
        <v>4</v>
      </c>
      <c r="G37" s="56">
        <f t="shared" si="40"/>
        <v>3</v>
      </c>
      <c r="H37" s="56">
        <f t="shared" si="41"/>
        <v>1</v>
      </c>
      <c r="I37" s="56">
        <f t="shared" si="42"/>
        <v>0</v>
      </c>
      <c r="J37" s="56">
        <f t="shared" si="43"/>
        <v>0</v>
      </c>
      <c r="K37" s="57"/>
      <c r="L37" s="56">
        <f t="shared" si="44"/>
        <v>0</v>
      </c>
      <c r="M37" s="56">
        <f t="shared" si="45"/>
        <v>3</v>
      </c>
      <c r="N37" s="56">
        <f t="shared" si="46"/>
        <v>4</v>
      </c>
      <c r="O37" s="56">
        <f t="shared" si="47"/>
        <v>0</v>
      </c>
      <c r="P37" s="56">
        <f t="shared" si="48"/>
        <v>0</v>
      </c>
      <c r="Q37" s="56">
        <f t="shared" si="49"/>
        <v>1</v>
      </c>
      <c r="R37" s="56"/>
      <c r="S37" s="150" t="s">
        <v>119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17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150" t="s">
        <v>15</v>
      </c>
      <c r="D38" s="56">
        <v>4</v>
      </c>
      <c r="E38" s="56">
        <f t="shared" si="38"/>
        <v>3</v>
      </c>
      <c r="F38" s="56">
        <f t="shared" si="39"/>
        <v>4</v>
      </c>
      <c r="G38" s="56">
        <f t="shared" si="40"/>
        <v>3</v>
      </c>
      <c r="H38" s="56">
        <f t="shared" si="41"/>
        <v>1</v>
      </c>
      <c r="I38" s="56">
        <f t="shared" si="42"/>
        <v>0</v>
      </c>
      <c r="J38" s="56">
        <f t="shared" si="43"/>
        <v>0</v>
      </c>
      <c r="K38" s="57"/>
      <c r="L38" s="56">
        <f t="shared" si="44"/>
        <v>0</v>
      </c>
      <c r="M38" s="56">
        <f t="shared" si="45"/>
        <v>3</v>
      </c>
      <c r="N38" s="56">
        <f t="shared" si="46"/>
        <v>4</v>
      </c>
      <c r="O38" s="56">
        <f t="shared" si="47"/>
        <v>0</v>
      </c>
      <c r="P38" s="56">
        <f t="shared" si="48"/>
        <v>0</v>
      </c>
      <c r="Q38" s="56">
        <f t="shared" si="49"/>
        <v>1</v>
      </c>
      <c r="R38" s="56">
        <v>2</v>
      </c>
      <c r="S38" s="150" t="s">
        <v>120</v>
      </c>
      <c r="T38" s="34"/>
      <c r="U38" s="295">
        <v>22</v>
      </c>
      <c r="V38" s="338">
        <f>U38/Resumo!C159</f>
        <v>0.6470588235294118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4</v>
      </c>
      <c r="G39" s="56">
        <f t="shared" si="40"/>
        <v>3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3</v>
      </c>
      <c r="N39" s="56">
        <f t="shared" si="46"/>
        <v>4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4</v>
      </c>
      <c r="G40" s="67">
        <f t="shared" si="40"/>
        <v>3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3</v>
      </c>
      <c r="N40" s="67">
        <f t="shared" si="46"/>
        <v>4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2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24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6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Preto</v>
      </c>
      <c r="D43" s="49">
        <f>SUM(D44:D53)</f>
        <v>2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0</v>
      </c>
      <c r="S43" s="48" t="str">
        <f>C4</f>
        <v>Branco</v>
      </c>
      <c r="T43" s="34"/>
      <c r="U43" s="151" t="str">
        <f>IFERROR(VLOOKUP(V43,Resumo!$D$7:$E$147,2,FALSE),"")</f>
        <v>G</v>
      </c>
      <c r="V43" s="336" t="s">
        <v>77</v>
      </c>
      <c r="W43" s="116">
        <f t="shared" ref="W43:AC58" si="50">COUNTIFS($C$4:$C$131,$V43,$B$4:$B$131,W$42)+COUNTIFS($S$4:$S$131,$V43,$B$4:$B$131,W$42)</f>
        <v>6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Fabio</v>
      </c>
      <c r="D44" s="56"/>
      <c r="E44" s="56">
        <f t="shared" ref="E44:E53" si="51">IF((C44=""),0,IF($D$43=$R$43,1,IF($D$43&gt;$R$43,3,IF($D$43&lt;$R$43,0))))</f>
        <v>3</v>
      </c>
      <c r="F44" s="56">
        <f t="shared" ref="F44:F53" si="52">$D$43</f>
        <v>2</v>
      </c>
      <c r="G44" s="56">
        <f t="shared" ref="G44:G53" si="53">$R$43</f>
        <v>0</v>
      </c>
      <c r="H44" s="56">
        <f t="shared" ref="H44:H53" si="54">IF((C44=""),0,IF($D$43&gt;$R$43,1,0))</f>
        <v>1</v>
      </c>
      <c r="I44" s="56">
        <f t="shared" ref="I44:I53" si="55">IF((C44=""),0,IF($D$43=$R$43,1,0))</f>
        <v>0</v>
      </c>
      <c r="J44" s="56">
        <f t="shared" ref="J44:J53" si="56">IF((C44=""),0,IF($D$43&lt;$R$43,1,0))</f>
        <v>0</v>
      </c>
      <c r="K44" s="57"/>
      <c r="L44" s="56">
        <f t="shared" ref="L44:L53" si="57">IF((S44=""),0,IF($D$43=$R$43,1,IF($D$43&lt;$R$43,3,IF($D$43&gt;$R$43,0))))</f>
        <v>0</v>
      </c>
      <c r="M44" s="56">
        <f t="shared" ref="M44:M53" si="58">$R$43</f>
        <v>0</v>
      </c>
      <c r="N44" s="56">
        <f t="shared" ref="N44:N53" si="59">$D$43</f>
        <v>2</v>
      </c>
      <c r="O44" s="56">
        <f t="shared" ref="O44:O53" si="60">IF((S44=""),0,IF($D$43&lt;$R$43,1,0))</f>
        <v>0</v>
      </c>
      <c r="P44" s="56">
        <f t="shared" ref="P44:P53" si="61">IF((S44=""),0,IF($D$43=$R$43,1,0))</f>
        <v>0</v>
      </c>
      <c r="Q44" s="56">
        <f t="shared" ref="Q44:Q53" si="62">IF((S44=""),0,IF($D$43&gt;$R$43,1,0))</f>
        <v>1</v>
      </c>
      <c r="R44" s="56"/>
      <c r="S44" s="55" t="str">
        <f>$S$5</f>
        <v>Lucas</v>
      </c>
      <c r="T44" s="34"/>
      <c r="U44" s="153" t="str">
        <f>IFERROR(VLOOKUP(V44,Resumo!$D$7:$E$147,2,FALSE),"")</f>
        <v/>
      </c>
      <c r="V44" s="337" t="s">
        <v>213</v>
      </c>
      <c r="W44" s="114">
        <f t="shared" si="50"/>
        <v>6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150" t="s">
        <v>13</v>
      </c>
      <c r="D45" s="56"/>
      <c r="E45" s="56">
        <f t="shared" si="51"/>
        <v>3</v>
      </c>
      <c r="F45" s="56">
        <f t="shared" si="52"/>
        <v>2</v>
      </c>
      <c r="G45" s="56">
        <f t="shared" si="53"/>
        <v>0</v>
      </c>
      <c r="H45" s="56">
        <f t="shared" si="54"/>
        <v>1</v>
      </c>
      <c r="I45" s="56">
        <f t="shared" si="55"/>
        <v>0</v>
      </c>
      <c r="J45" s="56">
        <f t="shared" si="56"/>
        <v>0</v>
      </c>
      <c r="K45" s="57"/>
      <c r="L45" s="56">
        <f t="shared" si="57"/>
        <v>0</v>
      </c>
      <c r="M45" s="56">
        <f t="shared" si="58"/>
        <v>0</v>
      </c>
      <c r="N45" s="56">
        <f t="shared" si="59"/>
        <v>2</v>
      </c>
      <c r="O45" s="56">
        <f t="shared" si="60"/>
        <v>0</v>
      </c>
      <c r="P45" s="56">
        <f t="shared" si="61"/>
        <v>0</v>
      </c>
      <c r="Q45" s="56">
        <f t="shared" si="62"/>
        <v>1</v>
      </c>
      <c r="R45" s="56"/>
      <c r="S45" s="150" t="s">
        <v>82</v>
      </c>
      <c r="T45" s="34"/>
      <c r="U45" s="153" t="str">
        <f>IFERROR(VLOOKUP(V45,Resumo!$D$7:$E$147,2,FALSE),"")</f>
        <v>Z</v>
      </c>
      <c r="V45" s="337" t="s">
        <v>142</v>
      </c>
      <c r="W45" s="114">
        <f t="shared" si="50"/>
        <v>0</v>
      </c>
      <c r="X45" s="114">
        <f t="shared" si="50"/>
        <v>1</v>
      </c>
      <c r="Y45" s="114">
        <f t="shared" si="50"/>
        <v>0</v>
      </c>
      <c r="Z45" s="114">
        <f t="shared" si="50"/>
        <v>0</v>
      </c>
      <c r="AA45" s="114">
        <f t="shared" si="50"/>
        <v>3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150" t="s">
        <v>146</v>
      </c>
      <c r="D46" s="56"/>
      <c r="E46" s="56">
        <f t="shared" si="51"/>
        <v>3</v>
      </c>
      <c r="F46" s="56">
        <f t="shared" si="52"/>
        <v>2</v>
      </c>
      <c r="G46" s="56">
        <f t="shared" si="53"/>
        <v>0</v>
      </c>
      <c r="H46" s="56">
        <f t="shared" si="54"/>
        <v>1</v>
      </c>
      <c r="I46" s="56">
        <f t="shared" si="55"/>
        <v>0</v>
      </c>
      <c r="J46" s="56">
        <f t="shared" si="56"/>
        <v>0</v>
      </c>
      <c r="K46" s="57"/>
      <c r="L46" s="56">
        <f t="shared" si="57"/>
        <v>0</v>
      </c>
      <c r="M46" s="56">
        <f t="shared" si="58"/>
        <v>0</v>
      </c>
      <c r="N46" s="56">
        <f t="shared" si="59"/>
        <v>2</v>
      </c>
      <c r="O46" s="56">
        <f t="shared" si="60"/>
        <v>0</v>
      </c>
      <c r="P46" s="56">
        <f t="shared" si="61"/>
        <v>0</v>
      </c>
      <c r="Q46" s="56">
        <f t="shared" si="62"/>
        <v>1</v>
      </c>
      <c r="R46" s="56"/>
      <c r="S46" s="150" t="s">
        <v>173</v>
      </c>
      <c r="T46" s="34"/>
      <c r="U46" s="153" t="str">
        <f>IFERROR(VLOOKUP(V46,Resumo!$D$7:$E$147,2,FALSE),"")</f>
        <v>L</v>
      </c>
      <c r="V46" s="337" t="s">
        <v>146</v>
      </c>
      <c r="W46" s="114">
        <f t="shared" si="50"/>
        <v>0</v>
      </c>
      <c r="X46" s="114">
        <f t="shared" si="50"/>
        <v>0</v>
      </c>
      <c r="Y46" s="114">
        <f t="shared" si="50"/>
        <v>4</v>
      </c>
      <c r="Z46" s="114">
        <f t="shared" si="50"/>
        <v>0</v>
      </c>
      <c r="AA46" s="114">
        <f t="shared" si="50"/>
        <v>0</v>
      </c>
      <c r="AB46" s="114">
        <f t="shared" si="50"/>
        <v>0</v>
      </c>
      <c r="AC46" s="154">
        <f t="shared" si="50"/>
        <v>0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150" t="s">
        <v>118</v>
      </c>
      <c r="D47" s="56"/>
      <c r="E47" s="56">
        <f t="shared" si="51"/>
        <v>3</v>
      </c>
      <c r="F47" s="56">
        <f t="shared" si="52"/>
        <v>2</v>
      </c>
      <c r="G47" s="56">
        <f t="shared" si="53"/>
        <v>0</v>
      </c>
      <c r="H47" s="56">
        <f t="shared" si="54"/>
        <v>1</v>
      </c>
      <c r="I47" s="56">
        <f t="shared" si="55"/>
        <v>0</v>
      </c>
      <c r="J47" s="56">
        <f t="shared" si="56"/>
        <v>0</v>
      </c>
      <c r="K47" s="57"/>
      <c r="L47" s="56">
        <f t="shared" si="57"/>
        <v>0</v>
      </c>
      <c r="M47" s="56">
        <f t="shared" si="58"/>
        <v>0</v>
      </c>
      <c r="N47" s="56">
        <f t="shared" si="59"/>
        <v>2</v>
      </c>
      <c r="O47" s="56">
        <f t="shared" si="60"/>
        <v>0</v>
      </c>
      <c r="P47" s="56">
        <f t="shared" si="61"/>
        <v>0</v>
      </c>
      <c r="Q47" s="56">
        <f t="shared" si="62"/>
        <v>1</v>
      </c>
      <c r="R47" s="56"/>
      <c r="S47" s="150" t="s">
        <v>144</v>
      </c>
      <c r="T47" s="34"/>
      <c r="U47" s="153" t="str">
        <f>IFERROR(VLOOKUP(V47,Resumo!$D$7:$E$147,2,FALSE),"")</f>
        <v>A</v>
      </c>
      <c r="V47" s="337" t="s">
        <v>148</v>
      </c>
      <c r="W47" s="114">
        <f t="shared" si="50"/>
        <v>0</v>
      </c>
      <c r="X47" s="114">
        <f t="shared" si="50"/>
        <v>0</v>
      </c>
      <c r="Y47" s="114">
        <f t="shared" si="50"/>
        <v>0</v>
      </c>
      <c r="Z47" s="114">
        <f t="shared" si="50"/>
        <v>0</v>
      </c>
      <c r="AA47" s="114">
        <f t="shared" si="50"/>
        <v>0</v>
      </c>
      <c r="AB47" s="114">
        <f t="shared" si="50"/>
        <v>0</v>
      </c>
      <c r="AC47" s="154">
        <f t="shared" si="50"/>
        <v>4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150" t="s">
        <v>147</v>
      </c>
      <c r="D48" s="56"/>
      <c r="E48" s="56">
        <f t="shared" si="51"/>
        <v>3</v>
      </c>
      <c r="F48" s="56">
        <f t="shared" si="52"/>
        <v>2</v>
      </c>
      <c r="G48" s="56">
        <f t="shared" si="53"/>
        <v>0</v>
      </c>
      <c r="H48" s="56">
        <f t="shared" si="54"/>
        <v>1</v>
      </c>
      <c r="I48" s="56">
        <f t="shared" si="55"/>
        <v>0</v>
      </c>
      <c r="J48" s="56">
        <f t="shared" si="56"/>
        <v>0</v>
      </c>
      <c r="K48" s="57"/>
      <c r="L48" s="56">
        <f t="shared" si="57"/>
        <v>0</v>
      </c>
      <c r="M48" s="56">
        <f t="shared" si="58"/>
        <v>0</v>
      </c>
      <c r="N48" s="56">
        <f t="shared" si="59"/>
        <v>2</v>
      </c>
      <c r="O48" s="56">
        <f t="shared" si="60"/>
        <v>0</v>
      </c>
      <c r="P48" s="56">
        <f t="shared" si="61"/>
        <v>0</v>
      </c>
      <c r="Q48" s="56">
        <f t="shared" si="62"/>
        <v>1</v>
      </c>
      <c r="R48" s="56"/>
      <c r="S48" s="150" t="s">
        <v>142</v>
      </c>
      <c r="T48" s="34"/>
      <c r="U48" s="153" t="str">
        <f>IFERROR(VLOOKUP(V48,Resumo!$D$7:$E$147,2,FALSE),"")</f>
        <v>M</v>
      </c>
      <c r="V48" s="337" t="s">
        <v>116</v>
      </c>
      <c r="W48" s="114">
        <f t="shared" si="50"/>
        <v>0</v>
      </c>
      <c r="X48" s="114">
        <f t="shared" si="50"/>
        <v>0</v>
      </c>
      <c r="Y48" s="114">
        <f t="shared" si="50"/>
        <v>0</v>
      </c>
      <c r="Z48" s="114">
        <f t="shared" si="50"/>
        <v>0</v>
      </c>
      <c r="AA48" s="114">
        <f t="shared" si="50"/>
        <v>0</v>
      </c>
      <c r="AB48" s="114">
        <f t="shared" si="50"/>
        <v>4</v>
      </c>
      <c r="AC48" s="154">
        <f t="shared" si="50"/>
        <v>0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150" t="s">
        <v>143</v>
      </c>
      <c r="D49" s="56"/>
      <c r="E49" s="56">
        <f t="shared" si="51"/>
        <v>3</v>
      </c>
      <c r="F49" s="56">
        <f t="shared" si="52"/>
        <v>2</v>
      </c>
      <c r="G49" s="56">
        <f t="shared" si="53"/>
        <v>0</v>
      </c>
      <c r="H49" s="56">
        <f t="shared" si="54"/>
        <v>1</v>
      </c>
      <c r="I49" s="56">
        <f t="shared" si="55"/>
        <v>0</v>
      </c>
      <c r="J49" s="56">
        <f t="shared" si="56"/>
        <v>0</v>
      </c>
      <c r="K49" s="57"/>
      <c r="L49" s="56">
        <f t="shared" si="57"/>
        <v>0</v>
      </c>
      <c r="M49" s="56">
        <f t="shared" si="58"/>
        <v>0</v>
      </c>
      <c r="N49" s="56">
        <f t="shared" si="59"/>
        <v>2</v>
      </c>
      <c r="O49" s="56">
        <f t="shared" si="60"/>
        <v>0</v>
      </c>
      <c r="P49" s="56">
        <f t="shared" si="61"/>
        <v>0</v>
      </c>
      <c r="Q49" s="56">
        <f t="shared" si="62"/>
        <v>1</v>
      </c>
      <c r="R49" s="56"/>
      <c r="S49" s="150" t="s">
        <v>172</v>
      </c>
      <c r="T49" s="34"/>
      <c r="U49" s="153" t="str">
        <f>IFERROR(VLOOKUP(V49,Resumo!$D$7:$E$147,2,FALSE),"")</f>
        <v>V</v>
      </c>
      <c r="V49" s="337" t="s">
        <v>13</v>
      </c>
      <c r="W49" s="114">
        <f t="shared" si="50"/>
        <v>0</v>
      </c>
      <c r="X49" s="114">
        <f t="shared" si="50"/>
        <v>4</v>
      </c>
      <c r="Y49" s="114">
        <f t="shared" si="50"/>
        <v>0</v>
      </c>
      <c r="Z49" s="114">
        <f t="shared" si="50"/>
        <v>0</v>
      </c>
      <c r="AA49" s="114">
        <f t="shared" si="50"/>
        <v>0</v>
      </c>
      <c r="AB49" s="114">
        <f t="shared" si="50"/>
        <v>1</v>
      </c>
      <c r="AC49" s="154">
        <f t="shared" si="50"/>
        <v>0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150" t="s">
        <v>116</v>
      </c>
      <c r="D50" s="56"/>
      <c r="E50" s="56">
        <f t="shared" si="51"/>
        <v>3</v>
      </c>
      <c r="F50" s="56">
        <f t="shared" si="52"/>
        <v>2</v>
      </c>
      <c r="G50" s="56">
        <f t="shared" si="53"/>
        <v>0</v>
      </c>
      <c r="H50" s="56">
        <f t="shared" si="54"/>
        <v>1</v>
      </c>
      <c r="I50" s="56">
        <f t="shared" si="55"/>
        <v>0</v>
      </c>
      <c r="J50" s="56">
        <f t="shared" si="56"/>
        <v>0</v>
      </c>
      <c r="K50" s="57"/>
      <c r="L50" s="56">
        <f t="shared" si="57"/>
        <v>0</v>
      </c>
      <c r="M50" s="56">
        <f t="shared" si="58"/>
        <v>0</v>
      </c>
      <c r="N50" s="56">
        <f t="shared" si="59"/>
        <v>2</v>
      </c>
      <c r="O50" s="56">
        <f t="shared" si="60"/>
        <v>0</v>
      </c>
      <c r="P50" s="56">
        <f t="shared" si="61"/>
        <v>0</v>
      </c>
      <c r="Q50" s="56">
        <f t="shared" si="62"/>
        <v>1</v>
      </c>
      <c r="R50" s="56"/>
      <c r="S50" s="150" t="s">
        <v>174</v>
      </c>
      <c r="T50" s="34"/>
      <c r="U50" s="153" t="str">
        <f>IFERROR(VLOOKUP(V50,Resumo!$D$7:$E$147,2,FALSE),"")</f>
        <v>M</v>
      </c>
      <c r="V50" s="337" t="s">
        <v>147</v>
      </c>
      <c r="W50" s="114">
        <f t="shared" si="50"/>
        <v>0</v>
      </c>
      <c r="X50" s="114">
        <f t="shared" si="50"/>
        <v>0</v>
      </c>
      <c r="Y50" s="114">
        <f t="shared" si="50"/>
        <v>0</v>
      </c>
      <c r="Z50" s="114">
        <f t="shared" si="50"/>
        <v>0</v>
      </c>
      <c r="AA50" s="114">
        <f t="shared" si="50"/>
        <v>4</v>
      </c>
      <c r="AB50" s="114">
        <f t="shared" si="50"/>
        <v>0</v>
      </c>
      <c r="AC50" s="154">
        <f t="shared" si="50"/>
        <v>0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150" t="s">
        <v>148</v>
      </c>
      <c r="D51" s="56">
        <v>2</v>
      </c>
      <c r="E51" s="56">
        <f t="shared" si="51"/>
        <v>3</v>
      </c>
      <c r="F51" s="56">
        <f t="shared" si="52"/>
        <v>2</v>
      </c>
      <c r="G51" s="56">
        <f t="shared" si="53"/>
        <v>0</v>
      </c>
      <c r="H51" s="56">
        <f t="shared" si="54"/>
        <v>1</v>
      </c>
      <c r="I51" s="56">
        <f t="shared" si="55"/>
        <v>0</v>
      </c>
      <c r="J51" s="56">
        <f t="shared" si="56"/>
        <v>0</v>
      </c>
      <c r="K51" s="57"/>
      <c r="L51" s="56">
        <f t="shared" si="57"/>
        <v>0</v>
      </c>
      <c r="M51" s="56">
        <f t="shared" si="58"/>
        <v>0</v>
      </c>
      <c r="N51" s="56">
        <f t="shared" si="59"/>
        <v>2</v>
      </c>
      <c r="O51" s="56">
        <f t="shared" si="60"/>
        <v>0</v>
      </c>
      <c r="P51" s="56">
        <f t="shared" si="61"/>
        <v>0</v>
      </c>
      <c r="Q51" s="56">
        <f t="shared" si="62"/>
        <v>1</v>
      </c>
      <c r="R51" s="56"/>
      <c r="S51" s="150" t="s">
        <v>15</v>
      </c>
      <c r="T51" s="34"/>
      <c r="U51" s="153" t="str">
        <f>IFERROR(VLOOKUP(V51,Resumo!$D$7:$E$147,2,FALSE),"")</f>
        <v>L</v>
      </c>
      <c r="V51" s="337" t="s">
        <v>173</v>
      </c>
      <c r="W51" s="114">
        <f t="shared" si="50"/>
        <v>0</v>
      </c>
      <c r="X51" s="114">
        <f t="shared" si="50"/>
        <v>0</v>
      </c>
      <c r="Y51" s="114">
        <f t="shared" si="50"/>
        <v>4</v>
      </c>
      <c r="Z51" s="114">
        <f t="shared" si="50"/>
        <v>0</v>
      </c>
      <c r="AA51" s="114">
        <f t="shared" si="50"/>
        <v>0</v>
      </c>
      <c r="AB51" s="114">
        <f t="shared" si="50"/>
        <v>0</v>
      </c>
      <c r="AC51" s="154">
        <f t="shared" si="50"/>
        <v>0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2</v>
      </c>
      <c r="G52" s="56">
        <f t="shared" si="53"/>
        <v>0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0</v>
      </c>
      <c r="N52" s="56">
        <f t="shared" si="59"/>
        <v>2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M</v>
      </c>
      <c r="V52" s="337" t="s">
        <v>174</v>
      </c>
      <c r="W52" s="114">
        <f t="shared" si="50"/>
        <v>0</v>
      </c>
      <c r="X52" s="114">
        <f t="shared" si="50"/>
        <v>0</v>
      </c>
      <c r="Y52" s="114">
        <f t="shared" si="50"/>
        <v>0</v>
      </c>
      <c r="Z52" s="114">
        <f t="shared" si="50"/>
        <v>0</v>
      </c>
      <c r="AA52" s="114">
        <f t="shared" si="50"/>
        <v>0</v>
      </c>
      <c r="AB52" s="114">
        <f t="shared" si="50"/>
        <v>3</v>
      </c>
      <c r="AC52" s="154">
        <f t="shared" si="50"/>
        <v>1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2</v>
      </c>
      <c r="G53" s="67">
        <f t="shared" si="53"/>
        <v>0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0</v>
      </c>
      <c r="N53" s="67">
        <f t="shared" si="59"/>
        <v>2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M</v>
      </c>
      <c r="V53" s="337" t="s">
        <v>172</v>
      </c>
      <c r="W53" s="114">
        <f t="shared" si="50"/>
        <v>0</v>
      </c>
      <c r="X53" s="114">
        <f t="shared" si="50"/>
        <v>0</v>
      </c>
      <c r="Y53" s="114">
        <f t="shared" si="50"/>
        <v>0</v>
      </c>
      <c r="Z53" s="114">
        <f t="shared" si="50"/>
        <v>0</v>
      </c>
      <c r="AA53" s="114">
        <f t="shared" si="50"/>
        <v>1</v>
      </c>
      <c r="AB53" s="114">
        <f t="shared" si="50"/>
        <v>3</v>
      </c>
      <c r="AC53" s="154">
        <f t="shared" si="50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L</v>
      </c>
      <c r="V54" s="337" t="s">
        <v>144</v>
      </c>
      <c r="W54" s="114">
        <f t="shared" si="50"/>
        <v>0</v>
      </c>
      <c r="X54" s="114">
        <f t="shared" si="50"/>
        <v>0</v>
      </c>
      <c r="Y54" s="114">
        <f t="shared" si="50"/>
        <v>0</v>
      </c>
      <c r="Z54" s="114">
        <f t="shared" si="50"/>
        <v>3</v>
      </c>
      <c r="AA54" s="114">
        <f t="shared" si="50"/>
        <v>0</v>
      </c>
      <c r="AB54" s="114">
        <f t="shared" si="50"/>
        <v>1</v>
      </c>
      <c r="AC54" s="154">
        <f t="shared" si="50"/>
        <v>0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M</v>
      </c>
      <c r="V55" s="337" t="s">
        <v>15</v>
      </c>
      <c r="W55" s="114">
        <f t="shared" si="50"/>
        <v>0</v>
      </c>
      <c r="X55" s="114">
        <f t="shared" si="50"/>
        <v>0</v>
      </c>
      <c r="Y55" s="114">
        <f t="shared" si="50"/>
        <v>0</v>
      </c>
      <c r="Z55" s="114">
        <f t="shared" si="50"/>
        <v>0</v>
      </c>
      <c r="AA55" s="114">
        <f t="shared" si="50"/>
        <v>0</v>
      </c>
      <c r="AB55" s="114">
        <f t="shared" si="50"/>
        <v>1</v>
      </c>
      <c r="AC55" s="154">
        <f t="shared" si="50"/>
        <v>3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 t="str">
        <f>C4</f>
        <v>Branco</v>
      </c>
      <c r="D56" s="49">
        <f>SUM(D57:D66)</f>
        <v>1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0</v>
      </c>
      <c r="S56" s="48" t="str">
        <f>S4</f>
        <v>Preto</v>
      </c>
      <c r="T56" s="34"/>
      <c r="U56" s="153" t="str">
        <f>IFERROR(VLOOKUP(V56,Resumo!$D$7:$E$147,2,FALSE),"")</f>
        <v>L</v>
      </c>
      <c r="V56" s="337" t="s">
        <v>82</v>
      </c>
      <c r="W56" s="114">
        <f t="shared" si="50"/>
        <v>0</v>
      </c>
      <c r="X56" s="114">
        <f t="shared" si="50"/>
        <v>3</v>
      </c>
      <c r="Y56" s="114">
        <f t="shared" si="50"/>
        <v>0</v>
      </c>
      <c r="Z56" s="114">
        <f t="shared" si="50"/>
        <v>1</v>
      </c>
      <c r="AA56" s="114">
        <f t="shared" si="50"/>
        <v>0</v>
      </c>
      <c r="AB56" s="114">
        <f t="shared" si="50"/>
        <v>0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 t="str">
        <f>C5</f>
        <v>Fabio</v>
      </c>
      <c r="D57" s="56"/>
      <c r="E57" s="56">
        <f t="shared" ref="E57:E66" si="63">IF((C57=""),0,IF($D$56=$R$56,1,IF($D$56&gt;$R$56,3,IF($D$56&lt;$R$56,0))))</f>
        <v>3</v>
      </c>
      <c r="F57" s="56">
        <f t="shared" ref="F57:F66" si="64">$D$56</f>
        <v>1</v>
      </c>
      <c r="G57" s="56">
        <f t="shared" ref="G57:G66" si="65">$R$56</f>
        <v>0</v>
      </c>
      <c r="H57" s="56">
        <f t="shared" ref="H57:H66" si="66">IF((C57=""),0,IF($D$56&gt;$R$56,1,0))</f>
        <v>1</v>
      </c>
      <c r="I57" s="56">
        <f t="shared" ref="I57:I66" si="67">IF((C57=""),0,IF($D$56=$R$56,1,0))</f>
        <v>0</v>
      </c>
      <c r="J57" s="56">
        <f t="shared" ref="J57:J66" si="68">IF((C57=""),0,IF($D$56&lt;$R$56,1,0))</f>
        <v>0</v>
      </c>
      <c r="K57" s="57"/>
      <c r="L57" s="56">
        <f t="shared" ref="L57:L66" si="69">IF((S57=""),0,IF($D$56=$R$56,1,IF($D$56&lt;$R$56,3,IF($D$56&gt;$R$56,0))))</f>
        <v>0</v>
      </c>
      <c r="M57" s="56">
        <f t="shared" ref="M57:M66" si="70">$R$56</f>
        <v>0</v>
      </c>
      <c r="N57" s="56">
        <f t="shared" ref="N57:N66" si="71">$D$56</f>
        <v>1</v>
      </c>
      <c r="O57" s="56">
        <f t="shared" ref="O57:O66" si="72">IF((S57=""),0,IF($D$56&lt;$R$56,1,0))</f>
        <v>0</v>
      </c>
      <c r="P57" s="56">
        <f t="shared" ref="P57:P66" si="73">IF((S57=""),0,IF($D$56=$R$56,1,0))</f>
        <v>0</v>
      </c>
      <c r="Q57" s="56">
        <f t="shared" ref="Q57:Q66" si="74">IF((S57=""),0,IF($D$56&gt;$R$56,1,0))</f>
        <v>1</v>
      </c>
      <c r="R57" s="56"/>
      <c r="S57" s="55" t="str">
        <f>S5</f>
        <v>Lucas</v>
      </c>
      <c r="T57" s="34"/>
      <c r="U57" s="153" t="str">
        <f>IFERROR(VLOOKUP(V57,Resumo!$D$7:$E$147,2,FALSE),"")</f>
        <v/>
      </c>
      <c r="V57" s="337" t="s">
        <v>118</v>
      </c>
      <c r="W57" s="114">
        <f t="shared" si="50"/>
        <v>0</v>
      </c>
      <c r="X57" s="114">
        <f t="shared" si="50"/>
        <v>0</v>
      </c>
      <c r="Y57" s="114">
        <f t="shared" si="50"/>
        <v>0</v>
      </c>
      <c r="Z57" s="114">
        <f t="shared" si="50"/>
        <v>4</v>
      </c>
      <c r="AA57" s="114">
        <f t="shared" si="50"/>
        <v>0</v>
      </c>
      <c r="AB57" s="114">
        <f t="shared" si="50"/>
        <v>0</v>
      </c>
      <c r="AC57" s="154">
        <f t="shared" si="50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150" t="s">
        <v>84</v>
      </c>
      <c r="D58" s="56"/>
      <c r="E58" s="56">
        <f t="shared" si="63"/>
        <v>3</v>
      </c>
      <c r="F58" s="56">
        <f t="shared" si="64"/>
        <v>1</v>
      </c>
      <c r="G58" s="56">
        <f t="shared" si="65"/>
        <v>0</v>
      </c>
      <c r="H58" s="56">
        <f t="shared" si="66"/>
        <v>1</v>
      </c>
      <c r="I58" s="56">
        <f t="shared" si="67"/>
        <v>0</v>
      </c>
      <c r="J58" s="56">
        <f t="shared" si="68"/>
        <v>0</v>
      </c>
      <c r="K58" s="57"/>
      <c r="L58" s="56">
        <f t="shared" si="69"/>
        <v>0</v>
      </c>
      <c r="M58" s="56">
        <f t="shared" si="70"/>
        <v>0</v>
      </c>
      <c r="N58" s="56">
        <f t="shared" si="71"/>
        <v>1</v>
      </c>
      <c r="O58" s="56">
        <f t="shared" si="72"/>
        <v>0</v>
      </c>
      <c r="P58" s="56">
        <f t="shared" si="73"/>
        <v>0</v>
      </c>
      <c r="Q58" s="56">
        <f t="shared" si="74"/>
        <v>1</v>
      </c>
      <c r="R58" s="56"/>
      <c r="S58" s="150" t="s">
        <v>13</v>
      </c>
      <c r="T58" s="34"/>
      <c r="U58" s="153" t="str">
        <f>IFERROR(VLOOKUP(V58,Resumo!$D$7:$E$147,2,FALSE),"")</f>
        <v>M</v>
      </c>
      <c r="V58" s="337" t="s">
        <v>143</v>
      </c>
      <c r="W58" s="114">
        <f t="shared" si="50"/>
        <v>0</v>
      </c>
      <c r="X58" s="114">
        <f t="shared" si="50"/>
        <v>0</v>
      </c>
      <c r="Y58" s="114">
        <f t="shared" si="50"/>
        <v>0</v>
      </c>
      <c r="Z58" s="114">
        <f t="shared" si="50"/>
        <v>0</v>
      </c>
      <c r="AA58" s="114">
        <f t="shared" si="50"/>
        <v>0</v>
      </c>
      <c r="AB58" s="114">
        <f t="shared" si="50"/>
        <v>4</v>
      </c>
      <c r="AC58" s="154">
        <f t="shared" si="50"/>
        <v>0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150" t="s">
        <v>112</v>
      </c>
      <c r="D59" s="56"/>
      <c r="E59" s="56">
        <f t="shared" si="63"/>
        <v>3</v>
      </c>
      <c r="F59" s="56">
        <f t="shared" si="64"/>
        <v>1</v>
      </c>
      <c r="G59" s="56">
        <f t="shared" si="65"/>
        <v>0</v>
      </c>
      <c r="H59" s="56">
        <f t="shared" si="66"/>
        <v>1</v>
      </c>
      <c r="I59" s="56">
        <f t="shared" si="67"/>
        <v>0</v>
      </c>
      <c r="J59" s="56">
        <f t="shared" si="68"/>
        <v>0</v>
      </c>
      <c r="K59" s="57"/>
      <c r="L59" s="56">
        <f t="shared" si="69"/>
        <v>0</v>
      </c>
      <c r="M59" s="56">
        <f t="shared" si="70"/>
        <v>0</v>
      </c>
      <c r="N59" s="56">
        <f t="shared" si="71"/>
        <v>1</v>
      </c>
      <c r="O59" s="56">
        <f t="shared" si="72"/>
        <v>0</v>
      </c>
      <c r="P59" s="56">
        <f t="shared" si="73"/>
        <v>0</v>
      </c>
      <c r="Q59" s="56">
        <f t="shared" si="74"/>
        <v>1</v>
      </c>
      <c r="R59" s="56"/>
      <c r="S59" s="150" t="s">
        <v>146</v>
      </c>
      <c r="T59" s="34"/>
      <c r="U59" s="153" t="str">
        <f>IFERROR(VLOOKUP(V59,Resumo!$D$7:$E$147,2,FALSE),"")</f>
        <v>M</v>
      </c>
      <c r="V59" s="337" t="s">
        <v>119</v>
      </c>
      <c r="W59" s="114">
        <f t="shared" ref="W59:AC74" si="75">COUNTIFS($C$4:$C$131,$V59,$B$4:$B$131,W$42)+COUNTIFS($S$4:$S$131,$V59,$B$4:$B$131,W$42)</f>
        <v>0</v>
      </c>
      <c r="X59" s="114">
        <f t="shared" si="75"/>
        <v>0</v>
      </c>
      <c r="Y59" s="114">
        <f t="shared" si="75"/>
        <v>0</v>
      </c>
      <c r="Z59" s="114">
        <f t="shared" si="75"/>
        <v>0</v>
      </c>
      <c r="AA59" s="114">
        <f t="shared" si="75"/>
        <v>0</v>
      </c>
      <c r="AB59" s="114">
        <f t="shared" si="75"/>
        <v>3</v>
      </c>
      <c r="AC59" s="154">
        <f t="shared" si="75"/>
        <v>0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150" t="s">
        <v>214</v>
      </c>
      <c r="D60" s="56">
        <v>1</v>
      </c>
      <c r="E60" s="56">
        <f t="shared" si="63"/>
        <v>3</v>
      </c>
      <c r="F60" s="56">
        <f t="shared" si="64"/>
        <v>1</v>
      </c>
      <c r="G60" s="56">
        <f t="shared" si="65"/>
        <v>0</v>
      </c>
      <c r="H60" s="56">
        <f t="shared" si="66"/>
        <v>1</v>
      </c>
      <c r="I60" s="56">
        <f t="shared" si="67"/>
        <v>0</v>
      </c>
      <c r="J60" s="56">
        <f t="shared" si="68"/>
        <v>0</v>
      </c>
      <c r="K60" s="57"/>
      <c r="L60" s="56">
        <f t="shared" si="69"/>
        <v>0</v>
      </c>
      <c r="M60" s="56">
        <f t="shared" si="70"/>
        <v>0</v>
      </c>
      <c r="N60" s="56">
        <f t="shared" si="71"/>
        <v>1</v>
      </c>
      <c r="O60" s="56">
        <f t="shared" si="72"/>
        <v>0</v>
      </c>
      <c r="P60" s="56">
        <f t="shared" si="73"/>
        <v>0</v>
      </c>
      <c r="Q60" s="56">
        <f t="shared" si="74"/>
        <v>1</v>
      </c>
      <c r="R60" s="56"/>
      <c r="S60" s="150" t="s">
        <v>118</v>
      </c>
      <c r="T60" s="34"/>
      <c r="U60" s="153" t="str">
        <f>IFERROR(VLOOKUP(V60,Resumo!$D$7:$E$147,2,FALSE),"")</f>
        <v/>
      </c>
      <c r="V60" s="337" t="s">
        <v>120</v>
      </c>
      <c r="W60" s="114">
        <f t="shared" si="75"/>
        <v>0</v>
      </c>
      <c r="X60" s="114">
        <f t="shared" si="75"/>
        <v>0</v>
      </c>
      <c r="Y60" s="114">
        <f t="shared" si="75"/>
        <v>0</v>
      </c>
      <c r="Z60" s="114">
        <f t="shared" si="75"/>
        <v>0</v>
      </c>
      <c r="AA60" s="114">
        <f t="shared" si="75"/>
        <v>0</v>
      </c>
      <c r="AB60" s="114">
        <f t="shared" si="75"/>
        <v>0</v>
      </c>
      <c r="AC60" s="154">
        <f t="shared" si="75"/>
        <v>4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150" t="s">
        <v>14</v>
      </c>
      <c r="D61" s="56"/>
      <c r="E61" s="56">
        <f t="shared" si="63"/>
        <v>3</v>
      </c>
      <c r="F61" s="56">
        <f t="shared" si="64"/>
        <v>1</v>
      </c>
      <c r="G61" s="56">
        <f t="shared" si="65"/>
        <v>0</v>
      </c>
      <c r="H61" s="56">
        <f t="shared" si="66"/>
        <v>1</v>
      </c>
      <c r="I61" s="56">
        <f t="shared" si="67"/>
        <v>0</v>
      </c>
      <c r="J61" s="56">
        <f t="shared" si="68"/>
        <v>0</v>
      </c>
      <c r="K61" s="57"/>
      <c r="L61" s="56">
        <f t="shared" si="69"/>
        <v>0</v>
      </c>
      <c r="M61" s="56">
        <f t="shared" si="70"/>
        <v>0</v>
      </c>
      <c r="N61" s="56">
        <f t="shared" si="71"/>
        <v>1</v>
      </c>
      <c r="O61" s="56">
        <f t="shared" si="72"/>
        <v>0</v>
      </c>
      <c r="P61" s="56">
        <f t="shared" si="73"/>
        <v>0</v>
      </c>
      <c r="Q61" s="56">
        <f t="shared" si="74"/>
        <v>1</v>
      </c>
      <c r="R61" s="56"/>
      <c r="S61" s="150" t="s">
        <v>147</v>
      </c>
      <c r="T61" s="34"/>
      <c r="U61" s="153" t="str">
        <f>IFERROR(VLOOKUP(V61,Resumo!$D$7:$E$147,2,FALSE),"")</f>
        <v>L</v>
      </c>
      <c r="V61" s="337" t="s">
        <v>114</v>
      </c>
      <c r="W61" s="114">
        <f t="shared" si="75"/>
        <v>0</v>
      </c>
      <c r="X61" s="114">
        <f t="shared" si="75"/>
        <v>0</v>
      </c>
      <c r="Y61" s="114">
        <f t="shared" si="75"/>
        <v>2</v>
      </c>
      <c r="Z61" s="114">
        <f t="shared" si="75"/>
        <v>0</v>
      </c>
      <c r="AA61" s="114">
        <f t="shared" si="75"/>
        <v>0</v>
      </c>
      <c r="AB61" s="114">
        <f t="shared" si="75"/>
        <v>0</v>
      </c>
      <c r="AC61" s="154">
        <f t="shared" si="75"/>
        <v>0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150" t="s">
        <v>169</v>
      </c>
      <c r="D62" s="56"/>
      <c r="E62" s="56">
        <f t="shared" si="63"/>
        <v>3</v>
      </c>
      <c r="F62" s="56">
        <f t="shared" si="64"/>
        <v>1</v>
      </c>
      <c r="G62" s="56">
        <f t="shared" si="65"/>
        <v>0</v>
      </c>
      <c r="H62" s="56">
        <f t="shared" si="66"/>
        <v>1</v>
      </c>
      <c r="I62" s="56">
        <f t="shared" si="67"/>
        <v>0</v>
      </c>
      <c r="J62" s="56">
        <f t="shared" si="68"/>
        <v>0</v>
      </c>
      <c r="K62" s="57"/>
      <c r="L62" s="56">
        <f t="shared" si="69"/>
        <v>0</v>
      </c>
      <c r="M62" s="56">
        <f t="shared" si="70"/>
        <v>0</v>
      </c>
      <c r="N62" s="56">
        <f t="shared" si="71"/>
        <v>1</v>
      </c>
      <c r="O62" s="56">
        <f t="shared" si="72"/>
        <v>0</v>
      </c>
      <c r="P62" s="56">
        <f t="shared" si="73"/>
        <v>0</v>
      </c>
      <c r="Q62" s="56">
        <f t="shared" si="74"/>
        <v>1</v>
      </c>
      <c r="R62" s="56"/>
      <c r="S62" s="150" t="s">
        <v>143</v>
      </c>
      <c r="T62" s="34"/>
      <c r="U62" s="153" t="str">
        <f>IFERROR(VLOOKUP(V62,Resumo!$D$7:$E$147,2,FALSE),"")</f>
        <v>Z</v>
      </c>
      <c r="V62" s="337" t="s">
        <v>112</v>
      </c>
      <c r="W62" s="114">
        <f t="shared" si="75"/>
        <v>0</v>
      </c>
      <c r="X62" s="114">
        <f t="shared" si="75"/>
        <v>2</v>
      </c>
      <c r="Y62" s="114">
        <f t="shared" si="75"/>
        <v>2</v>
      </c>
      <c r="Z62" s="114">
        <f t="shared" si="75"/>
        <v>0</v>
      </c>
      <c r="AA62" s="114">
        <f t="shared" si="75"/>
        <v>0</v>
      </c>
      <c r="AB62" s="114">
        <f t="shared" si="75"/>
        <v>0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150" t="s">
        <v>119</v>
      </c>
      <c r="D63" s="56"/>
      <c r="E63" s="56">
        <f t="shared" si="63"/>
        <v>3</v>
      </c>
      <c r="F63" s="56">
        <f t="shared" si="64"/>
        <v>1</v>
      </c>
      <c r="G63" s="56">
        <f t="shared" si="65"/>
        <v>0</v>
      </c>
      <c r="H63" s="56">
        <f t="shared" si="66"/>
        <v>1</v>
      </c>
      <c r="I63" s="56">
        <f t="shared" si="67"/>
        <v>0</v>
      </c>
      <c r="J63" s="56">
        <f t="shared" si="68"/>
        <v>0</v>
      </c>
      <c r="K63" s="57"/>
      <c r="L63" s="56">
        <f t="shared" si="69"/>
        <v>0</v>
      </c>
      <c r="M63" s="56">
        <f t="shared" si="70"/>
        <v>0</v>
      </c>
      <c r="N63" s="56">
        <f t="shared" si="71"/>
        <v>1</v>
      </c>
      <c r="O63" s="56">
        <f t="shared" si="72"/>
        <v>0</v>
      </c>
      <c r="P63" s="56">
        <f t="shared" si="73"/>
        <v>0</v>
      </c>
      <c r="Q63" s="56">
        <f t="shared" si="74"/>
        <v>1</v>
      </c>
      <c r="R63" s="56"/>
      <c r="S63" s="150" t="s">
        <v>116</v>
      </c>
      <c r="T63" s="34"/>
      <c r="U63" s="153" t="str">
        <f>IFERROR(VLOOKUP(V63,Resumo!$D$7:$E$147,2,FALSE),"")</f>
        <v>M</v>
      </c>
      <c r="V63" s="337" t="s">
        <v>169</v>
      </c>
      <c r="W63" s="114">
        <f t="shared" si="75"/>
        <v>0</v>
      </c>
      <c r="X63" s="114">
        <f t="shared" si="75"/>
        <v>0</v>
      </c>
      <c r="Y63" s="114">
        <f t="shared" si="75"/>
        <v>0</v>
      </c>
      <c r="Z63" s="114">
        <f t="shared" si="75"/>
        <v>0</v>
      </c>
      <c r="AA63" s="114">
        <f t="shared" si="75"/>
        <v>0</v>
      </c>
      <c r="AB63" s="114">
        <f t="shared" si="75"/>
        <v>4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150" t="s">
        <v>120</v>
      </c>
      <c r="D64" s="56"/>
      <c r="E64" s="56">
        <f t="shared" si="63"/>
        <v>3</v>
      </c>
      <c r="F64" s="56">
        <f t="shared" si="64"/>
        <v>1</v>
      </c>
      <c r="G64" s="56">
        <f t="shared" si="65"/>
        <v>0</v>
      </c>
      <c r="H64" s="56">
        <f t="shared" si="66"/>
        <v>1</v>
      </c>
      <c r="I64" s="56">
        <f t="shared" si="67"/>
        <v>0</v>
      </c>
      <c r="J64" s="56">
        <f t="shared" si="68"/>
        <v>0</v>
      </c>
      <c r="K64" s="57"/>
      <c r="L64" s="56">
        <f t="shared" si="69"/>
        <v>0</v>
      </c>
      <c r="M64" s="56">
        <f t="shared" si="70"/>
        <v>0</v>
      </c>
      <c r="N64" s="56">
        <f t="shared" si="71"/>
        <v>1</v>
      </c>
      <c r="O64" s="56">
        <f t="shared" si="72"/>
        <v>0</v>
      </c>
      <c r="P64" s="56">
        <f t="shared" si="73"/>
        <v>0</v>
      </c>
      <c r="Q64" s="56">
        <f t="shared" si="74"/>
        <v>1</v>
      </c>
      <c r="R64" s="56"/>
      <c r="S64" s="150" t="s">
        <v>148</v>
      </c>
      <c r="T64" s="34"/>
      <c r="U64" s="153" t="str">
        <f>IFERROR(VLOOKUP(V64,Resumo!$D$7:$E$147,2,FALSE),"")</f>
        <v>V</v>
      </c>
      <c r="V64" s="337" t="s">
        <v>14</v>
      </c>
      <c r="W64" s="114">
        <f t="shared" si="75"/>
        <v>0</v>
      </c>
      <c r="X64" s="114">
        <f t="shared" si="75"/>
        <v>0</v>
      </c>
      <c r="Y64" s="114">
        <f t="shared" si="75"/>
        <v>0</v>
      </c>
      <c r="Z64" s="114">
        <f t="shared" si="75"/>
        <v>1</v>
      </c>
      <c r="AA64" s="114">
        <f t="shared" si="75"/>
        <v>3</v>
      </c>
      <c r="AB64" s="114">
        <f t="shared" si="75"/>
        <v>0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1</v>
      </c>
      <c r="G65" s="56">
        <f t="shared" si="65"/>
        <v>0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0</v>
      </c>
      <c r="N65" s="56">
        <f t="shared" si="71"/>
        <v>1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>Z</v>
      </c>
      <c r="V65" s="337" t="s">
        <v>84</v>
      </c>
      <c r="W65" s="114">
        <f t="shared" si="75"/>
        <v>0</v>
      </c>
      <c r="X65" s="114">
        <f t="shared" si="75"/>
        <v>2</v>
      </c>
      <c r="Y65" s="114">
        <f t="shared" si="75"/>
        <v>0</v>
      </c>
      <c r="Z65" s="114">
        <f t="shared" si="75"/>
        <v>0</v>
      </c>
      <c r="AA65" s="114">
        <f t="shared" si="75"/>
        <v>1</v>
      </c>
      <c r="AB65" s="114">
        <f t="shared" si="75"/>
        <v>0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1</v>
      </c>
      <c r="G66" s="67">
        <f t="shared" si="65"/>
        <v>0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0</v>
      </c>
      <c r="N66" s="67">
        <f t="shared" si="71"/>
        <v>1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337" t="s">
        <v>214</v>
      </c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3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149" t="s">
        <v>199</v>
      </c>
      <c r="D69" s="49">
        <f>SUM(D70:D79)</f>
        <v>4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3</v>
      </c>
      <c r="S69" s="149" t="s">
        <v>198</v>
      </c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150" t="s">
        <v>77</v>
      </c>
      <c r="D70" s="56"/>
      <c r="E70" s="56">
        <f t="shared" ref="E70:E79" si="76">IF((C70=""),0,IF($D$69=$R$69,1,IF($D$69&gt;$R$69,3,IF($D$69&lt;$R$69,0))))</f>
        <v>3</v>
      </c>
      <c r="F70" s="56">
        <f t="shared" ref="F70:F79" si="77">$D$69</f>
        <v>4</v>
      </c>
      <c r="G70" s="56">
        <f t="shared" ref="G70:G79" si="78">$R$69</f>
        <v>3</v>
      </c>
      <c r="H70" s="56">
        <f t="shared" ref="H70:H79" si="79">IF((C70=""),0,IF($D$69&gt;$R$69,1,0))</f>
        <v>1</v>
      </c>
      <c r="I70" s="56">
        <f t="shared" ref="I70:I79" si="80">IF((C70=""),0,IF($D$69=$R$69,1,0))</f>
        <v>0</v>
      </c>
      <c r="J70" s="56">
        <f t="shared" ref="J70:J79" si="81">IF((C70=""),0,IF($D$69&lt;$R$69,1,0))</f>
        <v>0</v>
      </c>
      <c r="K70" s="57"/>
      <c r="L70" s="56">
        <f t="shared" ref="L70:L79" si="82">IF((S70=""),0,IF($D$69=$R$69,1,IF($D$69&lt;$R$69,3,IF($D$69&gt;$R$69,0))))</f>
        <v>0</v>
      </c>
      <c r="M70" s="56">
        <f t="shared" ref="M70:M79" si="83">$R$69</f>
        <v>3</v>
      </c>
      <c r="N70" s="56">
        <f t="shared" ref="N70:N79" si="84">$D$69</f>
        <v>4</v>
      </c>
      <c r="O70" s="56">
        <f t="shared" ref="O70:O79" si="85">IF((S70=""),0,IF($D$69&lt;$R$69,1,0))</f>
        <v>0</v>
      </c>
      <c r="P70" s="56">
        <f t="shared" ref="P70:P79" si="86">IF((S70=""),0,IF($D$69=$R$69,1,0))</f>
        <v>0</v>
      </c>
      <c r="Q70" s="56">
        <f t="shared" ref="Q70:Q79" si="87">IF((S70=""),0,IF($D$69&gt;$R$69,1,0))</f>
        <v>1</v>
      </c>
      <c r="R70" s="56"/>
      <c r="S70" s="150" t="s">
        <v>213</v>
      </c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150" t="s">
        <v>82</v>
      </c>
      <c r="D71" s="56"/>
      <c r="E71" s="56">
        <f t="shared" si="76"/>
        <v>3</v>
      </c>
      <c r="F71" s="56">
        <f t="shared" si="77"/>
        <v>4</v>
      </c>
      <c r="G71" s="56">
        <f t="shared" si="78"/>
        <v>3</v>
      </c>
      <c r="H71" s="56">
        <f t="shared" si="79"/>
        <v>1</v>
      </c>
      <c r="I71" s="56">
        <f t="shared" si="80"/>
        <v>0</v>
      </c>
      <c r="J71" s="56">
        <f t="shared" si="81"/>
        <v>0</v>
      </c>
      <c r="K71" s="57"/>
      <c r="L71" s="56">
        <f t="shared" si="82"/>
        <v>0</v>
      </c>
      <c r="M71" s="56">
        <f t="shared" si="83"/>
        <v>3</v>
      </c>
      <c r="N71" s="56">
        <f t="shared" si="84"/>
        <v>4</v>
      </c>
      <c r="O71" s="56">
        <f t="shared" si="85"/>
        <v>0</v>
      </c>
      <c r="P71" s="56">
        <f t="shared" si="86"/>
        <v>0</v>
      </c>
      <c r="Q71" s="56">
        <f t="shared" si="87"/>
        <v>1</v>
      </c>
      <c r="R71" s="56"/>
      <c r="S71" s="150" t="s">
        <v>84</v>
      </c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150" t="s">
        <v>173</v>
      </c>
      <c r="D72" s="56">
        <v>1</v>
      </c>
      <c r="E72" s="56">
        <f t="shared" si="76"/>
        <v>3</v>
      </c>
      <c r="F72" s="56">
        <f t="shared" si="77"/>
        <v>4</v>
      </c>
      <c r="G72" s="56">
        <f t="shared" si="78"/>
        <v>3</v>
      </c>
      <c r="H72" s="56">
        <f t="shared" si="79"/>
        <v>1</v>
      </c>
      <c r="I72" s="56">
        <f t="shared" si="80"/>
        <v>0</v>
      </c>
      <c r="J72" s="56">
        <f t="shared" si="81"/>
        <v>0</v>
      </c>
      <c r="K72" s="57"/>
      <c r="L72" s="56">
        <f t="shared" si="82"/>
        <v>0</v>
      </c>
      <c r="M72" s="56">
        <f t="shared" si="83"/>
        <v>3</v>
      </c>
      <c r="N72" s="56">
        <f t="shared" si="84"/>
        <v>4</v>
      </c>
      <c r="O72" s="56">
        <f t="shared" si="85"/>
        <v>0</v>
      </c>
      <c r="P72" s="56">
        <f t="shared" si="86"/>
        <v>0</v>
      </c>
      <c r="Q72" s="56">
        <f t="shared" si="87"/>
        <v>1</v>
      </c>
      <c r="R72" s="56"/>
      <c r="S72" s="150" t="s">
        <v>112</v>
      </c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150" t="s">
        <v>144</v>
      </c>
      <c r="D73" s="56">
        <v>1</v>
      </c>
      <c r="E73" s="56">
        <f t="shared" si="76"/>
        <v>3</v>
      </c>
      <c r="F73" s="56">
        <f t="shared" si="77"/>
        <v>4</v>
      </c>
      <c r="G73" s="56">
        <f t="shared" si="78"/>
        <v>3</v>
      </c>
      <c r="H73" s="56">
        <f t="shared" si="79"/>
        <v>1</v>
      </c>
      <c r="I73" s="56">
        <f t="shared" si="80"/>
        <v>0</v>
      </c>
      <c r="J73" s="56">
        <f t="shared" si="81"/>
        <v>0</v>
      </c>
      <c r="K73" s="57"/>
      <c r="L73" s="56">
        <f t="shared" si="82"/>
        <v>0</v>
      </c>
      <c r="M73" s="56">
        <f t="shared" si="83"/>
        <v>3</v>
      </c>
      <c r="N73" s="56">
        <f t="shared" si="84"/>
        <v>4</v>
      </c>
      <c r="O73" s="56">
        <f t="shared" si="85"/>
        <v>0</v>
      </c>
      <c r="P73" s="56">
        <f t="shared" si="86"/>
        <v>0</v>
      </c>
      <c r="Q73" s="56">
        <f t="shared" si="87"/>
        <v>1</v>
      </c>
      <c r="R73" s="56">
        <v>2</v>
      </c>
      <c r="S73" s="150" t="s">
        <v>214</v>
      </c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150" t="s">
        <v>142</v>
      </c>
      <c r="D74" s="56"/>
      <c r="E74" s="56">
        <f t="shared" si="76"/>
        <v>3</v>
      </c>
      <c r="F74" s="56">
        <f t="shared" si="77"/>
        <v>4</v>
      </c>
      <c r="G74" s="56">
        <f t="shared" si="78"/>
        <v>3</v>
      </c>
      <c r="H74" s="56">
        <f t="shared" si="79"/>
        <v>1</v>
      </c>
      <c r="I74" s="56">
        <f t="shared" si="80"/>
        <v>0</v>
      </c>
      <c r="J74" s="56">
        <f t="shared" si="81"/>
        <v>0</v>
      </c>
      <c r="K74" s="57"/>
      <c r="L74" s="56">
        <f t="shared" si="82"/>
        <v>0</v>
      </c>
      <c r="M74" s="56">
        <f t="shared" si="83"/>
        <v>3</v>
      </c>
      <c r="N74" s="56">
        <f t="shared" si="84"/>
        <v>4</v>
      </c>
      <c r="O74" s="56">
        <f t="shared" si="85"/>
        <v>0</v>
      </c>
      <c r="P74" s="56">
        <f t="shared" si="86"/>
        <v>0</v>
      </c>
      <c r="Q74" s="56">
        <f t="shared" si="87"/>
        <v>1</v>
      </c>
      <c r="R74" s="56"/>
      <c r="S74" s="150" t="s">
        <v>14</v>
      </c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150" t="s">
        <v>172</v>
      </c>
      <c r="D75" s="56"/>
      <c r="E75" s="56">
        <f t="shared" si="76"/>
        <v>3</v>
      </c>
      <c r="F75" s="56">
        <f t="shared" si="77"/>
        <v>4</v>
      </c>
      <c r="G75" s="56">
        <f t="shared" si="78"/>
        <v>3</v>
      </c>
      <c r="H75" s="56">
        <f t="shared" si="79"/>
        <v>1</v>
      </c>
      <c r="I75" s="56">
        <f t="shared" si="80"/>
        <v>0</v>
      </c>
      <c r="J75" s="56">
        <f t="shared" si="81"/>
        <v>0</v>
      </c>
      <c r="K75" s="57"/>
      <c r="L75" s="56">
        <f t="shared" si="82"/>
        <v>0</v>
      </c>
      <c r="M75" s="56">
        <f t="shared" si="83"/>
        <v>3</v>
      </c>
      <c r="N75" s="56">
        <f t="shared" si="84"/>
        <v>4</v>
      </c>
      <c r="O75" s="56">
        <f t="shared" si="85"/>
        <v>0</v>
      </c>
      <c r="P75" s="56">
        <f t="shared" si="86"/>
        <v>0</v>
      </c>
      <c r="Q75" s="56">
        <f t="shared" si="87"/>
        <v>1</v>
      </c>
      <c r="R75" s="56"/>
      <c r="S75" s="150" t="s">
        <v>169</v>
      </c>
      <c r="T75" s="34"/>
      <c r="U75" s="153" t="str">
        <f>IFERROR(VLOOKUP(V75,Resumo!$D$7:$E$147,2,FALSE),"")</f>
        <v/>
      </c>
      <c r="V75" s="114"/>
      <c r="W75" s="114">
        <f t="shared" ref="W75:AC76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150" t="s">
        <v>174</v>
      </c>
      <c r="D76" s="56">
        <v>1</v>
      </c>
      <c r="E76" s="56">
        <f t="shared" si="76"/>
        <v>3</v>
      </c>
      <c r="F76" s="56">
        <f t="shared" si="77"/>
        <v>4</v>
      </c>
      <c r="G76" s="56">
        <f t="shared" si="78"/>
        <v>3</v>
      </c>
      <c r="H76" s="56">
        <f t="shared" si="79"/>
        <v>1</v>
      </c>
      <c r="I76" s="56">
        <f t="shared" si="80"/>
        <v>0</v>
      </c>
      <c r="J76" s="56">
        <f t="shared" si="81"/>
        <v>0</v>
      </c>
      <c r="K76" s="57"/>
      <c r="L76" s="56">
        <f t="shared" si="82"/>
        <v>0</v>
      </c>
      <c r="M76" s="56">
        <f t="shared" si="83"/>
        <v>3</v>
      </c>
      <c r="N76" s="56">
        <f t="shared" si="84"/>
        <v>4</v>
      </c>
      <c r="O76" s="56">
        <f t="shared" si="85"/>
        <v>0</v>
      </c>
      <c r="P76" s="56">
        <f t="shared" si="86"/>
        <v>0</v>
      </c>
      <c r="Q76" s="56">
        <f t="shared" si="87"/>
        <v>1</v>
      </c>
      <c r="R76" s="56">
        <v>1</v>
      </c>
      <c r="S76" s="150" t="s">
        <v>13</v>
      </c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150" t="s">
        <v>15</v>
      </c>
      <c r="D77" s="56">
        <v>1</v>
      </c>
      <c r="E77" s="56">
        <f t="shared" si="76"/>
        <v>3</v>
      </c>
      <c r="F77" s="56">
        <f t="shared" si="77"/>
        <v>4</v>
      </c>
      <c r="G77" s="56">
        <f t="shared" si="78"/>
        <v>3</v>
      </c>
      <c r="H77" s="56">
        <f t="shared" si="79"/>
        <v>1</v>
      </c>
      <c r="I77" s="56">
        <f t="shared" si="80"/>
        <v>0</v>
      </c>
      <c r="J77" s="56">
        <f t="shared" si="81"/>
        <v>0</v>
      </c>
      <c r="K77" s="57"/>
      <c r="L77" s="56">
        <f t="shared" si="82"/>
        <v>0</v>
      </c>
      <c r="M77" s="56">
        <f t="shared" si="83"/>
        <v>3</v>
      </c>
      <c r="N77" s="56">
        <f t="shared" si="84"/>
        <v>4</v>
      </c>
      <c r="O77" s="56">
        <f t="shared" si="85"/>
        <v>0</v>
      </c>
      <c r="P77" s="56">
        <f t="shared" si="86"/>
        <v>0</v>
      </c>
      <c r="Q77" s="56">
        <f t="shared" si="87"/>
        <v>1</v>
      </c>
      <c r="R77" s="56"/>
      <c r="S77" s="150" t="s">
        <v>120</v>
      </c>
      <c r="T77" s="34"/>
      <c r="U77" s="118"/>
      <c r="V77" s="118"/>
      <c r="W77" s="118"/>
      <c r="X77" s="118"/>
      <c r="Y77" s="118"/>
      <c r="Z77" s="118"/>
      <c r="AA77" s="118"/>
      <c r="AB77" s="118"/>
      <c r="AC77" s="119"/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4</v>
      </c>
      <c r="G78" s="56">
        <f t="shared" si="78"/>
        <v>3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3</v>
      </c>
      <c r="N78" s="56">
        <f t="shared" si="84"/>
        <v>4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4</v>
      </c>
      <c r="G79" s="67">
        <f t="shared" si="78"/>
        <v>3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3</v>
      </c>
      <c r="N79" s="67">
        <f t="shared" si="84"/>
        <v>4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8:BG8"/>
    <mergeCell ref="BB9:BG10"/>
    <mergeCell ref="AV14:BA14"/>
    <mergeCell ref="BH14:BM14"/>
    <mergeCell ref="AV15:BA16"/>
    <mergeCell ref="BH15:BM16"/>
    <mergeCell ref="BB22:BG22"/>
    <mergeCell ref="BB23:BG24"/>
    <mergeCell ref="AU27:AZ27"/>
    <mergeCell ref="BI27:BN27"/>
    <mergeCell ref="AU28:AZ29"/>
    <mergeCell ref="BI28:BN29"/>
    <mergeCell ref="U39:V39"/>
    <mergeCell ref="U40:V40"/>
    <mergeCell ref="AB37:AB40"/>
    <mergeCell ref="AC37:AC40"/>
    <mergeCell ref="U37:V37"/>
    <mergeCell ref="W37:W40"/>
    <mergeCell ref="X37:X40"/>
    <mergeCell ref="Y37:Y40"/>
    <mergeCell ref="Z37:Z40"/>
    <mergeCell ref="BB31:BG31"/>
    <mergeCell ref="BB32:BG33"/>
    <mergeCell ref="BB35:BG35"/>
    <mergeCell ref="BB36:BG37"/>
    <mergeCell ref="AA37:AA40"/>
    <mergeCell ref="AI37:AI40"/>
    <mergeCell ref="AG38:AG40"/>
    <mergeCell ref="AD37:AD40"/>
    <mergeCell ref="AE37:AE40"/>
    <mergeCell ref="AF37:AF40"/>
    <mergeCell ref="AH37:AH40"/>
  </mergeCells>
  <conditionalFormatting sqref="C4">
    <cfRule type="cellIs" dxfId="5672" priority="23" operator="equal">
      <formula>"Laranja"</formula>
    </cfRule>
    <cfRule type="cellIs" dxfId="5671" priority="29" operator="equal">
      <formula>"Vermelho"</formula>
    </cfRule>
    <cfRule type="cellIs" dxfId="5670" priority="28" operator="equal">
      <formula>"Verde"</formula>
    </cfRule>
    <cfRule type="cellIs" dxfId="5669" priority="27" operator="equal">
      <formula>"Amarelo"</formula>
    </cfRule>
    <cfRule type="cellIs" dxfId="5668" priority="26" operator="equal">
      <formula>"Cinza"</formula>
    </cfRule>
    <cfRule type="cellIs" dxfId="5667" priority="25" operator="equal">
      <formula>"Roxo"</formula>
    </cfRule>
    <cfRule type="cellIs" dxfId="5666" priority="24" operator="equal">
      <formula>"Preto"</formula>
    </cfRule>
    <cfRule type="cellIs" dxfId="5665" priority="30" operator="equal">
      <formula>"Azul"</formula>
    </cfRule>
  </conditionalFormatting>
  <conditionalFormatting sqref="C17">
    <cfRule type="cellIs" dxfId="5664" priority="41" operator="equal">
      <formula>"Roxo"</formula>
    </cfRule>
    <cfRule type="cellIs" dxfId="5663" priority="42" operator="equal">
      <formula>"Cinza"</formula>
    </cfRule>
    <cfRule type="cellIs" dxfId="5662" priority="43" operator="equal">
      <formula>"Amarelo"</formula>
    </cfRule>
    <cfRule type="cellIs" dxfId="5661" priority="44" operator="equal">
      <formula>"Verde"</formula>
    </cfRule>
    <cfRule type="cellIs" dxfId="5660" priority="39" operator="equal">
      <formula>"Laranja"</formula>
    </cfRule>
    <cfRule type="cellIs" dxfId="5659" priority="46" operator="equal">
      <formula>"Azul"</formula>
    </cfRule>
    <cfRule type="cellIs" dxfId="5658" priority="40" operator="equal">
      <formula>"Preto"</formula>
    </cfRule>
    <cfRule type="cellIs" dxfId="5657" priority="45" operator="equal">
      <formula>"Vermelho"</formula>
    </cfRule>
  </conditionalFormatting>
  <conditionalFormatting sqref="C30">
    <cfRule type="cellIs" dxfId="5656" priority="55" operator="equal">
      <formula>"Laranja"</formula>
    </cfRule>
    <cfRule type="cellIs" dxfId="5655" priority="62" operator="equal">
      <formula>"Azul"</formula>
    </cfRule>
    <cfRule type="cellIs" dxfId="5654" priority="60" operator="equal">
      <formula>"Verde"</formula>
    </cfRule>
    <cfRule type="cellIs" dxfId="5653" priority="59" operator="equal">
      <formula>"Amarelo"</formula>
    </cfRule>
    <cfRule type="cellIs" dxfId="5652" priority="58" operator="equal">
      <formula>"Cinza"</formula>
    </cfRule>
    <cfRule type="cellIs" dxfId="5651" priority="61" operator="equal">
      <formula>"Vermelho"</formula>
    </cfRule>
    <cfRule type="cellIs" dxfId="5650" priority="57" operator="equal">
      <formula>"Roxo"</formula>
    </cfRule>
    <cfRule type="cellIs" dxfId="5649" priority="56" operator="equal">
      <formula>"Preto"</formula>
    </cfRule>
  </conditionalFormatting>
  <conditionalFormatting sqref="C43">
    <cfRule type="cellIs" dxfId="5648" priority="78" operator="equal">
      <formula>"Azul"</formula>
    </cfRule>
    <cfRule type="cellIs" dxfId="5647" priority="77" operator="equal">
      <formula>"Vermelho"</formula>
    </cfRule>
    <cfRule type="cellIs" dxfId="5646" priority="76" operator="equal">
      <formula>"Verde"</formula>
    </cfRule>
    <cfRule type="cellIs" dxfId="5645" priority="75" operator="equal">
      <formula>"Amarelo"</formula>
    </cfRule>
    <cfRule type="cellIs" dxfId="5644" priority="74" operator="equal">
      <formula>"Cinza"</formula>
    </cfRule>
    <cfRule type="cellIs" dxfId="5643" priority="73" operator="equal">
      <formula>"Roxo"</formula>
    </cfRule>
    <cfRule type="cellIs" dxfId="5642" priority="71" operator="equal">
      <formula>"Laranja"</formula>
    </cfRule>
    <cfRule type="cellIs" dxfId="5641" priority="72" operator="equal">
      <formula>"Preto"</formula>
    </cfRule>
  </conditionalFormatting>
  <conditionalFormatting sqref="C56">
    <cfRule type="cellIs" dxfId="5640" priority="89" operator="equal">
      <formula>"Roxo"</formula>
    </cfRule>
    <cfRule type="cellIs" dxfId="5639" priority="87" operator="equal">
      <formula>"Laranja"</formula>
    </cfRule>
    <cfRule type="cellIs" dxfId="5638" priority="90" operator="equal">
      <formula>"Cinza"</formula>
    </cfRule>
    <cfRule type="cellIs" dxfId="5637" priority="91" operator="equal">
      <formula>"Amarelo"</formula>
    </cfRule>
    <cfRule type="cellIs" dxfId="5636" priority="92" operator="equal">
      <formula>"Verde"</formula>
    </cfRule>
    <cfRule type="cellIs" dxfId="5635" priority="93" operator="equal">
      <formula>"Vermelho"</formula>
    </cfRule>
    <cfRule type="cellIs" dxfId="5634" priority="94" operator="equal">
      <formula>"Azul"</formula>
    </cfRule>
    <cfRule type="cellIs" dxfId="5633" priority="88" operator="equal">
      <formula>"Preto"</formula>
    </cfRule>
  </conditionalFormatting>
  <conditionalFormatting sqref="C69">
    <cfRule type="cellIs" dxfId="5632" priority="103" operator="equal">
      <formula>"Laranja"</formula>
    </cfRule>
    <cfRule type="cellIs" dxfId="5631" priority="108" operator="equal">
      <formula>"Verde"</formula>
    </cfRule>
    <cfRule type="cellIs" dxfId="5630" priority="107" operator="equal">
      <formula>"Amarelo"</formula>
    </cfRule>
    <cfRule type="cellIs" dxfId="5629" priority="106" operator="equal">
      <formula>"Cinza"</formula>
    </cfRule>
    <cfRule type="cellIs" dxfId="5628" priority="105" operator="equal">
      <formula>"Roxo"</formula>
    </cfRule>
    <cfRule type="cellIs" dxfId="5627" priority="104" operator="equal">
      <formula>"Preto"</formula>
    </cfRule>
    <cfRule type="cellIs" dxfId="5626" priority="110" operator="equal">
      <formula>"Azul"</formula>
    </cfRule>
    <cfRule type="cellIs" dxfId="5625" priority="109" operator="equal">
      <formula>"Vermelho"</formula>
    </cfRule>
  </conditionalFormatting>
  <conditionalFormatting sqref="C82">
    <cfRule type="cellIs" dxfId="5624" priority="126" operator="equal">
      <formula>"Azul"</formula>
    </cfRule>
    <cfRule type="cellIs" dxfId="5623" priority="119" operator="equal">
      <formula>"Laranja"</formula>
    </cfRule>
    <cfRule type="cellIs" dxfId="5622" priority="120" operator="equal">
      <formula>"Preto"</formula>
    </cfRule>
    <cfRule type="cellIs" dxfId="5621" priority="121" operator="equal">
      <formula>"Roxo"</formula>
    </cfRule>
    <cfRule type="cellIs" dxfId="5620" priority="122" operator="equal">
      <formula>"Cinza"</formula>
    </cfRule>
    <cfRule type="cellIs" dxfId="5619" priority="123" operator="equal">
      <formula>"Amarelo"</formula>
    </cfRule>
    <cfRule type="cellIs" dxfId="5618" priority="124" operator="equal">
      <formula>"Verde"</formula>
    </cfRule>
    <cfRule type="cellIs" dxfId="5617" priority="125" operator="equal">
      <formula>"Vermelho"</formula>
    </cfRule>
  </conditionalFormatting>
  <conditionalFormatting sqref="C95">
    <cfRule type="cellIs" dxfId="5616" priority="142" operator="equal">
      <formula>"Azul"</formula>
    </cfRule>
    <cfRule type="cellIs" dxfId="5615" priority="141" operator="equal">
      <formula>"Vermelho"</formula>
    </cfRule>
    <cfRule type="cellIs" dxfId="5614" priority="140" operator="equal">
      <formula>"Verde"</formula>
    </cfRule>
    <cfRule type="cellIs" dxfId="5613" priority="139" operator="equal">
      <formula>"Amarelo"</formula>
    </cfRule>
    <cfRule type="cellIs" dxfId="5612" priority="138" operator="equal">
      <formula>"Cinza"</formula>
    </cfRule>
    <cfRule type="cellIs" dxfId="5611" priority="137" operator="equal">
      <formula>"Roxo"</formula>
    </cfRule>
    <cfRule type="cellIs" dxfId="5610" priority="136" operator="equal">
      <formula>"Preto"</formula>
    </cfRule>
    <cfRule type="cellIs" dxfId="5609" priority="135" operator="equal">
      <formula>"Laranja"</formula>
    </cfRule>
  </conditionalFormatting>
  <conditionalFormatting sqref="C108">
    <cfRule type="cellIs" dxfId="5608" priority="154" operator="equal">
      <formula>"Cinza"</formula>
    </cfRule>
    <cfRule type="cellIs" dxfId="5607" priority="153" operator="equal">
      <formula>"Roxo"</formula>
    </cfRule>
    <cfRule type="cellIs" dxfId="5606" priority="152" operator="equal">
      <formula>"Preto"</formula>
    </cfRule>
    <cfRule type="cellIs" dxfId="5605" priority="151" operator="equal">
      <formula>"Laranja"</formula>
    </cfRule>
    <cfRule type="cellIs" dxfId="5604" priority="158" operator="equal">
      <formula>"Azul"</formula>
    </cfRule>
    <cfRule type="cellIs" dxfId="5603" priority="157" operator="equal">
      <formula>"Vermelho"</formula>
    </cfRule>
    <cfRule type="cellIs" dxfId="5602" priority="156" operator="equal">
      <formula>"Verde"</formula>
    </cfRule>
    <cfRule type="cellIs" dxfId="5601" priority="155" operator="equal">
      <formula>"Amarelo"</formula>
    </cfRule>
  </conditionalFormatting>
  <conditionalFormatting sqref="C121">
    <cfRule type="cellIs" dxfId="5600" priority="174" operator="equal">
      <formula>"Azul"</formula>
    </cfRule>
    <cfRule type="cellIs" dxfId="5599" priority="168" operator="equal">
      <formula>"Preto"</formula>
    </cfRule>
    <cfRule type="cellIs" dxfId="5598" priority="167" operator="equal">
      <formula>"Laranja"</formula>
    </cfRule>
    <cfRule type="cellIs" dxfId="5597" priority="169" operator="equal">
      <formula>"Roxo"</formula>
    </cfRule>
    <cfRule type="cellIs" dxfId="5596" priority="170" operator="equal">
      <formula>"Cinza"</formula>
    </cfRule>
    <cfRule type="cellIs" dxfId="5595" priority="171" operator="equal">
      <formula>"Amarelo"</formula>
    </cfRule>
    <cfRule type="cellIs" dxfId="5594" priority="172" operator="equal">
      <formula>"Verde"</formula>
    </cfRule>
    <cfRule type="cellIs" dxfId="5593" priority="173" operator="equal">
      <formula>"Vermelho"</formula>
    </cfRule>
  </conditionalFormatting>
  <conditionalFormatting sqref="S4">
    <cfRule type="cellIs" dxfId="5592" priority="31" operator="equal">
      <formula>"Laranja"</formula>
    </cfRule>
    <cfRule type="cellIs" dxfId="5591" priority="35" operator="equal">
      <formula>"Amarelo"</formula>
    </cfRule>
    <cfRule type="cellIs" dxfId="5590" priority="36" operator="equal">
      <formula>"Verde"</formula>
    </cfRule>
    <cfRule type="cellIs" dxfId="5589" priority="38" operator="equal">
      <formula>"Azul"</formula>
    </cfRule>
    <cfRule type="cellIs" dxfId="5588" priority="32" operator="equal">
      <formula>"Preto"</formula>
    </cfRule>
    <cfRule type="cellIs" dxfId="5587" priority="33" operator="equal">
      <formula>"Roxo"</formula>
    </cfRule>
    <cfRule type="cellIs" dxfId="5586" priority="34" operator="equal">
      <formula>"Cinza"</formula>
    </cfRule>
    <cfRule type="cellIs" dxfId="5585" priority="37" operator="equal">
      <formula>"Vermelho"</formula>
    </cfRule>
  </conditionalFormatting>
  <conditionalFormatting sqref="S17">
    <cfRule type="cellIs" dxfId="5584" priority="52" operator="equal">
      <formula>"Verde"</formula>
    </cfRule>
    <cfRule type="cellIs" dxfId="5583" priority="53" operator="equal">
      <formula>"Vermelho"</formula>
    </cfRule>
    <cfRule type="cellIs" dxfId="5582" priority="54" operator="equal">
      <formula>"Azul"</formula>
    </cfRule>
    <cfRule type="cellIs" dxfId="5581" priority="47" operator="equal">
      <formula>"Laranja"</formula>
    </cfRule>
    <cfRule type="cellIs" dxfId="5580" priority="48" operator="equal">
      <formula>"Preto"</formula>
    </cfRule>
    <cfRule type="cellIs" dxfId="5579" priority="49" operator="equal">
      <formula>"Roxo"</formula>
    </cfRule>
    <cfRule type="cellIs" dxfId="5578" priority="50" operator="equal">
      <formula>"Cinza"</formula>
    </cfRule>
    <cfRule type="cellIs" dxfId="5577" priority="51" operator="equal">
      <formula>"Amarelo"</formula>
    </cfRule>
  </conditionalFormatting>
  <conditionalFormatting sqref="S30">
    <cfRule type="cellIs" dxfId="5576" priority="67" operator="equal">
      <formula>"Amarelo"</formula>
    </cfRule>
    <cfRule type="cellIs" dxfId="5575" priority="68" operator="equal">
      <formula>"Verde"</formula>
    </cfRule>
    <cfRule type="cellIs" dxfId="5574" priority="69" operator="equal">
      <formula>"Vermelho"</formula>
    </cfRule>
    <cfRule type="cellIs" dxfId="5573" priority="70" operator="equal">
      <formula>"Azul"</formula>
    </cfRule>
    <cfRule type="cellIs" dxfId="5572" priority="63" operator="equal">
      <formula>"Laranja"</formula>
    </cfRule>
    <cfRule type="cellIs" dxfId="5571" priority="64" operator="equal">
      <formula>"Preto"</formula>
    </cfRule>
    <cfRule type="cellIs" dxfId="5570" priority="65" operator="equal">
      <formula>"Roxo"</formula>
    </cfRule>
    <cfRule type="cellIs" dxfId="5569" priority="66" operator="equal">
      <formula>"Cinza"</formula>
    </cfRule>
  </conditionalFormatting>
  <conditionalFormatting sqref="S43">
    <cfRule type="cellIs" dxfId="5568" priority="82" operator="equal">
      <formula>"Cinza"</formula>
    </cfRule>
    <cfRule type="cellIs" dxfId="5567" priority="81" operator="equal">
      <formula>"Roxo"</formula>
    </cfRule>
    <cfRule type="cellIs" dxfId="5566" priority="80" operator="equal">
      <formula>"Preto"</formula>
    </cfRule>
    <cfRule type="cellIs" dxfId="5565" priority="79" operator="equal">
      <formula>"Laranja"</formula>
    </cfRule>
    <cfRule type="cellIs" dxfId="5564" priority="84" operator="equal">
      <formula>"Verde"</formula>
    </cfRule>
    <cfRule type="cellIs" dxfId="5563" priority="85" operator="equal">
      <formula>"Vermelho"</formula>
    </cfRule>
    <cfRule type="cellIs" dxfId="5562" priority="83" operator="equal">
      <formula>"Amarelo"</formula>
    </cfRule>
    <cfRule type="cellIs" dxfId="5561" priority="86" operator="equal">
      <formula>"Azul"</formula>
    </cfRule>
  </conditionalFormatting>
  <conditionalFormatting sqref="S56">
    <cfRule type="cellIs" dxfId="5560" priority="102" operator="equal">
      <formula>"Azul"</formula>
    </cfRule>
    <cfRule type="cellIs" dxfId="5559" priority="101" operator="equal">
      <formula>"Vermelho"</formula>
    </cfRule>
    <cfRule type="cellIs" dxfId="5558" priority="100" operator="equal">
      <formula>"Verde"</formula>
    </cfRule>
    <cfRule type="cellIs" dxfId="5557" priority="99" operator="equal">
      <formula>"Amarelo"</formula>
    </cfRule>
    <cfRule type="cellIs" dxfId="5556" priority="98" operator="equal">
      <formula>"Cinza"</formula>
    </cfRule>
    <cfRule type="cellIs" dxfId="5555" priority="97" operator="equal">
      <formula>"Roxo"</formula>
    </cfRule>
    <cfRule type="cellIs" dxfId="5554" priority="96" operator="equal">
      <formula>"Preto"</formula>
    </cfRule>
    <cfRule type="cellIs" dxfId="5553" priority="95" operator="equal">
      <formula>"Laranja"</formula>
    </cfRule>
  </conditionalFormatting>
  <conditionalFormatting sqref="S69">
    <cfRule type="cellIs" dxfId="5552" priority="111" operator="equal">
      <formula>"Laranja"</formula>
    </cfRule>
    <cfRule type="cellIs" dxfId="5551" priority="112" operator="equal">
      <formula>"Preto"</formula>
    </cfRule>
    <cfRule type="cellIs" dxfId="5550" priority="113" operator="equal">
      <formula>"Roxo"</formula>
    </cfRule>
    <cfRule type="cellIs" dxfId="5549" priority="114" operator="equal">
      <formula>"Cinza"</formula>
    </cfRule>
    <cfRule type="cellIs" dxfId="5548" priority="115" operator="equal">
      <formula>"Amarelo"</formula>
    </cfRule>
    <cfRule type="cellIs" dxfId="5547" priority="116" operator="equal">
      <formula>"Verde"</formula>
    </cfRule>
    <cfRule type="cellIs" dxfId="5546" priority="117" operator="equal">
      <formula>"Vermelho"</formula>
    </cfRule>
    <cfRule type="cellIs" dxfId="5545" priority="118" operator="equal">
      <formula>"Azul"</formula>
    </cfRule>
  </conditionalFormatting>
  <conditionalFormatting sqref="S82">
    <cfRule type="cellIs" dxfId="5544" priority="128" operator="equal">
      <formula>"Preto"</formula>
    </cfRule>
    <cfRule type="cellIs" dxfId="5543" priority="129" operator="equal">
      <formula>"Roxo"</formula>
    </cfRule>
    <cfRule type="cellIs" dxfId="5542" priority="130" operator="equal">
      <formula>"Cinza"</formula>
    </cfRule>
    <cfRule type="cellIs" dxfId="5541" priority="131" operator="equal">
      <formula>"Amarelo"</formula>
    </cfRule>
    <cfRule type="cellIs" dxfId="5540" priority="132" operator="equal">
      <formula>"Verde"</formula>
    </cfRule>
    <cfRule type="cellIs" dxfId="5539" priority="133" operator="equal">
      <formula>"Vermelho"</formula>
    </cfRule>
    <cfRule type="cellIs" dxfId="5538" priority="134" operator="equal">
      <formula>"Azul"</formula>
    </cfRule>
    <cfRule type="cellIs" dxfId="5537" priority="127" operator="equal">
      <formula>"Laranja"</formula>
    </cfRule>
  </conditionalFormatting>
  <conditionalFormatting sqref="S95">
    <cfRule type="cellIs" dxfId="5536" priority="144" operator="equal">
      <formula>"Preto"</formula>
    </cfRule>
    <cfRule type="cellIs" dxfId="5535" priority="150" operator="equal">
      <formula>"Azul"</formula>
    </cfRule>
    <cfRule type="cellIs" dxfId="5534" priority="149" operator="equal">
      <formula>"Vermelho"</formula>
    </cfRule>
    <cfRule type="cellIs" dxfId="5533" priority="148" operator="equal">
      <formula>"Verde"</formula>
    </cfRule>
    <cfRule type="cellIs" dxfId="5532" priority="147" operator="equal">
      <formula>"Amarelo"</formula>
    </cfRule>
    <cfRule type="cellIs" dxfId="5531" priority="146" operator="equal">
      <formula>"Cinza"</formula>
    </cfRule>
    <cfRule type="cellIs" dxfId="5530" priority="145" operator="equal">
      <formula>"Roxo"</formula>
    </cfRule>
    <cfRule type="cellIs" dxfId="5529" priority="143" operator="equal">
      <formula>"Laranja"</formula>
    </cfRule>
  </conditionalFormatting>
  <conditionalFormatting sqref="S108">
    <cfRule type="cellIs" dxfId="5528" priority="159" operator="equal">
      <formula>"Laranja"</formula>
    </cfRule>
    <cfRule type="cellIs" dxfId="5527" priority="160" operator="equal">
      <formula>"Preto"</formula>
    </cfRule>
    <cfRule type="cellIs" dxfId="5526" priority="161" operator="equal">
      <formula>"Roxo"</formula>
    </cfRule>
    <cfRule type="cellIs" dxfId="5525" priority="162" operator="equal">
      <formula>"Cinza"</formula>
    </cfRule>
    <cfRule type="cellIs" dxfId="5524" priority="163" operator="equal">
      <formula>"Amarelo"</formula>
    </cfRule>
    <cfRule type="cellIs" dxfId="5523" priority="164" operator="equal">
      <formula>"Verde"</formula>
    </cfRule>
    <cfRule type="cellIs" dxfId="5522" priority="166" operator="equal">
      <formula>"Azul"</formula>
    </cfRule>
    <cfRule type="cellIs" dxfId="5521" priority="165" operator="equal">
      <formula>"Vermelho"</formula>
    </cfRule>
  </conditionalFormatting>
  <conditionalFormatting sqref="S121">
    <cfRule type="cellIs" dxfId="5520" priority="175" operator="equal">
      <formula>"Laranja"</formula>
    </cfRule>
    <cfRule type="cellIs" dxfId="5519" priority="176" operator="equal">
      <formula>"Preto"</formula>
    </cfRule>
    <cfRule type="cellIs" dxfId="5518" priority="177" operator="equal">
      <formula>"Roxo"</formula>
    </cfRule>
    <cfRule type="cellIs" dxfId="5517" priority="178" operator="equal">
      <formula>"Cinza"</formula>
    </cfRule>
    <cfRule type="cellIs" dxfId="5516" priority="179" operator="equal">
      <formula>"Amarelo"</formula>
    </cfRule>
    <cfRule type="cellIs" dxfId="5515" priority="180" operator="equal">
      <formula>"Verde"</formula>
    </cfRule>
    <cfRule type="cellIs" dxfId="5514" priority="181" operator="equal">
      <formula>"Vermelho"</formula>
    </cfRule>
    <cfRule type="cellIs" dxfId="5513" priority="182" operator="equal">
      <formula>"Azul"</formula>
    </cfRule>
  </conditionalFormatting>
  <conditionalFormatting sqref="W43:AC76 AF44:AF45 AI44:AI45">
    <cfRule type="cellIs" dxfId="5512" priority="15" operator="greaterThan">
      <formula>0</formula>
    </cfRule>
  </conditionalFormatting>
  <conditionalFormatting sqref="AD3:AD5">
    <cfRule type="top10" dxfId="5511" priority="183" rank="1"/>
  </conditionalFormatting>
  <conditionalFormatting sqref="AD6:AD10">
    <cfRule type="top10" dxfId="5510" priority="14" rank="1"/>
  </conditionalFormatting>
  <conditionalFormatting sqref="AD11:AD18">
    <cfRule type="top10" dxfId="5509" priority="13" rank="2"/>
  </conditionalFormatting>
  <conditionalFormatting sqref="AD19:AD23">
    <cfRule type="top10" dxfId="5508" priority="12" rank="1"/>
  </conditionalFormatting>
  <conditionalFormatting sqref="AD24:AD31">
    <cfRule type="top10" dxfId="5507" priority="11" rank="2"/>
  </conditionalFormatting>
  <conditionalFormatting sqref="AD32:AD36">
    <cfRule type="top10" dxfId="5506" priority="10" rank="1"/>
  </conditionalFormatting>
  <conditionalFormatting sqref="AE3:AE36">
    <cfRule type="cellIs" dxfId="5505" priority="1" operator="equal">
      <formula>2</formula>
    </cfRule>
  </conditionalFormatting>
  <conditionalFormatting sqref="AF3:AF5">
    <cfRule type="top10" dxfId="5504" priority="22" rank="1"/>
  </conditionalFormatting>
  <conditionalFormatting sqref="AF6:AF10">
    <cfRule type="top10" dxfId="5503" priority="21" rank="1"/>
  </conditionalFormatting>
  <conditionalFormatting sqref="AF11:AF18">
    <cfRule type="top10" dxfId="5502" priority="20" rank="2"/>
  </conditionalFormatting>
  <conditionalFormatting sqref="AF19:AF23">
    <cfRule type="top10" dxfId="5501" priority="19" rank="1"/>
  </conditionalFormatting>
  <conditionalFormatting sqref="AF24:AF31">
    <cfRule type="top10" dxfId="5500" priority="18" rank="2"/>
  </conditionalFormatting>
  <conditionalFormatting sqref="AF32:AF36">
    <cfRule type="top10" dxfId="5499" priority="17" rank="1"/>
  </conditionalFormatting>
  <conditionalFormatting sqref="AG3:AG36">
    <cfRule type="cellIs" dxfId="5498" priority="16" operator="greaterThan">
      <formula>0</formula>
    </cfRule>
  </conditionalFormatting>
  <conditionalFormatting sqref="AH3:AH5">
    <cfRule type="top10" dxfId="5497" priority="7" bottom="1" rank="1"/>
  </conditionalFormatting>
  <conditionalFormatting sqref="AH6:AH10">
    <cfRule type="top10" dxfId="5496" priority="6" bottom="1" rank="1"/>
  </conditionalFormatting>
  <conditionalFormatting sqref="AH11:AH18">
    <cfRule type="top10" dxfId="5495" priority="5" bottom="1" rank="2"/>
  </conditionalFormatting>
  <conditionalFormatting sqref="AH19:AH23">
    <cfRule type="top10" dxfId="5494" priority="4" bottom="1" rank="1"/>
  </conditionalFormatting>
  <conditionalFormatting sqref="AH1:AI1">
    <cfRule type="cellIs" dxfId="5493" priority="8" operator="equal">
      <formula>2</formula>
    </cfRule>
    <cfRule type="cellIs" dxfId="5492" priority="9" operator="equal">
      <formula>1</formula>
    </cfRule>
  </conditionalFormatting>
  <conditionalFormatting sqref="AI24:AI31">
    <cfRule type="top10" dxfId="5491" priority="3" rank="2"/>
  </conditionalFormatting>
  <conditionalFormatting sqref="AI32:AI36">
    <cfRule type="top10" dxfId="5490" priority="2" rank="1"/>
  </conditionalFormatting>
  <pageMargins left="0.7" right="0.7" top="0.75" bottom="0.75" header="0" footer="0"/>
  <pageSetup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AD5BA-3B48-45FC-8AB8-88A687BC86AA}">
  <sheetPr>
    <tabColor rgb="FFED7D31"/>
  </sheetPr>
  <dimension ref="A1:BO170"/>
  <sheetViews>
    <sheetView zoomScale="70" zoomScaleNormal="70" workbookViewId="0">
      <pane xSplit="1" ySplit="2" topLeftCell="B33" activePane="bottomRight" state="frozen"/>
      <selection activeCell="W29" sqref="W29"/>
      <selection pane="topRight" activeCell="W29" sqref="W29"/>
      <selection pane="bottomLeft" activeCell="W29" sqref="W29"/>
      <selection pane="bottomRight" activeCell="AG19" sqref="AG19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W8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164</v>
      </c>
      <c r="W3" s="169">
        <f t="shared" ref="W3:W36" si="0">COUNTIF($C$2:$C$123,V3)+COUNTIF($S$2:$S$123,V3)</f>
        <v>6</v>
      </c>
      <c r="X3" s="164">
        <f t="shared" ref="X3:X36" si="1">SUMIF($C$2:$C$123,V3,$F$2:$F$123)+SUMIF($S$2:$S$123,V3,$M$2:$M$123)</f>
        <v>7</v>
      </c>
      <c r="Y3" s="164">
        <f t="shared" ref="Y3:Y36" si="2">SUMIF($C$2:$C$123,V3,$G$2:$G$123)+SUMIF($S$2:$S$123,V3,$N$2:$N$123)</f>
        <v>8</v>
      </c>
      <c r="Z3" s="164">
        <f t="shared" ref="Z3:Z36" si="3">SUMIF($C$2:$C$123,V3,$H$2:$H$123)+SUMIF($S$2:$S$123,V3,$O$2:$O$123)</f>
        <v>1</v>
      </c>
      <c r="AA3" s="164">
        <f>SUMIF($C$2:$C$123,V3,$I$2:$I$123)+SUMIF($S$2:$S$123,V3,$P$2:P$123)</f>
        <v>3</v>
      </c>
      <c r="AB3" s="174">
        <f t="shared" ref="AB3:AB36" si="4">SUMIF($C$2:$C$123,V3,$J$2:$J$123)+SUMIF($S$2:$S$123,V3,$Q$2:$Q$123)</f>
        <v>2</v>
      </c>
      <c r="AC3" s="180">
        <f t="shared" ref="AC3:AC36" si="5">SUMIF($C$2:$C$123,V3,$E$2:$E$123)+SUMIF($S$2:$S$123,V3,$L$2:$L$123)</f>
        <v>6</v>
      </c>
      <c r="AD3" s="183">
        <f t="shared" ref="AD3:AD36" si="6">IFERROR(IF(W3&gt;=($AI$42*$AI$43),(AC3)/(W3*3),"-"),"-")</f>
        <v>0.33333333333333331</v>
      </c>
      <c r="AE3" s="180">
        <f>IF(W3&gt;0,IF(AH3=MIN($AH$3:$AH$5),2,0),)</f>
        <v>0</v>
      </c>
      <c r="AF3" s="190">
        <f>IF(W3&gt;0,IF(AD3=MAX($AD$3:$AD$5),AC3+AE3+2,AC3+AE3),)</f>
        <v>6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1.3333333333333333</v>
      </c>
      <c r="AI3" s="206">
        <f>IFERROR(IF(W3&gt;=($AI$42*$AI$43),X3/W3,"-"),"-")</f>
        <v>1.1666666666666667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199</v>
      </c>
      <c r="D4" s="49">
        <f>SUM(D5:D14)</f>
        <v>1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1</v>
      </c>
      <c r="S4" s="149" t="s">
        <v>198</v>
      </c>
      <c r="T4" s="34"/>
      <c r="U4" s="159" t="s">
        <v>18</v>
      </c>
      <c r="V4" s="197" t="s">
        <v>213</v>
      </c>
      <c r="W4" s="170">
        <f t="shared" si="0"/>
        <v>6</v>
      </c>
      <c r="X4" s="52">
        <f t="shared" si="1"/>
        <v>8</v>
      </c>
      <c r="Y4" s="52">
        <f t="shared" si="2"/>
        <v>7</v>
      </c>
      <c r="Z4" s="52">
        <f t="shared" si="3"/>
        <v>2</v>
      </c>
      <c r="AA4" s="52">
        <f>SUMIF($C$2:$C$123,V4,$I$2:$I$123)+SUMIF($S$2:$S$123,V4,$P$2:P$123)</f>
        <v>3</v>
      </c>
      <c r="AB4" s="171">
        <f t="shared" si="4"/>
        <v>1</v>
      </c>
      <c r="AC4" s="178">
        <f t="shared" si="5"/>
        <v>9</v>
      </c>
      <c r="AD4" s="181">
        <f t="shared" si="6"/>
        <v>0.5</v>
      </c>
      <c r="AE4" s="178">
        <f>IF(W4&gt;0,IF(AH4=MIN($AH$3:$AH$5),2,0),)</f>
        <v>2</v>
      </c>
      <c r="AF4" s="191">
        <f>IF(W4&gt;0,IF(AD4=MAX($AD$3:$AD$5),AC4+AE4+2,AC4+AE4),)</f>
        <v>13</v>
      </c>
      <c r="AG4" s="187">
        <f t="shared" si="7"/>
        <v>0</v>
      </c>
      <c r="AH4" s="53">
        <f t="shared" si="8"/>
        <v>1.1666666666666667</v>
      </c>
      <c r="AI4" s="207">
        <f t="shared" ref="AI4:AI36" si="9">IFERROR(IF(W4&gt;=($AI$42*$AI$43),X4/W4,"-"),"-")</f>
        <v>1.3333333333333333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164</v>
      </c>
      <c r="D5" s="56"/>
      <c r="E5" s="56">
        <f t="shared" ref="E5:E14" si="10">IF((C5=""),0,IF($D$4=$R$4,1,IF($D$4&gt;$R$4,3,IF($D$4&lt;$R$4,0))))</f>
        <v>1</v>
      </c>
      <c r="F5" s="56">
        <f t="shared" ref="F5:F14" si="11">$D$4</f>
        <v>1</v>
      </c>
      <c r="G5" s="56">
        <f t="shared" ref="G5:G14" si="12">$R$4</f>
        <v>1</v>
      </c>
      <c r="H5" s="56">
        <f t="shared" ref="H5:H14" si="13">IF((C5=""),0,IF($D$4&gt;$R$4,1,0))</f>
        <v>0</v>
      </c>
      <c r="I5" s="56">
        <f t="shared" ref="I5:I14" si="14">IF((C5=""),0,IF($D$4=$R$4,1,0))</f>
        <v>1</v>
      </c>
      <c r="J5" s="56">
        <f t="shared" ref="J5:J14" si="15">IF((C5=""),0,IF($D$4&lt;$R$4,1,0))</f>
        <v>0</v>
      </c>
      <c r="K5" s="57"/>
      <c r="L5" s="56">
        <f t="shared" ref="L5:L14" si="16">IF((S5=""),0,IF($D$4=$R$4,1,IF($D$4&lt;$R$4,3,IF($D$4&gt;$R$4,0))))</f>
        <v>1</v>
      </c>
      <c r="M5" s="56">
        <f t="shared" ref="M5:M14" si="17">$R$4</f>
        <v>1</v>
      </c>
      <c r="N5" s="56">
        <f t="shared" ref="N5:N14" si="18">$D$4</f>
        <v>1</v>
      </c>
      <c r="O5" s="56">
        <f t="shared" ref="O5:O14" si="19">IF((S5=""),0,IF($D$4&lt;$R$4,1,0))</f>
        <v>0</v>
      </c>
      <c r="P5" s="56">
        <f t="shared" ref="P5:P14" si="20">IF((S5=""),0,IF($D$4=$R$4,1,0))</f>
        <v>1</v>
      </c>
      <c r="Q5" s="56">
        <f t="shared" ref="Q5:Q14" si="21">IF((S5=""),0,IF($D$4&gt;$R$4,1,0))</f>
        <v>0</v>
      </c>
      <c r="R5" s="56"/>
      <c r="S5" s="55" t="s">
        <v>213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114</v>
      </c>
      <c r="D6" s="56"/>
      <c r="E6" s="56">
        <f t="shared" si="10"/>
        <v>1</v>
      </c>
      <c r="F6" s="56">
        <f t="shared" si="11"/>
        <v>1</v>
      </c>
      <c r="G6" s="56">
        <f t="shared" si="12"/>
        <v>1</v>
      </c>
      <c r="H6" s="56">
        <f t="shared" si="13"/>
        <v>0</v>
      </c>
      <c r="I6" s="56">
        <f t="shared" si="14"/>
        <v>1</v>
      </c>
      <c r="J6" s="56">
        <f t="shared" si="15"/>
        <v>0</v>
      </c>
      <c r="K6" s="57"/>
      <c r="L6" s="56">
        <f t="shared" si="16"/>
        <v>1</v>
      </c>
      <c r="M6" s="56">
        <f t="shared" si="17"/>
        <v>1</v>
      </c>
      <c r="N6" s="56">
        <f t="shared" si="18"/>
        <v>1</v>
      </c>
      <c r="O6" s="56">
        <f t="shared" si="19"/>
        <v>0</v>
      </c>
      <c r="P6" s="56">
        <f t="shared" si="20"/>
        <v>1</v>
      </c>
      <c r="Q6" s="56">
        <f t="shared" si="21"/>
        <v>0</v>
      </c>
      <c r="R6" s="56"/>
      <c r="S6" s="55" t="s">
        <v>142</v>
      </c>
      <c r="T6" s="34"/>
      <c r="U6" s="163" t="s">
        <v>78</v>
      </c>
      <c r="V6" s="199" t="s">
        <v>142</v>
      </c>
      <c r="W6" s="169">
        <f t="shared" si="0"/>
        <v>4</v>
      </c>
      <c r="X6" s="164">
        <f t="shared" si="1"/>
        <v>3</v>
      </c>
      <c r="Y6" s="164">
        <f t="shared" si="2"/>
        <v>8</v>
      </c>
      <c r="Z6" s="164">
        <f t="shared" si="3"/>
        <v>0</v>
      </c>
      <c r="AA6" s="164">
        <f>SUMIF($C$2:$C$123,V6,$I$2:$I$123)+SUMIF($S$2:$S$123,V6,$P$2:P$123)</f>
        <v>2</v>
      </c>
      <c r="AB6" s="174">
        <f t="shared" si="4"/>
        <v>2</v>
      </c>
      <c r="AC6" s="180">
        <f t="shared" si="5"/>
        <v>2</v>
      </c>
      <c r="AD6" s="183">
        <f t="shared" si="6"/>
        <v>0.16666666666666666</v>
      </c>
      <c r="AE6" s="180">
        <f>IF(W6&gt;0,IF(AH6=MIN($AH$6:$AH$10),2,0),)</f>
        <v>0</v>
      </c>
      <c r="AF6" s="190">
        <f>IF(W6&gt;0,IF(AD6=MAX($AD$6:$AD$10),AC6+AE6+2,AC6+AE6),)</f>
        <v>2</v>
      </c>
      <c r="AG6" s="189">
        <f t="shared" si="7"/>
        <v>0</v>
      </c>
      <c r="AH6" s="165">
        <f t="shared" si="8"/>
        <v>2</v>
      </c>
      <c r="AI6" s="206">
        <f t="shared" si="9"/>
        <v>0.75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144</v>
      </c>
      <c r="D7" s="56"/>
      <c r="E7" s="56">
        <f t="shared" si="10"/>
        <v>1</v>
      </c>
      <c r="F7" s="56">
        <f t="shared" si="11"/>
        <v>1</v>
      </c>
      <c r="G7" s="56">
        <f t="shared" si="12"/>
        <v>1</v>
      </c>
      <c r="H7" s="56">
        <f t="shared" si="13"/>
        <v>0</v>
      </c>
      <c r="I7" s="56">
        <f t="shared" si="14"/>
        <v>1</v>
      </c>
      <c r="J7" s="56">
        <f t="shared" si="15"/>
        <v>0</v>
      </c>
      <c r="K7" s="57"/>
      <c r="L7" s="56">
        <f t="shared" si="16"/>
        <v>1</v>
      </c>
      <c r="M7" s="56">
        <f t="shared" si="17"/>
        <v>1</v>
      </c>
      <c r="N7" s="56">
        <f t="shared" si="18"/>
        <v>1</v>
      </c>
      <c r="O7" s="56">
        <f t="shared" si="19"/>
        <v>0</v>
      </c>
      <c r="P7" s="56">
        <f t="shared" si="20"/>
        <v>1</v>
      </c>
      <c r="Q7" s="56">
        <f t="shared" si="21"/>
        <v>0</v>
      </c>
      <c r="R7" s="56"/>
      <c r="S7" s="55" t="s">
        <v>146</v>
      </c>
      <c r="T7" s="34"/>
      <c r="U7" s="166" t="s">
        <v>78</v>
      </c>
      <c r="V7" s="200" t="s">
        <v>85</v>
      </c>
      <c r="W7" s="170">
        <f t="shared" si="0"/>
        <v>4</v>
      </c>
      <c r="X7" s="52">
        <f t="shared" si="1"/>
        <v>4</v>
      </c>
      <c r="Y7" s="52">
        <f t="shared" si="2"/>
        <v>4</v>
      </c>
      <c r="Z7" s="52">
        <f t="shared" si="3"/>
        <v>1</v>
      </c>
      <c r="AA7" s="52">
        <f>SUMIF($C$2:$C$123,V7,$I$2:$I$123)+SUMIF($S$2:$S$123,V7,$P$2:P$123)</f>
        <v>2</v>
      </c>
      <c r="AB7" s="171">
        <f t="shared" si="4"/>
        <v>1</v>
      </c>
      <c r="AC7" s="178">
        <f t="shared" si="5"/>
        <v>5</v>
      </c>
      <c r="AD7" s="181">
        <f t="shared" si="6"/>
        <v>0.41666666666666669</v>
      </c>
      <c r="AE7" s="178">
        <f>IF(W7&gt;0,IF(AH7=MIN($AH$6:$AH$10),2,0),)</f>
        <v>0</v>
      </c>
      <c r="AF7" s="191">
        <f>IF(W7&gt;0,IF(AD7=MAX($AD$6:$AD$10),AC7+AE7+2,AC7+AE7),)</f>
        <v>5</v>
      </c>
      <c r="AG7" s="187">
        <f t="shared" si="7"/>
        <v>1</v>
      </c>
      <c r="AH7" s="53">
        <f t="shared" si="8"/>
        <v>1</v>
      </c>
      <c r="AI7" s="207">
        <f t="shared" si="9"/>
        <v>1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82</v>
      </c>
      <c r="D8" s="56"/>
      <c r="E8" s="56">
        <f t="shared" si="10"/>
        <v>1</v>
      </c>
      <c r="F8" s="56">
        <f t="shared" si="11"/>
        <v>1</v>
      </c>
      <c r="G8" s="56">
        <f t="shared" si="12"/>
        <v>1</v>
      </c>
      <c r="H8" s="56">
        <f t="shared" si="13"/>
        <v>0</v>
      </c>
      <c r="I8" s="56">
        <f t="shared" si="14"/>
        <v>1</v>
      </c>
      <c r="J8" s="56">
        <f t="shared" si="15"/>
        <v>0</v>
      </c>
      <c r="K8" s="57"/>
      <c r="L8" s="56">
        <f t="shared" si="16"/>
        <v>1</v>
      </c>
      <c r="M8" s="56">
        <f t="shared" si="17"/>
        <v>1</v>
      </c>
      <c r="N8" s="56">
        <f t="shared" si="18"/>
        <v>1</v>
      </c>
      <c r="O8" s="56">
        <f t="shared" si="19"/>
        <v>0</v>
      </c>
      <c r="P8" s="56">
        <f t="shared" si="20"/>
        <v>1</v>
      </c>
      <c r="Q8" s="56">
        <f t="shared" si="21"/>
        <v>0</v>
      </c>
      <c r="R8" s="56"/>
      <c r="S8" s="55" t="s">
        <v>81</v>
      </c>
      <c r="T8" s="34"/>
      <c r="U8" s="159" t="s">
        <v>78</v>
      </c>
      <c r="V8" s="197" t="s">
        <v>84</v>
      </c>
      <c r="W8" s="170">
        <f t="shared" si="0"/>
        <v>3</v>
      </c>
      <c r="X8" s="52">
        <f t="shared" si="1"/>
        <v>7</v>
      </c>
      <c r="Y8" s="52">
        <f t="shared" si="2"/>
        <v>2</v>
      </c>
      <c r="Z8" s="52">
        <f t="shared" si="3"/>
        <v>2</v>
      </c>
      <c r="AA8" s="52">
        <f>SUMIF($C$2:$C$123,V8,$I$2:$I$123)+SUMIF($S$2:$S$123,V8,$P$2:P$123)</f>
        <v>1</v>
      </c>
      <c r="AB8" s="171">
        <f t="shared" si="4"/>
        <v>0</v>
      </c>
      <c r="AC8" s="178">
        <f t="shared" si="5"/>
        <v>7</v>
      </c>
      <c r="AD8" s="181">
        <f t="shared" si="6"/>
        <v>0.77777777777777779</v>
      </c>
      <c r="AE8" s="178">
        <f>IF(W8&gt;0,IF(AH8=MIN($AH$6:$AH$10),2,0),)</f>
        <v>2</v>
      </c>
      <c r="AF8" s="191">
        <f>IF(W8&gt;0,IF(AD8=MAX($AD$6:$AD$10),AC8+AE8+2,AC8+AE8),)</f>
        <v>11</v>
      </c>
      <c r="AG8" s="187">
        <f t="shared" si="7"/>
        <v>0</v>
      </c>
      <c r="AH8" s="53">
        <f t="shared" si="8"/>
        <v>0.66666666666666663</v>
      </c>
      <c r="AI8" s="207">
        <f t="shared" si="9"/>
        <v>2.3333333333333335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 t="s">
        <v>13</v>
      </c>
      <c r="D9" s="56"/>
      <c r="E9" s="56">
        <f t="shared" si="10"/>
        <v>1</v>
      </c>
      <c r="F9" s="56">
        <f t="shared" si="11"/>
        <v>1</v>
      </c>
      <c r="G9" s="56">
        <f t="shared" si="12"/>
        <v>1</v>
      </c>
      <c r="H9" s="56">
        <f t="shared" si="13"/>
        <v>0</v>
      </c>
      <c r="I9" s="56">
        <f t="shared" si="14"/>
        <v>1</v>
      </c>
      <c r="J9" s="56">
        <f t="shared" si="15"/>
        <v>0</v>
      </c>
      <c r="K9" s="57"/>
      <c r="L9" s="56">
        <f t="shared" si="16"/>
        <v>1</v>
      </c>
      <c r="M9" s="56">
        <f t="shared" si="17"/>
        <v>1</v>
      </c>
      <c r="N9" s="56">
        <f t="shared" si="18"/>
        <v>1</v>
      </c>
      <c r="O9" s="56">
        <f t="shared" si="19"/>
        <v>0</v>
      </c>
      <c r="P9" s="56">
        <f t="shared" si="20"/>
        <v>1</v>
      </c>
      <c r="Q9" s="56">
        <f t="shared" si="21"/>
        <v>0</v>
      </c>
      <c r="R9" s="56"/>
      <c r="S9" s="55" t="s">
        <v>148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174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143</v>
      </c>
      <c r="D10" s="56"/>
      <c r="E10" s="56">
        <f t="shared" si="10"/>
        <v>1</v>
      </c>
      <c r="F10" s="56">
        <f t="shared" si="11"/>
        <v>1</v>
      </c>
      <c r="G10" s="56">
        <f t="shared" si="12"/>
        <v>1</v>
      </c>
      <c r="H10" s="56">
        <f t="shared" si="13"/>
        <v>0</v>
      </c>
      <c r="I10" s="56">
        <f t="shared" si="14"/>
        <v>1</v>
      </c>
      <c r="J10" s="56">
        <f t="shared" si="15"/>
        <v>0</v>
      </c>
      <c r="K10" s="57"/>
      <c r="L10" s="56">
        <f t="shared" si="16"/>
        <v>1</v>
      </c>
      <c r="M10" s="56">
        <f t="shared" si="17"/>
        <v>1</v>
      </c>
      <c r="N10" s="56">
        <f t="shared" si="18"/>
        <v>1</v>
      </c>
      <c r="O10" s="56">
        <f t="shared" si="19"/>
        <v>0</v>
      </c>
      <c r="P10" s="56">
        <f t="shared" si="20"/>
        <v>1</v>
      </c>
      <c r="Q10" s="56">
        <f t="shared" si="21"/>
        <v>0</v>
      </c>
      <c r="R10" s="56">
        <v>1</v>
      </c>
      <c r="S10" s="55" t="s">
        <v>175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 t="s">
        <v>119</v>
      </c>
      <c r="D11" s="56">
        <v>1</v>
      </c>
      <c r="E11" s="56">
        <f t="shared" si="10"/>
        <v>1</v>
      </c>
      <c r="F11" s="56">
        <f t="shared" si="11"/>
        <v>1</v>
      </c>
      <c r="G11" s="56">
        <f t="shared" si="12"/>
        <v>1</v>
      </c>
      <c r="H11" s="56">
        <f t="shared" si="13"/>
        <v>0</v>
      </c>
      <c r="I11" s="56">
        <f t="shared" si="14"/>
        <v>1</v>
      </c>
      <c r="J11" s="56">
        <f t="shared" si="15"/>
        <v>0</v>
      </c>
      <c r="K11" s="57"/>
      <c r="L11" s="56">
        <f t="shared" si="16"/>
        <v>1</v>
      </c>
      <c r="M11" s="56">
        <f t="shared" si="17"/>
        <v>1</v>
      </c>
      <c r="N11" s="56">
        <f t="shared" si="18"/>
        <v>1</v>
      </c>
      <c r="O11" s="56">
        <f t="shared" si="19"/>
        <v>0</v>
      </c>
      <c r="P11" s="56">
        <f t="shared" si="20"/>
        <v>1</v>
      </c>
      <c r="Q11" s="56">
        <f t="shared" si="21"/>
        <v>0</v>
      </c>
      <c r="R11" s="56"/>
      <c r="S11" s="55" t="s">
        <v>15</v>
      </c>
      <c r="T11" s="34"/>
      <c r="U11" s="168" t="s">
        <v>121</v>
      </c>
      <c r="V11" s="196" t="s">
        <v>114</v>
      </c>
      <c r="W11" s="169">
        <f t="shared" si="0"/>
        <v>3</v>
      </c>
      <c r="X11" s="164">
        <f t="shared" si="1"/>
        <v>2</v>
      </c>
      <c r="Y11" s="164">
        <f t="shared" si="2"/>
        <v>7</v>
      </c>
      <c r="Z11" s="164">
        <f t="shared" si="3"/>
        <v>0</v>
      </c>
      <c r="AA11" s="164">
        <f>SUMIF($C$2:$C$123,V11,$I$2:$I$123)+SUMIF($S$2:$S$123,V11,$P$2:P$123)</f>
        <v>1</v>
      </c>
      <c r="AB11" s="174">
        <f t="shared" si="4"/>
        <v>2</v>
      </c>
      <c r="AC11" s="180">
        <f t="shared" si="5"/>
        <v>1</v>
      </c>
      <c r="AD11" s="183">
        <f t="shared" si="6"/>
        <v>0.1111111111111111</v>
      </c>
      <c r="AE11" s="180">
        <f t="shared" ref="AE11:AE18" si="22">IF(W11&gt;0,IF(OR(SMALL($AH$11:$AH$18,2)=AH11,SMALL($AH$11:$AH$18,1)=AH11),2,0),)</f>
        <v>0</v>
      </c>
      <c r="AF11" s="190">
        <f t="shared" ref="AF11:AF18" si="23">IF(W11&gt;0,IF(OR(LARGE($AD$11:$AD$18,2)=AD11,LARGE($AD$11:$AD$18,1)=AD11),AC11+AE11+2,AC11+AE11),)</f>
        <v>1</v>
      </c>
      <c r="AG11" s="189">
        <f t="shared" si="7"/>
        <v>0</v>
      </c>
      <c r="AH11" s="165">
        <f t="shared" si="8"/>
        <v>2.3333333333333335</v>
      </c>
      <c r="AI11" s="206">
        <f t="shared" si="9"/>
        <v>0.66666666666666663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174</v>
      </c>
      <c r="D12" s="56"/>
      <c r="E12" s="56">
        <f t="shared" si="10"/>
        <v>1</v>
      </c>
      <c r="F12" s="56">
        <f t="shared" si="11"/>
        <v>1</v>
      </c>
      <c r="G12" s="56">
        <f t="shared" si="12"/>
        <v>1</v>
      </c>
      <c r="H12" s="56">
        <f t="shared" si="13"/>
        <v>0</v>
      </c>
      <c r="I12" s="56">
        <f t="shared" si="14"/>
        <v>1</v>
      </c>
      <c r="J12" s="56">
        <f t="shared" si="15"/>
        <v>0</v>
      </c>
      <c r="K12" s="57"/>
      <c r="L12" s="56">
        <f t="shared" si="16"/>
        <v>1</v>
      </c>
      <c r="M12" s="56">
        <f t="shared" si="17"/>
        <v>1</v>
      </c>
      <c r="N12" s="56">
        <f t="shared" si="18"/>
        <v>1</v>
      </c>
      <c r="O12" s="56">
        <f t="shared" si="19"/>
        <v>0</v>
      </c>
      <c r="P12" s="56">
        <f t="shared" si="20"/>
        <v>1</v>
      </c>
      <c r="Q12" s="56">
        <f t="shared" si="21"/>
        <v>0</v>
      </c>
      <c r="R12" s="56"/>
      <c r="S12" s="55" t="s">
        <v>12</v>
      </c>
      <c r="T12" s="34"/>
      <c r="U12" s="159" t="s">
        <v>121</v>
      </c>
      <c r="V12" s="197" t="s">
        <v>146</v>
      </c>
      <c r="W12" s="170">
        <f t="shared" si="0"/>
        <v>4</v>
      </c>
      <c r="X12" s="52">
        <f t="shared" si="1"/>
        <v>3</v>
      </c>
      <c r="Y12" s="52">
        <f t="shared" si="2"/>
        <v>8</v>
      </c>
      <c r="Z12" s="52">
        <f t="shared" si="3"/>
        <v>0</v>
      </c>
      <c r="AA12" s="52">
        <f>SUMIF($C$2:$C$123,V12,$I$2:$I$123)+SUMIF($S$2:$S$123,V12,$P$2:P$123)</f>
        <v>2</v>
      </c>
      <c r="AB12" s="171">
        <f t="shared" si="4"/>
        <v>2</v>
      </c>
      <c r="AC12" s="178">
        <f t="shared" si="5"/>
        <v>2</v>
      </c>
      <c r="AD12" s="181">
        <f t="shared" si="6"/>
        <v>0.16666666666666666</v>
      </c>
      <c r="AE12" s="178">
        <f t="shared" si="22"/>
        <v>0</v>
      </c>
      <c r="AF12" s="191">
        <f t="shared" si="23"/>
        <v>2</v>
      </c>
      <c r="AG12" s="187">
        <f t="shared" si="7"/>
        <v>0</v>
      </c>
      <c r="AH12" s="53">
        <f t="shared" si="8"/>
        <v>2</v>
      </c>
      <c r="AI12" s="207">
        <f t="shared" si="9"/>
        <v>0.75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1</v>
      </c>
      <c r="G13" s="56">
        <f t="shared" si="12"/>
        <v>1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1</v>
      </c>
      <c r="N13" s="56">
        <f t="shared" si="18"/>
        <v>1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197" t="s">
        <v>144</v>
      </c>
      <c r="W13" s="170">
        <f t="shared" si="0"/>
        <v>4</v>
      </c>
      <c r="X13" s="52">
        <f t="shared" si="1"/>
        <v>8</v>
      </c>
      <c r="Y13" s="52">
        <f t="shared" si="2"/>
        <v>3</v>
      </c>
      <c r="Z13" s="52">
        <f t="shared" si="3"/>
        <v>2</v>
      </c>
      <c r="AA13" s="52">
        <f>SUMIF($C$2:$C$123,V13,$I$2:$I$123)+SUMIF($S$2:$S$123,V13,$P$2:P$123)</f>
        <v>2</v>
      </c>
      <c r="AB13" s="171">
        <f t="shared" si="4"/>
        <v>0</v>
      </c>
      <c r="AC13" s="178">
        <f t="shared" si="5"/>
        <v>8</v>
      </c>
      <c r="AD13" s="181">
        <f t="shared" si="6"/>
        <v>0.66666666666666663</v>
      </c>
      <c r="AE13" s="178">
        <f t="shared" si="22"/>
        <v>2</v>
      </c>
      <c r="AF13" s="191">
        <f t="shared" si="23"/>
        <v>12</v>
      </c>
      <c r="AG13" s="187">
        <f t="shared" si="7"/>
        <v>0</v>
      </c>
      <c r="AH13" s="53">
        <f t="shared" si="8"/>
        <v>0.75</v>
      </c>
      <c r="AI13" s="207">
        <f t="shared" si="9"/>
        <v>2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1</v>
      </c>
      <c r="G14" s="67">
        <f t="shared" si="12"/>
        <v>1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1</v>
      </c>
      <c r="N14" s="67">
        <f t="shared" si="18"/>
        <v>1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 t="s">
        <v>82</v>
      </c>
      <c r="W14" s="170">
        <f t="shared" si="0"/>
        <v>4</v>
      </c>
      <c r="X14" s="52">
        <f t="shared" si="1"/>
        <v>8</v>
      </c>
      <c r="Y14" s="52">
        <f t="shared" si="2"/>
        <v>3</v>
      </c>
      <c r="Z14" s="52">
        <f t="shared" si="3"/>
        <v>2</v>
      </c>
      <c r="AA14" s="52">
        <f>SUMIF($C$2:$C$123,V14,$I$2:$I$123)+SUMIF($S$2:$S$123,V14,$P$2:P$123)</f>
        <v>2</v>
      </c>
      <c r="AB14" s="171">
        <f t="shared" si="4"/>
        <v>0</v>
      </c>
      <c r="AC14" s="178">
        <f t="shared" si="5"/>
        <v>8</v>
      </c>
      <c r="AD14" s="181">
        <f t="shared" si="6"/>
        <v>0.66666666666666663</v>
      </c>
      <c r="AE14" s="178">
        <f t="shared" si="22"/>
        <v>2</v>
      </c>
      <c r="AF14" s="191">
        <f t="shared" si="23"/>
        <v>12</v>
      </c>
      <c r="AG14" s="187">
        <f t="shared" si="7"/>
        <v>0</v>
      </c>
      <c r="AH14" s="53">
        <f t="shared" si="8"/>
        <v>0.75</v>
      </c>
      <c r="AI14" s="207">
        <f t="shared" si="9"/>
        <v>2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 t="s">
        <v>81</v>
      </c>
      <c r="W15" s="170">
        <f t="shared" si="0"/>
        <v>4</v>
      </c>
      <c r="X15" s="52">
        <f t="shared" si="1"/>
        <v>4</v>
      </c>
      <c r="Y15" s="52">
        <f t="shared" si="2"/>
        <v>4</v>
      </c>
      <c r="Z15" s="52">
        <f t="shared" si="3"/>
        <v>1</v>
      </c>
      <c r="AA15" s="52">
        <f>SUMIF($C$2:$C$123,V15,$I$2:$I$123)+SUMIF($S$2:$S$123,V15,$P$2:P$123)</f>
        <v>2</v>
      </c>
      <c r="AB15" s="171">
        <f t="shared" si="4"/>
        <v>1</v>
      </c>
      <c r="AC15" s="178">
        <f t="shared" si="5"/>
        <v>5</v>
      </c>
      <c r="AD15" s="181">
        <f t="shared" si="6"/>
        <v>0.41666666666666669</v>
      </c>
      <c r="AE15" s="178">
        <f t="shared" si="22"/>
        <v>0</v>
      </c>
      <c r="AF15" s="191">
        <f t="shared" si="23"/>
        <v>5</v>
      </c>
      <c r="AG15" s="187">
        <f t="shared" si="7"/>
        <v>0</v>
      </c>
      <c r="AH15" s="53">
        <f t="shared" si="8"/>
        <v>1</v>
      </c>
      <c r="AI15" s="207">
        <f t="shared" si="9"/>
        <v>1</v>
      </c>
      <c r="AJ15" s="34"/>
      <c r="AS15" s="97"/>
      <c r="AT15" s="294"/>
      <c r="AU15" s="288"/>
      <c r="AV15" s="426" t="s">
        <v>143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119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 t="s">
        <v>173</v>
      </c>
      <c r="W16" s="170">
        <f t="shared" si="0"/>
        <v>4</v>
      </c>
      <c r="X16" s="52">
        <f t="shared" si="1"/>
        <v>4</v>
      </c>
      <c r="Y16" s="52">
        <f t="shared" si="2"/>
        <v>4</v>
      </c>
      <c r="Z16" s="52">
        <f t="shared" si="3"/>
        <v>1</v>
      </c>
      <c r="AA16" s="52">
        <f>SUMIF($C$2:$C$123,V16,$I$2:$I$123)+SUMIF($S$2:$S$123,V16,$P$2:P$123)</f>
        <v>2</v>
      </c>
      <c r="AB16" s="171">
        <f t="shared" si="4"/>
        <v>1</v>
      </c>
      <c r="AC16" s="178">
        <f t="shared" si="5"/>
        <v>5</v>
      </c>
      <c r="AD16" s="181">
        <f t="shared" si="6"/>
        <v>0.41666666666666669</v>
      </c>
      <c r="AE16" s="178">
        <f t="shared" si="22"/>
        <v>0</v>
      </c>
      <c r="AF16" s="191">
        <f t="shared" si="23"/>
        <v>5</v>
      </c>
      <c r="AG16" s="187">
        <f t="shared" si="7"/>
        <v>0</v>
      </c>
      <c r="AH16" s="53">
        <f t="shared" si="8"/>
        <v>1</v>
      </c>
      <c r="AI16" s="207">
        <f t="shared" si="9"/>
        <v>1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Branco</v>
      </c>
      <c r="D17" s="49">
        <f>SUM(D18:D27)</f>
        <v>1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1</v>
      </c>
      <c r="S17" s="48" t="str">
        <f>C4</f>
        <v>Preto</v>
      </c>
      <c r="T17" s="34"/>
      <c r="U17" s="159" t="s">
        <v>121</v>
      </c>
      <c r="V17" s="197" t="s">
        <v>197</v>
      </c>
      <c r="W17" s="170">
        <f t="shared" si="0"/>
        <v>4</v>
      </c>
      <c r="X17" s="52">
        <f t="shared" si="1"/>
        <v>4</v>
      </c>
      <c r="Y17" s="52">
        <f t="shared" si="2"/>
        <v>4</v>
      </c>
      <c r="Z17" s="52">
        <f t="shared" si="3"/>
        <v>1</v>
      </c>
      <c r="AA17" s="52">
        <f>SUMIF($C$2:$C$123,V17,$I$2:$I$123)+SUMIF($S$2:$S$123,V17,$P$2:P$123)</f>
        <v>2</v>
      </c>
      <c r="AB17" s="171">
        <f t="shared" si="4"/>
        <v>1</v>
      </c>
      <c r="AC17" s="178">
        <f t="shared" si="5"/>
        <v>5</v>
      </c>
      <c r="AD17" s="181">
        <f t="shared" si="6"/>
        <v>0.41666666666666669</v>
      </c>
      <c r="AE17" s="178">
        <f t="shared" si="22"/>
        <v>0</v>
      </c>
      <c r="AF17" s="191">
        <f t="shared" si="23"/>
        <v>5</v>
      </c>
      <c r="AG17" s="187">
        <f t="shared" si="7"/>
        <v>0</v>
      </c>
      <c r="AH17" s="53">
        <f t="shared" si="8"/>
        <v>1</v>
      </c>
      <c r="AI17" s="207">
        <f t="shared" si="9"/>
        <v>1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Ralph</v>
      </c>
      <c r="D18" s="56"/>
      <c r="E18" s="56">
        <f t="shared" ref="E18:E27" si="24">IF((C18=""),0,IF($D$17=$R$17,1,IF($D$17&gt;$R$17,3,IF($D$17&lt;$R$17,0))))</f>
        <v>1</v>
      </c>
      <c r="F18" s="56">
        <f t="shared" ref="F18:F27" si="25">$D$17</f>
        <v>1</v>
      </c>
      <c r="G18" s="56">
        <f t="shared" ref="G18:G27" si="26">$R$17</f>
        <v>1</v>
      </c>
      <c r="H18" s="56">
        <f t="shared" ref="H18:H27" si="27">IF((C18=""),0,IF($D$17&gt;$R$17,1,0))</f>
        <v>0</v>
      </c>
      <c r="I18" s="56">
        <f t="shared" ref="I18:I27" si="28">IF((C18=""),0,IF($D$17=$R$17,1,0))</f>
        <v>1</v>
      </c>
      <c r="J18" s="56">
        <f t="shared" ref="J18:J27" si="29">IF((C18=""),0,IF($D$17&lt;$R$17,1,0))</f>
        <v>0</v>
      </c>
      <c r="K18" s="57"/>
      <c r="L18" s="56">
        <f t="shared" ref="L18:L27" si="30">IF((S18=""),0,IF($D$17=$R$17,1,IF($D$17&lt;$R$17,3,IF($D$17&gt;$R$17,0))))</f>
        <v>1</v>
      </c>
      <c r="M18" s="56">
        <f t="shared" ref="M18:M27" si="31">$R$17</f>
        <v>1</v>
      </c>
      <c r="N18" s="56">
        <f t="shared" ref="N18:N27" si="32">$D$17</f>
        <v>1</v>
      </c>
      <c r="O18" s="56">
        <f t="shared" ref="O18:O27" si="33">IF((S18=""),0,IF($D$17&lt;$R$17,1,0))</f>
        <v>0</v>
      </c>
      <c r="P18" s="56">
        <f t="shared" ref="P18:P27" si="34">IF((S18=""),0,IF($D$17=$R$17,1,0))</f>
        <v>1</v>
      </c>
      <c r="Q18" s="56">
        <f t="shared" ref="Q18:Q27" si="35">IF((S18=""),0,IF($D$17&gt;$R$17,1,0))</f>
        <v>0</v>
      </c>
      <c r="R18" s="56"/>
      <c r="S18" s="55" t="str">
        <f>$S$5</f>
        <v>Lucas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142</v>
      </c>
      <c r="D19" s="56"/>
      <c r="E19" s="56">
        <f t="shared" si="24"/>
        <v>1</v>
      </c>
      <c r="F19" s="56">
        <f t="shared" si="25"/>
        <v>1</v>
      </c>
      <c r="G19" s="56">
        <f t="shared" si="26"/>
        <v>1</v>
      </c>
      <c r="H19" s="56">
        <f t="shared" si="27"/>
        <v>0</v>
      </c>
      <c r="I19" s="56">
        <f t="shared" si="28"/>
        <v>1</v>
      </c>
      <c r="J19" s="56">
        <f t="shared" si="29"/>
        <v>0</v>
      </c>
      <c r="K19" s="57"/>
      <c r="L19" s="56">
        <f t="shared" si="30"/>
        <v>1</v>
      </c>
      <c r="M19" s="56">
        <f t="shared" si="31"/>
        <v>1</v>
      </c>
      <c r="N19" s="56">
        <f t="shared" si="32"/>
        <v>1</v>
      </c>
      <c r="O19" s="56">
        <f t="shared" si="33"/>
        <v>0</v>
      </c>
      <c r="P19" s="56">
        <f t="shared" si="34"/>
        <v>1</v>
      </c>
      <c r="Q19" s="56">
        <f t="shared" si="35"/>
        <v>0</v>
      </c>
      <c r="R19" s="56"/>
      <c r="S19" s="55" t="s">
        <v>85</v>
      </c>
      <c r="T19" s="34"/>
      <c r="U19" s="169" t="s">
        <v>83</v>
      </c>
      <c r="V19" s="196" t="s">
        <v>13</v>
      </c>
      <c r="W19" s="169">
        <f t="shared" si="0"/>
        <v>4</v>
      </c>
      <c r="X19" s="164">
        <f t="shared" si="1"/>
        <v>8</v>
      </c>
      <c r="Y19" s="164">
        <f t="shared" si="2"/>
        <v>3</v>
      </c>
      <c r="Z19" s="164">
        <f t="shared" si="3"/>
        <v>2</v>
      </c>
      <c r="AA19" s="164">
        <f>SUMIF($C$2:$C$123,V19,$I$2:$I$123)+SUMIF($S$2:$S$123,V19,$P$2:P$123)</f>
        <v>2</v>
      </c>
      <c r="AB19" s="174">
        <f t="shared" si="4"/>
        <v>0</v>
      </c>
      <c r="AC19" s="180">
        <f t="shared" si="5"/>
        <v>8</v>
      </c>
      <c r="AD19" s="183">
        <f t="shared" si="6"/>
        <v>0.66666666666666663</v>
      </c>
      <c r="AE19" s="180">
        <f>IF(W19&gt;0,IF(AH19=MIN($AH$19:$AH$23),2,0),)</f>
        <v>2</v>
      </c>
      <c r="AF19" s="190">
        <f>IF(W19&gt;0,IF(AD19=MAX($AD$19:$AD$23),AC19+AE19+2,AC19+AE19),)</f>
        <v>12</v>
      </c>
      <c r="AG19" s="189">
        <f t="shared" si="7"/>
        <v>1</v>
      </c>
      <c r="AH19" s="165">
        <f t="shared" si="8"/>
        <v>0.75</v>
      </c>
      <c r="AI19" s="206">
        <f t="shared" si="9"/>
        <v>2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146</v>
      </c>
      <c r="D20" s="56"/>
      <c r="E20" s="56">
        <f t="shared" si="24"/>
        <v>1</v>
      </c>
      <c r="F20" s="56">
        <f t="shared" si="25"/>
        <v>1</v>
      </c>
      <c r="G20" s="56">
        <f t="shared" si="26"/>
        <v>1</v>
      </c>
      <c r="H20" s="56">
        <f t="shared" si="27"/>
        <v>0</v>
      </c>
      <c r="I20" s="56">
        <f t="shared" si="28"/>
        <v>1</v>
      </c>
      <c r="J20" s="56">
        <f t="shared" si="29"/>
        <v>0</v>
      </c>
      <c r="K20" s="57"/>
      <c r="L20" s="56">
        <f t="shared" si="30"/>
        <v>1</v>
      </c>
      <c r="M20" s="56">
        <f t="shared" si="31"/>
        <v>1</v>
      </c>
      <c r="N20" s="56">
        <f t="shared" si="32"/>
        <v>1</v>
      </c>
      <c r="O20" s="56">
        <f t="shared" si="33"/>
        <v>0</v>
      </c>
      <c r="P20" s="56">
        <f t="shared" si="34"/>
        <v>1</v>
      </c>
      <c r="Q20" s="56">
        <f t="shared" si="35"/>
        <v>0</v>
      </c>
      <c r="R20" s="56"/>
      <c r="S20" s="55" t="s">
        <v>173</v>
      </c>
      <c r="T20" s="34"/>
      <c r="U20" s="159" t="s">
        <v>83</v>
      </c>
      <c r="V20" s="197" t="s">
        <v>148</v>
      </c>
      <c r="W20" s="170">
        <f t="shared" si="0"/>
        <v>5</v>
      </c>
      <c r="X20" s="52">
        <f t="shared" si="1"/>
        <v>5</v>
      </c>
      <c r="Y20" s="52">
        <f t="shared" si="2"/>
        <v>8</v>
      </c>
      <c r="Z20" s="52">
        <f t="shared" si="3"/>
        <v>1</v>
      </c>
      <c r="AA20" s="52">
        <f>SUMIF($C$2:$C$123,V20,$I$2:$I$123)+SUMIF($S$2:$S$123,V20,$P$2:P$123)</f>
        <v>2</v>
      </c>
      <c r="AB20" s="171">
        <f t="shared" si="4"/>
        <v>2</v>
      </c>
      <c r="AC20" s="178">
        <f t="shared" si="5"/>
        <v>5</v>
      </c>
      <c r="AD20" s="181">
        <f t="shared" si="6"/>
        <v>0.33333333333333331</v>
      </c>
      <c r="AE20" s="178">
        <f>IF(W20&gt;0,IF(AH20=MIN($AH$19:$AH$23),2,0),)</f>
        <v>0</v>
      </c>
      <c r="AF20" s="191">
        <f>IF(W20&gt;0,IF(AD20=MAX($AD$19:$AD$23),AC20+AE20+2,AC20+AE20),)</f>
        <v>5</v>
      </c>
      <c r="AG20" s="187">
        <f t="shared" si="7"/>
        <v>0</v>
      </c>
      <c r="AH20" s="53">
        <f t="shared" si="8"/>
        <v>1.6</v>
      </c>
      <c r="AI20" s="207">
        <f t="shared" si="9"/>
        <v>1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81</v>
      </c>
      <c r="D21" s="56"/>
      <c r="E21" s="56">
        <f t="shared" si="24"/>
        <v>1</v>
      </c>
      <c r="F21" s="56">
        <f t="shared" si="25"/>
        <v>1</v>
      </c>
      <c r="G21" s="56">
        <f t="shared" si="26"/>
        <v>1</v>
      </c>
      <c r="H21" s="56">
        <f t="shared" si="27"/>
        <v>0</v>
      </c>
      <c r="I21" s="56">
        <f t="shared" si="28"/>
        <v>1</v>
      </c>
      <c r="J21" s="56">
        <f t="shared" si="29"/>
        <v>0</v>
      </c>
      <c r="K21" s="57"/>
      <c r="L21" s="56">
        <f t="shared" si="30"/>
        <v>1</v>
      </c>
      <c r="M21" s="56">
        <f t="shared" si="31"/>
        <v>1</v>
      </c>
      <c r="N21" s="56">
        <f t="shared" si="32"/>
        <v>1</v>
      </c>
      <c r="O21" s="56">
        <f t="shared" si="33"/>
        <v>0</v>
      </c>
      <c r="P21" s="56">
        <f t="shared" si="34"/>
        <v>1</v>
      </c>
      <c r="Q21" s="56">
        <f t="shared" si="35"/>
        <v>0</v>
      </c>
      <c r="R21" s="56"/>
      <c r="S21" s="55" t="s">
        <v>197</v>
      </c>
      <c r="T21" s="34"/>
      <c r="U21" s="159" t="s">
        <v>83</v>
      </c>
      <c r="V21" s="197" t="s">
        <v>113</v>
      </c>
      <c r="W21" s="170">
        <f t="shared" si="0"/>
        <v>2</v>
      </c>
      <c r="X21" s="52">
        <f t="shared" si="1"/>
        <v>2</v>
      </c>
      <c r="Y21" s="52">
        <f t="shared" si="2"/>
        <v>2</v>
      </c>
      <c r="Z21" s="52">
        <f t="shared" si="3"/>
        <v>0</v>
      </c>
      <c r="AA21" s="52">
        <f>SUMIF($C$2:$C$123,V21,$I$2:$I$123)+SUMIF($S$2:$S$123,V21,$P$2:P$123)</f>
        <v>2</v>
      </c>
      <c r="AB21" s="171">
        <f t="shared" si="4"/>
        <v>0</v>
      </c>
      <c r="AC21" s="178">
        <f t="shared" si="5"/>
        <v>2</v>
      </c>
      <c r="AD21" s="181">
        <f t="shared" si="6"/>
        <v>0.33333333333333331</v>
      </c>
      <c r="AE21" s="178">
        <f>IF(W21&gt;0,IF(AH21=MIN($AH$19:$AH$23),2,0),)</f>
        <v>0</v>
      </c>
      <c r="AF21" s="191">
        <f>IF(W21&gt;0,IF(AD21=MAX($AD$19:$AD$23),AC21+AE21+2,AC21+AE21),)</f>
        <v>2</v>
      </c>
      <c r="AG21" s="187">
        <f t="shared" si="7"/>
        <v>1</v>
      </c>
      <c r="AH21" s="53">
        <f t="shared" si="8"/>
        <v>1</v>
      </c>
      <c r="AI21" s="207">
        <f t="shared" si="9"/>
        <v>1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148</v>
      </c>
      <c r="D22" s="56"/>
      <c r="E22" s="56">
        <f t="shared" si="24"/>
        <v>1</v>
      </c>
      <c r="F22" s="56">
        <f t="shared" si="25"/>
        <v>1</v>
      </c>
      <c r="G22" s="56">
        <f t="shared" si="26"/>
        <v>1</v>
      </c>
      <c r="H22" s="56">
        <f t="shared" si="27"/>
        <v>0</v>
      </c>
      <c r="I22" s="56">
        <f t="shared" si="28"/>
        <v>1</v>
      </c>
      <c r="J22" s="56">
        <f t="shared" si="29"/>
        <v>0</v>
      </c>
      <c r="K22" s="57"/>
      <c r="L22" s="56">
        <f t="shared" si="30"/>
        <v>1</v>
      </c>
      <c r="M22" s="56">
        <f t="shared" si="31"/>
        <v>1</v>
      </c>
      <c r="N22" s="56">
        <f t="shared" si="32"/>
        <v>1</v>
      </c>
      <c r="O22" s="56">
        <f t="shared" si="33"/>
        <v>0</v>
      </c>
      <c r="P22" s="56">
        <f t="shared" si="34"/>
        <v>1</v>
      </c>
      <c r="Q22" s="56">
        <f t="shared" si="35"/>
        <v>0</v>
      </c>
      <c r="R22" s="56"/>
      <c r="S22" s="55" t="s">
        <v>113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175</v>
      </c>
      <c r="D23" s="56">
        <v>1</v>
      </c>
      <c r="E23" s="56">
        <f t="shared" si="24"/>
        <v>1</v>
      </c>
      <c r="F23" s="56">
        <f t="shared" si="25"/>
        <v>1</v>
      </c>
      <c r="G23" s="56">
        <f t="shared" si="26"/>
        <v>1</v>
      </c>
      <c r="H23" s="56">
        <f t="shared" si="27"/>
        <v>0</v>
      </c>
      <c r="I23" s="56">
        <f t="shared" si="28"/>
        <v>1</v>
      </c>
      <c r="J23" s="56">
        <f t="shared" si="29"/>
        <v>0</v>
      </c>
      <c r="K23" s="57"/>
      <c r="L23" s="56">
        <f t="shared" si="30"/>
        <v>1</v>
      </c>
      <c r="M23" s="56">
        <f t="shared" si="31"/>
        <v>1</v>
      </c>
      <c r="N23" s="56">
        <f t="shared" si="32"/>
        <v>1</v>
      </c>
      <c r="O23" s="56">
        <f t="shared" si="33"/>
        <v>0</v>
      </c>
      <c r="P23" s="56">
        <f t="shared" si="34"/>
        <v>1</v>
      </c>
      <c r="Q23" s="56">
        <f t="shared" si="35"/>
        <v>0</v>
      </c>
      <c r="R23" s="56"/>
      <c r="S23" s="55" t="s">
        <v>169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13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 t="s">
        <v>15</v>
      </c>
      <c r="D24" s="56"/>
      <c r="E24" s="56">
        <f t="shared" si="24"/>
        <v>1</v>
      </c>
      <c r="F24" s="56">
        <f t="shared" si="25"/>
        <v>1</v>
      </c>
      <c r="G24" s="56">
        <f t="shared" si="26"/>
        <v>1</v>
      </c>
      <c r="H24" s="56">
        <f t="shared" si="27"/>
        <v>0</v>
      </c>
      <c r="I24" s="56">
        <f t="shared" si="28"/>
        <v>1</v>
      </c>
      <c r="J24" s="56">
        <f t="shared" si="29"/>
        <v>0</v>
      </c>
      <c r="K24" s="57"/>
      <c r="L24" s="56">
        <f t="shared" si="30"/>
        <v>1</v>
      </c>
      <c r="M24" s="56">
        <f t="shared" si="31"/>
        <v>1</v>
      </c>
      <c r="N24" s="56">
        <f t="shared" si="32"/>
        <v>1</v>
      </c>
      <c r="O24" s="56">
        <f t="shared" si="33"/>
        <v>0</v>
      </c>
      <c r="P24" s="56">
        <f t="shared" si="34"/>
        <v>1</v>
      </c>
      <c r="Q24" s="56">
        <f t="shared" si="35"/>
        <v>0</v>
      </c>
      <c r="R24" s="56"/>
      <c r="S24" s="55" t="s">
        <v>172</v>
      </c>
      <c r="T24" s="34"/>
      <c r="U24" s="163" t="s">
        <v>86</v>
      </c>
      <c r="V24" s="199" t="s">
        <v>175</v>
      </c>
      <c r="W24" s="169">
        <f t="shared" si="0"/>
        <v>4</v>
      </c>
      <c r="X24" s="164">
        <f t="shared" si="1"/>
        <v>3</v>
      </c>
      <c r="Y24" s="164">
        <f t="shared" si="2"/>
        <v>8</v>
      </c>
      <c r="Z24" s="164">
        <f t="shared" si="3"/>
        <v>0</v>
      </c>
      <c r="AA24" s="164">
        <f>SUMIF($C$2:$C$123,V24,$I$2:$I$123)+SUMIF($S$2:$S$123,V24,$P$2:P$123)</f>
        <v>2</v>
      </c>
      <c r="AB24" s="174">
        <f t="shared" si="4"/>
        <v>2</v>
      </c>
      <c r="AC24" s="180">
        <f t="shared" si="5"/>
        <v>2</v>
      </c>
      <c r="AD24" s="183">
        <f t="shared" si="6"/>
        <v>0.16666666666666666</v>
      </c>
      <c r="AE24" s="180">
        <f t="shared" ref="AE24:AE31" si="36">IF(W24&gt;0,IF(OR(LARGE($AI$24:$AI$31,2)=AI24,LARGE($AI$24:$AI$31,1)=AI24),2,0),)</f>
        <v>0</v>
      </c>
      <c r="AF24" s="190">
        <f t="shared" ref="AF24:AF31" si="37">IF(W24&gt;0,IF(OR(LARGE($AD$24:$AD$31,2)=AD24,LARGE($AD$24:$AD$31,1)=AD24),AC24+AE24+2,AC24+AE24),)</f>
        <v>2</v>
      </c>
      <c r="AG24" s="189">
        <f t="shared" si="7"/>
        <v>2</v>
      </c>
      <c r="AH24" s="165">
        <f t="shared" si="8"/>
        <v>2</v>
      </c>
      <c r="AI24" s="206">
        <f t="shared" si="9"/>
        <v>0.75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12</v>
      </c>
      <c r="D25" s="56"/>
      <c r="E25" s="56">
        <f t="shared" si="24"/>
        <v>1</v>
      </c>
      <c r="F25" s="56">
        <f t="shared" si="25"/>
        <v>1</v>
      </c>
      <c r="G25" s="56">
        <f t="shared" si="26"/>
        <v>1</v>
      </c>
      <c r="H25" s="56">
        <f t="shared" si="27"/>
        <v>0</v>
      </c>
      <c r="I25" s="56">
        <f t="shared" si="28"/>
        <v>1</v>
      </c>
      <c r="J25" s="56">
        <f t="shared" si="29"/>
        <v>0</v>
      </c>
      <c r="K25" s="57"/>
      <c r="L25" s="56">
        <f t="shared" si="30"/>
        <v>1</v>
      </c>
      <c r="M25" s="56">
        <f t="shared" si="31"/>
        <v>1</v>
      </c>
      <c r="N25" s="56">
        <f t="shared" si="32"/>
        <v>1</v>
      </c>
      <c r="O25" s="56">
        <f t="shared" si="33"/>
        <v>0</v>
      </c>
      <c r="P25" s="56">
        <f t="shared" si="34"/>
        <v>1</v>
      </c>
      <c r="Q25" s="56">
        <f t="shared" si="35"/>
        <v>0</v>
      </c>
      <c r="R25" s="56">
        <v>1</v>
      </c>
      <c r="S25" s="55" t="s">
        <v>120</v>
      </c>
      <c r="T25" s="34"/>
      <c r="U25" s="166" t="s">
        <v>86</v>
      </c>
      <c r="V25" s="200" t="s">
        <v>15</v>
      </c>
      <c r="W25" s="170">
        <f t="shared" si="0"/>
        <v>4</v>
      </c>
      <c r="X25" s="52">
        <f t="shared" si="1"/>
        <v>3</v>
      </c>
      <c r="Y25" s="52">
        <f t="shared" si="2"/>
        <v>8</v>
      </c>
      <c r="Z25" s="52">
        <f t="shared" si="3"/>
        <v>0</v>
      </c>
      <c r="AA25" s="52">
        <f>SUMIF($C$2:$C$123,V25,$I$2:$I$123)+SUMIF($S$2:$S$123,V25,$P$2:P$123)</f>
        <v>2</v>
      </c>
      <c r="AB25" s="171">
        <f t="shared" si="4"/>
        <v>2</v>
      </c>
      <c r="AC25" s="178">
        <f t="shared" si="5"/>
        <v>2</v>
      </c>
      <c r="AD25" s="181">
        <f t="shared" si="6"/>
        <v>0.16666666666666666</v>
      </c>
      <c r="AE25" s="178">
        <f t="shared" si="36"/>
        <v>0</v>
      </c>
      <c r="AF25" s="191">
        <f t="shared" si="37"/>
        <v>2</v>
      </c>
      <c r="AG25" s="187">
        <f t="shared" si="7"/>
        <v>1</v>
      </c>
      <c r="AH25" s="53">
        <f t="shared" si="8"/>
        <v>2</v>
      </c>
      <c r="AI25" s="207">
        <f t="shared" si="9"/>
        <v>0.75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1</v>
      </c>
      <c r="G26" s="56">
        <f t="shared" si="26"/>
        <v>1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1</v>
      </c>
      <c r="N26" s="56">
        <f t="shared" si="32"/>
        <v>1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200" t="s">
        <v>119</v>
      </c>
      <c r="W26" s="170">
        <f t="shared" si="0"/>
        <v>4</v>
      </c>
      <c r="X26" s="52">
        <f t="shared" si="1"/>
        <v>8</v>
      </c>
      <c r="Y26" s="52">
        <f t="shared" si="2"/>
        <v>3</v>
      </c>
      <c r="Z26" s="52">
        <f t="shared" si="3"/>
        <v>2</v>
      </c>
      <c r="AA26" s="52">
        <f>SUMIF($C$2:$C$123,V26,$I$2:$I$123)+SUMIF($S$2:$S$123,V26,$P$2:P$123)</f>
        <v>2</v>
      </c>
      <c r="AB26" s="171">
        <f t="shared" si="4"/>
        <v>0</v>
      </c>
      <c r="AC26" s="178">
        <f t="shared" si="5"/>
        <v>8</v>
      </c>
      <c r="AD26" s="181">
        <f t="shared" si="6"/>
        <v>0.66666666666666663</v>
      </c>
      <c r="AE26" s="178">
        <f t="shared" si="36"/>
        <v>2</v>
      </c>
      <c r="AF26" s="191">
        <f t="shared" si="37"/>
        <v>12</v>
      </c>
      <c r="AG26" s="187">
        <f t="shared" si="7"/>
        <v>5</v>
      </c>
      <c r="AH26" s="53">
        <f t="shared" si="8"/>
        <v>0.75</v>
      </c>
      <c r="AI26" s="207">
        <f t="shared" si="9"/>
        <v>2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1</v>
      </c>
      <c r="G27" s="67">
        <f t="shared" si="26"/>
        <v>1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1</v>
      </c>
      <c r="N27" s="67">
        <f t="shared" si="32"/>
        <v>1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 t="s">
        <v>143</v>
      </c>
      <c r="W27" s="170">
        <f t="shared" si="0"/>
        <v>4</v>
      </c>
      <c r="X27" s="52">
        <f t="shared" si="1"/>
        <v>8</v>
      </c>
      <c r="Y27" s="52">
        <f t="shared" si="2"/>
        <v>3</v>
      </c>
      <c r="Z27" s="52">
        <f t="shared" si="3"/>
        <v>2</v>
      </c>
      <c r="AA27" s="52">
        <f>SUMIF($C$2:$C$123,V27,$I$2:$I$123)+SUMIF($S$2:$S$123,V27,$P$2:P$123)</f>
        <v>2</v>
      </c>
      <c r="AB27" s="171">
        <f t="shared" si="4"/>
        <v>0</v>
      </c>
      <c r="AC27" s="178">
        <f t="shared" si="5"/>
        <v>8</v>
      </c>
      <c r="AD27" s="181">
        <f t="shared" si="6"/>
        <v>0.66666666666666663</v>
      </c>
      <c r="AE27" s="178">
        <f t="shared" si="36"/>
        <v>2</v>
      </c>
      <c r="AF27" s="191">
        <f t="shared" si="37"/>
        <v>12</v>
      </c>
      <c r="AG27" s="187">
        <f t="shared" si="7"/>
        <v>1</v>
      </c>
      <c r="AH27" s="53">
        <f t="shared" si="8"/>
        <v>0.75</v>
      </c>
      <c r="AI27" s="207">
        <f t="shared" si="9"/>
        <v>2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 t="s">
        <v>169</v>
      </c>
      <c r="W28" s="170">
        <f t="shared" si="0"/>
        <v>4</v>
      </c>
      <c r="X28" s="52">
        <f t="shared" si="1"/>
        <v>4</v>
      </c>
      <c r="Y28" s="52">
        <f t="shared" si="2"/>
        <v>4</v>
      </c>
      <c r="Z28" s="52">
        <f t="shared" si="3"/>
        <v>1</v>
      </c>
      <c r="AA28" s="52">
        <f>SUMIF($C$2:$C$123,V28,$I$2:$I$123)+SUMIF($S$2:$S$123,V28,$P$2:P$123)</f>
        <v>2</v>
      </c>
      <c r="AB28" s="171">
        <f t="shared" si="4"/>
        <v>1</v>
      </c>
      <c r="AC28" s="178">
        <f t="shared" si="5"/>
        <v>5</v>
      </c>
      <c r="AD28" s="181">
        <f t="shared" si="6"/>
        <v>0.41666666666666669</v>
      </c>
      <c r="AE28" s="178">
        <f t="shared" si="36"/>
        <v>0</v>
      </c>
      <c r="AF28" s="191">
        <f t="shared" si="37"/>
        <v>5</v>
      </c>
      <c r="AG28" s="187">
        <f t="shared" si="7"/>
        <v>0</v>
      </c>
      <c r="AH28" s="53">
        <f t="shared" si="8"/>
        <v>1</v>
      </c>
      <c r="AI28" s="207">
        <f t="shared" si="9"/>
        <v>1</v>
      </c>
      <c r="AJ28" s="34"/>
      <c r="AS28" s="97"/>
      <c r="AT28" s="294"/>
      <c r="AU28" s="425" t="s">
        <v>217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210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 t="s">
        <v>172</v>
      </c>
      <c r="W29" s="170">
        <f t="shared" si="0"/>
        <v>4</v>
      </c>
      <c r="X29" s="52">
        <f t="shared" si="1"/>
        <v>4</v>
      </c>
      <c r="Y29" s="52">
        <f t="shared" si="2"/>
        <v>4</v>
      </c>
      <c r="Z29" s="52">
        <f t="shared" si="3"/>
        <v>1</v>
      </c>
      <c r="AA29" s="52">
        <f>SUMIF($C$2:$C$123,V29,$I$2:$I$123)+SUMIF($S$2:$S$123,V29,$P$2:P$123)</f>
        <v>2</v>
      </c>
      <c r="AB29" s="171">
        <f t="shared" si="4"/>
        <v>1</v>
      </c>
      <c r="AC29" s="178">
        <f t="shared" si="5"/>
        <v>5</v>
      </c>
      <c r="AD29" s="181">
        <f t="shared" si="6"/>
        <v>0.41666666666666669</v>
      </c>
      <c r="AE29" s="178">
        <f t="shared" si="36"/>
        <v>0</v>
      </c>
      <c r="AF29" s="191">
        <f t="shared" si="37"/>
        <v>5</v>
      </c>
      <c r="AG29" s="187">
        <f t="shared" si="7"/>
        <v>0</v>
      </c>
      <c r="AH29" s="53">
        <f t="shared" si="8"/>
        <v>1</v>
      </c>
      <c r="AI29" s="207">
        <f t="shared" si="9"/>
        <v>1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Preto</v>
      </c>
      <c r="D30" s="49">
        <f>SUM(D31:D40)</f>
        <v>1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1</v>
      </c>
      <c r="S30" s="48" t="str">
        <f>S4</f>
        <v>Branco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Ralph</v>
      </c>
      <c r="D31" s="56"/>
      <c r="E31" s="56">
        <f t="shared" ref="E31:E40" si="38">IF((C31=""),0,IF($D$30=$R$30,1,IF($D$30&gt;$R$30,3,IF($D$30&lt;$R$30,0))))</f>
        <v>1</v>
      </c>
      <c r="F31" s="56">
        <f t="shared" ref="F31:F40" si="39">$D$30</f>
        <v>1</v>
      </c>
      <c r="G31" s="56">
        <f t="shared" ref="G31:G40" si="40">$R$30</f>
        <v>1</v>
      </c>
      <c r="H31" s="56">
        <f t="shared" ref="H31:H40" si="41">IF((C31=""),0,IF($D$30&gt;$R$30,1,0))</f>
        <v>0</v>
      </c>
      <c r="I31" s="56">
        <f t="shared" ref="I31:I40" si="42">IF((C31=""),0,IF($D$30=$R$30,1,0))</f>
        <v>1</v>
      </c>
      <c r="J31" s="56">
        <f t="shared" ref="J31:J40" si="43">IF((C31=""),0,IF($D$30&lt;$R$30,1,0))</f>
        <v>0</v>
      </c>
      <c r="K31" s="57"/>
      <c r="L31" s="56">
        <f t="shared" ref="L31:L40" si="44">IF((S31=""),0,IF($D$30=$R$30,1,IF($D$30&lt;$R$30,3,IF($D$30&gt;$R$30,0))))</f>
        <v>1</v>
      </c>
      <c r="M31" s="56">
        <f t="shared" ref="M31:M40" si="45">$R$30</f>
        <v>1</v>
      </c>
      <c r="N31" s="56">
        <f t="shared" ref="N31:N40" si="46">$D$30</f>
        <v>1</v>
      </c>
      <c r="O31" s="56">
        <f t="shared" ref="O31:O40" si="47">IF((S31=""),0,IF($D$30&lt;$R$30,1,0))</f>
        <v>0</v>
      </c>
      <c r="P31" s="56">
        <f t="shared" ref="P31:P40" si="48">IF((S31=""),0,IF($D$30=$R$30,1,0))</f>
        <v>1</v>
      </c>
      <c r="Q31" s="56">
        <f t="shared" ref="Q31:Q40" si="49">IF((S31=""),0,IF($D$30&gt;$R$30,1,0))</f>
        <v>0</v>
      </c>
      <c r="R31" s="56"/>
      <c r="S31" s="55" t="str">
        <f>$S$5</f>
        <v>Lucas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85</v>
      </c>
      <c r="D32" s="56"/>
      <c r="E32" s="56">
        <f t="shared" si="38"/>
        <v>1</v>
      </c>
      <c r="F32" s="56">
        <f t="shared" si="39"/>
        <v>1</v>
      </c>
      <c r="G32" s="56">
        <f t="shared" si="40"/>
        <v>1</v>
      </c>
      <c r="H32" s="56">
        <f t="shared" si="41"/>
        <v>0</v>
      </c>
      <c r="I32" s="56">
        <f t="shared" si="42"/>
        <v>1</v>
      </c>
      <c r="J32" s="56">
        <f t="shared" si="43"/>
        <v>0</v>
      </c>
      <c r="K32" s="57"/>
      <c r="L32" s="56">
        <f t="shared" si="44"/>
        <v>1</v>
      </c>
      <c r="M32" s="56">
        <f t="shared" si="45"/>
        <v>1</v>
      </c>
      <c r="N32" s="56">
        <f t="shared" si="46"/>
        <v>1</v>
      </c>
      <c r="O32" s="56">
        <f t="shared" si="47"/>
        <v>0</v>
      </c>
      <c r="P32" s="56">
        <f t="shared" si="48"/>
        <v>1</v>
      </c>
      <c r="Q32" s="56">
        <f t="shared" si="49"/>
        <v>0</v>
      </c>
      <c r="R32" s="56"/>
      <c r="S32" s="55" t="s">
        <v>84</v>
      </c>
      <c r="T32" s="34"/>
      <c r="U32" s="163" t="s">
        <v>16</v>
      </c>
      <c r="V32" s="199" t="s">
        <v>12</v>
      </c>
      <c r="W32" s="169">
        <f t="shared" si="0"/>
        <v>4</v>
      </c>
      <c r="X32" s="164">
        <f t="shared" si="1"/>
        <v>3</v>
      </c>
      <c r="Y32" s="164">
        <f t="shared" si="2"/>
        <v>8</v>
      </c>
      <c r="Z32" s="164">
        <f t="shared" si="3"/>
        <v>0</v>
      </c>
      <c r="AA32" s="164">
        <f>SUMIF($C$2:$C$123,V32,$I$2:$I$123)+SUMIF($S$2:$S$123,V32,$P$2:P$123)</f>
        <v>2</v>
      </c>
      <c r="AB32" s="174">
        <f t="shared" si="4"/>
        <v>2</v>
      </c>
      <c r="AC32" s="180">
        <f t="shared" si="5"/>
        <v>2</v>
      </c>
      <c r="AD32" s="183">
        <f t="shared" si="6"/>
        <v>0.16666666666666666</v>
      </c>
      <c r="AE32" s="180">
        <f>IF(W32&gt;0,IF(AI32=MAX($AI$32:$AI$36),2,0),)</f>
        <v>0</v>
      </c>
      <c r="AF32" s="190">
        <f>IF(W32&gt;0,IF(AD32=MAX($AD$32:$AD$36),AC32+AE32+2,AC32+AE32),)</f>
        <v>2</v>
      </c>
      <c r="AG32" s="189">
        <f t="shared" si="7"/>
        <v>0</v>
      </c>
      <c r="AH32" s="165">
        <f t="shared" si="8"/>
        <v>2</v>
      </c>
      <c r="AI32" s="206">
        <f t="shared" si="9"/>
        <v>0.75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216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173</v>
      </c>
      <c r="D33" s="56"/>
      <c r="E33" s="56">
        <f t="shared" si="38"/>
        <v>1</v>
      </c>
      <c r="F33" s="56">
        <f t="shared" si="39"/>
        <v>1</v>
      </c>
      <c r="G33" s="56">
        <f t="shared" si="40"/>
        <v>1</v>
      </c>
      <c r="H33" s="56">
        <f t="shared" si="41"/>
        <v>0</v>
      </c>
      <c r="I33" s="56">
        <f t="shared" si="42"/>
        <v>1</v>
      </c>
      <c r="J33" s="56">
        <f t="shared" si="43"/>
        <v>0</v>
      </c>
      <c r="K33" s="57"/>
      <c r="L33" s="56">
        <f t="shared" si="44"/>
        <v>1</v>
      </c>
      <c r="M33" s="56">
        <f t="shared" si="45"/>
        <v>1</v>
      </c>
      <c r="N33" s="56">
        <f t="shared" si="46"/>
        <v>1</v>
      </c>
      <c r="O33" s="56">
        <f t="shared" si="47"/>
        <v>0</v>
      </c>
      <c r="P33" s="56">
        <f t="shared" si="48"/>
        <v>1</v>
      </c>
      <c r="Q33" s="56">
        <f t="shared" si="49"/>
        <v>0</v>
      </c>
      <c r="R33" s="56"/>
      <c r="S33" s="55" t="s">
        <v>144</v>
      </c>
      <c r="T33" s="34"/>
      <c r="U33" s="166" t="s">
        <v>16</v>
      </c>
      <c r="V33" s="200" t="s">
        <v>174</v>
      </c>
      <c r="W33" s="170">
        <f t="shared" si="0"/>
        <v>3</v>
      </c>
      <c r="X33" s="52">
        <f t="shared" si="1"/>
        <v>6</v>
      </c>
      <c r="Y33" s="52">
        <f t="shared" si="2"/>
        <v>3</v>
      </c>
      <c r="Z33" s="52">
        <f t="shared" si="3"/>
        <v>1</v>
      </c>
      <c r="AA33" s="52">
        <f>SUMIF($C$2:$C$123,V33,$I$2:$I$123)+SUMIF($S$2:$S$123,V33,$P$2:P$123)</f>
        <v>2</v>
      </c>
      <c r="AB33" s="171">
        <f t="shared" si="4"/>
        <v>0</v>
      </c>
      <c r="AC33" s="178">
        <f t="shared" si="5"/>
        <v>5</v>
      </c>
      <c r="AD33" s="181">
        <f t="shared" si="6"/>
        <v>0.55555555555555558</v>
      </c>
      <c r="AE33" s="178">
        <f>IF(W33&gt;0,IF(AI33=MAX($AI$32:$AI$36),2,0),)</f>
        <v>2</v>
      </c>
      <c r="AF33" s="191">
        <f>IF(W33&gt;0,IF(AD33=MAX($AD$32:$AD$36),AC33+AE33+2,AC33+AE33),)</f>
        <v>9</v>
      </c>
      <c r="AG33" s="187">
        <f t="shared" si="7"/>
        <v>1</v>
      </c>
      <c r="AH33" s="53">
        <f t="shared" si="8"/>
        <v>1</v>
      </c>
      <c r="AI33" s="207">
        <f t="shared" si="9"/>
        <v>2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197</v>
      </c>
      <c r="D34" s="56"/>
      <c r="E34" s="56">
        <f t="shared" si="38"/>
        <v>1</v>
      </c>
      <c r="F34" s="56">
        <f t="shared" si="39"/>
        <v>1</v>
      </c>
      <c r="G34" s="56">
        <f t="shared" si="40"/>
        <v>1</v>
      </c>
      <c r="H34" s="56">
        <f t="shared" si="41"/>
        <v>0</v>
      </c>
      <c r="I34" s="56">
        <f t="shared" si="42"/>
        <v>1</v>
      </c>
      <c r="J34" s="56">
        <f t="shared" si="43"/>
        <v>0</v>
      </c>
      <c r="K34" s="57"/>
      <c r="L34" s="56">
        <f t="shared" si="44"/>
        <v>1</v>
      </c>
      <c r="M34" s="56">
        <f t="shared" si="45"/>
        <v>1</v>
      </c>
      <c r="N34" s="56">
        <f t="shared" si="46"/>
        <v>1</v>
      </c>
      <c r="O34" s="56">
        <f t="shared" si="47"/>
        <v>0</v>
      </c>
      <c r="P34" s="56">
        <f t="shared" si="48"/>
        <v>1</v>
      </c>
      <c r="Q34" s="56">
        <f t="shared" si="49"/>
        <v>0</v>
      </c>
      <c r="R34" s="56"/>
      <c r="S34" s="55" t="s">
        <v>82</v>
      </c>
      <c r="T34" s="34"/>
      <c r="U34" s="166" t="s">
        <v>16</v>
      </c>
      <c r="V34" s="200" t="s">
        <v>120</v>
      </c>
      <c r="W34" s="170">
        <f t="shared" si="0"/>
        <v>4</v>
      </c>
      <c r="X34" s="52">
        <f t="shared" si="1"/>
        <v>4</v>
      </c>
      <c r="Y34" s="52">
        <f t="shared" si="2"/>
        <v>4</v>
      </c>
      <c r="Z34" s="52">
        <f t="shared" si="3"/>
        <v>1</v>
      </c>
      <c r="AA34" s="52">
        <f>SUMIF($C$2:$C$123,V34,$I$2:$I$123)+SUMIF($S$2:$S$123,V34,$P$2:P$123)</f>
        <v>2</v>
      </c>
      <c r="AB34" s="171">
        <f t="shared" si="4"/>
        <v>1</v>
      </c>
      <c r="AC34" s="178">
        <f t="shared" si="5"/>
        <v>5</v>
      </c>
      <c r="AD34" s="181">
        <f t="shared" si="6"/>
        <v>0.41666666666666669</v>
      </c>
      <c r="AE34" s="178">
        <f>IF(W34&gt;0,IF(AI34=MAX($AI$32:$AI$36),2,0),)</f>
        <v>0</v>
      </c>
      <c r="AF34" s="191">
        <f>IF(W34&gt;0,IF(AD34=MAX($AD$32:$AD$36),AC34+AE34+2,AC34+AE34),)</f>
        <v>5</v>
      </c>
      <c r="AG34" s="187">
        <f t="shared" si="7"/>
        <v>2</v>
      </c>
      <c r="AH34" s="53">
        <f t="shared" si="8"/>
        <v>1</v>
      </c>
      <c r="AI34" s="207">
        <f t="shared" si="9"/>
        <v>1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113</v>
      </c>
      <c r="D35" s="56">
        <v>1</v>
      </c>
      <c r="E35" s="56">
        <f t="shared" si="38"/>
        <v>1</v>
      </c>
      <c r="F35" s="56">
        <f t="shared" si="39"/>
        <v>1</v>
      </c>
      <c r="G35" s="56">
        <f t="shared" si="40"/>
        <v>1</v>
      </c>
      <c r="H35" s="56">
        <f t="shared" si="41"/>
        <v>0</v>
      </c>
      <c r="I35" s="56">
        <f t="shared" si="42"/>
        <v>1</v>
      </c>
      <c r="J35" s="56">
        <f t="shared" si="43"/>
        <v>0</v>
      </c>
      <c r="K35" s="57"/>
      <c r="L35" s="56">
        <f t="shared" si="44"/>
        <v>1</v>
      </c>
      <c r="M35" s="56">
        <f t="shared" si="45"/>
        <v>1</v>
      </c>
      <c r="N35" s="56">
        <f t="shared" si="46"/>
        <v>1</v>
      </c>
      <c r="O35" s="56">
        <f t="shared" si="47"/>
        <v>0</v>
      </c>
      <c r="P35" s="56">
        <f t="shared" si="48"/>
        <v>1</v>
      </c>
      <c r="Q35" s="56">
        <f t="shared" si="49"/>
        <v>0</v>
      </c>
      <c r="R35" s="56"/>
      <c r="S35" s="55" t="s">
        <v>13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169</v>
      </c>
      <c r="D36" s="56"/>
      <c r="E36" s="56">
        <f t="shared" si="38"/>
        <v>1</v>
      </c>
      <c r="F36" s="56">
        <f t="shared" si="39"/>
        <v>1</v>
      </c>
      <c r="G36" s="56">
        <f t="shared" si="40"/>
        <v>1</v>
      </c>
      <c r="H36" s="56">
        <f t="shared" si="41"/>
        <v>0</v>
      </c>
      <c r="I36" s="56">
        <f t="shared" si="42"/>
        <v>1</v>
      </c>
      <c r="J36" s="56">
        <f t="shared" si="43"/>
        <v>0</v>
      </c>
      <c r="K36" s="57"/>
      <c r="L36" s="56">
        <f t="shared" si="44"/>
        <v>1</v>
      </c>
      <c r="M36" s="56">
        <f t="shared" si="45"/>
        <v>1</v>
      </c>
      <c r="N36" s="56">
        <f t="shared" si="46"/>
        <v>1</v>
      </c>
      <c r="O36" s="56">
        <f t="shared" si="47"/>
        <v>0</v>
      </c>
      <c r="P36" s="56">
        <f t="shared" si="48"/>
        <v>1</v>
      </c>
      <c r="Q36" s="56">
        <f t="shared" si="49"/>
        <v>0</v>
      </c>
      <c r="R36" s="56"/>
      <c r="S36" s="55" t="s">
        <v>143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213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 t="s">
        <v>172</v>
      </c>
      <c r="D37" s="56"/>
      <c r="E37" s="56">
        <f t="shared" si="38"/>
        <v>1</v>
      </c>
      <c r="F37" s="56">
        <f t="shared" si="39"/>
        <v>1</v>
      </c>
      <c r="G37" s="56">
        <f t="shared" si="40"/>
        <v>1</v>
      </c>
      <c r="H37" s="56">
        <f t="shared" si="41"/>
        <v>0</v>
      </c>
      <c r="I37" s="56">
        <f t="shared" si="42"/>
        <v>1</v>
      </c>
      <c r="J37" s="56">
        <f t="shared" si="43"/>
        <v>0</v>
      </c>
      <c r="K37" s="57"/>
      <c r="L37" s="56">
        <f t="shared" si="44"/>
        <v>1</v>
      </c>
      <c r="M37" s="56">
        <f t="shared" si="45"/>
        <v>1</v>
      </c>
      <c r="N37" s="56">
        <f t="shared" si="46"/>
        <v>1</v>
      </c>
      <c r="O37" s="56">
        <f t="shared" si="47"/>
        <v>0</v>
      </c>
      <c r="P37" s="56">
        <f t="shared" si="48"/>
        <v>1</v>
      </c>
      <c r="Q37" s="56">
        <f t="shared" si="49"/>
        <v>0</v>
      </c>
      <c r="R37" s="56">
        <v>1</v>
      </c>
      <c r="S37" s="55" t="s">
        <v>119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15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120</v>
      </c>
      <c r="D38" s="56"/>
      <c r="E38" s="56">
        <f t="shared" si="38"/>
        <v>1</v>
      </c>
      <c r="F38" s="56">
        <f t="shared" si="39"/>
        <v>1</v>
      </c>
      <c r="G38" s="56">
        <f t="shared" si="40"/>
        <v>1</v>
      </c>
      <c r="H38" s="56">
        <f t="shared" si="41"/>
        <v>0</v>
      </c>
      <c r="I38" s="56">
        <f t="shared" si="42"/>
        <v>1</v>
      </c>
      <c r="J38" s="56">
        <f t="shared" si="43"/>
        <v>0</v>
      </c>
      <c r="K38" s="57"/>
      <c r="L38" s="56">
        <f t="shared" si="44"/>
        <v>1</v>
      </c>
      <c r="M38" s="56">
        <f t="shared" si="45"/>
        <v>1</v>
      </c>
      <c r="N38" s="56">
        <f t="shared" si="46"/>
        <v>1</v>
      </c>
      <c r="O38" s="56">
        <f t="shared" si="47"/>
        <v>0</v>
      </c>
      <c r="P38" s="56">
        <f t="shared" si="48"/>
        <v>1</v>
      </c>
      <c r="Q38" s="56">
        <f t="shared" si="49"/>
        <v>0</v>
      </c>
      <c r="R38" s="56"/>
      <c r="S38" s="55" t="s">
        <v>174</v>
      </c>
      <c r="T38" s="34"/>
      <c r="U38" s="295">
        <v>23</v>
      </c>
      <c r="V38" s="338">
        <f>U38/Resumo!C159</f>
        <v>0.67647058823529416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1</v>
      </c>
      <c r="G39" s="56">
        <f t="shared" si="40"/>
        <v>1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1</v>
      </c>
      <c r="N39" s="56">
        <f t="shared" si="46"/>
        <v>1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1</v>
      </c>
      <c r="G40" s="67">
        <f t="shared" si="40"/>
        <v>1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1</v>
      </c>
      <c r="N40" s="67">
        <f t="shared" si="46"/>
        <v>1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1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24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6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Branco</v>
      </c>
      <c r="D43" s="49">
        <f>SUM(D44:D53)</f>
        <v>4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1</v>
      </c>
      <c r="S43" s="48" t="str">
        <f>C4</f>
        <v>Preto</v>
      </c>
      <c r="T43" s="34"/>
      <c r="U43" s="151" t="str">
        <f>IFERROR(VLOOKUP(V43,Resumo!$D$7:$E$147,2,FALSE),"")</f>
        <v>G</v>
      </c>
      <c r="V43" s="116" t="s">
        <v>164</v>
      </c>
      <c r="W43" s="116">
        <f t="shared" ref="W43:AC58" si="50">COUNTIFS($C$4:$C$131,$V43,$B$4:$B$131,W$42)+COUNTIFS($S$4:$S$131,$V43,$B$4:$B$131,W$42)</f>
        <v>6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0.3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Ralph</v>
      </c>
      <c r="D44" s="56"/>
      <c r="E44" s="56">
        <f t="shared" ref="E44:E53" si="51">IF((C44=""),0,IF($D$43=$R$43,1,IF($D$43&gt;$R$43,3,IF($D$43&lt;$R$43,0))))</f>
        <v>3</v>
      </c>
      <c r="F44" s="56">
        <f t="shared" ref="F44:F53" si="52">$D$43</f>
        <v>4</v>
      </c>
      <c r="G44" s="56">
        <f t="shared" ref="G44:G53" si="53">$R$43</f>
        <v>1</v>
      </c>
      <c r="H44" s="56">
        <f t="shared" ref="H44:H53" si="54">IF((C44=""),0,IF($D$43&gt;$R$43,1,0))</f>
        <v>1</v>
      </c>
      <c r="I44" s="56">
        <f t="shared" ref="I44:I53" si="55">IF((C44=""),0,IF($D$43=$R$43,1,0))</f>
        <v>0</v>
      </c>
      <c r="J44" s="56">
        <f t="shared" ref="J44:J53" si="56">IF((C44=""),0,IF($D$43&lt;$R$43,1,0))</f>
        <v>0</v>
      </c>
      <c r="K44" s="57"/>
      <c r="L44" s="56">
        <f t="shared" ref="L44:L53" si="57">IF((S44=""),0,IF($D$43=$R$43,1,IF($D$43&lt;$R$43,3,IF($D$43&gt;$R$43,0))))</f>
        <v>0</v>
      </c>
      <c r="M44" s="56">
        <f t="shared" ref="M44:M53" si="58">$R$43</f>
        <v>1</v>
      </c>
      <c r="N44" s="56">
        <f t="shared" ref="N44:N53" si="59">$D$43</f>
        <v>4</v>
      </c>
      <c r="O44" s="56">
        <f t="shared" ref="O44:O53" si="60">IF((S44=""),0,IF($D$43&lt;$R$43,1,0))</f>
        <v>0</v>
      </c>
      <c r="P44" s="56">
        <f t="shared" ref="P44:P53" si="61">IF((S44=""),0,IF($D$43=$R$43,1,0))</f>
        <v>0</v>
      </c>
      <c r="Q44" s="56">
        <f t="shared" ref="Q44:Q53" si="62">IF((S44=""),0,IF($D$43&gt;$R$43,1,0))</f>
        <v>1</v>
      </c>
      <c r="R44" s="56"/>
      <c r="S44" s="55" t="str">
        <f>$S$5</f>
        <v>Lucas</v>
      </c>
      <c r="T44" s="34"/>
      <c r="U44" s="153" t="str">
        <f>IFERROR(VLOOKUP(V44,Resumo!$D$7:$E$147,2,FALSE),"")</f>
        <v/>
      </c>
      <c r="V44" s="114" t="s">
        <v>213</v>
      </c>
      <c r="W44" s="114">
        <f t="shared" si="50"/>
        <v>6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 t="s">
        <v>84</v>
      </c>
      <c r="D45" s="56"/>
      <c r="E45" s="56">
        <f t="shared" si="51"/>
        <v>3</v>
      </c>
      <c r="F45" s="56">
        <f t="shared" si="52"/>
        <v>4</v>
      </c>
      <c r="G45" s="56">
        <f t="shared" si="53"/>
        <v>1</v>
      </c>
      <c r="H45" s="56">
        <f t="shared" si="54"/>
        <v>1</v>
      </c>
      <c r="I45" s="56">
        <f t="shared" si="55"/>
        <v>0</v>
      </c>
      <c r="J45" s="56">
        <f t="shared" si="56"/>
        <v>0</v>
      </c>
      <c r="K45" s="57"/>
      <c r="L45" s="56">
        <f t="shared" si="57"/>
        <v>0</v>
      </c>
      <c r="M45" s="56">
        <f t="shared" si="58"/>
        <v>1</v>
      </c>
      <c r="N45" s="56">
        <f t="shared" si="59"/>
        <v>4</v>
      </c>
      <c r="O45" s="56">
        <f t="shared" si="60"/>
        <v>0</v>
      </c>
      <c r="P45" s="56">
        <f t="shared" si="61"/>
        <v>0</v>
      </c>
      <c r="Q45" s="56">
        <f t="shared" si="62"/>
        <v>1</v>
      </c>
      <c r="R45" s="56"/>
      <c r="S45" s="55" t="s">
        <v>142</v>
      </c>
      <c r="T45" s="34"/>
      <c r="U45" s="153" t="str">
        <f>IFERROR(VLOOKUP(V45,Resumo!$D$7:$E$147,2,FALSE),"")</f>
        <v>V</v>
      </c>
      <c r="V45" s="114" t="s">
        <v>13</v>
      </c>
      <c r="W45" s="114">
        <f t="shared" si="50"/>
        <v>0</v>
      </c>
      <c r="X45" s="114">
        <f t="shared" si="50"/>
        <v>0</v>
      </c>
      <c r="Y45" s="114">
        <f t="shared" si="50"/>
        <v>0</v>
      </c>
      <c r="Z45" s="114">
        <f t="shared" si="50"/>
        <v>0</v>
      </c>
      <c r="AA45" s="114">
        <f t="shared" si="50"/>
        <v>4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 t="s">
        <v>144</v>
      </c>
      <c r="D46" s="56"/>
      <c r="E46" s="56">
        <f t="shared" si="51"/>
        <v>3</v>
      </c>
      <c r="F46" s="56">
        <f t="shared" si="52"/>
        <v>4</v>
      </c>
      <c r="G46" s="56">
        <f t="shared" si="53"/>
        <v>1</v>
      </c>
      <c r="H46" s="56">
        <f t="shared" si="54"/>
        <v>1</v>
      </c>
      <c r="I46" s="56">
        <f t="shared" si="55"/>
        <v>0</v>
      </c>
      <c r="J46" s="56">
        <f t="shared" si="56"/>
        <v>0</v>
      </c>
      <c r="K46" s="57"/>
      <c r="L46" s="56">
        <f t="shared" si="57"/>
        <v>0</v>
      </c>
      <c r="M46" s="56">
        <f t="shared" si="58"/>
        <v>1</v>
      </c>
      <c r="N46" s="56">
        <f t="shared" si="59"/>
        <v>4</v>
      </c>
      <c r="O46" s="56">
        <f t="shared" si="60"/>
        <v>0</v>
      </c>
      <c r="P46" s="56">
        <f t="shared" si="61"/>
        <v>0</v>
      </c>
      <c r="Q46" s="56">
        <f t="shared" si="62"/>
        <v>1</v>
      </c>
      <c r="R46" s="56"/>
      <c r="S46" s="55" t="s">
        <v>146</v>
      </c>
      <c r="T46" s="34"/>
      <c r="U46" s="153" t="str">
        <f>IFERROR(VLOOKUP(V46,Resumo!$D$7:$E$147,2,FALSE),"")</f>
        <v>Z</v>
      </c>
      <c r="V46" s="114" t="s">
        <v>142</v>
      </c>
      <c r="W46" s="114">
        <f t="shared" si="50"/>
        <v>0</v>
      </c>
      <c r="X46" s="114">
        <f t="shared" si="50"/>
        <v>4</v>
      </c>
      <c r="Y46" s="114">
        <f t="shared" si="50"/>
        <v>0</v>
      </c>
      <c r="Z46" s="114">
        <f t="shared" si="50"/>
        <v>0</v>
      </c>
      <c r="AA46" s="114">
        <f t="shared" si="50"/>
        <v>0</v>
      </c>
      <c r="AB46" s="114">
        <f t="shared" si="50"/>
        <v>0</v>
      </c>
      <c r="AC46" s="154">
        <f t="shared" si="50"/>
        <v>0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 t="s">
        <v>82</v>
      </c>
      <c r="D47" s="56"/>
      <c r="E47" s="56">
        <f t="shared" si="51"/>
        <v>3</v>
      </c>
      <c r="F47" s="56">
        <f t="shared" si="52"/>
        <v>4</v>
      </c>
      <c r="G47" s="56">
        <f t="shared" si="53"/>
        <v>1</v>
      </c>
      <c r="H47" s="56">
        <f t="shared" si="54"/>
        <v>1</v>
      </c>
      <c r="I47" s="56">
        <f t="shared" si="55"/>
        <v>0</v>
      </c>
      <c r="J47" s="56">
        <f t="shared" si="56"/>
        <v>0</v>
      </c>
      <c r="K47" s="57"/>
      <c r="L47" s="56">
        <f t="shared" si="57"/>
        <v>0</v>
      </c>
      <c r="M47" s="56">
        <f t="shared" si="58"/>
        <v>1</v>
      </c>
      <c r="N47" s="56">
        <f t="shared" si="59"/>
        <v>4</v>
      </c>
      <c r="O47" s="56">
        <f t="shared" si="60"/>
        <v>0</v>
      </c>
      <c r="P47" s="56">
        <f t="shared" si="61"/>
        <v>0</v>
      </c>
      <c r="Q47" s="56">
        <f t="shared" si="62"/>
        <v>1</v>
      </c>
      <c r="R47" s="56"/>
      <c r="S47" s="55" t="s">
        <v>114</v>
      </c>
      <c r="T47" s="34"/>
      <c r="U47" s="153" t="str">
        <f>IFERROR(VLOOKUP(V47,Resumo!$D$7:$E$147,2,FALSE),"")</f>
        <v>L</v>
      </c>
      <c r="V47" s="114" t="s">
        <v>114</v>
      </c>
      <c r="W47" s="114">
        <f t="shared" si="50"/>
        <v>0</v>
      </c>
      <c r="X47" s="114">
        <f t="shared" si="50"/>
        <v>1</v>
      </c>
      <c r="Y47" s="114">
        <f t="shared" si="50"/>
        <v>0</v>
      </c>
      <c r="Z47" s="114">
        <f t="shared" si="50"/>
        <v>2</v>
      </c>
      <c r="AA47" s="114">
        <f t="shared" si="50"/>
        <v>0</v>
      </c>
      <c r="AB47" s="114">
        <f t="shared" si="50"/>
        <v>0</v>
      </c>
      <c r="AC47" s="154">
        <f t="shared" si="50"/>
        <v>0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 t="s">
        <v>13</v>
      </c>
      <c r="D48" s="56"/>
      <c r="E48" s="56">
        <f t="shared" si="51"/>
        <v>3</v>
      </c>
      <c r="F48" s="56">
        <f t="shared" si="52"/>
        <v>4</v>
      </c>
      <c r="G48" s="56">
        <f t="shared" si="53"/>
        <v>1</v>
      </c>
      <c r="H48" s="56">
        <f t="shared" si="54"/>
        <v>1</v>
      </c>
      <c r="I48" s="56">
        <f t="shared" si="55"/>
        <v>0</v>
      </c>
      <c r="J48" s="56">
        <f t="shared" si="56"/>
        <v>0</v>
      </c>
      <c r="K48" s="57"/>
      <c r="L48" s="56">
        <f t="shared" si="57"/>
        <v>0</v>
      </c>
      <c r="M48" s="56">
        <f t="shared" si="58"/>
        <v>1</v>
      </c>
      <c r="N48" s="56">
        <f t="shared" si="59"/>
        <v>4</v>
      </c>
      <c r="O48" s="56">
        <f t="shared" si="60"/>
        <v>0</v>
      </c>
      <c r="P48" s="56">
        <f t="shared" si="61"/>
        <v>0</v>
      </c>
      <c r="Q48" s="56">
        <f t="shared" si="62"/>
        <v>1</v>
      </c>
      <c r="R48" s="56"/>
      <c r="S48" s="55" t="s">
        <v>148</v>
      </c>
      <c r="T48" s="34"/>
      <c r="U48" s="153" t="str">
        <f>IFERROR(VLOOKUP(V48,Resumo!$D$7:$E$147,2,FALSE),"")</f>
        <v>A</v>
      </c>
      <c r="V48" s="114" t="s">
        <v>148</v>
      </c>
      <c r="W48" s="114">
        <f t="shared" si="50"/>
        <v>0</v>
      </c>
      <c r="X48" s="114">
        <f t="shared" si="50"/>
        <v>0</v>
      </c>
      <c r="Y48" s="114">
        <f t="shared" si="50"/>
        <v>0</v>
      </c>
      <c r="Z48" s="114">
        <f t="shared" si="50"/>
        <v>0</v>
      </c>
      <c r="AA48" s="114">
        <f t="shared" si="50"/>
        <v>4</v>
      </c>
      <c r="AB48" s="114">
        <f t="shared" si="50"/>
        <v>0</v>
      </c>
      <c r="AC48" s="154">
        <f t="shared" si="50"/>
        <v>1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 t="s">
        <v>143</v>
      </c>
      <c r="D49" s="56">
        <v>1</v>
      </c>
      <c r="E49" s="56">
        <f t="shared" si="51"/>
        <v>3</v>
      </c>
      <c r="F49" s="56">
        <f t="shared" si="52"/>
        <v>4</v>
      </c>
      <c r="G49" s="56">
        <f t="shared" si="53"/>
        <v>1</v>
      </c>
      <c r="H49" s="56">
        <f t="shared" si="54"/>
        <v>1</v>
      </c>
      <c r="I49" s="56">
        <f t="shared" si="55"/>
        <v>0</v>
      </c>
      <c r="J49" s="56">
        <f t="shared" si="56"/>
        <v>0</v>
      </c>
      <c r="K49" s="57"/>
      <c r="L49" s="56">
        <f t="shared" si="57"/>
        <v>0</v>
      </c>
      <c r="M49" s="56">
        <f t="shared" si="58"/>
        <v>1</v>
      </c>
      <c r="N49" s="56">
        <f t="shared" si="59"/>
        <v>4</v>
      </c>
      <c r="O49" s="56">
        <f t="shared" si="60"/>
        <v>0</v>
      </c>
      <c r="P49" s="56">
        <f t="shared" si="61"/>
        <v>0</v>
      </c>
      <c r="Q49" s="56">
        <f t="shared" si="62"/>
        <v>1</v>
      </c>
      <c r="R49" s="56"/>
      <c r="S49" s="55" t="s">
        <v>175</v>
      </c>
      <c r="T49" s="34"/>
      <c r="U49" s="153" t="str">
        <f>IFERROR(VLOOKUP(V49,Resumo!$D$7:$E$147,2,FALSE),"")</f>
        <v>A</v>
      </c>
      <c r="V49" s="114" t="s">
        <v>12</v>
      </c>
      <c r="W49" s="114">
        <f t="shared" si="50"/>
        <v>0</v>
      </c>
      <c r="X49" s="114">
        <f t="shared" si="50"/>
        <v>0</v>
      </c>
      <c r="Y49" s="114">
        <f t="shared" si="50"/>
        <v>0</v>
      </c>
      <c r="Z49" s="114">
        <f t="shared" si="50"/>
        <v>0</v>
      </c>
      <c r="AA49" s="114">
        <f t="shared" si="50"/>
        <v>0</v>
      </c>
      <c r="AB49" s="114">
        <f t="shared" si="50"/>
        <v>0</v>
      </c>
      <c r="AC49" s="154">
        <f t="shared" si="50"/>
        <v>4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 t="s">
        <v>119</v>
      </c>
      <c r="D50" s="56">
        <v>2</v>
      </c>
      <c r="E50" s="56">
        <f t="shared" si="51"/>
        <v>3</v>
      </c>
      <c r="F50" s="56">
        <f t="shared" si="52"/>
        <v>4</v>
      </c>
      <c r="G50" s="56">
        <f t="shared" si="53"/>
        <v>1</v>
      </c>
      <c r="H50" s="56">
        <f t="shared" si="54"/>
        <v>1</v>
      </c>
      <c r="I50" s="56">
        <f t="shared" si="55"/>
        <v>0</v>
      </c>
      <c r="J50" s="56">
        <f t="shared" si="56"/>
        <v>0</v>
      </c>
      <c r="K50" s="57"/>
      <c r="L50" s="56">
        <f t="shared" si="57"/>
        <v>0</v>
      </c>
      <c r="M50" s="56">
        <f t="shared" si="58"/>
        <v>1</v>
      </c>
      <c r="N50" s="56">
        <f t="shared" si="59"/>
        <v>4</v>
      </c>
      <c r="O50" s="56">
        <f t="shared" si="60"/>
        <v>0</v>
      </c>
      <c r="P50" s="56">
        <f t="shared" si="61"/>
        <v>0</v>
      </c>
      <c r="Q50" s="56">
        <f t="shared" si="62"/>
        <v>1</v>
      </c>
      <c r="R50" s="56">
        <v>1</v>
      </c>
      <c r="S50" s="55" t="s">
        <v>15</v>
      </c>
      <c r="T50" s="34"/>
      <c r="U50" s="153" t="str">
        <f>IFERROR(VLOOKUP(V50,Resumo!$D$7:$E$147,2,FALSE),"")</f>
        <v>L</v>
      </c>
      <c r="V50" s="114" t="s">
        <v>146</v>
      </c>
      <c r="W50" s="114">
        <f t="shared" si="50"/>
        <v>0</v>
      </c>
      <c r="X50" s="114">
        <f t="shared" si="50"/>
        <v>0</v>
      </c>
      <c r="Y50" s="114">
        <f t="shared" si="50"/>
        <v>4</v>
      </c>
      <c r="Z50" s="114">
        <f t="shared" si="50"/>
        <v>0</v>
      </c>
      <c r="AA50" s="114">
        <f t="shared" si="50"/>
        <v>0</v>
      </c>
      <c r="AB50" s="114">
        <f t="shared" si="50"/>
        <v>0</v>
      </c>
      <c r="AC50" s="154">
        <f t="shared" si="50"/>
        <v>0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 t="s">
        <v>174</v>
      </c>
      <c r="D51" s="56">
        <v>1</v>
      </c>
      <c r="E51" s="56">
        <f t="shared" si="51"/>
        <v>3</v>
      </c>
      <c r="F51" s="56">
        <f t="shared" si="52"/>
        <v>4</v>
      </c>
      <c r="G51" s="56">
        <f t="shared" si="53"/>
        <v>1</v>
      </c>
      <c r="H51" s="56">
        <f t="shared" si="54"/>
        <v>1</v>
      </c>
      <c r="I51" s="56">
        <f t="shared" si="55"/>
        <v>0</v>
      </c>
      <c r="J51" s="56">
        <f t="shared" si="56"/>
        <v>0</v>
      </c>
      <c r="K51" s="57"/>
      <c r="L51" s="56">
        <f t="shared" si="57"/>
        <v>0</v>
      </c>
      <c r="M51" s="56">
        <f t="shared" si="58"/>
        <v>1</v>
      </c>
      <c r="N51" s="56">
        <f t="shared" si="59"/>
        <v>4</v>
      </c>
      <c r="O51" s="56">
        <f t="shared" si="60"/>
        <v>0</v>
      </c>
      <c r="P51" s="56">
        <f t="shared" si="61"/>
        <v>0</v>
      </c>
      <c r="Q51" s="56">
        <f t="shared" si="62"/>
        <v>1</v>
      </c>
      <c r="R51" s="56"/>
      <c r="S51" s="55" t="s">
        <v>12</v>
      </c>
      <c r="T51" s="34"/>
      <c r="U51" s="153" t="str">
        <f>IFERROR(VLOOKUP(V51,Resumo!$D$7:$E$147,2,FALSE),"")</f>
        <v>M</v>
      </c>
      <c r="V51" s="114" t="s">
        <v>175</v>
      </c>
      <c r="W51" s="114">
        <f t="shared" si="50"/>
        <v>0</v>
      </c>
      <c r="X51" s="114">
        <f t="shared" si="50"/>
        <v>0</v>
      </c>
      <c r="Y51" s="114">
        <f t="shared" si="50"/>
        <v>0</v>
      </c>
      <c r="Z51" s="114">
        <f t="shared" si="50"/>
        <v>0</v>
      </c>
      <c r="AA51" s="114">
        <f t="shared" si="50"/>
        <v>0</v>
      </c>
      <c r="AB51" s="114">
        <f t="shared" si="50"/>
        <v>4</v>
      </c>
      <c r="AC51" s="154">
        <f t="shared" si="50"/>
        <v>0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4</v>
      </c>
      <c r="G52" s="56">
        <f t="shared" si="53"/>
        <v>1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1</v>
      </c>
      <c r="N52" s="56">
        <f t="shared" si="59"/>
        <v>4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M</v>
      </c>
      <c r="V52" s="114" t="s">
        <v>15</v>
      </c>
      <c r="W52" s="114">
        <f t="shared" si="50"/>
        <v>0</v>
      </c>
      <c r="X52" s="114">
        <f t="shared" si="50"/>
        <v>0</v>
      </c>
      <c r="Y52" s="114">
        <f t="shared" si="50"/>
        <v>0</v>
      </c>
      <c r="Z52" s="114">
        <f t="shared" si="50"/>
        <v>0</v>
      </c>
      <c r="AA52" s="114">
        <f t="shared" si="50"/>
        <v>0</v>
      </c>
      <c r="AB52" s="114">
        <f t="shared" si="50"/>
        <v>4</v>
      </c>
      <c r="AC52" s="154">
        <f t="shared" si="50"/>
        <v>0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4</v>
      </c>
      <c r="G53" s="67">
        <f t="shared" si="53"/>
        <v>1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1</v>
      </c>
      <c r="N53" s="67">
        <f t="shared" si="59"/>
        <v>4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L</v>
      </c>
      <c r="V53" s="114" t="s">
        <v>144</v>
      </c>
      <c r="W53" s="114">
        <f t="shared" si="50"/>
        <v>0</v>
      </c>
      <c r="X53" s="114">
        <f t="shared" si="50"/>
        <v>0</v>
      </c>
      <c r="Y53" s="114">
        <f t="shared" si="50"/>
        <v>4</v>
      </c>
      <c r="Z53" s="114">
        <f t="shared" si="50"/>
        <v>0</v>
      </c>
      <c r="AA53" s="114">
        <f t="shared" si="50"/>
        <v>0</v>
      </c>
      <c r="AB53" s="114">
        <f t="shared" si="50"/>
        <v>0</v>
      </c>
      <c r="AC53" s="154">
        <f t="shared" si="50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M</v>
      </c>
      <c r="V54" s="114" t="s">
        <v>119</v>
      </c>
      <c r="W54" s="114">
        <f t="shared" si="50"/>
        <v>0</v>
      </c>
      <c r="X54" s="114">
        <f t="shared" si="50"/>
        <v>0</v>
      </c>
      <c r="Y54" s="114">
        <f t="shared" si="50"/>
        <v>0</v>
      </c>
      <c r="Z54" s="114">
        <f t="shared" si="50"/>
        <v>0</v>
      </c>
      <c r="AA54" s="114">
        <f t="shared" si="50"/>
        <v>0</v>
      </c>
      <c r="AB54" s="114">
        <f t="shared" si="50"/>
        <v>4</v>
      </c>
      <c r="AC54" s="154">
        <f t="shared" si="50"/>
        <v>0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M</v>
      </c>
      <c r="V55" s="114" t="s">
        <v>174</v>
      </c>
      <c r="W55" s="114">
        <f t="shared" si="50"/>
        <v>0</v>
      </c>
      <c r="X55" s="114">
        <f t="shared" si="50"/>
        <v>0</v>
      </c>
      <c r="Y55" s="114">
        <f t="shared" si="50"/>
        <v>0</v>
      </c>
      <c r="Z55" s="114">
        <f t="shared" si="50"/>
        <v>0</v>
      </c>
      <c r="AA55" s="114">
        <f t="shared" si="50"/>
        <v>0</v>
      </c>
      <c r="AB55" s="114">
        <f t="shared" si="50"/>
        <v>0</v>
      </c>
      <c r="AC55" s="154">
        <f t="shared" si="50"/>
        <v>3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 t="str">
        <f>C4</f>
        <v>Preto</v>
      </c>
      <c r="D56" s="49">
        <f>SUM(D57:D66)</f>
        <v>0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2</v>
      </c>
      <c r="S56" s="48" t="str">
        <f>S4</f>
        <v>Branco</v>
      </c>
      <c r="T56" s="34"/>
      <c r="U56" s="153" t="str">
        <f>IFERROR(VLOOKUP(V56,Resumo!$D$7:$E$147,2,FALSE),"")</f>
        <v>L</v>
      </c>
      <c r="V56" s="114" t="s">
        <v>82</v>
      </c>
      <c r="W56" s="114">
        <f t="shared" si="50"/>
        <v>0</v>
      </c>
      <c r="X56" s="114">
        <f t="shared" si="50"/>
        <v>0</v>
      </c>
      <c r="Y56" s="114">
        <f t="shared" si="50"/>
        <v>0</v>
      </c>
      <c r="Z56" s="114">
        <f t="shared" si="50"/>
        <v>4</v>
      </c>
      <c r="AA56" s="114">
        <f t="shared" si="50"/>
        <v>0</v>
      </c>
      <c r="AB56" s="114">
        <f t="shared" si="50"/>
        <v>0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 t="str">
        <f>C5</f>
        <v>Ralph</v>
      </c>
      <c r="D57" s="56"/>
      <c r="E57" s="56">
        <f t="shared" ref="E57:E66" si="63">IF((C57=""),0,IF($D$56=$R$56,1,IF($D$56&gt;$R$56,3,IF($D$56&lt;$R$56,0))))</f>
        <v>0</v>
      </c>
      <c r="F57" s="56">
        <f t="shared" ref="F57:F66" si="64">$D$56</f>
        <v>0</v>
      </c>
      <c r="G57" s="56">
        <f t="shared" ref="G57:G66" si="65">$R$56</f>
        <v>2</v>
      </c>
      <c r="H57" s="56">
        <f t="shared" ref="H57:H66" si="66">IF((C57=""),0,IF($D$56&gt;$R$56,1,0))</f>
        <v>0</v>
      </c>
      <c r="I57" s="56">
        <f t="shared" ref="I57:I66" si="67">IF((C57=""),0,IF($D$56=$R$56,1,0))</f>
        <v>0</v>
      </c>
      <c r="J57" s="56">
        <f t="shared" ref="J57:J66" si="68">IF((C57=""),0,IF($D$56&lt;$R$56,1,0))</f>
        <v>1</v>
      </c>
      <c r="K57" s="57"/>
      <c r="L57" s="56">
        <f t="shared" ref="L57:L66" si="69">IF((S57=""),0,IF($D$56=$R$56,1,IF($D$56&lt;$R$56,3,IF($D$56&gt;$R$56,0))))</f>
        <v>3</v>
      </c>
      <c r="M57" s="56">
        <f t="shared" ref="M57:M66" si="70">$R$56</f>
        <v>2</v>
      </c>
      <c r="N57" s="56">
        <f t="shared" ref="N57:N66" si="71">$D$56</f>
        <v>0</v>
      </c>
      <c r="O57" s="56">
        <f t="shared" ref="O57:O66" si="72">IF((S57=""),0,IF($D$56&lt;$R$56,1,0))</f>
        <v>1</v>
      </c>
      <c r="P57" s="56">
        <f t="shared" ref="P57:P66" si="73">IF((S57=""),0,IF($D$56=$R$56,1,0))</f>
        <v>0</v>
      </c>
      <c r="Q57" s="56">
        <f t="shared" ref="Q57:Q66" si="74">IF((S57=""),0,IF($D$56&gt;$R$56,1,0))</f>
        <v>0</v>
      </c>
      <c r="R57" s="56"/>
      <c r="S57" s="55" t="str">
        <f>S5</f>
        <v>Lucas</v>
      </c>
      <c r="T57" s="34"/>
      <c r="U57" s="153" t="str">
        <f>IFERROR(VLOOKUP(V57,Resumo!$D$7:$E$147,2,FALSE),"")</f>
        <v>M</v>
      </c>
      <c r="V57" s="114" t="s">
        <v>143</v>
      </c>
      <c r="W57" s="114">
        <f t="shared" si="50"/>
        <v>0</v>
      </c>
      <c r="X57" s="114">
        <f t="shared" si="50"/>
        <v>0</v>
      </c>
      <c r="Y57" s="114">
        <f t="shared" si="50"/>
        <v>0</v>
      </c>
      <c r="Z57" s="114">
        <f t="shared" si="50"/>
        <v>0</v>
      </c>
      <c r="AA57" s="114">
        <f t="shared" si="50"/>
        <v>0</v>
      </c>
      <c r="AB57" s="114">
        <f t="shared" si="50"/>
        <v>4</v>
      </c>
      <c r="AC57" s="154">
        <f t="shared" si="50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 t="s">
        <v>142</v>
      </c>
      <c r="D58" s="56"/>
      <c r="E58" s="56">
        <f t="shared" si="63"/>
        <v>0</v>
      </c>
      <c r="F58" s="56">
        <f t="shared" si="64"/>
        <v>0</v>
      </c>
      <c r="G58" s="56">
        <f t="shared" si="65"/>
        <v>2</v>
      </c>
      <c r="H58" s="56">
        <f t="shared" si="66"/>
        <v>0</v>
      </c>
      <c r="I58" s="56">
        <f t="shared" si="67"/>
        <v>0</v>
      </c>
      <c r="J58" s="56">
        <f t="shared" si="68"/>
        <v>1</v>
      </c>
      <c r="K58" s="57"/>
      <c r="L58" s="56">
        <f t="shared" si="69"/>
        <v>3</v>
      </c>
      <c r="M58" s="56">
        <f t="shared" si="70"/>
        <v>2</v>
      </c>
      <c r="N58" s="56">
        <f t="shared" si="71"/>
        <v>0</v>
      </c>
      <c r="O58" s="56">
        <f t="shared" si="72"/>
        <v>1</v>
      </c>
      <c r="P58" s="56">
        <f t="shared" si="73"/>
        <v>0</v>
      </c>
      <c r="Q58" s="56">
        <f t="shared" si="74"/>
        <v>0</v>
      </c>
      <c r="R58" s="56">
        <v>1</v>
      </c>
      <c r="S58" s="55" t="s">
        <v>85</v>
      </c>
      <c r="T58" s="34"/>
      <c r="U58" s="153" t="str">
        <f>IFERROR(VLOOKUP(V58,Resumo!$D$7:$E$147,2,FALSE),"")</f>
        <v>L</v>
      </c>
      <c r="V58" s="114" t="s">
        <v>81</v>
      </c>
      <c r="W58" s="114">
        <f t="shared" si="50"/>
        <v>0</v>
      </c>
      <c r="X58" s="114">
        <f t="shared" si="50"/>
        <v>0</v>
      </c>
      <c r="Y58" s="114">
        <f t="shared" si="50"/>
        <v>0</v>
      </c>
      <c r="Z58" s="114">
        <f t="shared" si="50"/>
        <v>4</v>
      </c>
      <c r="AA58" s="114">
        <f t="shared" si="50"/>
        <v>0</v>
      </c>
      <c r="AB58" s="114">
        <f t="shared" si="50"/>
        <v>0</v>
      </c>
      <c r="AC58" s="154">
        <f t="shared" si="50"/>
        <v>0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 t="s">
        <v>146</v>
      </c>
      <c r="D59" s="56"/>
      <c r="E59" s="56">
        <f t="shared" si="63"/>
        <v>0</v>
      </c>
      <c r="F59" s="56">
        <f t="shared" si="64"/>
        <v>0</v>
      </c>
      <c r="G59" s="56">
        <f t="shared" si="65"/>
        <v>2</v>
      </c>
      <c r="H59" s="56">
        <f t="shared" si="66"/>
        <v>0</v>
      </c>
      <c r="I59" s="56">
        <f t="shared" si="67"/>
        <v>0</v>
      </c>
      <c r="J59" s="56">
        <f t="shared" si="68"/>
        <v>1</v>
      </c>
      <c r="K59" s="57"/>
      <c r="L59" s="56">
        <f t="shared" si="69"/>
        <v>3</v>
      </c>
      <c r="M59" s="56">
        <f t="shared" si="70"/>
        <v>2</v>
      </c>
      <c r="N59" s="56">
        <f t="shared" si="71"/>
        <v>0</v>
      </c>
      <c r="O59" s="56">
        <f t="shared" si="72"/>
        <v>1</v>
      </c>
      <c r="P59" s="56">
        <f t="shared" si="73"/>
        <v>0</v>
      </c>
      <c r="Q59" s="56">
        <f t="shared" si="74"/>
        <v>0</v>
      </c>
      <c r="R59" s="56"/>
      <c r="S59" s="55" t="s">
        <v>173</v>
      </c>
      <c r="T59" s="34"/>
      <c r="U59" s="153" t="str">
        <f>IFERROR(VLOOKUP(V59,Resumo!$D$7:$E$147,2,FALSE),"")</f>
        <v>V</v>
      </c>
      <c r="V59" s="114" t="s">
        <v>85</v>
      </c>
      <c r="W59" s="114">
        <f t="shared" ref="W59:AC74" si="75">COUNTIFS($C$4:$C$131,$V59,$B$4:$B$131,W$42)+COUNTIFS($S$4:$S$131,$V59,$B$4:$B$131,W$42)</f>
        <v>0</v>
      </c>
      <c r="X59" s="114">
        <f t="shared" si="75"/>
        <v>4</v>
      </c>
      <c r="Y59" s="114">
        <f t="shared" si="75"/>
        <v>0</v>
      </c>
      <c r="Z59" s="114">
        <f t="shared" si="75"/>
        <v>0</v>
      </c>
      <c r="AA59" s="114">
        <f t="shared" si="75"/>
        <v>0</v>
      </c>
      <c r="AB59" s="114">
        <f t="shared" si="75"/>
        <v>0</v>
      </c>
      <c r="AC59" s="154">
        <f t="shared" si="75"/>
        <v>0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 t="s">
        <v>114</v>
      </c>
      <c r="D60" s="56"/>
      <c r="E60" s="56">
        <f t="shared" si="63"/>
        <v>0</v>
      </c>
      <c r="F60" s="56">
        <f t="shared" si="64"/>
        <v>0</v>
      </c>
      <c r="G60" s="56">
        <f t="shared" si="65"/>
        <v>2</v>
      </c>
      <c r="H60" s="56">
        <f t="shared" si="66"/>
        <v>0</v>
      </c>
      <c r="I60" s="56">
        <f t="shared" si="67"/>
        <v>0</v>
      </c>
      <c r="J60" s="56">
        <f t="shared" si="68"/>
        <v>1</v>
      </c>
      <c r="K60" s="57"/>
      <c r="L60" s="56">
        <f t="shared" si="69"/>
        <v>3</v>
      </c>
      <c r="M60" s="56">
        <f t="shared" si="70"/>
        <v>2</v>
      </c>
      <c r="N60" s="56">
        <f t="shared" si="71"/>
        <v>0</v>
      </c>
      <c r="O60" s="56">
        <f t="shared" si="72"/>
        <v>1</v>
      </c>
      <c r="P60" s="56">
        <f t="shared" si="73"/>
        <v>0</v>
      </c>
      <c r="Q60" s="56">
        <f t="shared" si="74"/>
        <v>0</v>
      </c>
      <c r="R60" s="56"/>
      <c r="S60" s="55" t="s">
        <v>81</v>
      </c>
      <c r="T60" s="34"/>
      <c r="U60" s="153" t="str">
        <f>IFERROR(VLOOKUP(V60,Resumo!$D$7:$E$147,2,FALSE),"")</f>
        <v>L</v>
      </c>
      <c r="V60" s="114" t="s">
        <v>173</v>
      </c>
      <c r="W60" s="114">
        <f t="shared" si="75"/>
        <v>0</v>
      </c>
      <c r="X60" s="114">
        <f t="shared" si="75"/>
        <v>0</v>
      </c>
      <c r="Y60" s="114">
        <f t="shared" si="75"/>
        <v>4</v>
      </c>
      <c r="Z60" s="114">
        <f t="shared" si="75"/>
        <v>0</v>
      </c>
      <c r="AA60" s="114">
        <f t="shared" si="75"/>
        <v>0</v>
      </c>
      <c r="AB60" s="114">
        <f t="shared" si="75"/>
        <v>0</v>
      </c>
      <c r="AC60" s="154">
        <f t="shared" si="75"/>
        <v>0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 t="s">
        <v>148</v>
      </c>
      <c r="D61" s="56"/>
      <c r="E61" s="56">
        <f t="shared" si="63"/>
        <v>0</v>
      </c>
      <c r="F61" s="56">
        <f t="shared" si="64"/>
        <v>0</v>
      </c>
      <c r="G61" s="56">
        <f t="shared" si="65"/>
        <v>2</v>
      </c>
      <c r="H61" s="56">
        <f t="shared" si="66"/>
        <v>0</v>
      </c>
      <c r="I61" s="56">
        <f t="shared" si="67"/>
        <v>0</v>
      </c>
      <c r="J61" s="56">
        <f t="shared" si="68"/>
        <v>1</v>
      </c>
      <c r="K61" s="57"/>
      <c r="L61" s="56">
        <f t="shared" si="69"/>
        <v>3</v>
      </c>
      <c r="M61" s="56">
        <f t="shared" si="70"/>
        <v>2</v>
      </c>
      <c r="N61" s="56">
        <f t="shared" si="71"/>
        <v>0</v>
      </c>
      <c r="O61" s="56">
        <f t="shared" si="72"/>
        <v>1</v>
      </c>
      <c r="P61" s="56">
        <f t="shared" si="73"/>
        <v>0</v>
      </c>
      <c r="Q61" s="56">
        <f t="shared" si="74"/>
        <v>0</v>
      </c>
      <c r="R61" s="56"/>
      <c r="S61" s="55" t="s">
        <v>197</v>
      </c>
      <c r="T61" s="34"/>
      <c r="U61" s="153" t="str">
        <f>IFERROR(VLOOKUP(V61,Resumo!$D$7:$E$147,2,FALSE),"")</f>
        <v>V</v>
      </c>
      <c r="V61" s="114" t="s">
        <v>113</v>
      </c>
      <c r="W61" s="114">
        <f t="shared" si="75"/>
        <v>0</v>
      </c>
      <c r="X61" s="114">
        <f t="shared" si="75"/>
        <v>0</v>
      </c>
      <c r="Y61" s="114">
        <f t="shared" si="75"/>
        <v>0</v>
      </c>
      <c r="Z61" s="114">
        <f t="shared" si="75"/>
        <v>0</v>
      </c>
      <c r="AA61" s="114">
        <f t="shared" si="75"/>
        <v>2</v>
      </c>
      <c r="AB61" s="114">
        <f t="shared" si="75"/>
        <v>0</v>
      </c>
      <c r="AC61" s="154">
        <f t="shared" si="75"/>
        <v>0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 t="s">
        <v>175</v>
      </c>
      <c r="D62" s="56"/>
      <c r="E62" s="56">
        <f t="shared" si="63"/>
        <v>0</v>
      </c>
      <c r="F62" s="56">
        <f t="shared" si="64"/>
        <v>0</v>
      </c>
      <c r="G62" s="56">
        <f t="shared" si="65"/>
        <v>2</v>
      </c>
      <c r="H62" s="56">
        <f t="shared" si="66"/>
        <v>0</v>
      </c>
      <c r="I62" s="56">
        <f t="shared" si="67"/>
        <v>0</v>
      </c>
      <c r="J62" s="56">
        <f t="shared" si="68"/>
        <v>1</v>
      </c>
      <c r="K62" s="57"/>
      <c r="L62" s="56">
        <f t="shared" si="69"/>
        <v>3</v>
      </c>
      <c r="M62" s="56">
        <f t="shared" si="70"/>
        <v>2</v>
      </c>
      <c r="N62" s="56">
        <f t="shared" si="71"/>
        <v>0</v>
      </c>
      <c r="O62" s="56">
        <f t="shared" si="72"/>
        <v>1</v>
      </c>
      <c r="P62" s="56">
        <f t="shared" si="73"/>
        <v>0</v>
      </c>
      <c r="Q62" s="56">
        <f t="shared" si="74"/>
        <v>0</v>
      </c>
      <c r="R62" s="56"/>
      <c r="S62" s="55" t="s">
        <v>169</v>
      </c>
      <c r="T62" s="34"/>
      <c r="U62" s="153" t="str">
        <f>IFERROR(VLOOKUP(V62,Resumo!$D$7:$E$147,2,FALSE),"")</f>
        <v>L</v>
      </c>
      <c r="V62" s="114" t="s">
        <v>197</v>
      </c>
      <c r="W62" s="114">
        <f t="shared" si="75"/>
        <v>0</v>
      </c>
      <c r="X62" s="114">
        <f t="shared" si="75"/>
        <v>0</v>
      </c>
      <c r="Y62" s="114">
        <f t="shared" si="75"/>
        <v>0</v>
      </c>
      <c r="Z62" s="114">
        <f t="shared" si="75"/>
        <v>2</v>
      </c>
      <c r="AA62" s="114">
        <f t="shared" si="75"/>
        <v>2</v>
      </c>
      <c r="AB62" s="114">
        <f t="shared" si="75"/>
        <v>0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 t="s">
        <v>15</v>
      </c>
      <c r="D63" s="56"/>
      <c r="E63" s="56">
        <f t="shared" si="63"/>
        <v>0</v>
      </c>
      <c r="F63" s="56">
        <f t="shared" si="64"/>
        <v>0</v>
      </c>
      <c r="G63" s="56">
        <f t="shared" si="65"/>
        <v>2</v>
      </c>
      <c r="H63" s="56">
        <f t="shared" si="66"/>
        <v>0</v>
      </c>
      <c r="I63" s="56">
        <f t="shared" si="67"/>
        <v>0</v>
      </c>
      <c r="J63" s="56">
        <f t="shared" si="68"/>
        <v>1</v>
      </c>
      <c r="K63" s="57"/>
      <c r="L63" s="56">
        <f t="shared" si="69"/>
        <v>3</v>
      </c>
      <c r="M63" s="56">
        <f t="shared" si="70"/>
        <v>2</v>
      </c>
      <c r="N63" s="56">
        <f t="shared" si="71"/>
        <v>0</v>
      </c>
      <c r="O63" s="56">
        <f t="shared" si="72"/>
        <v>1</v>
      </c>
      <c r="P63" s="56">
        <f t="shared" si="73"/>
        <v>0</v>
      </c>
      <c r="Q63" s="56">
        <f t="shared" si="74"/>
        <v>0</v>
      </c>
      <c r="R63" s="56"/>
      <c r="S63" s="55" t="s">
        <v>172</v>
      </c>
      <c r="T63" s="34"/>
      <c r="U63" s="153" t="str">
        <f>IFERROR(VLOOKUP(V63,Resumo!$D$7:$E$147,2,FALSE),"")</f>
        <v/>
      </c>
      <c r="V63" s="114" t="s">
        <v>120</v>
      </c>
      <c r="W63" s="114">
        <f t="shared" si="75"/>
        <v>0</v>
      </c>
      <c r="X63" s="114">
        <f t="shared" si="75"/>
        <v>0</v>
      </c>
      <c r="Y63" s="114">
        <f t="shared" si="75"/>
        <v>0</v>
      </c>
      <c r="Z63" s="114">
        <f t="shared" si="75"/>
        <v>0</v>
      </c>
      <c r="AA63" s="114">
        <f t="shared" si="75"/>
        <v>0</v>
      </c>
      <c r="AB63" s="114">
        <f t="shared" si="75"/>
        <v>0</v>
      </c>
      <c r="AC63" s="154">
        <f t="shared" si="75"/>
        <v>4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 t="s">
        <v>12</v>
      </c>
      <c r="D64" s="56"/>
      <c r="E64" s="56">
        <f t="shared" si="63"/>
        <v>0</v>
      </c>
      <c r="F64" s="56">
        <f t="shared" si="64"/>
        <v>0</v>
      </c>
      <c r="G64" s="56">
        <f t="shared" si="65"/>
        <v>2</v>
      </c>
      <c r="H64" s="56">
        <f t="shared" si="66"/>
        <v>0</v>
      </c>
      <c r="I64" s="56">
        <f t="shared" si="67"/>
        <v>0</v>
      </c>
      <c r="J64" s="56">
        <f t="shared" si="68"/>
        <v>1</v>
      </c>
      <c r="K64" s="57"/>
      <c r="L64" s="56">
        <f t="shared" si="69"/>
        <v>3</v>
      </c>
      <c r="M64" s="56">
        <f t="shared" si="70"/>
        <v>2</v>
      </c>
      <c r="N64" s="56">
        <f t="shared" si="71"/>
        <v>0</v>
      </c>
      <c r="O64" s="56">
        <f t="shared" si="72"/>
        <v>1</v>
      </c>
      <c r="P64" s="56">
        <f t="shared" si="73"/>
        <v>0</v>
      </c>
      <c r="Q64" s="56">
        <f t="shared" si="74"/>
        <v>0</v>
      </c>
      <c r="R64" s="56">
        <v>1</v>
      </c>
      <c r="S64" s="55" t="s">
        <v>120</v>
      </c>
      <c r="T64" s="34"/>
      <c r="U64" s="153" t="str">
        <f>IFERROR(VLOOKUP(V64,Resumo!$D$7:$E$147,2,FALSE),"")</f>
        <v>M</v>
      </c>
      <c r="V64" s="114" t="s">
        <v>169</v>
      </c>
      <c r="W64" s="114">
        <f t="shared" si="75"/>
        <v>0</v>
      </c>
      <c r="X64" s="114">
        <f t="shared" si="75"/>
        <v>0</v>
      </c>
      <c r="Y64" s="114">
        <f t="shared" si="75"/>
        <v>0</v>
      </c>
      <c r="Z64" s="114">
        <f t="shared" si="75"/>
        <v>0</v>
      </c>
      <c r="AA64" s="114">
        <f t="shared" si="75"/>
        <v>0</v>
      </c>
      <c r="AB64" s="114">
        <f t="shared" si="75"/>
        <v>4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0</v>
      </c>
      <c r="G65" s="56">
        <f t="shared" si="65"/>
        <v>2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2</v>
      </c>
      <c r="N65" s="56">
        <f t="shared" si="71"/>
        <v>0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>M</v>
      </c>
      <c r="V65" s="114" t="s">
        <v>172</v>
      </c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0</v>
      </c>
      <c r="AA65" s="114">
        <f t="shared" si="75"/>
        <v>0</v>
      </c>
      <c r="AB65" s="114">
        <f t="shared" si="75"/>
        <v>4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0</v>
      </c>
      <c r="G66" s="67">
        <f t="shared" si="65"/>
        <v>2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2</v>
      </c>
      <c r="N66" s="67">
        <f t="shared" si="71"/>
        <v>0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>Z</v>
      </c>
      <c r="V66" s="114" t="s">
        <v>84</v>
      </c>
      <c r="W66" s="114">
        <f t="shared" si="75"/>
        <v>0</v>
      </c>
      <c r="X66" s="114">
        <f t="shared" si="75"/>
        <v>3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 t="s">
        <v>215</v>
      </c>
      <c r="D69" s="49">
        <f>SUM(D70:D79)</f>
        <v>0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2</v>
      </c>
      <c r="S69" s="48" t="s">
        <v>199</v>
      </c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 t="s">
        <v>164</v>
      </c>
      <c r="D70" s="56"/>
      <c r="E70" s="56">
        <f t="shared" ref="E70:E79" si="76">IF((C70=""),0,IF($D$69=$R$69,1,IF($D$69&gt;$R$69,3,IF($D$69&lt;$R$69,0))))</f>
        <v>0</v>
      </c>
      <c r="F70" s="56">
        <f t="shared" ref="F70:F79" si="77">$D$69</f>
        <v>0</v>
      </c>
      <c r="G70" s="56">
        <f t="shared" ref="G70:G79" si="78">$R$69</f>
        <v>2</v>
      </c>
      <c r="H70" s="56">
        <f t="shared" ref="H70:H79" si="79">IF((C70=""),0,IF($D$69&gt;$R$69,1,0))</f>
        <v>0</v>
      </c>
      <c r="I70" s="56">
        <f t="shared" ref="I70:I79" si="80">IF((C70=""),0,IF($D$69=$R$69,1,0))</f>
        <v>0</v>
      </c>
      <c r="J70" s="56">
        <f t="shared" ref="J70:J79" si="81">IF((C70=""),0,IF($D$69&lt;$R$69,1,0))</f>
        <v>1</v>
      </c>
      <c r="K70" s="57"/>
      <c r="L70" s="56">
        <f t="shared" ref="L70:L79" si="82">IF((S70=""),0,IF($D$69=$R$69,1,IF($D$69&lt;$R$69,3,IF($D$69&gt;$R$69,0))))</f>
        <v>3</v>
      </c>
      <c r="M70" s="56">
        <f t="shared" ref="M70:M79" si="83">$R$69</f>
        <v>2</v>
      </c>
      <c r="N70" s="56">
        <f t="shared" ref="N70:N79" si="84">$D$69</f>
        <v>0</v>
      </c>
      <c r="O70" s="56">
        <f t="shared" ref="O70:O79" si="85">IF((S70=""),0,IF($D$69&lt;$R$69,1,0))</f>
        <v>1</v>
      </c>
      <c r="P70" s="56">
        <f t="shared" ref="P70:P79" si="86">IF((S70=""),0,IF($D$69=$R$69,1,0))</f>
        <v>0</v>
      </c>
      <c r="Q70" s="56">
        <f t="shared" ref="Q70:Q79" si="87">IF((S70=""),0,IF($D$69&gt;$R$69,1,0))</f>
        <v>0</v>
      </c>
      <c r="R70" s="56"/>
      <c r="S70" s="55" t="s">
        <v>213</v>
      </c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 t="s">
        <v>85</v>
      </c>
      <c r="D71" s="56"/>
      <c r="E71" s="56">
        <f t="shared" si="76"/>
        <v>0</v>
      </c>
      <c r="F71" s="56">
        <f t="shared" si="77"/>
        <v>0</v>
      </c>
      <c r="G71" s="56">
        <f t="shared" si="78"/>
        <v>2</v>
      </c>
      <c r="H71" s="56">
        <f t="shared" si="79"/>
        <v>0</v>
      </c>
      <c r="I71" s="56">
        <f t="shared" si="80"/>
        <v>0</v>
      </c>
      <c r="J71" s="56">
        <f t="shared" si="81"/>
        <v>1</v>
      </c>
      <c r="K71" s="57"/>
      <c r="L71" s="56">
        <f t="shared" si="82"/>
        <v>3</v>
      </c>
      <c r="M71" s="56">
        <f t="shared" si="83"/>
        <v>2</v>
      </c>
      <c r="N71" s="56">
        <f t="shared" si="84"/>
        <v>0</v>
      </c>
      <c r="O71" s="56">
        <f t="shared" si="85"/>
        <v>1</v>
      </c>
      <c r="P71" s="56">
        <f t="shared" si="86"/>
        <v>0</v>
      </c>
      <c r="Q71" s="56">
        <f t="shared" si="87"/>
        <v>0</v>
      </c>
      <c r="R71" s="56"/>
      <c r="S71" s="55" t="s">
        <v>84</v>
      </c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 t="s">
        <v>173</v>
      </c>
      <c r="D72" s="56"/>
      <c r="E72" s="56">
        <f t="shared" si="76"/>
        <v>0</v>
      </c>
      <c r="F72" s="56">
        <f t="shared" si="77"/>
        <v>0</v>
      </c>
      <c r="G72" s="56">
        <f t="shared" si="78"/>
        <v>2</v>
      </c>
      <c r="H72" s="56">
        <f t="shared" si="79"/>
        <v>0</v>
      </c>
      <c r="I72" s="56">
        <f t="shared" si="80"/>
        <v>0</v>
      </c>
      <c r="J72" s="56">
        <f t="shared" si="81"/>
        <v>1</v>
      </c>
      <c r="K72" s="57"/>
      <c r="L72" s="56">
        <f t="shared" si="82"/>
        <v>3</v>
      </c>
      <c r="M72" s="56">
        <f t="shared" si="83"/>
        <v>2</v>
      </c>
      <c r="N72" s="56">
        <f t="shared" si="84"/>
        <v>0</v>
      </c>
      <c r="O72" s="56">
        <f t="shared" si="85"/>
        <v>1</v>
      </c>
      <c r="P72" s="56">
        <f t="shared" si="86"/>
        <v>0</v>
      </c>
      <c r="Q72" s="56">
        <f t="shared" si="87"/>
        <v>0</v>
      </c>
      <c r="R72" s="56"/>
      <c r="S72" s="55" t="s">
        <v>144</v>
      </c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 t="s">
        <v>81</v>
      </c>
      <c r="D73" s="56"/>
      <c r="E73" s="56">
        <f t="shared" si="76"/>
        <v>0</v>
      </c>
      <c r="F73" s="56">
        <f t="shared" si="77"/>
        <v>0</v>
      </c>
      <c r="G73" s="56">
        <f t="shared" si="78"/>
        <v>2</v>
      </c>
      <c r="H73" s="56">
        <f t="shared" si="79"/>
        <v>0</v>
      </c>
      <c r="I73" s="56">
        <f t="shared" si="80"/>
        <v>0</v>
      </c>
      <c r="J73" s="56">
        <f t="shared" si="81"/>
        <v>1</v>
      </c>
      <c r="K73" s="57"/>
      <c r="L73" s="56">
        <f t="shared" si="82"/>
        <v>3</v>
      </c>
      <c r="M73" s="56">
        <f t="shared" si="83"/>
        <v>2</v>
      </c>
      <c r="N73" s="56">
        <f t="shared" si="84"/>
        <v>0</v>
      </c>
      <c r="O73" s="56">
        <f t="shared" si="85"/>
        <v>1</v>
      </c>
      <c r="P73" s="56">
        <f t="shared" si="86"/>
        <v>0</v>
      </c>
      <c r="Q73" s="56">
        <f t="shared" si="87"/>
        <v>0</v>
      </c>
      <c r="R73" s="56"/>
      <c r="S73" s="55" t="s">
        <v>82</v>
      </c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 t="s">
        <v>197</v>
      </c>
      <c r="D74" s="56"/>
      <c r="E74" s="56">
        <f t="shared" si="76"/>
        <v>0</v>
      </c>
      <c r="F74" s="56">
        <f t="shared" si="77"/>
        <v>0</v>
      </c>
      <c r="G74" s="56">
        <f t="shared" si="78"/>
        <v>2</v>
      </c>
      <c r="H74" s="56">
        <f t="shared" si="79"/>
        <v>0</v>
      </c>
      <c r="I74" s="56">
        <f t="shared" si="80"/>
        <v>0</v>
      </c>
      <c r="J74" s="56">
        <f t="shared" si="81"/>
        <v>1</v>
      </c>
      <c r="K74" s="57"/>
      <c r="L74" s="56">
        <f t="shared" si="82"/>
        <v>3</v>
      </c>
      <c r="M74" s="56">
        <f t="shared" si="83"/>
        <v>2</v>
      </c>
      <c r="N74" s="56">
        <f t="shared" si="84"/>
        <v>0</v>
      </c>
      <c r="O74" s="56">
        <f t="shared" si="85"/>
        <v>1</v>
      </c>
      <c r="P74" s="56">
        <f t="shared" si="86"/>
        <v>0</v>
      </c>
      <c r="Q74" s="56">
        <f t="shared" si="87"/>
        <v>0</v>
      </c>
      <c r="R74" s="56">
        <v>1</v>
      </c>
      <c r="S74" s="55" t="s">
        <v>13</v>
      </c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 t="s">
        <v>169</v>
      </c>
      <c r="D75" s="56"/>
      <c r="E75" s="56">
        <f t="shared" si="76"/>
        <v>0</v>
      </c>
      <c r="F75" s="56">
        <f t="shared" si="77"/>
        <v>0</v>
      </c>
      <c r="G75" s="56">
        <f t="shared" si="78"/>
        <v>2</v>
      </c>
      <c r="H75" s="56">
        <f t="shared" si="79"/>
        <v>0</v>
      </c>
      <c r="I75" s="56">
        <f t="shared" si="80"/>
        <v>0</v>
      </c>
      <c r="J75" s="56">
        <f t="shared" si="81"/>
        <v>1</v>
      </c>
      <c r="K75" s="57"/>
      <c r="L75" s="56">
        <f t="shared" si="82"/>
        <v>3</v>
      </c>
      <c r="M75" s="56">
        <f t="shared" si="83"/>
        <v>2</v>
      </c>
      <c r="N75" s="56">
        <f t="shared" si="84"/>
        <v>0</v>
      </c>
      <c r="O75" s="56">
        <f t="shared" si="85"/>
        <v>1</v>
      </c>
      <c r="P75" s="56">
        <f t="shared" si="86"/>
        <v>0</v>
      </c>
      <c r="Q75" s="56">
        <f t="shared" si="87"/>
        <v>0</v>
      </c>
      <c r="R75" s="56"/>
      <c r="S75" s="55" t="s">
        <v>143</v>
      </c>
      <c r="T75" s="34"/>
      <c r="U75" s="153" t="str">
        <f>IFERROR(VLOOKUP(V75,Resumo!$D$7:$E$147,2,FALSE),"")</f>
        <v/>
      </c>
      <c r="V75" s="114"/>
      <c r="W75" s="114">
        <f t="shared" ref="W75:AC76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 t="s">
        <v>172</v>
      </c>
      <c r="D76" s="56"/>
      <c r="E76" s="56">
        <f t="shared" si="76"/>
        <v>0</v>
      </c>
      <c r="F76" s="56">
        <f t="shared" si="77"/>
        <v>0</v>
      </c>
      <c r="G76" s="56">
        <f t="shared" si="78"/>
        <v>2</v>
      </c>
      <c r="H76" s="56">
        <f t="shared" si="79"/>
        <v>0</v>
      </c>
      <c r="I76" s="56">
        <f t="shared" si="80"/>
        <v>0</v>
      </c>
      <c r="J76" s="56">
        <f t="shared" si="81"/>
        <v>1</v>
      </c>
      <c r="K76" s="57"/>
      <c r="L76" s="56">
        <f t="shared" si="82"/>
        <v>3</v>
      </c>
      <c r="M76" s="56">
        <f t="shared" si="83"/>
        <v>2</v>
      </c>
      <c r="N76" s="56">
        <f t="shared" si="84"/>
        <v>0</v>
      </c>
      <c r="O76" s="56">
        <f t="shared" si="85"/>
        <v>1</v>
      </c>
      <c r="P76" s="56">
        <f t="shared" si="86"/>
        <v>0</v>
      </c>
      <c r="Q76" s="56">
        <f t="shared" si="87"/>
        <v>0</v>
      </c>
      <c r="R76" s="56">
        <v>1</v>
      </c>
      <c r="S76" s="55" t="s">
        <v>119</v>
      </c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 t="s">
        <v>120</v>
      </c>
      <c r="D77" s="56"/>
      <c r="E77" s="56">
        <f t="shared" si="76"/>
        <v>0</v>
      </c>
      <c r="F77" s="56">
        <f t="shared" si="77"/>
        <v>0</v>
      </c>
      <c r="G77" s="56">
        <f t="shared" si="78"/>
        <v>2</v>
      </c>
      <c r="H77" s="56">
        <f t="shared" si="79"/>
        <v>0</v>
      </c>
      <c r="I77" s="56">
        <f t="shared" si="80"/>
        <v>0</v>
      </c>
      <c r="J77" s="56">
        <f t="shared" si="81"/>
        <v>1</v>
      </c>
      <c r="K77" s="57"/>
      <c r="L77" s="56">
        <f t="shared" si="82"/>
        <v>3</v>
      </c>
      <c r="M77" s="56">
        <f t="shared" si="83"/>
        <v>2</v>
      </c>
      <c r="N77" s="56">
        <f t="shared" si="84"/>
        <v>0</v>
      </c>
      <c r="O77" s="56">
        <f t="shared" si="85"/>
        <v>1</v>
      </c>
      <c r="P77" s="56">
        <f t="shared" si="86"/>
        <v>0</v>
      </c>
      <c r="Q77" s="56">
        <f t="shared" si="87"/>
        <v>0</v>
      </c>
      <c r="R77" s="56"/>
      <c r="S77" s="55" t="s">
        <v>148</v>
      </c>
      <c r="T77" s="34"/>
      <c r="U77" s="118"/>
      <c r="V77" s="118"/>
      <c r="W77" s="118"/>
      <c r="X77" s="118"/>
      <c r="Y77" s="118"/>
      <c r="Z77" s="118"/>
      <c r="AA77" s="118"/>
      <c r="AB77" s="118"/>
      <c r="AC77" s="119"/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0</v>
      </c>
      <c r="G78" s="56">
        <f t="shared" si="78"/>
        <v>2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2</v>
      </c>
      <c r="N78" s="56">
        <f t="shared" si="84"/>
        <v>0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0</v>
      </c>
      <c r="G79" s="67">
        <f t="shared" si="78"/>
        <v>2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2</v>
      </c>
      <c r="N79" s="67">
        <f t="shared" si="84"/>
        <v>0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31:BG31"/>
    <mergeCell ref="BB32:BG33"/>
    <mergeCell ref="BB35:BG35"/>
    <mergeCell ref="BB36:BG37"/>
    <mergeCell ref="AA37:AA40"/>
    <mergeCell ref="AI37:AI40"/>
    <mergeCell ref="AG38:AG40"/>
    <mergeCell ref="AD37:AD40"/>
    <mergeCell ref="AE37:AE40"/>
    <mergeCell ref="AF37:AF40"/>
    <mergeCell ref="AH37:AH40"/>
    <mergeCell ref="U39:V39"/>
    <mergeCell ref="U40:V40"/>
    <mergeCell ref="AB37:AB40"/>
    <mergeCell ref="AC37:AC40"/>
    <mergeCell ref="U37:V37"/>
    <mergeCell ref="W37:W40"/>
    <mergeCell ref="X37:X40"/>
    <mergeCell ref="Y37:Y40"/>
    <mergeCell ref="Z37:Z40"/>
    <mergeCell ref="BB22:BG22"/>
    <mergeCell ref="BB23:BG24"/>
    <mergeCell ref="AU27:AZ27"/>
    <mergeCell ref="BI27:BN27"/>
    <mergeCell ref="AU28:AZ29"/>
    <mergeCell ref="BI28:BN29"/>
    <mergeCell ref="BB8:BG8"/>
    <mergeCell ref="BB9:BG10"/>
    <mergeCell ref="AV14:BA14"/>
    <mergeCell ref="BH14:BM14"/>
    <mergeCell ref="AV15:BA16"/>
    <mergeCell ref="BH15:BM16"/>
  </mergeCells>
  <conditionalFormatting sqref="C4">
    <cfRule type="cellIs" dxfId="5489" priority="23" operator="equal">
      <formula>"Laranja"</formula>
    </cfRule>
    <cfRule type="cellIs" dxfId="5488" priority="29" operator="equal">
      <formula>"Vermelho"</formula>
    </cfRule>
    <cfRule type="cellIs" dxfId="5487" priority="28" operator="equal">
      <formula>"Verde"</formula>
    </cfRule>
    <cfRule type="cellIs" dxfId="5486" priority="27" operator="equal">
      <formula>"Amarelo"</formula>
    </cfRule>
    <cfRule type="cellIs" dxfId="5485" priority="26" operator="equal">
      <formula>"Cinza"</formula>
    </cfRule>
    <cfRule type="cellIs" dxfId="5484" priority="25" operator="equal">
      <formula>"Roxo"</formula>
    </cfRule>
    <cfRule type="cellIs" dxfId="5483" priority="24" operator="equal">
      <formula>"Preto"</formula>
    </cfRule>
    <cfRule type="cellIs" dxfId="5482" priority="30" operator="equal">
      <formula>"Azul"</formula>
    </cfRule>
  </conditionalFormatting>
  <conditionalFormatting sqref="C17">
    <cfRule type="cellIs" dxfId="5481" priority="41" operator="equal">
      <formula>"Roxo"</formula>
    </cfRule>
    <cfRule type="cellIs" dxfId="5480" priority="42" operator="equal">
      <formula>"Cinza"</formula>
    </cfRule>
    <cfRule type="cellIs" dxfId="5479" priority="43" operator="equal">
      <formula>"Amarelo"</formula>
    </cfRule>
    <cfRule type="cellIs" dxfId="5478" priority="44" operator="equal">
      <formula>"Verde"</formula>
    </cfRule>
    <cfRule type="cellIs" dxfId="5477" priority="39" operator="equal">
      <formula>"Laranja"</formula>
    </cfRule>
    <cfRule type="cellIs" dxfId="5476" priority="46" operator="equal">
      <formula>"Azul"</formula>
    </cfRule>
    <cfRule type="cellIs" dxfId="5475" priority="40" operator="equal">
      <formula>"Preto"</formula>
    </cfRule>
    <cfRule type="cellIs" dxfId="5474" priority="45" operator="equal">
      <formula>"Vermelho"</formula>
    </cfRule>
  </conditionalFormatting>
  <conditionalFormatting sqref="C30">
    <cfRule type="cellIs" dxfId="5473" priority="55" operator="equal">
      <formula>"Laranja"</formula>
    </cfRule>
    <cfRule type="cellIs" dxfId="5472" priority="62" operator="equal">
      <formula>"Azul"</formula>
    </cfRule>
    <cfRule type="cellIs" dxfId="5471" priority="60" operator="equal">
      <formula>"Verde"</formula>
    </cfRule>
    <cfRule type="cellIs" dxfId="5470" priority="59" operator="equal">
      <formula>"Amarelo"</formula>
    </cfRule>
    <cfRule type="cellIs" dxfId="5469" priority="58" operator="equal">
      <formula>"Cinza"</formula>
    </cfRule>
    <cfRule type="cellIs" dxfId="5468" priority="61" operator="equal">
      <formula>"Vermelho"</formula>
    </cfRule>
    <cfRule type="cellIs" dxfId="5467" priority="57" operator="equal">
      <formula>"Roxo"</formula>
    </cfRule>
    <cfRule type="cellIs" dxfId="5466" priority="56" operator="equal">
      <formula>"Preto"</formula>
    </cfRule>
  </conditionalFormatting>
  <conditionalFormatting sqref="C43">
    <cfRule type="cellIs" dxfId="5465" priority="78" operator="equal">
      <formula>"Azul"</formula>
    </cfRule>
    <cfRule type="cellIs" dxfId="5464" priority="77" operator="equal">
      <formula>"Vermelho"</formula>
    </cfRule>
    <cfRule type="cellIs" dxfId="5463" priority="76" operator="equal">
      <formula>"Verde"</formula>
    </cfRule>
    <cfRule type="cellIs" dxfId="5462" priority="75" operator="equal">
      <formula>"Amarelo"</formula>
    </cfRule>
    <cfRule type="cellIs" dxfId="5461" priority="74" operator="equal">
      <formula>"Cinza"</formula>
    </cfRule>
    <cfRule type="cellIs" dxfId="5460" priority="73" operator="equal">
      <formula>"Roxo"</formula>
    </cfRule>
    <cfRule type="cellIs" dxfId="5459" priority="71" operator="equal">
      <formula>"Laranja"</formula>
    </cfRule>
    <cfRule type="cellIs" dxfId="5458" priority="72" operator="equal">
      <formula>"Preto"</formula>
    </cfRule>
  </conditionalFormatting>
  <conditionalFormatting sqref="C56">
    <cfRule type="cellIs" dxfId="5457" priority="89" operator="equal">
      <formula>"Roxo"</formula>
    </cfRule>
    <cfRule type="cellIs" dxfId="5456" priority="87" operator="equal">
      <formula>"Laranja"</formula>
    </cfRule>
    <cfRule type="cellIs" dxfId="5455" priority="90" operator="equal">
      <formula>"Cinza"</formula>
    </cfRule>
    <cfRule type="cellIs" dxfId="5454" priority="91" operator="equal">
      <formula>"Amarelo"</formula>
    </cfRule>
    <cfRule type="cellIs" dxfId="5453" priority="92" operator="equal">
      <formula>"Verde"</formula>
    </cfRule>
    <cfRule type="cellIs" dxfId="5452" priority="93" operator="equal">
      <formula>"Vermelho"</formula>
    </cfRule>
    <cfRule type="cellIs" dxfId="5451" priority="94" operator="equal">
      <formula>"Azul"</formula>
    </cfRule>
    <cfRule type="cellIs" dxfId="5450" priority="88" operator="equal">
      <formula>"Preto"</formula>
    </cfRule>
  </conditionalFormatting>
  <conditionalFormatting sqref="C69">
    <cfRule type="cellIs" dxfId="5449" priority="103" operator="equal">
      <formula>"Laranja"</formula>
    </cfRule>
    <cfRule type="cellIs" dxfId="5448" priority="108" operator="equal">
      <formula>"Verde"</formula>
    </cfRule>
    <cfRule type="cellIs" dxfId="5447" priority="107" operator="equal">
      <formula>"Amarelo"</formula>
    </cfRule>
    <cfRule type="cellIs" dxfId="5446" priority="106" operator="equal">
      <formula>"Cinza"</formula>
    </cfRule>
    <cfRule type="cellIs" dxfId="5445" priority="105" operator="equal">
      <formula>"Roxo"</formula>
    </cfRule>
    <cfRule type="cellIs" dxfId="5444" priority="104" operator="equal">
      <formula>"Preto"</formula>
    </cfRule>
    <cfRule type="cellIs" dxfId="5443" priority="110" operator="equal">
      <formula>"Azul"</formula>
    </cfRule>
    <cfRule type="cellIs" dxfId="5442" priority="109" operator="equal">
      <formula>"Vermelho"</formula>
    </cfRule>
  </conditionalFormatting>
  <conditionalFormatting sqref="C82">
    <cfRule type="cellIs" dxfId="5441" priority="126" operator="equal">
      <formula>"Azul"</formula>
    </cfRule>
    <cfRule type="cellIs" dxfId="5440" priority="119" operator="equal">
      <formula>"Laranja"</formula>
    </cfRule>
    <cfRule type="cellIs" dxfId="5439" priority="120" operator="equal">
      <formula>"Preto"</formula>
    </cfRule>
    <cfRule type="cellIs" dxfId="5438" priority="121" operator="equal">
      <formula>"Roxo"</formula>
    </cfRule>
    <cfRule type="cellIs" dxfId="5437" priority="122" operator="equal">
      <formula>"Cinza"</formula>
    </cfRule>
    <cfRule type="cellIs" dxfId="5436" priority="123" operator="equal">
      <formula>"Amarelo"</formula>
    </cfRule>
    <cfRule type="cellIs" dxfId="5435" priority="124" operator="equal">
      <formula>"Verde"</formula>
    </cfRule>
    <cfRule type="cellIs" dxfId="5434" priority="125" operator="equal">
      <formula>"Vermelho"</formula>
    </cfRule>
  </conditionalFormatting>
  <conditionalFormatting sqref="C95">
    <cfRule type="cellIs" dxfId="5433" priority="142" operator="equal">
      <formula>"Azul"</formula>
    </cfRule>
    <cfRule type="cellIs" dxfId="5432" priority="141" operator="equal">
      <formula>"Vermelho"</formula>
    </cfRule>
    <cfRule type="cellIs" dxfId="5431" priority="140" operator="equal">
      <formula>"Verde"</formula>
    </cfRule>
    <cfRule type="cellIs" dxfId="5430" priority="139" operator="equal">
      <formula>"Amarelo"</formula>
    </cfRule>
    <cfRule type="cellIs" dxfId="5429" priority="138" operator="equal">
      <formula>"Cinza"</formula>
    </cfRule>
    <cfRule type="cellIs" dxfId="5428" priority="137" operator="equal">
      <formula>"Roxo"</formula>
    </cfRule>
    <cfRule type="cellIs" dxfId="5427" priority="136" operator="equal">
      <formula>"Preto"</formula>
    </cfRule>
    <cfRule type="cellIs" dxfId="5426" priority="135" operator="equal">
      <formula>"Laranja"</formula>
    </cfRule>
  </conditionalFormatting>
  <conditionalFormatting sqref="C108">
    <cfRule type="cellIs" dxfId="5425" priority="154" operator="equal">
      <formula>"Cinza"</formula>
    </cfRule>
    <cfRule type="cellIs" dxfId="5424" priority="153" operator="equal">
      <formula>"Roxo"</formula>
    </cfRule>
    <cfRule type="cellIs" dxfId="5423" priority="152" operator="equal">
      <formula>"Preto"</formula>
    </cfRule>
    <cfRule type="cellIs" dxfId="5422" priority="151" operator="equal">
      <formula>"Laranja"</formula>
    </cfRule>
    <cfRule type="cellIs" dxfId="5421" priority="158" operator="equal">
      <formula>"Azul"</formula>
    </cfRule>
    <cfRule type="cellIs" dxfId="5420" priority="157" operator="equal">
      <formula>"Vermelho"</formula>
    </cfRule>
    <cfRule type="cellIs" dxfId="5419" priority="156" operator="equal">
      <formula>"Verde"</formula>
    </cfRule>
    <cfRule type="cellIs" dxfId="5418" priority="155" operator="equal">
      <formula>"Amarelo"</formula>
    </cfRule>
  </conditionalFormatting>
  <conditionalFormatting sqref="C121">
    <cfRule type="cellIs" dxfId="5417" priority="174" operator="equal">
      <formula>"Azul"</formula>
    </cfRule>
    <cfRule type="cellIs" dxfId="5416" priority="168" operator="equal">
      <formula>"Preto"</formula>
    </cfRule>
    <cfRule type="cellIs" dxfId="5415" priority="167" operator="equal">
      <formula>"Laranja"</formula>
    </cfRule>
    <cfRule type="cellIs" dxfId="5414" priority="169" operator="equal">
      <formula>"Roxo"</formula>
    </cfRule>
    <cfRule type="cellIs" dxfId="5413" priority="170" operator="equal">
      <formula>"Cinza"</formula>
    </cfRule>
    <cfRule type="cellIs" dxfId="5412" priority="171" operator="equal">
      <formula>"Amarelo"</formula>
    </cfRule>
    <cfRule type="cellIs" dxfId="5411" priority="172" operator="equal">
      <formula>"Verde"</formula>
    </cfRule>
    <cfRule type="cellIs" dxfId="5410" priority="173" operator="equal">
      <formula>"Vermelho"</formula>
    </cfRule>
  </conditionalFormatting>
  <conditionalFormatting sqref="S4">
    <cfRule type="cellIs" dxfId="5409" priority="31" operator="equal">
      <formula>"Laranja"</formula>
    </cfRule>
    <cfRule type="cellIs" dxfId="5408" priority="35" operator="equal">
      <formula>"Amarelo"</formula>
    </cfRule>
    <cfRule type="cellIs" dxfId="5407" priority="36" operator="equal">
      <formula>"Verde"</formula>
    </cfRule>
    <cfRule type="cellIs" dxfId="5406" priority="38" operator="equal">
      <formula>"Azul"</formula>
    </cfRule>
    <cfRule type="cellIs" dxfId="5405" priority="32" operator="equal">
      <formula>"Preto"</formula>
    </cfRule>
    <cfRule type="cellIs" dxfId="5404" priority="33" operator="equal">
      <formula>"Roxo"</formula>
    </cfRule>
    <cfRule type="cellIs" dxfId="5403" priority="34" operator="equal">
      <formula>"Cinza"</formula>
    </cfRule>
    <cfRule type="cellIs" dxfId="5402" priority="37" operator="equal">
      <formula>"Vermelho"</formula>
    </cfRule>
  </conditionalFormatting>
  <conditionalFormatting sqref="S17">
    <cfRule type="cellIs" dxfId="5401" priority="52" operator="equal">
      <formula>"Verde"</formula>
    </cfRule>
    <cfRule type="cellIs" dxfId="5400" priority="53" operator="equal">
      <formula>"Vermelho"</formula>
    </cfRule>
    <cfRule type="cellIs" dxfId="5399" priority="54" operator="equal">
      <formula>"Azul"</formula>
    </cfRule>
    <cfRule type="cellIs" dxfId="5398" priority="47" operator="equal">
      <formula>"Laranja"</formula>
    </cfRule>
    <cfRule type="cellIs" dxfId="5397" priority="48" operator="equal">
      <formula>"Preto"</formula>
    </cfRule>
    <cfRule type="cellIs" dxfId="5396" priority="49" operator="equal">
      <formula>"Roxo"</formula>
    </cfRule>
    <cfRule type="cellIs" dxfId="5395" priority="50" operator="equal">
      <formula>"Cinza"</formula>
    </cfRule>
    <cfRule type="cellIs" dxfId="5394" priority="51" operator="equal">
      <formula>"Amarelo"</formula>
    </cfRule>
  </conditionalFormatting>
  <conditionalFormatting sqref="S30">
    <cfRule type="cellIs" dxfId="5393" priority="67" operator="equal">
      <formula>"Amarelo"</formula>
    </cfRule>
    <cfRule type="cellIs" dxfId="5392" priority="68" operator="equal">
      <formula>"Verde"</formula>
    </cfRule>
    <cfRule type="cellIs" dxfId="5391" priority="69" operator="equal">
      <formula>"Vermelho"</formula>
    </cfRule>
    <cfRule type="cellIs" dxfId="5390" priority="70" operator="equal">
      <formula>"Azul"</formula>
    </cfRule>
    <cfRule type="cellIs" dxfId="5389" priority="63" operator="equal">
      <formula>"Laranja"</formula>
    </cfRule>
    <cfRule type="cellIs" dxfId="5388" priority="64" operator="equal">
      <formula>"Preto"</formula>
    </cfRule>
    <cfRule type="cellIs" dxfId="5387" priority="65" operator="equal">
      <formula>"Roxo"</formula>
    </cfRule>
    <cfRule type="cellIs" dxfId="5386" priority="66" operator="equal">
      <formula>"Cinza"</formula>
    </cfRule>
  </conditionalFormatting>
  <conditionalFormatting sqref="S43">
    <cfRule type="cellIs" dxfId="5385" priority="82" operator="equal">
      <formula>"Cinza"</formula>
    </cfRule>
    <cfRule type="cellIs" dxfId="5384" priority="81" operator="equal">
      <formula>"Roxo"</formula>
    </cfRule>
    <cfRule type="cellIs" dxfId="5383" priority="80" operator="equal">
      <formula>"Preto"</formula>
    </cfRule>
    <cfRule type="cellIs" dxfId="5382" priority="79" operator="equal">
      <formula>"Laranja"</formula>
    </cfRule>
    <cfRule type="cellIs" dxfId="5381" priority="84" operator="equal">
      <formula>"Verde"</formula>
    </cfRule>
    <cfRule type="cellIs" dxfId="5380" priority="85" operator="equal">
      <formula>"Vermelho"</formula>
    </cfRule>
    <cfRule type="cellIs" dxfId="5379" priority="83" operator="equal">
      <formula>"Amarelo"</formula>
    </cfRule>
    <cfRule type="cellIs" dxfId="5378" priority="86" operator="equal">
      <formula>"Azul"</formula>
    </cfRule>
  </conditionalFormatting>
  <conditionalFormatting sqref="S56">
    <cfRule type="cellIs" dxfId="5377" priority="102" operator="equal">
      <formula>"Azul"</formula>
    </cfRule>
    <cfRule type="cellIs" dxfId="5376" priority="101" operator="equal">
      <formula>"Vermelho"</formula>
    </cfRule>
    <cfRule type="cellIs" dxfId="5375" priority="100" operator="equal">
      <formula>"Verde"</formula>
    </cfRule>
    <cfRule type="cellIs" dxfId="5374" priority="99" operator="equal">
      <formula>"Amarelo"</formula>
    </cfRule>
    <cfRule type="cellIs" dxfId="5373" priority="98" operator="equal">
      <formula>"Cinza"</formula>
    </cfRule>
    <cfRule type="cellIs" dxfId="5372" priority="97" operator="equal">
      <formula>"Roxo"</formula>
    </cfRule>
    <cfRule type="cellIs" dxfId="5371" priority="96" operator="equal">
      <formula>"Preto"</formula>
    </cfRule>
    <cfRule type="cellIs" dxfId="5370" priority="95" operator="equal">
      <formula>"Laranja"</formula>
    </cfRule>
  </conditionalFormatting>
  <conditionalFormatting sqref="S69">
    <cfRule type="cellIs" dxfId="5369" priority="111" operator="equal">
      <formula>"Laranja"</formula>
    </cfRule>
    <cfRule type="cellIs" dxfId="5368" priority="112" operator="equal">
      <formula>"Preto"</formula>
    </cfRule>
    <cfRule type="cellIs" dxfId="5367" priority="113" operator="equal">
      <formula>"Roxo"</formula>
    </cfRule>
    <cfRule type="cellIs" dxfId="5366" priority="114" operator="equal">
      <formula>"Cinza"</formula>
    </cfRule>
    <cfRule type="cellIs" dxfId="5365" priority="115" operator="equal">
      <formula>"Amarelo"</formula>
    </cfRule>
    <cfRule type="cellIs" dxfId="5364" priority="116" operator="equal">
      <formula>"Verde"</formula>
    </cfRule>
    <cfRule type="cellIs" dxfId="5363" priority="117" operator="equal">
      <formula>"Vermelho"</formula>
    </cfRule>
    <cfRule type="cellIs" dxfId="5362" priority="118" operator="equal">
      <formula>"Azul"</formula>
    </cfRule>
  </conditionalFormatting>
  <conditionalFormatting sqref="S82">
    <cfRule type="cellIs" dxfId="5361" priority="128" operator="equal">
      <formula>"Preto"</formula>
    </cfRule>
    <cfRule type="cellIs" dxfId="5360" priority="129" operator="equal">
      <formula>"Roxo"</formula>
    </cfRule>
    <cfRule type="cellIs" dxfId="5359" priority="130" operator="equal">
      <formula>"Cinza"</formula>
    </cfRule>
    <cfRule type="cellIs" dxfId="5358" priority="131" operator="equal">
      <formula>"Amarelo"</formula>
    </cfRule>
    <cfRule type="cellIs" dxfId="5357" priority="132" operator="equal">
      <formula>"Verde"</formula>
    </cfRule>
    <cfRule type="cellIs" dxfId="5356" priority="133" operator="equal">
      <formula>"Vermelho"</formula>
    </cfRule>
    <cfRule type="cellIs" dxfId="5355" priority="134" operator="equal">
      <formula>"Azul"</formula>
    </cfRule>
    <cfRule type="cellIs" dxfId="5354" priority="127" operator="equal">
      <formula>"Laranja"</formula>
    </cfRule>
  </conditionalFormatting>
  <conditionalFormatting sqref="S95">
    <cfRule type="cellIs" dxfId="5353" priority="144" operator="equal">
      <formula>"Preto"</formula>
    </cfRule>
    <cfRule type="cellIs" dxfId="5352" priority="150" operator="equal">
      <formula>"Azul"</formula>
    </cfRule>
    <cfRule type="cellIs" dxfId="5351" priority="149" operator="equal">
      <formula>"Vermelho"</formula>
    </cfRule>
    <cfRule type="cellIs" dxfId="5350" priority="148" operator="equal">
      <formula>"Verde"</formula>
    </cfRule>
    <cfRule type="cellIs" dxfId="5349" priority="147" operator="equal">
      <formula>"Amarelo"</formula>
    </cfRule>
    <cfRule type="cellIs" dxfId="5348" priority="146" operator="equal">
      <formula>"Cinza"</formula>
    </cfRule>
    <cfRule type="cellIs" dxfId="5347" priority="145" operator="equal">
      <formula>"Roxo"</formula>
    </cfRule>
    <cfRule type="cellIs" dxfId="5346" priority="143" operator="equal">
      <formula>"Laranja"</formula>
    </cfRule>
  </conditionalFormatting>
  <conditionalFormatting sqref="S108">
    <cfRule type="cellIs" dxfId="5345" priority="159" operator="equal">
      <formula>"Laranja"</formula>
    </cfRule>
    <cfRule type="cellIs" dxfId="5344" priority="160" operator="equal">
      <formula>"Preto"</formula>
    </cfRule>
    <cfRule type="cellIs" dxfId="5343" priority="161" operator="equal">
      <formula>"Roxo"</formula>
    </cfRule>
    <cfRule type="cellIs" dxfId="5342" priority="162" operator="equal">
      <formula>"Cinza"</formula>
    </cfRule>
    <cfRule type="cellIs" dxfId="5341" priority="163" operator="equal">
      <formula>"Amarelo"</formula>
    </cfRule>
    <cfRule type="cellIs" dxfId="5340" priority="164" operator="equal">
      <formula>"Verde"</formula>
    </cfRule>
    <cfRule type="cellIs" dxfId="5339" priority="166" operator="equal">
      <formula>"Azul"</formula>
    </cfRule>
    <cfRule type="cellIs" dxfId="5338" priority="165" operator="equal">
      <formula>"Vermelho"</formula>
    </cfRule>
  </conditionalFormatting>
  <conditionalFormatting sqref="S121">
    <cfRule type="cellIs" dxfId="5337" priority="175" operator="equal">
      <formula>"Laranja"</formula>
    </cfRule>
    <cfRule type="cellIs" dxfId="5336" priority="176" operator="equal">
      <formula>"Preto"</formula>
    </cfRule>
    <cfRule type="cellIs" dxfId="5335" priority="177" operator="equal">
      <formula>"Roxo"</formula>
    </cfRule>
    <cfRule type="cellIs" dxfId="5334" priority="178" operator="equal">
      <formula>"Cinza"</formula>
    </cfRule>
    <cfRule type="cellIs" dxfId="5333" priority="179" operator="equal">
      <formula>"Amarelo"</formula>
    </cfRule>
    <cfRule type="cellIs" dxfId="5332" priority="180" operator="equal">
      <formula>"Verde"</formula>
    </cfRule>
    <cfRule type="cellIs" dxfId="5331" priority="181" operator="equal">
      <formula>"Vermelho"</formula>
    </cfRule>
    <cfRule type="cellIs" dxfId="5330" priority="182" operator="equal">
      <formula>"Azul"</formula>
    </cfRule>
  </conditionalFormatting>
  <conditionalFormatting sqref="W43:AC76 AF44:AF45 AI44:AI45">
    <cfRule type="cellIs" dxfId="5329" priority="15" operator="greaterThan">
      <formula>0</formula>
    </cfRule>
  </conditionalFormatting>
  <conditionalFormatting sqref="AD3:AD5">
    <cfRule type="top10" dxfId="5328" priority="183" rank="1"/>
  </conditionalFormatting>
  <conditionalFormatting sqref="AD6:AD10">
    <cfRule type="top10" dxfId="5327" priority="14" rank="1"/>
  </conditionalFormatting>
  <conditionalFormatting sqref="AD11:AD18">
    <cfRule type="top10" dxfId="5326" priority="13" rank="2"/>
  </conditionalFormatting>
  <conditionalFormatting sqref="AD19:AD23">
    <cfRule type="top10" dxfId="5325" priority="12" rank="1"/>
  </conditionalFormatting>
  <conditionalFormatting sqref="AD24:AD31">
    <cfRule type="top10" dxfId="5324" priority="11" rank="2"/>
  </conditionalFormatting>
  <conditionalFormatting sqref="AD32:AD36">
    <cfRule type="top10" dxfId="5323" priority="10" rank="1"/>
  </conditionalFormatting>
  <conditionalFormatting sqref="AE3:AE36">
    <cfRule type="cellIs" dxfId="5322" priority="1" operator="equal">
      <formula>2</formula>
    </cfRule>
  </conditionalFormatting>
  <conditionalFormatting sqref="AF3:AF5">
    <cfRule type="top10" dxfId="5321" priority="22" rank="1"/>
  </conditionalFormatting>
  <conditionalFormatting sqref="AF6:AF10">
    <cfRule type="top10" dxfId="5320" priority="21" rank="1"/>
  </conditionalFormatting>
  <conditionalFormatting sqref="AF11:AF18">
    <cfRule type="top10" dxfId="5319" priority="20" rank="2"/>
  </conditionalFormatting>
  <conditionalFormatting sqref="AF19:AF23">
    <cfRule type="top10" dxfId="5318" priority="19" rank="1"/>
  </conditionalFormatting>
  <conditionalFormatting sqref="AF24:AF31">
    <cfRule type="top10" dxfId="5317" priority="18" rank="2"/>
  </conditionalFormatting>
  <conditionalFormatting sqref="AF32:AF36">
    <cfRule type="top10" dxfId="5316" priority="17" rank="1"/>
  </conditionalFormatting>
  <conditionalFormatting sqref="AG3:AG36">
    <cfRule type="cellIs" dxfId="5315" priority="16" operator="greaterThan">
      <formula>0</formula>
    </cfRule>
  </conditionalFormatting>
  <conditionalFormatting sqref="AH3:AH5">
    <cfRule type="top10" dxfId="5314" priority="7" bottom="1" rank="1"/>
  </conditionalFormatting>
  <conditionalFormatting sqref="AH6:AH10">
    <cfRule type="top10" dxfId="5313" priority="6" bottom="1" rank="1"/>
  </conditionalFormatting>
  <conditionalFormatting sqref="AH11:AH18">
    <cfRule type="top10" dxfId="5312" priority="5" bottom="1" rank="2"/>
  </conditionalFormatting>
  <conditionalFormatting sqref="AH19:AH23">
    <cfRule type="top10" dxfId="5311" priority="4" bottom="1" rank="1"/>
  </conditionalFormatting>
  <conditionalFormatting sqref="AH1:AI1">
    <cfRule type="cellIs" dxfId="5310" priority="8" operator="equal">
      <formula>2</formula>
    </cfRule>
    <cfRule type="cellIs" dxfId="5309" priority="9" operator="equal">
      <formula>1</formula>
    </cfRule>
  </conditionalFormatting>
  <conditionalFormatting sqref="AI24:AI31">
    <cfRule type="top10" dxfId="5308" priority="3" rank="2"/>
  </conditionalFormatting>
  <conditionalFormatting sqref="AI32:AI36">
    <cfRule type="top10" dxfId="5307" priority="2" rank="1"/>
  </conditionalFormatting>
  <pageMargins left="0.7" right="0.7" top="0.75" bottom="0.75" header="0" footer="0"/>
  <pageSetup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1570B-C57F-46C3-89FE-900E819289F2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W29" sqref="W29"/>
      <selection pane="topRight" activeCell="W29" sqref="W29"/>
      <selection pane="bottomLeft" activeCell="W29" sqref="W29"/>
      <selection pane="bottomRight" activeCell="U38" sqref="U38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W9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77</v>
      </c>
      <c r="W3" s="169">
        <f t="shared" ref="W3:W36" si="0">COUNTIF($C$2:$C$123,V3)+COUNTIF($S$2:$S$123,V3)</f>
        <v>5</v>
      </c>
      <c r="X3" s="164">
        <f t="shared" ref="X3:X36" si="1">SUMIF($C$2:$C$123,V3,$F$2:$F$123)+SUMIF($S$2:$S$123,V3,$M$2:$M$123)</f>
        <v>7</v>
      </c>
      <c r="Y3" s="164">
        <f t="shared" ref="Y3:Y36" si="2">SUMIF($C$2:$C$123,V3,$G$2:$G$123)+SUMIF($S$2:$S$123,V3,$N$2:$N$123)</f>
        <v>6</v>
      </c>
      <c r="Z3" s="164">
        <f t="shared" ref="Z3:Z36" si="3">SUMIF($C$2:$C$123,V3,$H$2:$H$123)+SUMIF($S$2:$S$123,V3,$O$2:$O$123)</f>
        <v>2</v>
      </c>
      <c r="AA3" s="164">
        <f>SUMIF($C$2:$C$123,V3,$I$2:$I$123)+SUMIF($S$2:$S$123,V3,$P$2:P$123)</f>
        <v>2</v>
      </c>
      <c r="AB3" s="174">
        <f t="shared" ref="AB3:AB36" si="4">SUMIF($C$2:$C$123,V3,$J$2:$J$123)+SUMIF($S$2:$S$123,V3,$Q$2:$Q$123)</f>
        <v>1</v>
      </c>
      <c r="AC3" s="180">
        <f t="shared" ref="AC3:AC36" si="5">SUMIF($C$2:$C$123,V3,$E$2:$E$123)+SUMIF($S$2:$S$123,V3,$L$2:$L$123)</f>
        <v>8</v>
      </c>
      <c r="AD3" s="183">
        <f t="shared" ref="AD3:AD36" si="6">IFERROR(IF(W3&gt;=($AI$42*$AI$43),(AC3)/(W3*3),"-"),"-")</f>
        <v>0.53333333333333333</v>
      </c>
      <c r="AE3" s="180">
        <f>IF(W3&gt;0,IF(AH3=MIN($AH$3:$AH$5),2,0),)</f>
        <v>2</v>
      </c>
      <c r="AF3" s="190">
        <f>IF(W3&gt;0,IF(AD3=MAX($AD$3:$AD$5),AC3+AE3+2,AC3+AE3),)</f>
        <v>12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1.2</v>
      </c>
      <c r="AI3" s="206">
        <f>IFERROR(IF(W3&gt;=($AI$42*$AI$43),X3/W3,"-"),"-")</f>
        <v>1.4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198</v>
      </c>
      <c r="D4" s="49">
        <f>SUM(D5:D14)</f>
        <v>2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2</v>
      </c>
      <c r="S4" s="149" t="s">
        <v>199</v>
      </c>
      <c r="T4" s="34"/>
      <c r="U4" s="159" t="s">
        <v>18</v>
      </c>
      <c r="V4" s="197" t="s">
        <v>205</v>
      </c>
      <c r="W4" s="170">
        <f t="shared" si="0"/>
        <v>5</v>
      </c>
      <c r="X4" s="52">
        <f t="shared" si="1"/>
        <v>6</v>
      </c>
      <c r="Y4" s="52">
        <f t="shared" si="2"/>
        <v>7</v>
      </c>
      <c r="Z4" s="52">
        <f t="shared" si="3"/>
        <v>1</v>
      </c>
      <c r="AA4" s="52">
        <f>SUMIF($C$2:$C$123,V4,$I$2:$I$123)+SUMIF($S$2:$S$123,V4,$P$2:P$123)</f>
        <v>2</v>
      </c>
      <c r="AB4" s="171">
        <f t="shared" si="4"/>
        <v>2</v>
      </c>
      <c r="AC4" s="178">
        <f t="shared" si="5"/>
        <v>5</v>
      </c>
      <c r="AD4" s="181">
        <f t="shared" si="6"/>
        <v>0.33333333333333331</v>
      </c>
      <c r="AE4" s="178">
        <f>IF(W4&gt;0,IF(AH4=MIN($AH$3:$AH$5),2,0),)</f>
        <v>0</v>
      </c>
      <c r="AF4" s="191">
        <f>IF(W4&gt;0,IF(AD4=MAX($AD$3:$AD$5),AC4+AE4+2,AC4+AE4),)</f>
        <v>5</v>
      </c>
      <c r="AG4" s="187">
        <f t="shared" si="7"/>
        <v>0</v>
      </c>
      <c r="AH4" s="53">
        <f t="shared" si="8"/>
        <v>1.4</v>
      </c>
      <c r="AI4" s="207">
        <f t="shared" ref="AI4:AI36" si="9">IFERROR(IF(W4&gt;=($AI$42*$AI$43),X4/W4,"-"),"-")</f>
        <v>1.2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77</v>
      </c>
      <c r="D5" s="56"/>
      <c r="E5" s="56">
        <f t="shared" ref="E5:E14" si="10">IF((C5=""),0,IF($D$4=$R$4,1,IF($D$4&gt;$R$4,3,IF($D$4&lt;$R$4,0))))</f>
        <v>1</v>
      </c>
      <c r="F5" s="56">
        <f t="shared" ref="F5:F14" si="11">$D$4</f>
        <v>2</v>
      </c>
      <c r="G5" s="56">
        <f t="shared" ref="G5:G14" si="12">$R$4</f>
        <v>2</v>
      </c>
      <c r="H5" s="56">
        <f t="shared" ref="H5:H14" si="13">IF((C5=""),0,IF($D$4&gt;$R$4,1,0))</f>
        <v>0</v>
      </c>
      <c r="I5" s="56">
        <f t="shared" ref="I5:I14" si="14">IF((C5=""),0,IF($D$4=$R$4,1,0))</f>
        <v>1</v>
      </c>
      <c r="J5" s="56">
        <f t="shared" ref="J5:J14" si="15">IF((C5=""),0,IF($D$4&lt;$R$4,1,0))</f>
        <v>0</v>
      </c>
      <c r="K5" s="57"/>
      <c r="L5" s="56">
        <f t="shared" ref="L5:L14" si="16">IF((S5=""),0,IF($D$4=$R$4,1,IF($D$4&lt;$R$4,3,IF($D$4&gt;$R$4,0))))</f>
        <v>1</v>
      </c>
      <c r="M5" s="56">
        <f t="shared" ref="M5:M14" si="17">$R$4</f>
        <v>2</v>
      </c>
      <c r="N5" s="56">
        <f t="shared" ref="N5:N14" si="18">$D$4</f>
        <v>2</v>
      </c>
      <c r="O5" s="56">
        <f t="shared" ref="O5:O14" si="19">IF((S5=""),0,IF($D$4&lt;$R$4,1,0))</f>
        <v>0</v>
      </c>
      <c r="P5" s="56">
        <f t="shared" ref="P5:P14" si="20">IF((S5=""),0,IF($D$4=$R$4,1,0))</f>
        <v>1</v>
      </c>
      <c r="Q5" s="56">
        <f t="shared" ref="Q5:Q14" si="21">IF((S5=""),0,IF($D$4&gt;$R$4,1,0))</f>
        <v>0</v>
      </c>
      <c r="R5" s="56"/>
      <c r="S5" s="55" t="s">
        <v>205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112</v>
      </c>
      <c r="D6" s="56"/>
      <c r="E6" s="56">
        <f t="shared" si="10"/>
        <v>1</v>
      </c>
      <c r="F6" s="56">
        <f t="shared" si="11"/>
        <v>2</v>
      </c>
      <c r="G6" s="56">
        <f t="shared" si="12"/>
        <v>2</v>
      </c>
      <c r="H6" s="56">
        <f t="shared" si="13"/>
        <v>0</v>
      </c>
      <c r="I6" s="56">
        <f t="shared" si="14"/>
        <v>1</v>
      </c>
      <c r="J6" s="56">
        <f t="shared" si="15"/>
        <v>0</v>
      </c>
      <c r="K6" s="57"/>
      <c r="L6" s="56">
        <f t="shared" si="16"/>
        <v>1</v>
      </c>
      <c r="M6" s="56">
        <f t="shared" si="17"/>
        <v>2</v>
      </c>
      <c r="N6" s="56">
        <f t="shared" si="18"/>
        <v>2</v>
      </c>
      <c r="O6" s="56">
        <f t="shared" si="19"/>
        <v>0</v>
      </c>
      <c r="P6" s="56">
        <f t="shared" si="20"/>
        <v>1</v>
      </c>
      <c r="Q6" s="56">
        <f t="shared" si="21"/>
        <v>0</v>
      </c>
      <c r="R6" s="56"/>
      <c r="S6" s="55" t="s">
        <v>84</v>
      </c>
      <c r="T6" s="34"/>
      <c r="U6" s="163" t="s">
        <v>78</v>
      </c>
      <c r="V6" s="199" t="s">
        <v>112</v>
      </c>
      <c r="W6" s="169">
        <f t="shared" si="0"/>
        <v>4</v>
      </c>
      <c r="X6" s="164">
        <f t="shared" si="1"/>
        <v>5</v>
      </c>
      <c r="Y6" s="164">
        <f t="shared" si="2"/>
        <v>8</v>
      </c>
      <c r="Z6" s="164">
        <f t="shared" si="3"/>
        <v>0</v>
      </c>
      <c r="AA6" s="164">
        <f>SUMIF($C$2:$C$123,V6,$I$2:$I$123)+SUMIF($S$2:$S$123,V6,$P$2:P$123)</f>
        <v>1</v>
      </c>
      <c r="AB6" s="174">
        <f t="shared" si="4"/>
        <v>3</v>
      </c>
      <c r="AC6" s="180">
        <f t="shared" si="5"/>
        <v>1</v>
      </c>
      <c r="AD6" s="183">
        <f t="shared" si="6"/>
        <v>8.3333333333333329E-2</v>
      </c>
      <c r="AE6" s="180">
        <f>IF(W6&gt;0,IF(AH6=MIN($AH$6:$AH$10),2,0),)</f>
        <v>0</v>
      </c>
      <c r="AF6" s="190">
        <f>IF(W6&gt;0,IF(AD6=MAX($AD$6:$AD$10),AC6+AE6+2,AC6+AE6),)</f>
        <v>1</v>
      </c>
      <c r="AG6" s="189">
        <f t="shared" si="7"/>
        <v>0</v>
      </c>
      <c r="AH6" s="165">
        <f t="shared" si="8"/>
        <v>2</v>
      </c>
      <c r="AI6" s="206">
        <f t="shared" si="9"/>
        <v>1.25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82</v>
      </c>
      <c r="D7" s="56"/>
      <c r="E7" s="56">
        <f t="shared" si="10"/>
        <v>1</v>
      </c>
      <c r="F7" s="56">
        <f t="shared" si="11"/>
        <v>2</v>
      </c>
      <c r="G7" s="56">
        <f t="shared" si="12"/>
        <v>2</v>
      </c>
      <c r="H7" s="56">
        <f t="shared" si="13"/>
        <v>0</v>
      </c>
      <c r="I7" s="56">
        <f t="shared" si="14"/>
        <v>1</v>
      </c>
      <c r="J7" s="56">
        <f t="shared" si="15"/>
        <v>0</v>
      </c>
      <c r="K7" s="57"/>
      <c r="L7" s="56">
        <f t="shared" si="16"/>
        <v>1</v>
      </c>
      <c r="M7" s="56">
        <f t="shared" si="17"/>
        <v>2</v>
      </c>
      <c r="N7" s="56">
        <f t="shared" si="18"/>
        <v>2</v>
      </c>
      <c r="O7" s="56">
        <f t="shared" si="19"/>
        <v>0</v>
      </c>
      <c r="P7" s="56">
        <f t="shared" si="20"/>
        <v>1</v>
      </c>
      <c r="Q7" s="56">
        <f t="shared" si="21"/>
        <v>0</v>
      </c>
      <c r="R7" s="56"/>
      <c r="S7" s="55" t="s">
        <v>146</v>
      </c>
      <c r="T7" s="34"/>
      <c r="U7" s="166" t="s">
        <v>78</v>
      </c>
      <c r="V7" s="200" t="s">
        <v>84</v>
      </c>
      <c r="W7" s="170">
        <f t="shared" si="0"/>
        <v>3</v>
      </c>
      <c r="X7" s="52">
        <f t="shared" si="1"/>
        <v>3</v>
      </c>
      <c r="Y7" s="52">
        <f t="shared" si="2"/>
        <v>2</v>
      </c>
      <c r="Z7" s="52">
        <f t="shared" si="3"/>
        <v>1</v>
      </c>
      <c r="AA7" s="52">
        <f>SUMIF($C$2:$C$123,V7,$I$2:$I$123)+SUMIF($S$2:$S$123,V7,$P$2:P$123)</f>
        <v>2</v>
      </c>
      <c r="AB7" s="171">
        <f t="shared" si="4"/>
        <v>0</v>
      </c>
      <c r="AC7" s="178">
        <f t="shared" si="5"/>
        <v>5</v>
      </c>
      <c r="AD7" s="181">
        <f t="shared" si="6"/>
        <v>0.55555555555555558</v>
      </c>
      <c r="AE7" s="178">
        <f>IF(W7&gt;0,IF(AH7=MIN($AH$6:$AH$10),2,0),)</f>
        <v>2</v>
      </c>
      <c r="AF7" s="191">
        <f>IF(W7&gt;0,IF(AD7=MAX($AD$6:$AD$10),AC7+AE7+2,AC7+AE7),)</f>
        <v>9</v>
      </c>
      <c r="AG7" s="187">
        <f t="shared" si="7"/>
        <v>0</v>
      </c>
      <c r="AH7" s="53">
        <f t="shared" si="8"/>
        <v>0.66666666666666663</v>
      </c>
      <c r="AI7" s="207">
        <f t="shared" si="9"/>
        <v>1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81</v>
      </c>
      <c r="D8" s="56">
        <v>1</v>
      </c>
      <c r="E8" s="56">
        <f t="shared" si="10"/>
        <v>1</v>
      </c>
      <c r="F8" s="56">
        <f t="shared" si="11"/>
        <v>2</v>
      </c>
      <c r="G8" s="56">
        <f t="shared" si="12"/>
        <v>2</v>
      </c>
      <c r="H8" s="56">
        <f t="shared" si="13"/>
        <v>0</v>
      </c>
      <c r="I8" s="56">
        <f t="shared" si="14"/>
        <v>1</v>
      </c>
      <c r="J8" s="56">
        <f t="shared" si="15"/>
        <v>0</v>
      </c>
      <c r="K8" s="57"/>
      <c r="L8" s="56">
        <f t="shared" si="16"/>
        <v>1</v>
      </c>
      <c r="M8" s="56">
        <f t="shared" si="17"/>
        <v>2</v>
      </c>
      <c r="N8" s="56">
        <f t="shared" si="18"/>
        <v>2</v>
      </c>
      <c r="O8" s="56">
        <f t="shared" si="19"/>
        <v>0</v>
      </c>
      <c r="P8" s="56">
        <f t="shared" si="20"/>
        <v>1</v>
      </c>
      <c r="Q8" s="56">
        <f t="shared" si="21"/>
        <v>0</v>
      </c>
      <c r="R8" s="56">
        <v>1</v>
      </c>
      <c r="S8" s="55" t="s">
        <v>197</v>
      </c>
      <c r="T8" s="34"/>
      <c r="U8" s="159" t="s">
        <v>78</v>
      </c>
      <c r="V8" s="197"/>
      <c r="W8" s="170">
        <f t="shared" si="0"/>
        <v>0</v>
      </c>
      <c r="X8" s="52">
        <f t="shared" si="1"/>
        <v>0</v>
      </c>
      <c r="Y8" s="52">
        <f t="shared" si="2"/>
        <v>0</v>
      </c>
      <c r="Z8" s="52">
        <f t="shared" si="3"/>
        <v>0</v>
      </c>
      <c r="AA8" s="52">
        <f>SUMIF($C$2:$C$123,V8,$I$2:$I$123)+SUMIF($S$2:$S$123,V8,$P$2:P$123)</f>
        <v>0</v>
      </c>
      <c r="AB8" s="171">
        <f t="shared" si="4"/>
        <v>0</v>
      </c>
      <c r="AC8" s="178">
        <f t="shared" si="5"/>
        <v>0</v>
      </c>
      <c r="AD8" s="181" t="str">
        <f t="shared" si="6"/>
        <v>-</v>
      </c>
      <c r="AE8" s="178">
        <f>IF(W8&gt;0,IF(AH8=MIN($AH$6:$AH$10),2,0),)</f>
        <v>0</v>
      </c>
      <c r="AF8" s="191">
        <f>IF(W8&gt;0,IF(AD8=MAX($AD$6:$AD$10),AC8+AE8+2,AC8+AE8),)</f>
        <v>0</v>
      </c>
      <c r="AG8" s="187">
        <f t="shared" si="7"/>
        <v>0</v>
      </c>
      <c r="AH8" s="53" t="str">
        <f t="shared" si="8"/>
        <v>-</v>
      </c>
      <c r="AI8" s="207" t="str">
        <f t="shared" si="9"/>
        <v>-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 t="s">
        <v>13</v>
      </c>
      <c r="D9" s="56"/>
      <c r="E9" s="56">
        <f t="shared" si="10"/>
        <v>1</v>
      </c>
      <c r="F9" s="56">
        <f t="shared" si="11"/>
        <v>2</v>
      </c>
      <c r="G9" s="56">
        <f t="shared" si="12"/>
        <v>2</v>
      </c>
      <c r="H9" s="56">
        <f t="shared" si="13"/>
        <v>0</v>
      </c>
      <c r="I9" s="56">
        <f t="shared" si="14"/>
        <v>1</v>
      </c>
      <c r="J9" s="56">
        <f t="shared" si="15"/>
        <v>0</v>
      </c>
      <c r="K9" s="57"/>
      <c r="L9" s="56">
        <f t="shared" si="16"/>
        <v>1</v>
      </c>
      <c r="M9" s="56">
        <f t="shared" si="17"/>
        <v>2</v>
      </c>
      <c r="N9" s="56">
        <f t="shared" si="18"/>
        <v>2</v>
      </c>
      <c r="O9" s="56">
        <f t="shared" si="19"/>
        <v>0</v>
      </c>
      <c r="P9" s="56">
        <f t="shared" si="20"/>
        <v>1</v>
      </c>
      <c r="Q9" s="56">
        <f t="shared" si="21"/>
        <v>0</v>
      </c>
      <c r="R9" s="56">
        <v>1</v>
      </c>
      <c r="S9" s="55" t="s">
        <v>142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148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15</v>
      </c>
      <c r="D10" s="56"/>
      <c r="E10" s="56">
        <f t="shared" si="10"/>
        <v>1</v>
      </c>
      <c r="F10" s="56">
        <f t="shared" si="11"/>
        <v>2</v>
      </c>
      <c r="G10" s="56">
        <f t="shared" si="12"/>
        <v>2</v>
      </c>
      <c r="H10" s="56">
        <f t="shared" si="13"/>
        <v>0</v>
      </c>
      <c r="I10" s="56">
        <f t="shared" si="14"/>
        <v>1</v>
      </c>
      <c r="J10" s="56">
        <f t="shared" si="15"/>
        <v>0</v>
      </c>
      <c r="K10" s="57"/>
      <c r="L10" s="56">
        <f t="shared" si="16"/>
        <v>1</v>
      </c>
      <c r="M10" s="56">
        <f t="shared" si="17"/>
        <v>2</v>
      </c>
      <c r="N10" s="56">
        <f t="shared" si="18"/>
        <v>2</v>
      </c>
      <c r="O10" s="56">
        <f t="shared" si="19"/>
        <v>0</v>
      </c>
      <c r="P10" s="56">
        <f t="shared" si="20"/>
        <v>1</v>
      </c>
      <c r="Q10" s="56">
        <f t="shared" si="21"/>
        <v>0</v>
      </c>
      <c r="R10" s="56"/>
      <c r="S10" s="55" t="s">
        <v>175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 t="s">
        <v>172</v>
      </c>
      <c r="D11" s="56">
        <v>1</v>
      </c>
      <c r="E11" s="56">
        <f t="shared" si="10"/>
        <v>1</v>
      </c>
      <c r="F11" s="56">
        <f t="shared" si="11"/>
        <v>2</v>
      </c>
      <c r="G11" s="56">
        <f t="shared" si="12"/>
        <v>2</v>
      </c>
      <c r="H11" s="56">
        <f t="shared" si="13"/>
        <v>0</v>
      </c>
      <c r="I11" s="56">
        <f t="shared" si="14"/>
        <v>1</v>
      </c>
      <c r="J11" s="56">
        <f t="shared" si="15"/>
        <v>0</v>
      </c>
      <c r="K11" s="57"/>
      <c r="L11" s="56">
        <f t="shared" si="16"/>
        <v>1</v>
      </c>
      <c r="M11" s="56">
        <f t="shared" si="17"/>
        <v>2</v>
      </c>
      <c r="N11" s="56">
        <f t="shared" si="18"/>
        <v>2</v>
      </c>
      <c r="O11" s="56">
        <f t="shared" si="19"/>
        <v>0</v>
      </c>
      <c r="P11" s="56">
        <f t="shared" si="20"/>
        <v>1</v>
      </c>
      <c r="Q11" s="56">
        <f t="shared" si="21"/>
        <v>0</v>
      </c>
      <c r="R11" s="56"/>
      <c r="S11" s="55" t="s">
        <v>14</v>
      </c>
      <c r="T11" s="34"/>
      <c r="U11" s="168" t="s">
        <v>121</v>
      </c>
      <c r="V11" s="196" t="s">
        <v>197</v>
      </c>
      <c r="W11" s="169">
        <f t="shared" si="0"/>
        <v>4</v>
      </c>
      <c r="X11" s="164">
        <f t="shared" si="1"/>
        <v>5</v>
      </c>
      <c r="Y11" s="164">
        <f t="shared" si="2"/>
        <v>3</v>
      </c>
      <c r="Z11" s="164">
        <f t="shared" si="3"/>
        <v>2</v>
      </c>
      <c r="AA11" s="164">
        <f>SUMIF($C$2:$C$123,V11,$I$2:$I$123)+SUMIF($S$2:$S$123,V11,$P$2:P$123)</f>
        <v>2</v>
      </c>
      <c r="AB11" s="174">
        <f t="shared" si="4"/>
        <v>0</v>
      </c>
      <c r="AC11" s="180">
        <f t="shared" si="5"/>
        <v>8</v>
      </c>
      <c r="AD11" s="183">
        <f t="shared" si="6"/>
        <v>0.66666666666666663</v>
      </c>
      <c r="AE11" s="180">
        <f t="shared" ref="AE11:AE18" si="22">IF(W11&gt;0,IF(OR(SMALL($AH$11:$AH$18,2)=AH11,SMALL($AH$11:$AH$18,1)=AH11),2,0),)</f>
        <v>2</v>
      </c>
      <c r="AF11" s="190">
        <f t="shared" ref="AF11:AF18" si="23">IF(W11&gt;0,IF(OR(LARGE($AD$11:$AD$18,2)=AD11,LARGE($AD$11:$AD$18,1)=AD11),AC11+AE11+2,AC11+AE11),)</f>
        <v>12</v>
      </c>
      <c r="AG11" s="189">
        <f t="shared" si="7"/>
        <v>1</v>
      </c>
      <c r="AH11" s="165">
        <f t="shared" si="8"/>
        <v>0.75</v>
      </c>
      <c r="AI11" s="206">
        <f t="shared" si="9"/>
        <v>1.25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120</v>
      </c>
      <c r="D12" s="56"/>
      <c r="E12" s="56">
        <f t="shared" si="10"/>
        <v>1</v>
      </c>
      <c r="F12" s="56">
        <f t="shared" si="11"/>
        <v>2</v>
      </c>
      <c r="G12" s="56">
        <f t="shared" si="12"/>
        <v>2</v>
      </c>
      <c r="H12" s="56">
        <f t="shared" si="13"/>
        <v>0</v>
      </c>
      <c r="I12" s="56">
        <f t="shared" si="14"/>
        <v>1</v>
      </c>
      <c r="J12" s="56">
        <f t="shared" si="15"/>
        <v>0</v>
      </c>
      <c r="K12" s="57"/>
      <c r="L12" s="56">
        <f t="shared" si="16"/>
        <v>1</v>
      </c>
      <c r="M12" s="56">
        <f t="shared" si="17"/>
        <v>2</v>
      </c>
      <c r="N12" s="56">
        <f t="shared" si="18"/>
        <v>2</v>
      </c>
      <c r="O12" s="56">
        <f t="shared" si="19"/>
        <v>0</v>
      </c>
      <c r="P12" s="56">
        <f t="shared" si="20"/>
        <v>1</v>
      </c>
      <c r="Q12" s="56">
        <f t="shared" si="21"/>
        <v>0</v>
      </c>
      <c r="R12" s="56"/>
      <c r="S12" s="55" t="s">
        <v>148</v>
      </c>
      <c r="T12" s="34"/>
      <c r="U12" s="159" t="s">
        <v>121</v>
      </c>
      <c r="V12" s="197" t="s">
        <v>82</v>
      </c>
      <c r="W12" s="170">
        <f t="shared" si="0"/>
        <v>4</v>
      </c>
      <c r="X12" s="52">
        <f t="shared" si="1"/>
        <v>5</v>
      </c>
      <c r="Y12" s="52">
        <f t="shared" si="2"/>
        <v>8</v>
      </c>
      <c r="Z12" s="52">
        <f t="shared" si="3"/>
        <v>0</v>
      </c>
      <c r="AA12" s="52">
        <f>SUMIF($C$2:$C$123,V12,$I$2:$I$123)+SUMIF($S$2:$S$123,V12,$P$2:P$123)</f>
        <v>1</v>
      </c>
      <c r="AB12" s="171">
        <f t="shared" si="4"/>
        <v>3</v>
      </c>
      <c r="AC12" s="178">
        <f t="shared" si="5"/>
        <v>1</v>
      </c>
      <c r="AD12" s="181">
        <f t="shared" si="6"/>
        <v>8.3333333333333329E-2</v>
      </c>
      <c r="AE12" s="178">
        <f t="shared" si="22"/>
        <v>0</v>
      </c>
      <c r="AF12" s="191">
        <f t="shared" si="23"/>
        <v>1</v>
      </c>
      <c r="AG12" s="187">
        <f t="shared" si="7"/>
        <v>0</v>
      </c>
      <c r="AH12" s="53">
        <f t="shared" si="8"/>
        <v>2</v>
      </c>
      <c r="AI12" s="207">
        <f t="shared" si="9"/>
        <v>1.25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2</v>
      </c>
      <c r="G13" s="56">
        <f t="shared" si="12"/>
        <v>2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2</v>
      </c>
      <c r="N13" s="56">
        <f t="shared" si="18"/>
        <v>2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197" t="s">
        <v>146</v>
      </c>
      <c r="W13" s="170">
        <f t="shared" si="0"/>
        <v>4</v>
      </c>
      <c r="X13" s="52">
        <f t="shared" si="1"/>
        <v>5</v>
      </c>
      <c r="Y13" s="52">
        <f t="shared" si="2"/>
        <v>3</v>
      </c>
      <c r="Z13" s="52">
        <f t="shared" si="3"/>
        <v>2</v>
      </c>
      <c r="AA13" s="52">
        <f>SUMIF($C$2:$C$123,V13,$I$2:$I$123)+SUMIF($S$2:$S$123,V13,$P$2:P$123)</f>
        <v>2</v>
      </c>
      <c r="AB13" s="171">
        <f t="shared" si="4"/>
        <v>0</v>
      </c>
      <c r="AC13" s="178">
        <f t="shared" si="5"/>
        <v>8</v>
      </c>
      <c r="AD13" s="181">
        <f t="shared" si="6"/>
        <v>0.66666666666666663</v>
      </c>
      <c r="AE13" s="178">
        <f t="shared" si="22"/>
        <v>2</v>
      </c>
      <c r="AF13" s="191">
        <f t="shared" si="23"/>
        <v>12</v>
      </c>
      <c r="AG13" s="187">
        <f t="shared" si="7"/>
        <v>0</v>
      </c>
      <c r="AH13" s="53">
        <f t="shared" si="8"/>
        <v>0.75</v>
      </c>
      <c r="AI13" s="207">
        <f t="shared" si="9"/>
        <v>1.25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2</v>
      </c>
      <c r="G14" s="67">
        <f t="shared" si="12"/>
        <v>2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2</v>
      </c>
      <c r="N14" s="67">
        <f t="shared" si="18"/>
        <v>2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 t="s">
        <v>81</v>
      </c>
      <c r="W14" s="170">
        <f t="shared" si="0"/>
        <v>4</v>
      </c>
      <c r="X14" s="52">
        <f t="shared" si="1"/>
        <v>5</v>
      </c>
      <c r="Y14" s="52">
        <f t="shared" si="2"/>
        <v>8</v>
      </c>
      <c r="Z14" s="52">
        <f t="shared" si="3"/>
        <v>0</v>
      </c>
      <c r="AA14" s="52">
        <f>SUMIF($C$2:$C$123,V14,$I$2:$I$123)+SUMIF($S$2:$S$123,V14,$P$2:P$123)</f>
        <v>1</v>
      </c>
      <c r="AB14" s="171">
        <f t="shared" si="4"/>
        <v>3</v>
      </c>
      <c r="AC14" s="178">
        <f t="shared" si="5"/>
        <v>1</v>
      </c>
      <c r="AD14" s="181">
        <f t="shared" si="6"/>
        <v>8.3333333333333329E-2</v>
      </c>
      <c r="AE14" s="178">
        <f t="shared" si="22"/>
        <v>0</v>
      </c>
      <c r="AF14" s="191">
        <f t="shared" si="23"/>
        <v>1</v>
      </c>
      <c r="AG14" s="187">
        <f t="shared" si="7"/>
        <v>1</v>
      </c>
      <c r="AH14" s="53">
        <f t="shared" si="8"/>
        <v>2</v>
      </c>
      <c r="AI14" s="207">
        <f t="shared" si="9"/>
        <v>1.25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/>
      <c r="W15" s="170">
        <f t="shared" si="0"/>
        <v>0</v>
      </c>
      <c r="X15" s="52">
        <f t="shared" si="1"/>
        <v>0</v>
      </c>
      <c r="Y15" s="52">
        <f t="shared" si="2"/>
        <v>0</v>
      </c>
      <c r="Z15" s="52">
        <f t="shared" si="3"/>
        <v>0</v>
      </c>
      <c r="AA15" s="52">
        <f>SUMIF($C$2:$C$123,V15,$I$2:$I$123)+SUMIF($S$2:$S$123,V15,$P$2:P$123)</f>
        <v>0</v>
      </c>
      <c r="AB15" s="171">
        <f t="shared" si="4"/>
        <v>0</v>
      </c>
      <c r="AC15" s="178">
        <f t="shared" si="5"/>
        <v>0</v>
      </c>
      <c r="AD15" s="181" t="str">
        <f t="shared" si="6"/>
        <v>-</v>
      </c>
      <c r="AE15" s="178">
        <f t="shared" si="22"/>
        <v>0</v>
      </c>
      <c r="AF15" s="191">
        <f t="shared" si="23"/>
        <v>0</v>
      </c>
      <c r="AG15" s="187">
        <f t="shared" si="7"/>
        <v>0</v>
      </c>
      <c r="AH15" s="53" t="str">
        <f t="shared" si="8"/>
        <v>-</v>
      </c>
      <c r="AI15" s="207" t="str">
        <f t="shared" si="9"/>
        <v>-</v>
      </c>
      <c r="AJ15" s="34"/>
      <c r="AS15" s="97"/>
      <c r="AT15" s="294"/>
      <c r="AU15" s="288"/>
      <c r="AV15" s="426" t="s">
        <v>172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15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/>
      <c r="W16" s="170">
        <f t="shared" si="0"/>
        <v>0</v>
      </c>
      <c r="X16" s="52">
        <f t="shared" si="1"/>
        <v>0</v>
      </c>
      <c r="Y16" s="52">
        <f t="shared" si="2"/>
        <v>0</v>
      </c>
      <c r="Z16" s="52">
        <f t="shared" si="3"/>
        <v>0</v>
      </c>
      <c r="AA16" s="52">
        <f>SUMIF($C$2:$C$123,V16,$I$2:$I$123)+SUMIF($S$2:$S$123,V16,$P$2:P$123)</f>
        <v>0</v>
      </c>
      <c r="AB16" s="171">
        <f t="shared" si="4"/>
        <v>0</v>
      </c>
      <c r="AC16" s="178">
        <f t="shared" si="5"/>
        <v>0</v>
      </c>
      <c r="AD16" s="181" t="str">
        <f t="shared" si="6"/>
        <v>-</v>
      </c>
      <c r="AE16" s="178">
        <f t="shared" si="22"/>
        <v>0</v>
      </c>
      <c r="AF16" s="191">
        <f t="shared" si="23"/>
        <v>0</v>
      </c>
      <c r="AG16" s="187">
        <f t="shared" si="7"/>
        <v>0</v>
      </c>
      <c r="AH16" s="53" t="str">
        <f t="shared" si="8"/>
        <v>-</v>
      </c>
      <c r="AI16" s="207" t="str">
        <f t="shared" si="9"/>
        <v>-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Preto</v>
      </c>
      <c r="D17" s="49">
        <f>SUM(D18:D27)</f>
        <v>3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2</v>
      </c>
      <c r="S17" s="48" t="str">
        <f>C4</f>
        <v>Branco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Fabio</v>
      </c>
      <c r="D18" s="56"/>
      <c r="E18" s="56">
        <f t="shared" ref="E18:E27" si="24">IF((C18=""),0,IF($D$17=$R$17,1,IF($D$17&gt;$R$17,3,IF($D$17&lt;$R$17,0))))</f>
        <v>3</v>
      </c>
      <c r="F18" s="56">
        <f t="shared" ref="F18:F27" si="25">$D$17</f>
        <v>3</v>
      </c>
      <c r="G18" s="56">
        <f t="shared" ref="G18:G27" si="26">$R$17</f>
        <v>2</v>
      </c>
      <c r="H18" s="56">
        <f t="shared" ref="H18:H27" si="27">IF((C18=""),0,IF($D$17&gt;$R$17,1,0))</f>
        <v>1</v>
      </c>
      <c r="I18" s="56">
        <f t="shared" ref="I18:I27" si="28">IF((C18=""),0,IF($D$17=$R$17,1,0))</f>
        <v>0</v>
      </c>
      <c r="J18" s="56">
        <f t="shared" ref="J18:J27" si="29">IF((C18=""),0,IF($D$17&lt;$R$17,1,0))</f>
        <v>0</v>
      </c>
      <c r="K18" s="57"/>
      <c r="L18" s="56">
        <f t="shared" ref="L18:L27" si="30">IF((S18=""),0,IF($D$17=$R$17,1,IF($D$17&lt;$R$17,3,IF($D$17&gt;$R$17,0))))</f>
        <v>0</v>
      </c>
      <c r="M18" s="56">
        <f t="shared" ref="M18:M27" si="31">$R$17</f>
        <v>2</v>
      </c>
      <c r="N18" s="56">
        <f t="shared" ref="N18:N27" si="32">$D$17</f>
        <v>3</v>
      </c>
      <c r="O18" s="56">
        <f t="shared" ref="O18:O27" si="33">IF((S18=""),0,IF($D$17&lt;$R$17,1,0))</f>
        <v>0</v>
      </c>
      <c r="P18" s="56">
        <f t="shared" ref="P18:P27" si="34">IF((S18=""),0,IF($D$17=$R$17,1,0))</f>
        <v>0</v>
      </c>
      <c r="Q18" s="56">
        <f t="shared" ref="Q18:Q27" si="35">IF((S18=""),0,IF($D$17&gt;$R$17,1,0))</f>
        <v>1</v>
      </c>
      <c r="R18" s="56"/>
      <c r="S18" s="55" t="str">
        <f>$S$5</f>
        <v>Jean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220</v>
      </c>
      <c r="D19" s="56"/>
      <c r="E19" s="56">
        <f t="shared" si="24"/>
        <v>3</v>
      </c>
      <c r="F19" s="56">
        <f t="shared" si="25"/>
        <v>3</v>
      </c>
      <c r="G19" s="56">
        <f t="shared" si="26"/>
        <v>2</v>
      </c>
      <c r="H19" s="56">
        <f t="shared" si="27"/>
        <v>1</v>
      </c>
      <c r="I19" s="56">
        <f t="shared" si="28"/>
        <v>0</v>
      </c>
      <c r="J19" s="56">
        <f t="shared" si="29"/>
        <v>0</v>
      </c>
      <c r="K19" s="57"/>
      <c r="L19" s="56">
        <f t="shared" si="30"/>
        <v>0</v>
      </c>
      <c r="M19" s="56">
        <f t="shared" si="31"/>
        <v>2</v>
      </c>
      <c r="N19" s="56">
        <f t="shared" si="32"/>
        <v>3</v>
      </c>
      <c r="O19" s="56">
        <f t="shared" si="33"/>
        <v>0</v>
      </c>
      <c r="P19" s="56">
        <f t="shared" si="34"/>
        <v>0</v>
      </c>
      <c r="Q19" s="56">
        <f t="shared" si="35"/>
        <v>1</v>
      </c>
      <c r="R19" s="56"/>
      <c r="S19" s="55" t="s">
        <v>112</v>
      </c>
      <c r="T19" s="34"/>
      <c r="U19" s="169" t="s">
        <v>83</v>
      </c>
      <c r="V19" s="196" t="s">
        <v>13</v>
      </c>
      <c r="W19" s="169">
        <f t="shared" si="0"/>
        <v>5</v>
      </c>
      <c r="X19" s="164">
        <f t="shared" si="1"/>
        <v>6</v>
      </c>
      <c r="Y19" s="164">
        <f t="shared" si="2"/>
        <v>7</v>
      </c>
      <c r="Z19" s="164">
        <f t="shared" si="3"/>
        <v>1</v>
      </c>
      <c r="AA19" s="164">
        <f>SUMIF($C$2:$C$123,V19,$I$2:$I$123)+SUMIF($S$2:$S$123,V19,$P$2:P$123)</f>
        <v>2</v>
      </c>
      <c r="AB19" s="174">
        <f t="shared" si="4"/>
        <v>2</v>
      </c>
      <c r="AC19" s="180">
        <f t="shared" si="5"/>
        <v>5</v>
      </c>
      <c r="AD19" s="183">
        <f t="shared" si="6"/>
        <v>0.33333333333333331</v>
      </c>
      <c r="AE19" s="180">
        <f>IF(W19&gt;0,IF(AH19=MIN($AH$19:$AH$23),2,0),)</f>
        <v>2</v>
      </c>
      <c r="AF19" s="190">
        <f>IF(W19&gt;0,IF(AD19=MAX($AD$19:$AD$23),AC19+AE19+2,AC19+AE19),)</f>
        <v>9</v>
      </c>
      <c r="AG19" s="189">
        <f t="shared" si="7"/>
        <v>0</v>
      </c>
      <c r="AH19" s="165">
        <f t="shared" si="8"/>
        <v>1.4</v>
      </c>
      <c r="AI19" s="206">
        <f t="shared" si="9"/>
        <v>1.2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218</v>
      </c>
      <c r="D20" s="56"/>
      <c r="E20" s="56">
        <f t="shared" si="24"/>
        <v>3</v>
      </c>
      <c r="F20" s="56">
        <f t="shared" si="25"/>
        <v>3</v>
      </c>
      <c r="G20" s="56">
        <f t="shared" si="26"/>
        <v>2</v>
      </c>
      <c r="H20" s="56">
        <f t="shared" si="27"/>
        <v>1</v>
      </c>
      <c r="I20" s="56">
        <f t="shared" si="28"/>
        <v>0</v>
      </c>
      <c r="J20" s="56">
        <f t="shared" si="29"/>
        <v>0</v>
      </c>
      <c r="K20" s="57"/>
      <c r="L20" s="56">
        <f t="shared" si="30"/>
        <v>0</v>
      </c>
      <c r="M20" s="56">
        <f t="shared" si="31"/>
        <v>2</v>
      </c>
      <c r="N20" s="56">
        <f t="shared" si="32"/>
        <v>3</v>
      </c>
      <c r="O20" s="56">
        <f t="shared" si="33"/>
        <v>0</v>
      </c>
      <c r="P20" s="56">
        <f t="shared" si="34"/>
        <v>0</v>
      </c>
      <c r="Q20" s="56">
        <f t="shared" si="35"/>
        <v>1</v>
      </c>
      <c r="R20" s="56"/>
      <c r="S20" s="55" t="s">
        <v>82</v>
      </c>
      <c r="T20" s="34"/>
      <c r="U20" s="159" t="s">
        <v>83</v>
      </c>
      <c r="V20" s="197" t="s">
        <v>142</v>
      </c>
      <c r="W20" s="170">
        <f t="shared" si="0"/>
        <v>5</v>
      </c>
      <c r="X20" s="52">
        <f t="shared" si="1"/>
        <v>6</v>
      </c>
      <c r="Y20" s="52">
        <f t="shared" si="2"/>
        <v>7</v>
      </c>
      <c r="Z20" s="52">
        <f t="shared" si="3"/>
        <v>1</v>
      </c>
      <c r="AA20" s="52">
        <f>SUMIF($C$2:$C$123,V20,$I$2:$I$123)+SUMIF($S$2:$S$123,V20,$P$2:P$123)</f>
        <v>2</v>
      </c>
      <c r="AB20" s="171">
        <f t="shared" si="4"/>
        <v>2</v>
      </c>
      <c r="AC20" s="178">
        <f t="shared" si="5"/>
        <v>5</v>
      </c>
      <c r="AD20" s="181">
        <f t="shared" si="6"/>
        <v>0.33333333333333331</v>
      </c>
      <c r="AE20" s="178">
        <f>IF(W20&gt;0,IF(AH20=MIN($AH$19:$AH$23),2,0),)</f>
        <v>2</v>
      </c>
      <c r="AF20" s="191">
        <f>IF(W20&gt;0,IF(AD20=MAX($AD$19:$AD$23),AC20+AE20+2,AC20+AE20),)</f>
        <v>9</v>
      </c>
      <c r="AG20" s="187">
        <f t="shared" si="7"/>
        <v>1</v>
      </c>
      <c r="AH20" s="53">
        <f t="shared" si="8"/>
        <v>1.4</v>
      </c>
      <c r="AI20" s="207">
        <f t="shared" si="9"/>
        <v>1.2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219</v>
      </c>
      <c r="D21" s="56"/>
      <c r="E21" s="56">
        <f t="shared" si="24"/>
        <v>3</v>
      </c>
      <c r="F21" s="56">
        <f t="shared" si="25"/>
        <v>3</v>
      </c>
      <c r="G21" s="56">
        <f t="shared" si="26"/>
        <v>2</v>
      </c>
      <c r="H21" s="56">
        <f t="shared" si="27"/>
        <v>1</v>
      </c>
      <c r="I21" s="56">
        <f t="shared" si="28"/>
        <v>0</v>
      </c>
      <c r="J21" s="56">
        <f t="shared" si="29"/>
        <v>0</v>
      </c>
      <c r="K21" s="57"/>
      <c r="L21" s="56">
        <f t="shared" si="30"/>
        <v>0</v>
      </c>
      <c r="M21" s="56">
        <f t="shared" si="31"/>
        <v>2</v>
      </c>
      <c r="N21" s="56">
        <f t="shared" si="32"/>
        <v>3</v>
      </c>
      <c r="O21" s="56">
        <f t="shared" si="33"/>
        <v>0</v>
      </c>
      <c r="P21" s="56">
        <f t="shared" si="34"/>
        <v>0</v>
      </c>
      <c r="Q21" s="56">
        <f t="shared" si="35"/>
        <v>1</v>
      </c>
      <c r="R21" s="56"/>
      <c r="S21" s="55" t="s">
        <v>81</v>
      </c>
      <c r="T21" s="34"/>
      <c r="U21" s="159" t="s">
        <v>83</v>
      </c>
      <c r="V21" s="197"/>
      <c r="W21" s="170">
        <f t="shared" si="0"/>
        <v>0</v>
      </c>
      <c r="X21" s="52">
        <f t="shared" si="1"/>
        <v>0</v>
      </c>
      <c r="Y21" s="52">
        <f t="shared" si="2"/>
        <v>0</v>
      </c>
      <c r="Z21" s="52">
        <f t="shared" si="3"/>
        <v>0</v>
      </c>
      <c r="AA21" s="52">
        <f>SUMIF($C$2:$C$123,V21,$I$2:$I$123)+SUMIF($S$2:$S$123,V21,$P$2:P$123)</f>
        <v>0</v>
      </c>
      <c r="AB21" s="171">
        <f t="shared" si="4"/>
        <v>0</v>
      </c>
      <c r="AC21" s="178">
        <f t="shared" si="5"/>
        <v>0</v>
      </c>
      <c r="AD21" s="181" t="str">
        <f t="shared" si="6"/>
        <v>-</v>
      </c>
      <c r="AE21" s="178">
        <f>IF(W21&gt;0,IF(AH21=MIN($AH$19:$AH$23),2,0),)</f>
        <v>0</v>
      </c>
      <c r="AF21" s="191">
        <f>IF(W21&gt;0,IF(AD21=MAX($AD$19:$AD$23),AC21+AE21+2,AC21+AE21),)</f>
        <v>0</v>
      </c>
      <c r="AG21" s="187">
        <f t="shared" si="7"/>
        <v>0</v>
      </c>
      <c r="AH21" s="53" t="str">
        <f t="shared" si="8"/>
        <v>-</v>
      </c>
      <c r="AI21" s="207" t="str">
        <f t="shared" si="9"/>
        <v>-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142</v>
      </c>
      <c r="D22" s="56"/>
      <c r="E22" s="56">
        <f t="shared" si="24"/>
        <v>3</v>
      </c>
      <c r="F22" s="56">
        <f t="shared" si="25"/>
        <v>3</v>
      </c>
      <c r="G22" s="56">
        <f t="shared" si="26"/>
        <v>2</v>
      </c>
      <c r="H22" s="56">
        <f t="shared" si="27"/>
        <v>1</v>
      </c>
      <c r="I22" s="56">
        <f t="shared" si="28"/>
        <v>0</v>
      </c>
      <c r="J22" s="56">
        <f t="shared" si="29"/>
        <v>0</v>
      </c>
      <c r="K22" s="57"/>
      <c r="L22" s="56">
        <f t="shared" si="30"/>
        <v>0</v>
      </c>
      <c r="M22" s="56">
        <f t="shared" si="31"/>
        <v>2</v>
      </c>
      <c r="N22" s="56">
        <f t="shared" si="32"/>
        <v>3</v>
      </c>
      <c r="O22" s="56">
        <f t="shared" si="33"/>
        <v>0</v>
      </c>
      <c r="P22" s="56">
        <f t="shared" si="34"/>
        <v>0</v>
      </c>
      <c r="Q22" s="56">
        <f t="shared" si="35"/>
        <v>1</v>
      </c>
      <c r="R22" s="56"/>
      <c r="S22" s="55" t="s">
        <v>13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175</v>
      </c>
      <c r="D23" s="56">
        <v>2</v>
      </c>
      <c r="E23" s="56">
        <f t="shared" si="24"/>
        <v>3</v>
      </c>
      <c r="F23" s="56">
        <f t="shared" si="25"/>
        <v>3</v>
      </c>
      <c r="G23" s="56">
        <f t="shared" si="26"/>
        <v>2</v>
      </c>
      <c r="H23" s="56">
        <f t="shared" si="27"/>
        <v>1</v>
      </c>
      <c r="I23" s="56">
        <f t="shared" si="28"/>
        <v>0</v>
      </c>
      <c r="J23" s="56">
        <f t="shared" si="29"/>
        <v>0</v>
      </c>
      <c r="K23" s="57"/>
      <c r="L23" s="56">
        <f t="shared" si="30"/>
        <v>0</v>
      </c>
      <c r="M23" s="56">
        <f t="shared" si="31"/>
        <v>2</v>
      </c>
      <c r="N23" s="56">
        <f t="shared" si="32"/>
        <v>3</v>
      </c>
      <c r="O23" s="56">
        <f t="shared" si="33"/>
        <v>0</v>
      </c>
      <c r="P23" s="56">
        <f t="shared" si="34"/>
        <v>0</v>
      </c>
      <c r="Q23" s="56">
        <f t="shared" si="35"/>
        <v>1</v>
      </c>
      <c r="R23" s="56">
        <v>2</v>
      </c>
      <c r="S23" s="55" t="s">
        <v>15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221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 t="s">
        <v>14</v>
      </c>
      <c r="D24" s="56"/>
      <c r="E24" s="56">
        <f t="shared" si="24"/>
        <v>3</v>
      </c>
      <c r="F24" s="56">
        <f t="shared" si="25"/>
        <v>3</v>
      </c>
      <c r="G24" s="56">
        <f t="shared" si="26"/>
        <v>2</v>
      </c>
      <c r="H24" s="56">
        <f t="shared" si="27"/>
        <v>1</v>
      </c>
      <c r="I24" s="56">
        <f t="shared" si="28"/>
        <v>0</v>
      </c>
      <c r="J24" s="56">
        <f t="shared" si="29"/>
        <v>0</v>
      </c>
      <c r="K24" s="57"/>
      <c r="L24" s="56">
        <f t="shared" si="30"/>
        <v>0</v>
      </c>
      <c r="M24" s="56">
        <f t="shared" si="31"/>
        <v>2</v>
      </c>
      <c r="N24" s="56">
        <f t="shared" si="32"/>
        <v>3</v>
      </c>
      <c r="O24" s="56">
        <f t="shared" si="33"/>
        <v>0</v>
      </c>
      <c r="P24" s="56">
        <f t="shared" si="34"/>
        <v>0</v>
      </c>
      <c r="Q24" s="56">
        <f t="shared" si="35"/>
        <v>1</v>
      </c>
      <c r="R24" s="56"/>
      <c r="S24" s="55" t="s">
        <v>172</v>
      </c>
      <c r="T24" s="34"/>
      <c r="U24" s="163" t="s">
        <v>86</v>
      </c>
      <c r="V24" s="199" t="s">
        <v>14</v>
      </c>
      <c r="W24" s="169">
        <f t="shared" si="0"/>
        <v>5</v>
      </c>
      <c r="X24" s="164">
        <f t="shared" si="1"/>
        <v>6</v>
      </c>
      <c r="Y24" s="164">
        <f t="shared" si="2"/>
        <v>7</v>
      </c>
      <c r="Z24" s="164">
        <f t="shared" si="3"/>
        <v>1</v>
      </c>
      <c r="AA24" s="164">
        <f>SUMIF($C$2:$C$123,V24,$I$2:$I$123)+SUMIF($S$2:$S$123,V24,$P$2:P$123)</f>
        <v>2</v>
      </c>
      <c r="AB24" s="174">
        <f t="shared" si="4"/>
        <v>2</v>
      </c>
      <c r="AC24" s="180">
        <f t="shared" si="5"/>
        <v>5</v>
      </c>
      <c r="AD24" s="183">
        <f t="shared" si="6"/>
        <v>0.33333333333333331</v>
      </c>
      <c r="AE24" s="180">
        <f t="shared" ref="AE24:AE31" si="36">IF(W24&gt;0,IF(OR(LARGE($AI$24:$AI$31,2)=AI24,LARGE($AI$24:$AI$31,1)=AI24),2,0),)</f>
        <v>0</v>
      </c>
      <c r="AF24" s="190">
        <f t="shared" ref="AF24:AF31" si="37">IF(W24&gt;0,IF(OR(LARGE($AD$24:$AD$31,2)=AD24,LARGE($AD$24:$AD$31,1)=AD24),AC24+AE24+2,AC24+AE24),)</f>
        <v>5</v>
      </c>
      <c r="AG24" s="189">
        <f t="shared" si="7"/>
        <v>0</v>
      </c>
      <c r="AH24" s="165">
        <f t="shared" si="8"/>
        <v>1.4</v>
      </c>
      <c r="AI24" s="206">
        <f t="shared" si="9"/>
        <v>1.2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207</v>
      </c>
      <c r="D25" s="56">
        <v>1</v>
      </c>
      <c r="E25" s="56">
        <f t="shared" si="24"/>
        <v>3</v>
      </c>
      <c r="F25" s="56">
        <f t="shared" si="25"/>
        <v>3</v>
      </c>
      <c r="G25" s="56">
        <f t="shared" si="26"/>
        <v>2</v>
      </c>
      <c r="H25" s="56">
        <f t="shared" si="27"/>
        <v>1</v>
      </c>
      <c r="I25" s="56">
        <f t="shared" si="28"/>
        <v>0</v>
      </c>
      <c r="J25" s="56">
        <f t="shared" si="29"/>
        <v>0</v>
      </c>
      <c r="K25" s="57"/>
      <c r="L25" s="56">
        <f t="shared" si="30"/>
        <v>0</v>
      </c>
      <c r="M25" s="56">
        <f t="shared" si="31"/>
        <v>2</v>
      </c>
      <c r="N25" s="56">
        <f t="shared" si="32"/>
        <v>3</v>
      </c>
      <c r="O25" s="56">
        <f t="shared" si="33"/>
        <v>0</v>
      </c>
      <c r="P25" s="56">
        <f t="shared" si="34"/>
        <v>0</v>
      </c>
      <c r="Q25" s="56">
        <f t="shared" si="35"/>
        <v>1</v>
      </c>
      <c r="R25" s="56"/>
      <c r="S25" s="55" t="s">
        <v>120</v>
      </c>
      <c r="T25" s="34"/>
      <c r="U25" s="166" t="s">
        <v>86</v>
      </c>
      <c r="V25" s="200" t="s">
        <v>175</v>
      </c>
      <c r="W25" s="170">
        <f t="shared" si="0"/>
        <v>5</v>
      </c>
      <c r="X25" s="52">
        <f t="shared" si="1"/>
        <v>6</v>
      </c>
      <c r="Y25" s="52">
        <f t="shared" si="2"/>
        <v>7</v>
      </c>
      <c r="Z25" s="52">
        <f t="shared" si="3"/>
        <v>1</v>
      </c>
      <c r="AA25" s="52">
        <f>SUMIF($C$2:$C$123,V25,$I$2:$I$123)+SUMIF($S$2:$S$123,V25,$P$2:P$123)</f>
        <v>2</v>
      </c>
      <c r="AB25" s="171">
        <f t="shared" si="4"/>
        <v>2</v>
      </c>
      <c r="AC25" s="178">
        <f t="shared" si="5"/>
        <v>5</v>
      </c>
      <c r="AD25" s="181">
        <f t="shared" si="6"/>
        <v>0.33333333333333331</v>
      </c>
      <c r="AE25" s="178">
        <f t="shared" si="36"/>
        <v>0</v>
      </c>
      <c r="AF25" s="191">
        <f t="shared" si="37"/>
        <v>5</v>
      </c>
      <c r="AG25" s="187">
        <f t="shared" si="7"/>
        <v>2</v>
      </c>
      <c r="AH25" s="53">
        <f t="shared" si="8"/>
        <v>1.4</v>
      </c>
      <c r="AI25" s="207">
        <f t="shared" si="9"/>
        <v>1.2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3</v>
      </c>
      <c r="G26" s="56">
        <f t="shared" si="26"/>
        <v>2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2</v>
      </c>
      <c r="N26" s="56">
        <f t="shared" si="32"/>
        <v>3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200" t="s">
        <v>172</v>
      </c>
      <c r="W26" s="170">
        <f t="shared" si="0"/>
        <v>5</v>
      </c>
      <c r="X26" s="52">
        <f t="shared" si="1"/>
        <v>7</v>
      </c>
      <c r="Y26" s="52">
        <f t="shared" si="2"/>
        <v>6</v>
      </c>
      <c r="Z26" s="52">
        <f t="shared" si="3"/>
        <v>2</v>
      </c>
      <c r="AA26" s="52">
        <f>SUMIF($C$2:$C$123,V26,$I$2:$I$123)+SUMIF($S$2:$S$123,V26,$P$2:P$123)</f>
        <v>2</v>
      </c>
      <c r="AB26" s="171">
        <f t="shared" si="4"/>
        <v>1</v>
      </c>
      <c r="AC26" s="178">
        <f t="shared" si="5"/>
        <v>8</v>
      </c>
      <c r="AD26" s="181">
        <f t="shared" si="6"/>
        <v>0.53333333333333333</v>
      </c>
      <c r="AE26" s="178">
        <f t="shared" si="36"/>
        <v>2</v>
      </c>
      <c r="AF26" s="191">
        <f t="shared" si="37"/>
        <v>12</v>
      </c>
      <c r="AG26" s="187">
        <f t="shared" si="7"/>
        <v>2</v>
      </c>
      <c r="AH26" s="53">
        <f t="shared" si="8"/>
        <v>1.2</v>
      </c>
      <c r="AI26" s="207">
        <f t="shared" si="9"/>
        <v>1.4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3</v>
      </c>
      <c r="G27" s="67">
        <f t="shared" si="26"/>
        <v>2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2</v>
      </c>
      <c r="N27" s="67">
        <f t="shared" si="32"/>
        <v>3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 t="s">
        <v>15</v>
      </c>
      <c r="W27" s="170">
        <f t="shared" si="0"/>
        <v>5</v>
      </c>
      <c r="X27" s="52">
        <f t="shared" si="1"/>
        <v>7</v>
      </c>
      <c r="Y27" s="52">
        <f t="shared" si="2"/>
        <v>6</v>
      </c>
      <c r="Z27" s="52">
        <f t="shared" si="3"/>
        <v>2</v>
      </c>
      <c r="AA27" s="52">
        <f>SUMIF($C$2:$C$123,V27,$I$2:$I$123)+SUMIF($S$2:$S$123,V27,$P$2:P$123)</f>
        <v>2</v>
      </c>
      <c r="AB27" s="171">
        <f t="shared" si="4"/>
        <v>1</v>
      </c>
      <c r="AC27" s="178">
        <f t="shared" si="5"/>
        <v>8</v>
      </c>
      <c r="AD27" s="181">
        <f t="shared" si="6"/>
        <v>0.53333333333333333</v>
      </c>
      <c r="AE27" s="178">
        <f t="shared" si="36"/>
        <v>2</v>
      </c>
      <c r="AF27" s="191">
        <f t="shared" si="37"/>
        <v>12</v>
      </c>
      <c r="AG27" s="187">
        <f t="shared" si="7"/>
        <v>2</v>
      </c>
      <c r="AH27" s="53">
        <f t="shared" si="8"/>
        <v>1.2</v>
      </c>
      <c r="AI27" s="207">
        <f t="shared" si="9"/>
        <v>1.4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/>
      <c r="W28" s="170">
        <f t="shared" si="0"/>
        <v>0</v>
      </c>
      <c r="X28" s="52">
        <f t="shared" si="1"/>
        <v>0</v>
      </c>
      <c r="Y28" s="52">
        <f t="shared" si="2"/>
        <v>0</v>
      </c>
      <c r="Z28" s="52">
        <f t="shared" si="3"/>
        <v>0</v>
      </c>
      <c r="AA28" s="52">
        <f>SUMIF($C$2:$C$123,V28,$I$2:$I$123)+SUMIF($S$2:$S$123,V28,$P$2:P$123)</f>
        <v>0</v>
      </c>
      <c r="AB28" s="171">
        <f t="shared" si="4"/>
        <v>0</v>
      </c>
      <c r="AC28" s="178">
        <f t="shared" si="5"/>
        <v>0</v>
      </c>
      <c r="AD28" s="181" t="str">
        <f t="shared" si="6"/>
        <v>-</v>
      </c>
      <c r="AE28" s="178">
        <f t="shared" si="36"/>
        <v>0</v>
      </c>
      <c r="AF28" s="191">
        <f t="shared" si="37"/>
        <v>0</v>
      </c>
      <c r="AG28" s="187">
        <f t="shared" si="7"/>
        <v>0</v>
      </c>
      <c r="AH28" s="53" t="str">
        <f t="shared" si="8"/>
        <v>-</v>
      </c>
      <c r="AI28" s="207" t="str">
        <f t="shared" si="9"/>
        <v>-</v>
      </c>
      <c r="AJ28" s="34"/>
      <c r="AS28" s="97"/>
      <c r="AT28" s="294"/>
      <c r="AU28" s="425" t="s">
        <v>197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201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/>
      <c r="W29" s="170">
        <f t="shared" si="0"/>
        <v>0</v>
      </c>
      <c r="X29" s="52">
        <f t="shared" si="1"/>
        <v>0</v>
      </c>
      <c r="Y29" s="52">
        <f t="shared" si="2"/>
        <v>0</v>
      </c>
      <c r="Z29" s="52">
        <f t="shared" si="3"/>
        <v>0</v>
      </c>
      <c r="AA29" s="52">
        <f>SUMIF($C$2:$C$123,V29,$I$2:$I$123)+SUMIF($S$2:$S$123,V29,$P$2:P$123)</f>
        <v>0</v>
      </c>
      <c r="AB29" s="171">
        <f t="shared" si="4"/>
        <v>0</v>
      </c>
      <c r="AC29" s="178">
        <f t="shared" si="5"/>
        <v>0</v>
      </c>
      <c r="AD29" s="181" t="str">
        <f t="shared" si="6"/>
        <v>-</v>
      </c>
      <c r="AE29" s="178">
        <f t="shared" si="36"/>
        <v>0</v>
      </c>
      <c r="AF29" s="191">
        <f t="shared" si="37"/>
        <v>0</v>
      </c>
      <c r="AG29" s="187">
        <f t="shared" si="7"/>
        <v>0</v>
      </c>
      <c r="AH29" s="53" t="str">
        <f t="shared" si="8"/>
        <v>-</v>
      </c>
      <c r="AI29" s="207" t="str">
        <f t="shared" si="9"/>
        <v>-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Branco</v>
      </c>
      <c r="D30" s="49">
        <f>SUM(D31:D40)</f>
        <v>0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0</v>
      </c>
      <c r="S30" s="48" t="str">
        <f>S4</f>
        <v>Preto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Fabio</v>
      </c>
      <c r="D31" s="56"/>
      <c r="E31" s="56">
        <f t="shared" ref="E31:E40" si="38">IF((C31=""),0,IF($D$30=$R$30,1,IF($D$30&gt;$R$30,3,IF($D$30&lt;$R$30,0))))</f>
        <v>1</v>
      </c>
      <c r="F31" s="56">
        <f t="shared" ref="F31:F40" si="39">$D$30</f>
        <v>0</v>
      </c>
      <c r="G31" s="56">
        <f t="shared" ref="G31:G40" si="40">$R$30</f>
        <v>0</v>
      </c>
      <c r="H31" s="56">
        <f t="shared" ref="H31:H40" si="41">IF((C31=""),0,IF($D$30&gt;$R$30,1,0))</f>
        <v>0</v>
      </c>
      <c r="I31" s="56">
        <f t="shared" ref="I31:I40" si="42">IF((C31=""),0,IF($D$30=$R$30,1,0))</f>
        <v>1</v>
      </c>
      <c r="J31" s="56">
        <f t="shared" ref="J31:J40" si="43">IF((C31=""),0,IF($D$30&lt;$R$30,1,0))</f>
        <v>0</v>
      </c>
      <c r="K31" s="57"/>
      <c r="L31" s="56">
        <f t="shared" ref="L31:L40" si="44">IF((S31=""),0,IF($D$30=$R$30,1,IF($D$30&lt;$R$30,3,IF($D$30&gt;$R$30,0))))</f>
        <v>1</v>
      </c>
      <c r="M31" s="56">
        <f t="shared" ref="M31:M40" si="45">$R$30</f>
        <v>0</v>
      </c>
      <c r="N31" s="56">
        <f t="shared" ref="N31:N40" si="46">$D$30</f>
        <v>0</v>
      </c>
      <c r="O31" s="56">
        <f t="shared" ref="O31:O40" si="47">IF((S31=""),0,IF($D$30&lt;$R$30,1,0))</f>
        <v>0</v>
      </c>
      <c r="P31" s="56">
        <f t="shared" ref="P31:P40" si="48">IF((S31=""),0,IF($D$30=$R$30,1,0))</f>
        <v>1</v>
      </c>
      <c r="Q31" s="56">
        <f t="shared" ref="Q31:Q40" si="49">IF((S31=""),0,IF($D$30&gt;$R$30,1,0))</f>
        <v>0</v>
      </c>
      <c r="R31" s="56"/>
      <c r="S31" s="55" t="str">
        <f>$S$5</f>
        <v>Jean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84</v>
      </c>
      <c r="D32" s="56"/>
      <c r="E32" s="56">
        <f t="shared" si="38"/>
        <v>1</v>
      </c>
      <c r="F32" s="56">
        <f t="shared" si="39"/>
        <v>0</v>
      </c>
      <c r="G32" s="56">
        <f t="shared" si="40"/>
        <v>0</v>
      </c>
      <c r="H32" s="56">
        <f t="shared" si="41"/>
        <v>0</v>
      </c>
      <c r="I32" s="56">
        <f t="shared" si="42"/>
        <v>1</v>
      </c>
      <c r="J32" s="56">
        <f t="shared" si="43"/>
        <v>0</v>
      </c>
      <c r="K32" s="57"/>
      <c r="L32" s="56">
        <f t="shared" si="44"/>
        <v>1</v>
      </c>
      <c r="M32" s="56">
        <f t="shared" si="45"/>
        <v>0</v>
      </c>
      <c r="N32" s="56">
        <f t="shared" si="46"/>
        <v>0</v>
      </c>
      <c r="O32" s="56">
        <f t="shared" si="47"/>
        <v>0</v>
      </c>
      <c r="P32" s="56">
        <f t="shared" si="48"/>
        <v>1</v>
      </c>
      <c r="Q32" s="56">
        <f t="shared" si="49"/>
        <v>0</v>
      </c>
      <c r="R32" s="56"/>
      <c r="S32" s="55" t="s">
        <v>220</v>
      </c>
      <c r="T32" s="34"/>
      <c r="U32" s="163" t="s">
        <v>16</v>
      </c>
      <c r="V32" s="199" t="s">
        <v>148</v>
      </c>
      <c r="W32" s="169">
        <f t="shared" si="0"/>
        <v>3</v>
      </c>
      <c r="X32" s="164">
        <f t="shared" si="1"/>
        <v>3</v>
      </c>
      <c r="Y32" s="164">
        <f t="shared" si="2"/>
        <v>2</v>
      </c>
      <c r="Z32" s="164">
        <f t="shared" si="3"/>
        <v>1</v>
      </c>
      <c r="AA32" s="164">
        <f>SUMIF($C$2:$C$123,V32,$I$2:$I$123)+SUMIF($S$2:$S$123,V32,$P$2:P$123)</f>
        <v>2</v>
      </c>
      <c r="AB32" s="174">
        <f t="shared" si="4"/>
        <v>0</v>
      </c>
      <c r="AC32" s="180">
        <f t="shared" si="5"/>
        <v>5</v>
      </c>
      <c r="AD32" s="183">
        <f t="shared" si="6"/>
        <v>0.55555555555555558</v>
      </c>
      <c r="AE32" s="180">
        <f>IF(W32&gt;0,IF(AI32=MAX($AI$32:$AI$36),2,0),)</f>
        <v>0</v>
      </c>
      <c r="AF32" s="190">
        <f>IF(W32&gt;0,IF(AD32=MAX($AD$32:$AD$36),AC32+AE32+2,AC32+AE32),)</f>
        <v>7</v>
      </c>
      <c r="AG32" s="189">
        <f t="shared" si="7"/>
        <v>1</v>
      </c>
      <c r="AH32" s="165">
        <f t="shared" si="8"/>
        <v>0.66666666666666663</v>
      </c>
      <c r="AI32" s="206">
        <f t="shared" si="9"/>
        <v>1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216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146</v>
      </c>
      <c r="D33" s="56"/>
      <c r="E33" s="56">
        <f t="shared" si="38"/>
        <v>1</v>
      </c>
      <c r="F33" s="56">
        <f t="shared" si="39"/>
        <v>0</v>
      </c>
      <c r="G33" s="56">
        <f t="shared" si="40"/>
        <v>0</v>
      </c>
      <c r="H33" s="56">
        <f t="shared" si="41"/>
        <v>0</v>
      </c>
      <c r="I33" s="56">
        <f t="shared" si="42"/>
        <v>1</v>
      </c>
      <c r="J33" s="56">
        <f t="shared" si="43"/>
        <v>0</v>
      </c>
      <c r="K33" s="57"/>
      <c r="L33" s="56">
        <f t="shared" si="44"/>
        <v>1</v>
      </c>
      <c r="M33" s="56">
        <f t="shared" si="45"/>
        <v>0</v>
      </c>
      <c r="N33" s="56">
        <f t="shared" si="46"/>
        <v>0</v>
      </c>
      <c r="O33" s="56">
        <f t="shared" si="47"/>
        <v>0</v>
      </c>
      <c r="P33" s="56">
        <f t="shared" si="48"/>
        <v>1</v>
      </c>
      <c r="Q33" s="56">
        <f t="shared" si="49"/>
        <v>0</v>
      </c>
      <c r="R33" s="56"/>
      <c r="S33" s="55" t="s">
        <v>218</v>
      </c>
      <c r="T33" s="34"/>
      <c r="U33" s="166" t="s">
        <v>16</v>
      </c>
      <c r="V33" s="200" t="s">
        <v>120</v>
      </c>
      <c r="W33" s="170">
        <f t="shared" si="0"/>
        <v>4</v>
      </c>
      <c r="X33" s="52">
        <f t="shared" si="1"/>
        <v>5</v>
      </c>
      <c r="Y33" s="52">
        <f t="shared" si="2"/>
        <v>8</v>
      </c>
      <c r="Z33" s="52">
        <f t="shared" si="3"/>
        <v>0</v>
      </c>
      <c r="AA33" s="52">
        <f>SUMIF($C$2:$C$123,V33,$I$2:$I$123)+SUMIF($S$2:$S$123,V33,$P$2:P$123)</f>
        <v>1</v>
      </c>
      <c r="AB33" s="171">
        <f t="shared" si="4"/>
        <v>3</v>
      </c>
      <c r="AC33" s="178">
        <f t="shared" si="5"/>
        <v>1</v>
      </c>
      <c r="AD33" s="181">
        <f t="shared" si="6"/>
        <v>8.3333333333333329E-2</v>
      </c>
      <c r="AE33" s="178">
        <f>IF(W33&gt;0,IF(AI33=MAX($AI$32:$AI$36),2,0),)</f>
        <v>2</v>
      </c>
      <c r="AF33" s="191">
        <f>IF(W33&gt;0,IF(AD33=MAX($AD$32:$AD$36),AC33+AE33+2,AC33+AE33),)</f>
        <v>3</v>
      </c>
      <c r="AG33" s="187">
        <f t="shared" si="7"/>
        <v>1</v>
      </c>
      <c r="AH33" s="53">
        <f t="shared" si="8"/>
        <v>2</v>
      </c>
      <c r="AI33" s="207">
        <f t="shared" si="9"/>
        <v>1.25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197</v>
      </c>
      <c r="D34" s="56"/>
      <c r="E34" s="56">
        <f t="shared" si="38"/>
        <v>1</v>
      </c>
      <c r="F34" s="56">
        <f t="shared" si="39"/>
        <v>0</v>
      </c>
      <c r="G34" s="56">
        <f t="shared" si="40"/>
        <v>0</v>
      </c>
      <c r="H34" s="56">
        <f t="shared" si="41"/>
        <v>0</v>
      </c>
      <c r="I34" s="56">
        <f t="shared" si="42"/>
        <v>1</v>
      </c>
      <c r="J34" s="56">
        <f t="shared" si="43"/>
        <v>0</v>
      </c>
      <c r="K34" s="57"/>
      <c r="L34" s="56">
        <f t="shared" si="44"/>
        <v>1</v>
      </c>
      <c r="M34" s="56">
        <f t="shared" si="45"/>
        <v>0</v>
      </c>
      <c r="N34" s="56">
        <f t="shared" si="46"/>
        <v>0</v>
      </c>
      <c r="O34" s="56">
        <f t="shared" si="47"/>
        <v>0</v>
      </c>
      <c r="P34" s="56">
        <f t="shared" si="48"/>
        <v>1</v>
      </c>
      <c r="Q34" s="56">
        <f t="shared" si="49"/>
        <v>0</v>
      </c>
      <c r="R34" s="56"/>
      <c r="S34" s="55" t="s">
        <v>219</v>
      </c>
      <c r="T34" s="34"/>
      <c r="U34" s="166" t="s">
        <v>16</v>
      </c>
      <c r="V34" s="200"/>
      <c r="W34" s="170">
        <f t="shared" si="0"/>
        <v>0</v>
      </c>
      <c r="X34" s="52">
        <f t="shared" si="1"/>
        <v>0</v>
      </c>
      <c r="Y34" s="52">
        <f t="shared" si="2"/>
        <v>0</v>
      </c>
      <c r="Z34" s="52">
        <f t="shared" si="3"/>
        <v>0</v>
      </c>
      <c r="AA34" s="52">
        <f>SUMIF($C$2:$C$123,V34,$I$2:$I$123)+SUMIF($S$2:$S$123,V34,$P$2:P$123)</f>
        <v>0</v>
      </c>
      <c r="AB34" s="171">
        <f t="shared" si="4"/>
        <v>0</v>
      </c>
      <c r="AC34" s="178">
        <f t="shared" si="5"/>
        <v>0</v>
      </c>
      <c r="AD34" s="181" t="str">
        <f t="shared" si="6"/>
        <v>-</v>
      </c>
      <c r="AE34" s="178">
        <f>IF(W34&gt;0,IF(AI34=MAX($AI$32:$AI$36),2,0),)</f>
        <v>0</v>
      </c>
      <c r="AF34" s="191">
        <f>IF(W34&gt;0,IF(AD34=MAX($AD$32:$AD$36),AC34+AE34+2,AC34+AE34),)</f>
        <v>0</v>
      </c>
      <c r="AG34" s="187">
        <f t="shared" si="7"/>
        <v>0</v>
      </c>
      <c r="AH34" s="53" t="str">
        <f t="shared" si="8"/>
        <v>-</v>
      </c>
      <c r="AI34" s="207" t="str">
        <f t="shared" si="9"/>
        <v>-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13</v>
      </c>
      <c r="D35" s="56"/>
      <c r="E35" s="56">
        <f t="shared" si="38"/>
        <v>1</v>
      </c>
      <c r="F35" s="56">
        <f t="shared" si="39"/>
        <v>0</v>
      </c>
      <c r="G35" s="56">
        <f t="shared" si="40"/>
        <v>0</v>
      </c>
      <c r="H35" s="56">
        <f t="shared" si="41"/>
        <v>0</v>
      </c>
      <c r="I35" s="56">
        <f t="shared" si="42"/>
        <v>1</v>
      </c>
      <c r="J35" s="56">
        <f t="shared" si="43"/>
        <v>0</v>
      </c>
      <c r="K35" s="57"/>
      <c r="L35" s="56">
        <f t="shared" si="44"/>
        <v>1</v>
      </c>
      <c r="M35" s="56">
        <f t="shared" si="45"/>
        <v>0</v>
      </c>
      <c r="N35" s="56">
        <f t="shared" si="46"/>
        <v>0</v>
      </c>
      <c r="O35" s="56">
        <f t="shared" si="47"/>
        <v>0</v>
      </c>
      <c r="P35" s="56">
        <f t="shared" si="48"/>
        <v>1</v>
      </c>
      <c r="Q35" s="56">
        <f t="shared" si="49"/>
        <v>0</v>
      </c>
      <c r="R35" s="56"/>
      <c r="S35" s="55" t="s">
        <v>142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15</v>
      </c>
      <c r="D36" s="56"/>
      <c r="E36" s="56">
        <f t="shared" si="38"/>
        <v>1</v>
      </c>
      <c r="F36" s="56">
        <f t="shared" si="39"/>
        <v>0</v>
      </c>
      <c r="G36" s="56">
        <f t="shared" si="40"/>
        <v>0</v>
      </c>
      <c r="H36" s="56">
        <f t="shared" si="41"/>
        <v>0</v>
      </c>
      <c r="I36" s="56">
        <f t="shared" si="42"/>
        <v>1</v>
      </c>
      <c r="J36" s="56">
        <f t="shared" si="43"/>
        <v>0</v>
      </c>
      <c r="K36" s="57"/>
      <c r="L36" s="56">
        <f t="shared" si="44"/>
        <v>1</v>
      </c>
      <c r="M36" s="56">
        <f t="shared" si="45"/>
        <v>0</v>
      </c>
      <c r="N36" s="56">
        <f t="shared" si="46"/>
        <v>0</v>
      </c>
      <c r="O36" s="56">
        <f t="shared" si="47"/>
        <v>0</v>
      </c>
      <c r="P36" s="56">
        <f t="shared" si="48"/>
        <v>1</v>
      </c>
      <c r="Q36" s="56">
        <f t="shared" si="49"/>
        <v>0</v>
      </c>
      <c r="R36" s="56"/>
      <c r="S36" s="55" t="s">
        <v>175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202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 t="s">
        <v>172</v>
      </c>
      <c r="D37" s="56"/>
      <c r="E37" s="56">
        <f t="shared" si="38"/>
        <v>1</v>
      </c>
      <c r="F37" s="56">
        <f t="shared" si="39"/>
        <v>0</v>
      </c>
      <c r="G37" s="56">
        <f t="shared" si="40"/>
        <v>0</v>
      </c>
      <c r="H37" s="56">
        <f t="shared" si="41"/>
        <v>0</v>
      </c>
      <c r="I37" s="56">
        <f t="shared" si="42"/>
        <v>1</v>
      </c>
      <c r="J37" s="56">
        <f t="shared" si="43"/>
        <v>0</v>
      </c>
      <c r="K37" s="57"/>
      <c r="L37" s="56">
        <f t="shared" si="44"/>
        <v>1</v>
      </c>
      <c r="M37" s="56">
        <f t="shared" si="45"/>
        <v>0</v>
      </c>
      <c r="N37" s="56">
        <f t="shared" si="46"/>
        <v>0</v>
      </c>
      <c r="O37" s="56">
        <f t="shared" si="47"/>
        <v>0</v>
      </c>
      <c r="P37" s="56">
        <f t="shared" si="48"/>
        <v>1</v>
      </c>
      <c r="Q37" s="56">
        <f t="shared" si="49"/>
        <v>0</v>
      </c>
      <c r="R37" s="56"/>
      <c r="S37" s="55" t="s">
        <v>14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11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148</v>
      </c>
      <c r="D38" s="56"/>
      <c r="E38" s="56">
        <f t="shared" si="38"/>
        <v>1</v>
      </c>
      <c r="F38" s="56">
        <f t="shared" si="39"/>
        <v>0</v>
      </c>
      <c r="G38" s="56">
        <f t="shared" si="40"/>
        <v>0</v>
      </c>
      <c r="H38" s="56">
        <f t="shared" si="41"/>
        <v>0</v>
      </c>
      <c r="I38" s="56">
        <f t="shared" si="42"/>
        <v>1</v>
      </c>
      <c r="J38" s="56">
        <f t="shared" si="43"/>
        <v>0</v>
      </c>
      <c r="K38" s="57"/>
      <c r="L38" s="56">
        <f t="shared" si="44"/>
        <v>1</v>
      </c>
      <c r="M38" s="56">
        <f t="shared" si="45"/>
        <v>0</v>
      </c>
      <c r="N38" s="56">
        <f t="shared" si="46"/>
        <v>0</v>
      </c>
      <c r="O38" s="56">
        <f t="shared" si="47"/>
        <v>0</v>
      </c>
      <c r="P38" s="56">
        <f t="shared" si="48"/>
        <v>1</v>
      </c>
      <c r="Q38" s="56">
        <f t="shared" si="49"/>
        <v>0</v>
      </c>
      <c r="R38" s="56"/>
      <c r="S38" s="55" t="s">
        <v>207</v>
      </c>
      <c r="T38" s="34"/>
      <c r="U38" s="295">
        <v>15</v>
      </c>
      <c r="V38" s="338">
        <f>U38/Resumo!C159</f>
        <v>0.44117647058823528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0</v>
      </c>
      <c r="G39" s="56">
        <f t="shared" si="40"/>
        <v>0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0</v>
      </c>
      <c r="N39" s="56">
        <f t="shared" si="46"/>
        <v>0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0</v>
      </c>
      <c r="G40" s="67">
        <f t="shared" si="40"/>
        <v>0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0</v>
      </c>
      <c r="N40" s="67">
        <f t="shared" si="46"/>
        <v>0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5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20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5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Preto</v>
      </c>
      <c r="D43" s="49">
        <f>SUM(D44:D53)</f>
        <v>0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1</v>
      </c>
      <c r="S43" s="48" t="str">
        <f>C4</f>
        <v>Branco</v>
      </c>
      <c r="T43" s="34"/>
      <c r="U43" s="151" t="str">
        <f>IFERROR(VLOOKUP(V43,Resumo!$D$7:$E$147,2,FALSE),"")</f>
        <v>G</v>
      </c>
      <c r="V43" s="116" t="s">
        <v>77</v>
      </c>
      <c r="W43" s="116">
        <f t="shared" ref="W43:AC58" si="50">COUNTIFS($C$4:$C$131,$V43,$B$4:$B$131,W$42)+COUNTIFS($S$4:$S$131,$V43,$B$4:$B$131,W$42)</f>
        <v>5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Fabio</v>
      </c>
      <c r="D44" s="56"/>
      <c r="E44" s="56">
        <f t="shared" ref="E44:E53" si="51">IF((C44=""),0,IF($D$43=$R$43,1,IF($D$43&gt;$R$43,3,IF($D$43&lt;$R$43,0))))</f>
        <v>0</v>
      </c>
      <c r="F44" s="56">
        <f t="shared" ref="F44:F53" si="52">$D$43</f>
        <v>0</v>
      </c>
      <c r="G44" s="56">
        <f t="shared" ref="G44:G53" si="53">$R$43</f>
        <v>1</v>
      </c>
      <c r="H44" s="56">
        <f t="shared" ref="H44:H53" si="54">IF((C44=""),0,IF($D$43&gt;$R$43,1,0))</f>
        <v>0</v>
      </c>
      <c r="I44" s="56">
        <f t="shared" ref="I44:I53" si="55">IF((C44=""),0,IF($D$43=$R$43,1,0))</f>
        <v>0</v>
      </c>
      <c r="J44" s="56">
        <f t="shared" ref="J44:J53" si="56">IF((C44=""),0,IF($D$43&lt;$R$43,1,0))</f>
        <v>1</v>
      </c>
      <c r="K44" s="57"/>
      <c r="L44" s="56">
        <f t="shared" ref="L44:L53" si="57">IF((S44=""),0,IF($D$43=$R$43,1,IF($D$43&lt;$R$43,3,IF($D$43&gt;$R$43,0))))</f>
        <v>3</v>
      </c>
      <c r="M44" s="56">
        <f t="shared" ref="M44:M53" si="58">$R$43</f>
        <v>1</v>
      </c>
      <c r="N44" s="56">
        <f t="shared" ref="N44:N53" si="59">$D$43</f>
        <v>0</v>
      </c>
      <c r="O44" s="56">
        <f t="shared" ref="O44:O53" si="60">IF((S44=""),0,IF($D$43&lt;$R$43,1,0))</f>
        <v>1</v>
      </c>
      <c r="P44" s="56">
        <f t="shared" ref="P44:P53" si="61">IF((S44=""),0,IF($D$43=$R$43,1,0))</f>
        <v>0</v>
      </c>
      <c r="Q44" s="56">
        <f t="shared" ref="Q44:Q53" si="62">IF((S44=""),0,IF($D$43&gt;$R$43,1,0))</f>
        <v>0</v>
      </c>
      <c r="R44" s="56"/>
      <c r="S44" s="55" t="str">
        <f>$S$5</f>
        <v>Jean</v>
      </c>
      <c r="T44" s="34"/>
      <c r="U44" s="153" t="str">
        <f>IFERROR(VLOOKUP(V44,Resumo!$D$7:$E$147,2,FALSE),"")</f>
        <v/>
      </c>
      <c r="V44" s="114" t="s">
        <v>205</v>
      </c>
      <c r="W44" s="114">
        <f t="shared" si="50"/>
        <v>5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 t="s">
        <v>112</v>
      </c>
      <c r="D45" s="56"/>
      <c r="E45" s="56">
        <f t="shared" si="51"/>
        <v>0</v>
      </c>
      <c r="F45" s="56">
        <f t="shared" si="52"/>
        <v>0</v>
      </c>
      <c r="G45" s="56">
        <f t="shared" si="53"/>
        <v>1</v>
      </c>
      <c r="H45" s="56">
        <f t="shared" si="54"/>
        <v>0</v>
      </c>
      <c r="I45" s="56">
        <f t="shared" si="55"/>
        <v>0</v>
      </c>
      <c r="J45" s="56">
        <f t="shared" si="56"/>
        <v>1</v>
      </c>
      <c r="K45" s="57"/>
      <c r="L45" s="56">
        <f t="shared" si="57"/>
        <v>3</v>
      </c>
      <c r="M45" s="56">
        <f t="shared" si="58"/>
        <v>1</v>
      </c>
      <c r="N45" s="56">
        <f t="shared" si="59"/>
        <v>0</v>
      </c>
      <c r="O45" s="56">
        <f t="shared" si="60"/>
        <v>1</v>
      </c>
      <c r="P45" s="56">
        <f t="shared" si="61"/>
        <v>0</v>
      </c>
      <c r="Q45" s="56">
        <f t="shared" si="62"/>
        <v>0</v>
      </c>
      <c r="R45" s="56"/>
      <c r="S45" s="55" t="s">
        <v>84</v>
      </c>
      <c r="T45" s="34"/>
      <c r="U45" s="153" t="str">
        <f>IFERROR(VLOOKUP(V45,Resumo!$D$7:$E$147,2,FALSE),"")</f>
        <v>V</v>
      </c>
      <c r="V45" s="114" t="s">
        <v>13</v>
      </c>
      <c r="W45" s="114">
        <f t="shared" si="50"/>
        <v>0</v>
      </c>
      <c r="X45" s="114">
        <f t="shared" si="50"/>
        <v>0</v>
      </c>
      <c r="Y45" s="114">
        <f t="shared" si="50"/>
        <v>0</v>
      </c>
      <c r="Z45" s="114">
        <f t="shared" si="50"/>
        <v>0</v>
      </c>
      <c r="AA45" s="114">
        <f t="shared" si="50"/>
        <v>4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 t="s">
        <v>82</v>
      </c>
      <c r="D46" s="56"/>
      <c r="E46" s="56">
        <f t="shared" si="51"/>
        <v>0</v>
      </c>
      <c r="F46" s="56">
        <f t="shared" si="52"/>
        <v>0</v>
      </c>
      <c r="G46" s="56">
        <f t="shared" si="53"/>
        <v>1</v>
      </c>
      <c r="H46" s="56">
        <f t="shared" si="54"/>
        <v>0</v>
      </c>
      <c r="I46" s="56">
        <f t="shared" si="55"/>
        <v>0</v>
      </c>
      <c r="J46" s="56">
        <f t="shared" si="56"/>
        <v>1</v>
      </c>
      <c r="K46" s="57"/>
      <c r="L46" s="56">
        <f t="shared" si="57"/>
        <v>3</v>
      </c>
      <c r="M46" s="56">
        <f t="shared" si="58"/>
        <v>1</v>
      </c>
      <c r="N46" s="56">
        <f t="shared" si="59"/>
        <v>0</v>
      </c>
      <c r="O46" s="56">
        <f t="shared" si="60"/>
        <v>1</v>
      </c>
      <c r="P46" s="56">
        <f t="shared" si="61"/>
        <v>0</v>
      </c>
      <c r="Q46" s="56">
        <f t="shared" si="62"/>
        <v>0</v>
      </c>
      <c r="R46" s="56"/>
      <c r="S46" s="55" t="s">
        <v>146</v>
      </c>
      <c r="T46" s="34"/>
      <c r="U46" s="153" t="str">
        <f>IFERROR(VLOOKUP(V46,Resumo!$D$7:$E$147,2,FALSE),"")</f>
        <v>V</v>
      </c>
      <c r="V46" s="114" t="s">
        <v>14</v>
      </c>
      <c r="W46" s="114">
        <f t="shared" si="50"/>
        <v>0</v>
      </c>
      <c r="X46" s="114">
        <f t="shared" si="50"/>
        <v>0</v>
      </c>
      <c r="Y46" s="114">
        <f t="shared" si="50"/>
        <v>0</v>
      </c>
      <c r="Z46" s="114">
        <f t="shared" si="50"/>
        <v>0</v>
      </c>
      <c r="AA46" s="114">
        <f t="shared" si="50"/>
        <v>0</v>
      </c>
      <c r="AB46" s="114">
        <f t="shared" si="50"/>
        <v>5</v>
      </c>
      <c r="AC46" s="154">
        <f t="shared" si="50"/>
        <v>0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 t="s">
        <v>81</v>
      </c>
      <c r="D47" s="56"/>
      <c r="E47" s="56">
        <f t="shared" si="51"/>
        <v>0</v>
      </c>
      <c r="F47" s="56">
        <f t="shared" si="52"/>
        <v>0</v>
      </c>
      <c r="G47" s="56">
        <f t="shared" si="53"/>
        <v>1</v>
      </c>
      <c r="H47" s="56">
        <f t="shared" si="54"/>
        <v>0</v>
      </c>
      <c r="I47" s="56">
        <f t="shared" si="55"/>
        <v>0</v>
      </c>
      <c r="J47" s="56">
        <f t="shared" si="56"/>
        <v>1</v>
      </c>
      <c r="K47" s="57"/>
      <c r="L47" s="56">
        <f t="shared" si="57"/>
        <v>3</v>
      </c>
      <c r="M47" s="56">
        <f t="shared" si="58"/>
        <v>1</v>
      </c>
      <c r="N47" s="56">
        <f t="shared" si="59"/>
        <v>0</v>
      </c>
      <c r="O47" s="56">
        <f t="shared" si="60"/>
        <v>1</v>
      </c>
      <c r="P47" s="56">
        <f t="shared" si="61"/>
        <v>0</v>
      </c>
      <c r="Q47" s="56">
        <f t="shared" si="62"/>
        <v>0</v>
      </c>
      <c r="R47" s="56"/>
      <c r="S47" s="55" t="s">
        <v>197</v>
      </c>
      <c r="T47" s="34"/>
      <c r="U47" s="153" t="str">
        <f>IFERROR(VLOOKUP(V47,Resumo!$D$7:$E$147,2,FALSE),"")</f>
        <v>L</v>
      </c>
      <c r="V47" s="114" t="s">
        <v>81</v>
      </c>
      <c r="W47" s="114">
        <f t="shared" si="50"/>
        <v>0</v>
      </c>
      <c r="X47" s="114">
        <f t="shared" si="50"/>
        <v>0</v>
      </c>
      <c r="Y47" s="114">
        <f t="shared" si="50"/>
        <v>0</v>
      </c>
      <c r="Z47" s="114">
        <f t="shared" si="50"/>
        <v>4</v>
      </c>
      <c r="AA47" s="114">
        <f t="shared" si="50"/>
        <v>0</v>
      </c>
      <c r="AB47" s="114">
        <f t="shared" si="50"/>
        <v>0</v>
      </c>
      <c r="AC47" s="154">
        <f t="shared" si="50"/>
        <v>0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 t="s">
        <v>142</v>
      </c>
      <c r="D48" s="56"/>
      <c r="E48" s="56">
        <f t="shared" si="51"/>
        <v>0</v>
      </c>
      <c r="F48" s="56">
        <f t="shared" si="52"/>
        <v>0</v>
      </c>
      <c r="G48" s="56">
        <f t="shared" si="53"/>
        <v>1</v>
      </c>
      <c r="H48" s="56">
        <f t="shared" si="54"/>
        <v>0</v>
      </c>
      <c r="I48" s="56">
        <f t="shared" si="55"/>
        <v>0</v>
      </c>
      <c r="J48" s="56">
        <f t="shared" si="56"/>
        <v>1</v>
      </c>
      <c r="K48" s="57"/>
      <c r="L48" s="56">
        <f t="shared" si="57"/>
        <v>3</v>
      </c>
      <c r="M48" s="56">
        <f t="shared" si="58"/>
        <v>1</v>
      </c>
      <c r="N48" s="56">
        <f t="shared" si="59"/>
        <v>0</v>
      </c>
      <c r="O48" s="56">
        <f t="shared" si="60"/>
        <v>1</v>
      </c>
      <c r="P48" s="56">
        <f t="shared" si="61"/>
        <v>0</v>
      </c>
      <c r="Q48" s="56">
        <f t="shared" si="62"/>
        <v>0</v>
      </c>
      <c r="R48" s="56"/>
      <c r="S48" s="55" t="s">
        <v>13</v>
      </c>
      <c r="T48" s="34"/>
      <c r="U48" s="153" t="str">
        <f>IFERROR(VLOOKUP(V48,Resumo!$D$7:$E$147,2,FALSE),"")</f>
        <v>Z</v>
      </c>
      <c r="V48" s="114" t="s">
        <v>142</v>
      </c>
      <c r="W48" s="114">
        <f t="shared" si="50"/>
        <v>0</v>
      </c>
      <c r="X48" s="114">
        <f t="shared" si="50"/>
        <v>0</v>
      </c>
      <c r="Y48" s="114">
        <f t="shared" si="50"/>
        <v>0</v>
      </c>
      <c r="Z48" s="114">
        <f t="shared" si="50"/>
        <v>0</v>
      </c>
      <c r="AA48" s="114">
        <f t="shared" si="50"/>
        <v>5</v>
      </c>
      <c r="AB48" s="114">
        <f t="shared" si="50"/>
        <v>0</v>
      </c>
      <c r="AC48" s="154">
        <f t="shared" si="50"/>
        <v>0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 t="s">
        <v>175</v>
      </c>
      <c r="D49" s="56"/>
      <c r="E49" s="56">
        <f t="shared" si="51"/>
        <v>0</v>
      </c>
      <c r="F49" s="56">
        <f t="shared" si="52"/>
        <v>0</v>
      </c>
      <c r="G49" s="56">
        <f t="shared" si="53"/>
        <v>1</v>
      </c>
      <c r="H49" s="56">
        <f t="shared" si="54"/>
        <v>0</v>
      </c>
      <c r="I49" s="56">
        <f t="shared" si="55"/>
        <v>0</v>
      </c>
      <c r="J49" s="56">
        <f t="shared" si="56"/>
        <v>1</v>
      </c>
      <c r="K49" s="57"/>
      <c r="L49" s="56">
        <f t="shared" si="57"/>
        <v>3</v>
      </c>
      <c r="M49" s="56">
        <f t="shared" si="58"/>
        <v>1</v>
      </c>
      <c r="N49" s="56">
        <f t="shared" si="59"/>
        <v>0</v>
      </c>
      <c r="O49" s="56">
        <f t="shared" si="60"/>
        <v>1</v>
      </c>
      <c r="P49" s="56">
        <f t="shared" si="61"/>
        <v>0</v>
      </c>
      <c r="Q49" s="56">
        <f t="shared" si="62"/>
        <v>0</v>
      </c>
      <c r="R49" s="56"/>
      <c r="S49" s="55" t="s">
        <v>15</v>
      </c>
      <c r="T49" s="34"/>
      <c r="U49" s="153" t="str">
        <f>IFERROR(VLOOKUP(V49,Resumo!$D$7:$E$147,2,FALSE),"")</f>
        <v>Z</v>
      </c>
      <c r="V49" s="114" t="s">
        <v>112</v>
      </c>
      <c r="W49" s="114">
        <f t="shared" si="50"/>
        <v>0</v>
      </c>
      <c r="X49" s="114">
        <f t="shared" si="50"/>
        <v>4</v>
      </c>
      <c r="Y49" s="114">
        <f t="shared" si="50"/>
        <v>0</v>
      </c>
      <c r="Z49" s="114">
        <f t="shared" si="50"/>
        <v>0</v>
      </c>
      <c r="AA49" s="114">
        <f t="shared" si="50"/>
        <v>0</v>
      </c>
      <c r="AB49" s="114">
        <f t="shared" si="50"/>
        <v>0</v>
      </c>
      <c r="AC49" s="154">
        <f t="shared" si="50"/>
        <v>0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 t="s">
        <v>14</v>
      </c>
      <c r="D50" s="56"/>
      <c r="E50" s="56">
        <f t="shared" si="51"/>
        <v>0</v>
      </c>
      <c r="F50" s="56">
        <f t="shared" si="52"/>
        <v>0</v>
      </c>
      <c r="G50" s="56">
        <f t="shared" si="53"/>
        <v>1</v>
      </c>
      <c r="H50" s="56">
        <f t="shared" si="54"/>
        <v>0</v>
      </c>
      <c r="I50" s="56">
        <f t="shared" si="55"/>
        <v>0</v>
      </c>
      <c r="J50" s="56">
        <f t="shared" si="56"/>
        <v>1</v>
      </c>
      <c r="K50" s="57"/>
      <c r="L50" s="56">
        <f t="shared" si="57"/>
        <v>3</v>
      </c>
      <c r="M50" s="56">
        <f t="shared" si="58"/>
        <v>1</v>
      </c>
      <c r="N50" s="56">
        <f t="shared" si="59"/>
        <v>0</v>
      </c>
      <c r="O50" s="56">
        <f t="shared" si="60"/>
        <v>1</v>
      </c>
      <c r="P50" s="56">
        <f t="shared" si="61"/>
        <v>0</v>
      </c>
      <c r="Q50" s="56">
        <f t="shared" si="62"/>
        <v>0</v>
      </c>
      <c r="R50" s="56"/>
      <c r="S50" s="55" t="s">
        <v>172</v>
      </c>
      <c r="T50" s="34"/>
      <c r="U50" s="153" t="str">
        <f>IFERROR(VLOOKUP(V50,Resumo!$D$7:$E$147,2,FALSE),"")</f>
        <v>A</v>
      </c>
      <c r="V50" s="114" t="s">
        <v>148</v>
      </c>
      <c r="W50" s="114">
        <f t="shared" si="50"/>
        <v>0</v>
      </c>
      <c r="X50" s="114">
        <f t="shared" si="50"/>
        <v>0</v>
      </c>
      <c r="Y50" s="114">
        <f t="shared" si="50"/>
        <v>0</v>
      </c>
      <c r="Z50" s="114">
        <f t="shared" si="50"/>
        <v>0</v>
      </c>
      <c r="AA50" s="114">
        <f t="shared" si="50"/>
        <v>0</v>
      </c>
      <c r="AB50" s="114">
        <f t="shared" si="50"/>
        <v>0</v>
      </c>
      <c r="AC50" s="154">
        <f t="shared" si="50"/>
        <v>3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 t="s">
        <v>120</v>
      </c>
      <c r="D51" s="56"/>
      <c r="E51" s="56">
        <f t="shared" si="51"/>
        <v>0</v>
      </c>
      <c r="F51" s="56">
        <f t="shared" si="52"/>
        <v>0</v>
      </c>
      <c r="G51" s="56">
        <f t="shared" si="53"/>
        <v>1</v>
      </c>
      <c r="H51" s="56">
        <f t="shared" si="54"/>
        <v>0</v>
      </c>
      <c r="I51" s="56">
        <f t="shared" si="55"/>
        <v>0</v>
      </c>
      <c r="J51" s="56">
        <f t="shared" si="56"/>
        <v>1</v>
      </c>
      <c r="K51" s="57"/>
      <c r="L51" s="56">
        <f t="shared" si="57"/>
        <v>3</v>
      </c>
      <c r="M51" s="56">
        <f t="shared" si="58"/>
        <v>1</v>
      </c>
      <c r="N51" s="56">
        <f t="shared" si="59"/>
        <v>0</v>
      </c>
      <c r="O51" s="56">
        <f t="shared" si="60"/>
        <v>1</v>
      </c>
      <c r="P51" s="56">
        <f t="shared" si="61"/>
        <v>0</v>
      </c>
      <c r="Q51" s="56">
        <f t="shared" si="62"/>
        <v>0</v>
      </c>
      <c r="R51" s="56">
        <v>1</v>
      </c>
      <c r="S51" s="55" t="s">
        <v>148</v>
      </c>
      <c r="T51" s="34"/>
      <c r="U51" s="153" t="str">
        <f>IFERROR(VLOOKUP(V51,Resumo!$D$7:$E$147,2,FALSE),"")</f>
        <v>L</v>
      </c>
      <c r="V51" s="114" t="s">
        <v>197</v>
      </c>
      <c r="W51" s="114">
        <f t="shared" si="50"/>
        <v>0</v>
      </c>
      <c r="X51" s="114">
        <f t="shared" si="50"/>
        <v>0</v>
      </c>
      <c r="Y51" s="114">
        <f t="shared" si="50"/>
        <v>1</v>
      </c>
      <c r="Z51" s="114">
        <f t="shared" si="50"/>
        <v>3</v>
      </c>
      <c r="AA51" s="114">
        <f t="shared" si="50"/>
        <v>0</v>
      </c>
      <c r="AB51" s="114">
        <f t="shared" si="50"/>
        <v>0</v>
      </c>
      <c r="AC51" s="154">
        <f t="shared" si="50"/>
        <v>0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0</v>
      </c>
      <c r="G52" s="56">
        <f t="shared" si="53"/>
        <v>1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1</v>
      </c>
      <c r="N52" s="56">
        <f t="shared" si="59"/>
        <v>0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L</v>
      </c>
      <c r="V52" s="114" t="s">
        <v>82</v>
      </c>
      <c r="W52" s="114">
        <f t="shared" si="50"/>
        <v>0</v>
      </c>
      <c r="X52" s="114">
        <f t="shared" si="50"/>
        <v>0</v>
      </c>
      <c r="Y52" s="114">
        <f t="shared" si="50"/>
        <v>4</v>
      </c>
      <c r="Z52" s="114">
        <f t="shared" si="50"/>
        <v>0</v>
      </c>
      <c r="AA52" s="114">
        <f t="shared" si="50"/>
        <v>0</v>
      </c>
      <c r="AB52" s="114">
        <f t="shared" si="50"/>
        <v>0</v>
      </c>
      <c r="AC52" s="154">
        <f t="shared" si="50"/>
        <v>0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0</v>
      </c>
      <c r="G53" s="67">
        <f t="shared" si="53"/>
        <v>1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1</v>
      </c>
      <c r="N53" s="67">
        <f t="shared" si="59"/>
        <v>0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L</v>
      </c>
      <c r="V53" s="114" t="s">
        <v>146</v>
      </c>
      <c r="W53" s="114">
        <f t="shared" si="50"/>
        <v>0</v>
      </c>
      <c r="X53" s="114">
        <f t="shared" si="50"/>
        <v>0</v>
      </c>
      <c r="Y53" s="114">
        <f t="shared" si="50"/>
        <v>3</v>
      </c>
      <c r="Z53" s="114">
        <f t="shared" si="50"/>
        <v>0</v>
      </c>
      <c r="AA53" s="114">
        <f t="shared" si="50"/>
        <v>1</v>
      </c>
      <c r="AB53" s="114">
        <f t="shared" si="50"/>
        <v>0</v>
      </c>
      <c r="AC53" s="154">
        <f t="shared" si="50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M</v>
      </c>
      <c r="V54" s="114" t="s">
        <v>175</v>
      </c>
      <c r="W54" s="114">
        <f t="shared" si="50"/>
        <v>0</v>
      </c>
      <c r="X54" s="114">
        <f t="shared" si="50"/>
        <v>0</v>
      </c>
      <c r="Y54" s="114">
        <f t="shared" si="50"/>
        <v>0</v>
      </c>
      <c r="Z54" s="114">
        <f t="shared" si="50"/>
        <v>0</v>
      </c>
      <c r="AA54" s="114">
        <f t="shared" si="50"/>
        <v>0</v>
      </c>
      <c r="AB54" s="114">
        <f t="shared" si="50"/>
        <v>5</v>
      </c>
      <c r="AC54" s="154">
        <f t="shared" si="50"/>
        <v>0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M</v>
      </c>
      <c r="V55" s="114" t="s">
        <v>15</v>
      </c>
      <c r="W55" s="114">
        <f t="shared" si="50"/>
        <v>0</v>
      </c>
      <c r="X55" s="114">
        <f t="shared" si="50"/>
        <v>0</v>
      </c>
      <c r="Y55" s="114">
        <f t="shared" si="50"/>
        <v>0</v>
      </c>
      <c r="Z55" s="114">
        <f t="shared" si="50"/>
        <v>0</v>
      </c>
      <c r="AA55" s="114">
        <f t="shared" si="50"/>
        <v>0</v>
      </c>
      <c r="AB55" s="114">
        <f t="shared" si="50"/>
        <v>5</v>
      </c>
      <c r="AC55" s="154">
        <f t="shared" si="50"/>
        <v>0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 t="str">
        <f>C4</f>
        <v>Branco</v>
      </c>
      <c r="D56" s="49">
        <f>SUM(D57:D66)</f>
        <v>2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1</v>
      </c>
      <c r="S56" s="48" t="str">
        <f>S4</f>
        <v>Preto</v>
      </c>
      <c r="T56" s="34"/>
      <c r="U56" s="153" t="str">
        <f>IFERROR(VLOOKUP(V56,Resumo!$D$7:$E$147,2,FALSE),"")</f>
        <v>M</v>
      </c>
      <c r="V56" s="114" t="s">
        <v>172</v>
      </c>
      <c r="W56" s="114">
        <f t="shared" si="50"/>
        <v>0</v>
      </c>
      <c r="X56" s="114">
        <f t="shared" si="50"/>
        <v>0</v>
      </c>
      <c r="Y56" s="114">
        <f t="shared" si="50"/>
        <v>0</v>
      </c>
      <c r="Z56" s="114">
        <f t="shared" si="50"/>
        <v>0</v>
      </c>
      <c r="AA56" s="114">
        <f t="shared" si="50"/>
        <v>0</v>
      </c>
      <c r="AB56" s="114">
        <f t="shared" si="50"/>
        <v>5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 t="str">
        <f>C5</f>
        <v>Fabio</v>
      </c>
      <c r="D57" s="56"/>
      <c r="E57" s="56">
        <f t="shared" ref="E57:E66" si="63">IF((C57=""),0,IF($D$56=$R$56,1,IF($D$56&gt;$R$56,3,IF($D$56&lt;$R$56,0))))</f>
        <v>3</v>
      </c>
      <c r="F57" s="56">
        <f t="shared" ref="F57:F66" si="64">$D$56</f>
        <v>2</v>
      </c>
      <c r="G57" s="56">
        <f t="shared" ref="G57:G66" si="65">$R$56</f>
        <v>1</v>
      </c>
      <c r="H57" s="56">
        <f t="shared" ref="H57:H66" si="66">IF((C57=""),0,IF($D$56&gt;$R$56,1,0))</f>
        <v>1</v>
      </c>
      <c r="I57" s="56">
        <f t="shared" ref="I57:I66" si="67">IF((C57=""),0,IF($D$56=$R$56,1,0))</f>
        <v>0</v>
      </c>
      <c r="J57" s="56">
        <f t="shared" ref="J57:J66" si="68">IF((C57=""),0,IF($D$56&lt;$R$56,1,0))</f>
        <v>0</v>
      </c>
      <c r="K57" s="57"/>
      <c r="L57" s="56">
        <f t="shared" ref="L57:L66" si="69">IF((S57=""),0,IF($D$56=$R$56,1,IF($D$56&lt;$R$56,3,IF($D$56&gt;$R$56,0))))</f>
        <v>0</v>
      </c>
      <c r="M57" s="56">
        <f t="shared" ref="M57:M66" si="70">$R$56</f>
        <v>1</v>
      </c>
      <c r="N57" s="56">
        <f t="shared" ref="N57:N66" si="71">$D$56</f>
        <v>2</v>
      </c>
      <c r="O57" s="56">
        <f t="shared" ref="O57:O66" si="72">IF((S57=""),0,IF($D$56&lt;$R$56,1,0))</f>
        <v>0</v>
      </c>
      <c r="P57" s="56">
        <f t="shared" ref="P57:P66" si="73">IF((S57=""),0,IF($D$56=$R$56,1,0))</f>
        <v>0</v>
      </c>
      <c r="Q57" s="56">
        <f t="shared" ref="Q57:Q66" si="74">IF((S57=""),0,IF($D$56&gt;$R$56,1,0))</f>
        <v>1</v>
      </c>
      <c r="R57" s="56"/>
      <c r="S57" s="55" t="str">
        <f>S5</f>
        <v>Jean</v>
      </c>
      <c r="T57" s="34"/>
      <c r="U57" s="153" t="str">
        <f>IFERROR(VLOOKUP(V57,Resumo!$D$7:$E$147,2,FALSE),"")</f>
        <v/>
      </c>
      <c r="V57" s="114" t="s">
        <v>120</v>
      </c>
      <c r="W57" s="114">
        <f t="shared" si="50"/>
        <v>0</v>
      </c>
      <c r="X57" s="114">
        <f t="shared" si="50"/>
        <v>0</v>
      </c>
      <c r="Y57" s="114">
        <f t="shared" si="50"/>
        <v>0</v>
      </c>
      <c r="Z57" s="114">
        <f t="shared" si="50"/>
        <v>0</v>
      </c>
      <c r="AA57" s="114">
        <f t="shared" si="50"/>
        <v>0</v>
      </c>
      <c r="AB57" s="114">
        <f t="shared" si="50"/>
        <v>0</v>
      </c>
      <c r="AC57" s="154">
        <f t="shared" si="50"/>
        <v>4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 t="s">
        <v>218</v>
      </c>
      <c r="D58" s="56"/>
      <c r="E58" s="56">
        <f t="shared" si="63"/>
        <v>3</v>
      </c>
      <c r="F58" s="56">
        <f t="shared" si="64"/>
        <v>2</v>
      </c>
      <c r="G58" s="56">
        <f t="shared" si="65"/>
        <v>1</v>
      </c>
      <c r="H58" s="56">
        <f t="shared" si="66"/>
        <v>1</v>
      </c>
      <c r="I58" s="56">
        <f t="shared" si="67"/>
        <v>0</v>
      </c>
      <c r="J58" s="56">
        <f t="shared" si="68"/>
        <v>0</v>
      </c>
      <c r="K58" s="57"/>
      <c r="L58" s="56">
        <f t="shared" si="69"/>
        <v>0</v>
      </c>
      <c r="M58" s="56">
        <f t="shared" si="70"/>
        <v>1</v>
      </c>
      <c r="N58" s="56">
        <f t="shared" si="71"/>
        <v>2</v>
      </c>
      <c r="O58" s="56">
        <f t="shared" si="72"/>
        <v>0</v>
      </c>
      <c r="P58" s="56">
        <f t="shared" si="73"/>
        <v>0</v>
      </c>
      <c r="Q58" s="56">
        <f t="shared" si="74"/>
        <v>1</v>
      </c>
      <c r="R58" s="56"/>
      <c r="S58" s="55" t="s">
        <v>112</v>
      </c>
      <c r="T58" s="34"/>
      <c r="U58" s="153" t="str">
        <f>IFERROR(VLOOKUP(V58,Resumo!$D$7:$E$147,2,FALSE),"")</f>
        <v>Z</v>
      </c>
      <c r="V58" s="114" t="s">
        <v>84</v>
      </c>
      <c r="W58" s="114">
        <f t="shared" si="50"/>
        <v>0</v>
      </c>
      <c r="X58" s="114">
        <f t="shared" si="50"/>
        <v>3</v>
      </c>
      <c r="Y58" s="114">
        <f t="shared" si="50"/>
        <v>0</v>
      </c>
      <c r="Z58" s="114">
        <f t="shared" si="50"/>
        <v>0</v>
      </c>
      <c r="AA58" s="114">
        <f t="shared" si="50"/>
        <v>0</v>
      </c>
      <c r="AB58" s="114">
        <f t="shared" si="50"/>
        <v>0</v>
      </c>
      <c r="AC58" s="154">
        <f t="shared" si="50"/>
        <v>0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 t="s">
        <v>197</v>
      </c>
      <c r="D59" s="56"/>
      <c r="E59" s="56">
        <f t="shared" si="63"/>
        <v>3</v>
      </c>
      <c r="F59" s="56">
        <f t="shared" si="64"/>
        <v>2</v>
      </c>
      <c r="G59" s="56">
        <f t="shared" si="65"/>
        <v>1</v>
      </c>
      <c r="H59" s="56">
        <f t="shared" si="66"/>
        <v>1</v>
      </c>
      <c r="I59" s="56">
        <f t="shared" si="67"/>
        <v>0</v>
      </c>
      <c r="J59" s="56">
        <f t="shared" si="68"/>
        <v>0</v>
      </c>
      <c r="K59" s="57"/>
      <c r="L59" s="56">
        <f t="shared" si="69"/>
        <v>0</v>
      </c>
      <c r="M59" s="56">
        <f t="shared" si="70"/>
        <v>1</v>
      </c>
      <c r="N59" s="56">
        <f t="shared" si="71"/>
        <v>2</v>
      </c>
      <c r="O59" s="56">
        <f t="shared" si="72"/>
        <v>0</v>
      </c>
      <c r="P59" s="56">
        <f t="shared" si="73"/>
        <v>0</v>
      </c>
      <c r="Q59" s="56">
        <f t="shared" si="74"/>
        <v>1</v>
      </c>
      <c r="R59" s="56"/>
      <c r="S59" s="55" t="s">
        <v>82</v>
      </c>
      <c r="T59" s="34"/>
      <c r="U59" s="153" t="str">
        <f>IFERROR(VLOOKUP(V59,Resumo!$D$7:$E$147,2,FALSE),"")</f>
        <v/>
      </c>
      <c r="V59" s="114" t="s">
        <v>218</v>
      </c>
      <c r="W59" s="114">
        <f t="shared" ref="W59:AC74" si="75">COUNTIFS($C$4:$C$131,$V59,$B$4:$B$131,W$42)+COUNTIFS($S$4:$S$131,$V59,$B$4:$B$131,W$42)</f>
        <v>0</v>
      </c>
      <c r="X59" s="114">
        <f t="shared" si="75"/>
        <v>1</v>
      </c>
      <c r="Y59" s="114">
        <f t="shared" si="75"/>
        <v>2</v>
      </c>
      <c r="Z59" s="114">
        <f t="shared" si="75"/>
        <v>0</v>
      </c>
      <c r="AA59" s="114">
        <f t="shared" si="75"/>
        <v>0</v>
      </c>
      <c r="AB59" s="114">
        <f t="shared" si="75"/>
        <v>0</v>
      </c>
      <c r="AC59" s="154">
        <f t="shared" si="75"/>
        <v>0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 t="s">
        <v>219</v>
      </c>
      <c r="D60" s="56">
        <v>1</v>
      </c>
      <c r="E60" s="56">
        <f t="shared" si="63"/>
        <v>3</v>
      </c>
      <c r="F60" s="56">
        <f t="shared" si="64"/>
        <v>2</v>
      </c>
      <c r="G60" s="56">
        <f t="shared" si="65"/>
        <v>1</v>
      </c>
      <c r="H60" s="56">
        <f t="shared" si="66"/>
        <v>1</v>
      </c>
      <c r="I60" s="56">
        <f t="shared" si="67"/>
        <v>0</v>
      </c>
      <c r="J60" s="56">
        <f t="shared" si="68"/>
        <v>0</v>
      </c>
      <c r="K60" s="57"/>
      <c r="L60" s="56">
        <f t="shared" si="69"/>
        <v>0</v>
      </c>
      <c r="M60" s="56">
        <f t="shared" si="70"/>
        <v>1</v>
      </c>
      <c r="N60" s="56">
        <f t="shared" si="71"/>
        <v>2</v>
      </c>
      <c r="O60" s="56">
        <f t="shared" si="72"/>
        <v>0</v>
      </c>
      <c r="P60" s="56">
        <f t="shared" si="73"/>
        <v>0</v>
      </c>
      <c r="Q60" s="56">
        <f t="shared" si="74"/>
        <v>1</v>
      </c>
      <c r="R60" s="56"/>
      <c r="S60" s="55" t="s">
        <v>81</v>
      </c>
      <c r="T60" s="34"/>
      <c r="U60" s="153" t="str">
        <f>IFERROR(VLOOKUP(V60,Resumo!$D$7:$E$147,2,FALSE),"")</f>
        <v/>
      </c>
      <c r="V60" s="114" t="s">
        <v>219</v>
      </c>
      <c r="W60" s="114">
        <f t="shared" si="75"/>
        <v>0</v>
      </c>
      <c r="X60" s="114">
        <f t="shared" si="75"/>
        <v>0</v>
      </c>
      <c r="Y60" s="114">
        <f t="shared" si="75"/>
        <v>0</v>
      </c>
      <c r="Z60" s="114">
        <f t="shared" si="75"/>
        <v>3</v>
      </c>
      <c r="AA60" s="114">
        <f t="shared" si="75"/>
        <v>0</v>
      </c>
      <c r="AB60" s="114">
        <f t="shared" si="75"/>
        <v>0</v>
      </c>
      <c r="AC60" s="154">
        <f t="shared" si="75"/>
        <v>0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 t="s">
        <v>146</v>
      </c>
      <c r="D61" s="56"/>
      <c r="E61" s="56">
        <f t="shared" si="63"/>
        <v>3</v>
      </c>
      <c r="F61" s="56">
        <f t="shared" si="64"/>
        <v>2</v>
      </c>
      <c r="G61" s="56">
        <f t="shared" si="65"/>
        <v>1</v>
      </c>
      <c r="H61" s="56">
        <f t="shared" si="66"/>
        <v>1</v>
      </c>
      <c r="I61" s="56">
        <f t="shared" si="67"/>
        <v>0</v>
      </c>
      <c r="J61" s="56">
        <f t="shared" si="68"/>
        <v>0</v>
      </c>
      <c r="K61" s="57"/>
      <c r="L61" s="56">
        <f t="shared" si="69"/>
        <v>0</v>
      </c>
      <c r="M61" s="56">
        <f t="shared" si="70"/>
        <v>1</v>
      </c>
      <c r="N61" s="56">
        <f t="shared" si="71"/>
        <v>2</v>
      </c>
      <c r="O61" s="56">
        <f t="shared" si="72"/>
        <v>0</v>
      </c>
      <c r="P61" s="56">
        <f t="shared" si="73"/>
        <v>0</v>
      </c>
      <c r="Q61" s="56">
        <f t="shared" si="74"/>
        <v>1</v>
      </c>
      <c r="R61" s="56"/>
      <c r="S61" s="55" t="s">
        <v>142</v>
      </c>
      <c r="T61" s="34"/>
      <c r="U61" s="153" t="str">
        <f>IFERROR(VLOOKUP(V61,Resumo!$D$7:$E$147,2,FALSE),"")</f>
        <v/>
      </c>
      <c r="V61" s="114" t="s">
        <v>220</v>
      </c>
      <c r="W61" s="114">
        <f t="shared" si="75"/>
        <v>0</v>
      </c>
      <c r="X61" s="114">
        <f t="shared" si="75"/>
        <v>2</v>
      </c>
      <c r="Y61" s="114">
        <f t="shared" si="75"/>
        <v>0</v>
      </c>
      <c r="Z61" s="114">
        <f t="shared" si="75"/>
        <v>0</v>
      </c>
      <c r="AA61" s="114">
        <f t="shared" si="75"/>
        <v>0</v>
      </c>
      <c r="AB61" s="114">
        <f t="shared" si="75"/>
        <v>0</v>
      </c>
      <c r="AC61" s="154">
        <f t="shared" si="75"/>
        <v>0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 t="s">
        <v>15</v>
      </c>
      <c r="D62" s="56"/>
      <c r="E62" s="56">
        <f t="shared" si="63"/>
        <v>3</v>
      </c>
      <c r="F62" s="56">
        <f t="shared" si="64"/>
        <v>2</v>
      </c>
      <c r="G62" s="56">
        <f t="shared" si="65"/>
        <v>1</v>
      </c>
      <c r="H62" s="56">
        <f t="shared" si="66"/>
        <v>1</v>
      </c>
      <c r="I62" s="56">
        <f t="shared" si="67"/>
        <v>0</v>
      </c>
      <c r="J62" s="56">
        <f t="shared" si="68"/>
        <v>0</v>
      </c>
      <c r="K62" s="57"/>
      <c r="L62" s="56">
        <f t="shared" si="69"/>
        <v>0</v>
      </c>
      <c r="M62" s="56">
        <f t="shared" si="70"/>
        <v>1</v>
      </c>
      <c r="N62" s="56">
        <f t="shared" si="71"/>
        <v>2</v>
      </c>
      <c r="O62" s="56">
        <f t="shared" si="72"/>
        <v>0</v>
      </c>
      <c r="P62" s="56">
        <f t="shared" si="73"/>
        <v>0</v>
      </c>
      <c r="Q62" s="56">
        <f t="shared" si="74"/>
        <v>1</v>
      </c>
      <c r="R62" s="56"/>
      <c r="S62" s="55" t="s">
        <v>175</v>
      </c>
      <c r="T62" s="34"/>
      <c r="U62" s="153" t="str">
        <f>IFERROR(VLOOKUP(V62,Resumo!$D$7:$E$147,2,FALSE),"")</f>
        <v/>
      </c>
      <c r="V62" s="114" t="s">
        <v>207</v>
      </c>
      <c r="W62" s="114">
        <f t="shared" si="75"/>
        <v>0</v>
      </c>
      <c r="X62" s="114">
        <f t="shared" si="75"/>
        <v>0</v>
      </c>
      <c r="Y62" s="114">
        <f t="shared" si="75"/>
        <v>0</v>
      </c>
      <c r="Z62" s="114">
        <f t="shared" si="75"/>
        <v>0</v>
      </c>
      <c r="AA62" s="114">
        <f t="shared" si="75"/>
        <v>0</v>
      </c>
      <c r="AB62" s="114">
        <f t="shared" si="75"/>
        <v>0</v>
      </c>
      <c r="AC62" s="154">
        <f t="shared" si="75"/>
        <v>3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 t="s">
        <v>172</v>
      </c>
      <c r="D63" s="56">
        <v>1</v>
      </c>
      <c r="E63" s="56">
        <f t="shared" si="63"/>
        <v>3</v>
      </c>
      <c r="F63" s="56">
        <f t="shared" si="64"/>
        <v>2</v>
      </c>
      <c r="G63" s="56">
        <f t="shared" si="65"/>
        <v>1</v>
      </c>
      <c r="H63" s="56">
        <f t="shared" si="66"/>
        <v>1</v>
      </c>
      <c r="I63" s="56">
        <f t="shared" si="67"/>
        <v>0</v>
      </c>
      <c r="J63" s="56">
        <f t="shared" si="68"/>
        <v>0</v>
      </c>
      <c r="K63" s="57"/>
      <c r="L63" s="56">
        <f t="shared" si="69"/>
        <v>0</v>
      </c>
      <c r="M63" s="56">
        <f t="shared" si="70"/>
        <v>1</v>
      </c>
      <c r="N63" s="56">
        <f t="shared" si="71"/>
        <v>2</v>
      </c>
      <c r="O63" s="56">
        <f t="shared" si="72"/>
        <v>0</v>
      </c>
      <c r="P63" s="56">
        <f t="shared" si="73"/>
        <v>0</v>
      </c>
      <c r="Q63" s="56">
        <f t="shared" si="74"/>
        <v>1</v>
      </c>
      <c r="R63" s="56"/>
      <c r="S63" s="55" t="s">
        <v>14</v>
      </c>
      <c r="T63" s="34"/>
      <c r="U63" s="153" t="str">
        <f>IFERROR(VLOOKUP(V63,Resumo!$D$7:$E$147,2,FALSE),"")</f>
        <v/>
      </c>
      <c r="V63" s="114"/>
      <c r="W63" s="114">
        <f t="shared" si="75"/>
        <v>0</v>
      </c>
      <c r="X63" s="114">
        <f t="shared" si="75"/>
        <v>0</v>
      </c>
      <c r="Y63" s="114">
        <f t="shared" si="75"/>
        <v>0</v>
      </c>
      <c r="Z63" s="114">
        <f t="shared" si="75"/>
        <v>0</v>
      </c>
      <c r="AA63" s="114">
        <f t="shared" si="75"/>
        <v>0</v>
      </c>
      <c r="AB63" s="114">
        <f t="shared" si="75"/>
        <v>0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 t="s">
        <v>207</v>
      </c>
      <c r="D64" s="56"/>
      <c r="E64" s="56">
        <f t="shared" si="63"/>
        <v>3</v>
      </c>
      <c r="F64" s="56">
        <f t="shared" si="64"/>
        <v>2</v>
      </c>
      <c r="G64" s="56">
        <f t="shared" si="65"/>
        <v>1</v>
      </c>
      <c r="H64" s="56">
        <f t="shared" si="66"/>
        <v>1</v>
      </c>
      <c r="I64" s="56">
        <f t="shared" si="67"/>
        <v>0</v>
      </c>
      <c r="J64" s="56">
        <f t="shared" si="68"/>
        <v>0</v>
      </c>
      <c r="K64" s="57"/>
      <c r="L64" s="56">
        <f t="shared" si="69"/>
        <v>0</v>
      </c>
      <c r="M64" s="56">
        <f t="shared" si="70"/>
        <v>1</v>
      </c>
      <c r="N64" s="56">
        <f t="shared" si="71"/>
        <v>2</v>
      </c>
      <c r="O64" s="56">
        <f t="shared" si="72"/>
        <v>0</v>
      </c>
      <c r="P64" s="56">
        <f t="shared" si="73"/>
        <v>0</v>
      </c>
      <c r="Q64" s="56">
        <f t="shared" si="74"/>
        <v>1</v>
      </c>
      <c r="R64" s="56">
        <v>1</v>
      </c>
      <c r="S64" s="55" t="s">
        <v>120</v>
      </c>
      <c r="T64" s="34"/>
      <c r="U64" s="153" t="str">
        <f>IFERROR(VLOOKUP(V64,Resumo!$D$7:$E$147,2,FALSE),"")</f>
        <v/>
      </c>
      <c r="V64" s="114"/>
      <c r="W64" s="114">
        <f t="shared" si="75"/>
        <v>0</v>
      </c>
      <c r="X64" s="114">
        <f t="shared" si="75"/>
        <v>0</v>
      </c>
      <c r="Y64" s="114">
        <f t="shared" si="75"/>
        <v>0</v>
      </c>
      <c r="Z64" s="114">
        <f t="shared" si="75"/>
        <v>0</v>
      </c>
      <c r="AA64" s="114">
        <f t="shared" si="75"/>
        <v>0</v>
      </c>
      <c r="AB64" s="114">
        <f t="shared" si="75"/>
        <v>0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2</v>
      </c>
      <c r="G65" s="56">
        <f t="shared" si="65"/>
        <v>1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1</v>
      </c>
      <c r="N65" s="56">
        <f t="shared" si="71"/>
        <v>2</v>
      </c>
      <c r="O65" s="56">
        <f t="shared" si="72"/>
        <v>0</v>
      </c>
      <c r="P65" s="56">
        <f t="shared" si="73"/>
        <v>0</v>
      </c>
      <c r="Q65" s="56">
        <f t="shared" si="74"/>
        <v>1</v>
      </c>
      <c r="R65" s="63"/>
      <c r="S65" s="61" t="s">
        <v>13</v>
      </c>
      <c r="T65" s="34"/>
      <c r="U65" s="153" t="str">
        <f>IFERROR(VLOOKUP(V65,Resumo!$D$7:$E$147,2,FALSE),"")</f>
        <v/>
      </c>
      <c r="V65" s="114"/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0</v>
      </c>
      <c r="AA65" s="114">
        <f t="shared" si="75"/>
        <v>0</v>
      </c>
      <c r="AB65" s="114">
        <f t="shared" si="75"/>
        <v>0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2</v>
      </c>
      <c r="G66" s="67">
        <f t="shared" si="65"/>
        <v>1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1</v>
      </c>
      <c r="N66" s="67">
        <f t="shared" si="71"/>
        <v>2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/>
      <c r="D69" s="49">
        <f>SUM(D70:D79)</f>
        <v>0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0</v>
      </c>
      <c r="S69" s="48"/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/>
      <c r="D70" s="56"/>
      <c r="E70" s="56">
        <f t="shared" ref="E70:E79" si="76">IF((C70=""),0,IF($D$69=$R$69,1,IF($D$69&gt;$R$69,3,IF($D$69&lt;$R$69,0))))</f>
        <v>0</v>
      </c>
      <c r="F70" s="56">
        <f t="shared" ref="F70:F79" si="77">$D$69</f>
        <v>0</v>
      </c>
      <c r="G70" s="56">
        <f t="shared" ref="G70:G79" si="78">$R$69</f>
        <v>0</v>
      </c>
      <c r="H70" s="56">
        <f t="shared" ref="H70:H79" si="79">IF((C70=""),0,IF($D$69&gt;$R$69,1,0))</f>
        <v>0</v>
      </c>
      <c r="I70" s="56">
        <f t="shared" ref="I70:I79" si="80">IF((C70=""),0,IF($D$69=$R$69,1,0))</f>
        <v>0</v>
      </c>
      <c r="J70" s="56">
        <f t="shared" ref="J70:J79" si="81">IF((C70=""),0,IF($D$69&lt;$R$69,1,0))</f>
        <v>0</v>
      </c>
      <c r="K70" s="57"/>
      <c r="L70" s="56">
        <f t="shared" ref="L70:L79" si="82">IF((S70=""),0,IF($D$69=$R$69,1,IF($D$69&lt;$R$69,3,IF($D$69&gt;$R$69,0))))</f>
        <v>0</v>
      </c>
      <c r="M70" s="56">
        <f t="shared" ref="M70:M79" si="83">$R$69</f>
        <v>0</v>
      </c>
      <c r="N70" s="56">
        <f t="shared" ref="N70:N79" si="84">$D$69</f>
        <v>0</v>
      </c>
      <c r="O70" s="56">
        <f t="shared" ref="O70:O79" si="85">IF((S70=""),0,IF($D$69&lt;$R$69,1,0))</f>
        <v>0</v>
      </c>
      <c r="P70" s="56">
        <f t="shared" ref="P70:P79" si="86">IF((S70=""),0,IF($D$69=$R$69,1,0))</f>
        <v>0</v>
      </c>
      <c r="Q70" s="56">
        <f t="shared" ref="Q70:Q79" si="87">IF((S70=""),0,IF($D$69&gt;$R$69,1,0))</f>
        <v>0</v>
      </c>
      <c r="R70" s="56"/>
      <c r="S70" s="55"/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/>
      <c r="D71" s="56"/>
      <c r="E71" s="56">
        <f t="shared" si="76"/>
        <v>0</v>
      </c>
      <c r="F71" s="56">
        <f t="shared" si="77"/>
        <v>0</v>
      </c>
      <c r="G71" s="56">
        <f t="shared" si="78"/>
        <v>0</v>
      </c>
      <c r="H71" s="56">
        <f t="shared" si="79"/>
        <v>0</v>
      </c>
      <c r="I71" s="56">
        <f t="shared" si="80"/>
        <v>0</v>
      </c>
      <c r="J71" s="56">
        <f t="shared" si="81"/>
        <v>0</v>
      </c>
      <c r="K71" s="57"/>
      <c r="L71" s="56">
        <f t="shared" si="82"/>
        <v>0</v>
      </c>
      <c r="M71" s="56">
        <f t="shared" si="83"/>
        <v>0</v>
      </c>
      <c r="N71" s="56">
        <f t="shared" si="84"/>
        <v>0</v>
      </c>
      <c r="O71" s="56">
        <f t="shared" si="85"/>
        <v>0</v>
      </c>
      <c r="P71" s="56">
        <f t="shared" si="86"/>
        <v>0</v>
      </c>
      <c r="Q71" s="56">
        <f t="shared" si="87"/>
        <v>0</v>
      </c>
      <c r="R71" s="56"/>
      <c r="S71" s="55"/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/>
      <c r="D72" s="56"/>
      <c r="E72" s="56">
        <f t="shared" si="76"/>
        <v>0</v>
      </c>
      <c r="F72" s="56">
        <f t="shared" si="77"/>
        <v>0</v>
      </c>
      <c r="G72" s="56">
        <f t="shared" si="78"/>
        <v>0</v>
      </c>
      <c r="H72" s="56">
        <f t="shared" si="79"/>
        <v>0</v>
      </c>
      <c r="I72" s="56">
        <f t="shared" si="80"/>
        <v>0</v>
      </c>
      <c r="J72" s="56">
        <f t="shared" si="81"/>
        <v>0</v>
      </c>
      <c r="K72" s="57"/>
      <c r="L72" s="56">
        <f t="shared" si="82"/>
        <v>0</v>
      </c>
      <c r="M72" s="56">
        <f t="shared" si="83"/>
        <v>0</v>
      </c>
      <c r="N72" s="56">
        <f t="shared" si="84"/>
        <v>0</v>
      </c>
      <c r="O72" s="56">
        <f t="shared" si="85"/>
        <v>0</v>
      </c>
      <c r="P72" s="56">
        <f t="shared" si="86"/>
        <v>0</v>
      </c>
      <c r="Q72" s="56">
        <f t="shared" si="87"/>
        <v>0</v>
      </c>
      <c r="R72" s="56"/>
      <c r="S72" s="55"/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/>
      <c r="D73" s="56"/>
      <c r="E73" s="56">
        <f t="shared" si="76"/>
        <v>0</v>
      </c>
      <c r="F73" s="56">
        <f t="shared" si="77"/>
        <v>0</v>
      </c>
      <c r="G73" s="56">
        <f t="shared" si="78"/>
        <v>0</v>
      </c>
      <c r="H73" s="56">
        <f t="shared" si="79"/>
        <v>0</v>
      </c>
      <c r="I73" s="56">
        <f t="shared" si="80"/>
        <v>0</v>
      </c>
      <c r="J73" s="56">
        <f t="shared" si="81"/>
        <v>0</v>
      </c>
      <c r="K73" s="57"/>
      <c r="L73" s="56">
        <f t="shared" si="82"/>
        <v>0</v>
      </c>
      <c r="M73" s="56">
        <f t="shared" si="83"/>
        <v>0</v>
      </c>
      <c r="N73" s="56">
        <f t="shared" si="84"/>
        <v>0</v>
      </c>
      <c r="O73" s="56">
        <f t="shared" si="85"/>
        <v>0</v>
      </c>
      <c r="P73" s="56">
        <f t="shared" si="86"/>
        <v>0</v>
      </c>
      <c r="Q73" s="56">
        <f t="shared" si="87"/>
        <v>0</v>
      </c>
      <c r="R73" s="56"/>
      <c r="S73" s="55"/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/>
      <c r="D74" s="56"/>
      <c r="E74" s="56">
        <f t="shared" si="76"/>
        <v>0</v>
      </c>
      <c r="F74" s="56">
        <f t="shared" si="77"/>
        <v>0</v>
      </c>
      <c r="G74" s="56">
        <f t="shared" si="78"/>
        <v>0</v>
      </c>
      <c r="H74" s="56">
        <f t="shared" si="79"/>
        <v>0</v>
      </c>
      <c r="I74" s="56">
        <f t="shared" si="80"/>
        <v>0</v>
      </c>
      <c r="J74" s="56">
        <f t="shared" si="81"/>
        <v>0</v>
      </c>
      <c r="K74" s="57"/>
      <c r="L74" s="56">
        <f t="shared" si="82"/>
        <v>0</v>
      </c>
      <c r="M74" s="56">
        <f t="shared" si="83"/>
        <v>0</v>
      </c>
      <c r="N74" s="56">
        <f t="shared" si="84"/>
        <v>0</v>
      </c>
      <c r="O74" s="56">
        <f t="shared" si="85"/>
        <v>0</v>
      </c>
      <c r="P74" s="56">
        <f t="shared" si="86"/>
        <v>0</v>
      </c>
      <c r="Q74" s="56">
        <f t="shared" si="87"/>
        <v>0</v>
      </c>
      <c r="R74" s="56"/>
      <c r="S74" s="55"/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/>
      <c r="D75" s="56"/>
      <c r="E75" s="56">
        <f t="shared" si="76"/>
        <v>0</v>
      </c>
      <c r="F75" s="56">
        <f t="shared" si="77"/>
        <v>0</v>
      </c>
      <c r="G75" s="56">
        <f t="shared" si="78"/>
        <v>0</v>
      </c>
      <c r="H75" s="56">
        <f t="shared" si="79"/>
        <v>0</v>
      </c>
      <c r="I75" s="56">
        <f t="shared" si="80"/>
        <v>0</v>
      </c>
      <c r="J75" s="56">
        <f t="shared" si="81"/>
        <v>0</v>
      </c>
      <c r="K75" s="57"/>
      <c r="L75" s="56">
        <f t="shared" si="82"/>
        <v>0</v>
      </c>
      <c r="M75" s="56">
        <f t="shared" si="83"/>
        <v>0</v>
      </c>
      <c r="N75" s="56">
        <f t="shared" si="84"/>
        <v>0</v>
      </c>
      <c r="O75" s="56">
        <f t="shared" si="85"/>
        <v>0</v>
      </c>
      <c r="P75" s="56">
        <f t="shared" si="86"/>
        <v>0</v>
      </c>
      <c r="Q75" s="56">
        <f t="shared" si="87"/>
        <v>0</v>
      </c>
      <c r="R75" s="56"/>
      <c r="S75" s="55"/>
      <c r="T75" s="34"/>
      <c r="U75" s="153" t="str">
        <f>IFERROR(VLOOKUP(V75,Resumo!$D$7:$E$147,2,FALSE),"")</f>
        <v/>
      </c>
      <c r="V75" s="114"/>
      <c r="W75" s="114">
        <f t="shared" ref="W75:AC76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/>
      <c r="D76" s="56"/>
      <c r="E76" s="56">
        <f t="shared" si="76"/>
        <v>0</v>
      </c>
      <c r="F76" s="56">
        <f t="shared" si="77"/>
        <v>0</v>
      </c>
      <c r="G76" s="56">
        <f t="shared" si="78"/>
        <v>0</v>
      </c>
      <c r="H76" s="56">
        <f t="shared" si="79"/>
        <v>0</v>
      </c>
      <c r="I76" s="56">
        <f t="shared" si="80"/>
        <v>0</v>
      </c>
      <c r="J76" s="56">
        <f t="shared" si="81"/>
        <v>0</v>
      </c>
      <c r="K76" s="57"/>
      <c r="L76" s="56">
        <f t="shared" si="82"/>
        <v>0</v>
      </c>
      <c r="M76" s="56">
        <f t="shared" si="83"/>
        <v>0</v>
      </c>
      <c r="N76" s="56">
        <f t="shared" si="84"/>
        <v>0</v>
      </c>
      <c r="O76" s="56">
        <f t="shared" si="85"/>
        <v>0</v>
      </c>
      <c r="P76" s="56">
        <f t="shared" si="86"/>
        <v>0</v>
      </c>
      <c r="Q76" s="56">
        <f t="shared" si="87"/>
        <v>0</v>
      </c>
      <c r="R76" s="56"/>
      <c r="S76" s="55"/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/>
      <c r="D77" s="56"/>
      <c r="E77" s="56">
        <f t="shared" si="76"/>
        <v>0</v>
      </c>
      <c r="F77" s="56">
        <f t="shared" si="77"/>
        <v>0</v>
      </c>
      <c r="G77" s="56">
        <f t="shared" si="78"/>
        <v>0</v>
      </c>
      <c r="H77" s="56">
        <f t="shared" si="79"/>
        <v>0</v>
      </c>
      <c r="I77" s="56">
        <f t="shared" si="80"/>
        <v>0</v>
      </c>
      <c r="J77" s="56">
        <f t="shared" si="81"/>
        <v>0</v>
      </c>
      <c r="K77" s="57"/>
      <c r="L77" s="56">
        <f t="shared" si="82"/>
        <v>0</v>
      </c>
      <c r="M77" s="56">
        <f t="shared" si="83"/>
        <v>0</v>
      </c>
      <c r="N77" s="56">
        <f t="shared" si="84"/>
        <v>0</v>
      </c>
      <c r="O77" s="56">
        <f t="shared" si="85"/>
        <v>0</v>
      </c>
      <c r="P77" s="56">
        <f t="shared" si="86"/>
        <v>0</v>
      </c>
      <c r="Q77" s="56">
        <f t="shared" si="87"/>
        <v>0</v>
      </c>
      <c r="R77" s="56"/>
      <c r="S77" s="55"/>
      <c r="T77" s="34"/>
      <c r="U77" s="118"/>
      <c r="V77" s="118"/>
      <c r="W77" s="118"/>
      <c r="X77" s="118"/>
      <c r="Y77" s="118"/>
      <c r="Z77" s="118"/>
      <c r="AA77" s="118"/>
      <c r="AB77" s="118"/>
      <c r="AC77" s="119"/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0</v>
      </c>
      <c r="G78" s="56">
        <f t="shared" si="78"/>
        <v>0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0</v>
      </c>
      <c r="N78" s="56">
        <f t="shared" si="84"/>
        <v>0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0</v>
      </c>
      <c r="G79" s="67">
        <f t="shared" si="78"/>
        <v>0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0</v>
      </c>
      <c r="N79" s="67">
        <f t="shared" si="84"/>
        <v>0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31:BG31"/>
    <mergeCell ref="BB32:BG33"/>
    <mergeCell ref="BB35:BG35"/>
    <mergeCell ref="BB36:BG37"/>
    <mergeCell ref="AA37:AA40"/>
    <mergeCell ref="AI37:AI40"/>
    <mergeCell ref="AG38:AG40"/>
    <mergeCell ref="AD37:AD40"/>
    <mergeCell ref="AE37:AE40"/>
    <mergeCell ref="AF37:AF40"/>
    <mergeCell ref="AH37:AH40"/>
    <mergeCell ref="U39:V39"/>
    <mergeCell ref="U40:V40"/>
    <mergeCell ref="AB37:AB40"/>
    <mergeCell ref="AC37:AC40"/>
    <mergeCell ref="U37:V37"/>
    <mergeCell ref="W37:W40"/>
    <mergeCell ref="X37:X40"/>
    <mergeCell ref="Y37:Y40"/>
    <mergeCell ref="Z37:Z40"/>
    <mergeCell ref="BB22:BG22"/>
    <mergeCell ref="BB23:BG24"/>
    <mergeCell ref="AU27:AZ27"/>
    <mergeCell ref="BI27:BN27"/>
    <mergeCell ref="AU28:AZ29"/>
    <mergeCell ref="BI28:BN29"/>
    <mergeCell ref="BB8:BG8"/>
    <mergeCell ref="BB9:BG10"/>
    <mergeCell ref="AV14:BA14"/>
    <mergeCell ref="BH14:BM14"/>
    <mergeCell ref="AV15:BA16"/>
    <mergeCell ref="BH15:BM16"/>
  </mergeCells>
  <conditionalFormatting sqref="C4">
    <cfRule type="cellIs" dxfId="5306" priority="23" operator="equal">
      <formula>"Laranja"</formula>
    </cfRule>
    <cfRule type="cellIs" dxfId="5305" priority="29" operator="equal">
      <formula>"Vermelho"</formula>
    </cfRule>
    <cfRule type="cellIs" dxfId="5304" priority="28" operator="equal">
      <formula>"Verde"</formula>
    </cfRule>
    <cfRule type="cellIs" dxfId="5303" priority="27" operator="equal">
      <formula>"Amarelo"</formula>
    </cfRule>
    <cfRule type="cellIs" dxfId="5302" priority="26" operator="equal">
      <formula>"Cinza"</formula>
    </cfRule>
    <cfRule type="cellIs" dxfId="5301" priority="25" operator="equal">
      <formula>"Roxo"</formula>
    </cfRule>
    <cfRule type="cellIs" dxfId="5300" priority="24" operator="equal">
      <formula>"Preto"</formula>
    </cfRule>
    <cfRule type="cellIs" dxfId="5299" priority="30" operator="equal">
      <formula>"Azul"</formula>
    </cfRule>
  </conditionalFormatting>
  <conditionalFormatting sqref="C17">
    <cfRule type="cellIs" dxfId="5298" priority="41" operator="equal">
      <formula>"Roxo"</formula>
    </cfRule>
    <cfRule type="cellIs" dxfId="5297" priority="42" operator="equal">
      <formula>"Cinza"</formula>
    </cfRule>
    <cfRule type="cellIs" dxfId="5296" priority="43" operator="equal">
      <formula>"Amarelo"</formula>
    </cfRule>
    <cfRule type="cellIs" dxfId="5295" priority="44" operator="equal">
      <formula>"Verde"</formula>
    </cfRule>
    <cfRule type="cellIs" dxfId="5294" priority="39" operator="equal">
      <formula>"Laranja"</formula>
    </cfRule>
    <cfRule type="cellIs" dxfId="5293" priority="46" operator="equal">
      <formula>"Azul"</formula>
    </cfRule>
    <cfRule type="cellIs" dxfId="5292" priority="40" operator="equal">
      <formula>"Preto"</formula>
    </cfRule>
    <cfRule type="cellIs" dxfId="5291" priority="45" operator="equal">
      <formula>"Vermelho"</formula>
    </cfRule>
  </conditionalFormatting>
  <conditionalFormatting sqref="C30">
    <cfRule type="cellIs" dxfId="5290" priority="55" operator="equal">
      <formula>"Laranja"</formula>
    </cfRule>
    <cfRule type="cellIs" dxfId="5289" priority="62" operator="equal">
      <formula>"Azul"</formula>
    </cfRule>
    <cfRule type="cellIs" dxfId="5288" priority="60" operator="equal">
      <formula>"Verde"</formula>
    </cfRule>
    <cfRule type="cellIs" dxfId="5287" priority="59" operator="equal">
      <formula>"Amarelo"</formula>
    </cfRule>
    <cfRule type="cellIs" dxfId="5286" priority="58" operator="equal">
      <formula>"Cinza"</formula>
    </cfRule>
    <cfRule type="cellIs" dxfId="5285" priority="61" operator="equal">
      <formula>"Vermelho"</formula>
    </cfRule>
    <cfRule type="cellIs" dxfId="5284" priority="57" operator="equal">
      <formula>"Roxo"</formula>
    </cfRule>
    <cfRule type="cellIs" dxfId="5283" priority="56" operator="equal">
      <formula>"Preto"</formula>
    </cfRule>
  </conditionalFormatting>
  <conditionalFormatting sqref="C43">
    <cfRule type="cellIs" dxfId="5282" priority="78" operator="equal">
      <formula>"Azul"</formula>
    </cfRule>
    <cfRule type="cellIs" dxfId="5281" priority="77" operator="equal">
      <formula>"Vermelho"</formula>
    </cfRule>
    <cfRule type="cellIs" dxfId="5280" priority="76" operator="equal">
      <formula>"Verde"</formula>
    </cfRule>
    <cfRule type="cellIs" dxfId="5279" priority="75" operator="equal">
      <formula>"Amarelo"</formula>
    </cfRule>
    <cfRule type="cellIs" dxfId="5278" priority="74" operator="equal">
      <formula>"Cinza"</formula>
    </cfRule>
    <cfRule type="cellIs" dxfId="5277" priority="73" operator="equal">
      <formula>"Roxo"</formula>
    </cfRule>
    <cfRule type="cellIs" dxfId="5276" priority="71" operator="equal">
      <formula>"Laranja"</formula>
    </cfRule>
    <cfRule type="cellIs" dxfId="5275" priority="72" operator="equal">
      <formula>"Preto"</formula>
    </cfRule>
  </conditionalFormatting>
  <conditionalFormatting sqref="C56">
    <cfRule type="cellIs" dxfId="5274" priority="89" operator="equal">
      <formula>"Roxo"</formula>
    </cfRule>
    <cfRule type="cellIs" dxfId="5273" priority="87" operator="equal">
      <formula>"Laranja"</formula>
    </cfRule>
    <cfRule type="cellIs" dxfId="5272" priority="90" operator="equal">
      <formula>"Cinza"</formula>
    </cfRule>
    <cfRule type="cellIs" dxfId="5271" priority="91" operator="equal">
      <formula>"Amarelo"</formula>
    </cfRule>
    <cfRule type="cellIs" dxfId="5270" priority="92" operator="equal">
      <formula>"Verde"</formula>
    </cfRule>
    <cfRule type="cellIs" dxfId="5269" priority="93" operator="equal">
      <formula>"Vermelho"</formula>
    </cfRule>
    <cfRule type="cellIs" dxfId="5268" priority="94" operator="equal">
      <formula>"Azul"</formula>
    </cfRule>
    <cfRule type="cellIs" dxfId="5267" priority="88" operator="equal">
      <formula>"Preto"</formula>
    </cfRule>
  </conditionalFormatting>
  <conditionalFormatting sqref="C69">
    <cfRule type="cellIs" dxfId="5266" priority="103" operator="equal">
      <formula>"Laranja"</formula>
    </cfRule>
    <cfRule type="cellIs" dxfId="5265" priority="108" operator="equal">
      <formula>"Verde"</formula>
    </cfRule>
    <cfRule type="cellIs" dxfId="5264" priority="107" operator="equal">
      <formula>"Amarelo"</formula>
    </cfRule>
    <cfRule type="cellIs" dxfId="5263" priority="106" operator="equal">
      <formula>"Cinza"</formula>
    </cfRule>
    <cfRule type="cellIs" dxfId="5262" priority="105" operator="equal">
      <formula>"Roxo"</formula>
    </cfRule>
    <cfRule type="cellIs" dxfId="5261" priority="104" operator="equal">
      <formula>"Preto"</formula>
    </cfRule>
    <cfRule type="cellIs" dxfId="5260" priority="110" operator="equal">
      <formula>"Azul"</formula>
    </cfRule>
    <cfRule type="cellIs" dxfId="5259" priority="109" operator="equal">
      <formula>"Vermelho"</formula>
    </cfRule>
  </conditionalFormatting>
  <conditionalFormatting sqref="C82">
    <cfRule type="cellIs" dxfId="5258" priority="126" operator="equal">
      <formula>"Azul"</formula>
    </cfRule>
    <cfRule type="cellIs" dxfId="5257" priority="119" operator="equal">
      <formula>"Laranja"</formula>
    </cfRule>
    <cfRule type="cellIs" dxfId="5256" priority="120" operator="equal">
      <formula>"Preto"</formula>
    </cfRule>
    <cfRule type="cellIs" dxfId="5255" priority="121" operator="equal">
      <formula>"Roxo"</formula>
    </cfRule>
    <cfRule type="cellIs" dxfId="5254" priority="122" operator="equal">
      <formula>"Cinza"</formula>
    </cfRule>
    <cfRule type="cellIs" dxfId="5253" priority="123" operator="equal">
      <formula>"Amarelo"</formula>
    </cfRule>
    <cfRule type="cellIs" dxfId="5252" priority="124" operator="equal">
      <formula>"Verde"</formula>
    </cfRule>
    <cfRule type="cellIs" dxfId="5251" priority="125" operator="equal">
      <formula>"Vermelho"</formula>
    </cfRule>
  </conditionalFormatting>
  <conditionalFormatting sqref="C95">
    <cfRule type="cellIs" dxfId="5250" priority="142" operator="equal">
      <formula>"Azul"</formula>
    </cfRule>
    <cfRule type="cellIs" dxfId="5249" priority="141" operator="equal">
      <formula>"Vermelho"</formula>
    </cfRule>
    <cfRule type="cellIs" dxfId="5248" priority="140" operator="equal">
      <formula>"Verde"</formula>
    </cfRule>
    <cfRule type="cellIs" dxfId="5247" priority="139" operator="equal">
      <formula>"Amarelo"</formula>
    </cfRule>
    <cfRule type="cellIs" dxfId="5246" priority="138" operator="equal">
      <formula>"Cinza"</formula>
    </cfRule>
    <cfRule type="cellIs" dxfId="5245" priority="137" operator="equal">
      <formula>"Roxo"</formula>
    </cfRule>
    <cfRule type="cellIs" dxfId="5244" priority="136" operator="equal">
      <formula>"Preto"</formula>
    </cfRule>
    <cfRule type="cellIs" dxfId="5243" priority="135" operator="equal">
      <formula>"Laranja"</formula>
    </cfRule>
  </conditionalFormatting>
  <conditionalFormatting sqref="C108">
    <cfRule type="cellIs" dxfId="5242" priority="154" operator="equal">
      <formula>"Cinza"</formula>
    </cfRule>
    <cfRule type="cellIs" dxfId="5241" priority="153" operator="equal">
      <formula>"Roxo"</formula>
    </cfRule>
    <cfRule type="cellIs" dxfId="5240" priority="152" operator="equal">
      <formula>"Preto"</formula>
    </cfRule>
    <cfRule type="cellIs" dxfId="5239" priority="151" operator="equal">
      <formula>"Laranja"</formula>
    </cfRule>
    <cfRule type="cellIs" dxfId="5238" priority="158" operator="equal">
      <formula>"Azul"</formula>
    </cfRule>
    <cfRule type="cellIs" dxfId="5237" priority="157" operator="equal">
      <formula>"Vermelho"</formula>
    </cfRule>
    <cfRule type="cellIs" dxfId="5236" priority="156" operator="equal">
      <formula>"Verde"</formula>
    </cfRule>
    <cfRule type="cellIs" dxfId="5235" priority="155" operator="equal">
      <formula>"Amarelo"</formula>
    </cfRule>
  </conditionalFormatting>
  <conditionalFormatting sqref="C121">
    <cfRule type="cellIs" dxfId="5234" priority="174" operator="equal">
      <formula>"Azul"</formula>
    </cfRule>
    <cfRule type="cellIs" dxfId="5233" priority="168" operator="equal">
      <formula>"Preto"</formula>
    </cfRule>
    <cfRule type="cellIs" dxfId="5232" priority="167" operator="equal">
      <formula>"Laranja"</formula>
    </cfRule>
    <cfRule type="cellIs" dxfId="5231" priority="169" operator="equal">
      <formula>"Roxo"</formula>
    </cfRule>
    <cfRule type="cellIs" dxfId="5230" priority="170" operator="equal">
      <formula>"Cinza"</formula>
    </cfRule>
    <cfRule type="cellIs" dxfId="5229" priority="171" operator="equal">
      <formula>"Amarelo"</formula>
    </cfRule>
    <cfRule type="cellIs" dxfId="5228" priority="172" operator="equal">
      <formula>"Verde"</formula>
    </cfRule>
    <cfRule type="cellIs" dxfId="5227" priority="173" operator="equal">
      <formula>"Vermelho"</formula>
    </cfRule>
  </conditionalFormatting>
  <conditionalFormatting sqref="S4">
    <cfRule type="cellIs" dxfId="5226" priority="31" operator="equal">
      <formula>"Laranja"</formula>
    </cfRule>
    <cfRule type="cellIs" dxfId="5225" priority="35" operator="equal">
      <formula>"Amarelo"</formula>
    </cfRule>
    <cfRule type="cellIs" dxfId="5224" priority="36" operator="equal">
      <formula>"Verde"</formula>
    </cfRule>
    <cfRule type="cellIs" dxfId="5223" priority="38" operator="equal">
      <formula>"Azul"</formula>
    </cfRule>
    <cfRule type="cellIs" dxfId="5222" priority="32" operator="equal">
      <formula>"Preto"</formula>
    </cfRule>
    <cfRule type="cellIs" dxfId="5221" priority="33" operator="equal">
      <formula>"Roxo"</formula>
    </cfRule>
    <cfRule type="cellIs" dxfId="5220" priority="34" operator="equal">
      <formula>"Cinza"</formula>
    </cfRule>
    <cfRule type="cellIs" dxfId="5219" priority="37" operator="equal">
      <formula>"Vermelho"</formula>
    </cfRule>
  </conditionalFormatting>
  <conditionalFormatting sqref="S17">
    <cfRule type="cellIs" dxfId="5218" priority="52" operator="equal">
      <formula>"Verde"</formula>
    </cfRule>
    <cfRule type="cellIs" dxfId="5217" priority="53" operator="equal">
      <formula>"Vermelho"</formula>
    </cfRule>
    <cfRule type="cellIs" dxfId="5216" priority="54" operator="equal">
      <formula>"Azul"</formula>
    </cfRule>
    <cfRule type="cellIs" dxfId="5215" priority="47" operator="equal">
      <formula>"Laranja"</formula>
    </cfRule>
    <cfRule type="cellIs" dxfId="5214" priority="48" operator="equal">
      <formula>"Preto"</formula>
    </cfRule>
    <cfRule type="cellIs" dxfId="5213" priority="49" operator="equal">
      <formula>"Roxo"</formula>
    </cfRule>
    <cfRule type="cellIs" dxfId="5212" priority="50" operator="equal">
      <formula>"Cinza"</formula>
    </cfRule>
    <cfRule type="cellIs" dxfId="5211" priority="51" operator="equal">
      <formula>"Amarelo"</formula>
    </cfRule>
  </conditionalFormatting>
  <conditionalFormatting sqref="S30">
    <cfRule type="cellIs" dxfId="5210" priority="67" operator="equal">
      <formula>"Amarelo"</formula>
    </cfRule>
    <cfRule type="cellIs" dxfId="5209" priority="68" operator="equal">
      <formula>"Verde"</formula>
    </cfRule>
    <cfRule type="cellIs" dxfId="5208" priority="69" operator="equal">
      <formula>"Vermelho"</formula>
    </cfRule>
    <cfRule type="cellIs" dxfId="5207" priority="70" operator="equal">
      <formula>"Azul"</formula>
    </cfRule>
    <cfRule type="cellIs" dxfId="5206" priority="63" operator="equal">
      <formula>"Laranja"</formula>
    </cfRule>
    <cfRule type="cellIs" dxfId="5205" priority="64" operator="equal">
      <formula>"Preto"</formula>
    </cfRule>
    <cfRule type="cellIs" dxfId="5204" priority="65" operator="equal">
      <formula>"Roxo"</formula>
    </cfRule>
    <cfRule type="cellIs" dxfId="5203" priority="66" operator="equal">
      <formula>"Cinza"</formula>
    </cfRule>
  </conditionalFormatting>
  <conditionalFormatting sqref="S43">
    <cfRule type="cellIs" dxfId="5202" priority="82" operator="equal">
      <formula>"Cinza"</formula>
    </cfRule>
    <cfRule type="cellIs" dxfId="5201" priority="81" operator="equal">
      <formula>"Roxo"</formula>
    </cfRule>
    <cfRule type="cellIs" dxfId="5200" priority="80" operator="equal">
      <formula>"Preto"</formula>
    </cfRule>
    <cfRule type="cellIs" dxfId="5199" priority="79" operator="equal">
      <formula>"Laranja"</formula>
    </cfRule>
    <cfRule type="cellIs" dxfId="5198" priority="84" operator="equal">
      <formula>"Verde"</formula>
    </cfRule>
    <cfRule type="cellIs" dxfId="5197" priority="85" operator="equal">
      <formula>"Vermelho"</formula>
    </cfRule>
    <cfRule type="cellIs" dxfId="5196" priority="83" operator="equal">
      <formula>"Amarelo"</formula>
    </cfRule>
    <cfRule type="cellIs" dxfId="5195" priority="86" operator="equal">
      <formula>"Azul"</formula>
    </cfRule>
  </conditionalFormatting>
  <conditionalFormatting sqref="S56">
    <cfRule type="cellIs" dxfId="5194" priority="102" operator="equal">
      <formula>"Azul"</formula>
    </cfRule>
    <cfRule type="cellIs" dxfId="5193" priority="101" operator="equal">
      <formula>"Vermelho"</formula>
    </cfRule>
    <cfRule type="cellIs" dxfId="5192" priority="100" operator="equal">
      <formula>"Verde"</formula>
    </cfRule>
    <cfRule type="cellIs" dxfId="5191" priority="99" operator="equal">
      <formula>"Amarelo"</formula>
    </cfRule>
    <cfRule type="cellIs" dxfId="5190" priority="98" operator="equal">
      <formula>"Cinza"</formula>
    </cfRule>
    <cfRule type="cellIs" dxfId="5189" priority="97" operator="equal">
      <formula>"Roxo"</formula>
    </cfRule>
    <cfRule type="cellIs" dxfId="5188" priority="96" operator="equal">
      <formula>"Preto"</formula>
    </cfRule>
    <cfRule type="cellIs" dxfId="5187" priority="95" operator="equal">
      <formula>"Laranja"</formula>
    </cfRule>
  </conditionalFormatting>
  <conditionalFormatting sqref="S69">
    <cfRule type="cellIs" dxfId="5186" priority="111" operator="equal">
      <formula>"Laranja"</formula>
    </cfRule>
    <cfRule type="cellIs" dxfId="5185" priority="112" operator="equal">
      <formula>"Preto"</formula>
    </cfRule>
    <cfRule type="cellIs" dxfId="5184" priority="113" operator="equal">
      <formula>"Roxo"</formula>
    </cfRule>
    <cfRule type="cellIs" dxfId="5183" priority="114" operator="equal">
      <formula>"Cinza"</formula>
    </cfRule>
    <cfRule type="cellIs" dxfId="5182" priority="115" operator="equal">
      <formula>"Amarelo"</formula>
    </cfRule>
    <cfRule type="cellIs" dxfId="5181" priority="116" operator="equal">
      <formula>"Verde"</formula>
    </cfRule>
    <cfRule type="cellIs" dxfId="5180" priority="117" operator="equal">
      <formula>"Vermelho"</formula>
    </cfRule>
    <cfRule type="cellIs" dxfId="5179" priority="118" operator="equal">
      <formula>"Azul"</formula>
    </cfRule>
  </conditionalFormatting>
  <conditionalFormatting sqref="S82">
    <cfRule type="cellIs" dxfId="5178" priority="128" operator="equal">
      <formula>"Preto"</formula>
    </cfRule>
    <cfRule type="cellIs" dxfId="5177" priority="129" operator="equal">
      <formula>"Roxo"</formula>
    </cfRule>
    <cfRule type="cellIs" dxfId="5176" priority="130" operator="equal">
      <formula>"Cinza"</formula>
    </cfRule>
    <cfRule type="cellIs" dxfId="5175" priority="131" operator="equal">
      <formula>"Amarelo"</formula>
    </cfRule>
    <cfRule type="cellIs" dxfId="5174" priority="132" operator="equal">
      <formula>"Verde"</formula>
    </cfRule>
    <cfRule type="cellIs" dxfId="5173" priority="133" operator="equal">
      <formula>"Vermelho"</formula>
    </cfRule>
    <cfRule type="cellIs" dxfId="5172" priority="134" operator="equal">
      <formula>"Azul"</formula>
    </cfRule>
    <cfRule type="cellIs" dxfId="5171" priority="127" operator="equal">
      <formula>"Laranja"</formula>
    </cfRule>
  </conditionalFormatting>
  <conditionalFormatting sqref="S95">
    <cfRule type="cellIs" dxfId="5170" priority="144" operator="equal">
      <formula>"Preto"</formula>
    </cfRule>
    <cfRule type="cellIs" dxfId="5169" priority="150" operator="equal">
      <formula>"Azul"</formula>
    </cfRule>
    <cfRule type="cellIs" dxfId="5168" priority="149" operator="equal">
      <formula>"Vermelho"</formula>
    </cfRule>
    <cfRule type="cellIs" dxfId="5167" priority="148" operator="equal">
      <formula>"Verde"</formula>
    </cfRule>
    <cfRule type="cellIs" dxfId="5166" priority="147" operator="equal">
      <formula>"Amarelo"</formula>
    </cfRule>
    <cfRule type="cellIs" dxfId="5165" priority="146" operator="equal">
      <formula>"Cinza"</formula>
    </cfRule>
    <cfRule type="cellIs" dxfId="5164" priority="145" operator="equal">
      <formula>"Roxo"</formula>
    </cfRule>
    <cfRule type="cellIs" dxfId="5163" priority="143" operator="equal">
      <formula>"Laranja"</formula>
    </cfRule>
  </conditionalFormatting>
  <conditionalFormatting sqref="S108">
    <cfRule type="cellIs" dxfId="5162" priority="159" operator="equal">
      <formula>"Laranja"</formula>
    </cfRule>
    <cfRule type="cellIs" dxfId="5161" priority="160" operator="equal">
      <formula>"Preto"</formula>
    </cfRule>
    <cfRule type="cellIs" dxfId="5160" priority="161" operator="equal">
      <formula>"Roxo"</formula>
    </cfRule>
    <cfRule type="cellIs" dxfId="5159" priority="162" operator="equal">
      <formula>"Cinza"</formula>
    </cfRule>
    <cfRule type="cellIs" dxfId="5158" priority="163" operator="equal">
      <formula>"Amarelo"</formula>
    </cfRule>
    <cfRule type="cellIs" dxfId="5157" priority="164" operator="equal">
      <formula>"Verde"</formula>
    </cfRule>
    <cfRule type="cellIs" dxfId="5156" priority="166" operator="equal">
      <formula>"Azul"</formula>
    </cfRule>
    <cfRule type="cellIs" dxfId="5155" priority="165" operator="equal">
      <formula>"Vermelho"</formula>
    </cfRule>
  </conditionalFormatting>
  <conditionalFormatting sqref="S121">
    <cfRule type="cellIs" dxfId="5154" priority="175" operator="equal">
      <formula>"Laranja"</formula>
    </cfRule>
    <cfRule type="cellIs" dxfId="5153" priority="176" operator="equal">
      <formula>"Preto"</formula>
    </cfRule>
    <cfRule type="cellIs" dxfId="5152" priority="177" operator="equal">
      <formula>"Roxo"</formula>
    </cfRule>
    <cfRule type="cellIs" dxfId="5151" priority="178" operator="equal">
      <formula>"Cinza"</formula>
    </cfRule>
    <cfRule type="cellIs" dxfId="5150" priority="179" operator="equal">
      <formula>"Amarelo"</formula>
    </cfRule>
    <cfRule type="cellIs" dxfId="5149" priority="180" operator="equal">
      <formula>"Verde"</formula>
    </cfRule>
    <cfRule type="cellIs" dxfId="5148" priority="181" operator="equal">
      <formula>"Vermelho"</formula>
    </cfRule>
    <cfRule type="cellIs" dxfId="5147" priority="182" operator="equal">
      <formula>"Azul"</formula>
    </cfRule>
  </conditionalFormatting>
  <conditionalFormatting sqref="W43:AC76 AF44:AF45 AI44:AI45">
    <cfRule type="cellIs" dxfId="5146" priority="15" operator="greaterThan">
      <formula>0</formula>
    </cfRule>
  </conditionalFormatting>
  <conditionalFormatting sqref="AD3:AD5">
    <cfRule type="top10" dxfId="5145" priority="183" rank="1"/>
  </conditionalFormatting>
  <conditionalFormatting sqref="AD6:AD10">
    <cfRule type="top10" dxfId="5144" priority="14" rank="1"/>
  </conditionalFormatting>
  <conditionalFormatting sqref="AD11:AD18">
    <cfRule type="top10" dxfId="5143" priority="13" rank="2"/>
  </conditionalFormatting>
  <conditionalFormatting sqref="AD19:AD23">
    <cfRule type="top10" dxfId="5142" priority="12" rank="1"/>
  </conditionalFormatting>
  <conditionalFormatting sqref="AD24:AD31">
    <cfRule type="top10" dxfId="5141" priority="11" rank="2"/>
  </conditionalFormatting>
  <conditionalFormatting sqref="AD32:AD36">
    <cfRule type="top10" dxfId="5140" priority="10" rank="1"/>
  </conditionalFormatting>
  <conditionalFormatting sqref="AE3:AE36">
    <cfRule type="cellIs" dxfId="5139" priority="1" operator="equal">
      <formula>2</formula>
    </cfRule>
  </conditionalFormatting>
  <conditionalFormatting sqref="AF3:AF5">
    <cfRule type="top10" dxfId="5138" priority="22" rank="1"/>
  </conditionalFormatting>
  <conditionalFormatting sqref="AF6:AF10">
    <cfRule type="top10" dxfId="5137" priority="21" rank="1"/>
  </conditionalFormatting>
  <conditionalFormatting sqref="AF11:AF18">
    <cfRule type="top10" dxfId="5136" priority="20" rank="2"/>
  </conditionalFormatting>
  <conditionalFormatting sqref="AF19:AF23">
    <cfRule type="top10" dxfId="5135" priority="19" rank="1"/>
  </conditionalFormatting>
  <conditionalFormatting sqref="AF24:AF31">
    <cfRule type="top10" dxfId="5134" priority="18" rank="2"/>
  </conditionalFormatting>
  <conditionalFormatting sqref="AF32:AF36">
    <cfRule type="top10" dxfId="5133" priority="17" rank="1"/>
  </conditionalFormatting>
  <conditionalFormatting sqref="AG3:AG36">
    <cfRule type="cellIs" dxfId="5132" priority="16" operator="greaterThan">
      <formula>0</formula>
    </cfRule>
  </conditionalFormatting>
  <conditionalFormatting sqref="AH3:AH5">
    <cfRule type="top10" dxfId="5131" priority="7" bottom="1" rank="1"/>
  </conditionalFormatting>
  <conditionalFormatting sqref="AH6:AH10">
    <cfRule type="top10" dxfId="5130" priority="6" bottom="1" rank="1"/>
  </conditionalFormatting>
  <conditionalFormatting sqref="AH11:AH18">
    <cfRule type="top10" dxfId="5129" priority="5" bottom="1" rank="2"/>
  </conditionalFormatting>
  <conditionalFormatting sqref="AH19:AH23">
    <cfRule type="top10" dxfId="5128" priority="4" bottom="1" rank="1"/>
  </conditionalFormatting>
  <conditionalFormatting sqref="AH1:AI1">
    <cfRule type="cellIs" dxfId="5127" priority="8" operator="equal">
      <formula>2</formula>
    </cfRule>
    <cfRule type="cellIs" dxfId="5126" priority="9" operator="equal">
      <formula>1</formula>
    </cfRule>
  </conditionalFormatting>
  <conditionalFormatting sqref="AI24:AI31">
    <cfRule type="top10" dxfId="5125" priority="3" rank="2"/>
  </conditionalFormatting>
  <conditionalFormatting sqref="AI32:AI36">
    <cfRule type="top10" dxfId="5124" priority="2" rank="1"/>
  </conditionalFormatting>
  <pageMargins left="0.7" right="0.7" top="0.75" bottom="0.75" header="0" footer="0"/>
  <pageSetup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B7F23-86D7-4C76-AA61-CAE78DBC953E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W29" sqref="W29"/>
      <selection pane="topRight" activeCell="W29" sqref="W29"/>
      <selection pane="bottomLeft" activeCell="W29" sqref="W29"/>
      <selection pane="bottomRight" activeCell="AF32" sqref="AF32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W10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77</v>
      </c>
      <c r="W3" s="169">
        <f t="shared" ref="W3:W36" si="0">COUNTIF($C$2:$C$123,V3)+COUNTIF($S$2:$S$123,V3)</f>
        <v>5</v>
      </c>
      <c r="X3" s="164">
        <f t="shared" ref="X3:X36" si="1">SUMIF($C$2:$C$123,V3,$F$2:$F$123)+SUMIF($S$2:$S$123,V3,$M$2:$M$123)</f>
        <v>7</v>
      </c>
      <c r="Y3" s="164">
        <f t="shared" ref="Y3:Y36" si="2">SUMIF($C$2:$C$123,V3,$G$2:$G$123)+SUMIF($S$2:$S$123,V3,$N$2:$N$123)</f>
        <v>6</v>
      </c>
      <c r="Z3" s="164">
        <f t="shared" ref="Z3:Z36" si="3">SUMIF($C$2:$C$123,V3,$H$2:$H$123)+SUMIF($S$2:$S$123,V3,$O$2:$O$123)</f>
        <v>3</v>
      </c>
      <c r="AA3" s="164">
        <f>SUMIF($C$2:$C$123,V3,$I$2:$I$123)+SUMIF($S$2:$S$123,V3,$P$2:P$123)</f>
        <v>0</v>
      </c>
      <c r="AB3" s="174">
        <f t="shared" ref="AB3:AB36" si="4">SUMIF($C$2:$C$123,V3,$J$2:$J$123)+SUMIF($S$2:$S$123,V3,$Q$2:$Q$123)</f>
        <v>2</v>
      </c>
      <c r="AC3" s="180">
        <f t="shared" ref="AC3:AC36" si="5">SUMIF($C$2:$C$123,V3,$E$2:$E$123)+SUMIF($S$2:$S$123,V3,$L$2:$L$123)</f>
        <v>9</v>
      </c>
      <c r="AD3" s="183">
        <f t="shared" ref="AD3:AD36" si="6">IFERROR(IF(W3&gt;=($AI$42*$AI$43),(AC3)/(W3*3),"-"),"-")</f>
        <v>0.6</v>
      </c>
      <c r="AE3" s="180">
        <f>IF(W3&gt;0,IF(AH3=MIN($AH$3:$AH$5),2,0),)</f>
        <v>2</v>
      </c>
      <c r="AF3" s="190">
        <f>IF(W3&gt;0,IF(AD3=MAX($AD$3:$AD$5),AC3+AE3+2,AC3+AE3),)</f>
        <v>13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1.2</v>
      </c>
      <c r="AI3" s="206">
        <f>IFERROR(IF(W3&gt;=($AI$42*$AI$43),X3/W3,"-"),"-")</f>
        <v>1.4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198</v>
      </c>
      <c r="D4" s="49">
        <f>SUM(D5:D14)</f>
        <v>3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1</v>
      </c>
      <c r="S4" s="149" t="s">
        <v>199</v>
      </c>
      <c r="T4" s="34"/>
      <c r="U4" s="159" t="s">
        <v>18</v>
      </c>
      <c r="V4" s="197" t="s">
        <v>164</v>
      </c>
      <c r="W4" s="170">
        <f t="shared" si="0"/>
        <v>5</v>
      </c>
      <c r="X4" s="52">
        <f t="shared" si="1"/>
        <v>6</v>
      </c>
      <c r="Y4" s="52">
        <f t="shared" si="2"/>
        <v>7</v>
      </c>
      <c r="Z4" s="52">
        <f t="shared" si="3"/>
        <v>2</v>
      </c>
      <c r="AA4" s="52">
        <f>SUMIF($C$2:$C$123,V4,$I$2:$I$123)+SUMIF($S$2:$S$123,V4,$P$2:P$123)</f>
        <v>0</v>
      </c>
      <c r="AB4" s="171">
        <f t="shared" si="4"/>
        <v>3</v>
      </c>
      <c r="AC4" s="178">
        <f t="shared" si="5"/>
        <v>6</v>
      </c>
      <c r="AD4" s="181">
        <f t="shared" si="6"/>
        <v>0.4</v>
      </c>
      <c r="AE4" s="178">
        <f>IF(W4&gt;0,IF(AH4=MIN($AH$3:$AH$5),2,0),)</f>
        <v>0</v>
      </c>
      <c r="AF4" s="191">
        <f>IF(W4&gt;0,IF(AD4=MAX($AD$3:$AD$5),AC4+AE4+2,AC4+AE4),)</f>
        <v>6</v>
      </c>
      <c r="AG4" s="187">
        <f t="shared" si="7"/>
        <v>0</v>
      </c>
      <c r="AH4" s="53">
        <f t="shared" si="8"/>
        <v>1.4</v>
      </c>
      <c r="AI4" s="207">
        <f t="shared" ref="AI4:AI36" si="9">IFERROR(IF(W4&gt;=($AI$42*$AI$43),X4/W4,"-"),"-")</f>
        <v>1.2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77</v>
      </c>
      <c r="D5" s="56"/>
      <c r="E5" s="56">
        <f t="shared" ref="E5:E14" si="10">IF((C5=""),0,IF($D$4=$R$4,1,IF($D$4&gt;$R$4,3,IF($D$4&lt;$R$4,0))))</f>
        <v>3</v>
      </c>
      <c r="F5" s="56">
        <f t="shared" ref="F5:F14" si="11">$D$4</f>
        <v>3</v>
      </c>
      <c r="G5" s="56">
        <f t="shared" ref="G5:G14" si="12">$R$4</f>
        <v>1</v>
      </c>
      <c r="H5" s="56">
        <f t="shared" ref="H5:H14" si="13">IF((C5=""),0,IF($D$4&gt;$R$4,1,0))</f>
        <v>1</v>
      </c>
      <c r="I5" s="56">
        <f t="shared" ref="I5:I14" si="14">IF((C5=""),0,IF($D$4=$R$4,1,0))</f>
        <v>0</v>
      </c>
      <c r="J5" s="56">
        <f t="shared" ref="J5:J14" si="15">IF((C5=""),0,IF($D$4&lt;$R$4,1,0))</f>
        <v>0</v>
      </c>
      <c r="K5" s="57"/>
      <c r="L5" s="56">
        <f t="shared" ref="L5:L14" si="16">IF((S5=""),0,IF($D$4=$R$4,1,IF($D$4&lt;$R$4,3,IF($D$4&gt;$R$4,0))))</f>
        <v>0</v>
      </c>
      <c r="M5" s="56">
        <f t="shared" ref="M5:M14" si="17">$R$4</f>
        <v>1</v>
      </c>
      <c r="N5" s="56">
        <f t="shared" ref="N5:N14" si="18">$D$4</f>
        <v>3</v>
      </c>
      <c r="O5" s="56">
        <f t="shared" ref="O5:O14" si="19">IF((S5=""),0,IF($D$4&lt;$R$4,1,0))</f>
        <v>0</v>
      </c>
      <c r="P5" s="56">
        <f t="shared" ref="P5:P14" si="20">IF((S5=""),0,IF($D$4=$R$4,1,0))</f>
        <v>0</v>
      </c>
      <c r="Q5" s="56">
        <f t="shared" ref="Q5:Q14" si="21">IF((S5=""),0,IF($D$4&gt;$R$4,1,0))</f>
        <v>1</v>
      </c>
      <c r="R5" s="56"/>
      <c r="S5" s="55" t="s">
        <v>164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142</v>
      </c>
      <c r="D6" s="56"/>
      <c r="E6" s="56">
        <f t="shared" si="10"/>
        <v>3</v>
      </c>
      <c r="F6" s="56">
        <f t="shared" si="11"/>
        <v>3</v>
      </c>
      <c r="G6" s="56">
        <f t="shared" si="12"/>
        <v>1</v>
      </c>
      <c r="H6" s="56">
        <f t="shared" si="13"/>
        <v>1</v>
      </c>
      <c r="I6" s="56">
        <f t="shared" si="14"/>
        <v>0</v>
      </c>
      <c r="J6" s="56">
        <f t="shared" si="15"/>
        <v>0</v>
      </c>
      <c r="K6" s="57"/>
      <c r="L6" s="56">
        <f t="shared" si="16"/>
        <v>0</v>
      </c>
      <c r="M6" s="56">
        <f t="shared" si="17"/>
        <v>1</v>
      </c>
      <c r="N6" s="56">
        <f t="shared" si="18"/>
        <v>3</v>
      </c>
      <c r="O6" s="56">
        <f t="shared" si="19"/>
        <v>0</v>
      </c>
      <c r="P6" s="56">
        <f t="shared" si="20"/>
        <v>0</v>
      </c>
      <c r="Q6" s="56">
        <f t="shared" si="21"/>
        <v>1</v>
      </c>
      <c r="R6" s="56"/>
      <c r="S6" s="55" t="s">
        <v>222</v>
      </c>
      <c r="T6" s="34"/>
      <c r="U6" s="163" t="s">
        <v>78</v>
      </c>
      <c r="V6" s="199" t="s">
        <v>142</v>
      </c>
      <c r="W6" s="169">
        <f t="shared" si="0"/>
        <v>4</v>
      </c>
      <c r="X6" s="164">
        <f t="shared" si="1"/>
        <v>7</v>
      </c>
      <c r="Y6" s="164">
        <f t="shared" si="2"/>
        <v>3</v>
      </c>
      <c r="Z6" s="164">
        <f t="shared" si="3"/>
        <v>3</v>
      </c>
      <c r="AA6" s="164">
        <f>SUMIF($C$2:$C$123,V6,$I$2:$I$123)+SUMIF($S$2:$S$123,V6,$P$2:P$123)</f>
        <v>0</v>
      </c>
      <c r="AB6" s="174">
        <f t="shared" si="4"/>
        <v>1</v>
      </c>
      <c r="AC6" s="180">
        <f t="shared" si="5"/>
        <v>9</v>
      </c>
      <c r="AD6" s="183">
        <f t="shared" si="6"/>
        <v>0.75</v>
      </c>
      <c r="AE6" s="180">
        <f>IF(W6&gt;0,IF(AH6=MIN($AH$6:$AH$10),2,0),)</f>
        <v>2</v>
      </c>
      <c r="AF6" s="190">
        <f>IF(W6&gt;0,IF(AD6=MAX($AD$6:$AD$10),AC6+AE6+2,AC6+AE6),)</f>
        <v>13</v>
      </c>
      <c r="AG6" s="189">
        <f t="shared" si="7"/>
        <v>1</v>
      </c>
      <c r="AH6" s="165">
        <f t="shared" si="8"/>
        <v>0.75</v>
      </c>
      <c r="AI6" s="206">
        <f t="shared" si="9"/>
        <v>1.75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146</v>
      </c>
      <c r="D7" s="56"/>
      <c r="E7" s="56">
        <f t="shared" si="10"/>
        <v>3</v>
      </c>
      <c r="F7" s="56">
        <f t="shared" si="11"/>
        <v>3</v>
      </c>
      <c r="G7" s="56">
        <f t="shared" si="12"/>
        <v>1</v>
      </c>
      <c r="H7" s="56">
        <f t="shared" si="13"/>
        <v>1</v>
      </c>
      <c r="I7" s="56">
        <f t="shared" si="14"/>
        <v>0</v>
      </c>
      <c r="J7" s="56">
        <f t="shared" si="15"/>
        <v>0</v>
      </c>
      <c r="K7" s="57"/>
      <c r="L7" s="56">
        <f t="shared" si="16"/>
        <v>0</v>
      </c>
      <c r="M7" s="56">
        <f t="shared" si="17"/>
        <v>1</v>
      </c>
      <c r="N7" s="56">
        <f t="shared" si="18"/>
        <v>3</v>
      </c>
      <c r="O7" s="56">
        <f t="shared" si="19"/>
        <v>0</v>
      </c>
      <c r="P7" s="56">
        <f t="shared" si="20"/>
        <v>0</v>
      </c>
      <c r="Q7" s="56">
        <f t="shared" si="21"/>
        <v>1</v>
      </c>
      <c r="R7" s="56"/>
      <c r="S7" s="55" t="s">
        <v>145</v>
      </c>
      <c r="T7" s="34"/>
      <c r="U7" s="166" t="s">
        <v>78</v>
      </c>
      <c r="V7" s="200" t="s">
        <v>84</v>
      </c>
      <c r="W7" s="170">
        <f t="shared" si="0"/>
        <v>4</v>
      </c>
      <c r="X7" s="52">
        <f t="shared" si="1"/>
        <v>5</v>
      </c>
      <c r="Y7" s="52">
        <f t="shared" si="2"/>
        <v>4</v>
      </c>
      <c r="Z7" s="52">
        <f t="shared" si="3"/>
        <v>2</v>
      </c>
      <c r="AA7" s="52">
        <f>SUMIF($C$2:$C$123,V7,$I$2:$I$123)+SUMIF($S$2:$S$123,V7,$P$2:P$123)</f>
        <v>0</v>
      </c>
      <c r="AB7" s="171">
        <f t="shared" si="4"/>
        <v>2</v>
      </c>
      <c r="AC7" s="178">
        <f t="shared" si="5"/>
        <v>6</v>
      </c>
      <c r="AD7" s="181">
        <f t="shared" si="6"/>
        <v>0.5</v>
      </c>
      <c r="AE7" s="178">
        <f>IF(W7&gt;0,IF(AH7=MIN($AH$6:$AH$10),2,0),)</f>
        <v>0</v>
      </c>
      <c r="AF7" s="191">
        <f>IF(W7&gt;0,IF(AD7=MAX($AD$6:$AD$10),AC7+AE7+2,AC7+AE7),)</f>
        <v>6</v>
      </c>
      <c r="AG7" s="187">
        <f t="shared" si="7"/>
        <v>0</v>
      </c>
      <c r="AH7" s="53">
        <f t="shared" si="8"/>
        <v>1</v>
      </c>
      <c r="AI7" s="207">
        <f t="shared" si="9"/>
        <v>1.25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197</v>
      </c>
      <c r="D8" s="56"/>
      <c r="E8" s="56">
        <f t="shared" si="10"/>
        <v>3</v>
      </c>
      <c r="F8" s="56">
        <f t="shared" si="11"/>
        <v>3</v>
      </c>
      <c r="G8" s="56">
        <f t="shared" si="12"/>
        <v>1</v>
      </c>
      <c r="H8" s="56">
        <f t="shared" si="13"/>
        <v>1</v>
      </c>
      <c r="I8" s="56">
        <f t="shared" si="14"/>
        <v>0</v>
      </c>
      <c r="J8" s="56">
        <f t="shared" si="15"/>
        <v>0</v>
      </c>
      <c r="K8" s="57"/>
      <c r="L8" s="56">
        <f t="shared" si="16"/>
        <v>0</v>
      </c>
      <c r="M8" s="56">
        <f t="shared" si="17"/>
        <v>1</v>
      </c>
      <c r="N8" s="56">
        <f t="shared" si="18"/>
        <v>3</v>
      </c>
      <c r="O8" s="56">
        <f t="shared" si="19"/>
        <v>0</v>
      </c>
      <c r="P8" s="56">
        <f t="shared" si="20"/>
        <v>0</v>
      </c>
      <c r="Q8" s="56">
        <f t="shared" si="21"/>
        <v>1</v>
      </c>
      <c r="R8" s="56"/>
      <c r="S8" s="55" t="s">
        <v>116</v>
      </c>
      <c r="T8" s="34"/>
      <c r="U8" s="159" t="s">
        <v>78</v>
      </c>
      <c r="V8" s="197"/>
      <c r="W8" s="170">
        <f t="shared" si="0"/>
        <v>0</v>
      </c>
      <c r="X8" s="52">
        <f t="shared" si="1"/>
        <v>0</v>
      </c>
      <c r="Y8" s="52">
        <f t="shared" si="2"/>
        <v>0</v>
      </c>
      <c r="Z8" s="52">
        <f t="shared" si="3"/>
        <v>0</v>
      </c>
      <c r="AA8" s="52">
        <f>SUMIF($C$2:$C$123,V8,$I$2:$I$123)+SUMIF($S$2:$S$123,V8,$P$2:P$123)</f>
        <v>0</v>
      </c>
      <c r="AB8" s="171">
        <f t="shared" si="4"/>
        <v>0</v>
      </c>
      <c r="AC8" s="178">
        <f t="shared" si="5"/>
        <v>0</v>
      </c>
      <c r="AD8" s="181" t="str">
        <f t="shared" si="6"/>
        <v>-</v>
      </c>
      <c r="AE8" s="178">
        <f>IF(W8&gt;0,IF(AH8=MIN($AH$6:$AH$10),2,0),)</f>
        <v>0</v>
      </c>
      <c r="AF8" s="191">
        <f>IF(W8&gt;0,IF(AD8=MAX($AD$6:$AD$10),AC8+AE8+2,AC8+AE8),)</f>
        <v>0</v>
      </c>
      <c r="AG8" s="187">
        <f t="shared" si="7"/>
        <v>0</v>
      </c>
      <c r="AH8" s="53" t="str">
        <f t="shared" si="8"/>
        <v>-</v>
      </c>
      <c r="AI8" s="207" t="str">
        <f t="shared" si="9"/>
        <v>-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 t="s">
        <v>13</v>
      </c>
      <c r="D9" s="56">
        <v>1</v>
      </c>
      <c r="E9" s="56">
        <f t="shared" si="10"/>
        <v>3</v>
      </c>
      <c r="F9" s="56">
        <f t="shared" si="11"/>
        <v>3</v>
      </c>
      <c r="G9" s="56">
        <f t="shared" si="12"/>
        <v>1</v>
      </c>
      <c r="H9" s="56">
        <f t="shared" si="13"/>
        <v>1</v>
      </c>
      <c r="I9" s="56">
        <f t="shared" si="14"/>
        <v>0</v>
      </c>
      <c r="J9" s="56">
        <f t="shared" si="15"/>
        <v>0</v>
      </c>
      <c r="K9" s="57"/>
      <c r="L9" s="56">
        <f t="shared" si="16"/>
        <v>0</v>
      </c>
      <c r="M9" s="56">
        <f t="shared" si="17"/>
        <v>1</v>
      </c>
      <c r="N9" s="56">
        <f t="shared" si="18"/>
        <v>3</v>
      </c>
      <c r="O9" s="56">
        <f t="shared" si="19"/>
        <v>0</v>
      </c>
      <c r="P9" s="56">
        <f t="shared" si="20"/>
        <v>0</v>
      </c>
      <c r="Q9" s="56">
        <f t="shared" si="21"/>
        <v>1</v>
      </c>
      <c r="R9" s="56">
        <v>1</v>
      </c>
      <c r="S9" s="55" t="s">
        <v>14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12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148</v>
      </c>
      <c r="D10" s="56">
        <v>1</v>
      </c>
      <c r="E10" s="56">
        <f t="shared" si="10"/>
        <v>3</v>
      </c>
      <c r="F10" s="56">
        <f t="shared" si="11"/>
        <v>3</v>
      </c>
      <c r="G10" s="56">
        <f t="shared" si="12"/>
        <v>1</v>
      </c>
      <c r="H10" s="56">
        <f t="shared" si="13"/>
        <v>1</v>
      </c>
      <c r="I10" s="56">
        <f t="shared" si="14"/>
        <v>0</v>
      </c>
      <c r="J10" s="56">
        <f t="shared" si="15"/>
        <v>0</v>
      </c>
      <c r="K10" s="57"/>
      <c r="L10" s="56">
        <f t="shared" si="16"/>
        <v>0</v>
      </c>
      <c r="M10" s="56">
        <f t="shared" si="17"/>
        <v>1</v>
      </c>
      <c r="N10" s="56">
        <f t="shared" si="18"/>
        <v>3</v>
      </c>
      <c r="O10" s="56">
        <f t="shared" si="19"/>
        <v>0</v>
      </c>
      <c r="P10" s="56">
        <f t="shared" si="20"/>
        <v>0</v>
      </c>
      <c r="Q10" s="56">
        <f t="shared" si="21"/>
        <v>1</v>
      </c>
      <c r="R10" s="56"/>
      <c r="S10" s="55" t="s">
        <v>174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 t="s">
        <v>147</v>
      </c>
      <c r="D11" s="56">
        <v>1</v>
      </c>
      <c r="E11" s="56">
        <f t="shared" si="10"/>
        <v>3</v>
      </c>
      <c r="F11" s="56">
        <f t="shared" si="11"/>
        <v>3</v>
      </c>
      <c r="G11" s="56">
        <f t="shared" si="12"/>
        <v>1</v>
      </c>
      <c r="H11" s="56">
        <f t="shared" si="13"/>
        <v>1</v>
      </c>
      <c r="I11" s="56">
        <f t="shared" si="14"/>
        <v>0</v>
      </c>
      <c r="J11" s="56">
        <f t="shared" si="15"/>
        <v>0</v>
      </c>
      <c r="K11" s="57"/>
      <c r="L11" s="56">
        <f t="shared" si="16"/>
        <v>0</v>
      </c>
      <c r="M11" s="56">
        <f t="shared" si="17"/>
        <v>1</v>
      </c>
      <c r="N11" s="56">
        <f t="shared" si="18"/>
        <v>3</v>
      </c>
      <c r="O11" s="56">
        <f t="shared" si="19"/>
        <v>0</v>
      </c>
      <c r="P11" s="56">
        <f t="shared" si="20"/>
        <v>0</v>
      </c>
      <c r="Q11" s="56">
        <f t="shared" si="21"/>
        <v>1</v>
      </c>
      <c r="R11" s="56"/>
      <c r="S11" s="55" t="s">
        <v>175</v>
      </c>
      <c r="T11" s="34"/>
      <c r="U11" s="168" t="s">
        <v>121</v>
      </c>
      <c r="V11" s="196" t="s">
        <v>116</v>
      </c>
      <c r="W11" s="169">
        <f t="shared" si="0"/>
        <v>4</v>
      </c>
      <c r="X11" s="164">
        <f t="shared" si="1"/>
        <v>3</v>
      </c>
      <c r="Y11" s="164">
        <f t="shared" si="2"/>
        <v>9</v>
      </c>
      <c r="Z11" s="164">
        <f t="shared" si="3"/>
        <v>1</v>
      </c>
      <c r="AA11" s="164">
        <f>SUMIF($C$2:$C$123,V11,$I$2:$I$123)+SUMIF($S$2:$S$123,V11,$P$2:P$123)</f>
        <v>0</v>
      </c>
      <c r="AB11" s="174">
        <f t="shared" si="4"/>
        <v>3</v>
      </c>
      <c r="AC11" s="180">
        <f t="shared" si="5"/>
        <v>3</v>
      </c>
      <c r="AD11" s="183">
        <f t="shared" si="6"/>
        <v>0.25</v>
      </c>
      <c r="AE11" s="180">
        <f t="shared" ref="AE11:AE18" si="22">IF(W11&gt;0,IF(OR(SMALL($AH$11:$AH$18,2)=AH11,SMALL($AH$11:$AH$18,1)=AH11),2,0),)</f>
        <v>0</v>
      </c>
      <c r="AF11" s="190">
        <f t="shared" ref="AF11:AF18" si="23">IF(W11&gt;0,IF(OR(LARGE($AD$11:$AD$18,2)=AD11,LARGE($AD$11:$AD$18,1)=AD11),AC11+AE11+2,AC11+AE11),)</f>
        <v>3</v>
      </c>
      <c r="AG11" s="189">
        <f t="shared" si="7"/>
        <v>0</v>
      </c>
      <c r="AH11" s="165">
        <f t="shared" si="8"/>
        <v>2.25</v>
      </c>
      <c r="AI11" s="206">
        <f t="shared" si="9"/>
        <v>0.75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12</v>
      </c>
      <c r="D12" s="56"/>
      <c r="E12" s="56">
        <f t="shared" si="10"/>
        <v>3</v>
      </c>
      <c r="F12" s="56">
        <f t="shared" si="11"/>
        <v>3</v>
      </c>
      <c r="G12" s="56">
        <f t="shared" si="12"/>
        <v>1</v>
      </c>
      <c r="H12" s="56">
        <f t="shared" si="13"/>
        <v>1</v>
      </c>
      <c r="I12" s="56">
        <f t="shared" si="14"/>
        <v>0</v>
      </c>
      <c r="J12" s="56">
        <f t="shared" si="15"/>
        <v>0</v>
      </c>
      <c r="K12" s="57"/>
      <c r="L12" s="56">
        <f t="shared" si="16"/>
        <v>0</v>
      </c>
      <c r="M12" s="56">
        <f t="shared" si="17"/>
        <v>1</v>
      </c>
      <c r="N12" s="56">
        <f t="shared" si="18"/>
        <v>3</v>
      </c>
      <c r="O12" s="56">
        <f t="shared" si="19"/>
        <v>0</v>
      </c>
      <c r="P12" s="56">
        <f t="shared" si="20"/>
        <v>0</v>
      </c>
      <c r="Q12" s="56">
        <f t="shared" si="21"/>
        <v>1</v>
      </c>
      <c r="R12" s="56"/>
      <c r="S12" s="55" t="s">
        <v>87</v>
      </c>
      <c r="T12" s="34"/>
      <c r="U12" s="159" t="s">
        <v>121</v>
      </c>
      <c r="V12" s="197" t="s">
        <v>146</v>
      </c>
      <c r="W12" s="170">
        <f t="shared" si="0"/>
        <v>4</v>
      </c>
      <c r="X12" s="52">
        <f t="shared" si="1"/>
        <v>7</v>
      </c>
      <c r="Y12" s="52">
        <f t="shared" si="2"/>
        <v>3</v>
      </c>
      <c r="Z12" s="52">
        <f t="shared" si="3"/>
        <v>3</v>
      </c>
      <c r="AA12" s="52">
        <f>SUMIF($C$2:$C$123,V12,$I$2:$I$123)+SUMIF($S$2:$S$123,V12,$P$2:P$123)</f>
        <v>0</v>
      </c>
      <c r="AB12" s="171">
        <f t="shared" si="4"/>
        <v>1</v>
      </c>
      <c r="AC12" s="178">
        <f t="shared" si="5"/>
        <v>9</v>
      </c>
      <c r="AD12" s="181">
        <f t="shared" si="6"/>
        <v>0.75</v>
      </c>
      <c r="AE12" s="178">
        <f t="shared" si="22"/>
        <v>0</v>
      </c>
      <c r="AF12" s="191">
        <f t="shared" si="23"/>
        <v>11</v>
      </c>
      <c r="AG12" s="187">
        <f t="shared" si="7"/>
        <v>0</v>
      </c>
      <c r="AH12" s="53">
        <f t="shared" si="8"/>
        <v>0.75</v>
      </c>
      <c r="AI12" s="207">
        <f t="shared" si="9"/>
        <v>1.75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3</v>
      </c>
      <c r="G13" s="56">
        <f t="shared" si="12"/>
        <v>1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1</v>
      </c>
      <c r="N13" s="56">
        <f t="shared" si="18"/>
        <v>3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197" t="s">
        <v>197</v>
      </c>
      <c r="W13" s="170">
        <f t="shared" si="0"/>
        <v>4</v>
      </c>
      <c r="X13" s="52">
        <f t="shared" si="1"/>
        <v>7</v>
      </c>
      <c r="Y13" s="52">
        <f t="shared" si="2"/>
        <v>3</v>
      </c>
      <c r="Z13" s="52">
        <f t="shared" si="3"/>
        <v>3</v>
      </c>
      <c r="AA13" s="52">
        <f>SUMIF($C$2:$C$123,V13,$I$2:$I$123)+SUMIF($S$2:$S$123,V13,$P$2:P$123)</f>
        <v>0</v>
      </c>
      <c r="AB13" s="171">
        <f t="shared" si="4"/>
        <v>1</v>
      </c>
      <c r="AC13" s="178">
        <f t="shared" si="5"/>
        <v>9</v>
      </c>
      <c r="AD13" s="181">
        <f t="shared" si="6"/>
        <v>0.75</v>
      </c>
      <c r="AE13" s="178">
        <f t="shared" si="22"/>
        <v>0</v>
      </c>
      <c r="AF13" s="191">
        <f t="shared" si="23"/>
        <v>11</v>
      </c>
      <c r="AG13" s="187">
        <f t="shared" si="7"/>
        <v>0</v>
      </c>
      <c r="AH13" s="53">
        <f t="shared" si="8"/>
        <v>0.75</v>
      </c>
      <c r="AI13" s="207">
        <f t="shared" si="9"/>
        <v>1.75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3</v>
      </c>
      <c r="G14" s="67">
        <f t="shared" si="12"/>
        <v>1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1</v>
      </c>
      <c r="N14" s="67">
        <f t="shared" si="18"/>
        <v>3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 t="s">
        <v>145</v>
      </c>
      <c r="W14" s="170">
        <f t="shared" si="0"/>
        <v>3</v>
      </c>
      <c r="X14" s="52">
        <f t="shared" si="1"/>
        <v>1</v>
      </c>
      <c r="Y14" s="52">
        <f t="shared" si="2"/>
        <v>8</v>
      </c>
      <c r="Z14" s="52">
        <f t="shared" si="3"/>
        <v>0</v>
      </c>
      <c r="AA14" s="52">
        <f>SUMIF($C$2:$C$123,V14,$I$2:$I$123)+SUMIF($S$2:$S$123,V14,$P$2:P$123)</f>
        <v>0</v>
      </c>
      <c r="AB14" s="171">
        <f t="shared" si="4"/>
        <v>3</v>
      </c>
      <c r="AC14" s="178">
        <f t="shared" si="5"/>
        <v>0</v>
      </c>
      <c r="AD14" s="181">
        <f t="shared" si="6"/>
        <v>0</v>
      </c>
      <c r="AE14" s="178">
        <f t="shared" si="22"/>
        <v>0</v>
      </c>
      <c r="AF14" s="191">
        <f t="shared" si="23"/>
        <v>0</v>
      </c>
      <c r="AG14" s="187">
        <f t="shared" si="7"/>
        <v>0</v>
      </c>
      <c r="AH14" s="53">
        <f t="shared" si="8"/>
        <v>2.6666666666666665</v>
      </c>
      <c r="AI14" s="207">
        <f t="shared" si="9"/>
        <v>0.33333333333333331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 t="s">
        <v>144</v>
      </c>
      <c r="W15" s="170">
        <f t="shared" si="0"/>
        <v>3</v>
      </c>
      <c r="X15" s="52">
        <f t="shared" si="1"/>
        <v>5</v>
      </c>
      <c r="Y15" s="52">
        <f t="shared" si="2"/>
        <v>2</v>
      </c>
      <c r="Z15" s="52">
        <f t="shared" si="3"/>
        <v>2</v>
      </c>
      <c r="AA15" s="52">
        <f>SUMIF($C$2:$C$123,V15,$I$2:$I$123)+SUMIF($S$2:$S$123,V15,$P$2:P$123)</f>
        <v>0</v>
      </c>
      <c r="AB15" s="171">
        <f t="shared" si="4"/>
        <v>1</v>
      </c>
      <c r="AC15" s="178">
        <f t="shared" si="5"/>
        <v>6</v>
      </c>
      <c r="AD15" s="181">
        <f t="shared" si="6"/>
        <v>0.66666666666666663</v>
      </c>
      <c r="AE15" s="178">
        <f t="shared" si="22"/>
        <v>2</v>
      </c>
      <c r="AF15" s="191">
        <f t="shared" si="23"/>
        <v>8</v>
      </c>
      <c r="AG15" s="187">
        <f t="shared" si="7"/>
        <v>0</v>
      </c>
      <c r="AH15" s="53">
        <f t="shared" si="8"/>
        <v>0.66666666666666663</v>
      </c>
      <c r="AI15" s="207">
        <f t="shared" si="9"/>
        <v>1.6666666666666667</v>
      </c>
      <c r="AJ15" s="34"/>
      <c r="AS15" s="97"/>
      <c r="AT15" s="294"/>
      <c r="AU15" s="288"/>
      <c r="AV15" s="426" t="s">
        <v>148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119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 t="s">
        <v>120</v>
      </c>
      <c r="W16" s="170">
        <f t="shared" si="0"/>
        <v>3</v>
      </c>
      <c r="X16" s="52">
        <f t="shared" si="1"/>
        <v>5</v>
      </c>
      <c r="Y16" s="52">
        <f t="shared" si="2"/>
        <v>2</v>
      </c>
      <c r="Z16" s="52">
        <f t="shared" si="3"/>
        <v>2</v>
      </c>
      <c r="AA16" s="52">
        <f>SUMIF($C$2:$C$123,V16,$I$2:$I$123)+SUMIF($S$2:$S$123,V16,$P$2:P$123)</f>
        <v>0</v>
      </c>
      <c r="AB16" s="171">
        <f t="shared" si="4"/>
        <v>1</v>
      </c>
      <c r="AC16" s="178">
        <f t="shared" si="5"/>
        <v>6</v>
      </c>
      <c r="AD16" s="181">
        <f t="shared" si="6"/>
        <v>0.66666666666666663</v>
      </c>
      <c r="AE16" s="178">
        <f t="shared" si="22"/>
        <v>2</v>
      </c>
      <c r="AF16" s="191">
        <f t="shared" si="23"/>
        <v>8</v>
      </c>
      <c r="AG16" s="187">
        <f t="shared" si="7"/>
        <v>0</v>
      </c>
      <c r="AH16" s="53">
        <f t="shared" si="8"/>
        <v>0.66666666666666663</v>
      </c>
      <c r="AI16" s="207">
        <f t="shared" si="9"/>
        <v>1.6666666666666667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Preto</v>
      </c>
      <c r="D17" s="49">
        <f>SUM(D18:D27)</f>
        <v>0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1</v>
      </c>
      <c r="S17" s="48" t="str">
        <f>C4</f>
        <v>Branco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Fabio</v>
      </c>
      <c r="D18" s="56"/>
      <c r="E18" s="56">
        <f t="shared" ref="E18:E27" si="24">IF((C18=""),0,IF($D$17=$R$17,1,IF($D$17&gt;$R$17,3,IF($D$17&lt;$R$17,0))))</f>
        <v>0</v>
      </c>
      <c r="F18" s="56">
        <f t="shared" ref="F18:F27" si="25">$D$17</f>
        <v>0</v>
      </c>
      <c r="G18" s="56">
        <f t="shared" ref="G18:G27" si="26">$R$17</f>
        <v>1</v>
      </c>
      <c r="H18" s="56">
        <f t="shared" ref="H18:H27" si="27">IF((C18=""),0,IF($D$17&gt;$R$17,1,0))</f>
        <v>0</v>
      </c>
      <c r="I18" s="56">
        <f t="shared" ref="I18:I27" si="28">IF((C18=""),0,IF($D$17=$R$17,1,0))</f>
        <v>0</v>
      </c>
      <c r="J18" s="56">
        <f t="shared" ref="J18:J27" si="29">IF((C18=""),0,IF($D$17&lt;$R$17,1,0))</f>
        <v>1</v>
      </c>
      <c r="K18" s="57"/>
      <c r="L18" s="56">
        <f t="shared" ref="L18:L27" si="30">IF((S18=""),0,IF($D$17=$R$17,1,IF($D$17&lt;$R$17,3,IF($D$17&gt;$R$17,0))))</f>
        <v>3</v>
      </c>
      <c r="M18" s="56">
        <f t="shared" ref="M18:M27" si="31">$R$17</f>
        <v>1</v>
      </c>
      <c r="N18" s="56">
        <f t="shared" ref="N18:N27" si="32">$D$17</f>
        <v>0</v>
      </c>
      <c r="O18" s="56">
        <f t="shared" ref="O18:O27" si="33">IF((S18=""),0,IF($D$17&lt;$R$17,1,0))</f>
        <v>1</v>
      </c>
      <c r="P18" s="56">
        <f t="shared" ref="P18:P27" si="34">IF((S18=""),0,IF($D$17=$R$17,1,0))</f>
        <v>0</v>
      </c>
      <c r="Q18" s="56">
        <f t="shared" ref="Q18:Q27" si="35">IF((S18=""),0,IF($D$17&gt;$R$17,1,0))</f>
        <v>0</v>
      </c>
      <c r="R18" s="56"/>
      <c r="S18" s="55" t="str">
        <f>$S$5</f>
        <v>Ralph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84</v>
      </c>
      <c r="D19" s="56"/>
      <c r="E19" s="56">
        <f t="shared" si="24"/>
        <v>0</v>
      </c>
      <c r="F19" s="56">
        <f t="shared" si="25"/>
        <v>0</v>
      </c>
      <c r="G19" s="56">
        <f t="shared" si="26"/>
        <v>1</v>
      </c>
      <c r="H19" s="56">
        <f t="shared" si="27"/>
        <v>0</v>
      </c>
      <c r="I19" s="56">
        <f t="shared" si="28"/>
        <v>0</v>
      </c>
      <c r="J19" s="56">
        <f t="shared" si="29"/>
        <v>1</v>
      </c>
      <c r="K19" s="57"/>
      <c r="L19" s="56">
        <f t="shared" si="30"/>
        <v>3</v>
      </c>
      <c r="M19" s="56">
        <f t="shared" si="31"/>
        <v>1</v>
      </c>
      <c r="N19" s="56">
        <f t="shared" si="32"/>
        <v>0</v>
      </c>
      <c r="O19" s="56">
        <f t="shared" si="33"/>
        <v>1</v>
      </c>
      <c r="P19" s="56">
        <f t="shared" si="34"/>
        <v>0</v>
      </c>
      <c r="Q19" s="56">
        <f t="shared" si="35"/>
        <v>0</v>
      </c>
      <c r="R19" s="56"/>
      <c r="S19" s="55" t="s">
        <v>142</v>
      </c>
      <c r="T19" s="34"/>
      <c r="U19" s="169" t="s">
        <v>83</v>
      </c>
      <c r="V19" s="196" t="s">
        <v>14</v>
      </c>
      <c r="W19" s="169">
        <f t="shared" si="0"/>
        <v>4</v>
      </c>
      <c r="X19" s="164">
        <f t="shared" si="1"/>
        <v>6</v>
      </c>
      <c r="Y19" s="164">
        <f t="shared" si="2"/>
        <v>5</v>
      </c>
      <c r="Z19" s="164">
        <f t="shared" si="3"/>
        <v>2</v>
      </c>
      <c r="AA19" s="164">
        <f>SUMIF($C$2:$C$123,V19,$I$2:$I$123)+SUMIF($S$2:$S$123,V19,$P$2:P$123)</f>
        <v>0</v>
      </c>
      <c r="AB19" s="174">
        <f t="shared" si="4"/>
        <v>2</v>
      </c>
      <c r="AC19" s="180">
        <f t="shared" si="5"/>
        <v>6</v>
      </c>
      <c r="AD19" s="183">
        <f t="shared" si="6"/>
        <v>0.5</v>
      </c>
      <c r="AE19" s="180">
        <f>IF(W19&gt;0,IF(AH19=MIN($AH$19:$AH$23),2,0),)</f>
        <v>0</v>
      </c>
      <c r="AF19" s="190">
        <f>IF(W19&gt;0,IF(AD19=MAX($AD$19:$AD$23),AC19+AE19+2,AC19+AE19),)</f>
        <v>6</v>
      </c>
      <c r="AG19" s="189">
        <f t="shared" si="7"/>
        <v>2</v>
      </c>
      <c r="AH19" s="165">
        <f t="shared" si="8"/>
        <v>1.25</v>
      </c>
      <c r="AI19" s="206">
        <f t="shared" si="9"/>
        <v>1.5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144</v>
      </c>
      <c r="D20" s="56"/>
      <c r="E20" s="56">
        <f t="shared" si="24"/>
        <v>0</v>
      </c>
      <c r="F20" s="56">
        <f t="shared" si="25"/>
        <v>0</v>
      </c>
      <c r="G20" s="56">
        <f t="shared" si="26"/>
        <v>1</v>
      </c>
      <c r="H20" s="56">
        <f t="shared" si="27"/>
        <v>0</v>
      </c>
      <c r="I20" s="56">
        <f t="shared" si="28"/>
        <v>0</v>
      </c>
      <c r="J20" s="56">
        <f t="shared" si="29"/>
        <v>1</v>
      </c>
      <c r="K20" s="57"/>
      <c r="L20" s="56">
        <f t="shared" si="30"/>
        <v>3</v>
      </c>
      <c r="M20" s="56">
        <f t="shared" si="31"/>
        <v>1</v>
      </c>
      <c r="N20" s="56">
        <f t="shared" si="32"/>
        <v>0</v>
      </c>
      <c r="O20" s="56">
        <f t="shared" si="33"/>
        <v>1</v>
      </c>
      <c r="P20" s="56">
        <f t="shared" si="34"/>
        <v>0</v>
      </c>
      <c r="Q20" s="56">
        <f t="shared" si="35"/>
        <v>0</v>
      </c>
      <c r="R20" s="56"/>
      <c r="S20" s="55" t="s">
        <v>146</v>
      </c>
      <c r="T20" s="34"/>
      <c r="U20" s="159" t="s">
        <v>83</v>
      </c>
      <c r="V20" s="197" t="s">
        <v>13</v>
      </c>
      <c r="W20" s="170">
        <f t="shared" si="0"/>
        <v>4</v>
      </c>
      <c r="X20" s="52">
        <f t="shared" si="1"/>
        <v>7</v>
      </c>
      <c r="Y20" s="52">
        <f t="shared" si="2"/>
        <v>3</v>
      </c>
      <c r="Z20" s="52">
        <f t="shared" si="3"/>
        <v>3</v>
      </c>
      <c r="AA20" s="52">
        <f>SUMIF($C$2:$C$123,V20,$I$2:$I$123)+SUMIF($S$2:$S$123,V20,$P$2:P$123)</f>
        <v>0</v>
      </c>
      <c r="AB20" s="171">
        <f t="shared" si="4"/>
        <v>1</v>
      </c>
      <c r="AC20" s="178">
        <f t="shared" si="5"/>
        <v>9</v>
      </c>
      <c r="AD20" s="181">
        <f t="shared" si="6"/>
        <v>0.75</v>
      </c>
      <c r="AE20" s="178">
        <f>IF(W20&gt;0,IF(AH20=MIN($AH$19:$AH$23),2,0),)</f>
        <v>2</v>
      </c>
      <c r="AF20" s="191">
        <f>IF(W20&gt;0,IF(AD20=MAX($AD$19:$AD$23),AC20+AE20+2,AC20+AE20),)</f>
        <v>13</v>
      </c>
      <c r="AG20" s="187">
        <f t="shared" si="7"/>
        <v>2</v>
      </c>
      <c r="AH20" s="53">
        <f t="shared" si="8"/>
        <v>0.75</v>
      </c>
      <c r="AI20" s="207">
        <f t="shared" si="9"/>
        <v>1.75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120</v>
      </c>
      <c r="D21" s="56"/>
      <c r="E21" s="56">
        <f t="shared" si="24"/>
        <v>0</v>
      </c>
      <c r="F21" s="56">
        <f t="shared" si="25"/>
        <v>0</v>
      </c>
      <c r="G21" s="56">
        <f t="shared" si="26"/>
        <v>1</v>
      </c>
      <c r="H21" s="56">
        <f t="shared" si="27"/>
        <v>0</v>
      </c>
      <c r="I21" s="56">
        <f t="shared" si="28"/>
        <v>0</v>
      </c>
      <c r="J21" s="56">
        <f t="shared" si="29"/>
        <v>1</v>
      </c>
      <c r="K21" s="57"/>
      <c r="L21" s="56">
        <f t="shared" si="30"/>
        <v>3</v>
      </c>
      <c r="M21" s="56">
        <f t="shared" si="31"/>
        <v>1</v>
      </c>
      <c r="N21" s="56">
        <f t="shared" si="32"/>
        <v>0</v>
      </c>
      <c r="O21" s="56">
        <f t="shared" si="33"/>
        <v>1</v>
      </c>
      <c r="P21" s="56">
        <f t="shared" si="34"/>
        <v>0</v>
      </c>
      <c r="Q21" s="56">
        <f t="shared" si="35"/>
        <v>0</v>
      </c>
      <c r="R21" s="56"/>
      <c r="S21" s="55" t="s">
        <v>197</v>
      </c>
      <c r="T21" s="34"/>
      <c r="U21" s="159" t="s">
        <v>83</v>
      </c>
      <c r="V21" s="197"/>
      <c r="W21" s="170">
        <f t="shared" si="0"/>
        <v>0</v>
      </c>
      <c r="X21" s="52">
        <f t="shared" si="1"/>
        <v>0</v>
      </c>
      <c r="Y21" s="52">
        <f t="shared" si="2"/>
        <v>0</v>
      </c>
      <c r="Z21" s="52">
        <f t="shared" si="3"/>
        <v>0</v>
      </c>
      <c r="AA21" s="52">
        <f>SUMIF($C$2:$C$123,V21,$I$2:$I$123)+SUMIF($S$2:$S$123,V21,$P$2:P$123)</f>
        <v>0</v>
      </c>
      <c r="AB21" s="171">
        <f t="shared" si="4"/>
        <v>0</v>
      </c>
      <c r="AC21" s="178">
        <f t="shared" si="5"/>
        <v>0</v>
      </c>
      <c r="AD21" s="181" t="str">
        <f t="shared" si="6"/>
        <v>-</v>
      </c>
      <c r="AE21" s="178">
        <f>IF(W21&gt;0,IF(AH21=MIN($AH$19:$AH$23),2,0),)</f>
        <v>0</v>
      </c>
      <c r="AF21" s="191">
        <f>IF(W21&gt;0,IF(AD21=MAX($AD$19:$AD$23),AC21+AE21+2,AC21+AE21),)</f>
        <v>0</v>
      </c>
      <c r="AG21" s="187">
        <f t="shared" si="7"/>
        <v>0</v>
      </c>
      <c r="AH21" s="53" t="str">
        <f t="shared" si="8"/>
        <v>-</v>
      </c>
      <c r="AI21" s="207" t="str">
        <f t="shared" si="9"/>
        <v>-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14</v>
      </c>
      <c r="D22" s="56"/>
      <c r="E22" s="56">
        <f t="shared" si="24"/>
        <v>0</v>
      </c>
      <c r="F22" s="56">
        <f t="shared" si="25"/>
        <v>0</v>
      </c>
      <c r="G22" s="56">
        <f t="shared" si="26"/>
        <v>1</v>
      </c>
      <c r="H22" s="56">
        <f t="shared" si="27"/>
        <v>0</v>
      </c>
      <c r="I22" s="56">
        <f t="shared" si="28"/>
        <v>0</v>
      </c>
      <c r="J22" s="56">
        <f t="shared" si="29"/>
        <v>1</v>
      </c>
      <c r="K22" s="57"/>
      <c r="L22" s="56">
        <f t="shared" si="30"/>
        <v>3</v>
      </c>
      <c r="M22" s="56">
        <f t="shared" si="31"/>
        <v>1</v>
      </c>
      <c r="N22" s="56">
        <f t="shared" si="32"/>
        <v>0</v>
      </c>
      <c r="O22" s="56">
        <f t="shared" si="33"/>
        <v>1</v>
      </c>
      <c r="P22" s="56">
        <f t="shared" si="34"/>
        <v>0</v>
      </c>
      <c r="Q22" s="56">
        <f t="shared" si="35"/>
        <v>0</v>
      </c>
      <c r="R22" s="56">
        <v>1</v>
      </c>
      <c r="S22" s="55" t="s">
        <v>13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85</v>
      </c>
      <c r="D23" s="56"/>
      <c r="E23" s="56">
        <f t="shared" si="24"/>
        <v>0</v>
      </c>
      <c r="F23" s="56">
        <f t="shared" si="25"/>
        <v>0</v>
      </c>
      <c r="G23" s="56">
        <f t="shared" si="26"/>
        <v>1</v>
      </c>
      <c r="H23" s="56">
        <f t="shared" si="27"/>
        <v>0</v>
      </c>
      <c r="I23" s="56">
        <f t="shared" si="28"/>
        <v>0</v>
      </c>
      <c r="J23" s="56">
        <f t="shared" si="29"/>
        <v>1</v>
      </c>
      <c r="K23" s="57"/>
      <c r="L23" s="56">
        <f t="shared" si="30"/>
        <v>3</v>
      </c>
      <c r="M23" s="56">
        <f t="shared" si="31"/>
        <v>1</v>
      </c>
      <c r="N23" s="56">
        <f t="shared" si="32"/>
        <v>0</v>
      </c>
      <c r="O23" s="56">
        <f t="shared" si="33"/>
        <v>1</v>
      </c>
      <c r="P23" s="56">
        <f t="shared" si="34"/>
        <v>0</v>
      </c>
      <c r="Q23" s="56">
        <f t="shared" si="35"/>
        <v>0</v>
      </c>
      <c r="R23" s="56"/>
      <c r="S23" s="55" t="s">
        <v>148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13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 t="s">
        <v>119</v>
      </c>
      <c r="D24" s="56"/>
      <c r="E24" s="56">
        <f t="shared" si="24"/>
        <v>0</v>
      </c>
      <c r="F24" s="56">
        <f t="shared" si="25"/>
        <v>0</v>
      </c>
      <c r="G24" s="56">
        <f t="shared" si="26"/>
        <v>1</v>
      </c>
      <c r="H24" s="56">
        <f t="shared" si="27"/>
        <v>0</v>
      </c>
      <c r="I24" s="56">
        <f t="shared" si="28"/>
        <v>0</v>
      </c>
      <c r="J24" s="56">
        <f t="shared" si="29"/>
        <v>1</v>
      </c>
      <c r="K24" s="57"/>
      <c r="L24" s="56">
        <f t="shared" si="30"/>
        <v>3</v>
      </c>
      <c r="M24" s="56">
        <f t="shared" si="31"/>
        <v>1</v>
      </c>
      <c r="N24" s="56">
        <f t="shared" si="32"/>
        <v>0</v>
      </c>
      <c r="O24" s="56">
        <f t="shared" si="33"/>
        <v>1</v>
      </c>
      <c r="P24" s="56">
        <f t="shared" si="34"/>
        <v>0</v>
      </c>
      <c r="Q24" s="56">
        <f t="shared" si="35"/>
        <v>0</v>
      </c>
      <c r="R24" s="56"/>
      <c r="S24" s="55" t="s">
        <v>147</v>
      </c>
      <c r="T24" s="34"/>
      <c r="U24" s="163" t="s">
        <v>86</v>
      </c>
      <c r="V24" s="199" t="s">
        <v>175</v>
      </c>
      <c r="W24" s="169">
        <f t="shared" si="0"/>
        <v>3</v>
      </c>
      <c r="X24" s="164">
        <f t="shared" si="1"/>
        <v>1</v>
      </c>
      <c r="Y24" s="164">
        <f t="shared" si="2"/>
        <v>8</v>
      </c>
      <c r="Z24" s="164">
        <f t="shared" si="3"/>
        <v>0</v>
      </c>
      <c r="AA24" s="164">
        <f>SUMIF($C$2:$C$123,V24,$I$2:$I$123)+SUMIF($S$2:$S$123,V24,$P$2:P$123)</f>
        <v>0</v>
      </c>
      <c r="AB24" s="174">
        <f t="shared" si="4"/>
        <v>3</v>
      </c>
      <c r="AC24" s="180">
        <f t="shared" si="5"/>
        <v>0</v>
      </c>
      <c r="AD24" s="183">
        <f t="shared" si="6"/>
        <v>0</v>
      </c>
      <c r="AE24" s="180">
        <f t="shared" ref="AE24:AE31" si="36">IF(W24&gt;0,IF(OR(LARGE($AI$24:$AI$31,2)=AI24,LARGE($AI$24:$AI$31,1)=AI24),2,0),)</f>
        <v>0</v>
      </c>
      <c r="AF24" s="190">
        <f t="shared" ref="AF24:AF31" si="37">IF(W24&gt;0,IF(OR(LARGE($AD$24:$AD$31,2)=AD24,LARGE($AD$24:$AD$31,1)=AD24),AC24+AE24+2,AC24+AE24),)</f>
        <v>0</v>
      </c>
      <c r="AG24" s="189">
        <f t="shared" si="7"/>
        <v>0</v>
      </c>
      <c r="AH24" s="165">
        <f t="shared" si="8"/>
        <v>2.6666666666666665</v>
      </c>
      <c r="AI24" s="206">
        <f t="shared" si="9"/>
        <v>0.33333333333333331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15</v>
      </c>
      <c r="D25" s="56"/>
      <c r="E25" s="56">
        <f t="shared" si="24"/>
        <v>0</v>
      </c>
      <c r="F25" s="56">
        <f t="shared" si="25"/>
        <v>0</v>
      </c>
      <c r="G25" s="56">
        <f t="shared" si="26"/>
        <v>1</v>
      </c>
      <c r="H25" s="56">
        <f t="shared" si="27"/>
        <v>0</v>
      </c>
      <c r="I25" s="56">
        <f t="shared" si="28"/>
        <v>0</v>
      </c>
      <c r="J25" s="56">
        <f t="shared" si="29"/>
        <v>1</v>
      </c>
      <c r="K25" s="57"/>
      <c r="L25" s="56">
        <f t="shared" si="30"/>
        <v>3</v>
      </c>
      <c r="M25" s="56">
        <f t="shared" si="31"/>
        <v>1</v>
      </c>
      <c r="N25" s="56">
        <f t="shared" si="32"/>
        <v>0</v>
      </c>
      <c r="O25" s="56">
        <f t="shared" si="33"/>
        <v>1</v>
      </c>
      <c r="P25" s="56">
        <f t="shared" si="34"/>
        <v>0</v>
      </c>
      <c r="Q25" s="56">
        <f t="shared" si="35"/>
        <v>0</v>
      </c>
      <c r="R25" s="56"/>
      <c r="S25" s="55" t="s">
        <v>12</v>
      </c>
      <c r="T25" s="34"/>
      <c r="U25" s="166" t="s">
        <v>86</v>
      </c>
      <c r="V25" s="200" t="s">
        <v>174</v>
      </c>
      <c r="W25" s="170">
        <f t="shared" si="0"/>
        <v>3</v>
      </c>
      <c r="X25" s="52">
        <f t="shared" si="1"/>
        <v>1</v>
      </c>
      <c r="Y25" s="52">
        <f t="shared" si="2"/>
        <v>8</v>
      </c>
      <c r="Z25" s="52">
        <f t="shared" si="3"/>
        <v>0</v>
      </c>
      <c r="AA25" s="52">
        <f>SUMIF($C$2:$C$123,V25,$I$2:$I$123)+SUMIF($S$2:$S$123,V25,$P$2:P$123)</f>
        <v>0</v>
      </c>
      <c r="AB25" s="171">
        <f t="shared" si="4"/>
        <v>3</v>
      </c>
      <c r="AC25" s="178">
        <f t="shared" si="5"/>
        <v>0</v>
      </c>
      <c r="AD25" s="181">
        <f t="shared" si="6"/>
        <v>0</v>
      </c>
      <c r="AE25" s="178">
        <f t="shared" si="36"/>
        <v>0</v>
      </c>
      <c r="AF25" s="191">
        <f t="shared" si="37"/>
        <v>0</v>
      </c>
      <c r="AG25" s="187">
        <f t="shared" si="7"/>
        <v>0</v>
      </c>
      <c r="AH25" s="53">
        <f t="shared" si="8"/>
        <v>2.6666666666666665</v>
      </c>
      <c r="AI25" s="207">
        <f t="shared" si="9"/>
        <v>0.33333333333333331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0</v>
      </c>
      <c r="G26" s="56">
        <f t="shared" si="26"/>
        <v>1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1</v>
      </c>
      <c r="N26" s="56">
        <f t="shared" si="32"/>
        <v>0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200" t="s">
        <v>147</v>
      </c>
      <c r="W26" s="170">
        <f t="shared" si="0"/>
        <v>3</v>
      </c>
      <c r="X26" s="52">
        <f t="shared" si="1"/>
        <v>4</v>
      </c>
      <c r="Y26" s="52">
        <f t="shared" si="2"/>
        <v>4</v>
      </c>
      <c r="Z26" s="52">
        <f t="shared" si="3"/>
        <v>2</v>
      </c>
      <c r="AA26" s="52">
        <f>SUMIF($C$2:$C$123,V26,$I$2:$I$123)+SUMIF($S$2:$S$123,V26,$P$2:P$123)</f>
        <v>0</v>
      </c>
      <c r="AB26" s="171">
        <f t="shared" si="4"/>
        <v>1</v>
      </c>
      <c r="AC26" s="178">
        <f t="shared" si="5"/>
        <v>6</v>
      </c>
      <c r="AD26" s="181">
        <f t="shared" si="6"/>
        <v>0.66666666666666663</v>
      </c>
      <c r="AE26" s="178">
        <f t="shared" si="36"/>
        <v>0</v>
      </c>
      <c r="AF26" s="191">
        <f t="shared" si="37"/>
        <v>8</v>
      </c>
      <c r="AG26" s="187">
        <f t="shared" si="7"/>
        <v>1</v>
      </c>
      <c r="AH26" s="53">
        <f t="shared" si="8"/>
        <v>1.3333333333333333</v>
      </c>
      <c r="AI26" s="207">
        <f t="shared" si="9"/>
        <v>1.3333333333333333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0</v>
      </c>
      <c r="G27" s="67">
        <f t="shared" si="26"/>
        <v>1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1</v>
      </c>
      <c r="N27" s="67">
        <f t="shared" si="32"/>
        <v>0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 t="s">
        <v>148</v>
      </c>
      <c r="W27" s="170">
        <f t="shared" si="0"/>
        <v>4</v>
      </c>
      <c r="X27" s="52">
        <f t="shared" si="1"/>
        <v>7</v>
      </c>
      <c r="Y27" s="52">
        <f t="shared" si="2"/>
        <v>3</v>
      </c>
      <c r="Z27" s="52">
        <f t="shared" si="3"/>
        <v>3</v>
      </c>
      <c r="AA27" s="52">
        <f>SUMIF($C$2:$C$123,V27,$I$2:$I$123)+SUMIF($S$2:$S$123,V27,$P$2:P$123)</f>
        <v>0</v>
      </c>
      <c r="AB27" s="171">
        <f t="shared" si="4"/>
        <v>1</v>
      </c>
      <c r="AC27" s="178">
        <f t="shared" si="5"/>
        <v>9</v>
      </c>
      <c r="AD27" s="181">
        <f t="shared" si="6"/>
        <v>0.75</v>
      </c>
      <c r="AE27" s="178">
        <f t="shared" si="36"/>
        <v>2</v>
      </c>
      <c r="AF27" s="191">
        <f t="shared" si="37"/>
        <v>13</v>
      </c>
      <c r="AG27" s="187">
        <f t="shared" si="7"/>
        <v>3</v>
      </c>
      <c r="AH27" s="53">
        <f t="shared" si="8"/>
        <v>0.75</v>
      </c>
      <c r="AI27" s="207">
        <f t="shared" si="9"/>
        <v>1.75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 t="s">
        <v>119</v>
      </c>
      <c r="W28" s="170">
        <f t="shared" si="0"/>
        <v>3</v>
      </c>
      <c r="X28" s="52">
        <f t="shared" si="1"/>
        <v>5</v>
      </c>
      <c r="Y28" s="52">
        <f t="shared" si="2"/>
        <v>2</v>
      </c>
      <c r="Z28" s="52">
        <f t="shared" si="3"/>
        <v>2</v>
      </c>
      <c r="AA28" s="52">
        <f>SUMIF($C$2:$C$123,V28,$I$2:$I$123)+SUMIF($S$2:$S$123,V28,$P$2:P$123)</f>
        <v>0</v>
      </c>
      <c r="AB28" s="171">
        <f t="shared" si="4"/>
        <v>1</v>
      </c>
      <c r="AC28" s="178">
        <f t="shared" si="5"/>
        <v>6</v>
      </c>
      <c r="AD28" s="181">
        <f t="shared" si="6"/>
        <v>0.66666666666666663</v>
      </c>
      <c r="AE28" s="178">
        <f t="shared" si="36"/>
        <v>2</v>
      </c>
      <c r="AF28" s="191">
        <f t="shared" si="37"/>
        <v>10</v>
      </c>
      <c r="AG28" s="187">
        <f t="shared" si="7"/>
        <v>1</v>
      </c>
      <c r="AH28" s="53">
        <f t="shared" si="8"/>
        <v>0.66666666666666663</v>
      </c>
      <c r="AI28" s="207">
        <f t="shared" si="9"/>
        <v>1.6666666666666667</v>
      </c>
      <c r="AJ28" s="34"/>
      <c r="AS28" s="97"/>
      <c r="AT28" s="294"/>
      <c r="AU28" s="425" t="s">
        <v>197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201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 t="s">
        <v>85</v>
      </c>
      <c r="W29" s="170">
        <f t="shared" si="0"/>
        <v>4</v>
      </c>
      <c r="X29" s="52">
        <f t="shared" si="1"/>
        <v>6</v>
      </c>
      <c r="Y29" s="52">
        <f t="shared" si="2"/>
        <v>3</v>
      </c>
      <c r="Z29" s="52">
        <f t="shared" si="3"/>
        <v>2</v>
      </c>
      <c r="AA29" s="52">
        <f>SUMIF($C$2:$C$123,V29,$I$2:$I$123)+SUMIF($S$2:$S$123,V29,$P$2:P$123)</f>
        <v>0</v>
      </c>
      <c r="AB29" s="171">
        <f t="shared" si="4"/>
        <v>2</v>
      </c>
      <c r="AC29" s="178">
        <f t="shared" si="5"/>
        <v>6</v>
      </c>
      <c r="AD29" s="181">
        <f t="shared" si="6"/>
        <v>0.5</v>
      </c>
      <c r="AE29" s="178">
        <f t="shared" si="36"/>
        <v>0</v>
      </c>
      <c r="AF29" s="191">
        <f t="shared" si="37"/>
        <v>6</v>
      </c>
      <c r="AG29" s="187">
        <f t="shared" si="7"/>
        <v>0</v>
      </c>
      <c r="AH29" s="53">
        <f t="shared" si="8"/>
        <v>0.75</v>
      </c>
      <c r="AI29" s="207">
        <f t="shared" si="9"/>
        <v>1.5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Branco</v>
      </c>
      <c r="D30" s="49">
        <f>SUM(D31:D40)</f>
        <v>0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3</v>
      </c>
      <c r="S30" s="48" t="str">
        <f>S4</f>
        <v>Preto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Fabio</v>
      </c>
      <c r="D31" s="56"/>
      <c r="E31" s="56">
        <f t="shared" ref="E31:E40" si="38">IF((C31=""),0,IF($D$30=$R$30,1,IF($D$30&gt;$R$30,3,IF($D$30&lt;$R$30,0))))</f>
        <v>0</v>
      </c>
      <c r="F31" s="56">
        <f t="shared" ref="F31:F40" si="39">$D$30</f>
        <v>0</v>
      </c>
      <c r="G31" s="56">
        <f t="shared" ref="G31:G40" si="40">$R$30</f>
        <v>3</v>
      </c>
      <c r="H31" s="56">
        <f t="shared" ref="H31:H40" si="41">IF((C31=""),0,IF($D$30&gt;$R$30,1,0))</f>
        <v>0</v>
      </c>
      <c r="I31" s="56">
        <f t="shared" ref="I31:I40" si="42">IF((C31=""),0,IF($D$30=$R$30,1,0))</f>
        <v>0</v>
      </c>
      <c r="J31" s="56">
        <f t="shared" ref="J31:J40" si="43">IF((C31=""),0,IF($D$30&lt;$R$30,1,0))</f>
        <v>1</v>
      </c>
      <c r="K31" s="57"/>
      <c r="L31" s="56">
        <f t="shared" ref="L31:L40" si="44">IF((S31=""),0,IF($D$30=$R$30,1,IF($D$30&lt;$R$30,3,IF($D$30&gt;$R$30,0))))</f>
        <v>3</v>
      </c>
      <c r="M31" s="56">
        <f t="shared" ref="M31:M40" si="45">$R$30</f>
        <v>3</v>
      </c>
      <c r="N31" s="56">
        <f t="shared" ref="N31:N40" si="46">$D$30</f>
        <v>0</v>
      </c>
      <c r="O31" s="56">
        <f t="shared" ref="O31:O40" si="47">IF((S31=""),0,IF($D$30&lt;$R$30,1,0))</f>
        <v>1</v>
      </c>
      <c r="P31" s="56">
        <f t="shared" ref="P31:P40" si="48">IF((S31=""),0,IF($D$30=$R$30,1,0))</f>
        <v>0</v>
      </c>
      <c r="Q31" s="56">
        <f t="shared" ref="Q31:Q40" si="49">IF((S31=""),0,IF($D$30&gt;$R$30,1,0))</f>
        <v>0</v>
      </c>
      <c r="R31" s="56"/>
      <c r="S31" s="55" t="str">
        <f>$S$5</f>
        <v>Ralph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222</v>
      </c>
      <c r="D32" s="56"/>
      <c r="E32" s="56">
        <f t="shared" si="38"/>
        <v>0</v>
      </c>
      <c r="F32" s="56">
        <f t="shared" si="39"/>
        <v>0</v>
      </c>
      <c r="G32" s="56">
        <f t="shared" si="40"/>
        <v>3</v>
      </c>
      <c r="H32" s="56">
        <f t="shared" si="41"/>
        <v>0</v>
      </c>
      <c r="I32" s="56">
        <f t="shared" si="42"/>
        <v>0</v>
      </c>
      <c r="J32" s="56">
        <f t="shared" si="43"/>
        <v>1</v>
      </c>
      <c r="K32" s="57"/>
      <c r="L32" s="56">
        <f t="shared" si="44"/>
        <v>3</v>
      </c>
      <c r="M32" s="56">
        <f t="shared" si="45"/>
        <v>3</v>
      </c>
      <c r="N32" s="56">
        <f t="shared" si="46"/>
        <v>0</v>
      </c>
      <c r="O32" s="56">
        <f t="shared" si="47"/>
        <v>1</v>
      </c>
      <c r="P32" s="56">
        <f t="shared" si="48"/>
        <v>0</v>
      </c>
      <c r="Q32" s="56">
        <f t="shared" si="49"/>
        <v>0</v>
      </c>
      <c r="R32" s="56"/>
      <c r="S32" s="55" t="s">
        <v>84</v>
      </c>
      <c r="T32" s="34"/>
      <c r="U32" s="163" t="s">
        <v>16</v>
      </c>
      <c r="V32" s="199" t="s">
        <v>12</v>
      </c>
      <c r="W32" s="169">
        <f t="shared" si="0"/>
        <v>4</v>
      </c>
      <c r="X32" s="164">
        <f t="shared" si="1"/>
        <v>7</v>
      </c>
      <c r="Y32" s="164">
        <f t="shared" si="2"/>
        <v>3</v>
      </c>
      <c r="Z32" s="164">
        <f t="shared" si="3"/>
        <v>3</v>
      </c>
      <c r="AA32" s="164">
        <f>SUMIF($C$2:$C$123,V32,$I$2:$I$123)+SUMIF($S$2:$S$123,V32,$P$2:P$123)</f>
        <v>0</v>
      </c>
      <c r="AB32" s="174">
        <f t="shared" si="4"/>
        <v>1</v>
      </c>
      <c r="AC32" s="180">
        <f t="shared" si="5"/>
        <v>9</v>
      </c>
      <c r="AD32" s="183">
        <f t="shared" si="6"/>
        <v>0.75</v>
      </c>
      <c r="AE32" s="180">
        <f>IF(W32&gt;0,IF(AI32=MAX($AI$32:$AI$36),2,0),)</f>
        <v>2</v>
      </c>
      <c r="AF32" s="190">
        <f>IF(W32&gt;0,IF(AD32=MAX($AD$32:$AD$36),AC32+AE32+2,AC32+AE32),)</f>
        <v>13</v>
      </c>
      <c r="AG32" s="189">
        <f t="shared" si="7"/>
        <v>0</v>
      </c>
      <c r="AH32" s="165">
        <f t="shared" si="8"/>
        <v>0.75</v>
      </c>
      <c r="AI32" s="206">
        <f t="shared" si="9"/>
        <v>1.75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142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145</v>
      </c>
      <c r="D33" s="56"/>
      <c r="E33" s="56">
        <f t="shared" si="38"/>
        <v>0</v>
      </c>
      <c r="F33" s="56">
        <f t="shared" si="39"/>
        <v>0</v>
      </c>
      <c r="G33" s="56">
        <f t="shared" si="40"/>
        <v>3</v>
      </c>
      <c r="H33" s="56">
        <f t="shared" si="41"/>
        <v>0</v>
      </c>
      <c r="I33" s="56">
        <f t="shared" si="42"/>
        <v>0</v>
      </c>
      <c r="J33" s="56">
        <f t="shared" si="43"/>
        <v>1</v>
      </c>
      <c r="K33" s="57"/>
      <c r="L33" s="56">
        <f t="shared" si="44"/>
        <v>3</v>
      </c>
      <c r="M33" s="56">
        <f t="shared" si="45"/>
        <v>3</v>
      </c>
      <c r="N33" s="56">
        <f t="shared" si="46"/>
        <v>0</v>
      </c>
      <c r="O33" s="56">
        <f t="shared" si="47"/>
        <v>1</v>
      </c>
      <c r="P33" s="56">
        <f t="shared" si="48"/>
        <v>0</v>
      </c>
      <c r="Q33" s="56">
        <f t="shared" si="49"/>
        <v>0</v>
      </c>
      <c r="R33" s="56"/>
      <c r="S33" s="55" t="s">
        <v>144</v>
      </c>
      <c r="T33" s="34"/>
      <c r="U33" s="166" t="s">
        <v>16</v>
      </c>
      <c r="V33" s="200" t="s">
        <v>87</v>
      </c>
      <c r="W33" s="170">
        <f t="shared" si="0"/>
        <v>3</v>
      </c>
      <c r="X33" s="52">
        <f t="shared" si="1"/>
        <v>1</v>
      </c>
      <c r="Y33" s="52">
        <f t="shared" si="2"/>
        <v>8</v>
      </c>
      <c r="Z33" s="52">
        <f t="shared" si="3"/>
        <v>0</v>
      </c>
      <c r="AA33" s="52">
        <f>SUMIF($C$2:$C$123,V33,$I$2:$I$123)+SUMIF($S$2:$S$123,V33,$P$2:P$123)</f>
        <v>0</v>
      </c>
      <c r="AB33" s="171">
        <f t="shared" si="4"/>
        <v>3</v>
      </c>
      <c r="AC33" s="178">
        <f t="shared" si="5"/>
        <v>0</v>
      </c>
      <c r="AD33" s="181">
        <f t="shared" si="6"/>
        <v>0</v>
      </c>
      <c r="AE33" s="178">
        <f>IF(W33&gt;0,IF(AI33=MAX($AI$32:$AI$36),2,0),)</f>
        <v>0</v>
      </c>
      <c r="AF33" s="191">
        <f>IF(W33&gt;0,IF(AD33=MAX($AD$32:$AD$36),AC33+AE33+2,AC33+AE33),)</f>
        <v>0</v>
      </c>
      <c r="AG33" s="187">
        <f t="shared" si="7"/>
        <v>0</v>
      </c>
      <c r="AH33" s="53">
        <f t="shared" si="8"/>
        <v>2.6666666666666665</v>
      </c>
      <c r="AI33" s="207">
        <f t="shared" si="9"/>
        <v>0.33333333333333331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116</v>
      </c>
      <c r="D34" s="56"/>
      <c r="E34" s="56">
        <f t="shared" si="38"/>
        <v>0</v>
      </c>
      <c r="F34" s="56">
        <f t="shared" si="39"/>
        <v>0</v>
      </c>
      <c r="G34" s="56">
        <f t="shared" si="40"/>
        <v>3</v>
      </c>
      <c r="H34" s="56">
        <f t="shared" si="41"/>
        <v>0</v>
      </c>
      <c r="I34" s="56">
        <f t="shared" si="42"/>
        <v>0</v>
      </c>
      <c r="J34" s="56">
        <f t="shared" si="43"/>
        <v>1</v>
      </c>
      <c r="K34" s="57"/>
      <c r="L34" s="56">
        <f t="shared" si="44"/>
        <v>3</v>
      </c>
      <c r="M34" s="56">
        <f t="shared" si="45"/>
        <v>3</v>
      </c>
      <c r="N34" s="56">
        <f t="shared" si="46"/>
        <v>0</v>
      </c>
      <c r="O34" s="56">
        <f t="shared" si="47"/>
        <v>1</v>
      </c>
      <c r="P34" s="56">
        <f t="shared" si="48"/>
        <v>0</v>
      </c>
      <c r="Q34" s="56">
        <f t="shared" si="49"/>
        <v>0</v>
      </c>
      <c r="R34" s="56"/>
      <c r="S34" s="55" t="s">
        <v>120</v>
      </c>
      <c r="T34" s="34"/>
      <c r="U34" s="166" t="s">
        <v>16</v>
      </c>
      <c r="V34" s="200" t="s">
        <v>15</v>
      </c>
      <c r="W34" s="170">
        <f t="shared" si="0"/>
        <v>3</v>
      </c>
      <c r="X34" s="52">
        <f t="shared" si="1"/>
        <v>5</v>
      </c>
      <c r="Y34" s="52">
        <f t="shared" si="2"/>
        <v>2</v>
      </c>
      <c r="Z34" s="52">
        <f t="shared" si="3"/>
        <v>2</v>
      </c>
      <c r="AA34" s="52">
        <f>SUMIF($C$2:$C$123,V34,$I$2:$I$123)+SUMIF($S$2:$S$123,V34,$P$2:P$123)</f>
        <v>0</v>
      </c>
      <c r="AB34" s="171">
        <f t="shared" si="4"/>
        <v>1</v>
      </c>
      <c r="AC34" s="178">
        <f t="shared" si="5"/>
        <v>6</v>
      </c>
      <c r="AD34" s="181">
        <f t="shared" si="6"/>
        <v>0.66666666666666663</v>
      </c>
      <c r="AE34" s="178">
        <f>IF(W34&gt;0,IF(AI34=MAX($AI$32:$AI$36),2,0),)</f>
        <v>0</v>
      </c>
      <c r="AF34" s="191">
        <f>IF(W34&gt;0,IF(AD34=MAX($AD$32:$AD$36),AC34+AE34+2,AC34+AE34),)</f>
        <v>6</v>
      </c>
      <c r="AG34" s="187">
        <f t="shared" si="7"/>
        <v>3</v>
      </c>
      <c r="AH34" s="53">
        <f t="shared" si="8"/>
        <v>0.66666666666666663</v>
      </c>
      <c r="AI34" s="207">
        <f t="shared" si="9"/>
        <v>1.6666666666666667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147</v>
      </c>
      <c r="D35" s="56"/>
      <c r="E35" s="56">
        <f t="shared" si="38"/>
        <v>0</v>
      </c>
      <c r="F35" s="56">
        <f t="shared" si="39"/>
        <v>0</v>
      </c>
      <c r="G35" s="56">
        <f t="shared" si="40"/>
        <v>3</v>
      </c>
      <c r="H35" s="56">
        <f t="shared" si="41"/>
        <v>0</v>
      </c>
      <c r="I35" s="56">
        <f t="shared" si="42"/>
        <v>0</v>
      </c>
      <c r="J35" s="56">
        <f t="shared" si="43"/>
        <v>1</v>
      </c>
      <c r="K35" s="57"/>
      <c r="L35" s="56">
        <f t="shared" si="44"/>
        <v>3</v>
      </c>
      <c r="M35" s="56">
        <f t="shared" si="45"/>
        <v>3</v>
      </c>
      <c r="N35" s="56">
        <f t="shared" si="46"/>
        <v>0</v>
      </c>
      <c r="O35" s="56">
        <f t="shared" si="47"/>
        <v>1</v>
      </c>
      <c r="P35" s="56">
        <f t="shared" si="48"/>
        <v>0</v>
      </c>
      <c r="Q35" s="56">
        <f t="shared" si="49"/>
        <v>0</v>
      </c>
      <c r="R35" s="56">
        <v>1</v>
      </c>
      <c r="S35" s="55" t="s">
        <v>14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174</v>
      </c>
      <c r="D36" s="56"/>
      <c r="E36" s="56">
        <f t="shared" si="38"/>
        <v>0</v>
      </c>
      <c r="F36" s="56">
        <f t="shared" si="39"/>
        <v>0</v>
      </c>
      <c r="G36" s="56">
        <f t="shared" si="40"/>
        <v>3</v>
      </c>
      <c r="H36" s="56">
        <f t="shared" si="41"/>
        <v>0</v>
      </c>
      <c r="I36" s="56">
        <f t="shared" si="42"/>
        <v>0</v>
      </c>
      <c r="J36" s="56">
        <f t="shared" si="43"/>
        <v>1</v>
      </c>
      <c r="K36" s="57"/>
      <c r="L36" s="56">
        <f t="shared" si="44"/>
        <v>3</v>
      </c>
      <c r="M36" s="56">
        <f t="shared" si="45"/>
        <v>3</v>
      </c>
      <c r="N36" s="56">
        <f t="shared" si="46"/>
        <v>0</v>
      </c>
      <c r="O36" s="56">
        <f t="shared" si="47"/>
        <v>1</v>
      </c>
      <c r="P36" s="56">
        <f t="shared" si="48"/>
        <v>0</v>
      </c>
      <c r="Q36" s="56">
        <f t="shared" si="49"/>
        <v>0</v>
      </c>
      <c r="R36" s="56"/>
      <c r="S36" s="55" t="s">
        <v>85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202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 t="s">
        <v>175</v>
      </c>
      <c r="D37" s="56"/>
      <c r="E37" s="56">
        <f t="shared" si="38"/>
        <v>0</v>
      </c>
      <c r="F37" s="56">
        <f t="shared" si="39"/>
        <v>0</v>
      </c>
      <c r="G37" s="56">
        <f t="shared" si="40"/>
        <v>3</v>
      </c>
      <c r="H37" s="56">
        <f t="shared" si="41"/>
        <v>0</v>
      </c>
      <c r="I37" s="56">
        <f t="shared" si="42"/>
        <v>0</v>
      </c>
      <c r="J37" s="56">
        <f t="shared" si="43"/>
        <v>1</v>
      </c>
      <c r="K37" s="57"/>
      <c r="L37" s="56">
        <f t="shared" si="44"/>
        <v>3</v>
      </c>
      <c r="M37" s="56">
        <f t="shared" si="45"/>
        <v>3</v>
      </c>
      <c r="N37" s="56">
        <f t="shared" si="46"/>
        <v>0</v>
      </c>
      <c r="O37" s="56">
        <f t="shared" si="47"/>
        <v>1</v>
      </c>
      <c r="P37" s="56">
        <f t="shared" si="48"/>
        <v>0</v>
      </c>
      <c r="Q37" s="56">
        <f t="shared" si="49"/>
        <v>0</v>
      </c>
      <c r="R37" s="56">
        <v>1</v>
      </c>
      <c r="S37" s="55" t="s">
        <v>119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13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87</v>
      </c>
      <c r="D38" s="56"/>
      <c r="E38" s="56">
        <f t="shared" si="38"/>
        <v>0</v>
      </c>
      <c r="F38" s="56">
        <f t="shared" si="39"/>
        <v>0</v>
      </c>
      <c r="G38" s="56">
        <f t="shared" si="40"/>
        <v>3</v>
      </c>
      <c r="H38" s="56">
        <f t="shared" si="41"/>
        <v>0</v>
      </c>
      <c r="I38" s="56">
        <f t="shared" si="42"/>
        <v>0</v>
      </c>
      <c r="J38" s="56">
        <f t="shared" si="43"/>
        <v>1</v>
      </c>
      <c r="K38" s="57"/>
      <c r="L38" s="56">
        <f t="shared" si="44"/>
        <v>3</v>
      </c>
      <c r="M38" s="56">
        <f t="shared" si="45"/>
        <v>3</v>
      </c>
      <c r="N38" s="56">
        <f t="shared" si="46"/>
        <v>0</v>
      </c>
      <c r="O38" s="56">
        <f t="shared" si="47"/>
        <v>1</v>
      </c>
      <c r="P38" s="56">
        <f t="shared" si="48"/>
        <v>0</v>
      </c>
      <c r="Q38" s="56">
        <f t="shared" si="49"/>
        <v>0</v>
      </c>
      <c r="R38" s="56">
        <v>1</v>
      </c>
      <c r="S38" s="55" t="s">
        <v>15</v>
      </c>
      <c r="T38" s="34"/>
      <c r="U38" s="295">
        <f>COUNTA(V3:V36)</f>
        <v>21</v>
      </c>
      <c r="V38" s="338">
        <f>U38/Resumo!C159</f>
        <v>0.61764705882352944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0</v>
      </c>
      <c r="G39" s="56">
        <f t="shared" si="40"/>
        <v>3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3</v>
      </c>
      <c r="N39" s="56">
        <f t="shared" si="46"/>
        <v>0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0</v>
      </c>
      <c r="G40" s="67">
        <f t="shared" si="40"/>
        <v>3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3</v>
      </c>
      <c r="N40" s="67">
        <f t="shared" si="46"/>
        <v>0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1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22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5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Preto</v>
      </c>
      <c r="D43" s="49">
        <f>SUM(D44:D53)</f>
        <v>2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0</v>
      </c>
      <c r="S43" s="48" t="str">
        <f>C4</f>
        <v>Branco</v>
      </c>
      <c r="T43" s="34"/>
      <c r="U43" s="151" t="str">
        <f>IFERROR(VLOOKUP(V43,Resumo!$D$7:$E$147,2,FALSE),"")</f>
        <v>G</v>
      </c>
      <c r="V43" s="116" t="s">
        <v>77</v>
      </c>
      <c r="W43" s="116">
        <f t="shared" ref="W43:AC58" si="50">COUNTIFS($C$4:$C$131,$V43,$B$4:$B$131,W$42)+COUNTIFS($S$4:$S$131,$V43,$B$4:$B$131,W$42)</f>
        <v>5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Fabio</v>
      </c>
      <c r="D44" s="56"/>
      <c r="E44" s="56">
        <f t="shared" ref="E44:E53" si="51">IF((C44=""),0,IF($D$43=$R$43,1,IF($D$43&gt;$R$43,3,IF($D$43&lt;$R$43,0))))</f>
        <v>3</v>
      </c>
      <c r="F44" s="56">
        <f t="shared" ref="F44:F53" si="52">$D$43</f>
        <v>2</v>
      </c>
      <c r="G44" s="56">
        <f t="shared" ref="G44:G53" si="53">$R$43</f>
        <v>0</v>
      </c>
      <c r="H44" s="56">
        <f t="shared" ref="H44:H53" si="54">IF((C44=""),0,IF($D$43&gt;$R$43,1,0))</f>
        <v>1</v>
      </c>
      <c r="I44" s="56">
        <f t="shared" ref="I44:I53" si="55">IF((C44=""),0,IF($D$43=$R$43,1,0))</f>
        <v>0</v>
      </c>
      <c r="J44" s="56">
        <f t="shared" ref="J44:J53" si="56">IF((C44=""),0,IF($D$43&lt;$R$43,1,0))</f>
        <v>0</v>
      </c>
      <c r="K44" s="57"/>
      <c r="L44" s="56">
        <f t="shared" ref="L44:L53" si="57">IF((S44=""),0,IF($D$43=$R$43,1,IF($D$43&lt;$R$43,3,IF($D$43&gt;$R$43,0))))</f>
        <v>0</v>
      </c>
      <c r="M44" s="56">
        <f t="shared" ref="M44:M53" si="58">$R$43</f>
        <v>0</v>
      </c>
      <c r="N44" s="56">
        <f t="shared" ref="N44:N53" si="59">$D$43</f>
        <v>2</v>
      </c>
      <c r="O44" s="56">
        <f t="shared" ref="O44:O53" si="60">IF((S44=""),0,IF($D$43&lt;$R$43,1,0))</f>
        <v>0</v>
      </c>
      <c r="P44" s="56">
        <f t="shared" ref="P44:P53" si="61">IF((S44=""),0,IF($D$43=$R$43,1,0))</f>
        <v>0</v>
      </c>
      <c r="Q44" s="56">
        <f t="shared" ref="Q44:Q53" si="62">IF((S44=""),0,IF($D$43&gt;$R$43,1,0))</f>
        <v>1</v>
      </c>
      <c r="R44" s="56"/>
      <c r="S44" s="55" t="str">
        <f>$S$5</f>
        <v>Ralph</v>
      </c>
      <c r="T44" s="34"/>
      <c r="U44" s="153" t="str">
        <f>IFERROR(VLOOKUP(V44,Resumo!$D$7:$E$147,2,FALSE),"")</f>
        <v>G</v>
      </c>
      <c r="V44" s="114" t="s">
        <v>164</v>
      </c>
      <c r="W44" s="114">
        <f t="shared" si="50"/>
        <v>5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 t="s">
        <v>142</v>
      </c>
      <c r="D45" s="56">
        <v>1</v>
      </c>
      <c r="E45" s="56">
        <f t="shared" si="51"/>
        <v>3</v>
      </c>
      <c r="F45" s="56">
        <f t="shared" si="52"/>
        <v>2</v>
      </c>
      <c r="G45" s="56">
        <f t="shared" si="53"/>
        <v>0</v>
      </c>
      <c r="H45" s="56">
        <f t="shared" si="54"/>
        <v>1</v>
      </c>
      <c r="I45" s="56">
        <f t="shared" si="55"/>
        <v>0</v>
      </c>
      <c r="J45" s="56">
        <f t="shared" si="56"/>
        <v>0</v>
      </c>
      <c r="K45" s="57"/>
      <c r="L45" s="56">
        <f t="shared" si="57"/>
        <v>0</v>
      </c>
      <c r="M45" s="56">
        <f t="shared" si="58"/>
        <v>0</v>
      </c>
      <c r="N45" s="56">
        <f t="shared" si="59"/>
        <v>2</v>
      </c>
      <c r="O45" s="56">
        <f t="shared" si="60"/>
        <v>0</v>
      </c>
      <c r="P45" s="56">
        <f t="shared" si="61"/>
        <v>0</v>
      </c>
      <c r="Q45" s="56">
        <f t="shared" si="62"/>
        <v>1</v>
      </c>
      <c r="R45" s="56"/>
      <c r="S45" s="55" t="s">
        <v>222</v>
      </c>
      <c r="T45" s="34"/>
      <c r="U45" s="153" t="str">
        <f>IFERROR(VLOOKUP(V45,Resumo!$D$7:$E$147,2,FALSE),"")</f>
        <v>V</v>
      </c>
      <c r="V45" s="114" t="s">
        <v>14</v>
      </c>
      <c r="W45" s="114">
        <f t="shared" si="50"/>
        <v>0</v>
      </c>
      <c r="X45" s="114">
        <f t="shared" si="50"/>
        <v>0</v>
      </c>
      <c r="Y45" s="114">
        <f t="shared" si="50"/>
        <v>0</v>
      </c>
      <c r="Z45" s="114">
        <f t="shared" si="50"/>
        <v>0</v>
      </c>
      <c r="AA45" s="114">
        <f t="shared" si="50"/>
        <v>4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 t="s">
        <v>146</v>
      </c>
      <c r="D46" s="56"/>
      <c r="E46" s="56">
        <f t="shared" si="51"/>
        <v>3</v>
      </c>
      <c r="F46" s="56">
        <f t="shared" si="52"/>
        <v>2</v>
      </c>
      <c r="G46" s="56">
        <f t="shared" si="53"/>
        <v>0</v>
      </c>
      <c r="H46" s="56">
        <f t="shared" si="54"/>
        <v>1</v>
      </c>
      <c r="I46" s="56">
        <f t="shared" si="55"/>
        <v>0</v>
      </c>
      <c r="J46" s="56">
        <f t="shared" si="56"/>
        <v>0</v>
      </c>
      <c r="K46" s="57"/>
      <c r="L46" s="56">
        <f t="shared" si="57"/>
        <v>0</v>
      </c>
      <c r="M46" s="56">
        <f t="shared" si="58"/>
        <v>0</v>
      </c>
      <c r="N46" s="56">
        <f t="shared" si="59"/>
        <v>2</v>
      </c>
      <c r="O46" s="56">
        <f t="shared" si="60"/>
        <v>0</v>
      </c>
      <c r="P46" s="56">
        <f t="shared" si="61"/>
        <v>0</v>
      </c>
      <c r="Q46" s="56">
        <f t="shared" si="62"/>
        <v>1</v>
      </c>
      <c r="R46" s="56"/>
      <c r="S46" s="55" t="s">
        <v>145</v>
      </c>
      <c r="T46" s="34"/>
      <c r="U46" s="153" t="str">
        <f>IFERROR(VLOOKUP(V46,Resumo!$D$7:$E$147,2,FALSE),"")</f>
        <v>V</v>
      </c>
      <c r="V46" s="114" t="s">
        <v>13</v>
      </c>
      <c r="W46" s="114">
        <f t="shared" si="50"/>
        <v>0</v>
      </c>
      <c r="X46" s="114">
        <f t="shared" si="50"/>
        <v>0</v>
      </c>
      <c r="Y46" s="114">
        <f t="shared" si="50"/>
        <v>0</v>
      </c>
      <c r="Z46" s="114">
        <f t="shared" si="50"/>
        <v>0</v>
      </c>
      <c r="AA46" s="114">
        <f t="shared" si="50"/>
        <v>4</v>
      </c>
      <c r="AB46" s="114">
        <f t="shared" si="50"/>
        <v>0</v>
      </c>
      <c r="AC46" s="154">
        <f t="shared" si="50"/>
        <v>0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 t="s">
        <v>197</v>
      </c>
      <c r="D47" s="56"/>
      <c r="E47" s="56">
        <f t="shared" si="51"/>
        <v>3</v>
      </c>
      <c r="F47" s="56">
        <f t="shared" si="52"/>
        <v>2</v>
      </c>
      <c r="G47" s="56">
        <f t="shared" si="53"/>
        <v>0</v>
      </c>
      <c r="H47" s="56">
        <f t="shared" si="54"/>
        <v>1</v>
      </c>
      <c r="I47" s="56">
        <f t="shared" si="55"/>
        <v>0</v>
      </c>
      <c r="J47" s="56">
        <f t="shared" si="56"/>
        <v>0</v>
      </c>
      <c r="K47" s="57"/>
      <c r="L47" s="56">
        <f t="shared" si="57"/>
        <v>0</v>
      </c>
      <c r="M47" s="56">
        <f t="shared" si="58"/>
        <v>0</v>
      </c>
      <c r="N47" s="56">
        <f t="shared" si="59"/>
        <v>2</v>
      </c>
      <c r="O47" s="56">
        <f t="shared" si="60"/>
        <v>0</v>
      </c>
      <c r="P47" s="56">
        <f t="shared" si="61"/>
        <v>0</v>
      </c>
      <c r="Q47" s="56">
        <f t="shared" si="62"/>
        <v>1</v>
      </c>
      <c r="R47" s="56"/>
      <c r="S47" s="55" t="s">
        <v>116</v>
      </c>
      <c r="T47" s="34"/>
      <c r="U47" s="153" t="str">
        <f>IFERROR(VLOOKUP(V47,Resumo!$D$7:$E$147,2,FALSE),"")</f>
        <v>M</v>
      </c>
      <c r="V47" s="114" t="s">
        <v>116</v>
      </c>
      <c r="W47" s="114">
        <f t="shared" si="50"/>
        <v>0</v>
      </c>
      <c r="X47" s="114">
        <f t="shared" si="50"/>
        <v>0</v>
      </c>
      <c r="Y47" s="114">
        <f t="shared" si="50"/>
        <v>0</v>
      </c>
      <c r="Z47" s="114">
        <f t="shared" si="50"/>
        <v>4</v>
      </c>
      <c r="AA47" s="114">
        <f t="shared" si="50"/>
        <v>0</v>
      </c>
      <c r="AB47" s="114">
        <f t="shared" si="50"/>
        <v>0</v>
      </c>
      <c r="AC47" s="154">
        <f t="shared" si="50"/>
        <v>0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 t="s">
        <v>13</v>
      </c>
      <c r="D48" s="56"/>
      <c r="E48" s="56">
        <f t="shared" si="51"/>
        <v>3</v>
      </c>
      <c r="F48" s="56">
        <f t="shared" si="52"/>
        <v>2</v>
      </c>
      <c r="G48" s="56">
        <f t="shared" si="53"/>
        <v>0</v>
      </c>
      <c r="H48" s="56">
        <f t="shared" si="54"/>
        <v>1</v>
      </c>
      <c r="I48" s="56">
        <f t="shared" si="55"/>
        <v>0</v>
      </c>
      <c r="J48" s="56">
        <f t="shared" si="56"/>
        <v>0</v>
      </c>
      <c r="K48" s="57"/>
      <c r="L48" s="56">
        <f t="shared" si="57"/>
        <v>0</v>
      </c>
      <c r="M48" s="56">
        <f t="shared" si="58"/>
        <v>0</v>
      </c>
      <c r="N48" s="56">
        <f t="shared" si="59"/>
        <v>2</v>
      </c>
      <c r="O48" s="56">
        <f t="shared" si="60"/>
        <v>0</v>
      </c>
      <c r="P48" s="56">
        <f t="shared" si="61"/>
        <v>0</v>
      </c>
      <c r="Q48" s="56">
        <f t="shared" si="62"/>
        <v>1</v>
      </c>
      <c r="R48" s="56"/>
      <c r="S48" s="55" t="s">
        <v>84</v>
      </c>
      <c r="T48" s="34"/>
      <c r="U48" s="153" t="str">
        <f>IFERROR(VLOOKUP(V48,Resumo!$D$7:$E$147,2,FALSE),"")</f>
        <v>L</v>
      </c>
      <c r="V48" s="114" t="s">
        <v>146</v>
      </c>
      <c r="W48" s="114">
        <f t="shared" si="50"/>
        <v>0</v>
      </c>
      <c r="X48" s="114">
        <f t="shared" si="50"/>
        <v>0</v>
      </c>
      <c r="Y48" s="114">
        <f t="shared" si="50"/>
        <v>4</v>
      </c>
      <c r="Z48" s="114">
        <f t="shared" si="50"/>
        <v>0</v>
      </c>
      <c r="AA48" s="114">
        <f t="shared" si="50"/>
        <v>0</v>
      </c>
      <c r="AB48" s="114">
        <f t="shared" si="50"/>
        <v>0</v>
      </c>
      <c r="AC48" s="154">
        <f t="shared" si="50"/>
        <v>0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 t="s">
        <v>148</v>
      </c>
      <c r="D49" s="56">
        <v>1</v>
      </c>
      <c r="E49" s="56">
        <f t="shared" si="51"/>
        <v>3</v>
      </c>
      <c r="F49" s="56">
        <f t="shared" si="52"/>
        <v>2</v>
      </c>
      <c r="G49" s="56">
        <f t="shared" si="53"/>
        <v>0</v>
      </c>
      <c r="H49" s="56">
        <f t="shared" si="54"/>
        <v>1</v>
      </c>
      <c r="I49" s="56">
        <f t="shared" si="55"/>
        <v>0</v>
      </c>
      <c r="J49" s="56">
        <f t="shared" si="56"/>
        <v>0</v>
      </c>
      <c r="K49" s="57"/>
      <c r="L49" s="56">
        <f t="shared" si="57"/>
        <v>0</v>
      </c>
      <c r="M49" s="56">
        <f t="shared" si="58"/>
        <v>0</v>
      </c>
      <c r="N49" s="56">
        <f t="shared" si="59"/>
        <v>2</v>
      </c>
      <c r="O49" s="56">
        <f t="shared" si="60"/>
        <v>0</v>
      </c>
      <c r="P49" s="56">
        <f t="shared" si="61"/>
        <v>0</v>
      </c>
      <c r="Q49" s="56">
        <f t="shared" si="62"/>
        <v>1</v>
      </c>
      <c r="R49" s="56"/>
      <c r="S49" s="55" t="s">
        <v>174</v>
      </c>
      <c r="T49" s="34"/>
      <c r="U49" s="153" t="str">
        <f>IFERROR(VLOOKUP(V49,Resumo!$D$7:$E$147,2,FALSE),"")</f>
        <v>Z</v>
      </c>
      <c r="V49" s="114" t="s">
        <v>142</v>
      </c>
      <c r="W49" s="114">
        <f t="shared" si="50"/>
        <v>0</v>
      </c>
      <c r="X49" s="114">
        <f t="shared" si="50"/>
        <v>4</v>
      </c>
      <c r="Y49" s="114">
        <f t="shared" si="50"/>
        <v>0</v>
      </c>
      <c r="Z49" s="114">
        <f t="shared" si="50"/>
        <v>0</v>
      </c>
      <c r="AA49" s="114">
        <f t="shared" si="50"/>
        <v>0</v>
      </c>
      <c r="AB49" s="114">
        <f t="shared" si="50"/>
        <v>0</v>
      </c>
      <c r="AC49" s="154">
        <f t="shared" si="50"/>
        <v>0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 t="s">
        <v>85</v>
      </c>
      <c r="D50" s="56"/>
      <c r="E50" s="56">
        <f t="shared" si="51"/>
        <v>3</v>
      </c>
      <c r="F50" s="56">
        <f t="shared" si="52"/>
        <v>2</v>
      </c>
      <c r="G50" s="56">
        <f t="shared" si="53"/>
        <v>0</v>
      </c>
      <c r="H50" s="56">
        <f t="shared" si="54"/>
        <v>1</v>
      </c>
      <c r="I50" s="56">
        <f t="shared" si="55"/>
        <v>0</v>
      </c>
      <c r="J50" s="56">
        <f t="shared" si="56"/>
        <v>0</v>
      </c>
      <c r="K50" s="57"/>
      <c r="L50" s="56">
        <f t="shared" si="57"/>
        <v>0</v>
      </c>
      <c r="M50" s="56">
        <f t="shared" si="58"/>
        <v>0</v>
      </c>
      <c r="N50" s="56">
        <f t="shared" si="59"/>
        <v>2</v>
      </c>
      <c r="O50" s="56">
        <f t="shared" si="60"/>
        <v>0</v>
      </c>
      <c r="P50" s="56">
        <f t="shared" si="61"/>
        <v>0</v>
      </c>
      <c r="Q50" s="56">
        <f t="shared" si="62"/>
        <v>1</v>
      </c>
      <c r="R50" s="56"/>
      <c r="S50" s="55" t="s">
        <v>175</v>
      </c>
      <c r="T50" s="34"/>
      <c r="U50" s="153" t="str">
        <f>IFERROR(VLOOKUP(V50,Resumo!$D$7:$E$147,2,FALSE),"")</f>
        <v>M</v>
      </c>
      <c r="V50" s="114" t="s">
        <v>175</v>
      </c>
      <c r="W50" s="114">
        <f t="shared" si="50"/>
        <v>0</v>
      </c>
      <c r="X50" s="114">
        <f t="shared" si="50"/>
        <v>0</v>
      </c>
      <c r="Y50" s="114">
        <f t="shared" si="50"/>
        <v>0</v>
      </c>
      <c r="Z50" s="114">
        <f t="shared" si="50"/>
        <v>0</v>
      </c>
      <c r="AA50" s="114">
        <f t="shared" si="50"/>
        <v>0</v>
      </c>
      <c r="AB50" s="114">
        <f t="shared" si="50"/>
        <v>3</v>
      </c>
      <c r="AC50" s="154">
        <f t="shared" si="50"/>
        <v>0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 t="s">
        <v>12</v>
      </c>
      <c r="D51" s="56"/>
      <c r="E51" s="56">
        <f t="shared" si="51"/>
        <v>3</v>
      </c>
      <c r="F51" s="56">
        <f t="shared" si="52"/>
        <v>2</v>
      </c>
      <c r="G51" s="56">
        <f t="shared" si="53"/>
        <v>0</v>
      </c>
      <c r="H51" s="56">
        <f t="shared" si="54"/>
        <v>1</v>
      </c>
      <c r="I51" s="56">
        <f t="shared" si="55"/>
        <v>0</v>
      </c>
      <c r="J51" s="56">
        <f t="shared" si="56"/>
        <v>0</v>
      </c>
      <c r="K51" s="57"/>
      <c r="L51" s="56">
        <f t="shared" si="57"/>
        <v>0</v>
      </c>
      <c r="M51" s="56">
        <f t="shared" si="58"/>
        <v>0</v>
      </c>
      <c r="N51" s="56">
        <f t="shared" si="59"/>
        <v>2</v>
      </c>
      <c r="O51" s="56">
        <f t="shared" si="60"/>
        <v>0</v>
      </c>
      <c r="P51" s="56">
        <f t="shared" si="61"/>
        <v>0</v>
      </c>
      <c r="Q51" s="56">
        <f t="shared" si="62"/>
        <v>1</v>
      </c>
      <c r="R51" s="56"/>
      <c r="S51" s="55" t="s">
        <v>87</v>
      </c>
      <c r="T51" s="34"/>
      <c r="U51" s="153" t="str">
        <f>IFERROR(VLOOKUP(V51,Resumo!$D$7:$E$147,2,FALSE),"")</f>
        <v>L</v>
      </c>
      <c r="V51" s="114" t="s">
        <v>197</v>
      </c>
      <c r="W51" s="114">
        <f t="shared" si="50"/>
        <v>0</v>
      </c>
      <c r="X51" s="114">
        <f t="shared" si="50"/>
        <v>0</v>
      </c>
      <c r="Y51" s="114">
        <f t="shared" si="50"/>
        <v>0</v>
      </c>
      <c r="Z51" s="114">
        <f t="shared" si="50"/>
        <v>4</v>
      </c>
      <c r="AA51" s="114">
        <f t="shared" si="50"/>
        <v>0</v>
      </c>
      <c r="AB51" s="114">
        <f t="shared" si="50"/>
        <v>0</v>
      </c>
      <c r="AC51" s="154">
        <f t="shared" si="50"/>
        <v>0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2</v>
      </c>
      <c r="G52" s="56">
        <f t="shared" si="53"/>
        <v>0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0</v>
      </c>
      <c r="N52" s="56">
        <f t="shared" si="59"/>
        <v>2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M</v>
      </c>
      <c r="V52" s="114" t="s">
        <v>174</v>
      </c>
      <c r="W52" s="114">
        <f t="shared" si="50"/>
        <v>0</v>
      </c>
      <c r="X52" s="114">
        <f t="shared" si="50"/>
        <v>0</v>
      </c>
      <c r="Y52" s="114">
        <f t="shared" si="50"/>
        <v>0</v>
      </c>
      <c r="Z52" s="114">
        <f t="shared" si="50"/>
        <v>0</v>
      </c>
      <c r="AA52" s="114">
        <f t="shared" si="50"/>
        <v>0</v>
      </c>
      <c r="AB52" s="114">
        <f t="shared" si="50"/>
        <v>3</v>
      </c>
      <c r="AC52" s="154">
        <f t="shared" si="50"/>
        <v>0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2</v>
      </c>
      <c r="G53" s="67">
        <f t="shared" si="53"/>
        <v>0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0</v>
      </c>
      <c r="N53" s="67">
        <f t="shared" si="59"/>
        <v>2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M</v>
      </c>
      <c r="V53" s="114" t="s">
        <v>147</v>
      </c>
      <c r="W53" s="114">
        <f t="shared" si="50"/>
        <v>0</v>
      </c>
      <c r="X53" s="114">
        <f t="shared" si="50"/>
        <v>0</v>
      </c>
      <c r="Y53" s="114">
        <f t="shared" si="50"/>
        <v>0</v>
      </c>
      <c r="Z53" s="114">
        <f t="shared" si="50"/>
        <v>0</v>
      </c>
      <c r="AA53" s="114">
        <f t="shared" si="50"/>
        <v>1</v>
      </c>
      <c r="AB53" s="114">
        <f t="shared" si="50"/>
        <v>2</v>
      </c>
      <c r="AC53" s="154">
        <f t="shared" si="50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A</v>
      </c>
      <c r="V54" s="114" t="s">
        <v>148</v>
      </c>
      <c r="W54" s="114">
        <f t="shared" si="50"/>
        <v>0</v>
      </c>
      <c r="X54" s="114">
        <f t="shared" si="50"/>
        <v>0</v>
      </c>
      <c r="Y54" s="114">
        <f t="shared" si="50"/>
        <v>0</v>
      </c>
      <c r="Z54" s="114">
        <f t="shared" si="50"/>
        <v>0</v>
      </c>
      <c r="AA54" s="114">
        <f t="shared" si="50"/>
        <v>0</v>
      </c>
      <c r="AB54" s="114">
        <f t="shared" si="50"/>
        <v>4</v>
      </c>
      <c r="AC54" s="154">
        <f t="shared" si="50"/>
        <v>0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A</v>
      </c>
      <c r="V55" s="114" t="s">
        <v>12</v>
      </c>
      <c r="W55" s="114">
        <f t="shared" si="50"/>
        <v>0</v>
      </c>
      <c r="X55" s="114">
        <f t="shared" si="50"/>
        <v>0</v>
      </c>
      <c r="Y55" s="114">
        <f t="shared" si="50"/>
        <v>0</v>
      </c>
      <c r="Z55" s="114">
        <f t="shared" si="50"/>
        <v>0</v>
      </c>
      <c r="AA55" s="114">
        <f t="shared" si="50"/>
        <v>0</v>
      </c>
      <c r="AB55" s="114">
        <f t="shared" si="50"/>
        <v>0</v>
      </c>
      <c r="AC55" s="154">
        <f t="shared" si="50"/>
        <v>4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 t="str">
        <f>C4</f>
        <v>Branco</v>
      </c>
      <c r="D56" s="49">
        <f>SUM(D57:D66)</f>
        <v>2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1</v>
      </c>
      <c r="S56" s="48" t="str">
        <f>S4</f>
        <v>Preto</v>
      </c>
      <c r="T56" s="34"/>
      <c r="U56" s="153" t="str">
        <f>IFERROR(VLOOKUP(V56,Resumo!$D$7:$E$147,2,FALSE),"")</f>
        <v/>
      </c>
      <c r="V56" s="114" t="s">
        <v>222</v>
      </c>
      <c r="W56" s="114">
        <f t="shared" si="50"/>
        <v>0</v>
      </c>
      <c r="X56" s="114">
        <f t="shared" si="50"/>
        <v>3</v>
      </c>
      <c r="Y56" s="114">
        <f t="shared" si="50"/>
        <v>0</v>
      </c>
      <c r="Z56" s="114">
        <f t="shared" si="50"/>
        <v>0</v>
      </c>
      <c r="AA56" s="114">
        <f t="shared" si="50"/>
        <v>0</v>
      </c>
      <c r="AB56" s="114">
        <f t="shared" si="50"/>
        <v>0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 t="str">
        <f>C5</f>
        <v>Fabio</v>
      </c>
      <c r="D57" s="56"/>
      <c r="E57" s="56">
        <f t="shared" ref="E57:E66" si="63">IF((C57=""),0,IF($D$56=$R$56,1,IF($D$56&gt;$R$56,3,IF($D$56&lt;$R$56,0))))</f>
        <v>3</v>
      </c>
      <c r="F57" s="56">
        <f t="shared" ref="F57:F66" si="64">$D$56</f>
        <v>2</v>
      </c>
      <c r="G57" s="56">
        <f t="shared" ref="G57:G66" si="65">$R$56</f>
        <v>1</v>
      </c>
      <c r="H57" s="56">
        <f t="shared" ref="H57:H66" si="66">IF((C57=""),0,IF($D$56&gt;$R$56,1,0))</f>
        <v>1</v>
      </c>
      <c r="I57" s="56">
        <f t="shared" ref="I57:I66" si="67">IF((C57=""),0,IF($D$56=$R$56,1,0))</f>
        <v>0</v>
      </c>
      <c r="J57" s="56">
        <f t="shared" ref="J57:J66" si="68">IF((C57=""),0,IF($D$56&lt;$R$56,1,0))</f>
        <v>0</v>
      </c>
      <c r="K57" s="57"/>
      <c r="L57" s="56">
        <f t="shared" ref="L57:L66" si="69">IF((S57=""),0,IF($D$56=$R$56,1,IF($D$56&lt;$R$56,3,IF($D$56&gt;$R$56,0))))</f>
        <v>0</v>
      </c>
      <c r="M57" s="56">
        <f t="shared" ref="M57:M66" si="70">$R$56</f>
        <v>1</v>
      </c>
      <c r="N57" s="56">
        <f t="shared" ref="N57:N66" si="71">$D$56</f>
        <v>2</v>
      </c>
      <c r="O57" s="56">
        <f t="shared" ref="O57:O66" si="72">IF((S57=""),0,IF($D$56&lt;$R$56,1,0))</f>
        <v>0</v>
      </c>
      <c r="P57" s="56">
        <f t="shared" ref="P57:P66" si="73">IF((S57=""),0,IF($D$56=$R$56,1,0))</f>
        <v>0</v>
      </c>
      <c r="Q57" s="56">
        <f t="shared" ref="Q57:Q66" si="74">IF((S57=""),0,IF($D$56&gt;$R$56,1,0))</f>
        <v>1</v>
      </c>
      <c r="R57" s="56"/>
      <c r="S57" s="55" t="str">
        <f>S5</f>
        <v>Ralph</v>
      </c>
      <c r="T57" s="34"/>
      <c r="U57" s="153" t="str">
        <f>IFERROR(VLOOKUP(V57,Resumo!$D$7:$E$147,2,FALSE),"")</f>
        <v>A</v>
      </c>
      <c r="V57" s="114" t="s">
        <v>87</v>
      </c>
      <c r="W57" s="114">
        <f t="shared" si="50"/>
        <v>0</v>
      </c>
      <c r="X57" s="114">
        <f t="shared" si="50"/>
        <v>0</v>
      </c>
      <c r="Y57" s="114">
        <f t="shared" si="50"/>
        <v>0</v>
      </c>
      <c r="Z57" s="114">
        <f t="shared" si="50"/>
        <v>0</v>
      </c>
      <c r="AA57" s="114">
        <f t="shared" si="50"/>
        <v>0</v>
      </c>
      <c r="AB57" s="114">
        <f t="shared" si="50"/>
        <v>0</v>
      </c>
      <c r="AC57" s="154">
        <f t="shared" si="50"/>
        <v>3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 t="s">
        <v>84</v>
      </c>
      <c r="D58" s="56"/>
      <c r="E58" s="56">
        <f t="shared" si="63"/>
        <v>3</v>
      </c>
      <c r="F58" s="56">
        <f t="shared" si="64"/>
        <v>2</v>
      </c>
      <c r="G58" s="56">
        <f t="shared" si="65"/>
        <v>1</v>
      </c>
      <c r="H58" s="56">
        <f t="shared" si="66"/>
        <v>1</v>
      </c>
      <c r="I58" s="56">
        <f t="shared" si="67"/>
        <v>0</v>
      </c>
      <c r="J58" s="56">
        <f t="shared" si="68"/>
        <v>0</v>
      </c>
      <c r="K58" s="57"/>
      <c r="L58" s="56">
        <f t="shared" si="69"/>
        <v>0</v>
      </c>
      <c r="M58" s="56">
        <f t="shared" si="70"/>
        <v>1</v>
      </c>
      <c r="N58" s="56">
        <f t="shared" si="71"/>
        <v>2</v>
      </c>
      <c r="O58" s="56">
        <f t="shared" si="72"/>
        <v>0</v>
      </c>
      <c r="P58" s="56">
        <f t="shared" si="73"/>
        <v>0</v>
      </c>
      <c r="Q58" s="56">
        <f t="shared" si="74"/>
        <v>1</v>
      </c>
      <c r="R58" s="56"/>
      <c r="S58" s="55" t="s">
        <v>142</v>
      </c>
      <c r="T58" s="34"/>
      <c r="U58" s="153" t="str">
        <f>IFERROR(VLOOKUP(V58,Resumo!$D$7:$E$147,2,FALSE),"")</f>
        <v>L</v>
      </c>
      <c r="V58" s="114" t="s">
        <v>145</v>
      </c>
      <c r="W58" s="114">
        <f t="shared" si="50"/>
        <v>0</v>
      </c>
      <c r="X58" s="114">
        <f t="shared" si="50"/>
        <v>0</v>
      </c>
      <c r="Y58" s="114">
        <f t="shared" si="50"/>
        <v>3</v>
      </c>
      <c r="Z58" s="114">
        <f t="shared" si="50"/>
        <v>0</v>
      </c>
      <c r="AA58" s="114">
        <f t="shared" si="50"/>
        <v>0</v>
      </c>
      <c r="AB58" s="114">
        <f t="shared" si="50"/>
        <v>0</v>
      </c>
      <c r="AC58" s="154">
        <f t="shared" si="50"/>
        <v>0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 t="s">
        <v>144</v>
      </c>
      <c r="D59" s="56"/>
      <c r="E59" s="56">
        <f t="shared" si="63"/>
        <v>3</v>
      </c>
      <c r="F59" s="56">
        <f t="shared" si="64"/>
        <v>2</v>
      </c>
      <c r="G59" s="56">
        <f t="shared" si="65"/>
        <v>1</v>
      </c>
      <c r="H59" s="56">
        <f t="shared" si="66"/>
        <v>1</v>
      </c>
      <c r="I59" s="56">
        <f t="shared" si="67"/>
        <v>0</v>
      </c>
      <c r="J59" s="56">
        <f t="shared" si="68"/>
        <v>0</v>
      </c>
      <c r="K59" s="57"/>
      <c r="L59" s="56">
        <f t="shared" si="69"/>
        <v>0</v>
      </c>
      <c r="M59" s="56">
        <f t="shared" si="70"/>
        <v>1</v>
      </c>
      <c r="N59" s="56">
        <f t="shared" si="71"/>
        <v>2</v>
      </c>
      <c r="O59" s="56">
        <f t="shared" si="72"/>
        <v>0</v>
      </c>
      <c r="P59" s="56">
        <f t="shared" si="73"/>
        <v>0</v>
      </c>
      <c r="Q59" s="56">
        <f t="shared" si="74"/>
        <v>1</v>
      </c>
      <c r="R59" s="56"/>
      <c r="S59" s="55" t="s">
        <v>146</v>
      </c>
      <c r="T59" s="34"/>
      <c r="U59" s="153" t="str">
        <f>IFERROR(VLOOKUP(V59,Resumo!$D$7:$E$147,2,FALSE),"")</f>
        <v>L</v>
      </c>
      <c r="V59" s="114" t="s">
        <v>144</v>
      </c>
      <c r="W59" s="114">
        <f t="shared" ref="W59:AC74" si="75">COUNTIFS($C$4:$C$131,$V59,$B$4:$B$131,W$42)+COUNTIFS($S$4:$S$131,$V59,$B$4:$B$131,W$42)</f>
        <v>0</v>
      </c>
      <c r="X59" s="114">
        <f t="shared" si="75"/>
        <v>0</v>
      </c>
      <c r="Y59" s="114">
        <f t="shared" si="75"/>
        <v>3</v>
      </c>
      <c r="Z59" s="114">
        <f t="shared" si="75"/>
        <v>0</v>
      </c>
      <c r="AA59" s="114">
        <f t="shared" si="75"/>
        <v>0</v>
      </c>
      <c r="AB59" s="114">
        <f t="shared" si="75"/>
        <v>0</v>
      </c>
      <c r="AC59" s="154">
        <f t="shared" si="75"/>
        <v>0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 t="s">
        <v>116</v>
      </c>
      <c r="D60" s="56"/>
      <c r="E60" s="56">
        <f t="shared" si="63"/>
        <v>3</v>
      </c>
      <c r="F60" s="56">
        <f t="shared" si="64"/>
        <v>2</v>
      </c>
      <c r="G60" s="56">
        <f t="shared" si="65"/>
        <v>1</v>
      </c>
      <c r="H60" s="56">
        <f t="shared" si="66"/>
        <v>1</v>
      </c>
      <c r="I60" s="56">
        <f t="shared" si="67"/>
        <v>0</v>
      </c>
      <c r="J60" s="56">
        <f t="shared" si="68"/>
        <v>0</v>
      </c>
      <c r="K60" s="57"/>
      <c r="L60" s="56">
        <f t="shared" si="69"/>
        <v>0</v>
      </c>
      <c r="M60" s="56">
        <f t="shared" si="70"/>
        <v>1</v>
      </c>
      <c r="N60" s="56">
        <f t="shared" si="71"/>
        <v>2</v>
      </c>
      <c r="O60" s="56">
        <f t="shared" si="72"/>
        <v>0</v>
      </c>
      <c r="P60" s="56">
        <f t="shared" si="73"/>
        <v>0</v>
      </c>
      <c r="Q60" s="56">
        <f t="shared" si="74"/>
        <v>1</v>
      </c>
      <c r="R60" s="56"/>
      <c r="S60" s="55" t="s">
        <v>197</v>
      </c>
      <c r="T60" s="34"/>
      <c r="U60" s="153" t="str">
        <f>IFERROR(VLOOKUP(V60,Resumo!$D$7:$E$147,2,FALSE),"")</f>
        <v>M</v>
      </c>
      <c r="V60" s="114" t="s">
        <v>15</v>
      </c>
      <c r="W60" s="114">
        <f t="shared" si="75"/>
        <v>0</v>
      </c>
      <c r="X60" s="114">
        <f t="shared" si="75"/>
        <v>0</v>
      </c>
      <c r="Y60" s="114">
        <f t="shared" si="75"/>
        <v>0</v>
      </c>
      <c r="Z60" s="114">
        <f t="shared" si="75"/>
        <v>0</v>
      </c>
      <c r="AA60" s="114">
        <f t="shared" si="75"/>
        <v>0</v>
      </c>
      <c r="AB60" s="114">
        <f t="shared" si="75"/>
        <v>1</v>
      </c>
      <c r="AC60" s="154">
        <f t="shared" si="75"/>
        <v>2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 t="s">
        <v>14</v>
      </c>
      <c r="D61" s="56"/>
      <c r="E61" s="56">
        <f t="shared" si="63"/>
        <v>3</v>
      </c>
      <c r="F61" s="56">
        <f t="shared" si="64"/>
        <v>2</v>
      </c>
      <c r="G61" s="56">
        <f t="shared" si="65"/>
        <v>1</v>
      </c>
      <c r="H61" s="56">
        <f t="shared" si="66"/>
        <v>1</v>
      </c>
      <c r="I61" s="56">
        <f t="shared" si="67"/>
        <v>0</v>
      </c>
      <c r="J61" s="56">
        <f t="shared" si="68"/>
        <v>0</v>
      </c>
      <c r="K61" s="57"/>
      <c r="L61" s="56">
        <f t="shared" si="69"/>
        <v>0</v>
      </c>
      <c r="M61" s="56">
        <f t="shared" si="70"/>
        <v>1</v>
      </c>
      <c r="N61" s="56">
        <f t="shared" si="71"/>
        <v>2</v>
      </c>
      <c r="O61" s="56">
        <f t="shared" si="72"/>
        <v>0</v>
      </c>
      <c r="P61" s="56">
        <f t="shared" si="73"/>
        <v>0</v>
      </c>
      <c r="Q61" s="56">
        <f t="shared" si="74"/>
        <v>1</v>
      </c>
      <c r="R61" s="56"/>
      <c r="S61" s="55" t="s">
        <v>13</v>
      </c>
      <c r="T61" s="34"/>
      <c r="U61" s="153" t="str">
        <f>IFERROR(VLOOKUP(V61,Resumo!$D$7:$E$147,2,FALSE),"")</f>
        <v>M</v>
      </c>
      <c r="V61" s="114" t="s">
        <v>119</v>
      </c>
      <c r="W61" s="114">
        <f t="shared" si="75"/>
        <v>0</v>
      </c>
      <c r="X61" s="114">
        <f t="shared" si="75"/>
        <v>0</v>
      </c>
      <c r="Y61" s="114">
        <f t="shared" si="75"/>
        <v>0</v>
      </c>
      <c r="Z61" s="114">
        <f t="shared" si="75"/>
        <v>0</v>
      </c>
      <c r="AA61" s="114">
        <f t="shared" si="75"/>
        <v>0</v>
      </c>
      <c r="AB61" s="114">
        <f t="shared" si="75"/>
        <v>3</v>
      </c>
      <c r="AC61" s="154">
        <f t="shared" si="75"/>
        <v>0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 t="s">
        <v>15</v>
      </c>
      <c r="D62" s="56">
        <v>2</v>
      </c>
      <c r="E62" s="56">
        <f t="shared" si="63"/>
        <v>3</v>
      </c>
      <c r="F62" s="56">
        <f t="shared" si="64"/>
        <v>2</v>
      </c>
      <c r="G62" s="56">
        <f t="shared" si="65"/>
        <v>1</v>
      </c>
      <c r="H62" s="56">
        <f t="shared" si="66"/>
        <v>1</v>
      </c>
      <c r="I62" s="56">
        <f t="shared" si="67"/>
        <v>0</v>
      </c>
      <c r="J62" s="56">
        <f t="shared" si="68"/>
        <v>0</v>
      </c>
      <c r="K62" s="57"/>
      <c r="L62" s="56">
        <f t="shared" si="69"/>
        <v>0</v>
      </c>
      <c r="M62" s="56">
        <f t="shared" si="70"/>
        <v>1</v>
      </c>
      <c r="N62" s="56">
        <f t="shared" si="71"/>
        <v>2</v>
      </c>
      <c r="O62" s="56">
        <f t="shared" si="72"/>
        <v>0</v>
      </c>
      <c r="P62" s="56">
        <f t="shared" si="73"/>
        <v>0</v>
      </c>
      <c r="Q62" s="56">
        <f t="shared" si="74"/>
        <v>1</v>
      </c>
      <c r="R62" s="56">
        <v>1</v>
      </c>
      <c r="S62" s="55" t="s">
        <v>148</v>
      </c>
      <c r="T62" s="34"/>
      <c r="U62" s="153" t="str">
        <f>IFERROR(VLOOKUP(V62,Resumo!$D$7:$E$147,2,FALSE),"")</f>
        <v/>
      </c>
      <c r="V62" s="114" t="s">
        <v>120</v>
      </c>
      <c r="W62" s="114">
        <f t="shared" si="75"/>
        <v>0</v>
      </c>
      <c r="X62" s="114">
        <f t="shared" si="75"/>
        <v>0</v>
      </c>
      <c r="Y62" s="114">
        <f t="shared" si="75"/>
        <v>0</v>
      </c>
      <c r="Z62" s="114">
        <f t="shared" si="75"/>
        <v>2</v>
      </c>
      <c r="AA62" s="114">
        <f t="shared" si="75"/>
        <v>0</v>
      </c>
      <c r="AB62" s="114">
        <f t="shared" si="75"/>
        <v>0</v>
      </c>
      <c r="AC62" s="154">
        <f t="shared" si="75"/>
        <v>1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 t="s">
        <v>119</v>
      </c>
      <c r="D63" s="56"/>
      <c r="E63" s="56">
        <f t="shared" si="63"/>
        <v>3</v>
      </c>
      <c r="F63" s="56">
        <f t="shared" si="64"/>
        <v>2</v>
      </c>
      <c r="G63" s="56">
        <f t="shared" si="65"/>
        <v>1</v>
      </c>
      <c r="H63" s="56">
        <f t="shared" si="66"/>
        <v>1</v>
      </c>
      <c r="I63" s="56">
        <f t="shared" si="67"/>
        <v>0</v>
      </c>
      <c r="J63" s="56">
        <f t="shared" si="68"/>
        <v>0</v>
      </c>
      <c r="K63" s="57"/>
      <c r="L63" s="56">
        <f t="shared" si="69"/>
        <v>0</v>
      </c>
      <c r="M63" s="56">
        <f t="shared" si="70"/>
        <v>1</v>
      </c>
      <c r="N63" s="56">
        <f t="shared" si="71"/>
        <v>2</v>
      </c>
      <c r="O63" s="56">
        <f t="shared" si="72"/>
        <v>0</v>
      </c>
      <c r="P63" s="56">
        <f t="shared" si="73"/>
        <v>0</v>
      </c>
      <c r="Q63" s="56">
        <f t="shared" si="74"/>
        <v>1</v>
      </c>
      <c r="R63" s="56"/>
      <c r="S63" s="55" t="s">
        <v>85</v>
      </c>
      <c r="T63" s="34"/>
      <c r="U63" s="153" t="str">
        <f>IFERROR(VLOOKUP(V63,Resumo!$D$7:$E$147,2,FALSE),"")</f>
        <v>Z</v>
      </c>
      <c r="V63" s="114" t="s">
        <v>84</v>
      </c>
      <c r="W63" s="114">
        <f t="shared" si="75"/>
        <v>0</v>
      </c>
      <c r="X63" s="114">
        <f t="shared" si="75"/>
        <v>3</v>
      </c>
      <c r="Y63" s="114">
        <f t="shared" si="75"/>
        <v>0</v>
      </c>
      <c r="Z63" s="114">
        <f t="shared" si="75"/>
        <v>0</v>
      </c>
      <c r="AA63" s="114">
        <f t="shared" si="75"/>
        <v>1</v>
      </c>
      <c r="AB63" s="114">
        <f t="shared" si="75"/>
        <v>0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 t="s">
        <v>120</v>
      </c>
      <c r="D64" s="56"/>
      <c r="E64" s="56">
        <f t="shared" si="63"/>
        <v>3</v>
      </c>
      <c r="F64" s="56">
        <f t="shared" si="64"/>
        <v>2</v>
      </c>
      <c r="G64" s="56">
        <f t="shared" si="65"/>
        <v>1</v>
      </c>
      <c r="H64" s="56">
        <f t="shared" si="66"/>
        <v>1</v>
      </c>
      <c r="I64" s="56">
        <f t="shared" si="67"/>
        <v>0</v>
      </c>
      <c r="J64" s="56">
        <f t="shared" si="68"/>
        <v>0</v>
      </c>
      <c r="K64" s="57"/>
      <c r="L64" s="56">
        <f t="shared" si="69"/>
        <v>0</v>
      </c>
      <c r="M64" s="56">
        <f t="shared" si="70"/>
        <v>1</v>
      </c>
      <c r="N64" s="56">
        <f t="shared" si="71"/>
        <v>2</v>
      </c>
      <c r="O64" s="56">
        <f t="shared" si="72"/>
        <v>0</v>
      </c>
      <c r="P64" s="56">
        <f t="shared" si="73"/>
        <v>0</v>
      </c>
      <c r="Q64" s="56">
        <f t="shared" si="74"/>
        <v>1</v>
      </c>
      <c r="R64" s="56"/>
      <c r="S64" s="55" t="s">
        <v>12</v>
      </c>
      <c r="T64" s="34"/>
      <c r="U64" s="153" t="str">
        <f>IFERROR(VLOOKUP(V64,Resumo!$D$7:$E$147,2,FALSE),"")</f>
        <v>V</v>
      </c>
      <c r="V64" s="114" t="s">
        <v>85</v>
      </c>
      <c r="W64" s="114">
        <f t="shared" si="75"/>
        <v>0</v>
      </c>
      <c r="X64" s="114">
        <f t="shared" si="75"/>
        <v>0</v>
      </c>
      <c r="Y64" s="114">
        <f t="shared" si="75"/>
        <v>0</v>
      </c>
      <c r="Z64" s="114">
        <f t="shared" si="75"/>
        <v>0</v>
      </c>
      <c r="AA64" s="114">
        <f t="shared" si="75"/>
        <v>0</v>
      </c>
      <c r="AB64" s="114">
        <f t="shared" si="75"/>
        <v>4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2</v>
      </c>
      <c r="G65" s="56">
        <f t="shared" si="65"/>
        <v>1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1</v>
      </c>
      <c r="N65" s="56">
        <f t="shared" si="71"/>
        <v>2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/>
      </c>
      <c r="V65" s="114"/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0</v>
      </c>
      <c r="AA65" s="114">
        <f t="shared" si="75"/>
        <v>0</v>
      </c>
      <c r="AB65" s="114">
        <f t="shared" si="75"/>
        <v>0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2</v>
      </c>
      <c r="G66" s="67">
        <f t="shared" si="65"/>
        <v>1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1</v>
      </c>
      <c r="N66" s="67">
        <f t="shared" si="71"/>
        <v>2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/>
      <c r="D69" s="49">
        <f>SUM(D70:D79)</f>
        <v>0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0</v>
      </c>
      <c r="S69" s="48"/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/>
      <c r="D70" s="56"/>
      <c r="E70" s="56">
        <f t="shared" ref="E70:E79" si="76">IF((C70=""),0,IF($D$69=$R$69,1,IF($D$69&gt;$R$69,3,IF($D$69&lt;$R$69,0))))</f>
        <v>0</v>
      </c>
      <c r="F70" s="56">
        <f t="shared" ref="F70:F79" si="77">$D$69</f>
        <v>0</v>
      </c>
      <c r="G70" s="56">
        <f t="shared" ref="G70:G79" si="78">$R$69</f>
        <v>0</v>
      </c>
      <c r="H70" s="56">
        <f t="shared" ref="H70:H79" si="79">IF((C70=""),0,IF($D$69&gt;$R$69,1,0))</f>
        <v>0</v>
      </c>
      <c r="I70" s="56">
        <f t="shared" ref="I70:I79" si="80">IF((C70=""),0,IF($D$69=$R$69,1,0))</f>
        <v>0</v>
      </c>
      <c r="J70" s="56">
        <f t="shared" ref="J70:J79" si="81">IF((C70=""),0,IF($D$69&lt;$R$69,1,0))</f>
        <v>0</v>
      </c>
      <c r="K70" s="57"/>
      <c r="L70" s="56">
        <f t="shared" ref="L70:L79" si="82">IF((S70=""),0,IF($D$69=$R$69,1,IF($D$69&lt;$R$69,3,IF($D$69&gt;$R$69,0))))</f>
        <v>0</v>
      </c>
      <c r="M70" s="56">
        <f t="shared" ref="M70:M79" si="83">$R$69</f>
        <v>0</v>
      </c>
      <c r="N70" s="56">
        <f t="shared" ref="N70:N79" si="84">$D$69</f>
        <v>0</v>
      </c>
      <c r="O70" s="56">
        <f t="shared" ref="O70:O79" si="85">IF((S70=""),0,IF($D$69&lt;$R$69,1,0))</f>
        <v>0</v>
      </c>
      <c r="P70" s="56">
        <f t="shared" ref="P70:P79" si="86">IF((S70=""),0,IF($D$69=$R$69,1,0))</f>
        <v>0</v>
      </c>
      <c r="Q70" s="56">
        <f t="shared" ref="Q70:Q79" si="87">IF((S70=""),0,IF($D$69&gt;$R$69,1,0))</f>
        <v>0</v>
      </c>
      <c r="R70" s="56"/>
      <c r="S70" s="55"/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/>
      <c r="D71" s="56"/>
      <c r="E71" s="56">
        <f t="shared" si="76"/>
        <v>0</v>
      </c>
      <c r="F71" s="56">
        <f t="shared" si="77"/>
        <v>0</v>
      </c>
      <c r="G71" s="56">
        <f t="shared" si="78"/>
        <v>0</v>
      </c>
      <c r="H71" s="56">
        <f t="shared" si="79"/>
        <v>0</v>
      </c>
      <c r="I71" s="56">
        <f t="shared" si="80"/>
        <v>0</v>
      </c>
      <c r="J71" s="56">
        <f t="shared" si="81"/>
        <v>0</v>
      </c>
      <c r="K71" s="57"/>
      <c r="L71" s="56">
        <f t="shared" si="82"/>
        <v>0</v>
      </c>
      <c r="M71" s="56">
        <f t="shared" si="83"/>
        <v>0</v>
      </c>
      <c r="N71" s="56">
        <f t="shared" si="84"/>
        <v>0</v>
      </c>
      <c r="O71" s="56">
        <f t="shared" si="85"/>
        <v>0</v>
      </c>
      <c r="P71" s="56">
        <f t="shared" si="86"/>
        <v>0</v>
      </c>
      <c r="Q71" s="56">
        <f t="shared" si="87"/>
        <v>0</v>
      </c>
      <c r="R71" s="56"/>
      <c r="S71" s="55"/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/>
      <c r="D72" s="56"/>
      <c r="E72" s="56">
        <f t="shared" si="76"/>
        <v>0</v>
      </c>
      <c r="F72" s="56">
        <f t="shared" si="77"/>
        <v>0</v>
      </c>
      <c r="G72" s="56">
        <f t="shared" si="78"/>
        <v>0</v>
      </c>
      <c r="H72" s="56">
        <f t="shared" si="79"/>
        <v>0</v>
      </c>
      <c r="I72" s="56">
        <f t="shared" si="80"/>
        <v>0</v>
      </c>
      <c r="J72" s="56">
        <f t="shared" si="81"/>
        <v>0</v>
      </c>
      <c r="K72" s="57"/>
      <c r="L72" s="56">
        <f t="shared" si="82"/>
        <v>0</v>
      </c>
      <c r="M72" s="56">
        <f t="shared" si="83"/>
        <v>0</v>
      </c>
      <c r="N72" s="56">
        <f t="shared" si="84"/>
        <v>0</v>
      </c>
      <c r="O72" s="56">
        <f t="shared" si="85"/>
        <v>0</v>
      </c>
      <c r="P72" s="56">
        <f t="shared" si="86"/>
        <v>0</v>
      </c>
      <c r="Q72" s="56">
        <f t="shared" si="87"/>
        <v>0</v>
      </c>
      <c r="R72" s="56"/>
      <c r="S72" s="55"/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/>
      <c r="D73" s="56"/>
      <c r="E73" s="56">
        <f t="shared" si="76"/>
        <v>0</v>
      </c>
      <c r="F73" s="56">
        <f t="shared" si="77"/>
        <v>0</v>
      </c>
      <c r="G73" s="56">
        <f t="shared" si="78"/>
        <v>0</v>
      </c>
      <c r="H73" s="56">
        <f t="shared" si="79"/>
        <v>0</v>
      </c>
      <c r="I73" s="56">
        <f t="shared" si="80"/>
        <v>0</v>
      </c>
      <c r="J73" s="56">
        <f t="shared" si="81"/>
        <v>0</v>
      </c>
      <c r="K73" s="57"/>
      <c r="L73" s="56">
        <f t="shared" si="82"/>
        <v>0</v>
      </c>
      <c r="M73" s="56">
        <f t="shared" si="83"/>
        <v>0</v>
      </c>
      <c r="N73" s="56">
        <f t="shared" si="84"/>
        <v>0</v>
      </c>
      <c r="O73" s="56">
        <f t="shared" si="85"/>
        <v>0</v>
      </c>
      <c r="P73" s="56">
        <f t="shared" si="86"/>
        <v>0</v>
      </c>
      <c r="Q73" s="56">
        <f t="shared" si="87"/>
        <v>0</v>
      </c>
      <c r="R73" s="56"/>
      <c r="S73" s="55"/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/>
      <c r="D74" s="56"/>
      <c r="E74" s="56">
        <f t="shared" si="76"/>
        <v>0</v>
      </c>
      <c r="F74" s="56">
        <f t="shared" si="77"/>
        <v>0</v>
      </c>
      <c r="G74" s="56">
        <f t="shared" si="78"/>
        <v>0</v>
      </c>
      <c r="H74" s="56">
        <f t="shared" si="79"/>
        <v>0</v>
      </c>
      <c r="I74" s="56">
        <f t="shared" si="80"/>
        <v>0</v>
      </c>
      <c r="J74" s="56">
        <f t="shared" si="81"/>
        <v>0</v>
      </c>
      <c r="K74" s="57"/>
      <c r="L74" s="56">
        <f t="shared" si="82"/>
        <v>0</v>
      </c>
      <c r="M74" s="56">
        <f t="shared" si="83"/>
        <v>0</v>
      </c>
      <c r="N74" s="56">
        <f t="shared" si="84"/>
        <v>0</v>
      </c>
      <c r="O74" s="56">
        <f t="shared" si="85"/>
        <v>0</v>
      </c>
      <c r="P74" s="56">
        <f t="shared" si="86"/>
        <v>0</v>
      </c>
      <c r="Q74" s="56">
        <f t="shared" si="87"/>
        <v>0</v>
      </c>
      <c r="R74" s="56"/>
      <c r="S74" s="55"/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/>
      <c r="D75" s="56"/>
      <c r="E75" s="56">
        <f t="shared" si="76"/>
        <v>0</v>
      </c>
      <c r="F75" s="56">
        <f t="shared" si="77"/>
        <v>0</v>
      </c>
      <c r="G75" s="56">
        <f t="shared" si="78"/>
        <v>0</v>
      </c>
      <c r="H75" s="56">
        <f t="shared" si="79"/>
        <v>0</v>
      </c>
      <c r="I75" s="56">
        <f t="shared" si="80"/>
        <v>0</v>
      </c>
      <c r="J75" s="56">
        <f t="shared" si="81"/>
        <v>0</v>
      </c>
      <c r="K75" s="57"/>
      <c r="L75" s="56">
        <f t="shared" si="82"/>
        <v>0</v>
      </c>
      <c r="M75" s="56">
        <f t="shared" si="83"/>
        <v>0</v>
      </c>
      <c r="N75" s="56">
        <f t="shared" si="84"/>
        <v>0</v>
      </c>
      <c r="O75" s="56">
        <f t="shared" si="85"/>
        <v>0</v>
      </c>
      <c r="P75" s="56">
        <f t="shared" si="86"/>
        <v>0</v>
      </c>
      <c r="Q75" s="56">
        <f t="shared" si="87"/>
        <v>0</v>
      </c>
      <c r="R75" s="56"/>
      <c r="S75" s="55"/>
      <c r="T75" s="34"/>
      <c r="U75" s="153" t="str">
        <f>IFERROR(VLOOKUP(V75,Resumo!$D$7:$E$147,2,FALSE),"")</f>
        <v/>
      </c>
      <c r="V75" s="114"/>
      <c r="W75" s="114">
        <f t="shared" ref="W75:AC76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/>
      <c r="D76" s="56"/>
      <c r="E76" s="56">
        <f t="shared" si="76"/>
        <v>0</v>
      </c>
      <c r="F76" s="56">
        <f t="shared" si="77"/>
        <v>0</v>
      </c>
      <c r="G76" s="56">
        <f t="shared" si="78"/>
        <v>0</v>
      </c>
      <c r="H76" s="56">
        <f t="shared" si="79"/>
        <v>0</v>
      </c>
      <c r="I76" s="56">
        <f t="shared" si="80"/>
        <v>0</v>
      </c>
      <c r="J76" s="56">
        <f t="shared" si="81"/>
        <v>0</v>
      </c>
      <c r="K76" s="57"/>
      <c r="L76" s="56">
        <f t="shared" si="82"/>
        <v>0</v>
      </c>
      <c r="M76" s="56">
        <f t="shared" si="83"/>
        <v>0</v>
      </c>
      <c r="N76" s="56">
        <f t="shared" si="84"/>
        <v>0</v>
      </c>
      <c r="O76" s="56">
        <f t="shared" si="85"/>
        <v>0</v>
      </c>
      <c r="P76" s="56">
        <f t="shared" si="86"/>
        <v>0</v>
      </c>
      <c r="Q76" s="56">
        <f t="shared" si="87"/>
        <v>0</v>
      </c>
      <c r="R76" s="56"/>
      <c r="S76" s="55"/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/>
      <c r="D77" s="56"/>
      <c r="E77" s="56">
        <f t="shared" si="76"/>
        <v>0</v>
      </c>
      <c r="F77" s="56">
        <f t="shared" si="77"/>
        <v>0</v>
      </c>
      <c r="G77" s="56">
        <f t="shared" si="78"/>
        <v>0</v>
      </c>
      <c r="H77" s="56">
        <f t="shared" si="79"/>
        <v>0</v>
      </c>
      <c r="I77" s="56">
        <f t="shared" si="80"/>
        <v>0</v>
      </c>
      <c r="J77" s="56">
        <f t="shared" si="81"/>
        <v>0</v>
      </c>
      <c r="K77" s="57"/>
      <c r="L77" s="56">
        <f t="shared" si="82"/>
        <v>0</v>
      </c>
      <c r="M77" s="56">
        <f t="shared" si="83"/>
        <v>0</v>
      </c>
      <c r="N77" s="56">
        <f t="shared" si="84"/>
        <v>0</v>
      </c>
      <c r="O77" s="56">
        <f t="shared" si="85"/>
        <v>0</v>
      </c>
      <c r="P77" s="56">
        <f t="shared" si="86"/>
        <v>0</v>
      </c>
      <c r="Q77" s="56">
        <f t="shared" si="87"/>
        <v>0</v>
      </c>
      <c r="R77" s="56"/>
      <c r="S77" s="55"/>
      <c r="T77" s="34"/>
      <c r="U77" s="118"/>
      <c r="V77" s="118"/>
      <c r="W77" s="118"/>
      <c r="X77" s="118"/>
      <c r="Y77" s="118"/>
      <c r="Z77" s="118"/>
      <c r="AA77" s="118"/>
      <c r="AB77" s="118"/>
      <c r="AC77" s="119"/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0</v>
      </c>
      <c r="G78" s="56">
        <f t="shared" si="78"/>
        <v>0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0</v>
      </c>
      <c r="N78" s="56">
        <f t="shared" si="84"/>
        <v>0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0</v>
      </c>
      <c r="G79" s="67">
        <f t="shared" si="78"/>
        <v>0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0</v>
      </c>
      <c r="N79" s="67">
        <f t="shared" si="84"/>
        <v>0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8:BG8"/>
    <mergeCell ref="BB9:BG10"/>
    <mergeCell ref="AV14:BA14"/>
    <mergeCell ref="BH14:BM14"/>
    <mergeCell ref="AV15:BA16"/>
    <mergeCell ref="BH15:BM16"/>
    <mergeCell ref="BB22:BG22"/>
    <mergeCell ref="BB23:BG24"/>
    <mergeCell ref="AU27:AZ27"/>
    <mergeCell ref="BI27:BN27"/>
    <mergeCell ref="AU28:AZ29"/>
    <mergeCell ref="BI28:BN29"/>
    <mergeCell ref="U39:V39"/>
    <mergeCell ref="U40:V40"/>
    <mergeCell ref="AB37:AB40"/>
    <mergeCell ref="AC37:AC40"/>
    <mergeCell ref="U37:V37"/>
    <mergeCell ref="W37:W40"/>
    <mergeCell ref="X37:X40"/>
    <mergeCell ref="Y37:Y40"/>
    <mergeCell ref="Z37:Z40"/>
    <mergeCell ref="BB31:BG31"/>
    <mergeCell ref="BB32:BG33"/>
    <mergeCell ref="BB35:BG35"/>
    <mergeCell ref="BB36:BG37"/>
    <mergeCell ref="AA37:AA40"/>
    <mergeCell ref="AI37:AI40"/>
    <mergeCell ref="AG38:AG40"/>
    <mergeCell ref="AD37:AD40"/>
    <mergeCell ref="AE37:AE40"/>
    <mergeCell ref="AF37:AF40"/>
    <mergeCell ref="AH37:AH40"/>
  </mergeCells>
  <conditionalFormatting sqref="C4">
    <cfRule type="cellIs" dxfId="5123" priority="23" operator="equal">
      <formula>"Laranja"</formula>
    </cfRule>
    <cfRule type="cellIs" dxfId="5122" priority="29" operator="equal">
      <formula>"Vermelho"</formula>
    </cfRule>
    <cfRule type="cellIs" dxfId="5121" priority="28" operator="equal">
      <formula>"Verde"</formula>
    </cfRule>
    <cfRule type="cellIs" dxfId="5120" priority="27" operator="equal">
      <formula>"Amarelo"</formula>
    </cfRule>
    <cfRule type="cellIs" dxfId="5119" priority="26" operator="equal">
      <formula>"Cinza"</formula>
    </cfRule>
    <cfRule type="cellIs" dxfId="5118" priority="25" operator="equal">
      <formula>"Roxo"</formula>
    </cfRule>
    <cfRule type="cellIs" dxfId="5117" priority="24" operator="equal">
      <formula>"Preto"</formula>
    </cfRule>
    <cfRule type="cellIs" dxfId="5116" priority="30" operator="equal">
      <formula>"Azul"</formula>
    </cfRule>
  </conditionalFormatting>
  <conditionalFormatting sqref="C17">
    <cfRule type="cellIs" dxfId="5115" priority="41" operator="equal">
      <formula>"Roxo"</formula>
    </cfRule>
    <cfRule type="cellIs" dxfId="5114" priority="42" operator="equal">
      <formula>"Cinza"</formula>
    </cfRule>
    <cfRule type="cellIs" dxfId="5113" priority="43" operator="equal">
      <formula>"Amarelo"</formula>
    </cfRule>
    <cfRule type="cellIs" dxfId="5112" priority="44" operator="equal">
      <formula>"Verde"</formula>
    </cfRule>
    <cfRule type="cellIs" dxfId="5111" priority="39" operator="equal">
      <formula>"Laranja"</formula>
    </cfRule>
    <cfRule type="cellIs" dxfId="5110" priority="46" operator="equal">
      <formula>"Azul"</formula>
    </cfRule>
    <cfRule type="cellIs" dxfId="5109" priority="40" operator="equal">
      <formula>"Preto"</formula>
    </cfRule>
    <cfRule type="cellIs" dxfId="5108" priority="45" operator="equal">
      <formula>"Vermelho"</formula>
    </cfRule>
  </conditionalFormatting>
  <conditionalFormatting sqref="C30">
    <cfRule type="cellIs" dxfId="5107" priority="55" operator="equal">
      <formula>"Laranja"</formula>
    </cfRule>
    <cfRule type="cellIs" dxfId="5106" priority="62" operator="equal">
      <formula>"Azul"</formula>
    </cfRule>
    <cfRule type="cellIs" dxfId="5105" priority="60" operator="equal">
      <formula>"Verde"</formula>
    </cfRule>
    <cfRule type="cellIs" dxfId="5104" priority="59" operator="equal">
      <formula>"Amarelo"</formula>
    </cfRule>
    <cfRule type="cellIs" dxfId="5103" priority="58" operator="equal">
      <formula>"Cinza"</formula>
    </cfRule>
    <cfRule type="cellIs" dxfId="5102" priority="61" operator="equal">
      <formula>"Vermelho"</formula>
    </cfRule>
    <cfRule type="cellIs" dxfId="5101" priority="57" operator="equal">
      <formula>"Roxo"</formula>
    </cfRule>
    <cfRule type="cellIs" dxfId="5100" priority="56" operator="equal">
      <formula>"Preto"</formula>
    </cfRule>
  </conditionalFormatting>
  <conditionalFormatting sqref="C43">
    <cfRule type="cellIs" dxfId="5099" priority="78" operator="equal">
      <formula>"Azul"</formula>
    </cfRule>
    <cfRule type="cellIs" dxfId="5098" priority="77" operator="equal">
      <formula>"Vermelho"</formula>
    </cfRule>
    <cfRule type="cellIs" dxfId="5097" priority="76" operator="equal">
      <formula>"Verde"</formula>
    </cfRule>
    <cfRule type="cellIs" dxfId="5096" priority="75" operator="equal">
      <formula>"Amarelo"</formula>
    </cfRule>
    <cfRule type="cellIs" dxfId="5095" priority="74" operator="equal">
      <formula>"Cinza"</formula>
    </cfRule>
    <cfRule type="cellIs" dxfId="5094" priority="73" operator="equal">
      <formula>"Roxo"</formula>
    </cfRule>
    <cfRule type="cellIs" dxfId="5093" priority="71" operator="equal">
      <formula>"Laranja"</formula>
    </cfRule>
    <cfRule type="cellIs" dxfId="5092" priority="72" operator="equal">
      <formula>"Preto"</formula>
    </cfRule>
  </conditionalFormatting>
  <conditionalFormatting sqref="C56">
    <cfRule type="cellIs" dxfId="5091" priority="89" operator="equal">
      <formula>"Roxo"</formula>
    </cfRule>
    <cfRule type="cellIs" dxfId="5090" priority="87" operator="equal">
      <formula>"Laranja"</formula>
    </cfRule>
    <cfRule type="cellIs" dxfId="5089" priority="90" operator="equal">
      <formula>"Cinza"</formula>
    </cfRule>
    <cfRule type="cellIs" dxfId="5088" priority="91" operator="equal">
      <formula>"Amarelo"</formula>
    </cfRule>
    <cfRule type="cellIs" dxfId="5087" priority="92" operator="equal">
      <formula>"Verde"</formula>
    </cfRule>
    <cfRule type="cellIs" dxfId="5086" priority="93" operator="equal">
      <formula>"Vermelho"</formula>
    </cfRule>
    <cfRule type="cellIs" dxfId="5085" priority="94" operator="equal">
      <formula>"Azul"</formula>
    </cfRule>
    <cfRule type="cellIs" dxfId="5084" priority="88" operator="equal">
      <formula>"Preto"</formula>
    </cfRule>
  </conditionalFormatting>
  <conditionalFormatting sqref="C69">
    <cfRule type="cellIs" dxfId="5083" priority="103" operator="equal">
      <formula>"Laranja"</formula>
    </cfRule>
    <cfRule type="cellIs" dxfId="5082" priority="108" operator="equal">
      <formula>"Verde"</formula>
    </cfRule>
    <cfRule type="cellIs" dxfId="5081" priority="107" operator="equal">
      <formula>"Amarelo"</formula>
    </cfRule>
    <cfRule type="cellIs" dxfId="5080" priority="106" operator="equal">
      <formula>"Cinza"</formula>
    </cfRule>
    <cfRule type="cellIs" dxfId="5079" priority="105" operator="equal">
      <formula>"Roxo"</formula>
    </cfRule>
    <cfRule type="cellIs" dxfId="5078" priority="104" operator="equal">
      <formula>"Preto"</formula>
    </cfRule>
    <cfRule type="cellIs" dxfId="5077" priority="110" operator="equal">
      <formula>"Azul"</formula>
    </cfRule>
    <cfRule type="cellIs" dxfId="5076" priority="109" operator="equal">
      <formula>"Vermelho"</formula>
    </cfRule>
  </conditionalFormatting>
  <conditionalFormatting sqref="C82">
    <cfRule type="cellIs" dxfId="5075" priority="126" operator="equal">
      <formula>"Azul"</formula>
    </cfRule>
    <cfRule type="cellIs" dxfId="5074" priority="119" operator="equal">
      <formula>"Laranja"</formula>
    </cfRule>
    <cfRule type="cellIs" dxfId="5073" priority="120" operator="equal">
      <formula>"Preto"</formula>
    </cfRule>
    <cfRule type="cellIs" dxfId="5072" priority="121" operator="equal">
      <formula>"Roxo"</formula>
    </cfRule>
    <cfRule type="cellIs" dxfId="5071" priority="122" operator="equal">
      <formula>"Cinza"</formula>
    </cfRule>
    <cfRule type="cellIs" dxfId="5070" priority="123" operator="equal">
      <formula>"Amarelo"</formula>
    </cfRule>
    <cfRule type="cellIs" dxfId="5069" priority="124" operator="equal">
      <formula>"Verde"</formula>
    </cfRule>
    <cfRule type="cellIs" dxfId="5068" priority="125" operator="equal">
      <formula>"Vermelho"</formula>
    </cfRule>
  </conditionalFormatting>
  <conditionalFormatting sqref="C95">
    <cfRule type="cellIs" dxfId="5067" priority="142" operator="equal">
      <formula>"Azul"</formula>
    </cfRule>
    <cfRule type="cellIs" dxfId="5066" priority="141" operator="equal">
      <formula>"Vermelho"</formula>
    </cfRule>
    <cfRule type="cellIs" dxfId="5065" priority="140" operator="equal">
      <formula>"Verde"</formula>
    </cfRule>
    <cfRule type="cellIs" dxfId="5064" priority="139" operator="equal">
      <formula>"Amarelo"</formula>
    </cfRule>
    <cfRule type="cellIs" dxfId="5063" priority="138" operator="equal">
      <formula>"Cinza"</formula>
    </cfRule>
    <cfRule type="cellIs" dxfId="5062" priority="137" operator="equal">
      <formula>"Roxo"</formula>
    </cfRule>
    <cfRule type="cellIs" dxfId="5061" priority="136" operator="equal">
      <formula>"Preto"</formula>
    </cfRule>
    <cfRule type="cellIs" dxfId="5060" priority="135" operator="equal">
      <formula>"Laranja"</formula>
    </cfRule>
  </conditionalFormatting>
  <conditionalFormatting sqref="C108">
    <cfRule type="cellIs" dxfId="5059" priority="154" operator="equal">
      <formula>"Cinza"</formula>
    </cfRule>
    <cfRule type="cellIs" dxfId="5058" priority="153" operator="equal">
      <formula>"Roxo"</formula>
    </cfRule>
    <cfRule type="cellIs" dxfId="5057" priority="152" operator="equal">
      <formula>"Preto"</formula>
    </cfRule>
    <cfRule type="cellIs" dxfId="5056" priority="151" operator="equal">
      <formula>"Laranja"</formula>
    </cfRule>
    <cfRule type="cellIs" dxfId="5055" priority="158" operator="equal">
      <formula>"Azul"</formula>
    </cfRule>
    <cfRule type="cellIs" dxfId="5054" priority="157" operator="equal">
      <formula>"Vermelho"</formula>
    </cfRule>
    <cfRule type="cellIs" dxfId="5053" priority="156" operator="equal">
      <formula>"Verde"</formula>
    </cfRule>
    <cfRule type="cellIs" dxfId="5052" priority="155" operator="equal">
      <formula>"Amarelo"</formula>
    </cfRule>
  </conditionalFormatting>
  <conditionalFormatting sqref="C121">
    <cfRule type="cellIs" dxfId="5051" priority="174" operator="equal">
      <formula>"Azul"</formula>
    </cfRule>
    <cfRule type="cellIs" dxfId="5050" priority="168" operator="equal">
      <formula>"Preto"</formula>
    </cfRule>
    <cfRule type="cellIs" dxfId="5049" priority="167" operator="equal">
      <formula>"Laranja"</formula>
    </cfRule>
    <cfRule type="cellIs" dxfId="5048" priority="169" operator="equal">
      <formula>"Roxo"</formula>
    </cfRule>
    <cfRule type="cellIs" dxfId="5047" priority="170" operator="equal">
      <formula>"Cinza"</formula>
    </cfRule>
    <cfRule type="cellIs" dxfId="5046" priority="171" operator="equal">
      <formula>"Amarelo"</formula>
    </cfRule>
    <cfRule type="cellIs" dxfId="5045" priority="172" operator="equal">
      <formula>"Verde"</formula>
    </cfRule>
    <cfRule type="cellIs" dxfId="5044" priority="173" operator="equal">
      <formula>"Vermelho"</formula>
    </cfRule>
  </conditionalFormatting>
  <conditionalFormatting sqref="S4">
    <cfRule type="cellIs" dxfId="5043" priority="31" operator="equal">
      <formula>"Laranja"</formula>
    </cfRule>
    <cfRule type="cellIs" dxfId="5042" priority="35" operator="equal">
      <formula>"Amarelo"</formula>
    </cfRule>
    <cfRule type="cellIs" dxfId="5041" priority="36" operator="equal">
      <formula>"Verde"</formula>
    </cfRule>
    <cfRule type="cellIs" dxfId="5040" priority="38" operator="equal">
      <formula>"Azul"</formula>
    </cfRule>
    <cfRule type="cellIs" dxfId="5039" priority="32" operator="equal">
      <formula>"Preto"</formula>
    </cfRule>
    <cfRule type="cellIs" dxfId="5038" priority="33" operator="equal">
      <formula>"Roxo"</formula>
    </cfRule>
    <cfRule type="cellIs" dxfId="5037" priority="34" operator="equal">
      <formula>"Cinza"</formula>
    </cfRule>
    <cfRule type="cellIs" dxfId="5036" priority="37" operator="equal">
      <formula>"Vermelho"</formula>
    </cfRule>
  </conditionalFormatting>
  <conditionalFormatting sqref="S17">
    <cfRule type="cellIs" dxfId="5035" priority="52" operator="equal">
      <formula>"Verde"</formula>
    </cfRule>
    <cfRule type="cellIs" dxfId="5034" priority="53" operator="equal">
      <formula>"Vermelho"</formula>
    </cfRule>
    <cfRule type="cellIs" dxfId="5033" priority="54" operator="equal">
      <formula>"Azul"</formula>
    </cfRule>
    <cfRule type="cellIs" dxfId="5032" priority="47" operator="equal">
      <formula>"Laranja"</formula>
    </cfRule>
    <cfRule type="cellIs" dxfId="5031" priority="48" operator="equal">
      <formula>"Preto"</formula>
    </cfRule>
    <cfRule type="cellIs" dxfId="5030" priority="49" operator="equal">
      <formula>"Roxo"</formula>
    </cfRule>
    <cfRule type="cellIs" dxfId="5029" priority="50" operator="equal">
      <formula>"Cinza"</formula>
    </cfRule>
    <cfRule type="cellIs" dxfId="5028" priority="51" operator="equal">
      <formula>"Amarelo"</formula>
    </cfRule>
  </conditionalFormatting>
  <conditionalFormatting sqref="S30">
    <cfRule type="cellIs" dxfId="5027" priority="67" operator="equal">
      <formula>"Amarelo"</formula>
    </cfRule>
    <cfRule type="cellIs" dxfId="5026" priority="68" operator="equal">
      <formula>"Verde"</formula>
    </cfRule>
    <cfRule type="cellIs" dxfId="5025" priority="69" operator="equal">
      <formula>"Vermelho"</formula>
    </cfRule>
    <cfRule type="cellIs" dxfId="5024" priority="70" operator="equal">
      <formula>"Azul"</formula>
    </cfRule>
    <cfRule type="cellIs" dxfId="5023" priority="63" operator="equal">
      <formula>"Laranja"</formula>
    </cfRule>
    <cfRule type="cellIs" dxfId="5022" priority="64" operator="equal">
      <formula>"Preto"</formula>
    </cfRule>
    <cfRule type="cellIs" dxfId="5021" priority="65" operator="equal">
      <formula>"Roxo"</formula>
    </cfRule>
    <cfRule type="cellIs" dxfId="5020" priority="66" operator="equal">
      <formula>"Cinza"</formula>
    </cfRule>
  </conditionalFormatting>
  <conditionalFormatting sqref="S43">
    <cfRule type="cellIs" dxfId="5019" priority="82" operator="equal">
      <formula>"Cinza"</formula>
    </cfRule>
    <cfRule type="cellIs" dxfId="5018" priority="81" operator="equal">
      <formula>"Roxo"</formula>
    </cfRule>
    <cfRule type="cellIs" dxfId="5017" priority="80" operator="equal">
      <formula>"Preto"</formula>
    </cfRule>
    <cfRule type="cellIs" dxfId="5016" priority="79" operator="equal">
      <formula>"Laranja"</formula>
    </cfRule>
    <cfRule type="cellIs" dxfId="5015" priority="84" operator="equal">
      <formula>"Verde"</formula>
    </cfRule>
    <cfRule type="cellIs" dxfId="5014" priority="85" operator="equal">
      <formula>"Vermelho"</formula>
    </cfRule>
    <cfRule type="cellIs" dxfId="5013" priority="83" operator="equal">
      <formula>"Amarelo"</formula>
    </cfRule>
    <cfRule type="cellIs" dxfId="5012" priority="86" operator="equal">
      <formula>"Azul"</formula>
    </cfRule>
  </conditionalFormatting>
  <conditionalFormatting sqref="S56">
    <cfRule type="cellIs" dxfId="5011" priority="102" operator="equal">
      <formula>"Azul"</formula>
    </cfRule>
    <cfRule type="cellIs" dxfId="5010" priority="101" operator="equal">
      <formula>"Vermelho"</formula>
    </cfRule>
    <cfRule type="cellIs" dxfId="5009" priority="100" operator="equal">
      <formula>"Verde"</formula>
    </cfRule>
    <cfRule type="cellIs" dxfId="5008" priority="99" operator="equal">
      <formula>"Amarelo"</formula>
    </cfRule>
    <cfRule type="cellIs" dxfId="5007" priority="98" operator="equal">
      <formula>"Cinza"</formula>
    </cfRule>
    <cfRule type="cellIs" dxfId="5006" priority="97" operator="equal">
      <formula>"Roxo"</formula>
    </cfRule>
    <cfRule type="cellIs" dxfId="5005" priority="96" operator="equal">
      <formula>"Preto"</formula>
    </cfRule>
    <cfRule type="cellIs" dxfId="5004" priority="95" operator="equal">
      <formula>"Laranja"</formula>
    </cfRule>
  </conditionalFormatting>
  <conditionalFormatting sqref="S69">
    <cfRule type="cellIs" dxfId="5003" priority="111" operator="equal">
      <formula>"Laranja"</formula>
    </cfRule>
    <cfRule type="cellIs" dxfId="5002" priority="112" operator="equal">
      <formula>"Preto"</formula>
    </cfRule>
    <cfRule type="cellIs" dxfId="5001" priority="113" operator="equal">
      <formula>"Roxo"</formula>
    </cfRule>
    <cfRule type="cellIs" dxfId="5000" priority="114" operator="equal">
      <formula>"Cinza"</formula>
    </cfRule>
    <cfRule type="cellIs" dxfId="4999" priority="115" operator="equal">
      <formula>"Amarelo"</formula>
    </cfRule>
    <cfRule type="cellIs" dxfId="4998" priority="116" operator="equal">
      <formula>"Verde"</formula>
    </cfRule>
    <cfRule type="cellIs" dxfId="4997" priority="117" operator="equal">
      <formula>"Vermelho"</formula>
    </cfRule>
    <cfRule type="cellIs" dxfId="4996" priority="118" operator="equal">
      <formula>"Azul"</formula>
    </cfRule>
  </conditionalFormatting>
  <conditionalFormatting sqref="S82">
    <cfRule type="cellIs" dxfId="4995" priority="128" operator="equal">
      <formula>"Preto"</formula>
    </cfRule>
    <cfRule type="cellIs" dxfId="4994" priority="129" operator="equal">
      <formula>"Roxo"</formula>
    </cfRule>
    <cfRule type="cellIs" dxfId="4993" priority="130" operator="equal">
      <formula>"Cinza"</formula>
    </cfRule>
    <cfRule type="cellIs" dxfId="4992" priority="131" operator="equal">
      <formula>"Amarelo"</formula>
    </cfRule>
    <cfRule type="cellIs" dxfId="4991" priority="132" operator="equal">
      <formula>"Verde"</formula>
    </cfRule>
    <cfRule type="cellIs" dxfId="4990" priority="133" operator="equal">
      <formula>"Vermelho"</formula>
    </cfRule>
    <cfRule type="cellIs" dxfId="4989" priority="134" operator="equal">
      <formula>"Azul"</formula>
    </cfRule>
    <cfRule type="cellIs" dxfId="4988" priority="127" operator="equal">
      <formula>"Laranja"</formula>
    </cfRule>
  </conditionalFormatting>
  <conditionalFormatting sqref="S95">
    <cfRule type="cellIs" dxfId="4987" priority="144" operator="equal">
      <formula>"Preto"</formula>
    </cfRule>
    <cfRule type="cellIs" dxfId="4986" priority="150" operator="equal">
      <formula>"Azul"</formula>
    </cfRule>
    <cfRule type="cellIs" dxfId="4985" priority="149" operator="equal">
      <formula>"Vermelho"</formula>
    </cfRule>
    <cfRule type="cellIs" dxfId="4984" priority="148" operator="equal">
      <formula>"Verde"</formula>
    </cfRule>
    <cfRule type="cellIs" dxfId="4983" priority="147" operator="equal">
      <formula>"Amarelo"</formula>
    </cfRule>
    <cfRule type="cellIs" dxfId="4982" priority="146" operator="equal">
      <formula>"Cinza"</formula>
    </cfRule>
    <cfRule type="cellIs" dxfId="4981" priority="145" operator="equal">
      <formula>"Roxo"</formula>
    </cfRule>
    <cfRule type="cellIs" dxfId="4980" priority="143" operator="equal">
      <formula>"Laranja"</formula>
    </cfRule>
  </conditionalFormatting>
  <conditionalFormatting sqref="S108">
    <cfRule type="cellIs" dxfId="4979" priority="159" operator="equal">
      <formula>"Laranja"</formula>
    </cfRule>
    <cfRule type="cellIs" dxfId="4978" priority="160" operator="equal">
      <formula>"Preto"</formula>
    </cfRule>
    <cfRule type="cellIs" dxfId="4977" priority="161" operator="equal">
      <formula>"Roxo"</formula>
    </cfRule>
    <cfRule type="cellIs" dxfId="4976" priority="162" operator="equal">
      <formula>"Cinza"</formula>
    </cfRule>
    <cfRule type="cellIs" dxfId="4975" priority="163" operator="equal">
      <formula>"Amarelo"</formula>
    </cfRule>
    <cfRule type="cellIs" dxfId="4974" priority="164" operator="equal">
      <formula>"Verde"</formula>
    </cfRule>
    <cfRule type="cellIs" dxfId="4973" priority="166" operator="equal">
      <formula>"Azul"</formula>
    </cfRule>
    <cfRule type="cellIs" dxfId="4972" priority="165" operator="equal">
      <formula>"Vermelho"</formula>
    </cfRule>
  </conditionalFormatting>
  <conditionalFormatting sqref="S121">
    <cfRule type="cellIs" dxfId="4971" priority="175" operator="equal">
      <formula>"Laranja"</formula>
    </cfRule>
    <cfRule type="cellIs" dxfId="4970" priority="176" operator="equal">
      <formula>"Preto"</formula>
    </cfRule>
    <cfRule type="cellIs" dxfId="4969" priority="177" operator="equal">
      <formula>"Roxo"</formula>
    </cfRule>
    <cfRule type="cellIs" dxfId="4968" priority="178" operator="equal">
      <formula>"Cinza"</formula>
    </cfRule>
    <cfRule type="cellIs" dxfId="4967" priority="179" operator="equal">
      <formula>"Amarelo"</formula>
    </cfRule>
    <cfRule type="cellIs" dxfId="4966" priority="180" operator="equal">
      <formula>"Verde"</formula>
    </cfRule>
    <cfRule type="cellIs" dxfId="4965" priority="181" operator="equal">
      <formula>"Vermelho"</formula>
    </cfRule>
    <cfRule type="cellIs" dxfId="4964" priority="182" operator="equal">
      <formula>"Azul"</formula>
    </cfRule>
  </conditionalFormatting>
  <conditionalFormatting sqref="W43:AC76 AF44:AF45 AI44:AI45">
    <cfRule type="cellIs" dxfId="4963" priority="15" operator="greaterThan">
      <formula>0</formula>
    </cfRule>
  </conditionalFormatting>
  <conditionalFormatting sqref="AD3:AD5">
    <cfRule type="top10" dxfId="4962" priority="183" rank="1"/>
  </conditionalFormatting>
  <conditionalFormatting sqref="AD6:AD10">
    <cfRule type="top10" dxfId="4961" priority="14" rank="1"/>
  </conditionalFormatting>
  <conditionalFormatting sqref="AD11:AD18">
    <cfRule type="top10" dxfId="4960" priority="13" rank="2"/>
  </conditionalFormatting>
  <conditionalFormatting sqref="AD19:AD23">
    <cfRule type="top10" dxfId="4959" priority="12" rank="1"/>
  </conditionalFormatting>
  <conditionalFormatting sqref="AD24:AD31">
    <cfRule type="top10" dxfId="4958" priority="11" rank="2"/>
  </conditionalFormatting>
  <conditionalFormatting sqref="AD32:AD36">
    <cfRule type="top10" dxfId="4957" priority="10" rank="1"/>
  </conditionalFormatting>
  <conditionalFormatting sqref="AE3:AE36">
    <cfRule type="cellIs" dxfId="4956" priority="1" operator="equal">
      <formula>2</formula>
    </cfRule>
  </conditionalFormatting>
  <conditionalFormatting sqref="AF3:AF5">
    <cfRule type="top10" dxfId="4955" priority="22" rank="1"/>
  </conditionalFormatting>
  <conditionalFormatting sqref="AF6:AF10">
    <cfRule type="top10" dxfId="4954" priority="21" rank="1"/>
  </conditionalFormatting>
  <conditionalFormatting sqref="AF11:AF18">
    <cfRule type="top10" dxfId="4953" priority="20" rank="2"/>
  </conditionalFormatting>
  <conditionalFormatting sqref="AF19:AF23">
    <cfRule type="top10" dxfId="4952" priority="19" rank="1"/>
  </conditionalFormatting>
  <conditionalFormatting sqref="AF24:AF31">
    <cfRule type="top10" dxfId="4951" priority="18" rank="2"/>
  </conditionalFormatting>
  <conditionalFormatting sqref="AF32:AF36">
    <cfRule type="top10" dxfId="4950" priority="17" rank="1"/>
  </conditionalFormatting>
  <conditionalFormatting sqref="AG3:AG36">
    <cfRule type="cellIs" dxfId="4949" priority="16" operator="greaterThan">
      <formula>0</formula>
    </cfRule>
  </conditionalFormatting>
  <conditionalFormatting sqref="AH3:AH5">
    <cfRule type="top10" dxfId="4948" priority="7" bottom="1" rank="1"/>
  </conditionalFormatting>
  <conditionalFormatting sqref="AH6:AH10">
    <cfRule type="top10" dxfId="4947" priority="6" bottom="1" rank="1"/>
  </conditionalFormatting>
  <conditionalFormatting sqref="AH11:AH18">
    <cfRule type="top10" dxfId="4946" priority="5" bottom="1" rank="2"/>
  </conditionalFormatting>
  <conditionalFormatting sqref="AH19:AH23">
    <cfRule type="top10" dxfId="4945" priority="4" bottom="1" rank="1"/>
  </conditionalFormatting>
  <conditionalFormatting sqref="AH1:AI1">
    <cfRule type="cellIs" dxfId="4944" priority="8" operator="equal">
      <formula>2</formula>
    </cfRule>
    <cfRule type="cellIs" dxfId="4943" priority="9" operator="equal">
      <formula>1</formula>
    </cfRule>
  </conditionalFormatting>
  <conditionalFormatting sqref="AI24:AI31">
    <cfRule type="top10" dxfId="4942" priority="3" rank="2"/>
  </conditionalFormatting>
  <conditionalFormatting sqref="AI32:AI36">
    <cfRule type="top10" dxfId="4941" priority="2" rank="1"/>
  </conditionalFormatting>
  <pageMargins left="0.7" right="0.7" top="0.75" bottom="0.75" header="0" footer="0"/>
  <pageSetup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9CF3E-C66A-4B5F-8FA8-BBD31A8B87C3}">
  <sheetPr>
    <tabColor rgb="FFED7D31"/>
  </sheetPr>
  <dimension ref="A1:BO170"/>
  <sheetViews>
    <sheetView zoomScale="70" zoomScaleNormal="70" workbookViewId="0">
      <pane xSplit="1" ySplit="2" topLeftCell="C3" activePane="bottomRight" state="frozen"/>
      <selection activeCell="W29" sqref="W29"/>
      <selection pane="topRight" activeCell="W29" sqref="W29"/>
      <selection pane="bottomLeft" activeCell="W29" sqref="W29"/>
      <selection pane="bottomRight" activeCell="BB11" sqref="BB11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W11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77</v>
      </c>
      <c r="W3" s="169">
        <f t="shared" ref="W3:W36" si="0">COUNTIF($C$2:$C$123,V3)+COUNTIF($S$2:$S$123,V3)</f>
        <v>6</v>
      </c>
      <c r="X3" s="164">
        <f t="shared" ref="X3:X36" si="1">SUMIF($C$2:$C$123,V3,$F$2:$F$123)+SUMIF($S$2:$S$123,V3,$M$2:$M$123)</f>
        <v>8</v>
      </c>
      <c r="Y3" s="164">
        <f t="shared" ref="Y3:Y36" si="2">SUMIF($C$2:$C$123,V3,$G$2:$G$123)+SUMIF($S$2:$S$123,V3,$N$2:$N$123)</f>
        <v>6</v>
      </c>
      <c r="Z3" s="164">
        <f t="shared" ref="Z3:Z36" si="3">SUMIF($C$2:$C$123,V3,$H$2:$H$123)+SUMIF($S$2:$S$123,V3,$O$2:$O$123)</f>
        <v>1</v>
      </c>
      <c r="AA3" s="164">
        <f>SUMIF($C$2:$C$123,V3,$I$2:$I$123)+SUMIF($S$2:$S$123,V3,$P$2:P$123)</f>
        <v>4</v>
      </c>
      <c r="AB3" s="174">
        <f t="shared" ref="AB3:AB36" si="4">SUMIF($C$2:$C$123,V3,$J$2:$J$123)+SUMIF($S$2:$S$123,V3,$Q$2:$Q$123)</f>
        <v>1</v>
      </c>
      <c r="AC3" s="180">
        <f t="shared" ref="AC3:AC36" si="5">SUMIF($C$2:$C$123,V3,$E$2:$E$123)+SUMIF($S$2:$S$123,V3,$L$2:$L$123)</f>
        <v>7</v>
      </c>
      <c r="AD3" s="183">
        <f t="shared" ref="AD3:AD36" si="6">IFERROR(IF(W3&gt;=($AI$42*$AI$43),(AC3)/(W3*3),"-"),"-")</f>
        <v>0.3888888888888889</v>
      </c>
      <c r="AE3" s="180">
        <f>IF(W3&gt;0,IF(AH3=MIN($AH$3:$AH$5),2,0),)</f>
        <v>2</v>
      </c>
      <c r="AF3" s="190">
        <f>IF(W3&gt;0,IF(AD3=MAX($AD$3:$AD$5),AC3+AE3+2,AC3+AE3),)</f>
        <v>11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1</v>
      </c>
      <c r="AI3" s="206">
        <f>IFERROR(IF(W3&gt;=($AI$42*$AI$43),X3/W3,"-"),"-")</f>
        <v>1.3333333333333333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199</v>
      </c>
      <c r="D4" s="49">
        <f>SUM(D5:D14)</f>
        <v>2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2</v>
      </c>
      <c r="S4" s="149" t="s">
        <v>198</v>
      </c>
      <c r="T4" s="34"/>
      <c r="U4" s="159" t="s">
        <v>18</v>
      </c>
      <c r="V4" s="197" t="s">
        <v>164</v>
      </c>
      <c r="W4" s="170">
        <f t="shared" si="0"/>
        <v>6</v>
      </c>
      <c r="X4" s="52">
        <f t="shared" si="1"/>
        <v>6</v>
      </c>
      <c r="Y4" s="52">
        <f t="shared" si="2"/>
        <v>8</v>
      </c>
      <c r="Z4" s="52">
        <f t="shared" si="3"/>
        <v>1</v>
      </c>
      <c r="AA4" s="52">
        <f>SUMIF($C$2:$C$123,V4,$I$2:$I$123)+SUMIF($S$2:$S$123,V4,$P$2:P$123)</f>
        <v>4</v>
      </c>
      <c r="AB4" s="171">
        <f t="shared" si="4"/>
        <v>1</v>
      </c>
      <c r="AC4" s="178">
        <f t="shared" si="5"/>
        <v>7</v>
      </c>
      <c r="AD4" s="181">
        <f t="shared" si="6"/>
        <v>0.3888888888888889</v>
      </c>
      <c r="AE4" s="178">
        <f>IF(W4&gt;0,IF(AH4=MIN($AH$3:$AH$5),2,0),)</f>
        <v>0</v>
      </c>
      <c r="AF4" s="191">
        <f>IF(W4&gt;0,IF(AD4=MAX($AD$3:$AD$5),AC4+AE4+2,AC4+AE4),)</f>
        <v>9</v>
      </c>
      <c r="AG4" s="187">
        <f t="shared" si="7"/>
        <v>0</v>
      </c>
      <c r="AH4" s="53">
        <f t="shared" si="8"/>
        <v>1.3333333333333333</v>
      </c>
      <c r="AI4" s="207">
        <f t="shared" ref="AI4:AI36" si="9">IFERROR(IF(W4&gt;=($AI$42*$AI$43),X4/W4,"-"),"-")</f>
        <v>1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77</v>
      </c>
      <c r="D5" s="56"/>
      <c r="E5" s="56">
        <f t="shared" ref="E5:E14" si="10">IF((C5=""),0,IF($D$4=$R$4,1,IF($D$4&gt;$R$4,3,IF($D$4&lt;$R$4,0))))</f>
        <v>1</v>
      </c>
      <c r="F5" s="56">
        <f t="shared" ref="F5:F14" si="11">$D$4</f>
        <v>2</v>
      </c>
      <c r="G5" s="56">
        <f t="shared" ref="G5:G14" si="12">$R$4</f>
        <v>2</v>
      </c>
      <c r="H5" s="56">
        <f t="shared" ref="H5:H14" si="13">IF((C5=""),0,IF($D$4&gt;$R$4,1,0))</f>
        <v>0</v>
      </c>
      <c r="I5" s="56">
        <f t="shared" ref="I5:I14" si="14">IF((C5=""),0,IF($D$4=$R$4,1,0))</f>
        <v>1</v>
      </c>
      <c r="J5" s="56">
        <f t="shared" ref="J5:J14" si="15">IF((C5=""),0,IF($D$4&lt;$R$4,1,0))</f>
        <v>0</v>
      </c>
      <c r="K5" s="57"/>
      <c r="L5" s="56">
        <f t="shared" ref="L5:L14" si="16">IF((S5=""),0,IF($D$4=$R$4,1,IF($D$4&lt;$R$4,3,IF($D$4&gt;$R$4,0))))</f>
        <v>1</v>
      </c>
      <c r="M5" s="56">
        <f t="shared" ref="M5:M14" si="17">$R$4</f>
        <v>2</v>
      </c>
      <c r="N5" s="56">
        <f t="shared" ref="N5:N14" si="18">$D$4</f>
        <v>2</v>
      </c>
      <c r="O5" s="56">
        <f t="shared" ref="O5:O14" si="19">IF((S5=""),0,IF($D$4&lt;$R$4,1,0))</f>
        <v>0</v>
      </c>
      <c r="P5" s="56">
        <f t="shared" ref="P5:P14" si="20">IF((S5=""),0,IF($D$4=$R$4,1,0))</f>
        <v>1</v>
      </c>
      <c r="Q5" s="56">
        <f t="shared" ref="Q5:Q14" si="21">IF((S5=""),0,IF($D$4&gt;$R$4,1,0))</f>
        <v>0</v>
      </c>
      <c r="R5" s="56"/>
      <c r="S5" s="55" t="s">
        <v>164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13</v>
      </c>
      <c r="D6" s="56">
        <v>2</v>
      </c>
      <c r="E6" s="56">
        <f t="shared" si="10"/>
        <v>1</v>
      </c>
      <c r="F6" s="56">
        <f t="shared" si="11"/>
        <v>2</v>
      </c>
      <c r="G6" s="56">
        <f t="shared" si="12"/>
        <v>2</v>
      </c>
      <c r="H6" s="56">
        <f t="shared" si="13"/>
        <v>0</v>
      </c>
      <c r="I6" s="56">
        <f t="shared" si="14"/>
        <v>1</v>
      </c>
      <c r="J6" s="56">
        <f t="shared" si="15"/>
        <v>0</v>
      </c>
      <c r="K6" s="57"/>
      <c r="L6" s="56">
        <f t="shared" si="16"/>
        <v>1</v>
      </c>
      <c r="M6" s="56">
        <f t="shared" si="17"/>
        <v>2</v>
      </c>
      <c r="N6" s="56">
        <f t="shared" si="18"/>
        <v>2</v>
      </c>
      <c r="O6" s="56">
        <f t="shared" si="19"/>
        <v>0</v>
      </c>
      <c r="P6" s="56">
        <f t="shared" si="20"/>
        <v>1</v>
      </c>
      <c r="Q6" s="56">
        <f t="shared" si="21"/>
        <v>0</v>
      </c>
      <c r="R6" s="56"/>
      <c r="S6" s="55" t="s">
        <v>142</v>
      </c>
      <c r="T6" s="34"/>
      <c r="U6" s="163" t="s">
        <v>78</v>
      </c>
      <c r="V6" s="199" t="s">
        <v>13</v>
      </c>
      <c r="W6" s="169">
        <f t="shared" si="0"/>
        <v>5</v>
      </c>
      <c r="X6" s="164">
        <f t="shared" si="1"/>
        <v>7</v>
      </c>
      <c r="Y6" s="164">
        <f t="shared" si="2"/>
        <v>3</v>
      </c>
      <c r="Z6" s="164">
        <f t="shared" si="3"/>
        <v>2</v>
      </c>
      <c r="AA6" s="164">
        <f>SUMIF($C$2:$C$123,V6,$I$2:$I$123)+SUMIF($S$2:$S$123,V6,$P$2:P$123)</f>
        <v>3</v>
      </c>
      <c r="AB6" s="174">
        <f t="shared" si="4"/>
        <v>0</v>
      </c>
      <c r="AC6" s="180">
        <f t="shared" si="5"/>
        <v>9</v>
      </c>
      <c r="AD6" s="183">
        <f t="shared" si="6"/>
        <v>0.6</v>
      </c>
      <c r="AE6" s="180">
        <f>IF(W6&gt;0,IF(AH6=MIN($AH$6:$AH$10),2,0),)</f>
        <v>2</v>
      </c>
      <c r="AF6" s="190">
        <f>IF(W6&gt;0,IF(AD6=MAX($AD$6:$AD$10),AC6+AE6+2,AC6+AE6),)</f>
        <v>13</v>
      </c>
      <c r="AG6" s="189">
        <f t="shared" si="7"/>
        <v>2</v>
      </c>
      <c r="AH6" s="165">
        <f t="shared" si="8"/>
        <v>0.6</v>
      </c>
      <c r="AI6" s="206">
        <f t="shared" si="9"/>
        <v>1.4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114</v>
      </c>
      <c r="D7" s="56"/>
      <c r="E7" s="56">
        <f t="shared" si="10"/>
        <v>1</v>
      </c>
      <c r="F7" s="56">
        <f t="shared" si="11"/>
        <v>2</v>
      </c>
      <c r="G7" s="56">
        <f t="shared" si="12"/>
        <v>2</v>
      </c>
      <c r="H7" s="56">
        <f t="shared" si="13"/>
        <v>0</v>
      </c>
      <c r="I7" s="56">
        <f t="shared" si="14"/>
        <v>1</v>
      </c>
      <c r="J7" s="56">
        <f t="shared" si="15"/>
        <v>0</v>
      </c>
      <c r="K7" s="57"/>
      <c r="L7" s="56">
        <f t="shared" si="16"/>
        <v>1</v>
      </c>
      <c r="M7" s="56">
        <f t="shared" si="17"/>
        <v>2</v>
      </c>
      <c r="N7" s="56">
        <f t="shared" si="18"/>
        <v>2</v>
      </c>
      <c r="O7" s="56">
        <f t="shared" si="19"/>
        <v>0</v>
      </c>
      <c r="P7" s="56">
        <f t="shared" si="20"/>
        <v>1</v>
      </c>
      <c r="Q7" s="56">
        <f t="shared" si="21"/>
        <v>0</v>
      </c>
      <c r="R7" s="56"/>
      <c r="S7" s="55" t="s">
        <v>173</v>
      </c>
      <c r="T7" s="34"/>
      <c r="U7" s="166" t="s">
        <v>78</v>
      </c>
      <c r="V7" s="200" t="s">
        <v>142</v>
      </c>
      <c r="W7" s="170">
        <f t="shared" si="0"/>
        <v>3</v>
      </c>
      <c r="X7" s="52">
        <f t="shared" si="1"/>
        <v>4</v>
      </c>
      <c r="Y7" s="52">
        <f t="shared" si="2"/>
        <v>7</v>
      </c>
      <c r="Z7" s="52">
        <f t="shared" si="3"/>
        <v>0</v>
      </c>
      <c r="AA7" s="52">
        <f>SUMIF($C$2:$C$123,V7,$I$2:$I$123)+SUMIF($S$2:$S$123,V7,$P$2:P$123)</f>
        <v>2</v>
      </c>
      <c r="AB7" s="171">
        <f t="shared" si="4"/>
        <v>1</v>
      </c>
      <c r="AC7" s="178">
        <f t="shared" si="5"/>
        <v>2</v>
      </c>
      <c r="AD7" s="181">
        <f t="shared" si="6"/>
        <v>0.22222222222222221</v>
      </c>
      <c r="AE7" s="178">
        <f>IF(W7&gt;0,IF(AH7=MIN($AH$6:$AH$10),2,0),)</f>
        <v>0</v>
      </c>
      <c r="AF7" s="191">
        <f>IF(W7&gt;0,IF(AD7=MAX($AD$6:$AD$10),AC7+AE7+2,AC7+AE7),)</f>
        <v>2</v>
      </c>
      <c r="AG7" s="187">
        <f t="shared" si="7"/>
        <v>0</v>
      </c>
      <c r="AH7" s="53">
        <f t="shared" si="8"/>
        <v>2.3333333333333335</v>
      </c>
      <c r="AI7" s="207">
        <f t="shared" si="9"/>
        <v>1.3333333333333333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81</v>
      </c>
      <c r="D8" s="56"/>
      <c r="E8" s="56">
        <f t="shared" si="10"/>
        <v>1</v>
      </c>
      <c r="F8" s="56">
        <f t="shared" si="11"/>
        <v>2</v>
      </c>
      <c r="G8" s="56">
        <f t="shared" si="12"/>
        <v>2</v>
      </c>
      <c r="H8" s="56">
        <f t="shared" si="13"/>
        <v>0</v>
      </c>
      <c r="I8" s="56">
        <f t="shared" si="14"/>
        <v>1</v>
      </c>
      <c r="J8" s="56">
        <f t="shared" si="15"/>
        <v>0</v>
      </c>
      <c r="K8" s="57"/>
      <c r="L8" s="56">
        <f t="shared" si="16"/>
        <v>1</v>
      </c>
      <c r="M8" s="56">
        <f t="shared" si="17"/>
        <v>2</v>
      </c>
      <c r="N8" s="56">
        <f t="shared" si="18"/>
        <v>2</v>
      </c>
      <c r="O8" s="56">
        <f t="shared" si="19"/>
        <v>0</v>
      </c>
      <c r="P8" s="56">
        <f t="shared" si="20"/>
        <v>1</v>
      </c>
      <c r="Q8" s="56">
        <f t="shared" si="21"/>
        <v>0</v>
      </c>
      <c r="R8" s="56"/>
      <c r="S8" s="55" t="s">
        <v>197</v>
      </c>
      <c r="T8" s="34"/>
      <c r="U8" s="159" t="s">
        <v>78</v>
      </c>
      <c r="V8" s="197" t="s">
        <v>84</v>
      </c>
      <c r="W8" s="170">
        <f t="shared" si="0"/>
        <v>4</v>
      </c>
      <c r="X8" s="52">
        <f t="shared" si="1"/>
        <v>3</v>
      </c>
      <c r="Y8" s="52">
        <f t="shared" si="2"/>
        <v>4</v>
      </c>
      <c r="Z8" s="52">
        <f t="shared" si="3"/>
        <v>0</v>
      </c>
      <c r="AA8" s="52">
        <f>SUMIF($C$2:$C$123,V8,$I$2:$I$123)+SUMIF($S$2:$S$123,V8,$P$2:P$123)</f>
        <v>3</v>
      </c>
      <c r="AB8" s="171">
        <f t="shared" si="4"/>
        <v>1</v>
      </c>
      <c r="AC8" s="178">
        <f t="shared" si="5"/>
        <v>3</v>
      </c>
      <c r="AD8" s="181">
        <f t="shared" si="6"/>
        <v>0.25</v>
      </c>
      <c r="AE8" s="178">
        <f>IF(W8&gt;0,IF(AH8=MIN($AH$6:$AH$10),2,0),)</f>
        <v>0</v>
      </c>
      <c r="AF8" s="191">
        <f>IF(W8&gt;0,IF(AD8=MAX($AD$6:$AD$10),AC8+AE8+2,AC8+AE8),)</f>
        <v>3</v>
      </c>
      <c r="AG8" s="187">
        <f t="shared" si="7"/>
        <v>0</v>
      </c>
      <c r="AH8" s="53">
        <f t="shared" si="8"/>
        <v>1</v>
      </c>
      <c r="AI8" s="207">
        <f t="shared" si="9"/>
        <v>0.75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 t="s">
        <v>85</v>
      </c>
      <c r="D9" s="56"/>
      <c r="E9" s="56">
        <f t="shared" si="10"/>
        <v>1</v>
      </c>
      <c r="F9" s="56">
        <f t="shared" si="11"/>
        <v>2</v>
      </c>
      <c r="G9" s="56">
        <f t="shared" si="12"/>
        <v>2</v>
      </c>
      <c r="H9" s="56">
        <f t="shared" si="13"/>
        <v>0</v>
      </c>
      <c r="I9" s="56">
        <f t="shared" si="14"/>
        <v>1</v>
      </c>
      <c r="J9" s="56">
        <f t="shared" si="15"/>
        <v>0</v>
      </c>
      <c r="K9" s="57"/>
      <c r="L9" s="56">
        <f t="shared" si="16"/>
        <v>1</v>
      </c>
      <c r="M9" s="56">
        <f t="shared" si="17"/>
        <v>2</v>
      </c>
      <c r="N9" s="56">
        <f t="shared" si="18"/>
        <v>2</v>
      </c>
      <c r="O9" s="56">
        <f t="shared" si="19"/>
        <v>0</v>
      </c>
      <c r="P9" s="56">
        <f t="shared" si="20"/>
        <v>1</v>
      </c>
      <c r="Q9" s="56">
        <f t="shared" si="21"/>
        <v>0</v>
      </c>
      <c r="R9" s="56"/>
      <c r="S9" s="55" t="s">
        <v>14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148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175</v>
      </c>
      <c r="D10" s="56"/>
      <c r="E10" s="56">
        <f t="shared" si="10"/>
        <v>1</v>
      </c>
      <c r="F10" s="56">
        <f t="shared" si="11"/>
        <v>2</v>
      </c>
      <c r="G10" s="56">
        <f t="shared" si="12"/>
        <v>2</v>
      </c>
      <c r="H10" s="56">
        <f t="shared" si="13"/>
        <v>0</v>
      </c>
      <c r="I10" s="56">
        <f t="shared" si="14"/>
        <v>1</v>
      </c>
      <c r="J10" s="56">
        <f t="shared" si="15"/>
        <v>0</v>
      </c>
      <c r="K10" s="57"/>
      <c r="L10" s="56">
        <f t="shared" si="16"/>
        <v>1</v>
      </c>
      <c r="M10" s="56">
        <f t="shared" si="17"/>
        <v>2</v>
      </c>
      <c r="N10" s="56">
        <f t="shared" si="18"/>
        <v>2</v>
      </c>
      <c r="O10" s="56">
        <f t="shared" si="19"/>
        <v>0</v>
      </c>
      <c r="P10" s="56">
        <f t="shared" si="20"/>
        <v>1</v>
      </c>
      <c r="Q10" s="56">
        <f t="shared" si="21"/>
        <v>0</v>
      </c>
      <c r="R10" s="56">
        <v>2</v>
      </c>
      <c r="S10" s="55" t="s">
        <v>143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 t="s">
        <v>172</v>
      </c>
      <c r="D11" s="56"/>
      <c r="E11" s="56">
        <f t="shared" si="10"/>
        <v>1</v>
      </c>
      <c r="F11" s="56">
        <f t="shared" si="11"/>
        <v>2</v>
      </c>
      <c r="G11" s="56">
        <f t="shared" si="12"/>
        <v>2</v>
      </c>
      <c r="H11" s="56">
        <f t="shared" si="13"/>
        <v>0</v>
      </c>
      <c r="I11" s="56">
        <f t="shared" si="14"/>
        <v>1</v>
      </c>
      <c r="J11" s="56">
        <f t="shared" si="15"/>
        <v>0</v>
      </c>
      <c r="K11" s="57"/>
      <c r="L11" s="56">
        <f t="shared" si="16"/>
        <v>1</v>
      </c>
      <c r="M11" s="56">
        <f t="shared" si="17"/>
        <v>2</v>
      </c>
      <c r="N11" s="56">
        <f t="shared" si="18"/>
        <v>2</v>
      </c>
      <c r="O11" s="56">
        <f t="shared" si="19"/>
        <v>0</v>
      </c>
      <c r="P11" s="56">
        <f t="shared" si="20"/>
        <v>1</v>
      </c>
      <c r="Q11" s="56">
        <f t="shared" si="21"/>
        <v>0</v>
      </c>
      <c r="R11" s="56"/>
      <c r="S11" s="55" t="s">
        <v>147</v>
      </c>
      <c r="T11" s="34"/>
      <c r="U11" s="168" t="s">
        <v>121</v>
      </c>
      <c r="V11" s="196" t="s">
        <v>173</v>
      </c>
      <c r="W11" s="169">
        <f t="shared" si="0"/>
        <v>4</v>
      </c>
      <c r="X11" s="164">
        <f t="shared" si="1"/>
        <v>4</v>
      </c>
      <c r="Y11" s="164">
        <f t="shared" si="2"/>
        <v>7</v>
      </c>
      <c r="Z11" s="164">
        <f t="shared" si="3"/>
        <v>0</v>
      </c>
      <c r="AA11" s="164">
        <f>SUMIF($C$2:$C$123,V11,$I$2:$I$123)+SUMIF($S$2:$S$123,V11,$P$2:P$123)</f>
        <v>3</v>
      </c>
      <c r="AB11" s="174">
        <f t="shared" si="4"/>
        <v>1</v>
      </c>
      <c r="AC11" s="180">
        <f t="shared" si="5"/>
        <v>3</v>
      </c>
      <c r="AD11" s="183">
        <f t="shared" si="6"/>
        <v>0.25</v>
      </c>
      <c r="AE11" s="180">
        <f t="shared" ref="AE11:AE18" si="22">IF(W11&gt;0,IF(OR(SMALL($AH$11:$AH$18,2)=AH11,SMALL($AH$11:$AH$18,1)=AH11),2,0),)</f>
        <v>0</v>
      </c>
      <c r="AF11" s="190">
        <f t="shared" ref="AF11:AF18" si="23">IF(W11&gt;0,IF(OR(LARGE($AD$11:$AD$18,2)=AD11,LARGE($AD$11:$AD$18,1)=AD11),AC11+AE11+2,AC11+AE11),)</f>
        <v>3</v>
      </c>
      <c r="AG11" s="189">
        <f t="shared" si="7"/>
        <v>1</v>
      </c>
      <c r="AH11" s="165">
        <f t="shared" si="8"/>
        <v>1.75</v>
      </c>
      <c r="AI11" s="206">
        <f t="shared" si="9"/>
        <v>1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148</v>
      </c>
      <c r="D12" s="56"/>
      <c r="E12" s="56">
        <f t="shared" si="10"/>
        <v>1</v>
      </c>
      <c r="F12" s="56">
        <f t="shared" si="11"/>
        <v>2</v>
      </c>
      <c r="G12" s="56">
        <f t="shared" si="12"/>
        <v>2</v>
      </c>
      <c r="H12" s="56">
        <f t="shared" si="13"/>
        <v>0</v>
      </c>
      <c r="I12" s="56">
        <f t="shared" si="14"/>
        <v>1</v>
      </c>
      <c r="J12" s="56">
        <f t="shared" si="15"/>
        <v>0</v>
      </c>
      <c r="K12" s="57"/>
      <c r="L12" s="56">
        <f t="shared" si="16"/>
        <v>1</v>
      </c>
      <c r="M12" s="56">
        <f t="shared" si="17"/>
        <v>2</v>
      </c>
      <c r="N12" s="56">
        <f t="shared" si="18"/>
        <v>2</v>
      </c>
      <c r="O12" s="56">
        <f t="shared" si="19"/>
        <v>0</v>
      </c>
      <c r="P12" s="56">
        <f t="shared" si="20"/>
        <v>1</v>
      </c>
      <c r="Q12" s="56">
        <f t="shared" si="21"/>
        <v>0</v>
      </c>
      <c r="R12" s="56"/>
      <c r="S12" s="55" t="s">
        <v>174</v>
      </c>
      <c r="T12" s="34"/>
      <c r="U12" s="159" t="s">
        <v>121</v>
      </c>
      <c r="V12" s="197" t="s">
        <v>81</v>
      </c>
      <c r="W12" s="170">
        <f t="shared" si="0"/>
        <v>4</v>
      </c>
      <c r="X12" s="52">
        <f t="shared" si="1"/>
        <v>7</v>
      </c>
      <c r="Y12" s="52">
        <f t="shared" si="2"/>
        <v>3</v>
      </c>
      <c r="Z12" s="52">
        <f t="shared" si="3"/>
        <v>2</v>
      </c>
      <c r="AA12" s="52">
        <f>SUMIF($C$2:$C$123,V12,$I$2:$I$123)+SUMIF($S$2:$S$123,V12,$P$2:P$123)</f>
        <v>2</v>
      </c>
      <c r="AB12" s="171">
        <f t="shared" si="4"/>
        <v>0</v>
      </c>
      <c r="AC12" s="178">
        <f t="shared" si="5"/>
        <v>8</v>
      </c>
      <c r="AD12" s="181">
        <f t="shared" si="6"/>
        <v>0.66666666666666663</v>
      </c>
      <c r="AE12" s="178">
        <f t="shared" si="22"/>
        <v>2</v>
      </c>
      <c r="AF12" s="191">
        <f t="shared" si="23"/>
        <v>12</v>
      </c>
      <c r="AG12" s="187">
        <f t="shared" si="7"/>
        <v>0</v>
      </c>
      <c r="AH12" s="53">
        <f t="shared" si="8"/>
        <v>0.75</v>
      </c>
      <c r="AI12" s="207">
        <f t="shared" si="9"/>
        <v>1.75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2</v>
      </c>
      <c r="G13" s="56">
        <f t="shared" si="12"/>
        <v>2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2</v>
      </c>
      <c r="N13" s="56">
        <f t="shared" si="18"/>
        <v>2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197" t="s">
        <v>114</v>
      </c>
      <c r="W13" s="170">
        <f t="shared" si="0"/>
        <v>2</v>
      </c>
      <c r="X13" s="52">
        <f t="shared" si="1"/>
        <v>2</v>
      </c>
      <c r="Y13" s="52">
        <f t="shared" si="2"/>
        <v>2</v>
      </c>
      <c r="Z13" s="52">
        <f t="shared" si="3"/>
        <v>0</v>
      </c>
      <c r="AA13" s="52">
        <f>SUMIF($C$2:$C$123,V13,$I$2:$I$123)+SUMIF($S$2:$S$123,V13,$P$2:P$123)</f>
        <v>2</v>
      </c>
      <c r="AB13" s="171">
        <f t="shared" si="4"/>
        <v>0</v>
      </c>
      <c r="AC13" s="178">
        <f t="shared" si="5"/>
        <v>2</v>
      </c>
      <c r="AD13" s="181" t="str">
        <f t="shared" si="6"/>
        <v>-</v>
      </c>
      <c r="AE13" s="178">
        <f t="shared" si="22"/>
        <v>0</v>
      </c>
      <c r="AF13" s="191">
        <f t="shared" si="23"/>
        <v>2</v>
      </c>
      <c r="AG13" s="187">
        <f t="shared" si="7"/>
        <v>0</v>
      </c>
      <c r="AH13" s="53" t="str">
        <f t="shared" si="8"/>
        <v>-</v>
      </c>
      <c r="AI13" s="207" t="str">
        <f t="shared" si="9"/>
        <v>-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2</v>
      </c>
      <c r="G14" s="67">
        <f t="shared" si="12"/>
        <v>2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2</v>
      </c>
      <c r="N14" s="67">
        <f t="shared" si="18"/>
        <v>2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 t="s">
        <v>197</v>
      </c>
      <c r="W14" s="170">
        <f t="shared" si="0"/>
        <v>4</v>
      </c>
      <c r="X14" s="52">
        <f t="shared" si="1"/>
        <v>4</v>
      </c>
      <c r="Y14" s="52">
        <f t="shared" si="2"/>
        <v>7</v>
      </c>
      <c r="Z14" s="52">
        <f t="shared" si="3"/>
        <v>0</v>
      </c>
      <c r="AA14" s="52">
        <f>SUMIF($C$2:$C$123,V14,$I$2:$I$123)+SUMIF($S$2:$S$123,V14,$P$2:P$123)</f>
        <v>3</v>
      </c>
      <c r="AB14" s="171">
        <f t="shared" si="4"/>
        <v>1</v>
      </c>
      <c r="AC14" s="178">
        <f t="shared" si="5"/>
        <v>3</v>
      </c>
      <c r="AD14" s="181">
        <f t="shared" si="6"/>
        <v>0.25</v>
      </c>
      <c r="AE14" s="178">
        <f t="shared" si="22"/>
        <v>0</v>
      </c>
      <c r="AF14" s="191">
        <f t="shared" si="23"/>
        <v>3</v>
      </c>
      <c r="AG14" s="187">
        <f t="shared" si="7"/>
        <v>0</v>
      </c>
      <c r="AH14" s="53">
        <f t="shared" si="8"/>
        <v>1.75</v>
      </c>
      <c r="AI14" s="207">
        <f t="shared" si="9"/>
        <v>1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 t="s">
        <v>146</v>
      </c>
      <c r="W15" s="170">
        <f t="shared" si="0"/>
        <v>4</v>
      </c>
      <c r="X15" s="52">
        <f t="shared" si="1"/>
        <v>3</v>
      </c>
      <c r="Y15" s="52">
        <f t="shared" si="2"/>
        <v>4</v>
      </c>
      <c r="Z15" s="52">
        <f t="shared" si="3"/>
        <v>0</v>
      </c>
      <c r="AA15" s="52">
        <f>SUMIF($C$2:$C$123,V15,$I$2:$I$123)+SUMIF($S$2:$S$123,V15,$P$2:P$123)</f>
        <v>3</v>
      </c>
      <c r="AB15" s="171">
        <f t="shared" si="4"/>
        <v>1</v>
      </c>
      <c r="AC15" s="178">
        <f t="shared" si="5"/>
        <v>3</v>
      </c>
      <c r="AD15" s="181">
        <f t="shared" si="6"/>
        <v>0.25</v>
      </c>
      <c r="AE15" s="178">
        <f t="shared" si="22"/>
        <v>0</v>
      </c>
      <c r="AF15" s="191">
        <f t="shared" si="23"/>
        <v>3</v>
      </c>
      <c r="AG15" s="187">
        <f t="shared" si="7"/>
        <v>0</v>
      </c>
      <c r="AH15" s="53">
        <f t="shared" si="8"/>
        <v>1</v>
      </c>
      <c r="AI15" s="207">
        <f t="shared" si="9"/>
        <v>0.75</v>
      </c>
      <c r="AJ15" s="34"/>
      <c r="AS15" s="97"/>
      <c r="AT15" s="294"/>
      <c r="AU15" s="288"/>
      <c r="AV15" s="426" t="s">
        <v>172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175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 t="s">
        <v>120</v>
      </c>
      <c r="W16" s="170">
        <f t="shared" si="0"/>
        <v>4</v>
      </c>
      <c r="X16" s="52">
        <f t="shared" si="1"/>
        <v>7</v>
      </c>
      <c r="Y16" s="52">
        <f t="shared" si="2"/>
        <v>3</v>
      </c>
      <c r="Z16" s="52">
        <f t="shared" si="3"/>
        <v>2</v>
      </c>
      <c r="AA16" s="52">
        <f>SUMIF($C$2:$C$123,V16,$I$2:$I$123)+SUMIF($S$2:$S$123,V16,$P$2:P$123)</f>
        <v>2</v>
      </c>
      <c r="AB16" s="171">
        <f t="shared" si="4"/>
        <v>0</v>
      </c>
      <c r="AC16" s="178">
        <f t="shared" si="5"/>
        <v>8</v>
      </c>
      <c r="AD16" s="181">
        <f t="shared" si="6"/>
        <v>0.66666666666666663</v>
      </c>
      <c r="AE16" s="178">
        <f t="shared" si="22"/>
        <v>2</v>
      </c>
      <c r="AF16" s="191">
        <f t="shared" si="23"/>
        <v>12</v>
      </c>
      <c r="AG16" s="187">
        <f t="shared" si="7"/>
        <v>1</v>
      </c>
      <c r="AH16" s="53">
        <f t="shared" si="8"/>
        <v>0.75</v>
      </c>
      <c r="AI16" s="207">
        <f t="shared" si="9"/>
        <v>1.75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Branco</v>
      </c>
      <c r="D17" s="49">
        <f>SUM(D18:D27)</f>
        <v>0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0</v>
      </c>
      <c r="S17" s="48" t="str">
        <f>C4</f>
        <v>Preto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Fabio</v>
      </c>
      <c r="D18" s="56"/>
      <c r="E18" s="56">
        <f t="shared" ref="E18:E27" si="24">IF((C18=""),0,IF($D$17=$R$17,1,IF($D$17&gt;$R$17,3,IF($D$17&lt;$R$17,0))))</f>
        <v>1</v>
      </c>
      <c r="F18" s="56">
        <f t="shared" ref="F18:F27" si="25">$D$17</f>
        <v>0</v>
      </c>
      <c r="G18" s="56">
        <f t="shared" ref="G18:G27" si="26">$R$17</f>
        <v>0</v>
      </c>
      <c r="H18" s="56">
        <f t="shared" ref="H18:H27" si="27">IF((C18=""),0,IF($D$17&gt;$R$17,1,0))</f>
        <v>0</v>
      </c>
      <c r="I18" s="56">
        <f t="shared" ref="I18:I27" si="28">IF((C18=""),0,IF($D$17=$R$17,1,0))</f>
        <v>1</v>
      </c>
      <c r="J18" s="56">
        <f t="shared" ref="J18:J27" si="29">IF((C18=""),0,IF($D$17&lt;$R$17,1,0))</f>
        <v>0</v>
      </c>
      <c r="K18" s="57"/>
      <c r="L18" s="56">
        <f t="shared" ref="L18:L27" si="30">IF((S18=""),0,IF($D$17=$R$17,1,IF($D$17&lt;$R$17,3,IF($D$17&gt;$R$17,0))))</f>
        <v>1</v>
      </c>
      <c r="M18" s="56">
        <f t="shared" ref="M18:M27" si="31">$R$17</f>
        <v>0</v>
      </c>
      <c r="N18" s="56">
        <f t="shared" ref="N18:N27" si="32">$D$17</f>
        <v>0</v>
      </c>
      <c r="O18" s="56">
        <f t="shared" ref="O18:O27" si="33">IF((S18=""),0,IF($D$17&lt;$R$17,1,0))</f>
        <v>0</v>
      </c>
      <c r="P18" s="56">
        <f t="shared" ref="P18:P27" si="34">IF((S18=""),0,IF($D$17=$R$17,1,0))</f>
        <v>1</v>
      </c>
      <c r="Q18" s="56">
        <f t="shared" ref="Q18:Q27" si="35">IF((S18=""),0,IF($D$17&gt;$R$17,1,0))</f>
        <v>0</v>
      </c>
      <c r="R18" s="56"/>
      <c r="S18" s="55" t="str">
        <f>$S$5</f>
        <v>Ralph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84</v>
      </c>
      <c r="D19" s="56"/>
      <c r="E19" s="56">
        <f t="shared" si="24"/>
        <v>1</v>
      </c>
      <c r="F19" s="56">
        <f t="shared" si="25"/>
        <v>0</v>
      </c>
      <c r="G19" s="56">
        <f t="shared" si="26"/>
        <v>0</v>
      </c>
      <c r="H19" s="56">
        <f t="shared" si="27"/>
        <v>0</v>
      </c>
      <c r="I19" s="56">
        <f t="shared" si="28"/>
        <v>1</v>
      </c>
      <c r="J19" s="56">
        <f t="shared" si="29"/>
        <v>0</v>
      </c>
      <c r="K19" s="57"/>
      <c r="L19" s="56">
        <f t="shared" si="30"/>
        <v>1</v>
      </c>
      <c r="M19" s="56">
        <f t="shared" si="31"/>
        <v>0</v>
      </c>
      <c r="N19" s="56">
        <f t="shared" si="32"/>
        <v>0</v>
      </c>
      <c r="O19" s="56">
        <f t="shared" si="33"/>
        <v>0</v>
      </c>
      <c r="P19" s="56">
        <f t="shared" si="34"/>
        <v>1</v>
      </c>
      <c r="Q19" s="56">
        <f t="shared" si="35"/>
        <v>0</v>
      </c>
      <c r="R19" s="56"/>
      <c r="S19" s="55" t="s">
        <v>13</v>
      </c>
      <c r="T19" s="34"/>
      <c r="U19" s="169" t="s">
        <v>83</v>
      </c>
      <c r="V19" s="196" t="s">
        <v>14</v>
      </c>
      <c r="W19" s="169">
        <f t="shared" si="0"/>
        <v>5</v>
      </c>
      <c r="X19" s="164">
        <f t="shared" si="1"/>
        <v>5</v>
      </c>
      <c r="Y19" s="164">
        <f t="shared" si="2"/>
        <v>9</v>
      </c>
      <c r="Z19" s="164">
        <f t="shared" si="3"/>
        <v>0</v>
      </c>
      <c r="AA19" s="164">
        <f>SUMIF($C$2:$C$123,V19,$I$2:$I$123)+SUMIF($S$2:$S$123,V19,$P$2:P$123)</f>
        <v>3</v>
      </c>
      <c r="AB19" s="174">
        <f t="shared" si="4"/>
        <v>2</v>
      </c>
      <c r="AC19" s="180">
        <f t="shared" si="5"/>
        <v>3</v>
      </c>
      <c r="AD19" s="183">
        <f t="shared" si="6"/>
        <v>0.2</v>
      </c>
      <c r="AE19" s="180">
        <f>IF(W19&gt;0,IF(AH19=MIN($AH$19:$AH$23),2,0),)</f>
        <v>0</v>
      </c>
      <c r="AF19" s="190">
        <f>IF(W19&gt;0,IF(AD19=MAX($AD$19:$AD$23),AC19+AE19+2,AC19+AE19),)</f>
        <v>3</v>
      </c>
      <c r="AG19" s="189">
        <f t="shared" si="7"/>
        <v>0</v>
      </c>
      <c r="AH19" s="165">
        <f t="shared" si="8"/>
        <v>1.8</v>
      </c>
      <c r="AI19" s="206">
        <f t="shared" si="9"/>
        <v>1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120</v>
      </c>
      <c r="D20" s="56"/>
      <c r="E20" s="56">
        <f t="shared" si="24"/>
        <v>1</v>
      </c>
      <c r="F20" s="56">
        <f t="shared" si="25"/>
        <v>0</v>
      </c>
      <c r="G20" s="56">
        <f t="shared" si="26"/>
        <v>0</v>
      </c>
      <c r="H20" s="56">
        <f t="shared" si="27"/>
        <v>0</v>
      </c>
      <c r="I20" s="56">
        <f t="shared" si="28"/>
        <v>1</v>
      </c>
      <c r="J20" s="56">
        <f t="shared" si="29"/>
        <v>0</v>
      </c>
      <c r="K20" s="57"/>
      <c r="L20" s="56">
        <f t="shared" si="30"/>
        <v>1</v>
      </c>
      <c r="M20" s="56">
        <f t="shared" si="31"/>
        <v>0</v>
      </c>
      <c r="N20" s="56">
        <f t="shared" si="32"/>
        <v>0</v>
      </c>
      <c r="O20" s="56">
        <f t="shared" si="33"/>
        <v>0</v>
      </c>
      <c r="P20" s="56">
        <f t="shared" si="34"/>
        <v>1</v>
      </c>
      <c r="Q20" s="56">
        <f t="shared" si="35"/>
        <v>0</v>
      </c>
      <c r="R20" s="56"/>
      <c r="S20" s="55" t="s">
        <v>114</v>
      </c>
      <c r="T20" s="34"/>
      <c r="U20" s="159" t="s">
        <v>83</v>
      </c>
      <c r="V20" s="197" t="s">
        <v>85</v>
      </c>
      <c r="W20" s="170">
        <f t="shared" si="0"/>
        <v>5</v>
      </c>
      <c r="X20" s="52">
        <f t="shared" si="1"/>
        <v>7</v>
      </c>
      <c r="Y20" s="52">
        <f t="shared" si="2"/>
        <v>3</v>
      </c>
      <c r="Z20" s="52">
        <f t="shared" si="3"/>
        <v>2</v>
      </c>
      <c r="AA20" s="52">
        <f>SUMIF($C$2:$C$123,V20,$I$2:$I$123)+SUMIF($S$2:$S$123,V20,$P$2:P$123)</f>
        <v>3</v>
      </c>
      <c r="AB20" s="171">
        <f t="shared" si="4"/>
        <v>0</v>
      </c>
      <c r="AC20" s="178">
        <f t="shared" si="5"/>
        <v>9</v>
      </c>
      <c r="AD20" s="181">
        <f t="shared" si="6"/>
        <v>0.6</v>
      </c>
      <c r="AE20" s="178">
        <f>IF(W20&gt;0,IF(AH20=MIN($AH$19:$AH$23),2,0),)</f>
        <v>2</v>
      </c>
      <c r="AF20" s="191">
        <f>IF(W20&gt;0,IF(AD20=MAX($AD$19:$AD$23),AC20+AE20+2,AC20+AE20),)</f>
        <v>13</v>
      </c>
      <c r="AG20" s="187">
        <f t="shared" si="7"/>
        <v>1</v>
      </c>
      <c r="AH20" s="53">
        <f t="shared" si="8"/>
        <v>0.6</v>
      </c>
      <c r="AI20" s="207">
        <f t="shared" si="9"/>
        <v>1.4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146</v>
      </c>
      <c r="D21" s="56"/>
      <c r="E21" s="56">
        <f t="shared" si="24"/>
        <v>1</v>
      </c>
      <c r="F21" s="56">
        <f t="shared" si="25"/>
        <v>0</v>
      </c>
      <c r="G21" s="56">
        <f t="shared" si="26"/>
        <v>0</v>
      </c>
      <c r="H21" s="56">
        <f t="shared" si="27"/>
        <v>0</v>
      </c>
      <c r="I21" s="56">
        <f t="shared" si="28"/>
        <v>1</v>
      </c>
      <c r="J21" s="56">
        <f t="shared" si="29"/>
        <v>0</v>
      </c>
      <c r="K21" s="57"/>
      <c r="L21" s="56">
        <f t="shared" si="30"/>
        <v>1</v>
      </c>
      <c r="M21" s="56">
        <f t="shared" si="31"/>
        <v>0</v>
      </c>
      <c r="N21" s="56">
        <f t="shared" si="32"/>
        <v>0</v>
      </c>
      <c r="O21" s="56">
        <f t="shared" si="33"/>
        <v>0</v>
      </c>
      <c r="P21" s="56">
        <f t="shared" si="34"/>
        <v>1</v>
      </c>
      <c r="Q21" s="56">
        <f t="shared" si="35"/>
        <v>0</v>
      </c>
      <c r="R21" s="56"/>
      <c r="S21" s="55" t="s">
        <v>81</v>
      </c>
      <c r="T21" s="34"/>
      <c r="U21" s="159" t="s">
        <v>83</v>
      </c>
      <c r="V21" s="197" t="s">
        <v>12</v>
      </c>
      <c r="W21" s="170">
        <f t="shared" si="0"/>
        <v>3</v>
      </c>
      <c r="X21" s="52">
        <f t="shared" si="1"/>
        <v>3</v>
      </c>
      <c r="Y21" s="52">
        <f t="shared" si="2"/>
        <v>4</v>
      </c>
      <c r="Z21" s="52">
        <f t="shared" si="3"/>
        <v>0</v>
      </c>
      <c r="AA21" s="52">
        <f>SUMIF($C$2:$C$123,V21,$I$2:$I$123)+SUMIF($S$2:$S$123,V21,$P$2:P$123)</f>
        <v>2</v>
      </c>
      <c r="AB21" s="171">
        <f t="shared" si="4"/>
        <v>1</v>
      </c>
      <c r="AC21" s="178">
        <f t="shared" si="5"/>
        <v>2</v>
      </c>
      <c r="AD21" s="181">
        <f t="shared" si="6"/>
        <v>0.22222222222222221</v>
      </c>
      <c r="AE21" s="178">
        <f>IF(W21&gt;0,IF(AH21=MIN($AH$19:$AH$23),2,0),)</f>
        <v>0</v>
      </c>
      <c r="AF21" s="191">
        <f>IF(W21&gt;0,IF(AD21=MAX($AD$19:$AD$23),AC21+AE21+2,AC21+AE21),)</f>
        <v>2</v>
      </c>
      <c r="AG21" s="187">
        <f t="shared" si="7"/>
        <v>0</v>
      </c>
      <c r="AH21" s="53">
        <f t="shared" si="8"/>
        <v>1.3333333333333333</v>
      </c>
      <c r="AI21" s="207">
        <f t="shared" si="9"/>
        <v>1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12</v>
      </c>
      <c r="D22" s="56"/>
      <c r="E22" s="56">
        <f t="shared" si="24"/>
        <v>1</v>
      </c>
      <c r="F22" s="56">
        <f t="shared" si="25"/>
        <v>0</v>
      </c>
      <c r="G22" s="56">
        <f t="shared" si="26"/>
        <v>0</v>
      </c>
      <c r="H22" s="56">
        <f t="shared" si="27"/>
        <v>0</v>
      </c>
      <c r="I22" s="56">
        <f t="shared" si="28"/>
        <v>1</v>
      </c>
      <c r="J22" s="56">
        <f t="shared" si="29"/>
        <v>0</v>
      </c>
      <c r="K22" s="57"/>
      <c r="L22" s="56">
        <f t="shared" si="30"/>
        <v>1</v>
      </c>
      <c r="M22" s="56">
        <f t="shared" si="31"/>
        <v>0</v>
      </c>
      <c r="N22" s="56">
        <f t="shared" si="32"/>
        <v>0</v>
      </c>
      <c r="O22" s="56">
        <f t="shared" si="33"/>
        <v>0</v>
      </c>
      <c r="P22" s="56">
        <f t="shared" si="34"/>
        <v>1</v>
      </c>
      <c r="Q22" s="56">
        <f t="shared" si="35"/>
        <v>0</v>
      </c>
      <c r="R22" s="56"/>
      <c r="S22" s="55" t="s">
        <v>85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115</v>
      </c>
      <c r="D23" s="56"/>
      <c r="E23" s="56">
        <f t="shared" si="24"/>
        <v>1</v>
      </c>
      <c r="F23" s="56">
        <f t="shared" si="25"/>
        <v>0</v>
      </c>
      <c r="G23" s="56">
        <f t="shared" si="26"/>
        <v>0</v>
      </c>
      <c r="H23" s="56">
        <f t="shared" si="27"/>
        <v>0</v>
      </c>
      <c r="I23" s="56">
        <f t="shared" si="28"/>
        <v>1</v>
      </c>
      <c r="J23" s="56">
        <f t="shared" si="29"/>
        <v>0</v>
      </c>
      <c r="K23" s="57"/>
      <c r="L23" s="56">
        <f t="shared" si="30"/>
        <v>1</v>
      </c>
      <c r="M23" s="56">
        <f t="shared" si="31"/>
        <v>0</v>
      </c>
      <c r="N23" s="56">
        <f t="shared" si="32"/>
        <v>0</v>
      </c>
      <c r="O23" s="56">
        <f t="shared" si="33"/>
        <v>0</v>
      </c>
      <c r="P23" s="56">
        <f t="shared" si="34"/>
        <v>1</v>
      </c>
      <c r="Q23" s="56">
        <f t="shared" si="35"/>
        <v>0</v>
      </c>
      <c r="R23" s="56"/>
      <c r="S23" s="55" t="s">
        <v>175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85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 t="s">
        <v>169</v>
      </c>
      <c r="D24" s="56"/>
      <c r="E24" s="56">
        <f t="shared" si="24"/>
        <v>1</v>
      </c>
      <c r="F24" s="56">
        <f t="shared" si="25"/>
        <v>0</v>
      </c>
      <c r="G24" s="56">
        <f t="shared" si="26"/>
        <v>0</v>
      </c>
      <c r="H24" s="56">
        <f t="shared" si="27"/>
        <v>0</v>
      </c>
      <c r="I24" s="56">
        <f t="shared" si="28"/>
        <v>1</v>
      </c>
      <c r="J24" s="56">
        <f t="shared" si="29"/>
        <v>0</v>
      </c>
      <c r="K24" s="57"/>
      <c r="L24" s="56">
        <f t="shared" si="30"/>
        <v>1</v>
      </c>
      <c r="M24" s="56">
        <f t="shared" si="31"/>
        <v>0</v>
      </c>
      <c r="N24" s="56">
        <f t="shared" si="32"/>
        <v>0</v>
      </c>
      <c r="O24" s="56">
        <f t="shared" si="33"/>
        <v>0</v>
      </c>
      <c r="P24" s="56">
        <f t="shared" si="34"/>
        <v>1</v>
      </c>
      <c r="Q24" s="56">
        <f t="shared" si="35"/>
        <v>0</v>
      </c>
      <c r="R24" s="56"/>
      <c r="S24" s="55" t="s">
        <v>172</v>
      </c>
      <c r="T24" s="34"/>
      <c r="U24" s="163" t="s">
        <v>86</v>
      </c>
      <c r="V24" s="199" t="s">
        <v>172</v>
      </c>
      <c r="W24" s="169">
        <f t="shared" si="0"/>
        <v>5</v>
      </c>
      <c r="X24" s="164">
        <f t="shared" si="1"/>
        <v>7</v>
      </c>
      <c r="Y24" s="164">
        <f t="shared" si="2"/>
        <v>3</v>
      </c>
      <c r="Z24" s="164">
        <f t="shared" si="3"/>
        <v>2</v>
      </c>
      <c r="AA24" s="164">
        <f>SUMIF($C$2:$C$123,V24,$I$2:$I$123)+SUMIF($S$2:$S$123,V24,$P$2:P$123)</f>
        <v>3</v>
      </c>
      <c r="AB24" s="174">
        <f t="shared" si="4"/>
        <v>0</v>
      </c>
      <c r="AC24" s="180">
        <f t="shared" si="5"/>
        <v>9</v>
      </c>
      <c r="AD24" s="183">
        <f t="shared" si="6"/>
        <v>0.6</v>
      </c>
      <c r="AE24" s="180">
        <f t="shared" ref="AE24:AE31" si="36">IF(W24&gt;0,IF(OR(LARGE($AI$24:$AI$31,2)=AI24,LARGE($AI$24:$AI$31,1)=AI24),2,0),)</f>
        <v>2</v>
      </c>
      <c r="AF24" s="190">
        <f t="shared" ref="AF24:AF31" si="37">IF(W24&gt;0,IF(OR(LARGE($AD$24:$AD$31,2)=AD24,LARGE($AD$24:$AD$31,1)=AD24),AC24+AE24+2,AC24+AE24),)</f>
        <v>13</v>
      </c>
      <c r="AG24" s="189">
        <f t="shared" si="7"/>
        <v>0</v>
      </c>
      <c r="AH24" s="165">
        <f t="shared" si="8"/>
        <v>0.6</v>
      </c>
      <c r="AI24" s="206">
        <f t="shared" si="9"/>
        <v>1.4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119</v>
      </c>
      <c r="D25" s="56"/>
      <c r="E25" s="56">
        <f t="shared" si="24"/>
        <v>1</v>
      </c>
      <c r="F25" s="56">
        <f t="shared" si="25"/>
        <v>0</v>
      </c>
      <c r="G25" s="56">
        <f t="shared" si="26"/>
        <v>0</v>
      </c>
      <c r="H25" s="56">
        <f t="shared" si="27"/>
        <v>0</v>
      </c>
      <c r="I25" s="56">
        <f t="shared" si="28"/>
        <v>1</v>
      </c>
      <c r="J25" s="56">
        <f t="shared" si="29"/>
        <v>0</v>
      </c>
      <c r="K25" s="57"/>
      <c r="L25" s="56">
        <f t="shared" si="30"/>
        <v>1</v>
      </c>
      <c r="M25" s="56">
        <f t="shared" si="31"/>
        <v>0</v>
      </c>
      <c r="N25" s="56">
        <f t="shared" si="32"/>
        <v>0</v>
      </c>
      <c r="O25" s="56">
        <f t="shared" si="33"/>
        <v>0</v>
      </c>
      <c r="P25" s="56">
        <f t="shared" si="34"/>
        <v>1</v>
      </c>
      <c r="Q25" s="56">
        <f t="shared" si="35"/>
        <v>0</v>
      </c>
      <c r="R25" s="56"/>
      <c r="S25" s="55" t="s">
        <v>148</v>
      </c>
      <c r="T25" s="34"/>
      <c r="U25" s="166" t="s">
        <v>86</v>
      </c>
      <c r="V25" s="200" t="s">
        <v>147</v>
      </c>
      <c r="W25" s="170">
        <f t="shared" si="0"/>
        <v>4</v>
      </c>
      <c r="X25" s="52">
        <f t="shared" si="1"/>
        <v>4</v>
      </c>
      <c r="Y25" s="52">
        <f t="shared" si="2"/>
        <v>7</v>
      </c>
      <c r="Z25" s="52">
        <f t="shared" si="3"/>
        <v>0</v>
      </c>
      <c r="AA25" s="52">
        <f>SUMIF($C$2:$C$123,V25,$I$2:$I$123)+SUMIF($S$2:$S$123,V25,$P$2:P$123)</f>
        <v>3</v>
      </c>
      <c r="AB25" s="171">
        <f t="shared" si="4"/>
        <v>1</v>
      </c>
      <c r="AC25" s="178">
        <f t="shared" si="5"/>
        <v>3</v>
      </c>
      <c r="AD25" s="181">
        <f t="shared" si="6"/>
        <v>0.25</v>
      </c>
      <c r="AE25" s="178">
        <f t="shared" si="36"/>
        <v>0</v>
      </c>
      <c r="AF25" s="191">
        <f t="shared" si="37"/>
        <v>3</v>
      </c>
      <c r="AG25" s="187">
        <f t="shared" si="7"/>
        <v>0</v>
      </c>
      <c r="AH25" s="53">
        <f t="shared" si="8"/>
        <v>1.75</v>
      </c>
      <c r="AI25" s="207">
        <f t="shared" si="9"/>
        <v>1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0</v>
      </c>
      <c r="G26" s="56">
        <f t="shared" si="26"/>
        <v>0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0</v>
      </c>
      <c r="N26" s="56">
        <f t="shared" si="32"/>
        <v>0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200" t="s">
        <v>175</v>
      </c>
      <c r="W26" s="170">
        <f t="shared" si="0"/>
        <v>4</v>
      </c>
      <c r="X26" s="52">
        <f t="shared" si="1"/>
        <v>7</v>
      </c>
      <c r="Y26" s="52">
        <f t="shared" si="2"/>
        <v>3</v>
      </c>
      <c r="Z26" s="52">
        <f t="shared" si="3"/>
        <v>2</v>
      </c>
      <c r="AA26" s="52">
        <f>SUMIF($C$2:$C$123,V26,$I$2:$I$123)+SUMIF($S$2:$S$123,V26,$P$2:P$123)</f>
        <v>2</v>
      </c>
      <c r="AB26" s="171">
        <f t="shared" si="4"/>
        <v>0</v>
      </c>
      <c r="AC26" s="178">
        <f t="shared" si="5"/>
        <v>8</v>
      </c>
      <c r="AD26" s="181">
        <f t="shared" si="6"/>
        <v>0.66666666666666663</v>
      </c>
      <c r="AE26" s="178">
        <f t="shared" si="36"/>
        <v>2</v>
      </c>
      <c r="AF26" s="191">
        <f t="shared" si="37"/>
        <v>12</v>
      </c>
      <c r="AG26" s="187">
        <f t="shared" si="7"/>
        <v>1</v>
      </c>
      <c r="AH26" s="53">
        <f t="shared" si="8"/>
        <v>0.75</v>
      </c>
      <c r="AI26" s="207">
        <f t="shared" si="9"/>
        <v>1.75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0</v>
      </c>
      <c r="G27" s="67">
        <f t="shared" si="26"/>
        <v>0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0</v>
      </c>
      <c r="N27" s="67">
        <f t="shared" si="32"/>
        <v>0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 t="s">
        <v>143</v>
      </c>
      <c r="W27" s="170">
        <f t="shared" si="0"/>
        <v>4</v>
      </c>
      <c r="X27" s="52">
        <f t="shared" si="1"/>
        <v>4</v>
      </c>
      <c r="Y27" s="52">
        <f t="shared" si="2"/>
        <v>7</v>
      </c>
      <c r="Z27" s="52">
        <f t="shared" si="3"/>
        <v>0</v>
      </c>
      <c r="AA27" s="52">
        <f>SUMIF($C$2:$C$123,V27,$I$2:$I$123)+SUMIF($S$2:$S$123,V27,$P$2:P$123)</f>
        <v>3</v>
      </c>
      <c r="AB27" s="171">
        <f t="shared" si="4"/>
        <v>1</v>
      </c>
      <c r="AC27" s="178">
        <f t="shared" si="5"/>
        <v>3</v>
      </c>
      <c r="AD27" s="181">
        <f t="shared" si="6"/>
        <v>0.25</v>
      </c>
      <c r="AE27" s="178">
        <f t="shared" si="36"/>
        <v>0</v>
      </c>
      <c r="AF27" s="191">
        <f t="shared" si="37"/>
        <v>3</v>
      </c>
      <c r="AG27" s="187">
        <f t="shared" si="7"/>
        <v>2</v>
      </c>
      <c r="AH27" s="53">
        <f t="shared" si="8"/>
        <v>1.75</v>
      </c>
      <c r="AI27" s="207">
        <f t="shared" si="9"/>
        <v>1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 t="s">
        <v>115</v>
      </c>
      <c r="W28" s="170">
        <f t="shared" si="0"/>
        <v>4</v>
      </c>
      <c r="X28" s="52">
        <f t="shared" si="1"/>
        <v>3</v>
      </c>
      <c r="Y28" s="52">
        <f t="shared" si="2"/>
        <v>4</v>
      </c>
      <c r="Z28" s="52">
        <f t="shared" si="3"/>
        <v>0</v>
      </c>
      <c r="AA28" s="52">
        <f>SUMIF($C$2:$C$123,V28,$I$2:$I$123)+SUMIF($S$2:$S$123,V28,$P$2:P$123)</f>
        <v>3</v>
      </c>
      <c r="AB28" s="171">
        <f t="shared" si="4"/>
        <v>1</v>
      </c>
      <c r="AC28" s="178">
        <f t="shared" si="5"/>
        <v>3</v>
      </c>
      <c r="AD28" s="181">
        <f t="shared" si="6"/>
        <v>0.25</v>
      </c>
      <c r="AE28" s="178">
        <f t="shared" si="36"/>
        <v>0</v>
      </c>
      <c r="AF28" s="191">
        <f t="shared" si="37"/>
        <v>3</v>
      </c>
      <c r="AG28" s="187">
        <f t="shared" si="7"/>
        <v>2</v>
      </c>
      <c r="AH28" s="53">
        <f t="shared" si="8"/>
        <v>1</v>
      </c>
      <c r="AI28" s="207">
        <f t="shared" si="9"/>
        <v>0.75</v>
      </c>
      <c r="AJ28" s="34"/>
      <c r="AS28" s="97"/>
      <c r="AT28" s="294"/>
      <c r="AU28" s="425" t="s">
        <v>200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120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 t="s">
        <v>169</v>
      </c>
      <c r="W29" s="170">
        <f t="shared" si="0"/>
        <v>4</v>
      </c>
      <c r="X29" s="52">
        <f t="shared" si="1"/>
        <v>3</v>
      </c>
      <c r="Y29" s="52">
        <f t="shared" si="2"/>
        <v>4</v>
      </c>
      <c r="Z29" s="52">
        <f t="shared" si="3"/>
        <v>0</v>
      </c>
      <c r="AA29" s="52">
        <f>SUMIF($C$2:$C$123,V29,$I$2:$I$123)+SUMIF($S$2:$S$123,V29,$P$2:P$123)</f>
        <v>3</v>
      </c>
      <c r="AB29" s="171">
        <f t="shared" si="4"/>
        <v>1</v>
      </c>
      <c r="AC29" s="178">
        <f t="shared" si="5"/>
        <v>3</v>
      </c>
      <c r="AD29" s="181">
        <f t="shared" si="6"/>
        <v>0.25</v>
      </c>
      <c r="AE29" s="178">
        <f t="shared" si="36"/>
        <v>0</v>
      </c>
      <c r="AF29" s="191">
        <f t="shared" si="37"/>
        <v>3</v>
      </c>
      <c r="AG29" s="187">
        <f t="shared" si="7"/>
        <v>0</v>
      </c>
      <c r="AH29" s="53">
        <f t="shared" si="8"/>
        <v>1</v>
      </c>
      <c r="AI29" s="207">
        <f t="shared" si="9"/>
        <v>0.75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Preto</v>
      </c>
      <c r="D30" s="49">
        <f>SUM(D31:D40)</f>
        <v>2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2</v>
      </c>
      <c r="S30" s="48" t="str">
        <f>S4</f>
        <v>Branco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Fabio</v>
      </c>
      <c r="D31" s="56"/>
      <c r="E31" s="56">
        <f t="shared" ref="E31:E40" si="38">IF((C31=""),0,IF($D$30=$R$30,1,IF($D$30&gt;$R$30,3,IF($D$30&lt;$R$30,0))))</f>
        <v>1</v>
      </c>
      <c r="F31" s="56">
        <f t="shared" ref="F31:F40" si="39">$D$30</f>
        <v>2</v>
      </c>
      <c r="G31" s="56">
        <f t="shared" ref="G31:G40" si="40">$R$30</f>
        <v>2</v>
      </c>
      <c r="H31" s="56">
        <f t="shared" ref="H31:H40" si="41">IF((C31=""),0,IF($D$30&gt;$R$30,1,0))</f>
        <v>0</v>
      </c>
      <c r="I31" s="56">
        <f t="shared" ref="I31:I40" si="42">IF((C31=""),0,IF($D$30=$R$30,1,0))</f>
        <v>1</v>
      </c>
      <c r="J31" s="56">
        <f t="shared" ref="J31:J40" si="43">IF((C31=""),0,IF($D$30&lt;$R$30,1,0))</f>
        <v>0</v>
      </c>
      <c r="K31" s="57"/>
      <c r="L31" s="56">
        <f t="shared" ref="L31:L40" si="44">IF((S31=""),0,IF($D$30=$R$30,1,IF($D$30&lt;$R$30,3,IF($D$30&gt;$R$30,0))))</f>
        <v>1</v>
      </c>
      <c r="M31" s="56">
        <f t="shared" ref="M31:M40" si="45">$R$30</f>
        <v>2</v>
      </c>
      <c r="N31" s="56">
        <f t="shared" ref="N31:N40" si="46">$D$30</f>
        <v>2</v>
      </c>
      <c r="O31" s="56">
        <f t="shared" ref="O31:O40" si="47">IF((S31=""),0,IF($D$30&lt;$R$30,1,0))</f>
        <v>0</v>
      </c>
      <c r="P31" s="56">
        <f t="shared" ref="P31:P40" si="48">IF((S31=""),0,IF($D$30=$R$30,1,0))</f>
        <v>1</v>
      </c>
      <c r="Q31" s="56">
        <f t="shared" ref="Q31:Q40" si="49">IF((S31=""),0,IF($D$30&gt;$R$30,1,0))</f>
        <v>0</v>
      </c>
      <c r="R31" s="56"/>
      <c r="S31" s="55" t="str">
        <f>$S$5</f>
        <v>Ralph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142</v>
      </c>
      <c r="D32" s="56"/>
      <c r="E32" s="56">
        <f t="shared" si="38"/>
        <v>1</v>
      </c>
      <c r="F32" s="56">
        <f t="shared" si="39"/>
        <v>2</v>
      </c>
      <c r="G32" s="56">
        <f t="shared" si="40"/>
        <v>2</v>
      </c>
      <c r="H32" s="56">
        <f t="shared" si="41"/>
        <v>0</v>
      </c>
      <c r="I32" s="56">
        <f t="shared" si="42"/>
        <v>1</v>
      </c>
      <c r="J32" s="56">
        <f t="shared" si="43"/>
        <v>0</v>
      </c>
      <c r="K32" s="57"/>
      <c r="L32" s="56">
        <f t="shared" si="44"/>
        <v>1</v>
      </c>
      <c r="M32" s="56">
        <f t="shared" si="45"/>
        <v>2</v>
      </c>
      <c r="N32" s="56">
        <f t="shared" si="46"/>
        <v>2</v>
      </c>
      <c r="O32" s="56">
        <f t="shared" si="47"/>
        <v>0</v>
      </c>
      <c r="P32" s="56">
        <f t="shared" si="48"/>
        <v>1</v>
      </c>
      <c r="Q32" s="56">
        <f t="shared" si="49"/>
        <v>0</v>
      </c>
      <c r="R32" s="56"/>
      <c r="S32" s="55" t="s">
        <v>84</v>
      </c>
      <c r="T32" s="34"/>
      <c r="U32" s="163" t="s">
        <v>16</v>
      </c>
      <c r="V32" s="199" t="s">
        <v>148</v>
      </c>
      <c r="W32" s="169">
        <f t="shared" si="0"/>
        <v>4</v>
      </c>
      <c r="X32" s="164">
        <f t="shared" si="1"/>
        <v>7</v>
      </c>
      <c r="Y32" s="164">
        <f t="shared" si="2"/>
        <v>3</v>
      </c>
      <c r="Z32" s="164">
        <f t="shared" si="3"/>
        <v>2</v>
      </c>
      <c r="AA32" s="164">
        <f>SUMIF($C$2:$C$123,V32,$I$2:$I$123)+SUMIF($S$2:$S$123,V32,$P$2:P$123)</f>
        <v>2</v>
      </c>
      <c r="AB32" s="174">
        <f t="shared" si="4"/>
        <v>0</v>
      </c>
      <c r="AC32" s="180">
        <f t="shared" si="5"/>
        <v>8</v>
      </c>
      <c r="AD32" s="183">
        <f t="shared" si="6"/>
        <v>0.66666666666666663</v>
      </c>
      <c r="AE32" s="180">
        <f>IF(W32&gt;0,IF(AI32=MAX($AI$32:$AI$36),2,0),)</f>
        <v>2</v>
      </c>
      <c r="AF32" s="190">
        <f>IF(W32&gt;0,IF(AD32=MAX($AD$32:$AD$36),AC32+AE32+2,AC32+AE32),)</f>
        <v>12</v>
      </c>
      <c r="AG32" s="189">
        <f t="shared" si="7"/>
        <v>2</v>
      </c>
      <c r="AH32" s="165">
        <f t="shared" si="8"/>
        <v>0.75</v>
      </c>
      <c r="AI32" s="206">
        <f t="shared" si="9"/>
        <v>1.75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13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173</v>
      </c>
      <c r="D33" s="56">
        <v>1</v>
      </c>
      <c r="E33" s="56">
        <f t="shared" si="38"/>
        <v>1</v>
      </c>
      <c r="F33" s="56">
        <f t="shared" si="39"/>
        <v>2</v>
      </c>
      <c r="G33" s="56">
        <f t="shared" si="40"/>
        <v>2</v>
      </c>
      <c r="H33" s="56">
        <f t="shared" si="41"/>
        <v>0</v>
      </c>
      <c r="I33" s="56">
        <f t="shared" si="42"/>
        <v>1</v>
      </c>
      <c r="J33" s="56">
        <f t="shared" si="43"/>
        <v>0</v>
      </c>
      <c r="K33" s="57"/>
      <c r="L33" s="56">
        <f t="shared" si="44"/>
        <v>1</v>
      </c>
      <c r="M33" s="56">
        <f t="shared" si="45"/>
        <v>2</v>
      </c>
      <c r="N33" s="56">
        <f t="shared" si="46"/>
        <v>2</v>
      </c>
      <c r="O33" s="56">
        <f t="shared" si="47"/>
        <v>0</v>
      </c>
      <c r="P33" s="56">
        <f t="shared" si="48"/>
        <v>1</v>
      </c>
      <c r="Q33" s="56">
        <f t="shared" si="49"/>
        <v>0</v>
      </c>
      <c r="R33" s="56"/>
      <c r="S33" s="55" t="s">
        <v>120</v>
      </c>
      <c r="T33" s="34"/>
      <c r="U33" s="166" t="s">
        <v>16</v>
      </c>
      <c r="V33" s="200" t="s">
        <v>174</v>
      </c>
      <c r="W33" s="170">
        <f t="shared" si="0"/>
        <v>4</v>
      </c>
      <c r="X33" s="52">
        <f t="shared" si="1"/>
        <v>4</v>
      </c>
      <c r="Y33" s="52">
        <f t="shared" si="2"/>
        <v>7</v>
      </c>
      <c r="Z33" s="52">
        <f t="shared" si="3"/>
        <v>0</v>
      </c>
      <c r="AA33" s="52">
        <f>SUMIF($C$2:$C$123,V33,$I$2:$I$123)+SUMIF($S$2:$S$123,V33,$P$2:P$123)</f>
        <v>3</v>
      </c>
      <c r="AB33" s="171">
        <f t="shared" si="4"/>
        <v>1</v>
      </c>
      <c r="AC33" s="178">
        <f t="shared" si="5"/>
        <v>3</v>
      </c>
      <c r="AD33" s="181">
        <f t="shared" si="6"/>
        <v>0.25</v>
      </c>
      <c r="AE33" s="178">
        <f>IF(W33&gt;0,IF(AI33=MAX($AI$32:$AI$36),2,0),)</f>
        <v>0</v>
      </c>
      <c r="AF33" s="191">
        <f>IF(W33&gt;0,IF(AD33=MAX($AD$32:$AD$36),AC33+AE33+2,AC33+AE33),)</f>
        <v>3</v>
      </c>
      <c r="AG33" s="187">
        <f t="shared" si="7"/>
        <v>1</v>
      </c>
      <c r="AH33" s="53">
        <f t="shared" si="8"/>
        <v>1.75</v>
      </c>
      <c r="AI33" s="207">
        <f t="shared" si="9"/>
        <v>1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197</v>
      </c>
      <c r="D34" s="56"/>
      <c r="E34" s="56">
        <f t="shared" si="38"/>
        <v>1</v>
      </c>
      <c r="F34" s="56">
        <f t="shared" si="39"/>
        <v>2</v>
      </c>
      <c r="G34" s="56">
        <f t="shared" si="40"/>
        <v>2</v>
      </c>
      <c r="H34" s="56">
        <f t="shared" si="41"/>
        <v>0</v>
      </c>
      <c r="I34" s="56">
        <f t="shared" si="42"/>
        <v>1</v>
      </c>
      <c r="J34" s="56">
        <f t="shared" si="43"/>
        <v>0</v>
      </c>
      <c r="K34" s="57"/>
      <c r="L34" s="56">
        <f t="shared" si="44"/>
        <v>1</v>
      </c>
      <c r="M34" s="56">
        <f t="shared" si="45"/>
        <v>2</v>
      </c>
      <c r="N34" s="56">
        <f t="shared" si="46"/>
        <v>2</v>
      </c>
      <c r="O34" s="56">
        <f t="shared" si="47"/>
        <v>0</v>
      </c>
      <c r="P34" s="56">
        <f t="shared" si="48"/>
        <v>1</v>
      </c>
      <c r="Q34" s="56">
        <f t="shared" si="49"/>
        <v>0</v>
      </c>
      <c r="R34" s="56"/>
      <c r="S34" s="55" t="s">
        <v>146</v>
      </c>
      <c r="T34" s="34"/>
      <c r="U34" s="166" t="s">
        <v>16</v>
      </c>
      <c r="V34" s="200" t="s">
        <v>119</v>
      </c>
      <c r="W34" s="170">
        <f t="shared" si="0"/>
        <v>4</v>
      </c>
      <c r="X34" s="52">
        <f t="shared" si="1"/>
        <v>3</v>
      </c>
      <c r="Y34" s="52">
        <f t="shared" si="2"/>
        <v>4</v>
      </c>
      <c r="Z34" s="52">
        <f t="shared" si="3"/>
        <v>0</v>
      </c>
      <c r="AA34" s="52">
        <f>SUMIF($C$2:$C$123,V34,$I$2:$I$123)+SUMIF($S$2:$S$123,V34,$P$2:P$123)</f>
        <v>3</v>
      </c>
      <c r="AB34" s="171">
        <f t="shared" si="4"/>
        <v>1</v>
      </c>
      <c r="AC34" s="178">
        <f t="shared" si="5"/>
        <v>3</v>
      </c>
      <c r="AD34" s="181">
        <f t="shared" si="6"/>
        <v>0.25</v>
      </c>
      <c r="AE34" s="178">
        <f>IF(W34&gt;0,IF(AI34=MAX($AI$32:$AI$36),2,0),)</f>
        <v>0</v>
      </c>
      <c r="AF34" s="191">
        <f>IF(W34&gt;0,IF(AD34=MAX($AD$32:$AD$36),AC34+AE34+2,AC34+AE34),)</f>
        <v>3</v>
      </c>
      <c r="AG34" s="187">
        <f t="shared" si="7"/>
        <v>1</v>
      </c>
      <c r="AH34" s="53">
        <f t="shared" si="8"/>
        <v>1</v>
      </c>
      <c r="AI34" s="207">
        <f t="shared" si="9"/>
        <v>0.75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14</v>
      </c>
      <c r="D35" s="56"/>
      <c r="E35" s="56">
        <f t="shared" si="38"/>
        <v>1</v>
      </c>
      <c r="F35" s="56">
        <f t="shared" si="39"/>
        <v>2</v>
      </c>
      <c r="G35" s="56">
        <f t="shared" si="40"/>
        <v>2</v>
      </c>
      <c r="H35" s="56">
        <f t="shared" si="41"/>
        <v>0</v>
      </c>
      <c r="I35" s="56">
        <f t="shared" si="42"/>
        <v>1</v>
      </c>
      <c r="J35" s="56">
        <f t="shared" si="43"/>
        <v>0</v>
      </c>
      <c r="K35" s="57"/>
      <c r="L35" s="56">
        <f t="shared" si="44"/>
        <v>1</v>
      </c>
      <c r="M35" s="56">
        <f t="shared" si="45"/>
        <v>2</v>
      </c>
      <c r="N35" s="56">
        <f t="shared" si="46"/>
        <v>2</v>
      </c>
      <c r="O35" s="56">
        <f t="shared" si="47"/>
        <v>0</v>
      </c>
      <c r="P35" s="56">
        <f t="shared" si="48"/>
        <v>1</v>
      </c>
      <c r="Q35" s="56">
        <f t="shared" si="49"/>
        <v>0</v>
      </c>
      <c r="R35" s="56"/>
      <c r="S35" s="55" t="s">
        <v>12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143</v>
      </c>
      <c r="D36" s="56"/>
      <c r="E36" s="56">
        <f t="shared" si="38"/>
        <v>1</v>
      </c>
      <c r="F36" s="56">
        <f t="shared" si="39"/>
        <v>2</v>
      </c>
      <c r="G36" s="56">
        <f t="shared" si="40"/>
        <v>2</v>
      </c>
      <c r="H36" s="56">
        <f t="shared" si="41"/>
        <v>0</v>
      </c>
      <c r="I36" s="56">
        <f t="shared" si="42"/>
        <v>1</v>
      </c>
      <c r="J36" s="56">
        <f t="shared" si="43"/>
        <v>0</v>
      </c>
      <c r="K36" s="57"/>
      <c r="L36" s="56">
        <f t="shared" si="44"/>
        <v>1</v>
      </c>
      <c r="M36" s="56">
        <f t="shared" si="45"/>
        <v>2</v>
      </c>
      <c r="N36" s="56">
        <f t="shared" si="46"/>
        <v>2</v>
      </c>
      <c r="O36" s="56">
        <f t="shared" si="47"/>
        <v>0</v>
      </c>
      <c r="P36" s="56">
        <f t="shared" si="48"/>
        <v>1</v>
      </c>
      <c r="Q36" s="56">
        <f t="shared" si="49"/>
        <v>0</v>
      </c>
      <c r="R36" s="56">
        <v>2</v>
      </c>
      <c r="S36" s="55" t="s">
        <v>115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202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 t="s">
        <v>147</v>
      </c>
      <c r="D37" s="56"/>
      <c r="E37" s="56">
        <f t="shared" si="38"/>
        <v>1</v>
      </c>
      <c r="F37" s="56">
        <f t="shared" si="39"/>
        <v>2</v>
      </c>
      <c r="G37" s="56">
        <f t="shared" si="40"/>
        <v>2</v>
      </c>
      <c r="H37" s="56">
        <f t="shared" si="41"/>
        <v>0</v>
      </c>
      <c r="I37" s="56">
        <f t="shared" si="42"/>
        <v>1</v>
      </c>
      <c r="J37" s="56">
        <f t="shared" si="43"/>
        <v>0</v>
      </c>
      <c r="K37" s="57"/>
      <c r="L37" s="56">
        <f t="shared" si="44"/>
        <v>1</v>
      </c>
      <c r="M37" s="56">
        <f t="shared" si="45"/>
        <v>2</v>
      </c>
      <c r="N37" s="56">
        <f t="shared" si="46"/>
        <v>2</v>
      </c>
      <c r="O37" s="56">
        <f t="shared" si="47"/>
        <v>0</v>
      </c>
      <c r="P37" s="56">
        <f t="shared" si="48"/>
        <v>1</v>
      </c>
      <c r="Q37" s="56">
        <f t="shared" si="49"/>
        <v>0</v>
      </c>
      <c r="R37" s="56"/>
      <c r="S37" s="55" t="s">
        <v>169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14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174</v>
      </c>
      <c r="D38" s="56">
        <v>1</v>
      </c>
      <c r="E38" s="56">
        <f t="shared" si="38"/>
        <v>1</v>
      </c>
      <c r="F38" s="56">
        <f t="shared" si="39"/>
        <v>2</v>
      </c>
      <c r="G38" s="56">
        <f t="shared" si="40"/>
        <v>2</v>
      </c>
      <c r="H38" s="56">
        <f t="shared" si="41"/>
        <v>0</v>
      </c>
      <c r="I38" s="56">
        <f t="shared" si="42"/>
        <v>1</v>
      </c>
      <c r="J38" s="56">
        <f t="shared" si="43"/>
        <v>0</v>
      </c>
      <c r="K38" s="57"/>
      <c r="L38" s="56">
        <f t="shared" si="44"/>
        <v>1</v>
      </c>
      <c r="M38" s="56">
        <f t="shared" si="45"/>
        <v>2</v>
      </c>
      <c r="N38" s="56">
        <f t="shared" si="46"/>
        <v>2</v>
      </c>
      <c r="O38" s="56">
        <f t="shared" si="47"/>
        <v>0</v>
      </c>
      <c r="P38" s="56">
        <f t="shared" si="48"/>
        <v>1</v>
      </c>
      <c r="Q38" s="56">
        <f t="shared" si="49"/>
        <v>0</v>
      </c>
      <c r="R38" s="56"/>
      <c r="S38" s="55" t="s">
        <v>119</v>
      </c>
      <c r="T38" s="34"/>
      <c r="U38" s="295">
        <f>COUNTA(V3:V36)</f>
        <v>23</v>
      </c>
      <c r="V38" s="338">
        <f>U38/Resumo!C159</f>
        <v>0.67647058823529416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2</v>
      </c>
      <c r="G39" s="56">
        <f t="shared" si="40"/>
        <v>2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2</v>
      </c>
      <c r="N39" s="56">
        <f t="shared" si="46"/>
        <v>2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2</v>
      </c>
      <c r="G40" s="67">
        <f t="shared" si="40"/>
        <v>2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2</v>
      </c>
      <c r="N40" s="67">
        <f t="shared" si="46"/>
        <v>2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0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23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6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Branco</v>
      </c>
      <c r="D43" s="49">
        <f>SUM(D44:D53)</f>
        <v>3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0</v>
      </c>
      <c r="S43" s="48" t="str">
        <f>C4</f>
        <v>Preto</v>
      </c>
      <c r="T43" s="34"/>
      <c r="U43" s="151" t="str">
        <f>IFERROR(VLOOKUP(V43,Resumo!$D$7:$E$147,2,FALSE),"")</f>
        <v>G</v>
      </c>
      <c r="V43" s="343" t="s">
        <v>77</v>
      </c>
      <c r="W43" s="116">
        <f t="shared" ref="W43:AC58" si="50">COUNTIFS($C$4:$C$131,$V43,$B$4:$B$131,W$42)+COUNTIFS($S$4:$S$131,$V43,$B$4:$B$131,W$42)</f>
        <v>6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Fabio</v>
      </c>
      <c r="D44" s="56"/>
      <c r="E44" s="56">
        <f t="shared" ref="E44:E53" si="51">IF((C44=""),0,IF($D$43=$R$43,1,IF($D$43&gt;$R$43,3,IF($D$43&lt;$R$43,0))))</f>
        <v>3</v>
      </c>
      <c r="F44" s="56">
        <f t="shared" ref="F44:F53" si="52">$D$43</f>
        <v>3</v>
      </c>
      <c r="G44" s="56">
        <f t="shared" ref="G44:G53" si="53">$R$43</f>
        <v>0</v>
      </c>
      <c r="H44" s="56">
        <f t="shared" ref="H44:H53" si="54">IF((C44=""),0,IF($D$43&gt;$R$43,1,0))</f>
        <v>1</v>
      </c>
      <c r="I44" s="56">
        <f t="shared" ref="I44:I53" si="55">IF((C44=""),0,IF($D$43=$R$43,1,0))</f>
        <v>0</v>
      </c>
      <c r="J44" s="56">
        <f t="shared" ref="J44:J53" si="56">IF((C44=""),0,IF($D$43&lt;$R$43,1,0))</f>
        <v>0</v>
      </c>
      <c r="K44" s="57"/>
      <c r="L44" s="56">
        <f t="shared" ref="L44:L53" si="57">IF((S44=""),0,IF($D$43=$R$43,1,IF($D$43&lt;$R$43,3,IF($D$43&gt;$R$43,0))))</f>
        <v>0</v>
      </c>
      <c r="M44" s="56">
        <f t="shared" ref="M44:M53" si="58">$R$43</f>
        <v>0</v>
      </c>
      <c r="N44" s="56">
        <f t="shared" ref="N44:N53" si="59">$D$43</f>
        <v>3</v>
      </c>
      <c r="O44" s="56">
        <f t="shared" ref="O44:O53" si="60">IF((S44=""),0,IF($D$43&lt;$R$43,1,0))</f>
        <v>0</v>
      </c>
      <c r="P44" s="56">
        <f t="shared" ref="P44:P53" si="61">IF((S44=""),0,IF($D$43=$R$43,1,0))</f>
        <v>0</v>
      </c>
      <c r="Q44" s="56">
        <f t="shared" ref="Q44:Q53" si="62">IF((S44=""),0,IF($D$43&gt;$R$43,1,0))</f>
        <v>1</v>
      </c>
      <c r="R44" s="56"/>
      <c r="S44" s="55" t="str">
        <f>$S$5</f>
        <v>Ralph</v>
      </c>
      <c r="T44" s="34"/>
      <c r="U44" s="153" t="str">
        <f>IFERROR(VLOOKUP(V44,Resumo!$D$7:$E$147,2,FALSE),"")</f>
        <v>G</v>
      </c>
      <c r="V44" s="344" t="s">
        <v>164</v>
      </c>
      <c r="W44" s="114">
        <f t="shared" si="50"/>
        <v>6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 t="s">
        <v>13</v>
      </c>
      <c r="D45" s="56"/>
      <c r="E45" s="56">
        <f t="shared" si="51"/>
        <v>3</v>
      </c>
      <c r="F45" s="56">
        <f t="shared" si="52"/>
        <v>3</v>
      </c>
      <c r="G45" s="56">
        <f t="shared" si="53"/>
        <v>0</v>
      </c>
      <c r="H45" s="56">
        <f t="shared" si="54"/>
        <v>1</v>
      </c>
      <c r="I45" s="56">
        <f t="shared" si="55"/>
        <v>0</v>
      </c>
      <c r="J45" s="56">
        <f t="shared" si="56"/>
        <v>0</v>
      </c>
      <c r="K45" s="57"/>
      <c r="L45" s="56">
        <f t="shared" si="57"/>
        <v>0</v>
      </c>
      <c r="M45" s="56">
        <f t="shared" si="58"/>
        <v>0</v>
      </c>
      <c r="N45" s="56">
        <f t="shared" si="59"/>
        <v>3</v>
      </c>
      <c r="O45" s="56">
        <f t="shared" si="60"/>
        <v>0</v>
      </c>
      <c r="P45" s="56">
        <f t="shared" si="61"/>
        <v>0</v>
      </c>
      <c r="Q45" s="56">
        <f t="shared" si="62"/>
        <v>1</v>
      </c>
      <c r="R45" s="56"/>
      <c r="S45" s="55" t="s">
        <v>142</v>
      </c>
      <c r="T45" s="34"/>
      <c r="U45" s="153" t="str">
        <f>IFERROR(VLOOKUP(V45,Resumo!$D$7:$E$147,2,FALSE),"")</f>
        <v>V</v>
      </c>
      <c r="V45" s="344" t="s">
        <v>13</v>
      </c>
      <c r="W45" s="114">
        <f t="shared" si="50"/>
        <v>0</v>
      </c>
      <c r="X45" s="114">
        <f t="shared" si="50"/>
        <v>5</v>
      </c>
      <c r="Y45" s="114">
        <f t="shared" si="50"/>
        <v>0</v>
      </c>
      <c r="Z45" s="114">
        <f t="shared" si="50"/>
        <v>0</v>
      </c>
      <c r="AA45" s="114">
        <f t="shared" si="50"/>
        <v>0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 t="s">
        <v>120</v>
      </c>
      <c r="D46" s="56">
        <v>1</v>
      </c>
      <c r="E46" s="56">
        <f t="shared" si="51"/>
        <v>3</v>
      </c>
      <c r="F46" s="56">
        <f t="shared" si="52"/>
        <v>3</v>
      </c>
      <c r="G46" s="56">
        <f t="shared" si="53"/>
        <v>0</v>
      </c>
      <c r="H46" s="56">
        <f t="shared" si="54"/>
        <v>1</v>
      </c>
      <c r="I46" s="56">
        <f t="shared" si="55"/>
        <v>0</v>
      </c>
      <c r="J46" s="56">
        <f t="shared" si="56"/>
        <v>0</v>
      </c>
      <c r="K46" s="57"/>
      <c r="L46" s="56">
        <f t="shared" si="57"/>
        <v>0</v>
      </c>
      <c r="M46" s="56">
        <f t="shared" si="58"/>
        <v>0</v>
      </c>
      <c r="N46" s="56">
        <f t="shared" si="59"/>
        <v>3</v>
      </c>
      <c r="O46" s="56">
        <f t="shared" si="60"/>
        <v>0</v>
      </c>
      <c r="P46" s="56">
        <f t="shared" si="61"/>
        <v>0</v>
      </c>
      <c r="Q46" s="56">
        <f t="shared" si="62"/>
        <v>1</v>
      </c>
      <c r="R46" s="56"/>
      <c r="S46" s="55" t="s">
        <v>173</v>
      </c>
      <c r="T46" s="34"/>
      <c r="U46" s="153" t="str">
        <f>IFERROR(VLOOKUP(V46,Resumo!$D$7:$E$147,2,FALSE),"")</f>
        <v>L</v>
      </c>
      <c r="V46" s="344" t="s">
        <v>173</v>
      </c>
      <c r="W46" s="114">
        <f t="shared" si="50"/>
        <v>0</v>
      </c>
      <c r="X46" s="114">
        <f t="shared" si="50"/>
        <v>0</v>
      </c>
      <c r="Y46" s="114">
        <f t="shared" si="50"/>
        <v>4</v>
      </c>
      <c r="Z46" s="114">
        <f t="shared" si="50"/>
        <v>0</v>
      </c>
      <c r="AA46" s="114">
        <f t="shared" si="50"/>
        <v>0</v>
      </c>
      <c r="AB46" s="114">
        <f t="shared" si="50"/>
        <v>0</v>
      </c>
      <c r="AC46" s="154">
        <f t="shared" si="50"/>
        <v>0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 t="s">
        <v>81</v>
      </c>
      <c r="D47" s="56"/>
      <c r="E47" s="56">
        <f t="shared" si="51"/>
        <v>3</v>
      </c>
      <c r="F47" s="56">
        <f t="shared" si="52"/>
        <v>3</v>
      </c>
      <c r="G47" s="56">
        <f t="shared" si="53"/>
        <v>0</v>
      </c>
      <c r="H47" s="56">
        <f t="shared" si="54"/>
        <v>1</v>
      </c>
      <c r="I47" s="56">
        <f t="shared" si="55"/>
        <v>0</v>
      </c>
      <c r="J47" s="56">
        <f t="shared" si="56"/>
        <v>0</v>
      </c>
      <c r="K47" s="57"/>
      <c r="L47" s="56">
        <f t="shared" si="57"/>
        <v>0</v>
      </c>
      <c r="M47" s="56">
        <f t="shared" si="58"/>
        <v>0</v>
      </c>
      <c r="N47" s="56">
        <f t="shared" si="59"/>
        <v>3</v>
      </c>
      <c r="O47" s="56">
        <f t="shared" si="60"/>
        <v>0</v>
      </c>
      <c r="P47" s="56">
        <f t="shared" si="61"/>
        <v>0</v>
      </c>
      <c r="Q47" s="56">
        <f t="shared" si="62"/>
        <v>1</v>
      </c>
      <c r="R47" s="56"/>
      <c r="S47" s="55" t="s">
        <v>197</v>
      </c>
      <c r="T47" s="34"/>
      <c r="U47" s="153" t="str">
        <f>IFERROR(VLOOKUP(V47,Resumo!$D$7:$E$147,2,FALSE),"")</f>
        <v>Z</v>
      </c>
      <c r="V47" s="344" t="s">
        <v>142</v>
      </c>
      <c r="W47" s="114">
        <f t="shared" si="50"/>
        <v>0</v>
      </c>
      <c r="X47" s="114">
        <f t="shared" si="50"/>
        <v>3</v>
      </c>
      <c r="Y47" s="114">
        <f t="shared" si="50"/>
        <v>0</v>
      </c>
      <c r="Z47" s="114">
        <f t="shared" si="50"/>
        <v>0</v>
      </c>
      <c r="AA47" s="114">
        <f t="shared" si="50"/>
        <v>0</v>
      </c>
      <c r="AB47" s="114">
        <f t="shared" si="50"/>
        <v>0</v>
      </c>
      <c r="AC47" s="154">
        <f t="shared" si="50"/>
        <v>0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 t="s">
        <v>85</v>
      </c>
      <c r="D48" s="56">
        <v>1</v>
      </c>
      <c r="E48" s="56">
        <f t="shared" si="51"/>
        <v>3</v>
      </c>
      <c r="F48" s="56">
        <f t="shared" si="52"/>
        <v>3</v>
      </c>
      <c r="G48" s="56">
        <f t="shared" si="53"/>
        <v>0</v>
      </c>
      <c r="H48" s="56">
        <f t="shared" si="54"/>
        <v>1</v>
      </c>
      <c r="I48" s="56">
        <f t="shared" si="55"/>
        <v>0</v>
      </c>
      <c r="J48" s="56">
        <f t="shared" si="56"/>
        <v>0</v>
      </c>
      <c r="K48" s="57"/>
      <c r="L48" s="56">
        <f t="shared" si="57"/>
        <v>0</v>
      </c>
      <c r="M48" s="56">
        <f t="shared" si="58"/>
        <v>0</v>
      </c>
      <c r="N48" s="56">
        <f t="shared" si="59"/>
        <v>3</v>
      </c>
      <c r="O48" s="56">
        <f t="shared" si="60"/>
        <v>0</v>
      </c>
      <c r="P48" s="56">
        <f t="shared" si="61"/>
        <v>0</v>
      </c>
      <c r="Q48" s="56">
        <f t="shared" si="62"/>
        <v>1</v>
      </c>
      <c r="R48" s="56"/>
      <c r="S48" s="55" t="s">
        <v>14</v>
      </c>
      <c r="T48" s="34"/>
      <c r="U48" s="153" t="str">
        <f>IFERROR(VLOOKUP(V48,Resumo!$D$7:$E$147,2,FALSE),"")</f>
        <v>V</v>
      </c>
      <c r="V48" s="344" t="s">
        <v>14</v>
      </c>
      <c r="W48" s="114">
        <f t="shared" si="50"/>
        <v>0</v>
      </c>
      <c r="X48" s="114">
        <f t="shared" si="50"/>
        <v>0</v>
      </c>
      <c r="Y48" s="114">
        <f t="shared" si="50"/>
        <v>2</v>
      </c>
      <c r="Z48" s="114">
        <f t="shared" si="50"/>
        <v>0</v>
      </c>
      <c r="AA48" s="114">
        <f t="shared" si="50"/>
        <v>3</v>
      </c>
      <c r="AB48" s="114">
        <f t="shared" si="50"/>
        <v>0</v>
      </c>
      <c r="AC48" s="154">
        <f t="shared" si="50"/>
        <v>0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 t="s">
        <v>175</v>
      </c>
      <c r="D49" s="56">
        <v>1</v>
      </c>
      <c r="E49" s="56">
        <f t="shared" si="51"/>
        <v>3</v>
      </c>
      <c r="F49" s="56">
        <f t="shared" si="52"/>
        <v>3</v>
      </c>
      <c r="G49" s="56">
        <f t="shared" si="53"/>
        <v>0</v>
      </c>
      <c r="H49" s="56">
        <f t="shared" si="54"/>
        <v>1</v>
      </c>
      <c r="I49" s="56">
        <f t="shared" si="55"/>
        <v>0</v>
      </c>
      <c r="J49" s="56">
        <f t="shared" si="56"/>
        <v>0</v>
      </c>
      <c r="K49" s="57"/>
      <c r="L49" s="56">
        <f t="shared" si="57"/>
        <v>0</v>
      </c>
      <c r="M49" s="56">
        <f t="shared" si="58"/>
        <v>0</v>
      </c>
      <c r="N49" s="56">
        <f t="shared" si="59"/>
        <v>3</v>
      </c>
      <c r="O49" s="56">
        <f t="shared" si="60"/>
        <v>0</v>
      </c>
      <c r="P49" s="56">
        <f t="shared" si="61"/>
        <v>0</v>
      </c>
      <c r="Q49" s="56">
        <f t="shared" si="62"/>
        <v>1</v>
      </c>
      <c r="R49" s="56"/>
      <c r="S49" s="55" t="s">
        <v>143</v>
      </c>
      <c r="T49" s="34"/>
      <c r="U49" s="153" t="str">
        <f>IFERROR(VLOOKUP(V49,Resumo!$D$7:$E$147,2,FALSE),"")</f>
        <v>V</v>
      </c>
      <c r="V49" s="344" t="s">
        <v>85</v>
      </c>
      <c r="W49" s="114">
        <f t="shared" si="50"/>
        <v>0</v>
      </c>
      <c r="X49" s="114">
        <f t="shared" si="50"/>
        <v>0</v>
      </c>
      <c r="Y49" s="114">
        <f t="shared" si="50"/>
        <v>0</v>
      </c>
      <c r="Z49" s="114">
        <f t="shared" si="50"/>
        <v>0</v>
      </c>
      <c r="AA49" s="114">
        <f t="shared" si="50"/>
        <v>5</v>
      </c>
      <c r="AB49" s="114">
        <f t="shared" si="50"/>
        <v>0</v>
      </c>
      <c r="AC49" s="154">
        <f t="shared" si="50"/>
        <v>0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 t="s">
        <v>172</v>
      </c>
      <c r="D50" s="56"/>
      <c r="E50" s="56">
        <f t="shared" si="51"/>
        <v>3</v>
      </c>
      <c r="F50" s="56">
        <f t="shared" si="52"/>
        <v>3</v>
      </c>
      <c r="G50" s="56">
        <f t="shared" si="53"/>
        <v>0</v>
      </c>
      <c r="H50" s="56">
        <f t="shared" si="54"/>
        <v>1</v>
      </c>
      <c r="I50" s="56">
        <f t="shared" si="55"/>
        <v>0</v>
      </c>
      <c r="J50" s="56">
        <f t="shared" si="56"/>
        <v>0</v>
      </c>
      <c r="K50" s="57"/>
      <c r="L50" s="56">
        <f t="shared" si="57"/>
        <v>0</v>
      </c>
      <c r="M50" s="56">
        <f t="shared" si="58"/>
        <v>0</v>
      </c>
      <c r="N50" s="56">
        <f t="shared" si="59"/>
        <v>3</v>
      </c>
      <c r="O50" s="56">
        <f t="shared" si="60"/>
        <v>0</v>
      </c>
      <c r="P50" s="56">
        <f t="shared" si="61"/>
        <v>0</v>
      </c>
      <c r="Q50" s="56">
        <f t="shared" si="62"/>
        <v>1</v>
      </c>
      <c r="R50" s="56"/>
      <c r="S50" s="55" t="s">
        <v>147</v>
      </c>
      <c r="T50" s="34"/>
      <c r="U50" s="153" t="str">
        <f>IFERROR(VLOOKUP(V50,Resumo!$D$7:$E$147,2,FALSE),"")</f>
        <v>L</v>
      </c>
      <c r="V50" s="344" t="s">
        <v>81</v>
      </c>
      <c r="W50" s="114">
        <f t="shared" si="50"/>
        <v>0</v>
      </c>
      <c r="X50" s="114">
        <f t="shared" si="50"/>
        <v>0</v>
      </c>
      <c r="Y50" s="114">
        <f t="shared" si="50"/>
        <v>0</v>
      </c>
      <c r="Z50" s="114">
        <f t="shared" si="50"/>
        <v>4</v>
      </c>
      <c r="AA50" s="114">
        <f t="shared" si="50"/>
        <v>0</v>
      </c>
      <c r="AB50" s="114">
        <f t="shared" si="50"/>
        <v>0</v>
      </c>
      <c r="AC50" s="154">
        <f t="shared" si="50"/>
        <v>0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 t="s">
        <v>148</v>
      </c>
      <c r="D51" s="56"/>
      <c r="E51" s="56">
        <f t="shared" si="51"/>
        <v>3</v>
      </c>
      <c r="F51" s="56">
        <f t="shared" si="52"/>
        <v>3</v>
      </c>
      <c r="G51" s="56">
        <f t="shared" si="53"/>
        <v>0</v>
      </c>
      <c r="H51" s="56">
        <f t="shared" si="54"/>
        <v>1</v>
      </c>
      <c r="I51" s="56">
        <f t="shared" si="55"/>
        <v>0</v>
      </c>
      <c r="J51" s="56">
        <f t="shared" si="56"/>
        <v>0</v>
      </c>
      <c r="K51" s="57"/>
      <c r="L51" s="56">
        <f t="shared" si="57"/>
        <v>0</v>
      </c>
      <c r="M51" s="56">
        <f t="shared" si="58"/>
        <v>0</v>
      </c>
      <c r="N51" s="56">
        <f t="shared" si="59"/>
        <v>3</v>
      </c>
      <c r="O51" s="56">
        <f t="shared" si="60"/>
        <v>0</v>
      </c>
      <c r="P51" s="56">
        <f t="shared" si="61"/>
        <v>0</v>
      </c>
      <c r="Q51" s="56">
        <f t="shared" si="62"/>
        <v>1</v>
      </c>
      <c r="R51" s="56"/>
      <c r="S51" s="55" t="s">
        <v>174</v>
      </c>
      <c r="T51" s="34"/>
      <c r="U51" s="153" t="str">
        <f>IFERROR(VLOOKUP(V51,Resumo!$D$7:$E$147,2,FALSE),"")</f>
        <v>L</v>
      </c>
      <c r="V51" s="344" t="s">
        <v>114</v>
      </c>
      <c r="W51" s="114">
        <f t="shared" si="50"/>
        <v>0</v>
      </c>
      <c r="X51" s="114">
        <f t="shared" si="50"/>
        <v>0</v>
      </c>
      <c r="Y51" s="114">
        <f t="shared" si="50"/>
        <v>2</v>
      </c>
      <c r="Z51" s="114">
        <f t="shared" si="50"/>
        <v>0</v>
      </c>
      <c r="AA51" s="114">
        <f t="shared" si="50"/>
        <v>0</v>
      </c>
      <c r="AB51" s="114">
        <f t="shared" si="50"/>
        <v>0</v>
      </c>
      <c r="AC51" s="154">
        <f t="shared" si="50"/>
        <v>0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3</v>
      </c>
      <c r="G52" s="56">
        <f t="shared" si="53"/>
        <v>0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0</v>
      </c>
      <c r="N52" s="56">
        <f t="shared" si="59"/>
        <v>3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A</v>
      </c>
      <c r="V52" s="344" t="s">
        <v>148</v>
      </c>
      <c r="W52" s="114">
        <f t="shared" si="50"/>
        <v>0</v>
      </c>
      <c r="X52" s="114">
        <f t="shared" si="50"/>
        <v>0</v>
      </c>
      <c r="Y52" s="114">
        <f t="shared" si="50"/>
        <v>0</v>
      </c>
      <c r="Z52" s="114">
        <f t="shared" si="50"/>
        <v>0</v>
      </c>
      <c r="AA52" s="114">
        <f t="shared" si="50"/>
        <v>0</v>
      </c>
      <c r="AB52" s="114">
        <f t="shared" si="50"/>
        <v>0</v>
      </c>
      <c r="AC52" s="154">
        <f t="shared" si="50"/>
        <v>4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3</v>
      </c>
      <c r="G53" s="67">
        <f t="shared" si="53"/>
        <v>0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0</v>
      </c>
      <c r="N53" s="67">
        <f t="shared" si="59"/>
        <v>3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L</v>
      </c>
      <c r="V53" s="344" t="s">
        <v>197</v>
      </c>
      <c r="W53" s="114">
        <f t="shared" si="50"/>
        <v>0</v>
      </c>
      <c r="X53" s="114">
        <f t="shared" si="50"/>
        <v>0</v>
      </c>
      <c r="Y53" s="114">
        <f t="shared" si="50"/>
        <v>0</v>
      </c>
      <c r="Z53" s="114">
        <f t="shared" si="50"/>
        <v>4</v>
      </c>
      <c r="AA53" s="114">
        <f t="shared" si="50"/>
        <v>0</v>
      </c>
      <c r="AB53" s="114">
        <f t="shared" si="50"/>
        <v>0</v>
      </c>
      <c r="AC53" s="154">
        <f t="shared" si="50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M</v>
      </c>
      <c r="V54" s="344" t="s">
        <v>174</v>
      </c>
      <c r="W54" s="114">
        <f t="shared" si="50"/>
        <v>0</v>
      </c>
      <c r="X54" s="114">
        <f t="shared" si="50"/>
        <v>0</v>
      </c>
      <c r="Y54" s="114">
        <f t="shared" si="50"/>
        <v>0</v>
      </c>
      <c r="Z54" s="114">
        <f t="shared" si="50"/>
        <v>0</v>
      </c>
      <c r="AA54" s="114">
        <f t="shared" si="50"/>
        <v>0</v>
      </c>
      <c r="AB54" s="114">
        <f t="shared" si="50"/>
        <v>0</v>
      </c>
      <c r="AC54" s="154">
        <f t="shared" si="50"/>
        <v>4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M</v>
      </c>
      <c r="V55" s="344" t="s">
        <v>172</v>
      </c>
      <c r="W55" s="114">
        <f t="shared" si="50"/>
        <v>0</v>
      </c>
      <c r="X55" s="114">
        <f t="shared" si="50"/>
        <v>0</v>
      </c>
      <c r="Y55" s="114">
        <f t="shared" si="50"/>
        <v>0</v>
      </c>
      <c r="Z55" s="114">
        <f t="shared" si="50"/>
        <v>0</v>
      </c>
      <c r="AA55" s="114">
        <f t="shared" si="50"/>
        <v>1</v>
      </c>
      <c r="AB55" s="114">
        <f t="shared" si="50"/>
        <v>4</v>
      </c>
      <c r="AC55" s="154">
        <f t="shared" si="50"/>
        <v>0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 t="str">
        <f>C4</f>
        <v>Preto</v>
      </c>
      <c r="D56" s="49">
        <f>SUM(D57:D66)</f>
        <v>1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2</v>
      </c>
      <c r="S56" s="48" t="str">
        <f>S4</f>
        <v>Branco</v>
      </c>
      <c r="T56" s="34"/>
      <c r="U56" s="153" t="str">
        <f>IFERROR(VLOOKUP(V56,Resumo!$D$7:$E$147,2,FALSE),"")</f>
        <v>M</v>
      </c>
      <c r="V56" s="344" t="s">
        <v>175</v>
      </c>
      <c r="W56" s="114">
        <f t="shared" si="50"/>
        <v>0</v>
      </c>
      <c r="X56" s="114">
        <f t="shared" si="50"/>
        <v>0</v>
      </c>
      <c r="Y56" s="114">
        <f t="shared" si="50"/>
        <v>0</v>
      </c>
      <c r="Z56" s="114">
        <f t="shared" si="50"/>
        <v>0</v>
      </c>
      <c r="AA56" s="114">
        <f t="shared" si="50"/>
        <v>0</v>
      </c>
      <c r="AB56" s="114">
        <f t="shared" si="50"/>
        <v>4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 t="str">
        <f>C5</f>
        <v>Fabio</v>
      </c>
      <c r="D57" s="56"/>
      <c r="E57" s="56">
        <f t="shared" ref="E57:E66" si="63">IF((C57=""),0,IF($D$56=$R$56,1,IF($D$56&gt;$R$56,3,IF($D$56&lt;$R$56,0))))</f>
        <v>0</v>
      </c>
      <c r="F57" s="56">
        <f t="shared" ref="F57:F66" si="64">$D$56</f>
        <v>1</v>
      </c>
      <c r="G57" s="56">
        <f t="shared" ref="G57:G66" si="65">$R$56</f>
        <v>2</v>
      </c>
      <c r="H57" s="56">
        <f t="shared" ref="H57:H66" si="66">IF((C57=""),0,IF($D$56&gt;$R$56,1,0))</f>
        <v>0</v>
      </c>
      <c r="I57" s="56">
        <f t="shared" ref="I57:I66" si="67">IF((C57=""),0,IF($D$56=$R$56,1,0))</f>
        <v>0</v>
      </c>
      <c r="J57" s="56">
        <f t="shared" ref="J57:J66" si="68">IF((C57=""),0,IF($D$56&lt;$R$56,1,0))</f>
        <v>1</v>
      </c>
      <c r="K57" s="57"/>
      <c r="L57" s="56">
        <f t="shared" ref="L57:L66" si="69">IF((S57=""),0,IF($D$56=$R$56,1,IF($D$56&lt;$R$56,3,IF($D$56&gt;$R$56,0))))</f>
        <v>3</v>
      </c>
      <c r="M57" s="56">
        <f t="shared" ref="M57:M66" si="70">$R$56</f>
        <v>2</v>
      </c>
      <c r="N57" s="56">
        <f t="shared" ref="N57:N66" si="71">$D$56</f>
        <v>1</v>
      </c>
      <c r="O57" s="56">
        <f t="shared" ref="O57:O66" si="72">IF((S57=""),0,IF($D$56&lt;$R$56,1,0))</f>
        <v>1</v>
      </c>
      <c r="P57" s="56">
        <f t="shared" ref="P57:P66" si="73">IF((S57=""),0,IF($D$56=$R$56,1,0))</f>
        <v>0</v>
      </c>
      <c r="Q57" s="56">
        <f t="shared" ref="Q57:Q66" si="74">IF((S57=""),0,IF($D$56&gt;$R$56,1,0))</f>
        <v>0</v>
      </c>
      <c r="R57" s="56"/>
      <c r="S57" s="55" t="str">
        <f>S5</f>
        <v>Ralph</v>
      </c>
      <c r="T57" s="34"/>
      <c r="U57" s="153" t="str">
        <f>IFERROR(VLOOKUP(V57,Resumo!$D$7:$E$147,2,FALSE),"")</f>
        <v>M</v>
      </c>
      <c r="V57" s="344" t="s">
        <v>147</v>
      </c>
      <c r="W57" s="114">
        <f t="shared" si="50"/>
        <v>0</v>
      </c>
      <c r="X57" s="114">
        <f t="shared" si="50"/>
        <v>0</v>
      </c>
      <c r="Y57" s="114">
        <f t="shared" si="50"/>
        <v>0</v>
      </c>
      <c r="Z57" s="114">
        <f t="shared" si="50"/>
        <v>0</v>
      </c>
      <c r="AA57" s="114">
        <f t="shared" si="50"/>
        <v>0</v>
      </c>
      <c r="AB57" s="114">
        <f t="shared" si="50"/>
        <v>4</v>
      </c>
      <c r="AC57" s="154">
        <f t="shared" si="50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 t="s">
        <v>84</v>
      </c>
      <c r="D58" s="56"/>
      <c r="E58" s="56">
        <f t="shared" si="63"/>
        <v>0</v>
      </c>
      <c r="F58" s="56">
        <f t="shared" si="64"/>
        <v>1</v>
      </c>
      <c r="G58" s="56">
        <f t="shared" si="65"/>
        <v>2</v>
      </c>
      <c r="H58" s="56">
        <f t="shared" si="66"/>
        <v>0</v>
      </c>
      <c r="I58" s="56">
        <f t="shared" si="67"/>
        <v>0</v>
      </c>
      <c r="J58" s="56">
        <f t="shared" si="68"/>
        <v>1</v>
      </c>
      <c r="K58" s="57"/>
      <c r="L58" s="56">
        <f t="shared" si="69"/>
        <v>3</v>
      </c>
      <c r="M58" s="56">
        <f t="shared" si="70"/>
        <v>2</v>
      </c>
      <c r="N58" s="56">
        <f t="shared" si="71"/>
        <v>1</v>
      </c>
      <c r="O58" s="56">
        <f t="shared" si="72"/>
        <v>1</v>
      </c>
      <c r="P58" s="56">
        <f t="shared" si="73"/>
        <v>0</v>
      </c>
      <c r="Q58" s="56">
        <f t="shared" si="74"/>
        <v>0</v>
      </c>
      <c r="R58" s="56"/>
      <c r="S58" s="55" t="s">
        <v>13</v>
      </c>
      <c r="T58" s="34"/>
      <c r="U58" s="153" t="str">
        <f>IFERROR(VLOOKUP(V58,Resumo!$D$7:$E$147,2,FALSE),"")</f>
        <v>M</v>
      </c>
      <c r="V58" s="344" t="s">
        <v>143</v>
      </c>
      <c r="W58" s="114">
        <f t="shared" si="50"/>
        <v>0</v>
      </c>
      <c r="X58" s="114">
        <f t="shared" si="50"/>
        <v>0</v>
      </c>
      <c r="Y58" s="114">
        <f t="shared" si="50"/>
        <v>0</v>
      </c>
      <c r="Z58" s="114">
        <f t="shared" si="50"/>
        <v>0</v>
      </c>
      <c r="AA58" s="114">
        <f t="shared" si="50"/>
        <v>0</v>
      </c>
      <c r="AB58" s="114">
        <f t="shared" si="50"/>
        <v>4</v>
      </c>
      <c r="AC58" s="154">
        <f t="shared" si="50"/>
        <v>0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 t="s">
        <v>14</v>
      </c>
      <c r="D59" s="56"/>
      <c r="E59" s="56">
        <f t="shared" si="63"/>
        <v>0</v>
      </c>
      <c r="F59" s="56">
        <f t="shared" si="64"/>
        <v>1</v>
      </c>
      <c r="G59" s="56">
        <f t="shared" si="65"/>
        <v>2</v>
      </c>
      <c r="H59" s="56">
        <f t="shared" si="66"/>
        <v>0</v>
      </c>
      <c r="I59" s="56">
        <f t="shared" si="67"/>
        <v>0</v>
      </c>
      <c r="J59" s="56">
        <f t="shared" si="68"/>
        <v>1</v>
      </c>
      <c r="K59" s="57"/>
      <c r="L59" s="56">
        <f t="shared" si="69"/>
        <v>3</v>
      </c>
      <c r="M59" s="56">
        <f t="shared" si="70"/>
        <v>2</v>
      </c>
      <c r="N59" s="56">
        <f t="shared" si="71"/>
        <v>1</v>
      </c>
      <c r="O59" s="56">
        <f t="shared" si="72"/>
        <v>1</v>
      </c>
      <c r="P59" s="56">
        <f t="shared" si="73"/>
        <v>0</v>
      </c>
      <c r="Q59" s="56">
        <f t="shared" si="74"/>
        <v>0</v>
      </c>
      <c r="R59" s="56"/>
      <c r="S59" s="55" t="s">
        <v>120</v>
      </c>
      <c r="T59" s="34"/>
      <c r="U59" s="153" t="str">
        <f>IFERROR(VLOOKUP(V59,Resumo!$D$7:$E$147,2,FALSE),"")</f>
        <v>L</v>
      </c>
      <c r="V59" s="344" t="s">
        <v>146</v>
      </c>
      <c r="W59" s="114">
        <f t="shared" ref="W59:AC74" si="75">COUNTIFS($C$4:$C$131,$V59,$B$4:$B$131,W$42)+COUNTIFS($S$4:$S$131,$V59,$B$4:$B$131,W$42)</f>
        <v>0</v>
      </c>
      <c r="X59" s="114">
        <f t="shared" si="75"/>
        <v>0</v>
      </c>
      <c r="Y59" s="114">
        <f t="shared" si="75"/>
        <v>0</v>
      </c>
      <c r="Z59" s="114">
        <f t="shared" si="75"/>
        <v>4</v>
      </c>
      <c r="AA59" s="114">
        <f t="shared" si="75"/>
        <v>0</v>
      </c>
      <c r="AB59" s="114">
        <f t="shared" si="75"/>
        <v>0</v>
      </c>
      <c r="AC59" s="154">
        <f t="shared" si="75"/>
        <v>0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 t="s">
        <v>146</v>
      </c>
      <c r="D60" s="56"/>
      <c r="E60" s="56">
        <f t="shared" si="63"/>
        <v>0</v>
      </c>
      <c r="F60" s="56">
        <f t="shared" si="64"/>
        <v>1</v>
      </c>
      <c r="G60" s="56">
        <f t="shared" si="65"/>
        <v>2</v>
      </c>
      <c r="H60" s="56">
        <f t="shared" si="66"/>
        <v>0</v>
      </c>
      <c r="I60" s="56">
        <f t="shared" si="67"/>
        <v>0</v>
      </c>
      <c r="J60" s="56">
        <f t="shared" si="68"/>
        <v>1</v>
      </c>
      <c r="K60" s="57"/>
      <c r="L60" s="56">
        <f t="shared" si="69"/>
        <v>3</v>
      </c>
      <c r="M60" s="56">
        <f t="shared" si="70"/>
        <v>2</v>
      </c>
      <c r="N60" s="56">
        <f t="shared" si="71"/>
        <v>1</v>
      </c>
      <c r="O60" s="56">
        <f t="shared" si="72"/>
        <v>1</v>
      </c>
      <c r="P60" s="56">
        <f t="shared" si="73"/>
        <v>0</v>
      </c>
      <c r="Q60" s="56">
        <f t="shared" si="74"/>
        <v>0</v>
      </c>
      <c r="R60" s="56"/>
      <c r="S60" s="55" t="s">
        <v>81</v>
      </c>
      <c r="T60" s="34"/>
      <c r="U60" s="153" t="str">
        <f>IFERROR(VLOOKUP(V60,Resumo!$D$7:$E$147,2,FALSE),"")</f>
        <v>A</v>
      </c>
      <c r="V60" s="344" t="s">
        <v>12</v>
      </c>
      <c r="W60" s="114">
        <f t="shared" si="75"/>
        <v>0</v>
      </c>
      <c r="X60" s="114">
        <f t="shared" si="75"/>
        <v>0</v>
      </c>
      <c r="Y60" s="114">
        <f t="shared" si="75"/>
        <v>0</v>
      </c>
      <c r="Z60" s="114">
        <f t="shared" si="75"/>
        <v>0</v>
      </c>
      <c r="AA60" s="114">
        <f t="shared" si="75"/>
        <v>3</v>
      </c>
      <c r="AB60" s="114">
        <f t="shared" si="75"/>
        <v>0</v>
      </c>
      <c r="AC60" s="154">
        <f t="shared" si="75"/>
        <v>0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 t="s">
        <v>12</v>
      </c>
      <c r="D61" s="56"/>
      <c r="E61" s="56">
        <f t="shared" si="63"/>
        <v>0</v>
      </c>
      <c r="F61" s="56">
        <f t="shared" si="64"/>
        <v>1</v>
      </c>
      <c r="G61" s="56">
        <f t="shared" si="65"/>
        <v>2</v>
      </c>
      <c r="H61" s="56">
        <f t="shared" si="66"/>
        <v>0</v>
      </c>
      <c r="I61" s="56">
        <f t="shared" si="67"/>
        <v>0</v>
      </c>
      <c r="J61" s="56">
        <f t="shared" si="68"/>
        <v>1</v>
      </c>
      <c r="K61" s="57"/>
      <c r="L61" s="56">
        <f t="shared" si="69"/>
        <v>3</v>
      </c>
      <c r="M61" s="56">
        <f t="shared" si="70"/>
        <v>2</v>
      </c>
      <c r="N61" s="56">
        <f t="shared" si="71"/>
        <v>1</v>
      </c>
      <c r="O61" s="56">
        <f t="shared" si="72"/>
        <v>1</v>
      </c>
      <c r="P61" s="56">
        <f t="shared" si="73"/>
        <v>0</v>
      </c>
      <c r="Q61" s="56">
        <f t="shared" si="74"/>
        <v>0</v>
      </c>
      <c r="R61" s="56"/>
      <c r="S61" s="55" t="s">
        <v>85</v>
      </c>
      <c r="T61" s="34"/>
      <c r="U61" s="153" t="str">
        <f>IFERROR(VLOOKUP(V61,Resumo!$D$7:$E$147,2,FALSE),"")</f>
        <v>Z</v>
      </c>
      <c r="V61" s="344" t="s">
        <v>84</v>
      </c>
      <c r="W61" s="114">
        <f t="shared" si="75"/>
        <v>0</v>
      </c>
      <c r="X61" s="114">
        <f t="shared" si="75"/>
        <v>4</v>
      </c>
      <c r="Y61" s="114">
        <f t="shared" si="75"/>
        <v>0</v>
      </c>
      <c r="Z61" s="114">
        <f t="shared" si="75"/>
        <v>0</v>
      </c>
      <c r="AA61" s="114">
        <f t="shared" si="75"/>
        <v>0</v>
      </c>
      <c r="AB61" s="114">
        <f t="shared" si="75"/>
        <v>0</v>
      </c>
      <c r="AC61" s="154">
        <f t="shared" si="75"/>
        <v>0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 t="s">
        <v>115</v>
      </c>
      <c r="D62" s="56"/>
      <c r="E62" s="56">
        <f t="shared" si="63"/>
        <v>0</v>
      </c>
      <c r="F62" s="56">
        <f t="shared" si="64"/>
        <v>1</v>
      </c>
      <c r="G62" s="56">
        <f t="shared" si="65"/>
        <v>2</v>
      </c>
      <c r="H62" s="56">
        <f t="shared" si="66"/>
        <v>0</v>
      </c>
      <c r="I62" s="56">
        <f t="shared" si="67"/>
        <v>0</v>
      </c>
      <c r="J62" s="56">
        <f t="shared" si="68"/>
        <v>1</v>
      </c>
      <c r="K62" s="57"/>
      <c r="L62" s="56">
        <f t="shared" si="69"/>
        <v>3</v>
      </c>
      <c r="M62" s="56">
        <f t="shared" si="70"/>
        <v>2</v>
      </c>
      <c r="N62" s="56">
        <f t="shared" si="71"/>
        <v>1</v>
      </c>
      <c r="O62" s="56">
        <f t="shared" si="72"/>
        <v>1</v>
      </c>
      <c r="P62" s="56">
        <f t="shared" si="73"/>
        <v>0</v>
      </c>
      <c r="Q62" s="56">
        <f t="shared" si="74"/>
        <v>0</v>
      </c>
      <c r="R62" s="56"/>
      <c r="S62" s="55" t="s">
        <v>175</v>
      </c>
      <c r="T62" s="34"/>
      <c r="U62" s="153" t="str">
        <f>IFERROR(VLOOKUP(V62,Resumo!$D$7:$E$147,2,FALSE),"")</f>
        <v/>
      </c>
      <c r="V62" s="344" t="s">
        <v>120</v>
      </c>
      <c r="W62" s="114">
        <f t="shared" si="75"/>
        <v>0</v>
      </c>
      <c r="X62" s="114">
        <f t="shared" si="75"/>
        <v>0</v>
      </c>
      <c r="Y62" s="114">
        <f t="shared" si="75"/>
        <v>4</v>
      </c>
      <c r="Z62" s="114">
        <f t="shared" si="75"/>
        <v>0</v>
      </c>
      <c r="AA62" s="114">
        <f t="shared" si="75"/>
        <v>0</v>
      </c>
      <c r="AB62" s="114">
        <f t="shared" si="75"/>
        <v>0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 t="s">
        <v>169</v>
      </c>
      <c r="D63" s="56"/>
      <c r="E63" s="56">
        <f t="shared" si="63"/>
        <v>0</v>
      </c>
      <c r="F63" s="56">
        <f t="shared" si="64"/>
        <v>1</v>
      </c>
      <c r="G63" s="56">
        <f t="shared" si="65"/>
        <v>2</v>
      </c>
      <c r="H63" s="56">
        <f t="shared" si="66"/>
        <v>0</v>
      </c>
      <c r="I63" s="56">
        <f t="shared" si="67"/>
        <v>0</v>
      </c>
      <c r="J63" s="56">
        <f t="shared" si="68"/>
        <v>1</v>
      </c>
      <c r="K63" s="57"/>
      <c r="L63" s="56">
        <f t="shared" si="69"/>
        <v>3</v>
      </c>
      <c r="M63" s="56">
        <f t="shared" si="70"/>
        <v>2</v>
      </c>
      <c r="N63" s="56">
        <f t="shared" si="71"/>
        <v>1</v>
      </c>
      <c r="O63" s="56">
        <f t="shared" si="72"/>
        <v>1</v>
      </c>
      <c r="P63" s="56">
        <f t="shared" si="73"/>
        <v>0</v>
      </c>
      <c r="Q63" s="56">
        <f t="shared" si="74"/>
        <v>0</v>
      </c>
      <c r="R63" s="56"/>
      <c r="S63" s="55" t="s">
        <v>172</v>
      </c>
      <c r="T63" s="34"/>
      <c r="U63" s="153" t="str">
        <f>IFERROR(VLOOKUP(V63,Resumo!$D$7:$E$147,2,FALSE),"")</f>
        <v>M</v>
      </c>
      <c r="V63" s="344" t="s">
        <v>115</v>
      </c>
      <c r="W63" s="114">
        <f t="shared" si="75"/>
        <v>0</v>
      </c>
      <c r="X63" s="114">
        <f t="shared" si="75"/>
        <v>0</v>
      </c>
      <c r="Y63" s="114">
        <f t="shared" si="75"/>
        <v>0</v>
      </c>
      <c r="Z63" s="114">
        <f t="shared" si="75"/>
        <v>0</v>
      </c>
      <c r="AA63" s="114">
        <f t="shared" si="75"/>
        <v>0</v>
      </c>
      <c r="AB63" s="114">
        <f t="shared" si="75"/>
        <v>4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 t="s">
        <v>119</v>
      </c>
      <c r="D64" s="56">
        <v>1</v>
      </c>
      <c r="E64" s="56">
        <f t="shared" si="63"/>
        <v>0</v>
      </c>
      <c r="F64" s="56">
        <f t="shared" si="64"/>
        <v>1</v>
      </c>
      <c r="G64" s="56">
        <f t="shared" si="65"/>
        <v>2</v>
      </c>
      <c r="H64" s="56">
        <f t="shared" si="66"/>
        <v>0</v>
      </c>
      <c r="I64" s="56">
        <f t="shared" si="67"/>
        <v>0</v>
      </c>
      <c r="J64" s="56">
        <f t="shared" si="68"/>
        <v>1</v>
      </c>
      <c r="K64" s="57"/>
      <c r="L64" s="56">
        <f t="shared" si="69"/>
        <v>3</v>
      </c>
      <c r="M64" s="56">
        <f t="shared" si="70"/>
        <v>2</v>
      </c>
      <c r="N64" s="56">
        <f t="shared" si="71"/>
        <v>1</v>
      </c>
      <c r="O64" s="56">
        <f t="shared" si="72"/>
        <v>1</v>
      </c>
      <c r="P64" s="56">
        <f t="shared" si="73"/>
        <v>0</v>
      </c>
      <c r="Q64" s="56">
        <f t="shared" si="74"/>
        <v>0</v>
      </c>
      <c r="R64" s="56">
        <v>2</v>
      </c>
      <c r="S64" s="55" t="s">
        <v>148</v>
      </c>
      <c r="T64" s="34"/>
      <c r="U64" s="153" t="str">
        <f>IFERROR(VLOOKUP(V64,Resumo!$D$7:$E$147,2,FALSE),"")</f>
        <v>M</v>
      </c>
      <c r="V64" s="344" t="s">
        <v>169</v>
      </c>
      <c r="W64" s="114">
        <f t="shared" si="75"/>
        <v>0</v>
      </c>
      <c r="X64" s="114">
        <f t="shared" si="75"/>
        <v>0</v>
      </c>
      <c r="Y64" s="114">
        <f t="shared" si="75"/>
        <v>0</v>
      </c>
      <c r="Z64" s="114">
        <f t="shared" si="75"/>
        <v>0</v>
      </c>
      <c r="AA64" s="114">
        <f t="shared" si="75"/>
        <v>0</v>
      </c>
      <c r="AB64" s="114">
        <f t="shared" si="75"/>
        <v>4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1</v>
      </c>
      <c r="G65" s="56">
        <f t="shared" si="65"/>
        <v>2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2</v>
      </c>
      <c r="N65" s="56">
        <f t="shared" si="71"/>
        <v>1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>M</v>
      </c>
      <c r="V65" s="344" t="s">
        <v>119</v>
      </c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0</v>
      </c>
      <c r="AA65" s="114">
        <f t="shared" si="75"/>
        <v>0</v>
      </c>
      <c r="AB65" s="114">
        <f t="shared" si="75"/>
        <v>0</v>
      </c>
      <c r="AC65" s="154">
        <f t="shared" si="75"/>
        <v>4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1</v>
      </c>
      <c r="G66" s="67">
        <f t="shared" si="65"/>
        <v>2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2</v>
      </c>
      <c r="N66" s="67">
        <f t="shared" si="71"/>
        <v>1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 t="s">
        <v>198</v>
      </c>
      <c r="D69" s="49">
        <f>SUM(D70:D79)</f>
        <v>0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0</v>
      </c>
      <c r="S69" s="48" t="s">
        <v>199</v>
      </c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 t="s">
        <v>77</v>
      </c>
      <c r="D70" s="56"/>
      <c r="E70" s="56">
        <f t="shared" ref="E70:E79" si="76">IF((C70=""),0,IF($D$69=$R$69,1,IF($D$69&gt;$R$69,3,IF($D$69&lt;$R$69,0))))</f>
        <v>1</v>
      </c>
      <c r="F70" s="56">
        <f t="shared" ref="F70:F79" si="77">$D$69</f>
        <v>0</v>
      </c>
      <c r="G70" s="56">
        <f t="shared" ref="G70:G79" si="78">$R$69</f>
        <v>0</v>
      </c>
      <c r="H70" s="56">
        <f t="shared" ref="H70:H79" si="79">IF((C70=""),0,IF($D$69&gt;$R$69,1,0))</f>
        <v>0</v>
      </c>
      <c r="I70" s="56">
        <f t="shared" ref="I70:I79" si="80">IF((C70=""),0,IF($D$69=$R$69,1,0))</f>
        <v>1</v>
      </c>
      <c r="J70" s="56">
        <f t="shared" ref="J70:J79" si="81">IF((C70=""),0,IF($D$69&lt;$R$69,1,0))</f>
        <v>0</v>
      </c>
      <c r="K70" s="57"/>
      <c r="L70" s="56">
        <f t="shared" ref="L70:L79" si="82">IF((S70=""),0,IF($D$69=$R$69,1,IF($D$69&lt;$R$69,3,IF($D$69&gt;$R$69,0))))</f>
        <v>1</v>
      </c>
      <c r="M70" s="56">
        <f t="shared" ref="M70:M79" si="83">$R$69</f>
        <v>0</v>
      </c>
      <c r="N70" s="56">
        <f t="shared" ref="N70:N79" si="84">$D$69</f>
        <v>0</v>
      </c>
      <c r="O70" s="56">
        <f t="shared" ref="O70:O79" si="85">IF((S70=""),0,IF($D$69&lt;$R$69,1,0))</f>
        <v>0</v>
      </c>
      <c r="P70" s="56">
        <f t="shared" ref="P70:P79" si="86">IF((S70=""),0,IF($D$69=$R$69,1,0))</f>
        <v>1</v>
      </c>
      <c r="Q70" s="56">
        <f t="shared" ref="Q70:Q79" si="87">IF((S70=""),0,IF($D$69&gt;$R$69,1,0))</f>
        <v>0</v>
      </c>
      <c r="R70" s="56"/>
      <c r="S70" s="55" t="s">
        <v>164</v>
      </c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 t="s">
        <v>13</v>
      </c>
      <c r="D71" s="56"/>
      <c r="E71" s="56">
        <f t="shared" si="76"/>
        <v>1</v>
      </c>
      <c r="F71" s="56">
        <f t="shared" si="77"/>
        <v>0</v>
      </c>
      <c r="G71" s="56">
        <f t="shared" si="78"/>
        <v>0</v>
      </c>
      <c r="H71" s="56">
        <f t="shared" si="79"/>
        <v>0</v>
      </c>
      <c r="I71" s="56">
        <f t="shared" si="80"/>
        <v>1</v>
      </c>
      <c r="J71" s="56">
        <f t="shared" si="81"/>
        <v>0</v>
      </c>
      <c r="K71" s="57"/>
      <c r="L71" s="56">
        <f t="shared" si="82"/>
        <v>1</v>
      </c>
      <c r="M71" s="56">
        <f t="shared" si="83"/>
        <v>0</v>
      </c>
      <c r="N71" s="56">
        <f t="shared" si="84"/>
        <v>0</v>
      </c>
      <c r="O71" s="56">
        <f t="shared" si="85"/>
        <v>0</v>
      </c>
      <c r="P71" s="56">
        <f t="shared" si="86"/>
        <v>1</v>
      </c>
      <c r="Q71" s="56">
        <f t="shared" si="87"/>
        <v>0</v>
      </c>
      <c r="R71" s="56"/>
      <c r="S71" s="55" t="s">
        <v>84</v>
      </c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 t="s">
        <v>173</v>
      </c>
      <c r="D72" s="56"/>
      <c r="E72" s="56">
        <f t="shared" si="76"/>
        <v>1</v>
      </c>
      <c r="F72" s="56">
        <f t="shared" si="77"/>
        <v>0</v>
      </c>
      <c r="G72" s="56">
        <f t="shared" si="78"/>
        <v>0</v>
      </c>
      <c r="H72" s="56">
        <f t="shared" si="79"/>
        <v>0</v>
      </c>
      <c r="I72" s="56">
        <f t="shared" si="80"/>
        <v>1</v>
      </c>
      <c r="J72" s="56">
        <f t="shared" si="81"/>
        <v>0</v>
      </c>
      <c r="K72" s="57"/>
      <c r="L72" s="56">
        <f t="shared" si="82"/>
        <v>1</v>
      </c>
      <c r="M72" s="56">
        <f t="shared" si="83"/>
        <v>0</v>
      </c>
      <c r="N72" s="56">
        <f t="shared" si="84"/>
        <v>0</v>
      </c>
      <c r="O72" s="56">
        <f t="shared" si="85"/>
        <v>0</v>
      </c>
      <c r="P72" s="56">
        <f t="shared" si="86"/>
        <v>1</v>
      </c>
      <c r="Q72" s="56">
        <f t="shared" si="87"/>
        <v>0</v>
      </c>
      <c r="R72" s="56"/>
      <c r="S72" s="55" t="s">
        <v>14</v>
      </c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 t="s">
        <v>197</v>
      </c>
      <c r="D73" s="56"/>
      <c r="E73" s="56">
        <f t="shared" si="76"/>
        <v>1</v>
      </c>
      <c r="F73" s="56">
        <f t="shared" si="77"/>
        <v>0</v>
      </c>
      <c r="G73" s="56">
        <f t="shared" si="78"/>
        <v>0</v>
      </c>
      <c r="H73" s="56">
        <f t="shared" si="79"/>
        <v>0</v>
      </c>
      <c r="I73" s="56">
        <f t="shared" si="80"/>
        <v>1</v>
      </c>
      <c r="J73" s="56">
        <f t="shared" si="81"/>
        <v>0</v>
      </c>
      <c r="K73" s="57"/>
      <c r="L73" s="56">
        <f t="shared" si="82"/>
        <v>1</v>
      </c>
      <c r="M73" s="56">
        <f t="shared" si="83"/>
        <v>0</v>
      </c>
      <c r="N73" s="56">
        <f t="shared" si="84"/>
        <v>0</v>
      </c>
      <c r="O73" s="56">
        <f t="shared" si="85"/>
        <v>0</v>
      </c>
      <c r="P73" s="56">
        <f t="shared" si="86"/>
        <v>1</v>
      </c>
      <c r="Q73" s="56">
        <f t="shared" si="87"/>
        <v>0</v>
      </c>
      <c r="R73" s="56"/>
      <c r="S73" s="55" t="s">
        <v>146</v>
      </c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 t="s">
        <v>85</v>
      </c>
      <c r="D74" s="56"/>
      <c r="E74" s="56">
        <f t="shared" si="76"/>
        <v>1</v>
      </c>
      <c r="F74" s="56">
        <f t="shared" si="77"/>
        <v>0</v>
      </c>
      <c r="G74" s="56">
        <f t="shared" si="78"/>
        <v>0</v>
      </c>
      <c r="H74" s="56">
        <f t="shared" si="79"/>
        <v>0</v>
      </c>
      <c r="I74" s="56">
        <f t="shared" si="80"/>
        <v>1</v>
      </c>
      <c r="J74" s="56">
        <f t="shared" si="81"/>
        <v>0</v>
      </c>
      <c r="K74" s="57"/>
      <c r="L74" s="56">
        <f t="shared" si="82"/>
        <v>1</v>
      </c>
      <c r="M74" s="56">
        <f t="shared" si="83"/>
        <v>0</v>
      </c>
      <c r="N74" s="56">
        <f t="shared" si="84"/>
        <v>0</v>
      </c>
      <c r="O74" s="56">
        <f t="shared" si="85"/>
        <v>0</v>
      </c>
      <c r="P74" s="56">
        <f t="shared" si="86"/>
        <v>1</v>
      </c>
      <c r="Q74" s="56">
        <f t="shared" si="87"/>
        <v>0</v>
      </c>
      <c r="R74" s="56"/>
      <c r="S74" s="55" t="s">
        <v>172</v>
      </c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 t="s">
        <v>143</v>
      </c>
      <c r="D75" s="56"/>
      <c r="E75" s="56">
        <f t="shared" si="76"/>
        <v>1</v>
      </c>
      <c r="F75" s="56">
        <f t="shared" si="77"/>
        <v>0</v>
      </c>
      <c r="G75" s="56">
        <f t="shared" si="78"/>
        <v>0</v>
      </c>
      <c r="H75" s="56">
        <f t="shared" si="79"/>
        <v>0</v>
      </c>
      <c r="I75" s="56">
        <f t="shared" si="80"/>
        <v>1</v>
      </c>
      <c r="J75" s="56">
        <f t="shared" si="81"/>
        <v>0</v>
      </c>
      <c r="K75" s="57"/>
      <c r="L75" s="56">
        <f t="shared" si="82"/>
        <v>1</v>
      </c>
      <c r="M75" s="56">
        <f t="shared" si="83"/>
        <v>0</v>
      </c>
      <c r="N75" s="56">
        <f t="shared" si="84"/>
        <v>0</v>
      </c>
      <c r="O75" s="56">
        <f t="shared" si="85"/>
        <v>0</v>
      </c>
      <c r="P75" s="56">
        <f t="shared" si="86"/>
        <v>1</v>
      </c>
      <c r="Q75" s="56">
        <f t="shared" si="87"/>
        <v>0</v>
      </c>
      <c r="R75" s="56"/>
      <c r="S75" s="55" t="s">
        <v>115</v>
      </c>
      <c r="T75" s="34"/>
      <c r="U75" s="153" t="str">
        <f>IFERROR(VLOOKUP(V75,Resumo!$D$7:$E$147,2,FALSE),"")</f>
        <v/>
      </c>
      <c r="V75" s="114"/>
      <c r="W75" s="114">
        <f t="shared" ref="W75:AC76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 t="s">
        <v>147</v>
      </c>
      <c r="D76" s="56"/>
      <c r="E76" s="56">
        <f t="shared" si="76"/>
        <v>1</v>
      </c>
      <c r="F76" s="56">
        <f t="shared" si="77"/>
        <v>0</v>
      </c>
      <c r="G76" s="56">
        <f t="shared" si="78"/>
        <v>0</v>
      </c>
      <c r="H76" s="56">
        <f t="shared" si="79"/>
        <v>0</v>
      </c>
      <c r="I76" s="56">
        <f t="shared" si="80"/>
        <v>1</v>
      </c>
      <c r="J76" s="56">
        <f t="shared" si="81"/>
        <v>0</v>
      </c>
      <c r="K76" s="57"/>
      <c r="L76" s="56">
        <f t="shared" si="82"/>
        <v>1</v>
      </c>
      <c r="M76" s="56">
        <f t="shared" si="83"/>
        <v>0</v>
      </c>
      <c r="N76" s="56">
        <f t="shared" si="84"/>
        <v>0</v>
      </c>
      <c r="O76" s="56">
        <f t="shared" si="85"/>
        <v>0</v>
      </c>
      <c r="P76" s="56">
        <f t="shared" si="86"/>
        <v>1</v>
      </c>
      <c r="Q76" s="56">
        <f t="shared" si="87"/>
        <v>0</v>
      </c>
      <c r="R76" s="56"/>
      <c r="S76" s="55" t="s">
        <v>169</v>
      </c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 t="s">
        <v>174</v>
      </c>
      <c r="D77" s="56"/>
      <c r="E77" s="56">
        <f t="shared" si="76"/>
        <v>1</v>
      </c>
      <c r="F77" s="56">
        <f t="shared" si="77"/>
        <v>0</v>
      </c>
      <c r="G77" s="56">
        <f t="shared" si="78"/>
        <v>0</v>
      </c>
      <c r="H77" s="56">
        <f t="shared" si="79"/>
        <v>0</v>
      </c>
      <c r="I77" s="56">
        <f t="shared" si="80"/>
        <v>1</v>
      </c>
      <c r="J77" s="56">
        <f t="shared" si="81"/>
        <v>0</v>
      </c>
      <c r="K77" s="57"/>
      <c r="L77" s="56">
        <f t="shared" si="82"/>
        <v>1</v>
      </c>
      <c r="M77" s="56">
        <f t="shared" si="83"/>
        <v>0</v>
      </c>
      <c r="N77" s="56">
        <f t="shared" si="84"/>
        <v>0</v>
      </c>
      <c r="O77" s="56">
        <f t="shared" si="85"/>
        <v>0</v>
      </c>
      <c r="P77" s="56">
        <f t="shared" si="86"/>
        <v>1</v>
      </c>
      <c r="Q77" s="56">
        <f t="shared" si="87"/>
        <v>0</v>
      </c>
      <c r="R77" s="56"/>
      <c r="S77" s="55" t="s">
        <v>119</v>
      </c>
      <c r="T77" s="34"/>
      <c r="U77" s="118"/>
      <c r="V77" s="118"/>
      <c r="W77" s="118"/>
      <c r="X77" s="118"/>
      <c r="Y77" s="118"/>
      <c r="Z77" s="118"/>
      <c r="AA77" s="118"/>
      <c r="AB77" s="118"/>
      <c r="AC77" s="119"/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0</v>
      </c>
      <c r="G78" s="56">
        <f t="shared" si="78"/>
        <v>0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0</v>
      </c>
      <c r="N78" s="56">
        <f t="shared" si="84"/>
        <v>0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0</v>
      </c>
      <c r="G79" s="67">
        <f t="shared" si="78"/>
        <v>0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0</v>
      </c>
      <c r="N79" s="67">
        <f t="shared" si="84"/>
        <v>0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8:BG8"/>
    <mergeCell ref="BB9:BG10"/>
    <mergeCell ref="AV14:BA14"/>
    <mergeCell ref="BH14:BM14"/>
    <mergeCell ref="AV15:BA16"/>
    <mergeCell ref="BH15:BM16"/>
    <mergeCell ref="BB22:BG22"/>
    <mergeCell ref="BB23:BG24"/>
    <mergeCell ref="AU27:AZ27"/>
    <mergeCell ref="BI27:BN27"/>
    <mergeCell ref="AU28:AZ29"/>
    <mergeCell ref="BI28:BN29"/>
    <mergeCell ref="U39:V39"/>
    <mergeCell ref="U40:V40"/>
    <mergeCell ref="AB37:AB40"/>
    <mergeCell ref="AC37:AC40"/>
    <mergeCell ref="U37:V37"/>
    <mergeCell ref="W37:W40"/>
    <mergeCell ref="X37:X40"/>
    <mergeCell ref="Y37:Y40"/>
    <mergeCell ref="Z37:Z40"/>
    <mergeCell ref="BB31:BG31"/>
    <mergeCell ref="BB32:BG33"/>
    <mergeCell ref="BB35:BG35"/>
    <mergeCell ref="BB36:BG37"/>
    <mergeCell ref="AA37:AA40"/>
    <mergeCell ref="AI37:AI40"/>
    <mergeCell ref="AG38:AG40"/>
    <mergeCell ref="AD37:AD40"/>
    <mergeCell ref="AE37:AE40"/>
    <mergeCell ref="AF37:AF40"/>
    <mergeCell ref="AH37:AH40"/>
  </mergeCells>
  <conditionalFormatting sqref="C4">
    <cfRule type="cellIs" dxfId="4940" priority="23" operator="equal">
      <formula>"Laranja"</formula>
    </cfRule>
    <cfRule type="cellIs" dxfId="4939" priority="29" operator="equal">
      <formula>"Vermelho"</formula>
    </cfRule>
    <cfRule type="cellIs" dxfId="4938" priority="28" operator="equal">
      <formula>"Verde"</formula>
    </cfRule>
    <cfRule type="cellIs" dxfId="4937" priority="27" operator="equal">
      <formula>"Amarelo"</formula>
    </cfRule>
    <cfRule type="cellIs" dxfId="4936" priority="26" operator="equal">
      <formula>"Cinza"</formula>
    </cfRule>
    <cfRule type="cellIs" dxfId="4935" priority="25" operator="equal">
      <formula>"Roxo"</formula>
    </cfRule>
    <cfRule type="cellIs" dxfId="4934" priority="24" operator="equal">
      <formula>"Preto"</formula>
    </cfRule>
    <cfRule type="cellIs" dxfId="4933" priority="30" operator="equal">
      <formula>"Azul"</formula>
    </cfRule>
  </conditionalFormatting>
  <conditionalFormatting sqref="C17">
    <cfRule type="cellIs" dxfId="4932" priority="41" operator="equal">
      <formula>"Roxo"</formula>
    </cfRule>
    <cfRule type="cellIs" dxfId="4931" priority="42" operator="equal">
      <formula>"Cinza"</formula>
    </cfRule>
    <cfRule type="cellIs" dxfId="4930" priority="43" operator="equal">
      <formula>"Amarelo"</formula>
    </cfRule>
    <cfRule type="cellIs" dxfId="4929" priority="44" operator="equal">
      <formula>"Verde"</formula>
    </cfRule>
    <cfRule type="cellIs" dxfId="4928" priority="39" operator="equal">
      <formula>"Laranja"</formula>
    </cfRule>
    <cfRule type="cellIs" dxfId="4927" priority="46" operator="equal">
      <formula>"Azul"</formula>
    </cfRule>
    <cfRule type="cellIs" dxfId="4926" priority="40" operator="equal">
      <formula>"Preto"</formula>
    </cfRule>
    <cfRule type="cellIs" dxfId="4925" priority="45" operator="equal">
      <formula>"Vermelho"</formula>
    </cfRule>
  </conditionalFormatting>
  <conditionalFormatting sqref="C30">
    <cfRule type="cellIs" dxfId="4924" priority="55" operator="equal">
      <formula>"Laranja"</formula>
    </cfRule>
    <cfRule type="cellIs" dxfId="4923" priority="62" operator="equal">
      <formula>"Azul"</formula>
    </cfRule>
    <cfRule type="cellIs" dxfId="4922" priority="60" operator="equal">
      <formula>"Verde"</formula>
    </cfRule>
    <cfRule type="cellIs" dxfId="4921" priority="59" operator="equal">
      <formula>"Amarelo"</formula>
    </cfRule>
    <cfRule type="cellIs" dxfId="4920" priority="58" operator="equal">
      <formula>"Cinza"</formula>
    </cfRule>
    <cfRule type="cellIs" dxfId="4919" priority="61" operator="equal">
      <formula>"Vermelho"</formula>
    </cfRule>
    <cfRule type="cellIs" dxfId="4918" priority="57" operator="equal">
      <formula>"Roxo"</formula>
    </cfRule>
    <cfRule type="cellIs" dxfId="4917" priority="56" operator="equal">
      <formula>"Preto"</formula>
    </cfRule>
  </conditionalFormatting>
  <conditionalFormatting sqref="C43">
    <cfRule type="cellIs" dxfId="4916" priority="78" operator="equal">
      <formula>"Azul"</formula>
    </cfRule>
    <cfRule type="cellIs" dxfId="4915" priority="77" operator="equal">
      <formula>"Vermelho"</formula>
    </cfRule>
    <cfRule type="cellIs" dxfId="4914" priority="76" operator="equal">
      <formula>"Verde"</formula>
    </cfRule>
    <cfRule type="cellIs" dxfId="4913" priority="75" operator="equal">
      <formula>"Amarelo"</formula>
    </cfRule>
    <cfRule type="cellIs" dxfId="4912" priority="74" operator="equal">
      <formula>"Cinza"</formula>
    </cfRule>
    <cfRule type="cellIs" dxfId="4911" priority="73" operator="equal">
      <formula>"Roxo"</formula>
    </cfRule>
    <cfRule type="cellIs" dxfId="4910" priority="71" operator="equal">
      <formula>"Laranja"</formula>
    </cfRule>
    <cfRule type="cellIs" dxfId="4909" priority="72" operator="equal">
      <formula>"Preto"</formula>
    </cfRule>
  </conditionalFormatting>
  <conditionalFormatting sqref="C56">
    <cfRule type="cellIs" dxfId="4908" priority="89" operator="equal">
      <formula>"Roxo"</formula>
    </cfRule>
    <cfRule type="cellIs" dxfId="4907" priority="87" operator="equal">
      <formula>"Laranja"</formula>
    </cfRule>
    <cfRule type="cellIs" dxfId="4906" priority="90" operator="equal">
      <formula>"Cinza"</formula>
    </cfRule>
    <cfRule type="cellIs" dxfId="4905" priority="91" operator="equal">
      <formula>"Amarelo"</formula>
    </cfRule>
    <cfRule type="cellIs" dxfId="4904" priority="92" operator="equal">
      <formula>"Verde"</formula>
    </cfRule>
    <cfRule type="cellIs" dxfId="4903" priority="93" operator="equal">
      <formula>"Vermelho"</formula>
    </cfRule>
    <cfRule type="cellIs" dxfId="4902" priority="94" operator="equal">
      <formula>"Azul"</formula>
    </cfRule>
    <cfRule type="cellIs" dxfId="4901" priority="88" operator="equal">
      <formula>"Preto"</formula>
    </cfRule>
  </conditionalFormatting>
  <conditionalFormatting sqref="C69">
    <cfRule type="cellIs" dxfId="4900" priority="103" operator="equal">
      <formula>"Laranja"</formula>
    </cfRule>
    <cfRule type="cellIs" dxfId="4899" priority="108" operator="equal">
      <formula>"Verde"</formula>
    </cfRule>
    <cfRule type="cellIs" dxfId="4898" priority="107" operator="equal">
      <formula>"Amarelo"</formula>
    </cfRule>
    <cfRule type="cellIs" dxfId="4897" priority="106" operator="equal">
      <formula>"Cinza"</formula>
    </cfRule>
    <cfRule type="cellIs" dxfId="4896" priority="105" operator="equal">
      <formula>"Roxo"</formula>
    </cfRule>
    <cfRule type="cellIs" dxfId="4895" priority="104" operator="equal">
      <formula>"Preto"</formula>
    </cfRule>
    <cfRule type="cellIs" dxfId="4894" priority="110" operator="equal">
      <formula>"Azul"</formula>
    </cfRule>
    <cfRule type="cellIs" dxfId="4893" priority="109" operator="equal">
      <formula>"Vermelho"</formula>
    </cfRule>
  </conditionalFormatting>
  <conditionalFormatting sqref="C82">
    <cfRule type="cellIs" dxfId="4892" priority="126" operator="equal">
      <formula>"Azul"</formula>
    </cfRule>
    <cfRule type="cellIs" dxfId="4891" priority="119" operator="equal">
      <formula>"Laranja"</formula>
    </cfRule>
    <cfRule type="cellIs" dxfId="4890" priority="120" operator="equal">
      <formula>"Preto"</formula>
    </cfRule>
    <cfRule type="cellIs" dxfId="4889" priority="121" operator="equal">
      <formula>"Roxo"</formula>
    </cfRule>
    <cfRule type="cellIs" dxfId="4888" priority="122" operator="equal">
      <formula>"Cinza"</formula>
    </cfRule>
    <cfRule type="cellIs" dxfId="4887" priority="123" operator="equal">
      <formula>"Amarelo"</formula>
    </cfRule>
    <cfRule type="cellIs" dxfId="4886" priority="124" operator="equal">
      <formula>"Verde"</formula>
    </cfRule>
    <cfRule type="cellIs" dxfId="4885" priority="125" operator="equal">
      <formula>"Vermelho"</formula>
    </cfRule>
  </conditionalFormatting>
  <conditionalFormatting sqref="C95">
    <cfRule type="cellIs" dxfId="4884" priority="142" operator="equal">
      <formula>"Azul"</formula>
    </cfRule>
    <cfRule type="cellIs" dxfId="4883" priority="141" operator="equal">
      <formula>"Vermelho"</formula>
    </cfRule>
    <cfRule type="cellIs" dxfId="4882" priority="140" operator="equal">
      <formula>"Verde"</formula>
    </cfRule>
    <cfRule type="cellIs" dxfId="4881" priority="139" operator="equal">
      <formula>"Amarelo"</formula>
    </cfRule>
    <cfRule type="cellIs" dxfId="4880" priority="138" operator="equal">
      <formula>"Cinza"</formula>
    </cfRule>
    <cfRule type="cellIs" dxfId="4879" priority="137" operator="equal">
      <formula>"Roxo"</formula>
    </cfRule>
    <cfRule type="cellIs" dxfId="4878" priority="136" operator="equal">
      <formula>"Preto"</formula>
    </cfRule>
    <cfRule type="cellIs" dxfId="4877" priority="135" operator="equal">
      <formula>"Laranja"</formula>
    </cfRule>
  </conditionalFormatting>
  <conditionalFormatting sqref="C108">
    <cfRule type="cellIs" dxfId="4876" priority="154" operator="equal">
      <formula>"Cinza"</formula>
    </cfRule>
    <cfRule type="cellIs" dxfId="4875" priority="153" operator="equal">
      <formula>"Roxo"</formula>
    </cfRule>
    <cfRule type="cellIs" dxfId="4874" priority="152" operator="equal">
      <formula>"Preto"</formula>
    </cfRule>
    <cfRule type="cellIs" dxfId="4873" priority="151" operator="equal">
      <formula>"Laranja"</formula>
    </cfRule>
    <cfRule type="cellIs" dxfId="4872" priority="158" operator="equal">
      <formula>"Azul"</formula>
    </cfRule>
    <cfRule type="cellIs" dxfId="4871" priority="157" operator="equal">
      <formula>"Vermelho"</formula>
    </cfRule>
    <cfRule type="cellIs" dxfId="4870" priority="156" operator="equal">
      <formula>"Verde"</formula>
    </cfRule>
    <cfRule type="cellIs" dxfId="4869" priority="155" operator="equal">
      <formula>"Amarelo"</formula>
    </cfRule>
  </conditionalFormatting>
  <conditionalFormatting sqref="C121">
    <cfRule type="cellIs" dxfId="4868" priority="174" operator="equal">
      <formula>"Azul"</formula>
    </cfRule>
    <cfRule type="cellIs" dxfId="4867" priority="168" operator="equal">
      <formula>"Preto"</formula>
    </cfRule>
    <cfRule type="cellIs" dxfId="4866" priority="167" operator="equal">
      <formula>"Laranja"</formula>
    </cfRule>
    <cfRule type="cellIs" dxfId="4865" priority="169" operator="equal">
      <formula>"Roxo"</formula>
    </cfRule>
    <cfRule type="cellIs" dxfId="4864" priority="170" operator="equal">
      <formula>"Cinza"</formula>
    </cfRule>
    <cfRule type="cellIs" dxfId="4863" priority="171" operator="equal">
      <formula>"Amarelo"</formula>
    </cfRule>
    <cfRule type="cellIs" dxfId="4862" priority="172" operator="equal">
      <formula>"Verde"</formula>
    </cfRule>
    <cfRule type="cellIs" dxfId="4861" priority="173" operator="equal">
      <formula>"Vermelho"</formula>
    </cfRule>
  </conditionalFormatting>
  <conditionalFormatting sqref="S4">
    <cfRule type="cellIs" dxfId="4860" priority="31" operator="equal">
      <formula>"Laranja"</formula>
    </cfRule>
    <cfRule type="cellIs" dxfId="4859" priority="35" operator="equal">
      <formula>"Amarelo"</formula>
    </cfRule>
    <cfRule type="cellIs" dxfId="4858" priority="36" operator="equal">
      <formula>"Verde"</formula>
    </cfRule>
    <cfRule type="cellIs" dxfId="4857" priority="38" operator="equal">
      <formula>"Azul"</formula>
    </cfRule>
    <cfRule type="cellIs" dxfId="4856" priority="32" operator="equal">
      <formula>"Preto"</formula>
    </cfRule>
    <cfRule type="cellIs" dxfId="4855" priority="33" operator="equal">
      <formula>"Roxo"</formula>
    </cfRule>
    <cfRule type="cellIs" dxfId="4854" priority="34" operator="equal">
      <formula>"Cinza"</formula>
    </cfRule>
    <cfRule type="cellIs" dxfId="4853" priority="37" operator="equal">
      <formula>"Vermelho"</formula>
    </cfRule>
  </conditionalFormatting>
  <conditionalFormatting sqref="S17">
    <cfRule type="cellIs" dxfId="4852" priority="52" operator="equal">
      <formula>"Verde"</formula>
    </cfRule>
    <cfRule type="cellIs" dxfId="4851" priority="53" operator="equal">
      <formula>"Vermelho"</formula>
    </cfRule>
    <cfRule type="cellIs" dxfId="4850" priority="54" operator="equal">
      <formula>"Azul"</formula>
    </cfRule>
    <cfRule type="cellIs" dxfId="4849" priority="47" operator="equal">
      <formula>"Laranja"</formula>
    </cfRule>
    <cfRule type="cellIs" dxfId="4848" priority="48" operator="equal">
      <formula>"Preto"</formula>
    </cfRule>
    <cfRule type="cellIs" dxfId="4847" priority="49" operator="equal">
      <formula>"Roxo"</formula>
    </cfRule>
    <cfRule type="cellIs" dxfId="4846" priority="50" operator="equal">
      <formula>"Cinza"</formula>
    </cfRule>
    <cfRule type="cellIs" dxfId="4845" priority="51" operator="equal">
      <formula>"Amarelo"</formula>
    </cfRule>
  </conditionalFormatting>
  <conditionalFormatting sqref="S30">
    <cfRule type="cellIs" dxfId="4844" priority="67" operator="equal">
      <formula>"Amarelo"</formula>
    </cfRule>
    <cfRule type="cellIs" dxfId="4843" priority="68" operator="equal">
      <formula>"Verde"</formula>
    </cfRule>
    <cfRule type="cellIs" dxfId="4842" priority="69" operator="equal">
      <formula>"Vermelho"</formula>
    </cfRule>
    <cfRule type="cellIs" dxfId="4841" priority="70" operator="equal">
      <formula>"Azul"</formula>
    </cfRule>
    <cfRule type="cellIs" dxfId="4840" priority="63" operator="equal">
      <formula>"Laranja"</formula>
    </cfRule>
    <cfRule type="cellIs" dxfId="4839" priority="64" operator="equal">
      <formula>"Preto"</formula>
    </cfRule>
    <cfRule type="cellIs" dxfId="4838" priority="65" operator="equal">
      <formula>"Roxo"</formula>
    </cfRule>
    <cfRule type="cellIs" dxfId="4837" priority="66" operator="equal">
      <formula>"Cinza"</formula>
    </cfRule>
  </conditionalFormatting>
  <conditionalFormatting sqref="S43">
    <cfRule type="cellIs" dxfId="4836" priority="82" operator="equal">
      <formula>"Cinza"</formula>
    </cfRule>
    <cfRule type="cellIs" dxfId="4835" priority="81" operator="equal">
      <formula>"Roxo"</formula>
    </cfRule>
    <cfRule type="cellIs" dxfId="4834" priority="80" operator="equal">
      <formula>"Preto"</formula>
    </cfRule>
    <cfRule type="cellIs" dxfId="4833" priority="79" operator="equal">
      <formula>"Laranja"</formula>
    </cfRule>
    <cfRule type="cellIs" dxfId="4832" priority="84" operator="equal">
      <formula>"Verde"</formula>
    </cfRule>
    <cfRule type="cellIs" dxfId="4831" priority="85" operator="equal">
      <formula>"Vermelho"</formula>
    </cfRule>
    <cfRule type="cellIs" dxfId="4830" priority="83" operator="equal">
      <formula>"Amarelo"</formula>
    </cfRule>
    <cfRule type="cellIs" dxfId="4829" priority="86" operator="equal">
      <formula>"Azul"</formula>
    </cfRule>
  </conditionalFormatting>
  <conditionalFormatting sqref="S56">
    <cfRule type="cellIs" dxfId="4828" priority="102" operator="equal">
      <formula>"Azul"</formula>
    </cfRule>
    <cfRule type="cellIs" dxfId="4827" priority="101" operator="equal">
      <formula>"Vermelho"</formula>
    </cfRule>
    <cfRule type="cellIs" dxfId="4826" priority="100" operator="equal">
      <formula>"Verde"</formula>
    </cfRule>
    <cfRule type="cellIs" dxfId="4825" priority="99" operator="equal">
      <formula>"Amarelo"</formula>
    </cfRule>
    <cfRule type="cellIs" dxfId="4824" priority="98" operator="equal">
      <formula>"Cinza"</formula>
    </cfRule>
    <cfRule type="cellIs" dxfId="4823" priority="97" operator="equal">
      <formula>"Roxo"</formula>
    </cfRule>
    <cfRule type="cellIs" dxfId="4822" priority="96" operator="equal">
      <formula>"Preto"</formula>
    </cfRule>
    <cfRule type="cellIs" dxfId="4821" priority="95" operator="equal">
      <formula>"Laranja"</formula>
    </cfRule>
  </conditionalFormatting>
  <conditionalFormatting sqref="S69">
    <cfRule type="cellIs" dxfId="4820" priority="111" operator="equal">
      <formula>"Laranja"</formula>
    </cfRule>
    <cfRule type="cellIs" dxfId="4819" priority="112" operator="equal">
      <formula>"Preto"</formula>
    </cfRule>
    <cfRule type="cellIs" dxfId="4818" priority="113" operator="equal">
      <formula>"Roxo"</formula>
    </cfRule>
    <cfRule type="cellIs" dxfId="4817" priority="114" operator="equal">
      <formula>"Cinza"</formula>
    </cfRule>
    <cfRule type="cellIs" dxfId="4816" priority="115" operator="equal">
      <formula>"Amarelo"</formula>
    </cfRule>
    <cfRule type="cellIs" dxfId="4815" priority="116" operator="equal">
      <formula>"Verde"</formula>
    </cfRule>
    <cfRule type="cellIs" dxfId="4814" priority="117" operator="equal">
      <formula>"Vermelho"</formula>
    </cfRule>
    <cfRule type="cellIs" dxfId="4813" priority="118" operator="equal">
      <formula>"Azul"</formula>
    </cfRule>
  </conditionalFormatting>
  <conditionalFormatting sqref="S82">
    <cfRule type="cellIs" dxfId="4812" priority="128" operator="equal">
      <formula>"Preto"</formula>
    </cfRule>
    <cfRule type="cellIs" dxfId="4811" priority="129" operator="equal">
      <formula>"Roxo"</formula>
    </cfRule>
    <cfRule type="cellIs" dxfId="4810" priority="130" operator="equal">
      <formula>"Cinza"</formula>
    </cfRule>
    <cfRule type="cellIs" dxfId="4809" priority="131" operator="equal">
      <formula>"Amarelo"</formula>
    </cfRule>
    <cfRule type="cellIs" dxfId="4808" priority="132" operator="equal">
      <formula>"Verde"</formula>
    </cfRule>
    <cfRule type="cellIs" dxfId="4807" priority="133" operator="equal">
      <formula>"Vermelho"</formula>
    </cfRule>
    <cfRule type="cellIs" dxfId="4806" priority="134" operator="equal">
      <formula>"Azul"</formula>
    </cfRule>
    <cfRule type="cellIs" dxfId="4805" priority="127" operator="equal">
      <formula>"Laranja"</formula>
    </cfRule>
  </conditionalFormatting>
  <conditionalFormatting sqref="S95">
    <cfRule type="cellIs" dxfId="4804" priority="144" operator="equal">
      <formula>"Preto"</formula>
    </cfRule>
    <cfRule type="cellIs" dxfId="4803" priority="150" operator="equal">
      <formula>"Azul"</formula>
    </cfRule>
    <cfRule type="cellIs" dxfId="4802" priority="149" operator="equal">
      <formula>"Vermelho"</formula>
    </cfRule>
    <cfRule type="cellIs" dxfId="4801" priority="148" operator="equal">
      <formula>"Verde"</formula>
    </cfRule>
    <cfRule type="cellIs" dxfId="4800" priority="147" operator="equal">
      <formula>"Amarelo"</formula>
    </cfRule>
    <cfRule type="cellIs" dxfId="4799" priority="146" operator="equal">
      <formula>"Cinza"</formula>
    </cfRule>
    <cfRule type="cellIs" dxfId="4798" priority="145" operator="equal">
      <formula>"Roxo"</formula>
    </cfRule>
    <cfRule type="cellIs" dxfId="4797" priority="143" operator="equal">
      <formula>"Laranja"</formula>
    </cfRule>
  </conditionalFormatting>
  <conditionalFormatting sqref="S108">
    <cfRule type="cellIs" dxfId="4796" priority="159" operator="equal">
      <formula>"Laranja"</formula>
    </cfRule>
    <cfRule type="cellIs" dxfId="4795" priority="160" operator="equal">
      <formula>"Preto"</formula>
    </cfRule>
    <cfRule type="cellIs" dxfId="4794" priority="161" operator="equal">
      <formula>"Roxo"</formula>
    </cfRule>
    <cfRule type="cellIs" dxfId="4793" priority="162" operator="equal">
      <formula>"Cinza"</formula>
    </cfRule>
    <cfRule type="cellIs" dxfId="4792" priority="163" operator="equal">
      <formula>"Amarelo"</formula>
    </cfRule>
    <cfRule type="cellIs" dxfId="4791" priority="164" operator="equal">
      <formula>"Verde"</formula>
    </cfRule>
    <cfRule type="cellIs" dxfId="4790" priority="166" operator="equal">
      <formula>"Azul"</formula>
    </cfRule>
    <cfRule type="cellIs" dxfId="4789" priority="165" operator="equal">
      <formula>"Vermelho"</formula>
    </cfRule>
  </conditionalFormatting>
  <conditionalFormatting sqref="S121">
    <cfRule type="cellIs" dxfId="4788" priority="175" operator="equal">
      <formula>"Laranja"</formula>
    </cfRule>
    <cfRule type="cellIs" dxfId="4787" priority="176" operator="equal">
      <formula>"Preto"</formula>
    </cfRule>
    <cfRule type="cellIs" dxfId="4786" priority="177" operator="equal">
      <formula>"Roxo"</formula>
    </cfRule>
    <cfRule type="cellIs" dxfId="4785" priority="178" operator="equal">
      <formula>"Cinza"</formula>
    </cfRule>
    <cfRule type="cellIs" dxfId="4784" priority="179" operator="equal">
      <formula>"Amarelo"</formula>
    </cfRule>
    <cfRule type="cellIs" dxfId="4783" priority="180" operator="equal">
      <formula>"Verde"</formula>
    </cfRule>
    <cfRule type="cellIs" dxfId="4782" priority="181" operator="equal">
      <formula>"Vermelho"</formula>
    </cfRule>
    <cfRule type="cellIs" dxfId="4781" priority="182" operator="equal">
      <formula>"Azul"</formula>
    </cfRule>
  </conditionalFormatting>
  <conditionalFormatting sqref="W43:AC76 AF44:AF45 AI44:AI45">
    <cfRule type="cellIs" dxfId="4780" priority="15" operator="greaterThan">
      <formula>0</formula>
    </cfRule>
  </conditionalFormatting>
  <conditionalFormatting sqref="AD3:AD5">
    <cfRule type="top10" dxfId="4779" priority="183" rank="1"/>
  </conditionalFormatting>
  <conditionalFormatting sqref="AD6:AD10">
    <cfRule type="top10" dxfId="4778" priority="14" rank="1"/>
  </conditionalFormatting>
  <conditionalFormatting sqref="AD11:AD18">
    <cfRule type="top10" dxfId="4777" priority="13" rank="2"/>
  </conditionalFormatting>
  <conditionalFormatting sqref="AD19:AD23">
    <cfRule type="top10" dxfId="4776" priority="12" rank="1"/>
  </conditionalFormatting>
  <conditionalFormatting sqref="AD24:AD31">
    <cfRule type="top10" dxfId="4775" priority="11" rank="2"/>
  </conditionalFormatting>
  <conditionalFormatting sqref="AD32:AD36">
    <cfRule type="top10" dxfId="4774" priority="10" rank="1"/>
  </conditionalFormatting>
  <conditionalFormatting sqref="AE3:AE36">
    <cfRule type="cellIs" dxfId="4773" priority="1" operator="equal">
      <formula>2</formula>
    </cfRule>
  </conditionalFormatting>
  <conditionalFormatting sqref="AF3:AF5">
    <cfRule type="top10" dxfId="4772" priority="22" rank="1"/>
  </conditionalFormatting>
  <conditionalFormatting sqref="AF6:AF10">
    <cfRule type="top10" dxfId="4771" priority="21" rank="1"/>
  </conditionalFormatting>
  <conditionalFormatting sqref="AF11:AF18">
    <cfRule type="top10" dxfId="4770" priority="20" rank="2"/>
  </conditionalFormatting>
  <conditionalFormatting sqref="AF19:AF23">
    <cfRule type="top10" dxfId="4769" priority="19" rank="1"/>
  </conditionalFormatting>
  <conditionalFormatting sqref="AF24:AF31">
    <cfRule type="top10" dxfId="4768" priority="18" rank="2"/>
  </conditionalFormatting>
  <conditionalFormatting sqref="AF32:AF36">
    <cfRule type="top10" dxfId="4767" priority="17" rank="1"/>
  </conditionalFormatting>
  <conditionalFormatting sqref="AG3:AG36">
    <cfRule type="cellIs" dxfId="4766" priority="16" operator="greaterThan">
      <formula>0</formula>
    </cfRule>
  </conditionalFormatting>
  <conditionalFormatting sqref="AH3:AH5">
    <cfRule type="top10" dxfId="4765" priority="7" bottom="1" rank="1"/>
  </conditionalFormatting>
  <conditionalFormatting sqref="AH6:AH10">
    <cfRule type="top10" dxfId="4764" priority="6" bottom="1" rank="1"/>
  </conditionalFormatting>
  <conditionalFormatting sqref="AH11:AH18">
    <cfRule type="top10" dxfId="4763" priority="5" bottom="1" rank="2"/>
  </conditionalFormatting>
  <conditionalFormatting sqref="AH19:AH23">
    <cfRule type="top10" dxfId="4762" priority="4" bottom="1" rank="1"/>
  </conditionalFormatting>
  <conditionalFormatting sqref="AH1:AI1">
    <cfRule type="cellIs" dxfId="4761" priority="8" operator="equal">
      <formula>2</formula>
    </cfRule>
    <cfRule type="cellIs" dxfId="4760" priority="9" operator="equal">
      <formula>1</formula>
    </cfRule>
  </conditionalFormatting>
  <conditionalFormatting sqref="AI24:AI31">
    <cfRule type="top10" dxfId="4759" priority="3" rank="2"/>
  </conditionalFormatting>
  <conditionalFormatting sqref="AI32:AI36">
    <cfRule type="top10" dxfId="4758" priority="2" rank="1"/>
  </conditionalFormatting>
  <pageMargins left="0.7" right="0.7" top="0.75" bottom="0.75" header="0" footer="0"/>
  <pageSetup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09F5D-B57B-40FC-BD70-FF3CA66174A9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W29" sqref="W29"/>
      <selection pane="topRight" activeCell="W29" sqref="W29"/>
      <selection pane="bottomLeft" activeCell="W29" sqref="W29"/>
      <selection pane="bottomRight" activeCell="BQ41" sqref="BQ41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W12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77</v>
      </c>
      <c r="W3" s="169">
        <f t="shared" ref="W3:W36" si="0">COUNTIF($C$2:$C$123,V3)+COUNTIF($S$2:$S$123,V3)</f>
        <v>6</v>
      </c>
      <c r="X3" s="164">
        <f t="shared" ref="X3:X36" si="1">SUMIF($C$2:$C$123,V3,$F$2:$F$123)+SUMIF($S$2:$S$123,V3,$M$2:$M$123)</f>
        <v>3</v>
      </c>
      <c r="Y3" s="164">
        <f t="shared" ref="Y3:Y36" si="2">SUMIF($C$2:$C$123,V3,$G$2:$G$123)+SUMIF($S$2:$S$123,V3,$N$2:$N$123)</f>
        <v>6</v>
      </c>
      <c r="Z3" s="164">
        <f t="shared" ref="Z3:Z36" si="3">SUMIF($C$2:$C$123,V3,$H$2:$H$123)+SUMIF($S$2:$S$123,V3,$O$2:$O$123)</f>
        <v>1</v>
      </c>
      <c r="AA3" s="164">
        <f>SUMIF($C$2:$C$123,V3,$I$2:$I$123)+SUMIF($S$2:$S$123,V3,$P$2:P$123)</f>
        <v>1</v>
      </c>
      <c r="AB3" s="174">
        <f t="shared" ref="AB3:AB36" si="4">SUMIF($C$2:$C$123,V3,$J$2:$J$123)+SUMIF($S$2:$S$123,V3,$Q$2:$Q$123)</f>
        <v>4</v>
      </c>
      <c r="AC3" s="180">
        <f t="shared" ref="AC3:AC36" si="5">SUMIF($C$2:$C$123,V3,$E$2:$E$123)+SUMIF($S$2:$S$123,V3,$L$2:$L$123)</f>
        <v>4</v>
      </c>
      <c r="AD3" s="183">
        <f t="shared" ref="AD3:AD36" si="6">IFERROR(IF(W3&gt;=($AI$42*$AI$43),(AC3)/(W3*3),"-"),"-")</f>
        <v>0.22222222222222221</v>
      </c>
      <c r="AE3" s="180">
        <f>IF(W3&gt;0,IF(AH3=MIN($AH$3:$AH$5),2,0),)</f>
        <v>0</v>
      </c>
      <c r="AF3" s="190">
        <f>IF(W3&gt;0,IF(AD3=MAX($AD$3:$AD$5),AC3+AE3+2,AC3+AE3),)</f>
        <v>4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1</v>
      </c>
      <c r="AI3" s="206">
        <f>IFERROR(IF(W3&gt;=($AI$42*$AI$43),X3/W3,"-"),"-")</f>
        <v>0.5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199</v>
      </c>
      <c r="D4" s="49">
        <f>SUM(D5:D14)</f>
        <v>0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2</v>
      </c>
      <c r="S4" s="149" t="s">
        <v>198</v>
      </c>
      <c r="T4" s="34"/>
      <c r="U4" s="159" t="s">
        <v>18</v>
      </c>
      <c r="V4" s="197" t="s">
        <v>205</v>
      </c>
      <c r="W4" s="170">
        <f t="shared" si="0"/>
        <v>6</v>
      </c>
      <c r="X4" s="52">
        <f t="shared" si="1"/>
        <v>6</v>
      </c>
      <c r="Y4" s="52">
        <f t="shared" si="2"/>
        <v>3</v>
      </c>
      <c r="Z4" s="52">
        <f t="shared" si="3"/>
        <v>4</v>
      </c>
      <c r="AA4" s="52">
        <f>SUMIF($C$2:$C$123,V4,$I$2:$I$123)+SUMIF($S$2:$S$123,V4,$P$2:P$123)</f>
        <v>1</v>
      </c>
      <c r="AB4" s="171">
        <f t="shared" si="4"/>
        <v>1</v>
      </c>
      <c r="AC4" s="178">
        <f t="shared" si="5"/>
        <v>13</v>
      </c>
      <c r="AD4" s="181">
        <f t="shared" si="6"/>
        <v>0.72222222222222221</v>
      </c>
      <c r="AE4" s="178">
        <f>IF(W4&gt;0,IF(AH4=MIN($AH$3:$AH$5),2,0),)</f>
        <v>2</v>
      </c>
      <c r="AF4" s="191">
        <f>IF(W4&gt;0,IF(AD4=MAX($AD$3:$AD$5),AC4+AE4+2,AC4+AE4),)</f>
        <v>17</v>
      </c>
      <c r="AG4" s="187">
        <f t="shared" si="7"/>
        <v>0</v>
      </c>
      <c r="AH4" s="53">
        <f t="shared" si="8"/>
        <v>0.5</v>
      </c>
      <c r="AI4" s="207">
        <f t="shared" ref="AI4:AI36" si="9">IFERROR(IF(W4&gt;=($AI$42*$AI$43),X4/W4,"-"),"-")</f>
        <v>1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77</v>
      </c>
      <c r="D5" s="56"/>
      <c r="E5" s="56">
        <f t="shared" ref="E5:E14" si="10">IF((C5=""),0,IF($D$4=$R$4,1,IF($D$4&gt;$R$4,3,IF($D$4&lt;$R$4,0))))</f>
        <v>0</v>
      </c>
      <c r="F5" s="56">
        <f t="shared" ref="F5:F14" si="11">$D$4</f>
        <v>0</v>
      </c>
      <c r="G5" s="56">
        <f t="shared" ref="G5:G14" si="12">$R$4</f>
        <v>2</v>
      </c>
      <c r="H5" s="56">
        <f t="shared" ref="H5:H14" si="13">IF((C5=""),0,IF($D$4&gt;$R$4,1,0))</f>
        <v>0</v>
      </c>
      <c r="I5" s="56">
        <f t="shared" ref="I5:I14" si="14">IF((C5=""),0,IF($D$4=$R$4,1,0))</f>
        <v>0</v>
      </c>
      <c r="J5" s="56">
        <f t="shared" ref="J5:J14" si="15">IF((C5=""),0,IF($D$4&lt;$R$4,1,0))</f>
        <v>1</v>
      </c>
      <c r="K5" s="57"/>
      <c r="L5" s="56">
        <f t="shared" ref="L5:L14" si="16">IF((S5=""),0,IF($D$4=$R$4,1,IF($D$4&lt;$R$4,3,IF($D$4&gt;$R$4,0))))</f>
        <v>3</v>
      </c>
      <c r="M5" s="56">
        <f t="shared" ref="M5:M14" si="17">$R$4</f>
        <v>2</v>
      </c>
      <c r="N5" s="56">
        <f t="shared" ref="N5:N14" si="18">$D$4</f>
        <v>0</v>
      </c>
      <c r="O5" s="56">
        <f t="shared" ref="O5:O14" si="19">IF((S5=""),0,IF($D$4&lt;$R$4,1,0))</f>
        <v>1</v>
      </c>
      <c r="P5" s="56">
        <f t="shared" ref="P5:P14" si="20">IF((S5=""),0,IF($D$4=$R$4,1,0))</f>
        <v>0</v>
      </c>
      <c r="Q5" s="56">
        <f t="shared" ref="Q5:Q14" si="21">IF((S5=""),0,IF($D$4&gt;$R$4,1,0))</f>
        <v>0</v>
      </c>
      <c r="R5" s="56"/>
      <c r="S5" s="55" t="s">
        <v>205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13</v>
      </c>
      <c r="D6" s="56"/>
      <c r="E6" s="56">
        <f t="shared" si="10"/>
        <v>0</v>
      </c>
      <c r="F6" s="56">
        <f t="shared" si="11"/>
        <v>0</v>
      </c>
      <c r="G6" s="56">
        <f t="shared" si="12"/>
        <v>2</v>
      </c>
      <c r="H6" s="56">
        <f t="shared" si="13"/>
        <v>0</v>
      </c>
      <c r="I6" s="56">
        <f t="shared" si="14"/>
        <v>0</v>
      </c>
      <c r="J6" s="56">
        <f t="shared" si="15"/>
        <v>1</v>
      </c>
      <c r="K6" s="57"/>
      <c r="L6" s="56">
        <f t="shared" si="16"/>
        <v>3</v>
      </c>
      <c r="M6" s="56">
        <f t="shared" si="17"/>
        <v>2</v>
      </c>
      <c r="N6" s="56">
        <f t="shared" si="18"/>
        <v>0</v>
      </c>
      <c r="O6" s="56">
        <f t="shared" si="19"/>
        <v>1</v>
      </c>
      <c r="P6" s="56">
        <f t="shared" si="20"/>
        <v>0</v>
      </c>
      <c r="Q6" s="56">
        <f t="shared" si="21"/>
        <v>0</v>
      </c>
      <c r="R6" s="56"/>
      <c r="S6" s="55" t="s">
        <v>114</v>
      </c>
      <c r="T6" s="34"/>
      <c r="U6" s="163" t="s">
        <v>78</v>
      </c>
      <c r="V6" s="199" t="s">
        <v>114</v>
      </c>
      <c r="W6" s="169">
        <f t="shared" si="0"/>
        <v>4</v>
      </c>
      <c r="X6" s="164">
        <f t="shared" si="1"/>
        <v>4</v>
      </c>
      <c r="Y6" s="164">
        <f t="shared" si="2"/>
        <v>2</v>
      </c>
      <c r="Z6" s="164">
        <f t="shared" si="3"/>
        <v>2</v>
      </c>
      <c r="AA6" s="164">
        <f>SUMIF($C$2:$C$123,V6,$I$2:$I$123)+SUMIF($S$2:$S$123,V6,$P$2:P$123)</f>
        <v>1</v>
      </c>
      <c r="AB6" s="174">
        <f t="shared" si="4"/>
        <v>1</v>
      </c>
      <c r="AC6" s="180">
        <f t="shared" si="5"/>
        <v>7</v>
      </c>
      <c r="AD6" s="183">
        <f t="shared" si="6"/>
        <v>0.58333333333333337</v>
      </c>
      <c r="AE6" s="180">
        <f>IF(W6&gt;0,IF(AH6=MIN($AH$6:$AH$10),2,0),)</f>
        <v>2</v>
      </c>
      <c r="AF6" s="190">
        <f>IF(W6&gt;0,IF(AD6=MAX($AD$6:$AD$10),AC6+AE6+2,AC6+AE6),)</f>
        <v>11</v>
      </c>
      <c r="AG6" s="189">
        <f t="shared" si="7"/>
        <v>0</v>
      </c>
      <c r="AH6" s="165">
        <f t="shared" si="8"/>
        <v>0.5</v>
      </c>
      <c r="AI6" s="206">
        <f t="shared" si="9"/>
        <v>1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145</v>
      </c>
      <c r="D7" s="56"/>
      <c r="E7" s="56">
        <f t="shared" si="10"/>
        <v>0</v>
      </c>
      <c r="F7" s="56">
        <f t="shared" si="11"/>
        <v>0</v>
      </c>
      <c r="G7" s="56">
        <f t="shared" si="12"/>
        <v>2</v>
      </c>
      <c r="H7" s="56">
        <f t="shared" si="13"/>
        <v>0</v>
      </c>
      <c r="I7" s="56">
        <f t="shared" si="14"/>
        <v>0</v>
      </c>
      <c r="J7" s="56">
        <f t="shared" si="15"/>
        <v>1</v>
      </c>
      <c r="K7" s="57"/>
      <c r="L7" s="56">
        <f t="shared" si="16"/>
        <v>3</v>
      </c>
      <c r="M7" s="56">
        <f t="shared" si="17"/>
        <v>2</v>
      </c>
      <c r="N7" s="56">
        <f t="shared" si="18"/>
        <v>0</v>
      </c>
      <c r="O7" s="56">
        <f t="shared" si="19"/>
        <v>1</v>
      </c>
      <c r="P7" s="56">
        <f t="shared" si="20"/>
        <v>0</v>
      </c>
      <c r="Q7" s="56">
        <f t="shared" si="21"/>
        <v>0</v>
      </c>
      <c r="R7" s="56"/>
      <c r="S7" s="55" t="s">
        <v>116</v>
      </c>
      <c r="T7" s="34"/>
      <c r="U7" s="166" t="s">
        <v>78</v>
      </c>
      <c r="V7" s="200" t="s">
        <v>13</v>
      </c>
      <c r="W7" s="170">
        <f t="shared" si="0"/>
        <v>4</v>
      </c>
      <c r="X7" s="52">
        <f t="shared" si="1"/>
        <v>2</v>
      </c>
      <c r="Y7" s="52">
        <f t="shared" si="2"/>
        <v>6</v>
      </c>
      <c r="Z7" s="52">
        <f t="shared" si="3"/>
        <v>1</v>
      </c>
      <c r="AA7" s="52">
        <f>SUMIF($C$2:$C$123,V7,$I$2:$I$123)+SUMIF($S$2:$S$123,V7,$P$2:P$123)</f>
        <v>0</v>
      </c>
      <c r="AB7" s="171">
        <f t="shared" si="4"/>
        <v>3</v>
      </c>
      <c r="AC7" s="178">
        <f t="shared" si="5"/>
        <v>3</v>
      </c>
      <c r="AD7" s="181">
        <f t="shared" si="6"/>
        <v>0.25</v>
      </c>
      <c r="AE7" s="178">
        <f>IF(W7&gt;0,IF(AH7=MIN($AH$6:$AH$10),2,0),)</f>
        <v>0</v>
      </c>
      <c r="AF7" s="191">
        <f>IF(W7&gt;0,IF(AD7=MAX($AD$6:$AD$10),AC7+AE7+2,AC7+AE7),)</f>
        <v>3</v>
      </c>
      <c r="AG7" s="187">
        <f t="shared" si="7"/>
        <v>0</v>
      </c>
      <c r="AH7" s="53">
        <f t="shared" si="8"/>
        <v>1.5</v>
      </c>
      <c r="AI7" s="207">
        <f t="shared" si="9"/>
        <v>0.5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82</v>
      </c>
      <c r="D8" s="56"/>
      <c r="E8" s="56">
        <f t="shared" si="10"/>
        <v>0</v>
      </c>
      <c r="F8" s="56">
        <f t="shared" si="11"/>
        <v>0</v>
      </c>
      <c r="G8" s="56">
        <f t="shared" si="12"/>
        <v>2</v>
      </c>
      <c r="H8" s="56">
        <f t="shared" si="13"/>
        <v>0</v>
      </c>
      <c r="I8" s="56">
        <f t="shared" si="14"/>
        <v>0</v>
      </c>
      <c r="J8" s="56">
        <f t="shared" si="15"/>
        <v>1</v>
      </c>
      <c r="K8" s="57"/>
      <c r="L8" s="56">
        <f t="shared" si="16"/>
        <v>3</v>
      </c>
      <c r="M8" s="56">
        <f t="shared" si="17"/>
        <v>2</v>
      </c>
      <c r="N8" s="56">
        <f t="shared" si="18"/>
        <v>0</v>
      </c>
      <c r="O8" s="56">
        <f t="shared" si="19"/>
        <v>1</v>
      </c>
      <c r="P8" s="56">
        <f t="shared" si="20"/>
        <v>0</v>
      </c>
      <c r="Q8" s="56">
        <f t="shared" si="21"/>
        <v>0</v>
      </c>
      <c r="R8" s="56">
        <v>1</v>
      </c>
      <c r="S8" s="55" t="s">
        <v>81</v>
      </c>
      <c r="T8" s="34"/>
      <c r="U8" s="159" t="s">
        <v>78</v>
      </c>
      <c r="V8" s="197"/>
      <c r="W8" s="170">
        <f t="shared" si="0"/>
        <v>0</v>
      </c>
      <c r="X8" s="52">
        <f t="shared" si="1"/>
        <v>0</v>
      </c>
      <c r="Y8" s="52">
        <f t="shared" si="2"/>
        <v>0</v>
      </c>
      <c r="Z8" s="52">
        <f t="shared" si="3"/>
        <v>0</v>
      </c>
      <c r="AA8" s="52">
        <f>SUMIF($C$2:$C$123,V8,$I$2:$I$123)+SUMIF($S$2:$S$123,V8,$P$2:P$123)</f>
        <v>0</v>
      </c>
      <c r="AB8" s="171">
        <f t="shared" si="4"/>
        <v>0</v>
      </c>
      <c r="AC8" s="178">
        <f t="shared" si="5"/>
        <v>0</v>
      </c>
      <c r="AD8" s="181" t="str">
        <f t="shared" si="6"/>
        <v>-</v>
      </c>
      <c r="AE8" s="178">
        <f>IF(W8&gt;0,IF(AH8=MIN($AH$6:$AH$10),2,0),)</f>
        <v>0</v>
      </c>
      <c r="AF8" s="191">
        <f>IF(W8&gt;0,IF(AD8=MAX($AD$6:$AD$10),AC8+AE8+2,AC8+AE8),)</f>
        <v>0</v>
      </c>
      <c r="AG8" s="187">
        <f t="shared" si="7"/>
        <v>0</v>
      </c>
      <c r="AH8" s="53" t="str">
        <f t="shared" si="8"/>
        <v>-</v>
      </c>
      <c r="AI8" s="207" t="str">
        <f t="shared" si="9"/>
        <v>-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 t="s">
        <v>85</v>
      </c>
      <c r="D9" s="56"/>
      <c r="E9" s="56">
        <f t="shared" si="10"/>
        <v>0</v>
      </c>
      <c r="F9" s="56">
        <f t="shared" si="11"/>
        <v>0</v>
      </c>
      <c r="G9" s="56">
        <f t="shared" si="12"/>
        <v>2</v>
      </c>
      <c r="H9" s="56">
        <f t="shared" si="13"/>
        <v>0</v>
      </c>
      <c r="I9" s="56">
        <f t="shared" si="14"/>
        <v>0</v>
      </c>
      <c r="J9" s="56">
        <f t="shared" si="15"/>
        <v>1</v>
      </c>
      <c r="K9" s="57"/>
      <c r="L9" s="56">
        <f t="shared" si="16"/>
        <v>3</v>
      </c>
      <c r="M9" s="56">
        <f t="shared" si="17"/>
        <v>2</v>
      </c>
      <c r="N9" s="56">
        <f t="shared" si="18"/>
        <v>0</v>
      </c>
      <c r="O9" s="56">
        <f t="shared" si="19"/>
        <v>1</v>
      </c>
      <c r="P9" s="56">
        <f t="shared" si="20"/>
        <v>0</v>
      </c>
      <c r="Q9" s="56">
        <f t="shared" si="21"/>
        <v>0</v>
      </c>
      <c r="R9" s="56"/>
      <c r="S9" s="55" t="s">
        <v>142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148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172</v>
      </c>
      <c r="D10" s="56"/>
      <c r="E10" s="56">
        <f t="shared" si="10"/>
        <v>0</v>
      </c>
      <c r="F10" s="56">
        <f t="shared" si="11"/>
        <v>0</v>
      </c>
      <c r="G10" s="56">
        <f t="shared" si="12"/>
        <v>2</v>
      </c>
      <c r="H10" s="56">
        <f t="shared" si="13"/>
        <v>0</v>
      </c>
      <c r="I10" s="56">
        <f t="shared" si="14"/>
        <v>0</v>
      </c>
      <c r="J10" s="56">
        <f t="shared" si="15"/>
        <v>1</v>
      </c>
      <c r="K10" s="57"/>
      <c r="L10" s="56">
        <f t="shared" si="16"/>
        <v>3</v>
      </c>
      <c r="M10" s="56">
        <f t="shared" si="17"/>
        <v>2</v>
      </c>
      <c r="N10" s="56">
        <f t="shared" si="18"/>
        <v>0</v>
      </c>
      <c r="O10" s="56">
        <f t="shared" si="19"/>
        <v>1</v>
      </c>
      <c r="P10" s="56">
        <f t="shared" si="20"/>
        <v>0</v>
      </c>
      <c r="Q10" s="56">
        <f t="shared" si="21"/>
        <v>0</v>
      </c>
      <c r="R10" s="56">
        <v>1</v>
      </c>
      <c r="S10" s="55" t="s">
        <v>143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 t="s">
        <v>174</v>
      </c>
      <c r="D11" s="56"/>
      <c r="E11" s="56">
        <f t="shared" si="10"/>
        <v>0</v>
      </c>
      <c r="F11" s="56">
        <f t="shared" si="11"/>
        <v>0</v>
      </c>
      <c r="G11" s="56">
        <f t="shared" si="12"/>
        <v>2</v>
      </c>
      <c r="H11" s="56">
        <f t="shared" si="13"/>
        <v>0</v>
      </c>
      <c r="I11" s="56">
        <f t="shared" si="14"/>
        <v>0</v>
      </c>
      <c r="J11" s="56">
        <f t="shared" si="15"/>
        <v>1</v>
      </c>
      <c r="K11" s="57"/>
      <c r="L11" s="56">
        <f t="shared" si="16"/>
        <v>3</v>
      </c>
      <c r="M11" s="56">
        <f t="shared" si="17"/>
        <v>2</v>
      </c>
      <c r="N11" s="56">
        <f t="shared" si="18"/>
        <v>0</v>
      </c>
      <c r="O11" s="56">
        <f t="shared" si="19"/>
        <v>1</v>
      </c>
      <c r="P11" s="56">
        <f t="shared" si="20"/>
        <v>0</v>
      </c>
      <c r="Q11" s="56">
        <f t="shared" si="21"/>
        <v>0</v>
      </c>
      <c r="R11" s="56"/>
      <c r="S11" s="55" t="s">
        <v>197</v>
      </c>
      <c r="T11" s="34"/>
      <c r="U11" s="168" t="s">
        <v>121</v>
      </c>
      <c r="V11" s="196" t="s">
        <v>81</v>
      </c>
      <c r="W11" s="169">
        <f t="shared" si="0"/>
        <v>4</v>
      </c>
      <c r="X11" s="164">
        <f t="shared" si="1"/>
        <v>4</v>
      </c>
      <c r="Y11" s="164">
        <f t="shared" si="2"/>
        <v>2</v>
      </c>
      <c r="Z11" s="164">
        <f t="shared" si="3"/>
        <v>2</v>
      </c>
      <c r="AA11" s="164">
        <f>SUMIF($C$2:$C$123,V11,$I$2:$I$123)+SUMIF($S$2:$S$123,V11,$P$2:P$123)</f>
        <v>1</v>
      </c>
      <c r="AB11" s="174">
        <f t="shared" si="4"/>
        <v>1</v>
      </c>
      <c r="AC11" s="180">
        <f t="shared" si="5"/>
        <v>7</v>
      </c>
      <c r="AD11" s="183">
        <f t="shared" si="6"/>
        <v>0.58333333333333337</v>
      </c>
      <c r="AE11" s="180">
        <f t="shared" ref="AE11:AE18" si="22">IF(W11&gt;0,IF(OR(SMALL($AH$11:$AH$18,2)=AH11,SMALL($AH$11:$AH$18,1)=AH11),2,0),)</f>
        <v>0</v>
      </c>
      <c r="AF11" s="190">
        <f t="shared" ref="AF11:AF18" si="23">IF(W11&gt;0,IF(OR(LARGE($AD$11:$AD$18,2)=AD11,LARGE($AD$11:$AD$18,1)=AD11),AC11+AE11+2,AC11+AE11),)</f>
        <v>9</v>
      </c>
      <c r="AG11" s="189">
        <f t="shared" si="7"/>
        <v>1</v>
      </c>
      <c r="AH11" s="165">
        <f t="shared" si="8"/>
        <v>0.5</v>
      </c>
      <c r="AI11" s="206">
        <f t="shared" si="9"/>
        <v>1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12</v>
      </c>
      <c r="D12" s="56"/>
      <c r="E12" s="56">
        <f t="shared" si="10"/>
        <v>0</v>
      </c>
      <c r="F12" s="56">
        <f t="shared" si="11"/>
        <v>0</v>
      </c>
      <c r="G12" s="56">
        <f t="shared" si="12"/>
        <v>2</v>
      </c>
      <c r="H12" s="56">
        <f t="shared" si="13"/>
        <v>0</v>
      </c>
      <c r="I12" s="56">
        <f t="shared" si="14"/>
        <v>0</v>
      </c>
      <c r="J12" s="56">
        <f t="shared" si="15"/>
        <v>1</v>
      </c>
      <c r="K12" s="57"/>
      <c r="L12" s="56">
        <f t="shared" si="16"/>
        <v>3</v>
      </c>
      <c r="M12" s="56">
        <f t="shared" si="17"/>
        <v>2</v>
      </c>
      <c r="N12" s="56">
        <f t="shared" si="18"/>
        <v>0</v>
      </c>
      <c r="O12" s="56">
        <f t="shared" si="19"/>
        <v>1</v>
      </c>
      <c r="P12" s="56">
        <f t="shared" si="20"/>
        <v>0</v>
      </c>
      <c r="Q12" s="56">
        <f t="shared" si="21"/>
        <v>0</v>
      </c>
      <c r="R12" s="56"/>
      <c r="S12" s="55" t="s">
        <v>148</v>
      </c>
      <c r="T12" s="34"/>
      <c r="U12" s="159" t="s">
        <v>121</v>
      </c>
      <c r="V12" s="197" t="s">
        <v>116</v>
      </c>
      <c r="W12" s="170">
        <f t="shared" si="0"/>
        <v>4</v>
      </c>
      <c r="X12" s="52">
        <f t="shared" si="1"/>
        <v>4</v>
      </c>
      <c r="Y12" s="52">
        <f t="shared" si="2"/>
        <v>2</v>
      </c>
      <c r="Z12" s="52">
        <f t="shared" si="3"/>
        <v>2</v>
      </c>
      <c r="AA12" s="52">
        <f>SUMIF($C$2:$C$123,V12,$I$2:$I$123)+SUMIF($S$2:$S$123,V12,$P$2:P$123)</f>
        <v>1</v>
      </c>
      <c r="AB12" s="171">
        <f t="shared" si="4"/>
        <v>1</v>
      </c>
      <c r="AC12" s="178">
        <f t="shared" si="5"/>
        <v>7</v>
      </c>
      <c r="AD12" s="181">
        <f t="shared" si="6"/>
        <v>0.58333333333333337</v>
      </c>
      <c r="AE12" s="178">
        <f t="shared" si="22"/>
        <v>0</v>
      </c>
      <c r="AF12" s="191">
        <f t="shared" si="23"/>
        <v>9</v>
      </c>
      <c r="AG12" s="187">
        <f t="shared" si="7"/>
        <v>0</v>
      </c>
      <c r="AH12" s="53">
        <f t="shared" si="8"/>
        <v>0.5</v>
      </c>
      <c r="AI12" s="207">
        <f t="shared" si="9"/>
        <v>1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0</v>
      </c>
      <c r="G13" s="56">
        <f t="shared" si="12"/>
        <v>2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2</v>
      </c>
      <c r="N13" s="56">
        <f t="shared" si="18"/>
        <v>0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197" t="s">
        <v>82</v>
      </c>
      <c r="W13" s="170">
        <f t="shared" si="0"/>
        <v>4</v>
      </c>
      <c r="X13" s="52">
        <f t="shared" si="1"/>
        <v>2</v>
      </c>
      <c r="Y13" s="52">
        <f t="shared" si="2"/>
        <v>6</v>
      </c>
      <c r="Z13" s="52">
        <f t="shared" si="3"/>
        <v>1</v>
      </c>
      <c r="AA13" s="52">
        <f>SUMIF($C$2:$C$123,V13,$I$2:$I$123)+SUMIF($S$2:$S$123,V13,$P$2:P$123)</f>
        <v>0</v>
      </c>
      <c r="AB13" s="171">
        <f t="shared" si="4"/>
        <v>3</v>
      </c>
      <c r="AC13" s="178">
        <f t="shared" si="5"/>
        <v>3</v>
      </c>
      <c r="AD13" s="181">
        <f t="shared" si="6"/>
        <v>0.25</v>
      </c>
      <c r="AE13" s="178">
        <f t="shared" si="22"/>
        <v>0</v>
      </c>
      <c r="AF13" s="191">
        <f t="shared" si="23"/>
        <v>3</v>
      </c>
      <c r="AG13" s="187">
        <f t="shared" si="7"/>
        <v>0</v>
      </c>
      <c r="AH13" s="53">
        <f t="shared" si="8"/>
        <v>1.5</v>
      </c>
      <c r="AI13" s="207">
        <f t="shared" si="9"/>
        <v>0.5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0</v>
      </c>
      <c r="G14" s="67">
        <f t="shared" si="12"/>
        <v>2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2</v>
      </c>
      <c r="N14" s="67">
        <f t="shared" si="18"/>
        <v>0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 t="s">
        <v>145</v>
      </c>
      <c r="W14" s="170">
        <f t="shared" si="0"/>
        <v>4</v>
      </c>
      <c r="X14" s="52">
        <f t="shared" si="1"/>
        <v>2</v>
      </c>
      <c r="Y14" s="52">
        <f t="shared" si="2"/>
        <v>6</v>
      </c>
      <c r="Z14" s="52">
        <f t="shared" si="3"/>
        <v>1</v>
      </c>
      <c r="AA14" s="52">
        <f>SUMIF($C$2:$C$123,V14,$I$2:$I$123)+SUMIF($S$2:$S$123,V14,$P$2:P$123)</f>
        <v>0</v>
      </c>
      <c r="AB14" s="171">
        <f t="shared" si="4"/>
        <v>3</v>
      </c>
      <c r="AC14" s="178">
        <f t="shared" si="5"/>
        <v>3</v>
      </c>
      <c r="AD14" s="181">
        <f t="shared" si="6"/>
        <v>0.25</v>
      </c>
      <c r="AE14" s="178">
        <f t="shared" si="22"/>
        <v>0</v>
      </c>
      <c r="AF14" s="191">
        <f t="shared" si="23"/>
        <v>3</v>
      </c>
      <c r="AG14" s="187">
        <f t="shared" si="7"/>
        <v>0</v>
      </c>
      <c r="AH14" s="53">
        <f t="shared" si="8"/>
        <v>1.5</v>
      </c>
      <c r="AI14" s="207">
        <f t="shared" si="9"/>
        <v>0.5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 t="s">
        <v>115</v>
      </c>
      <c r="W15" s="170">
        <f t="shared" si="0"/>
        <v>4</v>
      </c>
      <c r="X15" s="52">
        <f t="shared" si="1"/>
        <v>3</v>
      </c>
      <c r="Y15" s="52">
        <f t="shared" si="2"/>
        <v>1</v>
      </c>
      <c r="Z15" s="52">
        <f t="shared" si="3"/>
        <v>2</v>
      </c>
      <c r="AA15" s="52">
        <f>SUMIF($C$2:$C$123,V15,$I$2:$I$123)+SUMIF($S$2:$S$123,V15,$P$2:P$123)</f>
        <v>1</v>
      </c>
      <c r="AB15" s="171">
        <f t="shared" si="4"/>
        <v>1</v>
      </c>
      <c r="AC15" s="178">
        <f t="shared" si="5"/>
        <v>7</v>
      </c>
      <c r="AD15" s="181">
        <f t="shared" si="6"/>
        <v>0.58333333333333337</v>
      </c>
      <c r="AE15" s="178">
        <f t="shared" si="22"/>
        <v>2</v>
      </c>
      <c r="AF15" s="191">
        <f t="shared" si="23"/>
        <v>11</v>
      </c>
      <c r="AG15" s="187">
        <f t="shared" si="7"/>
        <v>0</v>
      </c>
      <c r="AH15" s="53">
        <f t="shared" si="8"/>
        <v>0.25</v>
      </c>
      <c r="AI15" s="207">
        <f t="shared" si="9"/>
        <v>0.75</v>
      </c>
      <c r="AJ15" s="34"/>
      <c r="AS15" s="97"/>
      <c r="AT15" s="294"/>
      <c r="AU15" s="288"/>
      <c r="AV15" s="426" t="s">
        <v>197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143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 t="s">
        <v>14</v>
      </c>
      <c r="W16" s="170">
        <f t="shared" si="0"/>
        <v>4</v>
      </c>
      <c r="X16" s="52">
        <f t="shared" si="1"/>
        <v>3</v>
      </c>
      <c r="Y16" s="52">
        <f t="shared" si="2"/>
        <v>1</v>
      </c>
      <c r="Z16" s="52">
        <f t="shared" si="3"/>
        <v>2</v>
      </c>
      <c r="AA16" s="52">
        <f>SUMIF($C$2:$C$123,V16,$I$2:$I$123)+SUMIF($S$2:$S$123,V16,$P$2:P$123)</f>
        <v>1</v>
      </c>
      <c r="AB16" s="171">
        <f t="shared" si="4"/>
        <v>1</v>
      </c>
      <c r="AC16" s="178">
        <f t="shared" si="5"/>
        <v>7</v>
      </c>
      <c r="AD16" s="181">
        <f t="shared" si="6"/>
        <v>0.58333333333333337</v>
      </c>
      <c r="AE16" s="178">
        <f t="shared" si="22"/>
        <v>2</v>
      </c>
      <c r="AF16" s="191">
        <f t="shared" si="23"/>
        <v>11</v>
      </c>
      <c r="AG16" s="187">
        <f t="shared" si="7"/>
        <v>1</v>
      </c>
      <c r="AH16" s="53">
        <f t="shared" si="8"/>
        <v>0.25</v>
      </c>
      <c r="AI16" s="207">
        <f t="shared" si="9"/>
        <v>0.75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Branco</v>
      </c>
      <c r="D17" s="49">
        <f>SUM(D18:D27)</f>
        <v>0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0</v>
      </c>
      <c r="S17" s="48" t="str">
        <f>C4</f>
        <v>Preto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Fabio</v>
      </c>
      <c r="D18" s="56"/>
      <c r="E18" s="56">
        <f t="shared" ref="E18:E27" si="24">IF((C18=""),0,IF($D$17=$R$17,1,IF($D$17&gt;$R$17,3,IF($D$17&lt;$R$17,0))))</f>
        <v>1</v>
      </c>
      <c r="F18" s="56">
        <f t="shared" ref="F18:F27" si="25">$D$17</f>
        <v>0</v>
      </c>
      <c r="G18" s="56">
        <f t="shared" ref="G18:G27" si="26">$R$17</f>
        <v>0</v>
      </c>
      <c r="H18" s="56">
        <f t="shared" ref="H18:H27" si="27">IF((C18=""),0,IF($D$17&gt;$R$17,1,0))</f>
        <v>0</v>
      </c>
      <c r="I18" s="56">
        <f t="shared" ref="I18:I27" si="28">IF((C18=""),0,IF($D$17=$R$17,1,0))</f>
        <v>1</v>
      </c>
      <c r="J18" s="56">
        <f t="shared" ref="J18:J27" si="29">IF((C18=""),0,IF($D$17&lt;$R$17,1,0))</f>
        <v>0</v>
      </c>
      <c r="K18" s="57"/>
      <c r="L18" s="56">
        <f t="shared" ref="L18:L27" si="30">IF((S18=""),0,IF($D$17=$R$17,1,IF($D$17&lt;$R$17,3,IF($D$17&gt;$R$17,0))))</f>
        <v>1</v>
      </c>
      <c r="M18" s="56">
        <f t="shared" ref="M18:M27" si="31">$R$17</f>
        <v>0</v>
      </c>
      <c r="N18" s="56">
        <f t="shared" ref="N18:N27" si="32">$D$17</f>
        <v>0</v>
      </c>
      <c r="O18" s="56">
        <f t="shared" ref="O18:O27" si="33">IF((S18=""),0,IF($D$17&lt;$R$17,1,0))</f>
        <v>0</v>
      </c>
      <c r="P18" s="56">
        <f t="shared" ref="P18:P27" si="34">IF((S18=""),0,IF($D$17=$R$17,1,0))</f>
        <v>1</v>
      </c>
      <c r="Q18" s="56">
        <f t="shared" ref="Q18:Q27" si="35">IF((S18=""),0,IF($D$17&gt;$R$17,1,0))</f>
        <v>0</v>
      </c>
      <c r="R18" s="56"/>
      <c r="S18" s="55" t="str">
        <f>$S$5</f>
        <v>Jean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114</v>
      </c>
      <c r="D19" s="56"/>
      <c r="E19" s="56">
        <f t="shared" si="24"/>
        <v>1</v>
      </c>
      <c r="F19" s="56">
        <f t="shared" si="25"/>
        <v>0</v>
      </c>
      <c r="G19" s="56">
        <f t="shared" si="26"/>
        <v>0</v>
      </c>
      <c r="H19" s="56">
        <f t="shared" si="27"/>
        <v>0</v>
      </c>
      <c r="I19" s="56">
        <f t="shared" si="28"/>
        <v>1</v>
      </c>
      <c r="J19" s="56">
        <f t="shared" si="29"/>
        <v>0</v>
      </c>
      <c r="K19" s="57"/>
      <c r="L19" s="56">
        <f t="shared" si="30"/>
        <v>1</v>
      </c>
      <c r="M19" s="56">
        <f t="shared" si="31"/>
        <v>0</v>
      </c>
      <c r="N19" s="56">
        <f t="shared" si="32"/>
        <v>0</v>
      </c>
      <c r="O19" s="56">
        <f t="shared" si="33"/>
        <v>0</v>
      </c>
      <c r="P19" s="56">
        <f t="shared" si="34"/>
        <v>1</v>
      </c>
      <c r="Q19" s="56">
        <f t="shared" si="35"/>
        <v>0</v>
      </c>
      <c r="R19" s="56"/>
      <c r="S19" s="55" t="s">
        <v>223</v>
      </c>
      <c r="T19" s="34"/>
      <c r="U19" s="169" t="s">
        <v>83</v>
      </c>
      <c r="V19" s="196" t="s">
        <v>142</v>
      </c>
      <c r="W19" s="169">
        <f t="shared" si="0"/>
        <v>4</v>
      </c>
      <c r="X19" s="164">
        <f t="shared" si="1"/>
        <v>4</v>
      </c>
      <c r="Y19" s="164">
        <f t="shared" si="2"/>
        <v>2</v>
      </c>
      <c r="Z19" s="164">
        <f t="shared" si="3"/>
        <v>2</v>
      </c>
      <c r="AA19" s="164">
        <f>SUMIF($C$2:$C$123,V19,$I$2:$I$123)+SUMIF($S$2:$S$123,V19,$P$2:P$123)</f>
        <v>1</v>
      </c>
      <c r="AB19" s="174">
        <f t="shared" si="4"/>
        <v>1</v>
      </c>
      <c r="AC19" s="180">
        <f t="shared" si="5"/>
        <v>7</v>
      </c>
      <c r="AD19" s="183">
        <f t="shared" si="6"/>
        <v>0.58333333333333337</v>
      </c>
      <c r="AE19" s="180">
        <f>IF(W19&gt;0,IF(AH19=MIN($AH$19:$AH$23),2,0),)</f>
        <v>0</v>
      </c>
      <c r="AF19" s="190">
        <f>IF(W19&gt;0,IF(AD19=MAX($AD$19:$AD$23),AC19+AE19+2,AC19+AE19),)</f>
        <v>9</v>
      </c>
      <c r="AG19" s="189">
        <f t="shared" si="7"/>
        <v>0</v>
      </c>
      <c r="AH19" s="165">
        <f t="shared" si="8"/>
        <v>0.5</v>
      </c>
      <c r="AI19" s="206">
        <f t="shared" si="9"/>
        <v>1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116</v>
      </c>
      <c r="D20" s="56"/>
      <c r="E20" s="56">
        <f t="shared" si="24"/>
        <v>1</v>
      </c>
      <c r="F20" s="56">
        <f t="shared" si="25"/>
        <v>0</v>
      </c>
      <c r="G20" s="56">
        <f t="shared" si="26"/>
        <v>0</v>
      </c>
      <c r="H20" s="56">
        <f t="shared" si="27"/>
        <v>0</v>
      </c>
      <c r="I20" s="56">
        <f t="shared" si="28"/>
        <v>1</v>
      </c>
      <c r="J20" s="56">
        <f t="shared" si="29"/>
        <v>0</v>
      </c>
      <c r="K20" s="57"/>
      <c r="L20" s="56">
        <f t="shared" si="30"/>
        <v>1</v>
      </c>
      <c r="M20" s="56">
        <f t="shared" si="31"/>
        <v>0</v>
      </c>
      <c r="N20" s="56">
        <f t="shared" si="32"/>
        <v>0</v>
      </c>
      <c r="O20" s="56">
        <f t="shared" si="33"/>
        <v>0</v>
      </c>
      <c r="P20" s="56">
        <f t="shared" si="34"/>
        <v>1</v>
      </c>
      <c r="Q20" s="56">
        <f t="shared" si="35"/>
        <v>0</v>
      </c>
      <c r="R20" s="56"/>
      <c r="S20" s="55" t="s">
        <v>14</v>
      </c>
      <c r="T20" s="34"/>
      <c r="U20" s="159" t="s">
        <v>83</v>
      </c>
      <c r="V20" s="197" t="s">
        <v>85</v>
      </c>
      <c r="W20" s="170">
        <f t="shared" si="0"/>
        <v>4</v>
      </c>
      <c r="X20" s="52">
        <f t="shared" si="1"/>
        <v>2</v>
      </c>
      <c r="Y20" s="52">
        <f t="shared" si="2"/>
        <v>6</v>
      </c>
      <c r="Z20" s="52">
        <f t="shared" si="3"/>
        <v>1</v>
      </c>
      <c r="AA20" s="52">
        <f>SUMIF($C$2:$C$123,V20,$I$2:$I$123)+SUMIF($S$2:$S$123,V20,$P$2:P$123)</f>
        <v>0</v>
      </c>
      <c r="AB20" s="171">
        <f t="shared" si="4"/>
        <v>3</v>
      </c>
      <c r="AC20" s="178">
        <f t="shared" si="5"/>
        <v>3</v>
      </c>
      <c r="AD20" s="181">
        <f t="shared" si="6"/>
        <v>0.25</v>
      </c>
      <c r="AE20" s="178">
        <f>IF(W20&gt;0,IF(AH20=MIN($AH$19:$AH$23),2,0),)</f>
        <v>0</v>
      </c>
      <c r="AF20" s="191">
        <f>IF(W20&gt;0,IF(AD20=MAX($AD$19:$AD$23),AC20+AE20+2,AC20+AE20),)</f>
        <v>3</v>
      </c>
      <c r="AG20" s="187">
        <f t="shared" si="7"/>
        <v>0</v>
      </c>
      <c r="AH20" s="53">
        <f t="shared" si="8"/>
        <v>1.5</v>
      </c>
      <c r="AI20" s="207">
        <f t="shared" si="9"/>
        <v>0.5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81</v>
      </c>
      <c r="D21" s="56"/>
      <c r="E21" s="56">
        <f t="shared" si="24"/>
        <v>1</v>
      </c>
      <c r="F21" s="56">
        <f t="shared" si="25"/>
        <v>0</v>
      </c>
      <c r="G21" s="56">
        <f t="shared" si="26"/>
        <v>0</v>
      </c>
      <c r="H21" s="56">
        <f t="shared" si="27"/>
        <v>0</v>
      </c>
      <c r="I21" s="56">
        <f t="shared" si="28"/>
        <v>1</v>
      </c>
      <c r="J21" s="56">
        <f t="shared" si="29"/>
        <v>0</v>
      </c>
      <c r="K21" s="57"/>
      <c r="L21" s="56">
        <f t="shared" si="30"/>
        <v>1</v>
      </c>
      <c r="M21" s="56">
        <f t="shared" si="31"/>
        <v>0</v>
      </c>
      <c r="N21" s="56">
        <f t="shared" si="32"/>
        <v>0</v>
      </c>
      <c r="O21" s="56">
        <f t="shared" si="33"/>
        <v>0</v>
      </c>
      <c r="P21" s="56">
        <f t="shared" si="34"/>
        <v>1</v>
      </c>
      <c r="Q21" s="56">
        <f t="shared" si="35"/>
        <v>0</v>
      </c>
      <c r="R21" s="56"/>
      <c r="S21" s="55" t="s">
        <v>115</v>
      </c>
      <c r="T21" s="34"/>
      <c r="U21" s="159" t="s">
        <v>83</v>
      </c>
      <c r="V21" s="197" t="s">
        <v>147</v>
      </c>
      <c r="W21" s="170">
        <f t="shared" si="0"/>
        <v>4</v>
      </c>
      <c r="X21" s="52">
        <f t="shared" si="1"/>
        <v>3</v>
      </c>
      <c r="Y21" s="52">
        <f t="shared" si="2"/>
        <v>1</v>
      </c>
      <c r="Z21" s="52">
        <f t="shared" si="3"/>
        <v>2</v>
      </c>
      <c r="AA21" s="52">
        <f>SUMIF($C$2:$C$123,V21,$I$2:$I$123)+SUMIF($S$2:$S$123,V21,$P$2:P$123)</f>
        <v>1</v>
      </c>
      <c r="AB21" s="171">
        <f t="shared" si="4"/>
        <v>1</v>
      </c>
      <c r="AC21" s="178">
        <f t="shared" si="5"/>
        <v>7</v>
      </c>
      <c r="AD21" s="181">
        <f t="shared" si="6"/>
        <v>0.58333333333333337</v>
      </c>
      <c r="AE21" s="178">
        <f>IF(W21&gt;0,IF(AH21=MIN($AH$19:$AH$23),2,0),)</f>
        <v>2</v>
      </c>
      <c r="AF21" s="191">
        <f>IF(W21&gt;0,IF(AD21=MAX($AD$19:$AD$23),AC21+AE21+2,AC21+AE21),)</f>
        <v>11</v>
      </c>
      <c r="AG21" s="187">
        <f t="shared" si="7"/>
        <v>0</v>
      </c>
      <c r="AH21" s="53">
        <f t="shared" si="8"/>
        <v>0.25</v>
      </c>
      <c r="AI21" s="207">
        <f t="shared" si="9"/>
        <v>0.75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142</v>
      </c>
      <c r="D22" s="56"/>
      <c r="E22" s="56">
        <f t="shared" si="24"/>
        <v>1</v>
      </c>
      <c r="F22" s="56">
        <f t="shared" si="25"/>
        <v>0</v>
      </c>
      <c r="G22" s="56">
        <f t="shared" si="26"/>
        <v>0</v>
      </c>
      <c r="H22" s="56">
        <f t="shared" si="27"/>
        <v>0</v>
      </c>
      <c r="I22" s="56">
        <f t="shared" si="28"/>
        <v>1</v>
      </c>
      <c r="J22" s="56">
        <f t="shared" si="29"/>
        <v>0</v>
      </c>
      <c r="K22" s="57"/>
      <c r="L22" s="56">
        <f t="shared" si="30"/>
        <v>1</v>
      </c>
      <c r="M22" s="56">
        <f t="shared" si="31"/>
        <v>0</v>
      </c>
      <c r="N22" s="56">
        <f t="shared" si="32"/>
        <v>0</v>
      </c>
      <c r="O22" s="56">
        <f t="shared" si="33"/>
        <v>0</v>
      </c>
      <c r="P22" s="56">
        <f t="shared" si="34"/>
        <v>1</v>
      </c>
      <c r="Q22" s="56">
        <f t="shared" si="35"/>
        <v>0</v>
      </c>
      <c r="R22" s="56"/>
      <c r="S22" s="55" t="s">
        <v>147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143</v>
      </c>
      <c r="D23" s="56"/>
      <c r="E23" s="56">
        <f t="shared" si="24"/>
        <v>1</v>
      </c>
      <c r="F23" s="56">
        <f t="shared" si="25"/>
        <v>0</v>
      </c>
      <c r="G23" s="56">
        <f t="shared" si="26"/>
        <v>0</v>
      </c>
      <c r="H23" s="56">
        <f t="shared" si="27"/>
        <v>0</v>
      </c>
      <c r="I23" s="56">
        <f t="shared" si="28"/>
        <v>1</v>
      </c>
      <c r="J23" s="56">
        <f t="shared" si="29"/>
        <v>0</v>
      </c>
      <c r="K23" s="57"/>
      <c r="L23" s="56">
        <f t="shared" si="30"/>
        <v>1</v>
      </c>
      <c r="M23" s="56">
        <f t="shared" si="31"/>
        <v>0</v>
      </c>
      <c r="N23" s="56">
        <f t="shared" si="32"/>
        <v>0</v>
      </c>
      <c r="O23" s="56">
        <f t="shared" si="33"/>
        <v>0</v>
      </c>
      <c r="P23" s="56">
        <f t="shared" si="34"/>
        <v>1</v>
      </c>
      <c r="Q23" s="56">
        <f t="shared" si="35"/>
        <v>0</v>
      </c>
      <c r="R23" s="56"/>
      <c r="S23" s="55" t="s">
        <v>117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147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 t="s">
        <v>197</v>
      </c>
      <c r="D24" s="56"/>
      <c r="E24" s="56">
        <f t="shared" si="24"/>
        <v>1</v>
      </c>
      <c r="F24" s="56">
        <f t="shared" si="25"/>
        <v>0</v>
      </c>
      <c r="G24" s="56">
        <f t="shared" si="26"/>
        <v>0</v>
      </c>
      <c r="H24" s="56">
        <f t="shared" si="27"/>
        <v>0</v>
      </c>
      <c r="I24" s="56">
        <f t="shared" si="28"/>
        <v>1</v>
      </c>
      <c r="J24" s="56">
        <f t="shared" si="29"/>
        <v>0</v>
      </c>
      <c r="K24" s="57"/>
      <c r="L24" s="56">
        <f t="shared" si="30"/>
        <v>1</v>
      </c>
      <c r="M24" s="56">
        <f t="shared" si="31"/>
        <v>0</v>
      </c>
      <c r="N24" s="56">
        <f t="shared" si="32"/>
        <v>0</v>
      </c>
      <c r="O24" s="56">
        <f t="shared" si="33"/>
        <v>0</v>
      </c>
      <c r="P24" s="56">
        <f t="shared" si="34"/>
        <v>1</v>
      </c>
      <c r="Q24" s="56">
        <f t="shared" si="35"/>
        <v>0</v>
      </c>
      <c r="R24" s="56"/>
      <c r="S24" s="55" t="s">
        <v>119</v>
      </c>
      <c r="T24" s="34"/>
      <c r="U24" s="163" t="s">
        <v>86</v>
      </c>
      <c r="V24" s="199" t="s">
        <v>197</v>
      </c>
      <c r="W24" s="169">
        <f t="shared" si="0"/>
        <v>4</v>
      </c>
      <c r="X24" s="164">
        <f t="shared" si="1"/>
        <v>4</v>
      </c>
      <c r="Y24" s="164">
        <f t="shared" si="2"/>
        <v>2</v>
      </c>
      <c r="Z24" s="164">
        <f t="shared" si="3"/>
        <v>2</v>
      </c>
      <c r="AA24" s="164">
        <f>SUMIF($C$2:$C$123,V24,$I$2:$I$123)+SUMIF($S$2:$S$123,V24,$P$2:P$123)</f>
        <v>1</v>
      </c>
      <c r="AB24" s="174">
        <f t="shared" si="4"/>
        <v>1</v>
      </c>
      <c r="AC24" s="180">
        <f t="shared" si="5"/>
        <v>7</v>
      </c>
      <c r="AD24" s="183">
        <f t="shared" si="6"/>
        <v>0.58333333333333337</v>
      </c>
      <c r="AE24" s="180">
        <f t="shared" ref="AE24:AE31" si="36">IF(W24&gt;0,IF(OR(LARGE($AI$24:$AI$31,2)=AI24,LARGE($AI$24:$AI$31,1)=AI24),2,0),)</f>
        <v>2</v>
      </c>
      <c r="AF24" s="190">
        <f t="shared" ref="AF24:AF31" si="37">IF(W24&gt;0,IF(OR(LARGE($AD$24:$AD$31,2)=AD24,LARGE($AD$24:$AD$31,1)=AD24),AC24+AE24+2,AC24+AE24),)</f>
        <v>11</v>
      </c>
      <c r="AG24" s="189">
        <f t="shared" si="7"/>
        <v>0</v>
      </c>
      <c r="AH24" s="165">
        <f t="shared" si="8"/>
        <v>0.5</v>
      </c>
      <c r="AI24" s="206">
        <f t="shared" si="9"/>
        <v>1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148</v>
      </c>
      <c r="D25" s="56"/>
      <c r="E25" s="56">
        <f t="shared" si="24"/>
        <v>1</v>
      </c>
      <c r="F25" s="56">
        <f t="shared" si="25"/>
        <v>0</v>
      </c>
      <c r="G25" s="56">
        <f t="shared" si="26"/>
        <v>0</v>
      </c>
      <c r="H25" s="56">
        <f t="shared" si="27"/>
        <v>0</v>
      </c>
      <c r="I25" s="56">
        <f t="shared" si="28"/>
        <v>1</v>
      </c>
      <c r="J25" s="56">
        <f t="shared" si="29"/>
        <v>0</v>
      </c>
      <c r="K25" s="57"/>
      <c r="L25" s="56">
        <f t="shared" si="30"/>
        <v>1</v>
      </c>
      <c r="M25" s="56">
        <f t="shared" si="31"/>
        <v>0</v>
      </c>
      <c r="N25" s="56">
        <f t="shared" si="32"/>
        <v>0</v>
      </c>
      <c r="O25" s="56">
        <f t="shared" si="33"/>
        <v>0</v>
      </c>
      <c r="P25" s="56">
        <f t="shared" si="34"/>
        <v>1</v>
      </c>
      <c r="Q25" s="56">
        <f t="shared" si="35"/>
        <v>0</v>
      </c>
      <c r="R25" s="56"/>
      <c r="S25" s="55" t="s">
        <v>15</v>
      </c>
      <c r="T25" s="34"/>
      <c r="U25" s="166" t="s">
        <v>86</v>
      </c>
      <c r="V25" s="200" t="s">
        <v>143</v>
      </c>
      <c r="W25" s="170">
        <f t="shared" si="0"/>
        <v>5</v>
      </c>
      <c r="X25" s="52">
        <f t="shared" si="1"/>
        <v>5</v>
      </c>
      <c r="Y25" s="52">
        <f t="shared" si="2"/>
        <v>2</v>
      </c>
      <c r="Z25" s="52">
        <f t="shared" si="3"/>
        <v>3</v>
      </c>
      <c r="AA25" s="52">
        <f>SUMIF($C$2:$C$123,V25,$I$2:$I$123)+SUMIF($S$2:$S$123,V25,$P$2:P$123)</f>
        <v>1</v>
      </c>
      <c r="AB25" s="171">
        <f t="shared" si="4"/>
        <v>1</v>
      </c>
      <c r="AC25" s="178">
        <f t="shared" si="5"/>
        <v>10</v>
      </c>
      <c r="AD25" s="181">
        <f t="shared" si="6"/>
        <v>0.66666666666666663</v>
      </c>
      <c r="AE25" s="178">
        <f t="shared" si="36"/>
        <v>2</v>
      </c>
      <c r="AF25" s="191">
        <f t="shared" si="37"/>
        <v>14</v>
      </c>
      <c r="AG25" s="187">
        <f t="shared" si="7"/>
        <v>2</v>
      </c>
      <c r="AH25" s="53">
        <f t="shared" si="8"/>
        <v>0.4</v>
      </c>
      <c r="AI25" s="207">
        <f t="shared" si="9"/>
        <v>1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0</v>
      </c>
      <c r="G26" s="56">
        <f t="shared" si="26"/>
        <v>0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0</v>
      </c>
      <c r="N26" s="56">
        <f t="shared" si="32"/>
        <v>0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200" t="s">
        <v>172</v>
      </c>
      <c r="W26" s="170">
        <f t="shared" si="0"/>
        <v>3</v>
      </c>
      <c r="X26" s="52">
        <f t="shared" si="1"/>
        <v>1</v>
      </c>
      <c r="Y26" s="52">
        <f t="shared" si="2"/>
        <v>6</v>
      </c>
      <c r="Z26" s="52">
        <f t="shared" si="3"/>
        <v>0</v>
      </c>
      <c r="AA26" s="52">
        <f>SUMIF($C$2:$C$123,V26,$I$2:$I$123)+SUMIF($S$2:$S$123,V26,$P$2:P$123)</f>
        <v>0</v>
      </c>
      <c r="AB26" s="171">
        <f t="shared" si="4"/>
        <v>3</v>
      </c>
      <c r="AC26" s="178">
        <f t="shared" si="5"/>
        <v>0</v>
      </c>
      <c r="AD26" s="181">
        <f t="shared" si="6"/>
        <v>0</v>
      </c>
      <c r="AE26" s="178">
        <f t="shared" si="36"/>
        <v>0</v>
      </c>
      <c r="AF26" s="191">
        <f t="shared" si="37"/>
        <v>0</v>
      </c>
      <c r="AG26" s="187">
        <f t="shared" si="7"/>
        <v>0</v>
      </c>
      <c r="AH26" s="53">
        <f t="shared" si="8"/>
        <v>2</v>
      </c>
      <c r="AI26" s="207">
        <f t="shared" si="9"/>
        <v>0.33333333333333331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0</v>
      </c>
      <c r="G27" s="67">
        <f t="shared" si="26"/>
        <v>0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0</v>
      </c>
      <c r="N27" s="67">
        <f t="shared" si="32"/>
        <v>0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 t="s">
        <v>174</v>
      </c>
      <c r="W27" s="170">
        <f t="shared" si="0"/>
        <v>4</v>
      </c>
      <c r="X27" s="52">
        <f t="shared" si="1"/>
        <v>2</v>
      </c>
      <c r="Y27" s="52">
        <f t="shared" si="2"/>
        <v>6</v>
      </c>
      <c r="Z27" s="52">
        <f t="shared" si="3"/>
        <v>1</v>
      </c>
      <c r="AA27" s="52">
        <f>SUMIF($C$2:$C$123,V27,$I$2:$I$123)+SUMIF($S$2:$S$123,V27,$P$2:P$123)</f>
        <v>0</v>
      </c>
      <c r="AB27" s="171">
        <f t="shared" si="4"/>
        <v>3</v>
      </c>
      <c r="AC27" s="178">
        <f t="shared" si="5"/>
        <v>3</v>
      </c>
      <c r="AD27" s="181">
        <f t="shared" si="6"/>
        <v>0.25</v>
      </c>
      <c r="AE27" s="178">
        <f t="shared" si="36"/>
        <v>0</v>
      </c>
      <c r="AF27" s="191">
        <f t="shared" si="37"/>
        <v>3</v>
      </c>
      <c r="AG27" s="187">
        <f t="shared" si="7"/>
        <v>0</v>
      </c>
      <c r="AH27" s="53">
        <f t="shared" si="8"/>
        <v>1.5</v>
      </c>
      <c r="AI27" s="207">
        <f t="shared" si="9"/>
        <v>0.5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 t="s">
        <v>117</v>
      </c>
      <c r="W28" s="170">
        <f t="shared" si="0"/>
        <v>4</v>
      </c>
      <c r="X28" s="52">
        <f t="shared" si="1"/>
        <v>3</v>
      </c>
      <c r="Y28" s="52">
        <f t="shared" si="2"/>
        <v>1</v>
      </c>
      <c r="Z28" s="52">
        <f t="shared" si="3"/>
        <v>2</v>
      </c>
      <c r="AA28" s="52">
        <f>SUMIF($C$2:$C$123,V28,$I$2:$I$123)+SUMIF($S$2:$S$123,V28,$P$2:P$123)</f>
        <v>1</v>
      </c>
      <c r="AB28" s="171">
        <f t="shared" si="4"/>
        <v>1</v>
      </c>
      <c r="AC28" s="178">
        <f t="shared" si="5"/>
        <v>7</v>
      </c>
      <c r="AD28" s="181">
        <f t="shared" si="6"/>
        <v>0.58333333333333337</v>
      </c>
      <c r="AE28" s="178">
        <f t="shared" si="36"/>
        <v>0</v>
      </c>
      <c r="AF28" s="191">
        <f t="shared" si="37"/>
        <v>9</v>
      </c>
      <c r="AG28" s="187">
        <f t="shared" si="7"/>
        <v>0</v>
      </c>
      <c r="AH28" s="53">
        <f t="shared" si="8"/>
        <v>0.25</v>
      </c>
      <c r="AI28" s="207">
        <f t="shared" si="9"/>
        <v>0.75</v>
      </c>
      <c r="AJ28" s="34"/>
      <c r="AS28" s="97"/>
      <c r="AT28" s="294"/>
      <c r="AU28" s="425" t="s">
        <v>115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14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 t="s">
        <v>119</v>
      </c>
      <c r="W29" s="170">
        <f t="shared" si="0"/>
        <v>4</v>
      </c>
      <c r="X29" s="52">
        <f t="shared" si="1"/>
        <v>3</v>
      </c>
      <c r="Y29" s="52">
        <f t="shared" si="2"/>
        <v>1</v>
      </c>
      <c r="Z29" s="52">
        <f t="shared" si="3"/>
        <v>2</v>
      </c>
      <c r="AA29" s="52">
        <f>SUMIF($C$2:$C$123,V29,$I$2:$I$123)+SUMIF($S$2:$S$123,V29,$P$2:P$123)</f>
        <v>1</v>
      </c>
      <c r="AB29" s="171">
        <f t="shared" si="4"/>
        <v>1</v>
      </c>
      <c r="AC29" s="178">
        <f t="shared" si="5"/>
        <v>7</v>
      </c>
      <c r="AD29" s="181">
        <f t="shared" si="6"/>
        <v>0.58333333333333337</v>
      </c>
      <c r="AE29" s="178">
        <f t="shared" si="36"/>
        <v>0</v>
      </c>
      <c r="AF29" s="191">
        <f t="shared" si="37"/>
        <v>9</v>
      </c>
      <c r="AG29" s="187">
        <f t="shared" si="7"/>
        <v>2</v>
      </c>
      <c r="AH29" s="53">
        <f t="shared" si="8"/>
        <v>0.25</v>
      </c>
      <c r="AI29" s="207">
        <f t="shared" si="9"/>
        <v>0.75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Preto</v>
      </c>
      <c r="D30" s="49">
        <f>SUM(D31:D40)</f>
        <v>2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0</v>
      </c>
      <c r="S30" s="48" t="str">
        <f>S4</f>
        <v>Branco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Fabio</v>
      </c>
      <c r="D31" s="56"/>
      <c r="E31" s="56">
        <f t="shared" ref="E31:E40" si="38">IF((C31=""),0,IF($D$30=$R$30,1,IF($D$30&gt;$R$30,3,IF($D$30&lt;$R$30,0))))</f>
        <v>3</v>
      </c>
      <c r="F31" s="56">
        <f t="shared" ref="F31:F40" si="39">$D$30</f>
        <v>2</v>
      </c>
      <c r="G31" s="56">
        <f t="shared" ref="G31:G40" si="40">$R$30</f>
        <v>0</v>
      </c>
      <c r="H31" s="56">
        <f t="shared" ref="H31:H40" si="41">IF((C31=""),0,IF($D$30&gt;$R$30,1,0))</f>
        <v>1</v>
      </c>
      <c r="I31" s="56">
        <f t="shared" ref="I31:I40" si="42">IF((C31=""),0,IF($D$30=$R$30,1,0))</f>
        <v>0</v>
      </c>
      <c r="J31" s="56">
        <f t="shared" ref="J31:J40" si="43">IF((C31=""),0,IF($D$30&lt;$R$30,1,0))</f>
        <v>0</v>
      </c>
      <c r="K31" s="57"/>
      <c r="L31" s="56">
        <f t="shared" ref="L31:L40" si="44">IF((S31=""),0,IF($D$30=$R$30,1,IF($D$30&lt;$R$30,3,IF($D$30&gt;$R$30,0))))</f>
        <v>0</v>
      </c>
      <c r="M31" s="56">
        <f t="shared" ref="M31:M40" si="45">$R$30</f>
        <v>0</v>
      </c>
      <c r="N31" s="56">
        <f t="shared" ref="N31:N40" si="46">$D$30</f>
        <v>2</v>
      </c>
      <c r="O31" s="56">
        <f t="shared" ref="O31:O40" si="47">IF((S31=""),0,IF($D$30&lt;$R$30,1,0))</f>
        <v>0</v>
      </c>
      <c r="P31" s="56">
        <f t="shared" ref="P31:P40" si="48">IF((S31=""),0,IF($D$30=$R$30,1,0))</f>
        <v>0</v>
      </c>
      <c r="Q31" s="56">
        <f t="shared" ref="Q31:Q40" si="49">IF((S31=""),0,IF($D$30&gt;$R$30,1,0))</f>
        <v>1</v>
      </c>
      <c r="R31" s="56"/>
      <c r="S31" s="55" t="str">
        <f>$S$5</f>
        <v>Jean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223</v>
      </c>
      <c r="D32" s="56"/>
      <c r="E32" s="56">
        <f t="shared" si="38"/>
        <v>3</v>
      </c>
      <c r="F32" s="56">
        <f t="shared" si="39"/>
        <v>2</v>
      </c>
      <c r="G32" s="56">
        <f t="shared" si="40"/>
        <v>0</v>
      </c>
      <c r="H32" s="56">
        <f t="shared" si="41"/>
        <v>1</v>
      </c>
      <c r="I32" s="56">
        <f t="shared" si="42"/>
        <v>0</v>
      </c>
      <c r="J32" s="56">
        <f t="shared" si="43"/>
        <v>0</v>
      </c>
      <c r="K32" s="57"/>
      <c r="L32" s="56">
        <f t="shared" si="44"/>
        <v>0</v>
      </c>
      <c r="M32" s="56">
        <f t="shared" si="45"/>
        <v>0</v>
      </c>
      <c r="N32" s="56">
        <f t="shared" si="46"/>
        <v>2</v>
      </c>
      <c r="O32" s="56">
        <f t="shared" si="47"/>
        <v>0</v>
      </c>
      <c r="P32" s="56">
        <f t="shared" si="48"/>
        <v>0</v>
      </c>
      <c r="Q32" s="56">
        <f t="shared" si="49"/>
        <v>1</v>
      </c>
      <c r="R32" s="56"/>
      <c r="S32" s="55" t="s">
        <v>13</v>
      </c>
      <c r="T32" s="34"/>
      <c r="U32" s="163" t="s">
        <v>16</v>
      </c>
      <c r="V32" s="199" t="s">
        <v>12</v>
      </c>
      <c r="W32" s="169">
        <f t="shared" si="0"/>
        <v>4</v>
      </c>
      <c r="X32" s="164">
        <f t="shared" si="1"/>
        <v>2</v>
      </c>
      <c r="Y32" s="164">
        <f t="shared" si="2"/>
        <v>6</v>
      </c>
      <c r="Z32" s="164">
        <f t="shared" si="3"/>
        <v>1</v>
      </c>
      <c r="AA32" s="164">
        <f>SUMIF($C$2:$C$123,V32,$I$2:$I$123)+SUMIF($S$2:$S$123,V32,$P$2:P$123)</f>
        <v>0</v>
      </c>
      <c r="AB32" s="174">
        <f t="shared" si="4"/>
        <v>3</v>
      </c>
      <c r="AC32" s="180">
        <f t="shared" si="5"/>
        <v>3</v>
      </c>
      <c r="AD32" s="183">
        <f t="shared" si="6"/>
        <v>0.25</v>
      </c>
      <c r="AE32" s="180">
        <f>IF(W32&gt;0,IF(AI32=MAX($AI$32:$AI$36),2,0),)</f>
        <v>0</v>
      </c>
      <c r="AF32" s="190">
        <f>IF(W32&gt;0,IF(AD32=MAX($AD$32:$AD$36),AC32+AE32+2,AC32+AE32),)</f>
        <v>3</v>
      </c>
      <c r="AG32" s="189">
        <f t="shared" si="7"/>
        <v>1</v>
      </c>
      <c r="AH32" s="165">
        <f t="shared" si="8"/>
        <v>1.5</v>
      </c>
      <c r="AI32" s="206">
        <f t="shared" si="9"/>
        <v>0.5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114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14</v>
      </c>
      <c r="D33" s="56">
        <v>1</v>
      </c>
      <c r="E33" s="56">
        <f t="shared" si="38"/>
        <v>3</v>
      </c>
      <c r="F33" s="56">
        <f t="shared" si="39"/>
        <v>2</v>
      </c>
      <c r="G33" s="56">
        <f t="shared" si="40"/>
        <v>0</v>
      </c>
      <c r="H33" s="56">
        <f t="shared" si="41"/>
        <v>1</v>
      </c>
      <c r="I33" s="56">
        <f t="shared" si="42"/>
        <v>0</v>
      </c>
      <c r="J33" s="56">
        <f t="shared" si="43"/>
        <v>0</v>
      </c>
      <c r="K33" s="57"/>
      <c r="L33" s="56">
        <f t="shared" si="44"/>
        <v>0</v>
      </c>
      <c r="M33" s="56">
        <f t="shared" si="45"/>
        <v>0</v>
      </c>
      <c r="N33" s="56">
        <f t="shared" si="46"/>
        <v>2</v>
      </c>
      <c r="O33" s="56">
        <f t="shared" si="47"/>
        <v>0</v>
      </c>
      <c r="P33" s="56">
        <f t="shared" si="48"/>
        <v>0</v>
      </c>
      <c r="Q33" s="56">
        <f t="shared" si="49"/>
        <v>1</v>
      </c>
      <c r="R33" s="56"/>
      <c r="S33" s="55" t="s">
        <v>145</v>
      </c>
      <c r="T33" s="34"/>
      <c r="U33" s="166" t="s">
        <v>16</v>
      </c>
      <c r="V33" s="200" t="s">
        <v>148</v>
      </c>
      <c r="W33" s="170">
        <f t="shared" si="0"/>
        <v>4</v>
      </c>
      <c r="X33" s="52">
        <f t="shared" si="1"/>
        <v>4</v>
      </c>
      <c r="Y33" s="52">
        <f t="shared" si="2"/>
        <v>2</v>
      </c>
      <c r="Z33" s="52">
        <f t="shared" si="3"/>
        <v>2</v>
      </c>
      <c r="AA33" s="52">
        <f>SUMIF($C$2:$C$123,V33,$I$2:$I$123)+SUMIF($S$2:$S$123,V33,$P$2:P$123)</f>
        <v>1</v>
      </c>
      <c r="AB33" s="171">
        <f t="shared" si="4"/>
        <v>1</v>
      </c>
      <c r="AC33" s="178">
        <f t="shared" si="5"/>
        <v>7</v>
      </c>
      <c r="AD33" s="181">
        <f t="shared" si="6"/>
        <v>0.58333333333333337</v>
      </c>
      <c r="AE33" s="178">
        <f>IF(W33&gt;0,IF(AI33=MAX($AI$32:$AI$36),2,0),)</f>
        <v>2</v>
      </c>
      <c r="AF33" s="191">
        <f>IF(W33&gt;0,IF(AD33=MAX($AD$32:$AD$36),AC33+AE33+2,AC33+AE33),)</f>
        <v>11</v>
      </c>
      <c r="AG33" s="187">
        <f t="shared" si="7"/>
        <v>2</v>
      </c>
      <c r="AH33" s="53">
        <f t="shared" si="8"/>
        <v>0.5</v>
      </c>
      <c r="AI33" s="207">
        <f t="shared" si="9"/>
        <v>1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115</v>
      </c>
      <c r="D34" s="56"/>
      <c r="E34" s="56">
        <f t="shared" si="38"/>
        <v>3</v>
      </c>
      <c r="F34" s="56">
        <f t="shared" si="39"/>
        <v>2</v>
      </c>
      <c r="G34" s="56">
        <f t="shared" si="40"/>
        <v>0</v>
      </c>
      <c r="H34" s="56">
        <f t="shared" si="41"/>
        <v>1</v>
      </c>
      <c r="I34" s="56">
        <f t="shared" si="42"/>
        <v>0</v>
      </c>
      <c r="J34" s="56">
        <f t="shared" si="43"/>
        <v>0</v>
      </c>
      <c r="K34" s="57"/>
      <c r="L34" s="56">
        <f t="shared" si="44"/>
        <v>0</v>
      </c>
      <c r="M34" s="56">
        <f t="shared" si="45"/>
        <v>0</v>
      </c>
      <c r="N34" s="56">
        <f t="shared" si="46"/>
        <v>2</v>
      </c>
      <c r="O34" s="56">
        <f t="shared" si="47"/>
        <v>0</v>
      </c>
      <c r="P34" s="56">
        <f t="shared" si="48"/>
        <v>0</v>
      </c>
      <c r="Q34" s="56">
        <f t="shared" si="49"/>
        <v>1</v>
      </c>
      <c r="R34" s="56"/>
      <c r="S34" s="55" t="s">
        <v>82</v>
      </c>
      <c r="T34" s="34"/>
      <c r="U34" s="166" t="s">
        <v>16</v>
      </c>
      <c r="V34" s="200" t="s">
        <v>15</v>
      </c>
      <c r="W34" s="170">
        <f t="shared" si="0"/>
        <v>4</v>
      </c>
      <c r="X34" s="52">
        <f t="shared" si="1"/>
        <v>3</v>
      </c>
      <c r="Y34" s="52">
        <f t="shared" si="2"/>
        <v>1</v>
      </c>
      <c r="Z34" s="52">
        <f t="shared" si="3"/>
        <v>2</v>
      </c>
      <c r="AA34" s="52">
        <f>SUMIF($C$2:$C$123,V34,$I$2:$I$123)+SUMIF($S$2:$S$123,V34,$P$2:P$123)</f>
        <v>1</v>
      </c>
      <c r="AB34" s="171">
        <f t="shared" si="4"/>
        <v>1</v>
      </c>
      <c r="AC34" s="178">
        <f t="shared" si="5"/>
        <v>7</v>
      </c>
      <c r="AD34" s="181">
        <f t="shared" si="6"/>
        <v>0.58333333333333337</v>
      </c>
      <c r="AE34" s="178">
        <f>IF(W34&gt;0,IF(AI34=MAX($AI$32:$AI$36),2,0),)</f>
        <v>0</v>
      </c>
      <c r="AF34" s="191">
        <f>IF(W34&gt;0,IF(AD34=MAX($AD$32:$AD$36),AC34+AE34+2,AC34+AE34),)</f>
        <v>9</v>
      </c>
      <c r="AG34" s="187">
        <f t="shared" si="7"/>
        <v>0</v>
      </c>
      <c r="AH34" s="53">
        <f t="shared" si="8"/>
        <v>0.25</v>
      </c>
      <c r="AI34" s="207">
        <f t="shared" si="9"/>
        <v>0.75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147</v>
      </c>
      <c r="D35" s="56"/>
      <c r="E35" s="56">
        <f t="shared" si="38"/>
        <v>3</v>
      </c>
      <c r="F35" s="56">
        <f t="shared" si="39"/>
        <v>2</v>
      </c>
      <c r="G35" s="56">
        <f t="shared" si="40"/>
        <v>0</v>
      </c>
      <c r="H35" s="56">
        <f t="shared" si="41"/>
        <v>1</v>
      </c>
      <c r="I35" s="56">
        <f t="shared" si="42"/>
        <v>0</v>
      </c>
      <c r="J35" s="56">
        <f t="shared" si="43"/>
        <v>0</v>
      </c>
      <c r="K35" s="57"/>
      <c r="L35" s="56">
        <f t="shared" si="44"/>
        <v>0</v>
      </c>
      <c r="M35" s="56">
        <f t="shared" si="45"/>
        <v>0</v>
      </c>
      <c r="N35" s="56">
        <f t="shared" si="46"/>
        <v>2</v>
      </c>
      <c r="O35" s="56">
        <f t="shared" si="47"/>
        <v>0</v>
      </c>
      <c r="P35" s="56">
        <f t="shared" si="48"/>
        <v>0</v>
      </c>
      <c r="Q35" s="56">
        <f t="shared" si="49"/>
        <v>1</v>
      </c>
      <c r="R35" s="56"/>
      <c r="S35" s="55" t="s">
        <v>85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117</v>
      </c>
      <c r="D36" s="56"/>
      <c r="E36" s="56">
        <f t="shared" si="38"/>
        <v>3</v>
      </c>
      <c r="F36" s="56">
        <f t="shared" si="39"/>
        <v>2</v>
      </c>
      <c r="G36" s="56">
        <f t="shared" si="40"/>
        <v>0</v>
      </c>
      <c r="H36" s="56">
        <f t="shared" si="41"/>
        <v>1</v>
      </c>
      <c r="I36" s="56">
        <f t="shared" si="42"/>
        <v>0</v>
      </c>
      <c r="J36" s="56">
        <f t="shared" si="43"/>
        <v>0</v>
      </c>
      <c r="K36" s="57"/>
      <c r="L36" s="56">
        <f t="shared" si="44"/>
        <v>0</v>
      </c>
      <c r="M36" s="56">
        <f t="shared" si="45"/>
        <v>0</v>
      </c>
      <c r="N36" s="56">
        <f t="shared" si="46"/>
        <v>2</v>
      </c>
      <c r="O36" s="56">
        <f t="shared" si="47"/>
        <v>0</v>
      </c>
      <c r="P36" s="56">
        <f t="shared" si="48"/>
        <v>0</v>
      </c>
      <c r="Q36" s="56">
        <f t="shared" si="49"/>
        <v>1</v>
      </c>
      <c r="R36" s="56"/>
      <c r="S36" s="55" t="s">
        <v>172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205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 t="s">
        <v>119</v>
      </c>
      <c r="D37" s="56">
        <v>1</v>
      </c>
      <c r="E37" s="56">
        <f t="shared" si="38"/>
        <v>3</v>
      </c>
      <c r="F37" s="56">
        <f t="shared" si="39"/>
        <v>2</v>
      </c>
      <c r="G37" s="56">
        <f t="shared" si="40"/>
        <v>0</v>
      </c>
      <c r="H37" s="56">
        <f t="shared" si="41"/>
        <v>1</v>
      </c>
      <c r="I37" s="56">
        <f t="shared" si="42"/>
        <v>0</v>
      </c>
      <c r="J37" s="56">
        <f t="shared" si="43"/>
        <v>0</v>
      </c>
      <c r="K37" s="57"/>
      <c r="L37" s="56">
        <f t="shared" si="44"/>
        <v>0</v>
      </c>
      <c r="M37" s="56">
        <f t="shared" si="45"/>
        <v>0</v>
      </c>
      <c r="N37" s="56">
        <f t="shared" si="46"/>
        <v>2</v>
      </c>
      <c r="O37" s="56">
        <f t="shared" si="47"/>
        <v>0</v>
      </c>
      <c r="P37" s="56">
        <f t="shared" si="48"/>
        <v>0</v>
      </c>
      <c r="Q37" s="56">
        <f t="shared" si="49"/>
        <v>1</v>
      </c>
      <c r="R37" s="56"/>
      <c r="S37" s="55" t="s">
        <v>174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9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15</v>
      </c>
      <c r="D38" s="56"/>
      <c r="E38" s="56">
        <f t="shared" si="38"/>
        <v>3</v>
      </c>
      <c r="F38" s="56">
        <f t="shared" si="39"/>
        <v>2</v>
      </c>
      <c r="G38" s="56">
        <f t="shared" si="40"/>
        <v>0</v>
      </c>
      <c r="H38" s="56">
        <f t="shared" si="41"/>
        <v>1</v>
      </c>
      <c r="I38" s="56">
        <f t="shared" si="42"/>
        <v>0</v>
      </c>
      <c r="J38" s="56">
        <f t="shared" si="43"/>
        <v>0</v>
      </c>
      <c r="K38" s="57"/>
      <c r="L38" s="56">
        <f t="shared" si="44"/>
        <v>0</v>
      </c>
      <c r="M38" s="56">
        <f t="shared" si="45"/>
        <v>0</v>
      </c>
      <c r="N38" s="56">
        <f t="shared" si="46"/>
        <v>2</v>
      </c>
      <c r="O38" s="56">
        <f t="shared" si="47"/>
        <v>0</v>
      </c>
      <c r="P38" s="56">
        <f t="shared" si="48"/>
        <v>0</v>
      </c>
      <c r="Q38" s="56">
        <f t="shared" si="49"/>
        <v>1</v>
      </c>
      <c r="R38" s="56"/>
      <c r="S38" s="55" t="s">
        <v>12</v>
      </c>
      <c r="T38" s="34"/>
      <c r="U38" s="295">
        <f>COUNTA(V3:V36)</f>
        <v>22</v>
      </c>
      <c r="V38" s="338">
        <f>U38/Resumo!C159</f>
        <v>0.6470588235294118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2</v>
      </c>
      <c r="G39" s="56">
        <f t="shared" si="40"/>
        <v>0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0</v>
      </c>
      <c r="N39" s="56">
        <f t="shared" si="46"/>
        <v>2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2</v>
      </c>
      <c r="G40" s="67">
        <f t="shared" si="40"/>
        <v>0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0</v>
      </c>
      <c r="N40" s="67">
        <f t="shared" si="46"/>
        <v>2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1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23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6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Branco</v>
      </c>
      <c r="D43" s="49">
        <f>SUM(D44:D53)</f>
        <v>1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2</v>
      </c>
      <c r="S43" s="48" t="str">
        <f>C4</f>
        <v>Preto</v>
      </c>
      <c r="T43" s="34"/>
      <c r="U43" s="151" t="str">
        <f>IFERROR(VLOOKUP(V43,Resumo!$D$7:$E$147,2,FALSE),"")</f>
        <v>G</v>
      </c>
      <c r="V43" s="116" t="s">
        <v>77</v>
      </c>
      <c r="W43" s="116">
        <f t="shared" ref="W43:AC58" si="50">COUNTIFS($C$4:$C$131,$V43,$B$4:$B$131,W$42)+COUNTIFS($S$4:$S$131,$V43,$B$4:$B$131,W$42)</f>
        <v>6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Fabio</v>
      </c>
      <c r="D44" s="56"/>
      <c r="E44" s="56">
        <f t="shared" ref="E44:E53" si="51">IF((C44=""),0,IF($D$43=$R$43,1,IF($D$43&gt;$R$43,3,IF($D$43&lt;$R$43,0))))</f>
        <v>0</v>
      </c>
      <c r="F44" s="56">
        <f t="shared" ref="F44:F53" si="52">$D$43</f>
        <v>1</v>
      </c>
      <c r="G44" s="56">
        <f t="shared" ref="G44:G53" si="53">$R$43</f>
        <v>2</v>
      </c>
      <c r="H44" s="56">
        <f t="shared" ref="H44:H53" si="54">IF((C44=""),0,IF($D$43&gt;$R$43,1,0))</f>
        <v>0</v>
      </c>
      <c r="I44" s="56">
        <f t="shared" ref="I44:I53" si="55">IF((C44=""),0,IF($D$43=$R$43,1,0))</f>
        <v>0</v>
      </c>
      <c r="J44" s="56">
        <f t="shared" ref="J44:J53" si="56">IF((C44=""),0,IF($D$43&lt;$R$43,1,0))</f>
        <v>1</v>
      </c>
      <c r="K44" s="57"/>
      <c r="L44" s="56">
        <f t="shared" ref="L44:L53" si="57">IF((S44=""),0,IF($D$43=$R$43,1,IF($D$43&lt;$R$43,3,IF($D$43&gt;$R$43,0))))</f>
        <v>3</v>
      </c>
      <c r="M44" s="56">
        <f t="shared" ref="M44:M53" si="58">$R$43</f>
        <v>2</v>
      </c>
      <c r="N44" s="56">
        <f t="shared" ref="N44:N53" si="59">$D$43</f>
        <v>1</v>
      </c>
      <c r="O44" s="56">
        <f t="shared" ref="O44:O53" si="60">IF((S44=""),0,IF($D$43&lt;$R$43,1,0))</f>
        <v>1</v>
      </c>
      <c r="P44" s="56">
        <f t="shared" ref="P44:P53" si="61">IF((S44=""),0,IF($D$43=$R$43,1,0))</f>
        <v>0</v>
      </c>
      <c r="Q44" s="56">
        <f t="shared" ref="Q44:Q53" si="62">IF((S44=""),0,IF($D$43&gt;$R$43,1,0))</f>
        <v>0</v>
      </c>
      <c r="R44" s="56"/>
      <c r="S44" s="55" t="str">
        <f>$S$5</f>
        <v>Jean</v>
      </c>
      <c r="T44" s="34"/>
      <c r="U44" s="153" t="str">
        <f>IFERROR(VLOOKUP(V44,Resumo!$D$7:$E$147,2,FALSE),"")</f>
        <v/>
      </c>
      <c r="V44" s="114" t="s">
        <v>205</v>
      </c>
      <c r="W44" s="114">
        <f t="shared" si="50"/>
        <v>6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 t="s">
        <v>13</v>
      </c>
      <c r="D45" s="56"/>
      <c r="E45" s="56">
        <f t="shared" si="51"/>
        <v>0</v>
      </c>
      <c r="F45" s="56">
        <f t="shared" si="52"/>
        <v>1</v>
      </c>
      <c r="G45" s="56">
        <f t="shared" si="53"/>
        <v>2</v>
      </c>
      <c r="H45" s="56">
        <f t="shared" si="54"/>
        <v>0</v>
      </c>
      <c r="I45" s="56">
        <f t="shared" si="55"/>
        <v>0</v>
      </c>
      <c r="J45" s="56">
        <f t="shared" si="56"/>
        <v>1</v>
      </c>
      <c r="K45" s="57"/>
      <c r="L45" s="56">
        <f t="shared" si="57"/>
        <v>3</v>
      </c>
      <c r="M45" s="56">
        <f t="shared" si="58"/>
        <v>2</v>
      </c>
      <c r="N45" s="56">
        <f t="shared" si="59"/>
        <v>1</v>
      </c>
      <c r="O45" s="56">
        <f t="shared" si="60"/>
        <v>1</v>
      </c>
      <c r="P45" s="56">
        <f t="shared" si="61"/>
        <v>0</v>
      </c>
      <c r="Q45" s="56">
        <f t="shared" si="62"/>
        <v>0</v>
      </c>
      <c r="R45" s="56"/>
      <c r="S45" s="55" t="s">
        <v>114</v>
      </c>
      <c r="T45" s="34"/>
      <c r="U45" s="153" t="str">
        <f>IFERROR(VLOOKUP(V45,Resumo!$D$7:$E$147,2,FALSE),"")</f>
        <v>Z</v>
      </c>
      <c r="V45" s="114" t="s">
        <v>142</v>
      </c>
      <c r="W45" s="114">
        <f t="shared" si="50"/>
        <v>0</v>
      </c>
      <c r="X45" s="114">
        <f t="shared" si="50"/>
        <v>0</v>
      </c>
      <c r="Y45" s="114">
        <f t="shared" si="50"/>
        <v>0</v>
      </c>
      <c r="Z45" s="114">
        <f t="shared" si="50"/>
        <v>0</v>
      </c>
      <c r="AA45" s="114">
        <f t="shared" si="50"/>
        <v>4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 t="s">
        <v>145</v>
      </c>
      <c r="D46" s="56"/>
      <c r="E46" s="56">
        <f t="shared" si="51"/>
        <v>0</v>
      </c>
      <c r="F46" s="56">
        <f t="shared" si="52"/>
        <v>1</v>
      </c>
      <c r="G46" s="56">
        <f t="shared" si="53"/>
        <v>2</v>
      </c>
      <c r="H46" s="56">
        <f t="shared" si="54"/>
        <v>0</v>
      </c>
      <c r="I46" s="56">
        <f t="shared" si="55"/>
        <v>0</v>
      </c>
      <c r="J46" s="56">
        <f t="shared" si="56"/>
        <v>1</v>
      </c>
      <c r="K46" s="57"/>
      <c r="L46" s="56">
        <f t="shared" si="57"/>
        <v>3</v>
      </c>
      <c r="M46" s="56">
        <f t="shared" si="58"/>
        <v>2</v>
      </c>
      <c r="N46" s="56">
        <f t="shared" si="59"/>
        <v>1</v>
      </c>
      <c r="O46" s="56">
        <f t="shared" si="60"/>
        <v>1</v>
      </c>
      <c r="P46" s="56">
        <f t="shared" si="61"/>
        <v>0</v>
      </c>
      <c r="Q46" s="56">
        <f t="shared" si="62"/>
        <v>0</v>
      </c>
      <c r="R46" s="56"/>
      <c r="S46" s="55" t="s">
        <v>116</v>
      </c>
      <c r="T46" s="34"/>
      <c r="U46" s="153" t="str">
        <f>IFERROR(VLOOKUP(V46,Resumo!$D$7:$E$147,2,FALSE),"")</f>
        <v>L</v>
      </c>
      <c r="V46" s="114" t="s">
        <v>81</v>
      </c>
      <c r="W46" s="114">
        <f t="shared" si="50"/>
        <v>0</v>
      </c>
      <c r="X46" s="114">
        <f t="shared" si="50"/>
        <v>0</v>
      </c>
      <c r="Y46" s="114">
        <f t="shared" si="50"/>
        <v>0</v>
      </c>
      <c r="Z46" s="114">
        <f t="shared" si="50"/>
        <v>4</v>
      </c>
      <c r="AA46" s="114">
        <f t="shared" si="50"/>
        <v>0</v>
      </c>
      <c r="AB46" s="114">
        <f t="shared" si="50"/>
        <v>0</v>
      </c>
      <c r="AC46" s="154">
        <f t="shared" si="50"/>
        <v>0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 t="s">
        <v>82</v>
      </c>
      <c r="D47" s="56"/>
      <c r="E47" s="56">
        <f t="shared" si="51"/>
        <v>0</v>
      </c>
      <c r="F47" s="56">
        <f t="shared" si="52"/>
        <v>1</v>
      </c>
      <c r="G47" s="56">
        <f t="shared" si="53"/>
        <v>2</v>
      </c>
      <c r="H47" s="56">
        <f t="shared" si="54"/>
        <v>0</v>
      </c>
      <c r="I47" s="56">
        <f t="shared" si="55"/>
        <v>0</v>
      </c>
      <c r="J47" s="56">
        <f t="shared" si="56"/>
        <v>1</v>
      </c>
      <c r="K47" s="57"/>
      <c r="L47" s="56">
        <f t="shared" si="57"/>
        <v>3</v>
      </c>
      <c r="M47" s="56">
        <f t="shared" si="58"/>
        <v>2</v>
      </c>
      <c r="N47" s="56">
        <f t="shared" si="59"/>
        <v>1</v>
      </c>
      <c r="O47" s="56">
        <f t="shared" si="60"/>
        <v>1</v>
      </c>
      <c r="P47" s="56">
        <f t="shared" si="61"/>
        <v>0</v>
      </c>
      <c r="Q47" s="56">
        <f t="shared" si="62"/>
        <v>0</v>
      </c>
      <c r="R47" s="56"/>
      <c r="S47" s="55" t="s">
        <v>81</v>
      </c>
      <c r="T47" s="34"/>
      <c r="U47" s="153" t="str">
        <f>IFERROR(VLOOKUP(V47,Resumo!$D$7:$E$147,2,FALSE),"")</f>
        <v>M</v>
      </c>
      <c r="V47" s="114" t="s">
        <v>116</v>
      </c>
      <c r="W47" s="114">
        <f t="shared" si="50"/>
        <v>0</v>
      </c>
      <c r="X47" s="114">
        <f t="shared" si="50"/>
        <v>0</v>
      </c>
      <c r="Y47" s="114">
        <f t="shared" si="50"/>
        <v>4</v>
      </c>
      <c r="Z47" s="114">
        <f t="shared" si="50"/>
        <v>0</v>
      </c>
      <c r="AA47" s="114">
        <f t="shared" si="50"/>
        <v>0</v>
      </c>
      <c r="AB47" s="114">
        <f t="shared" si="50"/>
        <v>0</v>
      </c>
      <c r="AC47" s="154">
        <f t="shared" si="50"/>
        <v>0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 t="s">
        <v>85</v>
      </c>
      <c r="D48" s="56"/>
      <c r="E48" s="56">
        <f t="shared" si="51"/>
        <v>0</v>
      </c>
      <c r="F48" s="56">
        <f t="shared" si="52"/>
        <v>1</v>
      </c>
      <c r="G48" s="56">
        <f t="shared" si="53"/>
        <v>2</v>
      </c>
      <c r="H48" s="56">
        <f t="shared" si="54"/>
        <v>0</v>
      </c>
      <c r="I48" s="56">
        <f t="shared" si="55"/>
        <v>0</v>
      </c>
      <c r="J48" s="56">
        <f t="shared" si="56"/>
        <v>1</v>
      </c>
      <c r="K48" s="57"/>
      <c r="L48" s="56">
        <f t="shared" si="57"/>
        <v>3</v>
      </c>
      <c r="M48" s="56">
        <f t="shared" si="58"/>
        <v>2</v>
      </c>
      <c r="N48" s="56">
        <f t="shared" si="59"/>
        <v>1</v>
      </c>
      <c r="O48" s="56">
        <f t="shared" si="60"/>
        <v>1</v>
      </c>
      <c r="P48" s="56">
        <f t="shared" si="61"/>
        <v>0</v>
      </c>
      <c r="Q48" s="56">
        <f t="shared" si="62"/>
        <v>0</v>
      </c>
      <c r="R48" s="56"/>
      <c r="S48" s="55" t="s">
        <v>142</v>
      </c>
      <c r="T48" s="34"/>
      <c r="U48" s="153" t="str">
        <f>IFERROR(VLOOKUP(V48,Resumo!$D$7:$E$147,2,FALSE),"")</f>
        <v>L</v>
      </c>
      <c r="V48" s="114" t="s">
        <v>114</v>
      </c>
      <c r="W48" s="114">
        <f t="shared" si="50"/>
        <v>0</v>
      </c>
      <c r="X48" s="114">
        <f t="shared" si="50"/>
        <v>4</v>
      </c>
      <c r="Y48" s="114">
        <f t="shared" si="50"/>
        <v>0</v>
      </c>
      <c r="Z48" s="114">
        <f t="shared" si="50"/>
        <v>0</v>
      </c>
      <c r="AA48" s="114">
        <f t="shared" si="50"/>
        <v>0</v>
      </c>
      <c r="AB48" s="114">
        <f t="shared" si="50"/>
        <v>0</v>
      </c>
      <c r="AC48" s="154">
        <f t="shared" si="50"/>
        <v>0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 t="s">
        <v>172</v>
      </c>
      <c r="D49" s="56"/>
      <c r="E49" s="56">
        <f t="shared" si="51"/>
        <v>0</v>
      </c>
      <c r="F49" s="56">
        <f t="shared" si="52"/>
        <v>1</v>
      </c>
      <c r="G49" s="56">
        <f t="shared" si="53"/>
        <v>2</v>
      </c>
      <c r="H49" s="56">
        <f t="shared" si="54"/>
        <v>0</v>
      </c>
      <c r="I49" s="56">
        <f t="shared" si="55"/>
        <v>0</v>
      </c>
      <c r="J49" s="56">
        <f t="shared" si="56"/>
        <v>1</v>
      </c>
      <c r="K49" s="57"/>
      <c r="L49" s="56">
        <f t="shared" si="57"/>
        <v>3</v>
      </c>
      <c r="M49" s="56">
        <f t="shared" si="58"/>
        <v>2</v>
      </c>
      <c r="N49" s="56">
        <f t="shared" si="59"/>
        <v>1</v>
      </c>
      <c r="O49" s="56">
        <f t="shared" si="60"/>
        <v>1</v>
      </c>
      <c r="P49" s="56">
        <f t="shared" si="61"/>
        <v>0</v>
      </c>
      <c r="Q49" s="56">
        <f t="shared" si="62"/>
        <v>0</v>
      </c>
      <c r="R49" s="56"/>
      <c r="S49" s="55" t="s">
        <v>143</v>
      </c>
      <c r="T49" s="34"/>
      <c r="U49" s="153" t="str">
        <f>IFERROR(VLOOKUP(V49,Resumo!$D$7:$E$147,2,FALSE),"")</f>
        <v>V</v>
      </c>
      <c r="V49" s="114" t="s">
        <v>85</v>
      </c>
      <c r="W49" s="114">
        <f t="shared" si="50"/>
        <v>0</v>
      </c>
      <c r="X49" s="114">
        <f t="shared" si="50"/>
        <v>0</v>
      </c>
      <c r="Y49" s="114">
        <f t="shared" si="50"/>
        <v>0</v>
      </c>
      <c r="Z49" s="114">
        <f t="shared" si="50"/>
        <v>0</v>
      </c>
      <c r="AA49" s="114">
        <f t="shared" si="50"/>
        <v>4</v>
      </c>
      <c r="AB49" s="114">
        <f t="shared" si="50"/>
        <v>0</v>
      </c>
      <c r="AC49" s="154">
        <f t="shared" si="50"/>
        <v>0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 t="s">
        <v>174</v>
      </c>
      <c r="D50" s="56"/>
      <c r="E50" s="56">
        <f t="shared" si="51"/>
        <v>0</v>
      </c>
      <c r="F50" s="56">
        <f t="shared" si="52"/>
        <v>1</v>
      </c>
      <c r="G50" s="56">
        <f t="shared" si="53"/>
        <v>2</v>
      </c>
      <c r="H50" s="56">
        <f t="shared" si="54"/>
        <v>0</v>
      </c>
      <c r="I50" s="56">
        <f t="shared" si="55"/>
        <v>0</v>
      </c>
      <c r="J50" s="56">
        <f t="shared" si="56"/>
        <v>1</v>
      </c>
      <c r="K50" s="57"/>
      <c r="L50" s="56">
        <f t="shared" si="57"/>
        <v>3</v>
      </c>
      <c r="M50" s="56">
        <f t="shared" si="58"/>
        <v>2</v>
      </c>
      <c r="N50" s="56">
        <f t="shared" si="59"/>
        <v>1</v>
      </c>
      <c r="O50" s="56">
        <f t="shared" si="60"/>
        <v>1</v>
      </c>
      <c r="P50" s="56">
        <f t="shared" si="61"/>
        <v>0</v>
      </c>
      <c r="Q50" s="56">
        <f t="shared" si="62"/>
        <v>0</v>
      </c>
      <c r="R50" s="56"/>
      <c r="S50" s="55" t="s">
        <v>197</v>
      </c>
      <c r="T50" s="34"/>
      <c r="U50" s="153" t="str">
        <f>IFERROR(VLOOKUP(V50,Resumo!$D$7:$E$147,2,FALSE),"")</f>
        <v>L</v>
      </c>
      <c r="V50" s="114" t="s">
        <v>197</v>
      </c>
      <c r="W50" s="114">
        <f t="shared" si="50"/>
        <v>0</v>
      </c>
      <c r="X50" s="114">
        <f t="shared" si="50"/>
        <v>0</v>
      </c>
      <c r="Y50" s="114">
        <f t="shared" si="50"/>
        <v>0</v>
      </c>
      <c r="Z50" s="114">
        <f t="shared" si="50"/>
        <v>0</v>
      </c>
      <c r="AA50" s="114">
        <f t="shared" si="50"/>
        <v>0</v>
      </c>
      <c r="AB50" s="114">
        <f t="shared" si="50"/>
        <v>4</v>
      </c>
      <c r="AC50" s="154">
        <f t="shared" si="50"/>
        <v>0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 t="s">
        <v>12</v>
      </c>
      <c r="D51" s="56">
        <v>1</v>
      </c>
      <c r="E51" s="56">
        <f t="shared" si="51"/>
        <v>0</v>
      </c>
      <c r="F51" s="56">
        <f t="shared" si="52"/>
        <v>1</v>
      </c>
      <c r="G51" s="56">
        <f t="shared" si="53"/>
        <v>2</v>
      </c>
      <c r="H51" s="56">
        <f t="shared" si="54"/>
        <v>0</v>
      </c>
      <c r="I51" s="56">
        <f t="shared" si="55"/>
        <v>0</v>
      </c>
      <c r="J51" s="56">
        <f t="shared" si="56"/>
        <v>1</v>
      </c>
      <c r="K51" s="57"/>
      <c r="L51" s="56">
        <f t="shared" si="57"/>
        <v>3</v>
      </c>
      <c r="M51" s="56">
        <f t="shared" si="58"/>
        <v>2</v>
      </c>
      <c r="N51" s="56">
        <f t="shared" si="59"/>
        <v>1</v>
      </c>
      <c r="O51" s="56">
        <f t="shared" si="60"/>
        <v>1</v>
      </c>
      <c r="P51" s="56">
        <f t="shared" si="61"/>
        <v>0</v>
      </c>
      <c r="Q51" s="56">
        <f t="shared" si="62"/>
        <v>0</v>
      </c>
      <c r="R51" s="56">
        <v>2</v>
      </c>
      <c r="S51" s="55" t="s">
        <v>148</v>
      </c>
      <c r="T51" s="34"/>
      <c r="U51" s="153" t="str">
        <f>IFERROR(VLOOKUP(V51,Resumo!$D$7:$E$147,2,FALSE),"")</f>
        <v>A</v>
      </c>
      <c r="V51" s="114" t="s">
        <v>12</v>
      </c>
      <c r="W51" s="114">
        <f t="shared" si="50"/>
        <v>0</v>
      </c>
      <c r="X51" s="114">
        <f t="shared" si="50"/>
        <v>0</v>
      </c>
      <c r="Y51" s="114">
        <f t="shared" si="50"/>
        <v>0</v>
      </c>
      <c r="Z51" s="114">
        <f t="shared" si="50"/>
        <v>0</v>
      </c>
      <c r="AA51" s="114">
        <f t="shared" si="50"/>
        <v>0</v>
      </c>
      <c r="AB51" s="114">
        <f t="shared" si="50"/>
        <v>0</v>
      </c>
      <c r="AC51" s="154">
        <f t="shared" si="50"/>
        <v>4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1</v>
      </c>
      <c r="G52" s="56">
        <f t="shared" si="53"/>
        <v>2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2</v>
      </c>
      <c r="N52" s="56">
        <f t="shared" si="59"/>
        <v>1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V</v>
      </c>
      <c r="V52" s="114" t="s">
        <v>13</v>
      </c>
      <c r="W52" s="114">
        <f t="shared" si="50"/>
        <v>0</v>
      </c>
      <c r="X52" s="114">
        <f t="shared" si="50"/>
        <v>4</v>
      </c>
      <c r="Y52" s="114">
        <f t="shared" si="50"/>
        <v>0</v>
      </c>
      <c r="Z52" s="114">
        <f t="shared" si="50"/>
        <v>0</v>
      </c>
      <c r="AA52" s="114">
        <f t="shared" si="50"/>
        <v>0</v>
      </c>
      <c r="AB52" s="114">
        <f t="shared" si="50"/>
        <v>0</v>
      </c>
      <c r="AC52" s="154">
        <f t="shared" si="50"/>
        <v>0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1</v>
      </c>
      <c r="G53" s="67">
        <f t="shared" si="53"/>
        <v>2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2</v>
      </c>
      <c r="N53" s="67">
        <f t="shared" si="59"/>
        <v>1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M</v>
      </c>
      <c r="V53" s="114" t="s">
        <v>143</v>
      </c>
      <c r="W53" s="114">
        <f t="shared" si="50"/>
        <v>0</v>
      </c>
      <c r="X53" s="114">
        <f t="shared" si="50"/>
        <v>0</v>
      </c>
      <c r="Y53" s="114">
        <f t="shared" si="50"/>
        <v>0</v>
      </c>
      <c r="Z53" s="114">
        <f t="shared" si="50"/>
        <v>0</v>
      </c>
      <c r="AA53" s="114">
        <f t="shared" si="50"/>
        <v>0</v>
      </c>
      <c r="AB53" s="114">
        <f t="shared" si="50"/>
        <v>5</v>
      </c>
      <c r="AC53" s="154">
        <f t="shared" si="50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L</v>
      </c>
      <c r="V54" s="114" t="s">
        <v>82</v>
      </c>
      <c r="W54" s="114">
        <f t="shared" si="50"/>
        <v>0</v>
      </c>
      <c r="X54" s="114">
        <f t="shared" si="50"/>
        <v>0</v>
      </c>
      <c r="Y54" s="114">
        <f t="shared" si="50"/>
        <v>0</v>
      </c>
      <c r="Z54" s="114">
        <f t="shared" si="50"/>
        <v>4</v>
      </c>
      <c r="AA54" s="114">
        <f t="shared" si="50"/>
        <v>0</v>
      </c>
      <c r="AB54" s="114">
        <f t="shared" si="50"/>
        <v>0</v>
      </c>
      <c r="AC54" s="154">
        <f t="shared" si="50"/>
        <v>0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A</v>
      </c>
      <c r="V55" s="114" t="s">
        <v>148</v>
      </c>
      <c r="W55" s="114">
        <f t="shared" si="50"/>
        <v>0</v>
      </c>
      <c r="X55" s="114">
        <f t="shared" si="50"/>
        <v>0</v>
      </c>
      <c r="Y55" s="114">
        <f t="shared" si="50"/>
        <v>0</v>
      </c>
      <c r="Z55" s="114">
        <f t="shared" si="50"/>
        <v>0</v>
      </c>
      <c r="AA55" s="114">
        <f t="shared" si="50"/>
        <v>0</v>
      </c>
      <c r="AB55" s="114">
        <f t="shared" si="50"/>
        <v>0</v>
      </c>
      <c r="AC55" s="154">
        <f t="shared" si="50"/>
        <v>4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 t="str">
        <f>C4</f>
        <v>Preto</v>
      </c>
      <c r="D56" s="49">
        <f>SUM(D57:D66)</f>
        <v>0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1</v>
      </c>
      <c r="S56" s="48" t="str">
        <f>S4</f>
        <v>Branco</v>
      </c>
      <c r="T56" s="34"/>
      <c r="U56" s="153" t="str">
        <f>IFERROR(VLOOKUP(V56,Resumo!$D$7:$E$147,2,FALSE),"")</f>
        <v>L</v>
      </c>
      <c r="V56" s="114" t="s">
        <v>145</v>
      </c>
      <c r="W56" s="114">
        <f t="shared" si="50"/>
        <v>0</v>
      </c>
      <c r="X56" s="114">
        <f t="shared" si="50"/>
        <v>0</v>
      </c>
      <c r="Y56" s="114">
        <f t="shared" si="50"/>
        <v>4</v>
      </c>
      <c r="Z56" s="114">
        <f t="shared" si="50"/>
        <v>0</v>
      </c>
      <c r="AA56" s="114">
        <f t="shared" si="50"/>
        <v>0</v>
      </c>
      <c r="AB56" s="114">
        <f t="shared" si="50"/>
        <v>0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 t="str">
        <f>C5</f>
        <v>Fabio</v>
      </c>
      <c r="D57" s="56"/>
      <c r="E57" s="56">
        <f t="shared" ref="E57:E66" si="63">IF((C57=""),0,IF($D$56=$R$56,1,IF($D$56&gt;$R$56,3,IF($D$56&lt;$R$56,0))))</f>
        <v>0</v>
      </c>
      <c r="F57" s="56">
        <f t="shared" ref="F57:F66" si="64">$D$56</f>
        <v>0</v>
      </c>
      <c r="G57" s="56">
        <f t="shared" ref="G57:G66" si="65">$R$56</f>
        <v>1</v>
      </c>
      <c r="H57" s="56">
        <f t="shared" ref="H57:H66" si="66">IF((C57=""),0,IF($D$56&gt;$R$56,1,0))</f>
        <v>0</v>
      </c>
      <c r="I57" s="56">
        <f t="shared" ref="I57:I66" si="67">IF((C57=""),0,IF($D$56=$R$56,1,0))</f>
        <v>0</v>
      </c>
      <c r="J57" s="56">
        <f t="shared" ref="J57:J66" si="68">IF((C57=""),0,IF($D$56&lt;$R$56,1,0))</f>
        <v>1</v>
      </c>
      <c r="K57" s="57"/>
      <c r="L57" s="56">
        <f t="shared" ref="L57:L66" si="69">IF((S57=""),0,IF($D$56=$R$56,1,IF($D$56&lt;$R$56,3,IF($D$56&gt;$R$56,0))))</f>
        <v>3</v>
      </c>
      <c r="M57" s="56">
        <f t="shared" ref="M57:M66" si="70">$R$56</f>
        <v>1</v>
      </c>
      <c r="N57" s="56">
        <f t="shared" ref="N57:N66" si="71">$D$56</f>
        <v>0</v>
      </c>
      <c r="O57" s="56">
        <f t="shared" ref="O57:O66" si="72">IF((S57=""),0,IF($D$56&lt;$R$56,1,0))</f>
        <v>1</v>
      </c>
      <c r="P57" s="56">
        <f t="shared" ref="P57:P66" si="73">IF((S57=""),0,IF($D$56=$R$56,1,0))</f>
        <v>0</v>
      </c>
      <c r="Q57" s="56">
        <f t="shared" ref="Q57:Q66" si="74">IF((S57=""),0,IF($D$56&gt;$R$56,1,0))</f>
        <v>0</v>
      </c>
      <c r="R57" s="56"/>
      <c r="S57" s="55" t="str">
        <f>S5</f>
        <v>Jean</v>
      </c>
      <c r="T57" s="34"/>
      <c r="U57" s="153" t="str">
        <f>IFERROR(VLOOKUP(V57,Resumo!$D$7:$E$147,2,FALSE),"")</f>
        <v>M</v>
      </c>
      <c r="V57" s="114" t="s">
        <v>172</v>
      </c>
      <c r="W57" s="114">
        <f t="shared" si="50"/>
        <v>0</v>
      </c>
      <c r="X57" s="114">
        <f t="shared" si="50"/>
        <v>0</v>
      </c>
      <c r="Y57" s="114">
        <f t="shared" si="50"/>
        <v>0</v>
      </c>
      <c r="Z57" s="114">
        <f t="shared" si="50"/>
        <v>0</v>
      </c>
      <c r="AA57" s="114">
        <f t="shared" si="50"/>
        <v>0</v>
      </c>
      <c r="AB57" s="114">
        <f t="shared" si="50"/>
        <v>3</v>
      </c>
      <c r="AC57" s="154">
        <f t="shared" si="50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 t="s">
        <v>114</v>
      </c>
      <c r="D58" s="56"/>
      <c r="E58" s="56">
        <f t="shared" si="63"/>
        <v>0</v>
      </c>
      <c r="F58" s="56">
        <f t="shared" si="64"/>
        <v>0</v>
      </c>
      <c r="G58" s="56">
        <f t="shared" si="65"/>
        <v>1</v>
      </c>
      <c r="H58" s="56">
        <f t="shared" si="66"/>
        <v>0</v>
      </c>
      <c r="I58" s="56">
        <f t="shared" si="67"/>
        <v>0</v>
      </c>
      <c r="J58" s="56">
        <f t="shared" si="68"/>
        <v>1</v>
      </c>
      <c r="K58" s="57"/>
      <c r="L58" s="56">
        <f t="shared" si="69"/>
        <v>3</v>
      </c>
      <c r="M58" s="56">
        <f t="shared" si="70"/>
        <v>1</v>
      </c>
      <c r="N58" s="56">
        <f t="shared" si="71"/>
        <v>0</v>
      </c>
      <c r="O58" s="56">
        <f t="shared" si="72"/>
        <v>1</v>
      </c>
      <c r="P58" s="56">
        <f t="shared" si="73"/>
        <v>0</v>
      </c>
      <c r="Q58" s="56">
        <f t="shared" si="74"/>
        <v>0</v>
      </c>
      <c r="R58" s="56"/>
      <c r="S58" s="55" t="s">
        <v>223</v>
      </c>
      <c r="T58" s="34"/>
      <c r="U58" s="153" t="str">
        <f>IFERROR(VLOOKUP(V58,Resumo!$D$7:$E$147,2,FALSE),"")</f>
        <v>M</v>
      </c>
      <c r="V58" s="114" t="s">
        <v>174</v>
      </c>
      <c r="W58" s="114">
        <f t="shared" si="50"/>
        <v>0</v>
      </c>
      <c r="X58" s="114">
        <f t="shared" si="50"/>
        <v>0</v>
      </c>
      <c r="Y58" s="114">
        <f t="shared" si="50"/>
        <v>0</v>
      </c>
      <c r="Z58" s="114">
        <f t="shared" si="50"/>
        <v>0</v>
      </c>
      <c r="AA58" s="114">
        <f t="shared" si="50"/>
        <v>0</v>
      </c>
      <c r="AB58" s="114">
        <f t="shared" si="50"/>
        <v>4</v>
      </c>
      <c r="AC58" s="154">
        <f t="shared" si="50"/>
        <v>0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 t="s">
        <v>116</v>
      </c>
      <c r="D59" s="56"/>
      <c r="E59" s="56">
        <f t="shared" si="63"/>
        <v>0</v>
      </c>
      <c r="F59" s="56">
        <f t="shared" si="64"/>
        <v>0</v>
      </c>
      <c r="G59" s="56">
        <f t="shared" si="65"/>
        <v>1</v>
      </c>
      <c r="H59" s="56">
        <f t="shared" si="66"/>
        <v>0</v>
      </c>
      <c r="I59" s="56">
        <f t="shared" si="67"/>
        <v>0</v>
      </c>
      <c r="J59" s="56">
        <f t="shared" si="68"/>
        <v>1</v>
      </c>
      <c r="K59" s="57"/>
      <c r="L59" s="56">
        <f t="shared" si="69"/>
        <v>3</v>
      </c>
      <c r="M59" s="56">
        <f t="shared" si="70"/>
        <v>1</v>
      </c>
      <c r="N59" s="56">
        <f t="shared" si="71"/>
        <v>0</v>
      </c>
      <c r="O59" s="56">
        <f t="shared" si="72"/>
        <v>1</v>
      </c>
      <c r="P59" s="56">
        <f t="shared" si="73"/>
        <v>0</v>
      </c>
      <c r="Q59" s="56">
        <f t="shared" si="74"/>
        <v>0</v>
      </c>
      <c r="R59" s="56"/>
      <c r="S59" s="55" t="s">
        <v>14</v>
      </c>
      <c r="T59" s="34"/>
      <c r="U59" s="153" t="str">
        <f>IFERROR(VLOOKUP(V59,Resumo!$D$7:$E$147,2,FALSE),"")</f>
        <v>M</v>
      </c>
      <c r="V59" s="114" t="s">
        <v>117</v>
      </c>
      <c r="W59" s="114">
        <f t="shared" ref="W59:AC74" si="75">COUNTIFS($C$4:$C$131,$V59,$B$4:$B$131,W$42)+COUNTIFS($S$4:$S$131,$V59,$B$4:$B$131,W$42)</f>
        <v>0</v>
      </c>
      <c r="X59" s="114">
        <f t="shared" si="75"/>
        <v>0</v>
      </c>
      <c r="Y59" s="114">
        <f t="shared" si="75"/>
        <v>0</v>
      </c>
      <c r="Z59" s="114">
        <f t="shared" si="75"/>
        <v>0</v>
      </c>
      <c r="AA59" s="114">
        <f t="shared" si="75"/>
        <v>0</v>
      </c>
      <c r="AB59" s="114">
        <f t="shared" si="75"/>
        <v>4</v>
      </c>
      <c r="AC59" s="154">
        <f t="shared" si="75"/>
        <v>0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 t="s">
        <v>81</v>
      </c>
      <c r="D60" s="56"/>
      <c r="E60" s="56">
        <f t="shared" si="63"/>
        <v>0</v>
      </c>
      <c r="F60" s="56">
        <f t="shared" si="64"/>
        <v>0</v>
      </c>
      <c r="G60" s="56">
        <f t="shared" si="65"/>
        <v>1</v>
      </c>
      <c r="H60" s="56">
        <f t="shared" si="66"/>
        <v>0</v>
      </c>
      <c r="I60" s="56">
        <f t="shared" si="67"/>
        <v>0</v>
      </c>
      <c r="J60" s="56">
        <f t="shared" si="68"/>
        <v>1</v>
      </c>
      <c r="K60" s="57"/>
      <c r="L60" s="56">
        <f t="shared" si="69"/>
        <v>3</v>
      </c>
      <c r="M60" s="56">
        <f t="shared" si="70"/>
        <v>1</v>
      </c>
      <c r="N60" s="56">
        <f t="shared" si="71"/>
        <v>0</v>
      </c>
      <c r="O60" s="56">
        <f t="shared" si="72"/>
        <v>1</v>
      </c>
      <c r="P60" s="56">
        <f t="shared" si="73"/>
        <v>0</v>
      </c>
      <c r="Q60" s="56">
        <f t="shared" si="74"/>
        <v>0</v>
      </c>
      <c r="R60" s="56"/>
      <c r="S60" s="55" t="s">
        <v>115</v>
      </c>
      <c r="T60" s="34"/>
      <c r="U60" s="153" t="str">
        <f>IFERROR(VLOOKUP(V60,Resumo!$D$7:$E$147,2,FALSE),"")</f>
        <v>M</v>
      </c>
      <c r="V60" s="114" t="s">
        <v>115</v>
      </c>
      <c r="W60" s="114">
        <f t="shared" si="75"/>
        <v>0</v>
      </c>
      <c r="X60" s="114">
        <f t="shared" si="75"/>
        <v>0</v>
      </c>
      <c r="Y60" s="114">
        <f t="shared" si="75"/>
        <v>0</v>
      </c>
      <c r="Z60" s="114">
        <f t="shared" si="75"/>
        <v>4</v>
      </c>
      <c r="AA60" s="114">
        <f t="shared" si="75"/>
        <v>0</v>
      </c>
      <c r="AB60" s="114">
        <f t="shared" si="75"/>
        <v>0</v>
      </c>
      <c r="AC60" s="154">
        <f t="shared" si="75"/>
        <v>0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 t="s">
        <v>142</v>
      </c>
      <c r="D61" s="56"/>
      <c r="E61" s="56">
        <f t="shared" si="63"/>
        <v>0</v>
      </c>
      <c r="F61" s="56">
        <f t="shared" si="64"/>
        <v>0</v>
      </c>
      <c r="G61" s="56">
        <f t="shared" si="65"/>
        <v>1</v>
      </c>
      <c r="H61" s="56">
        <f t="shared" si="66"/>
        <v>0</v>
      </c>
      <c r="I61" s="56">
        <f t="shared" si="67"/>
        <v>0</v>
      </c>
      <c r="J61" s="56">
        <f t="shared" si="68"/>
        <v>1</v>
      </c>
      <c r="K61" s="57"/>
      <c r="L61" s="56">
        <f t="shared" si="69"/>
        <v>3</v>
      </c>
      <c r="M61" s="56">
        <f t="shared" si="70"/>
        <v>1</v>
      </c>
      <c r="N61" s="56">
        <f t="shared" si="71"/>
        <v>0</v>
      </c>
      <c r="O61" s="56">
        <f t="shared" si="72"/>
        <v>1</v>
      </c>
      <c r="P61" s="56">
        <f t="shared" si="73"/>
        <v>0</v>
      </c>
      <c r="Q61" s="56">
        <f t="shared" si="74"/>
        <v>0</v>
      </c>
      <c r="R61" s="56"/>
      <c r="S61" s="55" t="s">
        <v>147</v>
      </c>
      <c r="T61" s="34"/>
      <c r="U61" s="153" t="str">
        <f>IFERROR(VLOOKUP(V61,Resumo!$D$7:$E$147,2,FALSE),"")</f>
        <v>M</v>
      </c>
      <c r="V61" s="114" t="s">
        <v>147</v>
      </c>
      <c r="W61" s="114">
        <f t="shared" si="75"/>
        <v>0</v>
      </c>
      <c r="X61" s="114">
        <f t="shared" si="75"/>
        <v>0</v>
      </c>
      <c r="Y61" s="114">
        <f t="shared" si="75"/>
        <v>0</v>
      </c>
      <c r="Z61" s="114">
        <f t="shared" si="75"/>
        <v>0</v>
      </c>
      <c r="AA61" s="114">
        <f t="shared" si="75"/>
        <v>4</v>
      </c>
      <c r="AB61" s="114">
        <f t="shared" si="75"/>
        <v>0</v>
      </c>
      <c r="AC61" s="154">
        <f t="shared" si="75"/>
        <v>0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 t="s">
        <v>143</v>
      </c>
      <c r="D62" s="56"/>
      <c r="E62" s="56">
        <f t="shared" si="63"/>
        <v>0</v>
      </c>
      <c r="F62" s="56">
        <f t="shared" si="64"/>
        <v>0</v>
      </c>
      <c r="G62" s="56">
        <f t="shared" si="65"/>
        <v>1</v>
      </c>
      <c r="H62" s="56">
        <f t="shared" si="66"/>
        <v>0</v>
      </c>
      <c r="I62" s="56">
        <f t="shared" si="67"/>
        <v>0</v>
      </c>
      <c r="J62" s="56">
        <f t="shared" si="68"/>
        <v>1</v>
      </c>
      <c r="K62" s="57"/>
      <c r="L62" s="56">
        <f t="shared" si="69"/>
        <v>3</v>
      </c>
      <c r="M62" s="56">
        <f t="shared" si="70"/>
        <v>1</v>
      </c>
      <c r="N62" s="56">
        <f t="shared" si="71"/>
        <v>0</v>
      </c>
      <c r="O62" s="56">
        <f t="shared" si="72"/>
        <v>1</v>
      </c>
      <c r="P62" s="56">
        <f t="shared" si="73"/>
        <v>0</v>
      </c>
      <c r="Q62" s="56">
        <f t="shared" si="74"/>
        <v>0</v>
      </c>
      <c r="R62" s="56"/>
      <c r="S62" s="55" t="s">
        <v>117</v>
      </c>
      <c r="T62" s="34"/>
      <c r="U62" s="153" t="str">
        <f>IFERROR(VLOOKUP(V62,Resumo!$D$7:$E$147,2,FALSE),"")</f>
        <v>M</v>
      </c>
      <c r="V62" s="114" t="s">
        <v>119</v>
      </c>
      <c r="W62" s="114">
        <f t="shared" si="75"/>
        <v>0</v>
      </c>
      <c r="X62" s="114">
        <f t="shared" si="75"/>
        <v>0</v>
      </c>
      <c r="Y62" s="114">
        <f t="shared" si="75"/>
        <v>0</v>
      </c>
      <c r="Z62" s="114">
        <f t="shared" si="75"/>
        <v>0</v>
      </c>
      <c r="AA62" s="114">
        <f t="shared" si="75"/>
        <v>0</v>
      </c>
      <c r="AB62" s="114">
        <f t="shared" si="75"/>
        <v>4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 t="s">
        <v>197</v>
      </c>
      <c r="D63" s="56"/>
      <c r="E63" s="56">
        <f t="shared" si="63"/>
        <v>0</v>
      </c>
      <c r="F63" s="56">
        <f t="shared" si="64"/>
        <v>0</v>
      </c>
      <c r="G63" s="56">
        <f t="shared" si="65"/>
        <v>1</v>
      </c>
      <c r="H63" s="56">
        <f t="shared" si="66"/>
        <v>0</v>
      </c>
      <c r="I63" s="56">
        <f t="shared" si="67"/>
        <v>0</v>
      </c>
      <c r="J63" s="56">
        <f t="shared" si="68"/>
        <v>1</v>
      </c>
      <c r="K63" s="57"/>
      <c r="L63" s="56">
        <f t="shared" si="69"/>
        <v>3</v>
      </c>
      <c r="M63" s="56">
        <f t="shared" si="70"/>
        <v>1</v>
      </c>
      <c r="N63" s="56">
        <f t="shared" si="71"/>
        <v>0</v>
      </c>
      <c r="O63" s="56">
        <f t="shared" si="72"/>
        <v>1</v>
      </c>
      <c r="P63" s="56">
        <f t="shared" si="73"/>
        <v>0</v>
      </c>
      <c r="Q63" s="56">
        <f t="shared" si="74"/>
        <v>0</v>
      </c>
      <c r="R63" s="56">
        <v>1</v>
      </c>
      <c r="S63" s="55" t="s">
        <v>119</v>
      </c>
      <c r="T63" s="34"/>
      <c r="U63" s="153" t="str">
        <f>IFERROR(VLOOKUP(V63,Resumo!$D$7:$E$147,2,FALSE),"")</f>
        <v>M</v>
      </c>
      <c r="V63" s="114" t="s">
        <v>15</v>
      </c>
      <c r="W63" s="114">
        <f t="shared" si="75"/>
        <v>0</v>
      </c>
      <c r="X63" s="114">
        <f t="shared" si="75"/>
        <v>0</v>
      </c>
      <c r="Y63" s="114">
        <f t="shared" si="75"/>
        <v>0</v>
      </c>
      <c r="Z63" s="114">
        <f t="shared" si="75"/>
        <v>0</v>
      </c>
      <c r="AA63" s="114">
        <f t="shared" si="75"/>
        <v>0</v>
      </c>
      <c r="AB63" s="114">
        <f t="shared" si="75"/>
        <v>0</v>
      </c>
      <c r="AC63" s="154">
        <f t="shared" si="75"/>
        <v>4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 t="s">
        <v>148</v>
      </c>
      <c r="D64" s="56"/>
      <c r="E64" s="56">
        <f t="shared" si="63"/>
        <v>0</v>
      </c>
      <c r="F64" s="56">
        <f t="shared" si="64"/>
        <v>0</v>
      </c>
      <c r="G64" s="56">
        <f t="shared" si="65"/>
        <v>1</v>
      </c>
      <c r="H64" s="56">
        <f t="shared" si="66"/>
        <v>0</v>
      </c>
      <c r="I64" s="56">
        <f t="shared" si="67"/>
        <v>0</v>
      </c>
      <c r="J64" s="56">
        <f t="shared" si="68"/>
        <v>1</v>
      </c>
      <c r="K64" s="57"/>
      <c r="L64" s="56">
        <f t="shared" si="69"/>
        <v>3</v>
      </c>
      <c r="M64" s="56">
        <f t="shared" si="70"/>
        <v>1</v>
      </c>
      <c r="N64" s="56">
        <f t="shared" si="71"/>
        <v>0</v>
      </c>
      <c r="O64" s="56">
        <f t="shared" si="72"/>
        <v>1</v>
      </c>
      <c r="P64" s="56">
        <f t="shared" si="73"/>
        <v>0</v>
      </c>
      <c r="Q64" s="56">
        <f t="shared" si="74"/>
        <v>0</v>
      </c>
      <c r="R64" s="56"/>
      <c r="S64" s="55" t="s">
        <v>15</v>
      </c>
      <c r="T64" s="34"/>
      <c r="U64" s="153" t="str">
        <f>IFERROR(VLOOKUP(V64,Resumo!$D$7:$E$147,2,FALSE),"")</f>
        <v>V</v>
      </c>
      <c r="V64" s="114" t="s">
        <v>14</v>
      </c>
      <c r="W64" s="114">
        <f t="shared" si="75"/>
        <v>0</v>
      </c>
      <c r="X64" s="114">
        <f t="shared" si="75"/>
        <v>0</v>
      </c>
      <c r="Y64" s="114">
        <f t="shared" si="75"/>
        <v>4</v>
      </c>
      <c r="Z64" s="114">
        <f t="shared" si="75"/>
        <v>0</v>
      </c>
      <c r="AA64" s="114">
        <f t="shared" si="75"/>
        <v>0</v>
      </c>
      <c r="AB64" s="114">
        <f t="shared" si="75"/>
        <v>0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0</v>
      </c>
      <c r="G65" s="56">
        <f t="shared" si="65"/>
        <v>1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1</v>
      </c>
      <c r="N65" s="56">
        <f t="shared" si="71"/>
        <v>0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/>
      </c>
      <c r="V65" s="114" t="s">
        <v>223</v>
      </c>
      <c r="W65" s="114">
        <f t="shared" si="75"/>
        <v>0</v>
      </c>
      <c r="X65" s="114">
        <f t="shared" si="75"/>
        <v>4</v>
      </c>
      <c r="Y65" s="114">
        <f t="shared" si="75"/>
        <v>0</v>
      </c>
      <c r="Z65" s="114">
        <f t="shared" si="75"/>
        <v>0</v>
      </c>
      <c r="AA65" s="114">
        <f t="shared" si="75"/>
        <v>0</v>
      </c>
      <c r="AB65" s="114">
        <f t="shared" si="75"/>
        <v>0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0</v>
      </c>
      <c r="G66" s="67">
        <f t="shared" si="65"/>
        <v>1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1</v>
      </c>
      <c r="N66" s="67">
        <f t="shared" si="71"/>
        <v>0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 t="s">
        <v>198</v>
      </c>
      <c r="D69" s="49">
        <f>SUM(D70:D79)</f>
        <v>0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1</v>
      </c>
      <c r="S69" s="48" t="s">
        <v>199</v>
      </c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 t="s">
        <v>77</v>
      </c>
      <c r="D70" s="56"/>
      <c r="E70" s="56">
        <f t="shared" ref="E70:E79" si="76">IF((C70=""),0,IF($D$69=$R$69,1,IF($D$69&gt;$R$69,3,IF($D$69&lt;$R$69,0))))</f>
        <v>0</v>
      </c>
      <c r="F70" s="56">
        <f t="shared" ref="F70:F79" si="77">$D$69</f>
        <v>0</v>
      </c>
      <c r="G70" s="56">
        <f t="shared" ref="G70:G79" si="78">$R$69</f>
        <v>1</v>
      </c>
      <c r="H70" s="56">
        <f t="shared" ref="H70:H79" si="79">IF((C70=""),0,IF($D$69&gt;$R$69,1,0))</f>
        <v>0</v>
      </c>
      <c r="I70" s="56">
        <f t="shared" ref="I70:I79" si="80">IF((C70=""),0,IF($D$69=$R$69,1,0))</f>
        <v>0</v>
      </c>
      <c r="J70" s="56">
        <f t="shared" ref="J70:J79" si="81">IF((C70=""),0,IF($D$69&lt;$R$69,1,0))</f>
        <v>1</v>
      </c>
      <c r="K70" s="57"/>
      <c r="L70" s="56">
        <f t="shared" ref="L70:L79" si="82">IF((S70=""),0,IF($D$69=$R$69,1,IF($D$69&lt;$R$69,3,IF($D$69&gt;$R$69,0))))</f>
        <v>3</v>
      </c>
      <c r="M70" s="56">
        <f t="shared" ref="M70:M79" si="83">$R$69</f>
        <v>1</v>
      </c>
      <c r="N70" s="56">
        <f t="shared" ref="N70:N79" si="84">$D$69</f>
        <v>0</v>
      </c>
      <c r="O70" s="56">
        <f t="shared" ref="O70:O79" si="85">IF((S70=""),0,IF($D$69&lt;$R$69,1,0))</f>
        <v>1</v>
      </c>
      <c r="P70" s="56">
        <f t="shared" ref="P70:P79" si="86">IF((S70=""),0,IF($D$69=$R$69,1,0))</f>
        <v>0</v>
      </c>
      <c r="Q70" s="56">
        <f t="shared" ref="Q70:Q79" si="87">IF((S70=""),0,IF($D$69&gt;$R$69,1,0))</f>
        <v>0</v>
      </c>
      <c r="R70" s="56"/>
      <c r="S70" s="55" t="s">
        <v>205</v>
      </c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 t="s">
        <v>223</v>
      </c>
      <c r="D71" s="56"/>
      <c r="E71" s="56">
        <f t="shared" si="76"/>
        <v>0</v>
      </c>
      <c r="F71" s="56">
        <f t="shared" si="77"/>
        <v>0</v>
      </c>
      <c r="G71" s="56">
        <f t="shared" si="78"/>
        <v>1</v>
      </c>
      <c r="H71" s="56">
        <f t="shared" si="79"/>
        <v>0</v>
      </c>
      <c r="I71" s="56">
        <f t="shared" si="80"/>
        <v>0</v>
      </c>
      <c r="J71" s="56">
        <f t="shared" si="81"/>
        <v>1</v>
      </c>
      <c r="K71" s="57"/>
      <c r="L71" s="56">
        <f t="shared" si="82"/>
        <v>3</v>
      </c>
      <c r="M71" s="56">
        <f t="shared" si="83"/>
        <v>1</v>
      </c>
      <c r="N71" s="56">
        <f t="shared" si="84"/>
        <v>0</v>
      </c>
      <c r="O71" s="56">
        <f t="shared" si="85"/>
        <v>1</v>
      </c>
      <c r="P71" s="56">
        <f t="shared" si="86"/>
        <v>0</v>
      </c>
      <c r="Q71" s="56">
        <f t="shared" si="87"/>
        <v>0</v>
      </c>
      <c r="R71" s="56"/>
      <c r="S71" s="55" t="s">
        <v>13</v>
      </c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 t="s">
        <v>14</v>
      </c>
      <c r="D72" s="56"/>
      <c r="E72" s="56">
        <f t="shared" si="76"/>
        <v>0</v>
      </c>
      <c r="F72" s="56">
        <f t="shared" si="77"/>
        <v>0</v>
      </c>
      <c r="G72" s="56">
        <f t="shared" si="78"/>
        <v>1</v>
      </c>
      <c r="H72" s="56">
        <f t="shared" si="79"/>
        <v>0</v>
      </c>
      <c r="I72" s="56">
        <f t="shared" si="80"/>
        <v>0</v>
      </c>
      <c r="J72" s="56">
        <f t="shared" si="81"/>
        <v>1</v>
      </c>
      <c r="K72" s="57"/>
      <c r="L72" s="56">
        <f t="shared" si="82"/>
        <v>3</v>
      </c>
      <c r="M72" s="56">
        <f t="shared" si="83"/>
        <v>1</v>
      </c>
      <c r="N72" s="56">
        <f t="shared" si="84"/>
        <v>0</v>
      </c>
      <c r="O72" s="56">
        <f t="shared" si="85"/>
        <v>1</v>
      </c>
      <c r="P72" s="56">
        <f t="shared" si="86"/>
        <v>0</v>
      </c>
      <c r="Q72" s="56">
        <f t="shared" si="87"/>
        <v>0</v>
      </c>
      <c r="R72" s="56"/>
      <c r="S72" s="55" t="s">
        <v>145</v>
      </c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 t="s">
        <v>115</v>
      </c>
      <c r="D73" s="56"/>
      <c r="E73" s="56">
        <f t="shared" si="76"/>
        <v>0</v>
      </c>
      <c r="F73" s="56">
        <f t="shared" si="77"/>
        <v>0</v>
      </c>
      <c r="G73" s="56">
        <f t="shared" si="78"/>
        <v>1</v>
      </c>
      <c r="H73" s="56">
        <f t="shared" si="79"/>
        <v>0</v>
      </c>
      <c r="I73" s="56">
        <f t="shared" si="80"/>
        <v>0</v>
      </c>
      <c r="J73" s="56">
        <f t="shared" si="81"/>
        <v>1</v>
      </c>
      <c r="K73" s="57"/>
      <c r="L73" s="56">
        <f t="shared" si="82"/>
        <v>3</v>
      </c>
      <c r="M73" s="56">
        <f t="shared" si="83"/>
        <v>1</v>
      </c>
      <c r="N73" s="56">
        <f t="shared" si="84"/>
        <v>0</v>
      </c>
      <c r="O73" s="56">
        <f t="shared" si="85"/>
        <v>1</v>
      </c>
      <c r="P73" s="56">
        <f t="shared" si="86"/>
        <v>0</v>
      </c>
      <c r="Q73" s="56">
        <f t="shared" si="87"/>
        <v>0</v>
      </c>
      <c r="R73" s="56"/>
      <c r="S73" s="55" t="s">
        <v>82</v>
      </c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 t="s">
        <v>147</v>
      </c>
      <c r="D74" s="56"/>
      <c r="E74" s="56">
        <f t="shared" si="76"/>
        <v>0</v>
      </c>
      <c r="F74" s="56">
        <f t="shared" si="77"/>
        <v>0</v>
      </c>
      <c r="G74" s="56">
        <f t="shared" si="78"/>
        <v>1</v>
      </c>
      <c r="H74" s="56">
        <f t="shared" si="79"/>
        <v>0</v>
      </c>
      <c r="I74" s="56">
        <f t="shared" si="80"/>
        <v>0</v>
      </c>
      <c r="J74" s="56">
        <f t="shared" si="81"/>
        <v>1</v>
      </c>
      <c r="K74" s="57"/>
      <c r="L74" s="56">
        <f t="shared" si="82"/>
        <v>3</v>
      </c>
      <c r="M74" s="56">
        <f t="shared" si="83"/>
        <v>1</v>
      </c>
      <c r="N74" s="56">
        <f t="shared" si="84"/>
        <v>0</v>
      </c>
      <c r="O74" s="56">
        <f t="shared" si="85"/>
        <v>1</v>
      </c>
      <c r="P74" s="56">
        <f t="shared" si="86"/>
        <v>0</v>
      </c>
      <c r="Q74" s="56">
        <f t="shared" si="87"/>
        <v>0</v>
      </c>
      <c r="R74" s="56"/>
      <c r="S74" s="55" t="s">
        <v>85</v>
      </c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 t="s">
        <v>117</v>
      </c>
      <c r="D75" s="56"/>
      <c r="E75" s="56">
        <f t="shared" si="76"/>
        <v>0</v>
      </c>
      <c r="F75" s="56">
        <f t="shared" si="77"/>
        <v>0</v>
      </c>
      <c r="G75" s="56">
        <f t="shared" si="78"/>
        <v>1</v>
      </c>
      <c r="H75" s="56">
        <f t="shared" si="79"/>
        <v>0</v>
      </c>
      <c r="I75" s="56">
        <f t="shared" si="80"/>
        <v>0</v>
      </c>
      <c r="J75" s="56">
        <f t="shared" si="81"/>
        <v>1</v>
      </c>
      <c r="K75" s="57"/>
      <c r="L75" s="56">
        <f t="shared" si="82"/>
        <v>3</v>
      </c>
      <c r="M75" s="56">
        <f t="shared" si="83"/>
        <v>1</v>
      </c>
      <c r="N75" s="56">
        <f t="shared" si="84"/>
        <v>0</v>
      </c>
      <c r="O75" s="56">
        <f t="shared" si="85"/>
        <v>1</v>
      </c>
      <c r="P75" s="56">
        <f t="shared" si="86"/>
        <v>0</v>
      </c>
      <c r="Q75" s="56">
        <f t="shared" si="87"/>
        <v>0</v>
      </c>
      <c r="R75" s="56">
        <v>1</v>
      </c>
      <c r="S75" s="55" t="s">
        <v>143</v>
      </c>
      <c r="T75" s="34"/>
      <c r="U75" s="153" t="str">
        <f>IFERROR(VLOOKUP(V75,Resumo!$D$7:$E$147,2,FALSE),"")</f>
        <v/>
      </c>
      <c r="V75" s="114"/>
      <c r="W75" s="114">
        <f t="shared" ref="W75:AC76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 t="s">
        <v>119</v>
      </c>
      <c r="D76" s="56"/>
      <c r="E76" s="56">
        <f t="shared" si="76"/>
        <v>0</v>
      </c>
      <c r="F76" s="56">
        <f t="shared" si="77"/>
        <v>0</v>
      </c>
      <c r="G76" s="56">
        <f t="shared" si="78"/>
        <v>1</v>
      </c>
      <c r="H76" s="56">
        <f t="shared" si="79"/>
        <v>0</v>
      </c>
      <c r="I76" s="56">
        <f t="shared" si="80"/>
        <v>0</v>
      </c>
      <c r="J76" s="56">
        <f t="shared" si="81"/>
        <v>1</v>
      </c>
      <c r="K76" s="57"/>
      <c r="L76" s="56">
        <f t="shared" si="82"/>
        <v>3</v>
      </c>
      <c r="M76" s="56">
        <f t="shared" si="83"/>
        <v>1</v>
      </c>
      <c r="N76" s="56">
        <f t="shared" si="84"/>
        <v>0</v>
      </c>
      <c r="O76" s="56">
        <f t="shared" si="85"/>
        <v>1</v>
      </c>
      <c r="P76" s="56">
        <f t="shared" si="86"/>
        <v>0</v>
      </c>
      <c r="Q76" s="56">
        <f t="shared" si="87"/>
        <v>0</v>
      </c>
      <c r="R76" s="56"/>
      <c r="S76" s="55" t="s">
        <v>174</v>
      </c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 t="s">
        <v>15</v>
      </c>
      <c r="D77" s="56"/>
      <c r="E77" s="56">
        <f t="shared" si="76"/>
        <v>0</v>
      </c>
      <c r="F77" s="56">
        <f t="shared" si="77"/>
        <v>0</v>
      </c>
      <c r="G77" s="56">
        <f t="shared" si="78"/>
        <v>1</v>
      </c>
      <c r="H77" s="56">
        <f t="shared" si="79"/>
        <v>0</v>
      </c>
      <c r="I77" s="56">
        <f t="shared" si="80"/>
        <v>0</v>
      </c>
      <c r="J77" s="56">
        <f t="shared" si="81"/>
        <v>1</v>
      </c>
      <c r="K77" s="57"/>
      <c r="L77" s="56">
        <f t="shared" si="82"/>
        <v>3</v>
      </c>
      <c r="M77" s="56">
        <f t="shared" si="83"/>
        <v>1</v>
      </c>
      <c r="N77" s="56">
        <f t="shared" si="84"/>
        <v>0</v>
      </c>
      <c r="O77" s="56">
        <f t="shared" si="85"/>
        <v>1</v>
      </c>
      <c r="P77" s="56">
        <f t="shared" si="86"/>
        <v>0</v>
      </c>
      <c r="Q77" s="56">
        <f t="shared" si="87"/>
        <v>0</v>
      </c>
      <c r="R77" s="56"/>
      <c r="S77" s="55" t="s">
        <v>12</v>
      </c>
      <c r="T77" s="34"/>
      <c r="U77" s="118"/>
      <c r="V77" s="118"/>
      <c r="W77" s="118"/>
      <c r="X77" s="118"/>
      <c r="Y77" s="118"/>
      <c r="Z77" s="118"/>
      <c r="AA77" s="118"/>
      <c r="AB77" s="118"/>
      <c r="AC77" s="119"/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0</v>
      </c>
      <c r="G78" s="56">
        <f t="shared" si="78"/>
        <v>1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1</v>
      </c>
      <c r="N78" s="56">
        <f t="shared" si="84"/>
        <v>0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0</v>
      </c>
      <c r="G79" s="67">
        <f t="shared" si="78"/>
        <v>1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1</v>
      </c>
      <c r="N79" s="67">
        <f t="shared" si="84"/>
        <v>0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31:BG31"/>
    <mergeCell ref="BB32:BG33"/>
    <mergeCell ref="BB35:BG35"/>
    <mergeCell ref="BB36:BG37"/>
    <mergeCell ref="AA37:AA40"/>
    <mergeCell ref="AI37:AI40"/>
    <mergeCell ref="AG38:AG40"/>
    <mergeCell ref="AD37:AD40"/>
    <mergeCell ref="AE37:AE40"/>
    <mergeCell ref="AF37:AF40"/>
    <mergeCell ref="AH37:AH40"/>
    <mergeCell ref="U39:V39"/>
    <mergeCell ref="U40:V40"/>
    <mergeCell ref="AB37:AB40"/>
    <mergeCell ref="AC37:AC40"/>
    <mergeCell ref="U37:V37"/>
    <mergeCell ref="W37:W40"/>
    <mergeCell ref="X37:X40"/>
    <mergeCell ref="Y37:Y40"/>
    <mergeCell ref="Z37:Z40"/>
    <mergeCell ref="BB22:BG22"/>
    <mergeCell ref="BB23:BG24"/>
    <mergeCell ref="AU27:AZ27"/>
    <mergeCell ref="BI27:BN27"/>
    <mergeCell ref="AU28:AZ29"/>
    <mergeCell ref="BI28:BN29"/>
    <mergeCell ref="BB8:BG8"/>
    <mergeCell ref="BB9:BG10"/>
    <mergeCell ref="AV14:BA14"/>
    <mergeCell ref="BH14:BM14"/>
    <mergeCell ref="AV15:BA16"/>
    <mergeCell ref="BH15:BM16"/>
  </mergeCells>
  <conditionalFormatting sqref="C4">
    <cfRule type="cellIs" dxfId="4757" priority="23" operator="equal">
      <formula>"Laranja"</formula>
    </cfRule>
    <cfRule type="cellIs" dxfId="4756" priority="29" operator="equal">
      <formula>"Vermelho"</formula>
    </cfRule>
    <cfRule type="cellIs" dxfId="4755" priority="28" operator="equal">
      <formula>"Verde"</formula>
    </cfRule>
    <cfRule type="cellIs" dxfId="4754" priority="27" operator="equal">
      <formula>"Amarelo"</formula>
    </cfRule>
    <cfRule type="cellIs" dxfId="4753" priority="26" operator="equal">
      <formula>"Cinza"</formula>
    </cfRule>
    <cfRule type="cellIs" dxfId="4752" priority="25" operator="equal">
      <formula>"Roxo"</formula>
    </cfRule>
    <cfRule type="cellIs" dxfId="4751" priority="24" operator="equal">
      <formula>"Preto"</formula>
    </cfRule>
    <cfRule type="cellIs" dxfId="4750" priority="30" operator="equal">
      <formula>"Azul"</formula>
    </cfRule>
  </conditionalFormatting>
  <conditionalFormatting sqref="C17">
    <cfRule type="cellIs" dxfId="4749" priority="41" operator="equal">
      <formula>"Roxo"</formula>
    </cfRule>
    <cfRule type="cellIs" dxfId="4748" priority="42" operator="equal">
      <formula>"Cinza"</formula>
    </cfRule>
    <cfRule type="cellIs" dxfId="4747" priority="43" operator="equal">
      <formula>"Amarelo"</formula>
    </cfRule>
    <cfRule type="cellIs" dxfId="4746" priority="44" operator="equal">
      <formula>"Verde"</formula>
    </cfRule>
    <cfRule type="cellIs" dxfId="4745" priority="39" operator="equal">
      <formula>"Laranja"</formula>
    </cfRule>
    <cfRule type="cellIs" dxfId="4744" priority="46" operator="equal">
      <formula>"Azul"</formula>
    </cfRule>
    <cfRule type="cellIs" dxfId="4743" priority="40" operator="equal">
      <formula>"Preto"</formula>
    </cfRule>
    <cfRule type="cellIs" dxfId="4742" priority="45" operator="equal">
      <formula>"Vermelho"</formula>
    </cfRule>
  </conditionalFormatting>
  <conditionalFormatting sqref="C30">
    <cfRule type="cellIs" dxfId="4741" priority="55" operator="equal">
      <formula>"Laranja"</formula>
    </cfRule>
    <cfRule type="cellIs" dxfId="4740" priority="62" operator="equal">
      <formula>"Azul"</formula>
    </cfRule>
    <cfRule type="cellIs" dxfId="4739" priority="60" operator="equal">
      <formula>"Verde"</formula>
    </cfRule>
    <cfRule type="cellIs" dxfId="4738" priority="59" operator="equal">
      <formula>"Amarelo"</formula>
    </cfRule>
    <cfRule type="cellIs" dxfId="4737" priority="58" operator="equal">
      <formula>"Cinza"</formula>
    </cfRule>
    <cfRule type="cellIs" dxfId="4736" priority="61" operator="equal">
      <formula>"Vermelho"</formula>
    </cfRule>
    <cfRule type="cellIs" dxfId="4735" priority="57" operator="equal">
      <formula>"Roxo"</formula>
    </cfRule>
    <cfRule type="cellIs" dxfId="4734" priority="56" operator="equal">
      <formula>"Preto"</formula>
    </cfRule>
  </conditionalFormatting>
  <conditionalFormatting sqref="C43">
    <cfRule type="cellIs" dxfId="4733" priority="78" operator="equal">
      <formula>"Azul"</formula>
    </cfRule>
    <cfRule type="cellIs" dxfId="4732" priority="77" operator="equal">
      <formula>"Vermelho"</formula>
    </cfRule>
    <cfRule type="cellIs" dxfId="4731" priority="76" operator="equal">
      <formula>"Verde"</formula>
    </cfRule>
    <cfRule type="cellIs" dxfId="4730" priority="75" operator="equal">
      <formula>"Amarelo"</formula>
    </cfRule>
    <cfRule type="cellIs" dxfId="4729" priority="74" operator="equal">
      <formula>"Cinza"</formula>
    </cfRule>
    <cfRule type="cellIs" dxfId="4728" priority="73" operator="equal">
      <formula>"Roxo"</formula>
    </cfRule>
    <cfRule type="cellIs" dxfId="4727" priority="71" operator="equal">
      <formula>"Laranja"</formula>
    </cfRule>
    <cfRule type="cellIs" dxfId="4726" priority="72" operator="equal">
      <formula>"Preto"</formula>
    </cfRule>
  </conditionalFormatting>
  <conditionalFormatting sqref="C56">
    <cfRule type="cellIs" dxfId="4725" priority="89" operator="equal">
      <formula>"Roxo"</formula>
    </cfRule>
    <cfRule type="cellIs" dxfId="4724" priority="87" operator="equal">
      <formula>"Laranja"</formula>
    </cfRule>
    <cfRule type="cellIs" dxfId="4723" priority="90" operator="equal">
      <formula>"Cinza"</formula>
    </cfRule>
    <cfRule type="cellIs" dxfId="4722" priority="91" operator="equal">
      <formula>"Amarelo"</formula>
    </cfRule>
    <cfRule type="cellIs" dxfId="4721" priority="92" operator="equal">
      <formula>"Verde"</formula>
    </cfRule>
    <cfRule type="cellIs" dxfId="4720" priority="93" operator="equal">
      <formula>"Vermelho"</formula>
    </cfRule>
    <cfRule type="cellIs" dxfId="4719" priority="94" operator="equal">
      <formula>"Azul"</formula>
    </cfRule>
    <cfRule type="cellIs" dxfId="4718" priority="88" operator="equal">
      <formula>"Preto"</formula>
    </cfRule>
  </conditionalFormatting>
  <conditionalFormatting sqref="C69">
    <cfRule type="cellIs" dxfId="4717" priority="103" operator="equal">
      <formula>"Laranja"</formula>
    </cfRule>
    <cfRule type="cellIs" dxfId="4716" priority="108" operator="equal">
      <formula>"Verde"</formula>
    </cfRule>
    <cfRule type="cellIs" dxfId="4715" priority="107" operator="equal">
      <formula>"Amarelo"</formula>
    </cfRule>
    <cfRule type="cellIs" dxfId="4714" priority="106" operator="equal">
      <formula>"Cinza"</formula>
    </cfRule>
    <cfRule type="cellIs" dxfId="4713" priority="105" operator="equal">
      <formula>"Roxo"</formula>
    </cfRule>
    <cfRule type="cellIs" dxfId="4712" priority="104" operator="equal">
      <formula>"Preto"</formula>
    </cfRule>
    <cfRule type="cellIs" dxfId="4711" priority="110" operator="equal">
      <formula>"Azul"</formula>
    </cfRule>
    <cfRule type="cellIs" dxfId="4710" priority="109" operator="equal">
      <formula>"Vermelho"</formula>
    </cfRule>
  </conditionalFormatting>
  <conditionalFormatting sqref="C82">
    <cfRule type="cellIs" dxfId="4709" priority="126" operator="equal">
      <formula>"Azul"</formula>
    </cfRule>
    <cfRule type="cellIs" dxfId="4708" priority="119" operator="equal">
      <formula>"Laranja"</formula>
    </cfRule>
    <cfRule type="cellIs" dxfId="4707" priority="120" operator="equal">
      <formula>"Preto"</formula>
    </cfRule>
    <cfRule type="cellIs" dxfId="4706" priority="121" operator="equal">
      <formula>"Roxo"</formula>
    </cfRule>
    <cfRule type="cellIs" dxfId="4705" priority="122" operator="equal">
      <formula>"Cinza"</formula>
    </cfRule>
    <cfRule type="cellIs" dxfId="4704" priority="123" operator="equal">
      <formula>"Amarelo"</formula>
    </cfRule>
    <cfRule type="cellIs" dxfId="4703" priority="124" operator="equal">
      <formula>"Verde"</formula>
    </cfRule>
    <cfRule type="cellIs" dxfId="4702" priority="125" operator="equal">
      <formula>"Vermelho"</formula>
    </cfRule>
  </conditionalFormatting>
  <conditionalFormatting sqref="C95">
    <cfRule type="cellIs" dxfId="4701" priority="142" operator="equal">
      <formula>"Azul"</formula>
    </cfRule>
    <cfRule type="cellIs" dxfId="4700" priority="141" operator="equal">
      <formula>"Vermelho"</formula>
    </cfRule>
    <cfRule type="cellIs" dxfId="4699" priority="140" operator="equal">
      <formula>"Verde"</formula>
    </cfRule>
    <cfRule type="cellIs" dxfId="4698" priority="139" operator="equal">
      <formula>"Amarelo"</formula>
    </cfRule>
    <cfRule type="cellIs" dxfId="4697" priority="138" operator="equal">
      <formula>"Cinza"</formula>
    </cfRule>
    <cfRule type="cellIs" dxfId="4696" priority="137" operator="equal">
      <formula>"Roxo"</formula>
    </cfRule>
    <cfRule type="cellIs" dxfId="4695" priority="136" operator="equal">
      <formula>"Preto"</formula>
    </cfRule>
    <cfRule type="cellIs" dxfId="4694" priority="135" operator="equal">
      <formula>"Laranja"</formula>
    </cfRule>
  </conditionalFormatting>
  <conditionalFormatting sqref="C108">
    <cfRule type="cellIs" dxfId="4693" priority="154" operator="equal">
      <formula>"Cinza"</formula>
    </cfRule>
    <cfRule type="cellIs" dxfId="4692" priority="153" operator="equal">
      <formula>"Roxo"</formula>
    </cfRule>
    <cfRule type="cellIs" dxfId="4691" priority="152" operator="equal">
      <formula>"Preto"</formula>
    </cfRule>
    <cfRule type="cellIs" dxfId="4690" priority="151" operator="equal">
      <formula>"Laranja"</formula>
    </cfRule>
    <cfRule type="cellIs" dxfId="4689" priority="158" operator="equal">
      <formula>"Azul"</formula>
    </cfRule>
    <cfRule type="cellIs" dxfId="4688" priority="157" operator="equal">
      <formula>"Vermelho"</formula>
    </cfRule>
    <cfRule type="cellIs" dxfId="4687" priority="156" operator="equal">
      <formula>"Verde"</formula>
    </cfRule>
    <cfRule type="cellIs" dxfId="4686" priority="155" operator="equal">
      <formula>"Amarelo"</formula>
    </cfRule>
  </conditionalFormatting>
  <conditionalFormatting sqref="C121">
    <cfRule type="cellIs" dxfId="4685" priority="174" operator="equal">
      <formula>"Azul"</formula>
    </cfRule>
    <cfRule type="cellIs" dxfId="4684" priority="168" operator="equal">
      <formula>"Preto"</formula>
    </cfRule>
    <cfRule type="cellIs" dxfId="4683" priority="167" operator="equal">
      <formula>"Laranja"</formula>
    </cfRule>
    <cfRule type="cellIs" dxfId="4682" priority="169" operator="equal">
      <formula>"Roxo"</formula>
    </cfRule>
    <cfRule type="cellIs" dxfId="4681" priority="170" operator="equal">
      <formula>"Cinza"</formula>
    </cfRule>
    <cfRule type="cellIs" dxfId="4680" priority="171" operator="equal">
      <formula>"Amarelo"</formula>
    </cfRule>
    <cfRule type="cellIs" dxfId="4679" priority="172" operator="equal">
      <formula>"Verde"</formula>
    </cfRule>
    <cfRule type="cellIs" dxfId="4678" priority="173" operator="equal">
      <formula>"Vermelho"</formula>
    </cfRule>
  </conditionalFormatting>
  <conditionalFormatting sqref="S4">
    <cfRule type="cellIs" dxfId="4677" priority="31" operator="equal">
      <formula>"Laranja"</formula>
    </cfRule>
    <cfRule type="cellIs" dxfId="4676" priority="35" operator="equal">
      <formula>"Amarelo"</formula>
    </cfRule>
    <cfRule type="cellIs" dxfId="4675" priority="36" operator="equal">
      <formula>"Verde"</formula>
    </cfRule>
    <cfRule type="cellIs" dxfId="4674" priority="38" operator="equal">
      <formula>"Azul"</formula>
    </cfRule>
    <cfRule type="cellIs" dxfId="4673" priority="32" operator="equal">
      <formula>"Preto"</formula>
    </cfRule>
    <cfRule type="cellIs" dxfId="4672" priority="33" operator="equal">
      <formula>"Roxo"</formula>
    </cfRule>
    <cfRule type="cellIs" dxfId="4671" priority="34" operator="equal">
      <formula>"Cinza"</formula>
    </cfRule>
    <cfRule type="cellIs" dxfId="4670" priority="37" operator="equal">
      <formula>"Vermelho"</formula>
    </cfRule>
  </conditionalFormatting>
  <conditionalFormatting sqref="S17">
    <cfRule type="cellIs" dxfId="4669" priority="52" operator="equal">
      <formula>"Verde"</formula>
    </cfRule>
    <cfRule type="cellIs" dxfId="4668" priority="53" operator="equal">
      <formula>"Vermelho"</formula>
    </cfRule>
    <cfRule type="cellIs" dxfId="4667" priority="54" operator="equal">
      <formula>"Azul"</formula>
    </cfRule>
    <cfRule type="cellIs" dxfId="4666" priority="47" operator="equal">
      <formula>"Laranja"</formula>
    </cfRule>
    <cfRule type="cellIs" dxfId="4665" priority="48" operator="equal">
      <formula>"Preto"</formula>
    </cfRule>
    <cfRule type="cellIs" dxfId="4664" priority="49" operator="equal">
      <formula>"Roxo"</formula>
    </cfRule>
    <cfRule type="cellIs" dxfId="4663" priority="50" operator="equal">
      <formula>"Cinza"</formula>
    </cfRule>
    <cfRule type="cellIs" dxfId="4662" priority="51" operator="equal">
      <formula>"Amarelo"</formula>
    </cfRule>
  </conditionalFormatting>
  <conditionalFormatting sqref="S30">
    <cfRule type="cellIs" dxfId="4661" priority="67" operator="equal">
      <formula>"Amarelo"</formula>
    </cfRule>
    <cfRule type="cellIs" dxfId="4660" priority="68" operator="equal">
      <formula>"Verde"</formula>
    </cfRule>
    <cfRule type="cellIs" dxfId="4659" priority="69" operator="equal">
      <formula>"Vermelho"</formula>
    </cfRule>
    <cfRule type="cellIs" dxfId="4658" priority="70" operator="equal">
      <formula>"Azul"</formula>
    </cfRule>
    <cfRule type="cellIs" dxfId="4657" priority="63" operator="equal">
      <formula>"Laranja"</formula>
    </cfRule>
    <cfRule type="cellIs" dxfId="4656" priority="64" operator="equal">
      <formula>"Preto"</formula>
    </cfRule>
    <cfRule type="cellIs" dxfId="4655" priority="65" operator="equal">
      <formula>"Roxo"</formula>
    </cfRule>
    <cfRule type="cellIs" dxfId="4654" priority="66" operator="equal">
      <formula>"Cinza"</formula>
    </cfRule>
  </conditionalFormatting>
  <conditionalFormatting sqref="S43">
    <cfRule type="cellIs" dxfId="4653" priority="82" operator="equal">
      <formula>"Cinza"</formula>
    </cfRule>
    <cfRule type="cellIs" dxfId="4652" priority="81" operator="equal">
      <formula>"Roxo"</formula>
    </cfRule>
    <cfRule type="cellIs" dxfId="4651" priority="80" operator="equal">
      <formula>"Preto"</formula>
    </cfRule>
    <cfRule type="cellIs" dxfId="4650" priority="79" operator="equal">
      <formula>"Laranja"</formula>
    </cfRule>
    <cfRule type="cellIs" dxfId="4649" priority="84" operator="equal">
      <formula>"Verde"</formula>
    </cfRule>
    <cfRule type="cellIs" dxfId="4648" priority="85" operator="equal">
      <formula>"Vermelho"</formula>
    </cfRule>
    <cfRule type="cellIs" dxfId="4647" priority="83" operator="equal">
      <formula>"Amarelo"</formula>
    </cfRule>
    <cfRule type="cellIs" dxfId="4646" priority="86" operator="equal">
      <formula>"Azul"</formula>
    </cfRule>
  </conditionalFormatting>
  <conditionalFormatting sqref="S56">
    <cfRule type="cellIs" dxfId="4645" priority="102" operator="equal">
      <formula>"Azul"</formula>
    </cfRule>
    <cfRule type="cellIs" dxfId="4644" priority="101" operator="equal">
      <formula>"Vermelho"</formula>
    </cfRule>
    <cfRule type="cellIs" dxfId="4643" priority="100" operator="equal">
      <formula>"Verde"</formula>
    </cfRule>
    <cfRule type="cellIs" dxfId="4642" priority="99" operator="equal">
      <formula>"Amarelo"</formula>
    </cfRule>
    <cfRule type="cellIs" dxfId="4641" priority="98" operator="equal">
      <formula>"Cinza"</formula>
    </cfRule>
    <cfRule type="cellIs" dxfId="4640" priority="97" operator="equal">
      <formula>"Roxo"</formula>
    </cfRule>
    <cfRule type="cellIs" dxfId="4639" priority="96" operator="equal">
      <formula>"Preto"</formula>
    </cfRule>
    <cfRule type="cellIs" dxfId="4638" priority="95" operator="equal">
      <formula>"Laranja"</formula>
    </cfRule>
  </conditionalFormatting>
  <conditionalFormatting sqref="S69">
    <cfRule type="cellIs" dxfId="4637" priority="111" operator="equal">
      <formula>"Laranja"</formula>
    </cfRule>
    <cfRule type="cellIs" dxfId="4636" priority="112" operator="equal">
      <formula>"Preto"</formula>
    </cfRule>
    <cfRule type="cellIs" dxfId="4635" priority="113" operator="equal">
      <formula>"Roxo"</formula>
    </cfRule>
    <cfRule type="cellIs" dxfId="4634" priority="114" operator="equal">
      <formula>"Cinza"</formula>
    </cfRule>
    <cfRule type="cellIs" dxfId="4633" priority="115" operator="equal">
      <formula>"Amarelo"</formula>
    </cfRule>
    <cfRule type="cellIs" dxfId="4632" priority="116" operator="equal">
      <formula>"Verde"</formula>
    </cfRule>
    <cfRule type="cellIs" dxfId="4631" priority="117" operator="equal">
      <formula>"Vermelho"</formula>
    </cfRule>
    <cfRule type="cellIs" dxfId="4630" priority="118" operator="equal">
      <formula>"Azul"</formula>
    </cfRule>
  </conditionalFormatting>
  <conditionalFormatting sqref="S82">
    <cfRule type="cellIs" dxfId="4629" priority="128" operator="equal">
      <formula>"Preto"</formula>
    </cfRule>
    <cfRule type="cellIs" dxfId="4628" priority="129" operator="equal">
      <formula>"Roxo"</formula>
    </cfRule>
    <cfRule type="cellIs" dxfId="4627" priority="130" operator="equal">
      <formula>"Cinza"</formula>
    </cfRule>
    <cfRule type="cellIs" dxfId="4626" priority="131" operator="equal">
      <formula>"Amarelo"</formula>
    </cfRule>
    <cfRule type="cellIs" dxfId="4625" priority="132" operator="equal">
      <formula>"Verde"</formula>
    </cfRule>
    <cfRule type="cellIs" dxfId="4624" priority="133" operator="equal">
      <formula>"Vermelho"</formula>
    </cfRule>
    <cfRule type="cellIs" dxfId="4623" priority="134" operator="equal">
      <formula>"Azul"</formula>
    </cfRule>
    <cfRule type="cellIs" dxfId="4622" priority="127" operator="equal">
      <formula>"Laranja"</formula>
    </cfRule>
  </conditionalFormatting>
  <conditionalFormatting sqref="S95">
    <cfRule type="cellIs" dxfId="4621" priority="144" operator="equal">
      <formula>"Preto"</formula>
    </cfRule>
    <cfRule type="cellIs" dxfId="4620" priority="150" operator="equal">
      <formula>"Azul"</formula>
    </cfRule>
    <cfRule type="cellIs" dxfId="4619" priority="149" operator="equal">
      <formula>"Vermelho"</formula>
    </cfRule>
    <cfRule type="cellIs" dxfId="4618" priority="148" operator="equal">
      <formula>"Verde"</formula>
    </cfRule>
    <cfRule type="cellIs" dxfId="4617" priority="147" operator="equal">
      <formula>"Amarelo"</formula>
    </cfRule>
    <cfRule type="cellIs" dxfId="4616" priority="146" operator="equal">
      <formula>"Cinza"</formula>
    </cfRule>
    <cfRule type="cellIs" dxfId="4615" priority="145" operator="equal">
      <formula>"Roxo"</formula>
    </cfRule>
    <cfRule type="cellIs" dxfId="4614" priority="143" operator="equal">
      <formula>"Laranja"</formula>
    </cfRule>
  </conditionalFormatting>
  <conditionalFormatting sqref="S108">
    <cfRule type="cellIs" dxfId="4613" priority="159" operator="equal">
      <formula>"Laranja"</formula>
    </cfRule>
    <cfRule type="cellIs" dxfId="4612" priority="160" operator="equal">
      <formula>"Preto"</formula>
    </cfRule>
    <cfRule type="cellIs" dxfId="4611" priority="161" operator="equal">
      <formula>"Roxo"</formula>
    </cfRule>
    <cfRule type="cellIs" dxfId="4610" priority="162" operator="equal">
      <formula>"Cinza"</formula>
    </cfRule>
    <cfRule type="cellIs" dxfId="4609" priority="163" operator="equal">
      <formula>"Amarelo"</formula>
    </cfRule>
    <cfRule type="cellIs" dxfId="4608" priority="164" operator="equal">
      <formula>"Verde"</formula>
    </cfRule>
    <cfRule type="cellIs" dxfId="4607" priority="166" operator="equal">
      <formula>"Azul"</formula>
    </cfRule>
    <cfRule type="cellIs" dxfId="4606" priority="165" operator="equal">
      <formula>"Vermelho"</formula>
    </cfRule>
  </conditionalFormatting>
  <conditionalFormatting sqref="S121">
    <cfRule type="cellIs" dxfId="4605" priority="175" operator="equal">
      <formula>"Laranja"</formula>
    </cfRule>
    <cfRule type="cellIs" dxfId="4604" priority="176" operator="equal">
      <formula>"Preto"</formula>
    </cfRule>
    <cfRule type="cellIs" dxfId="4603" priority="177" operator="equal">
      <formula>"Roxo"</formula>
    </cfRule>
    <cfRule type="cellIs" dxfId="4602" priority="178" operator="equal">
      <formula>"Cinza"</formula>
    </cfRule>
    <cfRule type="cellIs" dxfId="4601" priority="179" operator="equal">
      <formula>"Amarelo"</formula>
    </cfRule>
    <cfRule type="cellIs" dxfId="4600" priority="180" operator="equal">
      <formula>"Verde"</formula>
    </cfRule>
    <cfRule type="cellIs" dxfId="4599" priority="181" operator="equal">
      <formula>"Vermelho"</formula>
    </cfRule>
    <cfRule type="cellIs" dxfId="4598" priority="182" operator="equal">
      <formula>"Azul"</formula>
    </cfRule>
  </conditionalFormatting>
  <conditionalFormatting sqref="W43:AC76 AF44:AF45 AI44:AI45">
    <cfRule type="cellIs" dxfId="4597" priority="15" operator="greaterThan">
      <formula>0</formula>
    </cfRule>
  </conditionalFormatting>
  <conditionalFormatting sqref="AD3:AD5">
    <cfRule type="top10" dxfId="4596" priority="183" rank="1"/>
  </conditionalFormatting>
  <conditionalFormatting sqref="AD6:AD10">
    <cfRule type="top10" dxfId="4595" priority="14" rank="1"/>
  </conditionalFormatting>
  <conditionalFormatting sqref="AD11:AD18">
    <cfRule type="top10" dxfId="4594" priority="13" rank="2"/>
  </conditionalFormatting>
  <conditionalFormatting sqref="AD19:AD23">
    <cfRule type="top10" dxfId="4593" priority="12" rank="1"/>
  </conditionalFormatting>
  <conditionalFormatting sqref="AD24:AD31">
    <cfRule type="top10" dxfId="4592" priority="11" rank="2"/>
  </conditionalFormatting>
  <conditionalFormatting sqref="AD32:AD36">
    <cfRule type="top10" dxfId="4591" priority="10" rank="1"/>
  </conditionalFormatting>
  <conditionalFormatting sqref="AE3:AE36">
    <cfRule type="cellIs" dxfId="4590" priority="1" operator="equal">
      <formula>2</formula>
    </cfRule>
  </conditionalFormatting>
  <conditionalFormatting sqref="AF3:AF5">
    <cfRule type="top10" dxfId="4589" priority="22" rank="1"/>
  </conditionalFormatting>
  <conditionalFormatting sqref="AF6:AF10">
    <cfRule type="top10" dxfId="4588" priority="21" rank="1"/>
  </conditionalFormatting>
  <conditionalFormatting sqref="AF11:AF18">
    <cfRule type="top10" dxfId="4587" priority="20" rank="2"/>
  </conditionalFormatting>
  <conditionalFormatting sqref="AF19:AF23">
    <cfRule type="top10" dxfId="4586" priority="19" rank="1"/>
  </conditionalFormatting>
  <conditionalFormatting sqref="AF24:AF31">
    <cfRule type="top10" dxfId="4585" priority="18" rank="2"/>
  </conditionalFormatting>
  <conditionalFormatting sqref="AF32:AF36">
    <cfRule type="top10" dxfId="4584" priority="17" rank="1"/>
  </conditionalFormatting>
  <conditionalFormatting sqref="AG3:AG36">
    <cfRule type="cellIs" dxfId="4583" priority="16" operator="greaterThan">
      <formula>0</formula>
    </cfRule>
  </conditionalFormatting>
  <conditionalFormatting sqref="AH3:AH5">
    <cfRule type="top10" dxfId="4582" priority="7" bottom="1" rank="1"/>
  </conditionalFormatting>
  <conditionalFormatting sqref="AH6:AH10">
    <cfRule type="top10" dxfId="4581" priority="6" bottom="1" rank="1"/>
  </conditionalFormatting>
  <conditionalFormatting sqref="AH11:AH18">
    <cfRule type="top10" dxfId="4580" priority="5" bottom="1" rank="2"/>
  </conditionalFormatting>
  <conditionalFormatting sqref="AH19:AH23">
    <cfRule type="top10" dxfId="4579" priority="4" bottom="1" rank="1"/>
  </conditionalFormatting>
  <conditionalFormatting sqref="AH1:AI1">
    <cfRule type="cellIs" dxfId="4578" priority="8" operator="equal">
      <formula>2</formula>
    </cfRule>
    <cfRule type="cellIs" dxfId="4577" priority="9" operator="equal">
      <formula>1</formula>
    </cfRule>
  </conditionalFormatting>
  <conditionalFormatting sqref="AI24:AI31">
    <cfRule type="top10" dxfId="4576" priority="3" rank="2"/>
  </conditionalFormatting>
  <conditionalFormatting sqref="AI32:AI36">
    <cfRule type="top10" dxfId="4575" priority="2" rank="1"/>
  </conditionalFormatting>
  <pageMargins left="0.7" right="0.7" top="0.75" bottom="0.75" header="0" footer="0"/>
  <pageSetup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EAE3F-6FBA-4883-A6F2-490F142BDA50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W29" sqref="W29"/>
      <selection pane="topRight" activeCell="W29" sqref="W29"/>
      <selection pane="bottomLeft" activeCell="W29" sqref="W29"/>
      <selection pane="bottomRight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W13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77</v>
      </c>
      <c r="W3" s="169">
        <f t="shared" ref="W3:W36" si="0">COUNTIF($C$2:$C$123,V3)+COUNTIF($S$2:$S$123,V3)</f>
        <v>6</v>
      </c>
      <c r="X3" s="164">
        <f t="shared" ref="X3:X36" si="1">SUMIF($C$2:$C$123,V3,$F$2:$F$123)+SUMIF($S$2:$S$123,V3,$M$2:$M$123)</f>
        <v>8</v>
      </c>
      <c r="Y3" s="164">
        <f t="shared" ref="Y3:Y36" si="2">SUMIF($C$2:$C$123,V3,$G$2:$G$123)+SUMIF($S$2:$S$123,V3,$N$2:$N$123)</f>
        <v>7</v>
      </c>
      <c r="Z3" s="164">
        <f t="shared" ref="Z3:Z36" si="3">SUMIF($C$2:$C$123,V3,$H$2:$H$123)+SUMIF($S$2:$S$123,V3,$O$2:$O$123)</f>
        <v>2</v>
      </c>
      <c r="AA3" s="164">
        <f>SUMIF($C$2:$C$123,V3,$I$2:$I$123)+SUMIF($S$2:$S$123,V3,$P$2:P$123)</f>
        <v>3</v>
      </c>
      <c r="AB3" s="174">
        <f t="shared" ref="AB3:AB36" si="4">SUMIF($C$2:$C$123,V3,$J$2:$J$123)+SUMIF($S$2:$S$123,V3,$Q$2:$Q$123)</f>
        <v>1</v>
      </c>
      <c r="AC3" s="180">
        <f t="shared" ref="AC3:AC36" si="5">SUMIF($C$2:$C$123,V3,$E$2:$E$123)+SUMIF($S$2:$S$123,V3,$L$2:$L$123)</f>
        <v>9</v>
      </c>
      <c r="AD3" s="183">
        <f t="shared" ref="AD3:AD36" si="6">IFERROR(IF(W3&gt;=($AI$42*$AI$43),(AC3)/(W3*3),"-"),"-")</f>
        <v>0.5</v>
      </c>
      <c r="AE3" s="180">
        <f>IF(W3&gt;0,IF(AH3=MIN($AH$3:$AH$5),2,0),)</f>
        <v>2</v>
      </c>
      <c r="AF3" s="190">
        <f>IF(W3&gt;0,IF(AD3=MAX($AD$3:$AD$5),AC3+AE3+2,AC3+AE3),)</f>
        <v>13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1.1666666666666667</v>
      </c>
      <c r="AI3" s="206">
        <f>IFERROR(IF(W3&gt;=($AI$42*$AI$43),X3/W3,"-"),"-")</f>
        <v>1.3333333333333333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199</v>
      </c>
      <c r="D4" s="49">
        <f>SUM(D5:D14)</f>
        <v>1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2</v>
      </c>
      <c r="S4" s="149" t="s">
        <v>198</v>
      </c>
      <c r="T4" s="34"/>
      <c r="U4" s="159" t="s">
        <v>18</v>
      </c>
      <c r="V4" s="197" t="s">
        <v>164</v>
      </c>
      <c r="W4" s="170">
        <f t="shared" si="0"/>
        <v>6</v>
      </c>
      <c r="X4" s="52">
        <f t="shared" si="1"/>
        <v>7</v>
      </c>
      <c r="Y4" s="52">
        <f t="shared" si="2"/>
        <v>8</v>
      </c>
      <c r="Z4" s="52">
        <f t="shared" si="3"/>
        <v>1</v>
      </c>
      <c r="AA4" s="52">
        <f>SUMIF($C$2:$C$123,V4,$I$2:$I$123)+SUMIF($S$2:$S$123,V4,$P$2:P$123)</f>
        <v>3</v>
      </c>
      <c r="AB4" s="171">
        <f t="shared" si="4"/>
        <v>2</v>
      </c>
      <c r="AC4" s="178">
        <f t="shared" si="5"/>
        <v>6</v>
      </c>
      <c r="AD4" s="181">
        <f t="shared" si="6"/>
        <v>0.33333333333333331</v>
      </c>
      <c r="AE4" s="178">
        <f>IF(W4&gt;0,IF(AH4=MIN($AH$3:$AH$5),2,0),)</f>
        <v>0</v>
      </c>
      <c r="AF4" s="191">
        <f>IF(W4&gt;0,IF(AD4=MAX($AD$3:$AD$5),AC4+AE4+2,AC4+AE4),)</f>
        <v>6</v>
      </c>
      <c r="AG4" s="187">
        <f t="shared" si="7"/>
        <v>0</v>
      </c>
      <c r="AH4" s="53">
        <f t="shared" si="8"/>
        <v>1.3333333333333333</v>
      </c>
      <c r="AI4" s="207">
        <f t="shared" ref="AI4:AI36" si="9">IFERROR(IF(W4&gt;=($AI$42*$AI$43),X4/W4,"-"),"-")</f>
        <v>1.1666666666666667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164</v>
      </c>
      <c r="D5" s="56"/>
      <c r="E5" s="56">
        <f t="shared" ref="E5:E14" si="10">IF((C5=""),0,IF($D$4=$R$4,1,IF($D$4&gt;$R$4,3,IF($D$4&lt;$R$4,0))))</f>
        <v>0</v>
      </c>
      <c r="F5" s="56">
        <f t="shared" ref="F5:F14" si="11">$D$4</f>
        <v>1</v>
      </c>
      <c r="G5" s="56">
        <f t="shared" ref="G5:G14" si="12">$R$4</f>
        <v>2</v>
      </c>
      <c r="H5" s="56">
        <f t="shared" ref="H5:H14" si="13">IF((C5=""),0,IF($D$4&gt;$R$4,1,0))</f>
        <v>0</v>
      </c>
      <c r="I5" s="56">
        <f t="shared" ref="I5:I14" si="14">IF((C5=""),0,IF($D$4=$R$4,1,0))</f>
        <v>0</v>
      </c>
      <c r="J5" s="56">
        <f t="shared" ref="J5:J14" si="15">IF((C5=""),0,IF($D$4&lt;$R$4,1,0))</f>
        <v>1</v>
      </c>
      <c r="K5" s="57"/>
      <c r="L5" s="56">
        <f t="shared" ref="L5:L14" si="16">IF((S5=""),0,IF($D$4=$R$4,1,IF($D$4&lt;$R$4,3,IF($D$4&gt;$R$4,0))))</f>
        <v>3</v>
      </c>
      <c r="M5" s="56">
        <f t="shared" ref="M5:M14" si="17">$R$4</f>
        <v>2</v>
      </c>
      <c r="N5" s="56">
        <f t="shared" ref="N5:N14" si="18">$D$4</f>
        <v>1</v>
      </c>
      <c r="O5" s="56">
        <f t="shared" ref="O5:O14" si="19">IF((S5=""),0,IF($D$4&lt;$R$4,1,0))</f>
        <v>1</v>
      </c>
      <c r="P5" s="56">
        <f t="shared" ref="P5:P14" si="20">IF((S5=""),0,IF($D$4=$R$4,1,0))</f>
        <v>0</v>
      </c>
      <c r="Q5" s="56">
        <f t="shared" ref="Q5:Q14" si="21">IF((S5=""),0,IF($D$4&gt;$R$4,1,0))</f>
        <v>0</v>
      </c>
      <c r="R5" s="56"/>
      <c r="S5" s="55" t="s">
        <v>77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13</v>
      </c>
      <c r="D6" s="56"/>
      <c r="E6" s="56">
        <f t="shared" si="10"/>
        <v>0</v>
      </c>
      <c r="F6" s="56">
        <f t="shared" si="11"/>
        <v>1</v>
      </c>
      <c r="G6" s="56">
        <f t="shared" si="12"/>
        <v>2</v>
      </c>
      <c r="H6" s="56">
        <f t="shared" si="13"/>
        <v>0</v>
      </c>
      <c r="I6" s="56">
        <f t="shared" si="14"/>
        <v>0</v>
      </c>
      <c r="J6" s="56">
        <f t="shared" si="15"/>
        <v>1</v>
      </c>
      <c r="K6" s="57"/>
      <c r="L6" s="56">
        <f t="shared" si="16"/>
        <v>3</v>
      </c>
      <c r="M6" s="56">
        <f t="shared" si="17"/>
        <v>2</v>
      </c>
      <c r="N6" s="56">
        <f t="shared" si="18"/>
        <v>1</v>
      </c>
      <c r="O6" s="56">
        <f t="shared" si="19"/>
        <v>1</v>
      </c>
      <c r="P6" s="56">
        <f t="shared" si="20"/>
        <v>0</v>
      </c>
      <c r="Q6" s="56">
        <f t="shared" si="21"/>
        <v>0</v>
      </c>
      <c r="R6" s="56">
        <v>1</v>
      </c>
      <c r="S6" s="55" t="s">
        <v>142</v>
      </c>
      <c r="T6" s="34"/>
      <c r="U6" s="163" t="s">
        <v>78</v>
      </c>
      <c r="V6" s="199" t="s">
        <v>142</v>
      </c>
      <c r="W6" s="169">
        <f t="shared" si="0"/>
        <v>4</v>
      </c>
      <c r="X6" s="164">
        <f t="shared" si="1"/>
        <v>5</v>
      </c>
      <c r="Y6" s="164">
        <f t="shared" si="2"/>
        <v>5</v>
      </c>
      <c r="Z6" s="164">
        <f t="shared" si="3"/>
        <v>1</v>
      </c>
      <c r="AA6" s="164">
        <f>SUMIF($C$2:$C$123,V6,$I$2:$I$123)+SUMIF($S$2:$S$123,V6,$P$2:P$123)</f>
        <v>2</v>
      </c>
      <c r="AB6" s="174">
        <f t="shared" si="4"/>
        <v>1</v>
      </c>
      <c r="AC6" s="180">
        <f t="shared" si="5"/>
        <v>5</v>
      </c>
      <c r="AD6" s="183">
        <f t="shared" si="6"/>
        <v>0.41666666666666669</v>
      </c>
      <c r="AE6" s="180">
        <f>IF(W6&gt;0,IF(AH6=MIN($AH$6:$AH$10),2,0),)</f>
        <v>0</v>
      </c>
      <c r="AF6" s="190">
        <f>IF(W6&gt;0,IF(AD6=MAX($AD$6:$AD$10),AC6+AE6+2,AC6+AE6),)</f>
        <v>5</v>
      </c>
      <c r="AG6" s="189">
        <f t="shared" si="7"/>
        <v>1</v>
      </c>
      <c r="AH6" s="165">
        <f t="shared" si="8"/>
        <v>1.25</v>
      </c>
      <c r="AI6" s="206">
        <f t="shared" si="9"/>
        <v>1.25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173</v>
      </c>
      <c r="D7" s="56"/>
      <c r="E7" s="56">
        <f t="shared" si="10"/>
        <v>0</v>
      </c>
      <c r="F7" s="56">
        <f t="shared" si="11"/>
        <v>1</v>
      </c>
      <c r="G7" s="56">
        <f t="shared" si="12"/>
        <v>2</v>
      </c>
      <c r="H7" s="56">
        <f t="shared" si="13"/>
        <v>0</v>
      </c>
      <c r="I7" s="56">
        <f t="shared" si="14"/>
        <v>0</v>
      </c>
      <c r="J7" s="56">
        <f t="shared" si="15"/>
        <v>1</v>
      </c>
      <c r="K7" s="57"/>
      <c r="L7" s="56">
        <f t="shared" si="16"/>
        <v>3</v>
      </c>
      <c r="M7" s="56">
        <f t="shared" si="17"/>
        <v>2</v>
      </c>
      <c r="N7" s="56">
        <f t="shared" si="18"/>
        <v>1</v>
      </c>
      <c r="O7" s="56">
        <f t="shared" si="19"/>
        <v>1</v>
      </c>
      <c r="P7" s="56">
        <f t="shared" si="20"/>
        <v>0</v>
      </c>
      <c r="Q7" s="56">
        <f t="shared" si="21"/>
        <v>0</v>
      </c>
      <c r="R7" s="56"/>
      <c r="S7" s="55" t="s">
        <v>146</v>
      </c>
      <c r="T7" s="34"/>
      <c r="U7" s="166" t="s">
        <v>78</v>
      </c>
      <c r="V7" s="200" t="s">
        <v>82</v>
      </c>
      <c r="W7" s="170">
        <f t="shared" si="0"/>
        <v>4</v>
      </c>
      <c r="X7" s="52">
        <f t="shared" si="1"/>
        <v>5</v>
      </c>
      <c r="Y7" s="52">
        <f t="shared" si="2"/>
        <v>3</v>
      </c>
      <c r="Z7" s="52">
        <f t="shared" si="3"/>
        <v>2</v>
      </c>
      <c r="AA7" s="52">
        <f>SUMIF($C$2:$C$123,V7,$I$2:$I$123)+SUMIF($S$2:$S$123,V7,$P$2:P$123)</f>
        <v>2</v>
      </c>
      <c r="AB7" s="171">
        <f t="shared" si="4"/>
        <v>0</v>
      </c>
      <c r="AC7" s="178">
        <f t="shared" si="5"/>
        <v>8</v>
      </c>
      <c r="AD7" s="181">
        <f t="shared" si="6"/>
        <v>0.66666666666666663</v>
      </c>
      <c r="AE7" s="178">
        <f>IF(W7&gt;0,IF(AH7=MIN($AH$6:$AH$10),2,0),)</f>
        <v>2</v>
      </c>
      <c r="AF7" s="191">
        <f>IF(W7&gt;0,IF(AD7=MAX($AD$6:$AD$10),AC7+AE7+2,AC7+AE7),)</f>
        <v>12</v>
      </c>
      <c r="AG7" s="187">
        <f t="shared" si="7"/>
        <v>1</v>
      </c>
      <c r="AH7" s="53">
        <f t="shared" si="8"/>
        <v>0.75</v>
      </c>
      <c r="AI7" s="207">
        <f t="shared" si="9"/>
        <v>1.25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81</v>
      </c>
      <c r="D8" s="56"/>
      <c r="E8" s="56">
        <f t="shared" si="10"/>
        <v>0</v>
      </c>
      <c r="F8" s="56">
        <f t="shared" si="11"/>
        <v>1</v>
      </c>
      <c r="G8" s="56">
        <f t="shared" si="12"/>
        <v>2</v>
      </c>
      <c r="H8" s="56">
        <f t="shared" si="13"/>
        <v>0</v>
      </c>
      <c r="I8" s="56">
        <f t="shared" si="14"/>
        <v>0</v>
      </c>
      <c r="J8" s="56">
        <f t="shared" si="15"/>
        <v>1</v>
      </c>
      <c r="K8" s="57"/>
      <c r="L8" s="56">
        <f t="shared" si="16"/>
        <v>3</v>
      </c>
      <c r="M8" s="56">
        <f t="shared" si="17"/>
        <v>2</v>
      </c>
      <c r="N8" s="56">
        <f t="shared" si="18"/>
        <v>1</v>
      </c>
      <c r="O8" s="56">
        <f t="shared" si="19"/>
        <v>1</v>
      </c>
      <c r="P8" s="56">
        <f t="shared" si="20"/>
        <v>0</v>
      </c>
      <c r="Q8" s="56">
        <f t="shared" si="21"/>
        <v>0</v>
      </c>
      <c r="R8" s="56"/>
      <c r="S8" s="55" t="s">
        <v>197</v>
      </c>
      <c r="T8" s="34"/>
      <c r="U8" s="159" t="s">
        <v>78</v>
      </c>
      <c r="V8" s="197" t="s">
        <v>84</v>
      </c>
      <c r="W8" s="170">
        <f t="shared" si="0"/>
        <v>3</v>
      </c>
      <c r="X8" s="52">
        <f t="shared" si="1"/>
        <v>4</v>
      </c>
      <c r="Y8" s="52">
        <f t="shared" si="2"/>
        <v>5</v>
      </c>
      <c r="Z8" s="52">
        <f t="shared" si="3"/>
        <v>0</v>
      </c>
      <c r="AA8" s="52">
        <f>SUMIF($C$2:$C$123,V8,$I$2:$I$123)+SUMIF($S$2:$S$123,V8,$P$2:P$123)</f>
        <v>2</v>
      </c>
      <c r="AB8" s="171">
        <f t="shared" si="4"/>
        <v>1</v>
      </c>
      <c r="AC8" s="178">
        <f t="shared" si="5"/>
        <v>2</v>
      </c>
      <c r="AD8" s="181">
        <f t="shared" si="6"/>
        <v>0.22222222222222221</v>
      </c>
      <c r="AE8" s="178">
        <f>IF(W8&gt;0,IF(AH8=MIN($AH$6:$AH$10),2,0),)</f>
        <v>0</v>
      </c>
      <c r="AF8" s="191">
        <f>IF(W8&gt;0,IF(AD8=MAX($AD$6:$AD$10),AC8+AE8+2,AC8+AE8),)</f>
        <v>2</v>
      </c>
      <c r="AG8" s="187">
        <f t="shared" si="7"/>
        <v>0</v>
      </c>
      <c r="AH8" s="53">
        <f t="shared" si="8"/>
        <v>1.6666666666666667</v>
      </c>
      <c r="AI8" s="207">
        <f t="shared" si="9"/>
        <v>1.3333333333333333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 t="s">
        <v>14</v>
      </c>
      <c r="D9" s="56"/>
      <c r="E9" s="56">
        <f t="shared" si="10"/>
        <v>0</v>
      </c>
      <c r="F9" s="56">
        <f t="shared" si="11"/>
        <v>1</v>
      </c>
      <c r="G9" s="56">
        <f t="shared" si="12"/>
        <v>2</v>
      </c>
      <c r="H9" s="56">
        <f t="shared" si="13"/>
        <v>0</v>
      </c>
      <c r="I9" s="56">
        <f t="shared" si="14"/>
        <v>0</v>
      </c>
      <c r="J9" s="56">
        <f t="shared" si="15"/>
        <v>1</v>
      </c>
      <c r="K9" s="57"/>
      <c r="L9" s="56">
        <f t="shared" si="16"/>
        <v>3</v>
      </c>
      <c r="M9" s="56">
        <f t="shared" si="17"/>
        <v>2</v>
      </c>
      <c r="N9" s="56">
        <f t="shared" si="18"/>
        <v>1</v>
      </c>
      <c r="O9" s="56">
        <f t="shared" si="19"/>
        <v>1</v>
      </c>
      <c r="P9" s="56">
        <f t="shared" si="20"/>
        <v>0</v>
      </c>
      <c r="Q9" s="56">
        <f t="shared" si="21"/>
        <v>0</v>
      </c>
      <c r="R9" s="56">
        <v>1</v>
      </c>
      <c r="S9" s="55" t="s">
        <v>113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15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172</v>
      </c>
      <c r="D10" s="56"/>
      <c r="E10" s="56">
        <f t="shared" si="10"/>
        <v>0</v>
      </c>
      <c r="F10" s="56">
        <f t="shared" si="11"/>
        <v>1</v>
      </c>
      <c r="G10" s="56">
        <f t="shared" si="12"/>
        <v>2</v>
      </c>
      <c r="H10" s="56">
        <f t="shared" si="13"/>
        <v>0</v>
      </c>
      <c r="I10" s="56">
        <f t="shared" si="14"/>
        <v>0</v>
      </c>
      <c r="J10" s="56">
        <f t="shared" si="15"/>
        <v>1</v>
      </c>
      <c r="K10" s="57"/>
      <c r="L10" s="56">
        <f t="shared" si="16"/>
        <v>3</v>
      </c>
      <c r="M10" s="56">
        <f t="shared" si="17"/>
        <v>2</v>
      </c>
      <c r="N10" s="56">
        <f t="shared" si="18"/>
        <v>1</v>
      </c>
      <c r="O10" s="56">
        <f t="shared" si="19"/>
        <v>1</v>
      </c>
      <c r="P10" s="56">
        <f t="shared" si="20"/>
        <v>0</v>
      </c>
      <c r="Q10" s="56">
        <f t="shared" si="21"/>
        <v>0</v>
      </c>
      <c r="R10" s="56"/>
      <c r="S10" s="55" t="s">
        <v>85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 t="s">
        <v>117</v>
      </c>
      <c r="D11" s="56"/>
      <c r="E11" s="56">
        <f t="shared" si="10"/>
        <v>0</v>
      </c>
      <c r="F11" s="56">
        <f t="shared" si="11"/>
        <v>1</v>
      </c>
      <c r="G11" s="56">
        <f t="shared" si="12"/>
        <v>2</v>
      </c>
      <c r="H11" s="56">
        <f t="shared" si="13"/>
        <v>0</v>
      </c>
      <c r="I11" s="56">
        <f t="shared" si="14"/>
        <v>0</v>
      </c>
      <c r="J11" s="56">
        <f t="shared" si="15"/>
        <v>1</v>
      </c>
      <c r="K11" s="57"/>
      <c r="L11" s="56">
        <f t="shared" si="16"/>
        <v>3</v>
      </c>
      <c r="M11" s="56">
        <f t="shared" si="17"/>
        <v>2</v>
      </c>
      <c r="N11" s="56">
        <f t="shared" si="18"/>
        <v>1</v>
      </c>
      <c r="O11" s="56">
        <f t="shared" si="19"/>
        <v>1</v>
      </c>
      <c r="P11" s="56">
        <f t="shared" si="20"/>
        <v>0</v>
      </c>
      <c r="Q11" s="56">
        <f t="shared" si="21"/>
        <v>0</v>
      </c>
      <c r="R11" s="56"/>
      <c r="S11" s="55" t="s">
        <v>174</v>
      </c>
      <c r="T11" s="34"/>
      <c r="U11" s="168" t="s">
        <v>121</v>
      </c>
      <c r="V11" s="196" t="s">
        <v>146</v>
      </c>
      <c r="W11" s="169">
        <f t="shared" si="0"/>
        <v>4</v>
      </c>
      <c r="X11" s="164">
        <f t="shared" si="1"/>
        <v>5</v>
      </c>
      <c r="Y11" s="164">
        <f t="shared" si="2"/>
        <v>5</v>
      </c>
      <c r="Z11" s="164">
        <f t="shared" si="3"/>
        <v>1</v>
      </c>
      <c r="AA11" s="164">
        <f>SUMIF($C$2:$C$123,V11,$I$2:$I$123)+SUMIF($S$2:$S$123,V11,$P$2:P$123)</f>
        <v>2</v>
      </c>
      <c r="AB11" s="174">
        <f t="shared" si="4"/>
        <v>1</v>
      </c>
      <c r="AC11" s="180">
        <f t="shared" si="5"/>
        <v>5</v>
      </c>
      <c r="AD11" s="183">
        <f t="shared" si="6"/>
        <v>0.41666666666666669</v>
      </c>
      <c r="AE11" s="180">
        <f t="shared" ref="AE11:AE18" si="22">IF(W11&gt;0,IF(OR(SMALL($AH$11:$AH$18,2)=AH11,SMALL($AH$11:$AH$18,1)=AH11),2,0),)</f>
        <v>0</v>
      </c>
      <c r="AF11" s="190">
        <f t="shared" ref="AF11:AF18" si="23">IF(W11&gt;0,IF(OR(LARGE($AD$11:$AD$18,2)=AD11,LARGE($AD$11:$AD$18,1)=AD11),AC11+AE11+2,AC11+AE11),)</f>
        <v>5</v>
      </c>
      <c r="AG11" s="189">
        <f t="shared" si="7"/>
        <v>0</v>
      </c>
      <c r="AH11" s="165">
        <f t="shared" si="8"/>
        <v>1.25</v>
      </c>
      <c r="AI11" s="206">
        <f t="shared" si="9"/>
        <v>1.25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12</v>
      </c>
      <c r="D12" s="56">
        <v>1</v>
      </c>
      <c r="E12" s="56">
        <f t="shared" si="10"/>
        <v>0</v>
      </c>
      <c r="F12" s="56">
        <f t="shared" si="11"/>
        <v>1</v>
      </c>
      <c r="G12" s="56">
        <f t="shared" si="12"/>
        <v>2</v>
      </c>
      <c r="H12" s="56">
        <f t="shared" si="13"/>
        <v>0</v>
      </c>
      <c r="I12" s="56">
        <f t="shared" si="14"/>
        <v>0</v>
      </c>
      <c r="J12" s="56">
        <f t="shared" si="15"/>
        <v>1</v>
      </c>
      <c r="K12" s="57"/>
      <c r="L12" s="56">
        <f t="shared" si="16"/>
        <v>3</v>
      </c>
      <c r="M12" s="56">
        <f t="shared" si="17"/>
        <v>2</v>
      </c>
      <c r="N12" s="56">
        <f t="shared" si="18"/>
        <v>1</v>
      </c>
      <c r="O12" s="56">
        <f t="shared" si="19"/>
        <v>1</v>
      </c>
      <c r="P12" s="56">
        <f t="shared" si="20"/>
        <v>0</v>
      </c>
      <c r="Q12" s="56">
        <f t="shared" si="21"/>
        <v>0</v>
      </c>
      <c r="R12" s="56"/>
      <c r="S12" s="55" t="s">
        <v>148</v>
      </c>
      <c r="T12" s="34"/>
      <c r="U12" s="159" t="s">
        <v>121</v>
      </c>
      <c r="V12" s="197" t="s">
        <v>81</v>
      </c>
      <c r="W12" s="170">
        <f t="shared" si="0"/>
        <v>4</v>
      </c>
      <c r="X12" s="52">
        <f t="shared" si="1"/>
        <v>5</v>
      </c>
      <c r="Y12" s="52">
        <f t="shared" si="2"/>
        <v>7</v>
      </c>
      <c r="Z12" s="52">
        <f t="shared" si="3"/>
        <v>0</v>
      </c>
      <c r="AA12" s="52">
        <f>SUMIF($C$2:$C$123,V12,$I$2:$I$123)+SUMIF($S$2:$S$123,V12,$P$2:P$123)</f>
        <v>2</v>
      </c>
      <c r="AB12" s="171">
        <f t="shared" si="4"/>
        <v>2</v>
      </c>
      <c r="AC12" s="178">
        <f t="shared" si="5"/>
        <v>2</v>
      </c>
      <c r="AD12" s="181">
        <f t="shared" si="6"/>
        <v>0.16666666666666666</v>
      </c>
      <c r="AE12" s="178">
        <f t="shared" si="22"/>
        <v>0</v>
      </c>
      <c r="AF12" s="191">
        <f t="shared" si="23"/>
        <v>2</v>
      </c>
      <c r="AG12" s="187">
        <f t="shared" si="7"/>
        <v>0</v>
      </c>
      <c r="AH12" s="53">
        <f t="shared" si="8"/>
        <v>1.75</v>
      </c>
      <c r="AI12" s="207">
        <f t="shared" si="9"/>
        <v>1.25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 t="s">
        <v>147</v>
      </c>
      <c r="D13" s="62"/>
      <c r="E13" s="56">
        <f t="shared" si="10"/>
        <v>0</v>
      </c>
      <c r="F13" s="56">
        <f t="shared" si="11"/>
        <v>1</v>
      </c>
      <c r="G13" s="56">
        <f t="shared" si="12"/>
        <v>2</v>
      </c>
      <c r="H13" s="56">
        <f t="shared" si="13"/>
        <v>0</v>
      </c>
      <c r="I13" s="56">
        <f t="shared" si="14"/>
        <v>0</v>
      </c>
      <c r="J13" s="56">
        <f t="shared" si="15"/>
        <v>1</v>
      </c>
      <c r="K13" s="57"/>
      <c r="L13" s="56">
        <f t="shared" si="16"/>
        <v>0</v>
      </c>
      <c r="M13" s="56">
        <f t="shared" si="17"/>
        <v>2</v>
      </c>
      <c r="N13" s="56">
        <f t="shared" si="18"/>
        <v>1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197" t="s">
        <v>173</v>
      </c>
      <c r="W13" s="170">
        <f t="shared" si="0"/>
        <v>4</v>
      </c>
      <c r="X13" s="52">
        <f t="shared" si="1"/>
        <v>4</v>
      </c>
      <c r="Y13" s="52">
        <f t="shared" si="2"/>
        <v>5</v>
      </c>
      <c r="Z13" s="52">
        <f t="shared" si="3"/>
        <v>0</v>
      </c>
      <c r="AA13" s="52">
        <f>SUMIF($C$2:$C$123,V13,$I$2:$I$123)+SUMIF($S$2:$S$123,V13,$P$2:P$123)</f>
        <v>3</v>
      </c>
      <c r="AB13" s="171">
        <f t="shared" si="4"/>
        <v>1</v>
      </c>
      <c r="AC13" s="178">
        <f t="shared" si="5"/>
        <v>3</v>
      </c>
      <c r="AD13" s="181">
        <f t="shared" si="6"/>
        <v>0.25</v>
      </c>
      <c r="AE13" s="178">
        <f t="shared" si="22"/>
        <v>0</v>
      </c>
      <c r="AF13" s="191">
        <f t="shared" si="23"/>
        <v>3</v>
      </c>
      <c r="AG13" s="187">
        <f t="shared" si="7"/>
        <v>0</v>
      </c>
      <c r="AH13" s="53">
        <f t="shared" si="8"/>
        <v>1.25</v>
      </c>
      <c r="AI13" s="207">
        <f t="shared" si="9"/>
        <v>1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1</v>
      </c>
      <c r="G14" s="67">
        <f t="shared" si="12"/>
        <v>2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2</v>
      </c>
      <c r="N14" s="67">
        <f t="shared" si="18"/>
        <v>1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 t="s">
        <v>14</v>
      </c>
      <c r="W14" s="170">
        <f t="shared" si="0"/>
        <v>4</v>
      </c>
      <c r="X14" s="52">
        <f t="shared" si="1"/>
        <v>5</v>
      </c>
      <c r="Y14" s="52">
        <f t="shared" si="2"/>
        <v>7</v>
      </c>
      <c r="Z14" s="52">
        <f t="shared" si="3"/>
        <v>0</v>
      </c>
      <c r="AA14" s="52">
        <f>SUMIF($C$2:$C$123,V14,$I$2:$I$123)+SUMIF($S$2:$S$123,V14,$P$2:P$123)</f>
        <v>2</v>
      </c>
      <c r="AB14" s="171">
        <f t="shared" si="4"/>
        <v>2</v>
      </c>
      <c r="AC14" s="178">
        <f t="shared" si="5"/>
        <v>2</v>
      </c>
      <c r="AD14" s="181">
        <f t="shared" si="6"/>
        <v>0.16666666666666666</v>
      </c>
      <c r="AE14" s="178">
        <f t="shared" si="22"/>
        <v>0</v>
      </c>
      <c r="AF14" s="191">
        <f t="shared" si="23"/>
        <v>2</v>
      </c>
      <c r="AG14" s="187">
        <f t="shared" si="7"/>
        <v>0</v>
      </c>
      <c r="AH14" s="53">
        <f t="shared" si="8"/>
        <v>1.75</v>
      </c>
      <c r="AI14" s="207">
        <f t="shared" si="9"/>
        <v>1.25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 t="s">
        <v>197</v>
      </c>
      <c r="W15" s="170">
        <f t="shared" si="0"/>
        <v>3</v>
      </c>
      <c r="X15" s="52">
        <f t="shared" si="1"/>
        <v>3</v>
      </c>
      <c r="Y15" s="52">
        <f t="shared" si="2"/>
        <v>3</v>
      </c>
      <c r="Z15" s="52">
        <f t="shared" si="3"/>
        <v>1</v>
      </c>
      <c r="AA15" s="52">
        <f>SUMIF($C$2:$C$123,V15,$I$2:$I$123)+SUMIF($S$2:$S$123,V15,$P$2:P$123)</f>
        <v>1</v>
      </c>
      <c r="AB15" s="171">
        <f t="shared" si="4"/>
        <v>1</v>
      </c>
      <c r="AC15" s="178">
        <f t="shared" si="5"/>
        <v>4</v>
      </c>
      <c r="AD15" s="181">
        <f t="shared" si="6"/>
        <v>0.44444444444444442</v>
      </c>
      <c r="AE15" s="178">
        <f t="shared" si="22"/>
        <v>2</v>
      </c>
      <c r="AF15" s="191">
        <f t="shared" si="23"/>
        <v>8</v>
      </c>
      <c r="AG15" s="187">
        <f t="shared" si="7"/>
        <v>0</v>
      </c>
      <c r="AH15" s="53">
        <f t="shared" si="8"/>
        <v>1</v>
      </c>
      <c r="AI15" s="207">
        <f t="shared" si="9"/>
        <v>1</v>
      </c>
      <c r="AJ15" s="34"/>
      <c r="AS15" s="97"/>
      <c r="AT15" s="294"/>
      <c r="AU15" s="288"/>
      <c r="AV15" s="426" t="s">
        <v>224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119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 t="s">
        <v>120</v>
      </c>
      <c r="W16" s="170">
        <f t="shared" si="0"/>
        <v>4</v>
      </c>
      <c r="X16" s="52">
        <f t="shared" si="1"/>
        <v>5</v>
      </c>
      <c r="Y16" s="52">
        <f t="shared" si="2"/>
        <v>3</v>
      </c>
      <c r="Z16" s="52">
        <f t="shared" si="3"/>
        <v>2</v>
      </c>
      <c r="AA16" s="52">
        <f>SUMIF($C$2:$C$123,V16,$I$2:$I$123)+SUMIF($S$2:$S$123,V16,$P$2:P$123)</f>
        <v>2</v>
      </c>
      <c r="AB16" s="171">
        <f t="shared" si="4"/>
        <v>0</v>
      </c>
      <c r="AC16" s="178">
        <f t="shared" si="5"/>
        <v>8</v>
      </c>
      <c r="AD16" s="181">
        <f t="shared" si="6"/>
        <v>0.66666666666666663</v>
      </c>
      <c r="AE16" s="178">
        <f t="shared" si="22"/>
        <v>2</v>
      </c>
      <c r="AF16" s="191">
        <f t="shared" si="23"/>
        <v>12</v>
      </c>
      <c r="AG16" s="187">
        <f t="shared" si="7"/>
        <v>0</v>
      </c>
      <c r="AH16" s="53">
        <f t="shared" si="8"/>
        <v>0.75</v>
      </c>
      <c r="AI16" s="207">
        <f t="shared" si="9"/>
        <v>1.25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Branco</v>
      </c>
      <c r="D17" s="49">
        <f>SUM(D18:D27)</f>
        <v>1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2</v>
      </c>
      <c r="S17" s="48" t="str">
        <f>C4</f>
        <v>Preto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Ralph</v>
      </c>
      <c r="D18" s="56"/>
      <c r="E18" s="56">
        <f t="shared" ref="E18:E27" si="24">IF((C18=""),0,IF($D$17=$R$17,1,IF($D$17&gt;$R$17,3,IF($D$17&lt;$R$17,0))))</f>
        <v>0</v>
      </c>
      <c r="F18" s="56">
        <f t="shared" ref="F18:F27" si="25">$D$17</f>
        <v>1</v>
      </c>
      <c r="G18" s="56">
        <f t="shared" ref="G18:G27" si="26">$R$17</f>
        <v>2</v>
      </c>
      <c r="H18" s="56">
        <f t="shared" ref="H18:H27" si="27">IF((C18=""),0,IF($D$17&gt;$R$17,1,0))</f>
        <v>0</v>
      </c>
      <c r="I18" s="56">
        <f t="shared" ref="I18:I27" si="28">IF((C18=""),0,IF($D$17=$R$17,1,0))</f>
        <v>0</v>
      </c>
      <c r="J18" s="56">
        <f t="shared" ref="J18:J27" si="29">IF((C18=""),0,IF($D$17&lt;$R$17,1,0))</f>
        <v>1</v>
      </c>
      <c r="K18" s="57"/>
      <c r="L18" s="56">
        <f t="shared" ref="L18:L27" si="30">IF((S18=""),0,IF($D$17=$R$17,1,IF($D$17&lt;$R$17,3,IF($D$17&gt;$R$17,0))))</f>
        <v>3</v>
      </c>
      <c r="M18" s="56">
        <f t="shared" ref="M18:M27" si="31">$R$17</f>
        <v>2</v>
      </c>
      <c r="N18" s="56">
        <f t="shared" ref="N18:N27" si="32">$D$17</f>
        <v>1</v>
      </c>
      <c r="O18" s="56">
        <f t="shared" ref="O18:O27" si="33">IF((S18=""),0,IF($D$17&lt;$R$17,1,0))</f>
        <v>1</v>
      </c>
      <c r="P18" s="56">
        <f t="shared" ref="P18:P27" si="34">IF((S18=""),0,IF($D$17=$R$17,1,0))</f>
        <v>0</v>
      </c>
      <c r="Q18" s="56">
        <f t="shared" ref="Q18:Q27" si="35">IF((S18=""),0,IF($D$17&gt;$R$17,1,0))</f>
        <v>0</v>
      </c>
      <c r="R18" s="56"/>
      <c r="S18" s="55" t="str">
        <f>$S$5</f>
        <v>Fabio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142</v>
      </c>
      <c r="D19" s="56"/>
      <c r="E19" s="56">
        <f t="shared" si="24"/>
        <v>0</v>
      </c>
      <c r="F19" s="56">
        <f t="shared" si="25"/>
        <v>1</v>
      </c>
      <c r="G19" s="56">
        <f t="shared" si="26"/>
        <v>2</v>
      </c>
      <c r="H19" s="56">
        <f t="shared" si="27"/>
        <v>0</v>
      </c>
      <c r="I19" s="56">
        <f t="shared" si="28"/>
        <v>0</v>
      </c>
      <c r="J19" s="56">
        <f t="shared" si="29"/>
        <v>1</v>
      </c>
      <c r="K19" s="57"/>
      <c r="L19" s="56">
        <f t="shared" si="30"/>
        <v>3</v>
      </c>
      <c r="M19" s="56">
        <f t="shared" si="31"/>
        <v>2</v>
      </c>
      <c r="N19" s="56">
        <f t="shared" si="32"/>
        <v>1</v>
      </c>
      <c r="O19" s="56">
        <f t="shared" si="33"/>
        <v>1</v>
      </c>
      <c r="P19" s="56">
        <f t="shared" si="34"/>
        <v>0</v>
      </c>
      <c r="Q19" s="56">
        <f t="shared" si="35"/>
        <v>0</v>
      </c>
      <c r="R19" s="56">
        <v>1</v>
      </c>
      <c r="S19" s="55" t="s">
        <v>82</v>
      </c>
      <c r="T19" s="34"/>
      <c r="U19" s="169" t="s">
        <v>83</v>
      </c>
      <c r="V19" s="196" t="s">
        <v>13</v>
      </c>
      <c r="W19" s="169">
        <f t="shared" si="0"/>
        <v>4</v>
      </c>
      <c r="X19" s="164">
        <f t="shared" si="1"/>
        <v>5</v>
      </c>
      <c r="Y19" s="164">
        <f t="shared" si="2"/>
        <v>7</v>
      </c>
      <c r="Z19" s="164">
        <f t="shared" si="3"/>
        <v>0</v>
      </c>
      <c r="AA19" s="164">
        <f>SUMIF($C$2:$C$123,V19,$I$2:$I$123)+SUMIF($S$2:$S$123,V19,$P$2:P$123)</f>
        <v>2</v>
      </c>
      <c r="AB19" s="174">
        <f t="shared" si="4"/>
        <v>2</v>
      </c>
      <c r="AC19" s="180">
        <f t="shared" si="5"/>
        <v>2</v>
      </c>
      <c r="AD19" s="183">
        <f t="shared" si="6"/>
        <v>0.16666666666666666</v>
      </c>
      <c r="AE19" s="180">
        <f>IF(W19&gt;0,IF(AH19=MIN($AH$19:$AH$23),2,0),)</f>
        <v>0</v>
      </c>
      <c r="AF19" s="190">
        <f>IF(W19&gt;0,IF(AD19=MAX($AD$19:$AD$23),AC19+AE19+2,AC19+AE19),)</f>
        <v>2</v>
      </c>
      <c r="AG19" s="189">
        <f t="shared" si="7"/>
        <v>1</v>
      </c>
      <c r="AH19" s="165">
        <f t="shared" si="8"/>
        <v>1.75</v>
      </c>
      <c r="AI19" s="206">
        <f t="shared" si="9"/>
        <v>1.25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146</v>
      </c>
      <c r="D20" s="56"/>
      <c r="E20" s="56">
        <f t="shared" si="24"/>
        <v>0</v>
      </c>
      <c r="F20" s="56">
        <f t="shared" si="25"/>
        <v>1</v>
      </c>
      <c r="G20" s="56">
        <f t="shared" si="26"/>
        <v>2</v>
      </c>
      <c r="H20" s="56">
        <f t="shared" si="27"/>
        <v>0</v>
      </c>
      <c r="I20" s="56">
        <f t="shared" si="28"/>
        <v>0</v>
      </c>
      <c r="J20" s="56">
        <f t="shared" si="29"/>
        <v>1</v>
      </c>
      <c r="K20" s="57"/>
      <c r="L20" s="56">
        <f t="shared" si="30"/>
        <v>3</v>
      </c>
      <c r="M20" s="56">
        <f t="shared" si="31"/>
        <v>2</v>
      </c>
      <c r="N20" s="56">
        <f t="shared" si="32"/>
        <v>1</v>
      </c>
      <c r="O20" s="56">
        <f t="shared" si="33"/>
        <v>1</v>
      </c>
      <c r="P20" s="56">
        <f t="shared" si="34"/>
        <v>0</v>
      </c>
      <c r="Q20" s="56">
        <f t="shared" si="35"/>
        <v>0</v>
      </c>
      <c r="R20" s="56"/>
      <c r="S20" s="55" t="s">
        <v>120</v>
      </c>
      <c r="T20" s="34"/>
      <c r="U20" s="159" t="s">
        <v>83</v>
      </c>
      <c r="V20" s="197" t="s">
        <v>113</v>
      </c>
      <c r="W20" s="170">
        <f t="shared" si="0"/>
        <v>3</v>
      </c>
      <c r="X20" s="52">
        <f t="shared" si="1"/>
        <v>5</v>
      </c>
      <c r="Y20" s="52">
        <f t="shared" si="2"/>
        <v>5</v>
      </c>
      <c r="Z20" s="52">
        <f t="shared" si="3"/>
        <v>1</v>
      </c>
      <c r="AA20" s="52">
        <f>SUMIF($C$2:$C$123,V20,$I$2:$I$123)+SUMIF($S$2:$S$123,V20,$P$2:P$123)</f>
        <v>1</v>
      </c>
      <c r="AB20" s="171">
        <f t="shared" si="4"/>
        <v>1</v>
      </c>
      <c r="AC20" s="178">
        <f t="shared" si="5"/>
        <v>4</v>
      </c>
      <c r="AD20" s="181">
        <f t="shared" si="6"/>
        <v>0.44444444444444442</v>
      </c>
      <c r="AE20" s="178">
        <f>IF(W20&gt;0,IF(AH20=MIN($AH$19:$AH$23),2,0),)</f>
        <v>0</v>
      </c>
      <c r="AF20" s="191">
        <f>IF(W20&gt;0,IF(AD20=MAX($AD$19:$AD$23),AC20+AE20+2,AC20+AE20),)</f>
        <v>4</v>
      </c>
      <c r="AG20" s="187">
        <f t="shared" si="7"/>
        <v>1</v>
      </c>
      <c r="AH20" s="53">
        <f t="shared" si="8"/>
        <v>1.6666666666666667</v>
      </c>
      <c r="AI20" s="207">
        <f t="shared" si="9"/>
        <v>1.6666666666666667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197</v>
      </c>
      <c r="D21" s="56"/>
      <c r="E21" s="56">
        <f t="shared" si="24"/>
        <v>0</v>
      </c>
      <c r="F21" s="56">
        <f t="shared" si="25"/>
        <v>1</v>
      </c>
      <c r="G21" s="56">
        <f t="shared" si="26"/>
        <v>2</v>
      </c>
      <c r="H21" s="56">
        <f t="shared" si="27"/>
        <v>0</v>
      </c>
      <c r="I21" s="56">
        <f t="shared" si="28"/>
        <v>0</v>
      </c>
      <c r="J21" s="56">
        <f t="shared" si="29"/>
        <v>1</v>
      </c>
      <c r="K21" s="57"/>
      <c r="L21" s="56">
        <f t="shared" si="30"/>
        <v>3</v>
      </c>
      <c r="M21" s="56">
        <f t="shared" si="31"/>
        <v>2</v>
      </c>
      <c r="N21" s="56">
        <f t="shared" si="32"/>
        <v>1</v>
      </c>
      <c r="O21" s="56">
        <f t="shared" si="33"/>
        <v>1</v>
      </c>
      <c r="P21" s="56">
        <f t="shared" si="34"/>
        <v>0</v>
      </c>
      <c r="Q21" s="56">
        <f t="shared" si="35"/>
        <v>0</v>
      </c>
      <c r="R21" s="56"/>
      <c r="S21" s="55" t="s">
        <v>115</v>
      </c>
      <c r="T21" s="34"/>
      <c r="U21" s="159" t="s">
        <v>83</v>
      </c>
      <c r="V21" s="197" t="s">
        <v>147</v>
      </c>
      <c r="W21" s="170">
        <f t="shared" si="0"/>
        <v>4</v>
      </c>
      <c r="X21" s="52">
        <f t="shared" si="1"/>
        <v>5</v>
      </c>
      <c r="Y21" s="52">
        <f t="shared" si="2"/>
        <v>4</v>
      </c>
      <c r="Z21" s="52">
        <f t="shared" si="3"/>
        <v>2</v>
      </c>
      <c r="AA21" s="52">
        <f>SUMIF($C$2:$C$123,V21,$I$2:$I$123)+SUMIF($S$2:$S$123,V21,$P$2:P$123)</f>
        <v>1</v>
      </c>
      <c r="AB21" s="171">
        <f t="shared" si="4"/>
        <v>1</v>
      </c>
      <c r="AC21" s="178">
        <f t="shared" si="5"/>
        <v>7</v>
      </c>
      <c r="AD21" s="181">
        <f t="shared" si="6"/>
        <v>0.58333333333333337</v>
      </c>
      <c r="AE21" s="178">
        <f>IF(W21&gt;0,IF(AH21=MIN($AH$19:$AH$23),2,0),)</f>
        <v>2</v>
      </c>
      <c r="AF21" s="191">
        <f>IF(W21&gt;0,IF(AD21=MAX($AD$19:$AD$23),AC21+AE21+2,AC21+AE21),)</f>
        <v>11</v>
      </c>
      <c r="AG21" s="187">
        <f t="shared" si="7"/>
        <v>0</v>
      </c>
      <c r="AH21" s="53">
        <f t="shared" si="8"/>
        <v>1</v>
      </c>
      <c r="AI21" s="207">
        <f t="shared" si="9"/>
        <v>1.25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113</v>
      </c>
      <c r="D22" s="56"/>
      <c r="E22" s="56">
        <f t="shared" si="24"/>
        <v>0</v>
      </c>
      <c r="F22" s="56">
        <f t="shared" si="25"/>
        <v>1</v>
      </c>
      <c r="G22" s="56">
        <f t="shared" si="26"/>
        <v>2</v>
      </c>
      <c r="H22" s="56">
        <f t="shared" si="27"/>
        <v>0</v>
      </c>
      <c r="I22" s="56">
        <f t="shared" si="28"/>
        <v>0</v>
      </c>
      <c r="J22" s="56">
        <f t="shared" si="29"/>
        <v>1</v>
      </c>
      <c r="K22" s="57"/>
      <c r="L22" s="56">
        <f t="shared" si="30"/>
        <v>3</v>
      </c>
      <c r="M22" s="56">
        <f t="shared" si="31"/>
        <v>2</v>
      </c>
      <c r="N22" s="56">
        <f t="shared" si="32"/>
        <v>1</v>
      </c>
      <c r="O22" s="56">
        <f t="shared" si="33"/>
        <v>1</v>
      </c>
      <c r="P22" s="56">
        <f t="shared" si="34"/>
        <v>0</v>
      </c>
      <c r="Q22" s="56">
        <f t="shared" si="35"/>
        <v>0</v>
      </c>
      <c r="R22" s="56"/>
      <c r="S22" s="55" t="s">
        <v>147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85</v>
      </c>
      <c r="D23" s="56"/>
      <c r="E23" s="56">
        <f t="shared" si="24"/>
        <v>0</v>
      </c>
      <c r="F23" s="56">
        <f t="shared" si="25"/>
        <v>1</v>
      </c>
      <c r="G23" s="56">
        <f t="shared" si="26"/>
        <v>2</v>
      </c>
      <c r="H23" s="56">
        <f t="shared" si="27"/>
        <v>0</v>
      </c>
      <c r="I23" s="56">
        <f t="shared" si="28"/>
        <v>0</v>
      </c>
      <c r="J23" s="56">
        <f t="shared" si="29"/>
        <v>1</v>
      </c>
      <c r="K23" s="57"/>
      <c r="L23" s="56">
        <f t="shared" si="30"/>
        <v>3</v>
      </c>
      <c r="M23" s="56">
        <f t="shared" si="31"/>
        <v>2</v>
      </c>
      <c r="N23" s="56">
        <f t="shared" si="32"/>
        <v>1</v>
      </c>
      <c r="O23" s="56">
        <f t="shared" si="33"/>
        <v>1</v>
      </c>
      <c r="P23" s="56">
        <f t="shared" si="34"/>
        <v>0</v>
      </c>
      <c r="Q23" s="56">
        <f t="shared" si="35"/>
        <v>0</v>
      </c>
      <c r="R23" s="56"/>
      <c r="S23" s="55" t="s">
        <v>143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147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 t="s">
        <v>174</v>
      </c>
      <c r="D24" s="56"/>
      <c r="E24" s="56">
        <f t="shared" si="24"/>
        <v>0</v>
      </c>
      <c r="F24" s="56">
        <f t="shared" si="25"/>
        <v>1</v>
      </c>
      <c r="G24" s="56">
        <f t="shared" si="26"/>
        <v>2</v>
      </c>
      <c r="H24" s="56">
        <f t="shared" si="27"/>
        <v>0</v>
      </c>
      <c r="I24" s="56">
        <f t="shared" si="28"/>
        <v>0</v>
      </c>
      <c r="J24" s="56">
        <f t="shared" si="29"/>
        <v>1</v>
      </c>
      <c r="K24" s="57"/>
      <c r="L24" s="56">
        <f t="shared" si="30"/>
        <v>3</v>
      </c>
      <c r="M24" s="56">
        <f t="shared" si="31"/>
        <v>2</v>
      </c>
      <c r="N24" s="56">
        <f t="shared" si="32"/>
        <v>1</v>
      </c>
      <c r="O24" s="56">
        <f t="shared" si="33"/>
        <v>1</v>
      </c>
      <c r="P24" s="56">
        <f t="shared" si="34"/>
        <v>0</v>
      </c>
      <c r="Q24" s="56">
        <f t="shared" si="35"/>
        <v>0</v>
      </c>
      <c r="R24" s="56"/>
      <c r="S24" s="55" t="s">
        <v>119</v>
      </c>
      <c r="T24" s="34"/>
      <c r="U24" s="163" t="s">
        <v>86</v>
      </c>
      <c r="V24" s="199" t="s">
        <v>117</v>
      </c>
      <c r="W24" s="169">
        <f t="shared" si="0"/>
        <v>3</v>
      </c>
      <c r="X24" s="164">
        <f t="shared" si="1"/>
        <v>4</v>
      </c>
      <c r="Y24" s="164">
        <f t="shared" si="2"/>
        <v>6</v>
      </c>
      <c r="Z24" s="164">
        <f t="shared" si="3"/>
        <v>0</v>
      </c>
      <c r="AA24" s="164">
        <f>SUMIF($C$2:$C$123,V24,$I$2:$I$123)+SUMIF($S$2:$S$123,V24,$P$2:P$123)</f>
        <v>1</v>
      </c>
      <c r="AB24" s="174">
        <f t="shared" si="4"/>
        <v>2</v>
      </c>
      <c r="AC24" s="180">
        <f t="shared" si="5"/>
        <v>1</v>
      </c>
      <c r="AD24" s="183">
        <f t="shared" si="6"/>
        <v>0.1111111111111111</v>
      </c>
      <c r="AE24" s="180">
        <f t="shared" ref="AE24:AE31" si="36">IF(W24&gt;0,IF(OR(LARGE($AI$24:$AI$31,2)=AI24,LARGE($AI$24:$AI$31,1)=AI24),2,0),)</f>
        <v>2</v>
      </c>
      <c r="AF24" s="190">
        <f t="shared" ref="AF24:AF31" si="37">IF(W24&gt;0,IF(OR(LARGE($AD$24:$AD$31,2)=AD24,LARGE($AD$24:$AD$31,1)=AD24),AC24+AE24+2,AC24+AE24),)</f>
        <v>3</v>
      </c>
      <c r="AG24" s="189">
        <f t="shared" si="7"/>
        <v>0</v>
      </c>
      <c r="AH24" s="165">
        <f t="shared" si="8"/>
        <v>2</v>
      </c>
      <c r="AI24" s="206">
        <f t="shared" si="9"/>
        <v>1.3333333333333333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148</v>
      </c>
      <c r="D25" s="56">
        <v>1</v>
      </c>
      <c r="E25" s="56">
        <f t="shared" si="24"/>
        <v>0</v>
      </c>
      <c r="F25" s="56">
        <f t="shared" si="25"/>
        <v>1</v>
      </c>
      <c r="G25" s="56">
        <f t="shared" si="26"/>
        <v>2</v>
      </c>
      <c r="H25" s="56">
        <f t="shared" si="27"/>
        <v>0</v>
      </c>
      <c r="I25" s="56">
        <f t="shared" si="28"/>
        <v>0</v>
      </c>
      <c r="J25" s="56">
        <f t="shared" si="29"/>
        <v>1</v>
      </c>
      <c r="K25" s="57"/>
      <c r="L25" s="56">
        <f t="shared" si="30"/>
        <v>3</v>
      </c>
      <c r="M25" s="56">
        <f t="shared" si="31"/>
        <v>2</v>
      </c>
      <c r="N25" s="56">
        <f t="shared" si="32"/>
        <v>1</v>
      </c>
      <c r="O25" s="56">
        <f t="shared" si="33"/>
        <v>1</v>
      </c>
      <c r="P25" s="56">
        <f t="shared" si="34"/>
        <v>0</v>
      </c>
      <c r="Q25" s="56">
        <f t="shared" si="35"/>
        <v>0</v>
      </c>
      <c r="R25" s="56">
        <v>1</v>
      </c>
      <c r="S25" s="55" t="s">
        <v>15</v>
      </c>
      <c r="T25" s="34"/>
      <c r="U25" s="166" t="s">
        <v>86</v>
      </c>
      <c r="V25" s="200" t="s">
        <v>85</v>
      </c>
      <c r="W25" s="170">
        <f t="shared" si="0"/>
        <v>5</v>
      </c>
      <c r="X25" s="52">
        <f t="shared" si="1"/>
        <v>6</v>
      </c>
      <c r="Y25" s="52">
        <f t="shared" si="2"/>
        <v>6</v>
      </c>
      <c r="Z25" s="52">
        <f t="shared" si="3"/>
        <v>1</v>
      </c>
      <c r="AA25" s="52">
        <f>SUMIF($C$2:$C$123,V25,$I$2:$I$123)+SUMIF($S$2:$S$123,V25,$P$2:P$123)</f>
        <v>3</v>
      </c>
      <c r="AB25" s="171">
        <f t="shared" si="4"/>
        <v>1</v>
      </c>
      <c r="AC25" s="178">
        <f t="shared" si="5"/>
        <v>6</v>
      </c>
      <c r="AD25" s="181">
        <f t="shared" si="6"/>
        <v>0.4</v>
      </c>
      <c r="AE25" s="178">
        <f t="shared" si="36"/>
        <v>0</v>
      </c>
      <c r="AF25" s="191">
        <f t="shared" si="37"/>
        <v>6</v>
      </c>
      <c r="AG25" s="187">
        <f t="shared" si="7"/>
        <v>0</v>
      </c>
      <c r="AH25" s="53">
        <f t="shared" si="8"/>
        <v>1.2</v>
      </c>
      <c r="AI25" s="207">
        <f t="shared" si="9"/>
        <v>1.2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1</v>
      </c>
      <c r="G26" s="56">
        <f t="shared" si="26"/>
        <v>2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2</v>
      </c>
      <c r="N26" s="56">
        <f t="shared" si="32"/>
        <v>1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200" t="s">
        <v>174</v>
      </c>
      <c r="W26" s="170">
        <f t="shared" si="0"/>
        <v>4</v>
      </c>
      <c r="X26" s="52">
        <f t="shared" si="1"/>
        <v>5</v>
      </c>
      <c r="Y26" s="52">
        <f t="shared" si="2"/>
        <v>5</v>
      </c>
      <c r="Z26" s="52">
        <f t="shared" si="3"/>
        <v>1</v>
      </c>
      <c r="AA26" s="52">
        <f>SUMIF($C$2:$C$123,V26,$I$2:$I$123)+SUMIF($S$2:$S$123,V26,$P$2:P$123)</f>
        <v>2</v>
      </c>
      <c r="AB26" s="171">
        <f t="shared" si="4"/>
        <v>1</v>
      </c>
      <c r="AC26" s="178">
        <f t="shared" si="5"/>
        <v>5</v>
      </c>
      <c r="AD26" s="181">
        <f t="shared" si="6"/>
        <v>0.41666666666666669</v>
      </c>
      <c r="AE26" s="178">
        <f t="shared" si="36"/>
        <v>2</v>
      </c>
      <c r="AF26" s="191">
        <f t="shared" si="37"/>
        <v>7</v>
      </c>
      <c r="AG26" s="187">
        <f t="shared" si="7"/>
        <v>0</v>
      </c>
      <c r="AH26" s="53">
        <f t="shared" si="8"/>
        <v>1.25</v>
      </c>
      <c r="AI26" s="207">
        <f t="shared" si="9"/>
        <v>1.25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1</v>
      </c>
      <c r="G27" s="67">
        <f t="shared" si="26"/>
        <v>2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2</v>
      </c>
      <c r="N27" s="67">
        <f t="shared" si="32"/>
        <v>1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 t="s">
        <v>172</v>
      </c>
      <c r="W27" s="170">
        <f t="shared" si="0"/>
        <v>4</v>
      </c>
      <c r="X27" s="52">
        <f t="shared" si="1"/>
        <v>5</v>
      </c>
      <c r="Y27" s="52">
        <f t="shared" si="2"/>
        <v>7</v>
      </c>
      <c r="Z27" s="52">
        <f t="shared" si="3"/>
        <v>0</v>
      </c>
      <c r="AA27" s="52">
        <f>SUMIF($C$2:$C$123,V27,$I$2:$I$123)+SUMIF($S$2:$S$123,V27,$P$2:P$123)</f>
        <v>2</v>
      </c>
      <c r="AB27" s="171">
        <f t="shared" si="4"/>
        <v>2</v>
      </c>
      <c r="AC27" s="178">
        <f t="shared" si="5"/>
        <v>2</v>
      </c>
      <c r="AD27" s="181">
        <f t="shared" si="6"/>
        <v>0.16666666666666666</v>
      </c>
      <c r="AE27" s="178">
        <f t="shared" si="36"/>
        <v>2</v>
      </c>
      <c r="AF27" s="191">
        <f t="shared" si="37"/>
        <v>4</v>
      </c>
      <c r="AG27" s="187">
        <f t="shared" si="7"/>
        <v>1</v>
      </c>
      <c r="AH27" s="53">
        <f t="shared" si="8"/>
        <v>1.75</v>
      </c>
      <c r="AI27" s="207">
        <f t="shared" si="9"/>
        <v>1.25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 t="s">
        <v>143</v>
      </c>
      <c r="W28" s="170">
        <f t="shared" si="0"/>
        <v>4</v>
      </c>
      <c r="X28" s="52">
        <f t="shared" si="1"/>
        <v>5</v>
      </c>
      <c r="Y28" s="52">
        <f t="shared" si="2"/>
        <v>3</v>
      </c>
      <c r="Z28" s="52">
        <f t="shared" si="3"/>
        <v>2</v>
      </c>
      <c r="AA28" s="52">
        <f>SUMIF($C$2:$C$123,V28,$I$2:$I$123)+SUMIF($S$2:$S$123,V28,$P$2:P$123)</f>
        <v>2</v>
      </c>
      <c r="AB28" s="171">
        <f t="shared" si="4"/>
        <v>0</v>
      </c>
      <c r="AC28" s="178">
        <f t="shared" si="5"/>
        <v>8</v>
      </c>
      <c r="AD28" s="181">
        <f t="shared" si="6"/>
        <v>0.66666666666666663</v>
      </c>
      <c r="AE28" s="178">
        <f t="shared" si="36"/>
        <v>2</v>
      </c>
      <c r="AF28" s="191">
        <f t="shared" si="37"/>
        <v>12</v>
      </c>
      <c r="AG28" s="187">
        <f t="shared" si="7"/>
        <v>0</v>
      </c>
      <c r="AH28" s="53">
        <f t="shared" si="8"/>
        <v>0.75</v>
      </c>
      <c r="AI28" s="207">
        <f t="shared" si="9"/>
        <v>1.25</v>
      </c>
      <c r="AJ28" s="34"/>
      <c r="AS28" s="97"/>
      <c r="AT28" s="294"/>
      <c r="AU28" s="425" t="s">
        <v>197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120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 t="s">
        <v>119</v>
      </c>
      <c r="W29" s="170">
        <f t="shared" si="0"/>
        <v>4</v>
      </c>
      <c r="X29" s="52">
        <f t="shared" si="1"/>
        <v>5</v>
      </c>
      <c r="Y29" s="52">
        <f t="shared" si="2"/>
        <v>3</v>
      </c>
      <c r="Z29" s="52">
        <f t="shared" si="3"/>
        <v>2</v>
      </c>
      <c r="AA29" s="52">
        <f>SUMIF($C$2:$C$123,V29,$I$2:$I$123)+SUMIF($S$2:$S$123,V29,$P$2:P$123)</f>
        <v>2</v>
      </c>
      <c r="AB29" s="171">
        <f t="shared" si="4"/>
        <v>0</v>
      </c>
      <c r="AC29" s="178">
        <f t="shared" si="5"/>
        <v>8</v>
      </c>
      <c r="AD29" s="181">
        <f t="shared" si="6"/>
        <v>0.66666666666666663</v>
      </c>
      <c r="AE29" s="178">
        <f t="shared" si="36"/>
        <v>2</v>
      </c>
      <c r="AF29" s="191">
        <f t="shared" si="37"/>
        <v>12</v>
      </c>
      <c r="AG29" s="187">
        <f t="shared" si="7"/>
        <v>0</v>
      </c>
      <c r="AH29" s="53">
        <f t="shared" si="8"/>
        <v>0.75</v>
      </c>
      <c r="AI29" s="207">
        <f t="shared" si="9"/>
        <v>1.25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Preto</v>
      </c>
      <c r="D30" s="49">
        <f>SUM(D31:D40)</f>
        <v>2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1</v>
      </c>
      <c r="S30" s="48" t="str">
        <f>S4</f>
        <v>Branco</v>
      </c>
      <c r="T30" s="34"/>
      <c r="U30" s="159" t="s">
        <v>86</v>
      </c>
      <c r="V30" s="197" t="s">
        <v>115</v>
      </c>
      <c r="W30" s="170">
        <f t="shared" si="0"/>
        <v>4</v>
      </c>
      <c r="X30" s="52">
        <f t="shared" si="1"/>
        <v>5</v>
      </c>
      <c r="Y30" s="52">
        <f t="shared" si="2"/>
        <v>3</v>
      </c>
      <c r="Z30" s="52">
        <f t="shared" si="3"/>
        <v>2</v>
      </c>
      <c r="AA30" s="52">
        <f>SUMIF($C$2:$C$123,V30,$I$2:$I$123)+SUMIF($S$2:$S$123,V30,$P$2:P$123)</f>
        <v>2</v>
      </c>
      <c r="AB30" s="171">
        <f t="shared" si="4"/>
        <v>0</v>
      </c>
      <c r="AC30" s="178">
        <f t="shared" si="5"/>
        <v>8</v>
      </c>
      <c r="AD30" s="181">
        <f t="shared" si="6"/>
        <v>0.66666666666666663</v>
      </c>
      <c r="AE30" s="178">
        <f t="shared" si="36"/>
        <v>2</v>
      </c>
      <c r="AF30" s="191">
        <f t="shared" si="37"/>
        <v>12</v>
      </c>
      <c r="AG30" s="187">
        <f t="shared" si="7"/>
        <v>0</v>
      </c>
      <c r="AH30" s="53">
        <f t="shared" si="8"/>
        <v>0.75</v>
      </c>
      <c r="AI30" s="207">
        <f t="shared" si="9"/>
        <v>1.25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Ralph</v>
      </c>
      <c r="D31" s="56"/>
      <c r="E31" s="56">
        <f t="shared" ref="E31:E40" si="38">IF((C31=""),0,IF($D$30=$R$30,1,IF($D$30&gt;$R$30,3,IF($D$30&lt;$R$30,0))))</f>
        <v>3</v>
      </c>
      <c r="F31" s="56">
        <f t="shared" ref="F31:F40" si="39">$D$30</f>
        <v>2</v>
      </c>
      <c r="G31" s="56">
        <f t="shared" ref="G31:G40" si="40">$R$30</f>
        <v>1</v>
      </c>
      <c r="H31" s="56">
        <f t="shared" ref="H31:H40" si="41">IF((C31=""),0,IF($D$30&gt;$R$30,1,0))</f>
        <v>1</v>
      </c>
      <c r="I31" s="56">
        <f t="shared" ref="I31:I40" si="42">IF((C31=""),0,IF($D$30=$R$30,1,0))</f>
        <v>0</v>
      </c>
      <c r="J31" s="56">
        <f t="shared" ref="J31:J40" si="43">IF((C31=""),0,IF($D$30&lt;$R$30,1,0))</f>
        <v>0</v>
      </c>
      <c r="K31" s="57"/>
      <c r="L31" s="56">
        <f t="shared" ref="L31:L40" si="44">IF((S31=""),0,IF($D$30=$R$30,1,IF($D$30&lt;$R$30,3,IF($D$30&gt;$R$30,0))))</f>
        <v>0</v>
      </c>
      <c r="M31" s="56">
        <f t="shared" ref="M31:M40" si="45">$R$30</f>
        <v>1</v>
      </c>
      <c r="N31" s="56">
        <f t="shared" ref="N31:N40" si="46">$D$30</f>
        <v>2</v>
      </c>
      <c r="O31" s="56">
        <f t="shared" ref="O31:O40" si="47">IF((S31=""),0,IF($D$30&lt;$R$30,1,0))</f>
        <v>0</v>
      </c>
      <c r="P31" s="56">
        <f t="shared" ref="P31:P40" si="48">IF((S31=""),0,IF($D$30=$R$30,1,0))</f>
        <v>0</v>
      </c>
      <c r="Q31" s="56">
        <f t="shared" ref="Q31:Q40" si="49">IF((S31=""),0,IF($D$30&gt;$R$30,1,0))</f>
        <v>1</v>
      </c>
      <c r="R31" s="56"/>
      <c r="S31" s="55" t="str">
        <f>$S$5</f>
        <v>Fabio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82</v>
      </c>
      <c r="D32" s="56"/>
      <c r="E32" s="56">
        <f t="shared" si="38"/>
        <v>3</v>
      </c>
      <c r="F32" s="56">
        <f t="shared" si="39"/>
        <v>2</v>
      </c>
      <c r="G32" s="56">
        <f t="shared" si="40"/>
        <v>1</v>
      </c>
      <c r="H32" s="56">
        <f t="shared" si="41"/>
        <v>1</v>
      </c>
      <c r="I32" s="56">
        <f t="shared" si="42"/>
        <v>0</v>
      </c>
      <c r="J32" s="56">
        <f t="shared" si="43"/>
        <v>0</v>
      </c>
      <c r="K32" s="57"/>
      <c r="L32" s="56">
        <f t="shared" si="44"/>
        <v>0</v>
      </c>
      <c r="M32" s="56">
        <f t="shared" si="45"/>
        <v>1</v>
      </c>
      <c r="N32" s="56">
        <f t="shared" si="46"/>
        <v>2</v>
      </c>
      <c r="O32" s="56">
        <f t="shared" si="47"/>
        <v>0</v>
      </c>
      <c r="P32" s="56">
        <f t="shared" si="48"/>
        <v>0</v>
      </c>
      <c r="Q32" s="56">
        <f t="shared" si="49"/>
        <v>1</v>
      </c>
      <c r="R32" s="56"/>
      <c r="S32" s="55" t="s">
        <v>84</v>
      </c>
      <c r="T32" s="34"/>
      <c r="U32" s="163" t="s">
        <v>16</v>
      </c>
      <c r="V32" s="199" t="s">
        <v>12</v>
      </c>
      <c r="W32" s="169">
        <f t="shared" si="0"/>
        <v>4</v>
      </c>
      <c r="X32" s="164">
        <f t="shared" si="1"/>
        <v>5</v>
      </c>
      <c r="Y32" s="164">
        <f t="shared" si="2"/>
        <v>7</v>
      </c>
      <c r="Z32" s="164">
        <f t="shared" si="3"/>
        <v>0</v>
      </c>
      <c r="AA32" s="164">
        <f>SUMIF($C$2:$C$123,V32,$I$2:$I$123)+SUMIF($S$2:$S$123,V32,$P$2:P$123)</f>
        <v>2</v>
      </c>
      <c r="AB32" s="174">
        <f t="shared" si="4"/>
        <v>2</v>
      </c>
      <c r="AC32" s="180">
        <f t="shared" si="5"/>
        <v>2</v>
      </c>
      <c r="AD32" s="183">
        <f t="shared" si="6"/>
        <v>0.16666666666666666</v>
      </c>
      <c r="AE32" s="180">
        <f>IF(W32&gt;0,IF(AI32=MAX($AI$32:$AI$36),2,0),)</f>
        <v>0</v>
      </c>
      <c r="AF32" s="190">
        <f>IF(W32&gt;0,IF(AD32=MAX($AD$32:$AD$36),AC32+AE32+2,AC32+AE32),)</f>
        <v>2</v>
      </c>
      <c r="AG32" s="189">
        <f t="shared" si="7"/>
        <v>3</v>
      </c>
      <c r="AH32" s="165">
        <f t="shared" si="8"/>
        <v>1.75</v>
      </c>
      <c r="AI32" s="206">
        <f t="shared" si="9"/>
        <v>1.25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217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120</v>
      </c>
      <c r="D33" s="56"/>
      <c r="E33" s="56">
        <f t="shared" si="38"/>
        <v>3</v>
      </c>
      <c r="F33" s="56">
        <f t="shared" si="39"/>
        <v>2</v>
      </c>
      <c r="G33" s="56">
        <f t="shared" si="40"/>
        <v>1</v>
      </c>
      <c r="H33" s="56">
        <f t="shared" si="41"/>
        <v>1</v>
      </c>
      <c r="I33" s="56">
        <f t="shared" si="42"/>
        <v>0</v>
      </c>
      <c r="J33" s="56">
        <f t="shared" si="43"/>
        <v>0</v>
      </c>
      <c r="K33" s="57"/>
      <c r="L33" s="56">
        <f t="shared" si="44"/>
        <v>0</v>
      </c>
      <c r="M33" s="56">
        <f t="shared" si="45"/>
        <v>1</v>
      </c>
      <c r="N33" s="56">
        <f t="shared" si="46"/>
        <v>2</v>
      </c>
      <c r="O33" s="56">
        <f t="shared" si="47"/>
        <v>0</v>
      </c>
      <c r="P33" s="56">
        <f t="shared" si="48"/>
        <v>0</v>
      </c>
      <c r="Q33" s="56">
        <f t="shared" si="49"/>
        <v>1</v>
      </c>
      <c r="R33" s="56"/>
      <c r="S33" s="55" t="s">
        <v>14</v>
      </c>
      <c r="T33" s="34"/>
      <c r="U33" s="166" t="s">
        <v>16</v>
      </c>
      <c r="V33" s="200" t="s">
        <v>148</v>
      </c>
      <c r="W33" s="170">
        <f t="shared" si="0"/>
        <v>4</v>
      </c>
      <c r="X33" s="52">
        <f t="shared" si="1"/>
        <v>5</v>
      </c>
      <c r="Y33" s="52">
        <f t="shared" si="2"/>
        <v>5</v>
      </c>
      <c r="Z33" s="52">
        <f t="shared" si="3"/>
        <v>1</v>
      </c>
      <c r="AA33" s="52">
        <f>SUMIF($C$2:$C$123,V33,$I$2:$I$123)+SUMIF($S$2:$S$123,V33,$P$2:P$123)</f>
        <v>2</v>
      </c>
      <c r="AB33" s="171">
        <f t="shared" si="4"/>
        <v>1</v>
      </c>
      <c r="AC33" s="178">
        <f t="shared" si="5"/>
        <v>5</v>
      </c>
      <c r="AD33" s="181">
        <f t="shared" si="6"/>
        <v>0.41666666666666669</v>
      </c>
      <c r="AE33" s="178">
        <f>IF(W33&gt;0,IF(AI33=MAX($AI$32:$AI$36),2,0),)</f>
        <v>0</v>
      </c>
      <c r="AF33" s="191">
        <f>IF(W33&gt;0,IF(AD33=MAX($AD$32:$AD$36),AC33+AE33+2,AC33+AE33),)</f>
        <v>5</v>
      </c>
      <c r="AG33" s="187">
        <f t="shared" si="7"/>
        <v>3</v>
      </c>
      <c r="AH33" s="53">
        <f t="shared" si="8"/>
        <v>1.25</v>
      </c>
      <c r="AI33" s="207">
        <f t="shared" si="9"/>
        <v>1.25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115</v>
      </c>
      <c r="D34" s="56"/>
      <c r="E34" s="56">
        <f t="shared" si="38"/>
        <v>3</v>
      </c>
      <c r="F34" s="56">
        <f t="shared" si="39"/>
        <v>2</v>
      </c>
      <c r="G34" s="56">
        <f t="shared" si="40"/>
        <v>1</v>
      </c>
      <c r="H34" s="56">
        <f t="shared" si="41"/>
        <v>1</v>
      </c>
      <c r="I34" s="56">
        <f t="shared" si="42"/>
        <v>0</v>
      </c>
      <c r="J34" s="56">
        <f t="shared" si="43"/>
        <v>0</v>
      </c>
      <c r="K34" s="57"/>
      <c r="L34" s="56">
        <f t="shared" si="44"/>
        <v>0</v>
      </c>
      <c r="M34" s="56">
        <f t="shared" si="45"/>
        <v>1</v>
      </c>
      <c r="N34" s="56">
        <f t="shared" si="46"/>
        <v>2</v>
      </c>
      <c r="O34" s="56">
        <f t="shared" si="47"/>
        <v>0</v>
      </c>
      <c r="P34" s="56">
        <f t="shared" si="48"/>
        <v>0</v>
      </c>
      <c r="Q34" s="56">
        <f t="shared" si="49"/>
        <v>1</v>
      </c>
      <c r="R34" s="56"/>
      <c r="S34" s="55" t="s">
        <v>81</v>
      </c>
      <c r="T34" s="34"/>
      <c r="U34" s="166" t="s">
        <v>16</v>
      </c>
      <c r="V34" s="200" t="s">
        <v>15</v>
      </c>
      <c r="W34" s="170">
        <f t="shared" si="0"/>
        <v>5</v>
      </c>
      <c r="X34" s="52">
        <f t="shared" si="1"/>
        <v>7</v>
      </c>
      <c r="Y34" s="52">
        <f t="shared" si="2"/>
        <v>5</v>
      </c>
      <c r="Z34" s="52">
        <f t="shared" si="3"/>
        <v>2</v>
      </c>
      <c r="AA34" s="52">
        <f>SUMIF($C$2:$C$123,V34,$I$2:$I$123)+SUMIF($S$2:$S$123,V34,$P$2:P$123)</f>
        <v>3</v>
      </c>
      <c r="AB34" s="171">
        <f t="shared" si="4"/>
        <v>0</v>
      </c>
      <c r="AC34" s="178">
        <f t="shared" si="5"/>
        <v>9</v>
      </c>
      <c r="AD34" s="181">
        <f t="shared" si="6"/>
        <v>0.6</v>
      </c>
      <c r="AE34" s="178">
        <f>IF(W34&gt;0,IF(AI34=MAX($AI$32:$AI$36),2,0),)</f>
        <v>2</v>
      </c>
      <c r="AF34" s="191">
        <f>IF(W34&gt;0,IF(AD34=MAX($AD$32:$AD$36),AC34+AE34+2,AC34+AE34),)</f>
        <v>13</v>
      </c>
      <c r="AG34" s="187">
        <f t="shared" si="7"/>
        <v>3</v>
      </c>
      <c r="AH34" s="53">
        <f t="shared" si="8"/>
        <v>1</v>
      </c>
      <c r="AI34" s="207">
        <f t="shared" si="9"/>
        <v>1.4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147</v>
      </c>
      <c r="D35" s="56"/>
      <c r="E35" s="56">
        <f t="shared" si="38"/>
        <v>3</v>
      </c>
      <c r="F35" s="56">
        <f t="shared" si="39"/>
        <v>2</v>
      </c>
      <c r="G35" s="56">
        <f t="shared" si="40"/>
        <v>1</v>
      </c>
      <c r="H35" s="56">
        <f t="shared" si="41"/>
        <v>1</v>
      </c>
      <c r="I35" s="56">
        <f t="shared" si="42"/>
        <v>0</v>
      </c>
      <c r="J35" s="56">
        <f t="shared" si="43"/>
        <v>0</v>
      </c>
      <c r="K35" s="57"/>
      <c r="L35" s="56">
        <f t="shared" si="44"/>
        <v>0</v>
      </c>
      <c r="M35" s="56">
        <f t="shared" si="45"/>
        <v>1</v>
      </c>
      <c r="N35" s="56">
        <f t="shared" si="46"/>
        <v>2</v>
      </c>
      <c r="O35" s="56">
        <f t="shared" si="47"/>
        <v>0</v>
      </c>
      <c r="P35" s="56">
        <f t="shared" si="48"/>
        <v>0</v>
      </c>
      <c r="Q35" s="56">
        <f t="shared" si="49"/>
        <v>1</v>
      </c>
      <c r="R35" s="56">
        <v>1</v>
      </c>
      <c r="S35" s="55" t="s">
        <v>13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143</v>
      </c>
      <c r="D36" s="56"/>
      <c r="E36" s="56">
        <f t="shared" si="38"/>
        <v>3</v>
      </c>
      <c r="F36" s="56">
        <f t="shared" si="39"/>
        <v>2</v>
      </c>
      <c r="G36" s="56">
        <f t="shared" si="40"/>
        <v>1</v>
      </c>
      <c r="H36" s="56">
        <f t="shared" si="41"/>
        <v>1</v>
      </c>
      <c r="I36" s="56">
        <f t="shared" si="42"/>
        <v>0</v>
      </c>
      <c r="J36" s="56">
        <f t="shared" si="43"/>
        <v>0</v>
      </c>
      <c r="K36" s="57"/>
      <c r="L36" s="56">
        <f t="shared" si="44"/>
        <v>0</v>
      </c>
      <c r="M36" s="56">
        <f t="shared" si="45"/>
        <v>1</v>
      </c>
      <c r="N36" s="56">
        <f t="shared" si="46"/>
        <v>2</v>
      </c>
      <c r="O36" s="56">
        <f t="shared" si="47"/>
        <v>0</v>
      </c>
      <c r="P36" s="56">
        <f t="shared" si="48"/>
        <v>0</v>
      </c>
      <c r="Q36" s="56">
        <f t="shared" si="49"/>
        <v>1</v>
      </c>
      <c r="R36" s="56"/>
      <c r="S36" s="55" t="s">
        <v>172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202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 t="s">
        <v>119</v>
      </c>
      <c r="D37" s="56"/>
      <c r="E37" s="56">
        <f t="shared" si="38"/>
        <v>3</v>
      </c>
      <c r="F37" s="56">
        <f t="shared" si="39"/>
        <v>2</v>
      </c>
      <c r="G37" s="56">
        <f t="shared" si="40"/>
        <v>1</v>
      </c>
      <c r="H37" s="56">
        <f t="shared" si="41"/>
        <v>1</v>
      </c>
      <c r="I37" s="56">
        <f t="shared" si="42"/>
        <v>0</v>
      </c>
      <c r="J37" s="56">
        <f t="shared" si="43"/>
        <v>0</v>
      </c>
      <c r="K37" s="57"/>
      <c r="L37" s="56">
        <f t="shared" si="44"/>
        <v>0</v>
      </c>
      <c r="M37" s="56">
        <f t="shared" si="45"/>
        <v>1</v>
      </c>
      <c r="N37" s="56">
        <f t="shared" si="46"/>
        <v>2</v>
      </c>
      <c r="O37" s="56">
        <f t="shared" si="47"/>
        <v>0</v>
      </c>
      <c r="P37" s="56">
        <f t="shared" si="48"/>
        <v>0</v>
      </c>
      <c r="Q37" s="56">
        <f t="shared" si="49"/>
        <v>1</v>
      </c>
      <c r="R37" s="56"/>
      <c r="S37" s="55" t="s">
        <v>117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14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15</v>
      </c>
      <c r="D38" s="56">
        <v>2</v>
      </c>
      <c r="E38" s="56">
        <f t="shared" si="38"/>
        <v>3</v>
      </c>
      <c r="F38" s="56">
        <f t="shared" si="39"/>
        <v>2</v>
      </c>
      <c r="G38" s="56">
        <f t="shared" si="40"/>
        <v>1</v>
      </c>
      <c r="H38" s="56">
        <f t="shared" si="41"/>
        <v>1</v>
      </c>
      <c r="I38" s="56">
        <f t="shared" si="42"/>
        <v>0</v>
      </c>
      <c r="J38" s="56">
        <f t="shared" si="43"/>
        <v>0</v>
      </c>
      <c r="K38" s="57"/>
      <c r="L38" s="56">
        <f t="shared" si="44"/>
        <v>0</v>
      </c>
      <c r="M38" s="56">
        <f t="shared" si="45"/>
        <v>1</v>
      </c>
      <c r="N38" s="56">
        <f t="shared" si="46"/>
        <v>2</v>
      </c>
      <c r="O38" s="56">
        <f t="shared" si="47"/>
        <v>0</v>
      </c>
      <c r="P38" s="56">
        <f t="shared" si="48"/>
        <v>0</v>
      </c>
      <c r="Q38" s="56">
        <f t="shared" si="49"/>
        <v>1</v>
      </c>
      <c r="R38" s="56"/>
      <c r="S38" s="55" t="s">
        <v>12</v>
      </c>
      <c r="T38" s="34"/>
      <c r="U38" s="295">
        <f>COUNTA(V3:V36)</f>
        <v>24</v>
      </c>
      <c r="V38" s="338">
        <f>U38/Resumo!C159</f>
        <v>0.70588235294117652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2</v>
      </c>
      <c r="G39" s="56">
        <f t="shared" si="40"/>
        <v>1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1</v>
      </c>
      <c r="N39" s="56">
        <f t="shared" si="46"/>
        <v>2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2</v>
      </c>
      <c r="G40" s="67">
        <f t="shared" si="40"/>
        <v>1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1</v>
      </c>
      <c r="N40" s="67">
        <f t="shared" si="46"/>
        <v>2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0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24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6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Branco</v>
      </c>
      <c r="D43" s="49">
        <f>SUM(D44:D53)</f>
        <v>2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2</v>
      </c>
      <c r="S43" s="48" t="str">
        <f>C4</f>
        <v>Preto</v>
      </c>
      <c r="T43" s="34"/>
      <c r="U43" s="151" t="str">
        <f>IFERROR(VLOOKUP(V43,Resumo!$D$7:$E$147,2,FALSE),"")</f>
        <v>G</v>
      </c>
      <c r="V43" s="116" t="s">
        <v>77</v>
      </c>
      <c r="W43" s="116">
        <f t="shared" ref="W43:AC58" si="50">COUNTIFS($C$4:$C$131,$V43,$B$4:$B$131,W$42)+COUNTIFS($S$4:$S$131,$V43,$B$4:$B$131,W$42)</f>
        <v>6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Ralph</v>
      </c>
      <c r="D44" s="56"/>
      <c r="E44" s="56">
        <f t="shared" ref="E44:E53" si="51">IF((C44=""),0,IF($D$43=$R$43,1,IF($D$43&gt;$R$43,3,IF($D$43&lt;$R$43,0))))</f>
        <v>1</v>
      </c>
      <c r="F44" s="56">
        <f t="shared" ref="F44:F53" si="52">$D$43</f>
        <v>2</v>
      </c>
      <c r="G44" s="56">
        <f t="shared" ref="G44:G53" si="53">$R$43</f>
        <v>2</v>
      </c>
      <c r="H44" s="56">
        <f t="shared" ref="H44:H53" si="54">IF((C44=""),0,IF($D$43&gt;$R$43,1,0))</f>
        <v>0</v>
      </c>
      <c r="I44" s="56">
        <f t="shared" ref="I44:I53" si="55">IF((C44=""),0,IF($D$43=$R$43,1,0))</f>
        <v>1</v>
      </c>
      <c r="J44" s="56">
        <f t="shared" ref="J44:J53" si="56">IF((C44=""),0,IF($D$43&lt;$R$43,1,0))</f>
        <v>0</v>
      </c>
      <c r="K44" s="57"/>
      <c r="L44" s="56">
        <f t="shared" ref="L44:L53" si="57">IF((S44=""),0,IF($D$43=$R$43,1,IF($D$43&lt;$R$43,3,IF($D$43&gt;$R$43,0))))</f>
        <v>1</v>
      </c>
      <c r="M44" s="56">
        <f t="shared" ref="M44:M53" si="58">$R$43</f>
        <v>2</v>
      </c>
      <c r="N44" s="56">
        <f t="shared" ref="N44:N53" si="59">$D$43</f>
        <v>2</v>
      </c>
      <c r="O44" s="56">
        <f t="shared" ref="O44:O53" si="60">IF((S44=""),0,IF($D$43&lt;$R$43,1,0))</f>
        <v>0</v>
      </c>
      <c r="P44" s="56">
        <f t="shared" ref="P44:P53" si="61">IF((S44=""),0,IF($D$43=$R$43,1,0))</f>
        <v>1</v>
      </c>
      <c r="Q44" s="56">
        <f t="shared" ref="Q44:Q53" si="62">IF((S44=""),0,IF($D$43&gt;$R$43,1,0))</f>
        <v>0</v>
      </c>
      <c r="R44" s="56"/>
      <c r="S44" s="55" t="str">
        <f>$S$5</f>
        <v>Fabio</v>
      </c>
      <c r="T44" s="34"/>
      <c r="U44" s="153" t="str">
        <f>IFERROR(VLOOKUP(V44,Resumo!$D$7:$E$147,2,FALSE),"")</f>
        <v>G</v>
      </c>
      <c r="V44" s="114" t="s">
        <v>164</v>
      </c>
      <c r="W44" s="114">
        <f t="shared" si="50"/>
        <v>6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 t="s">
        <v>84</v>
      </c>
      <c r="D45" s="56"/>
      <c r="E45" s="56">
        <f t="shared" si="51"/>
        <v>1</v>
      </c>
      <c r="F45" s="56">
        <f t="shared" si="52"/>
        <v>2</v>
      </c>
      <c r="G45" s="56">
        <f t="shared" si="53"/>
        <v>2</v>
      </c>
      <c r="H45" s="56">
        <f t="shared" si="54"/>
        <v>0</v>
      </c>
      <c r="I45" s="56">
        <f t="shared" si="55"/>
        <v>1</v>
      </c>
      <c r="J45" s="56">
        <f t="shared" si="56"/>
        <v>0</v>
      </c>
      <c r="K45" s="57"/>
      <c r="L45" s="56">
        <f t="shared" si="57"/>
        <v>1</v>
      </c>
      <c r="M45" s="56">
        <f t="shared" si="58"/>
        <v>2</v>
      </c>
      <c r="N45" s="56">
        <f t="shared" si="59"/>
        <v>2</v>
      </c>
      <c r="O45" s="56">
        <f t="shared" si="60"/>
        <v>0</v>
      </c>
      <c r="P45" s="56">
        <f t="shared" si="61"/>
        <v>1</v>
      </c>
      <c r="Q45" s="56">
        <f t="shared" si="62"/>
        <v>0</v>
      </c>
      <c r="R45" s="56"/>
      <c r="S45" s="55" t="s">
        <v>142</v>
      </c>
      <c r="T45" s="34"/>
      <c r="U45" s="153" t="str">
        <f>IFERROR(VLOOKUP(V45,Resumo!$D$7:$E$147,2,FALSE),"")</f>
        <v>V</v>
      </c>
      <c r="V45" s="114" t="s">
        <v>13</v>
      </c>
      <c r="W45" s="114">
        <f t="shared" si="50"/>
        <v>0</v>
      </c>
      <c r="X45" s="114">
        <f t="shared" si="50"/>
        <v>1</v>
      </c>
      <c r="Y45" s="114">
        <f t="shared" si="50"/>
        <v>0</v>
      </c>
      <c r="Z45" s="114">
        <f t="shared" si="50"/>
        <v>0</v>
      </c>
      <c r="AA45" s="114">
        <f t="shared" si="50"/>
        <v>3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 t="s">
        <v>14</v>
      </c>
      <c r="D46" s="56"/>
      <c r="E46" s="56">
        <f t="shared" si="51"/>
        <v>1</v>
      </c>
      <c r="F46" s="56">
        <f t="shared" si="52"/>
        <v>2</v>
      </c>
      <c r="G46" s="56">
        <f t="shared" si="53"/>
        <v>2</v>
      </c>
      <c r="H46" s="56">
        <f t="shared" si="54"/>
        <v>0</v>
      </c>
      <c r="I46" s="56">
        <f t="shared" si="55"/>
        <v>1</v>
      </c>
      <c r="J46" s="56">
        <f t="shared" si="56"/>
        <v>0</v>
      </c>
      <c r="K46" s="57"/>
      <c r="L46" s="56">
        <f t="shared" si="57"/>
        <v>1</v>
      </c>
      <c r="M46" s="56">
        <f t="shared" si="58"/>
        <v>2</v>
      </c>
      <c r="N46" s="56">
        <f t="shared" si="59"/>
        <v>2</v>
      </c>
      <c r="O46" s="56">
        <f t="shared" si="60"/>
        <v>0</v>
      </c>
      <c r="P46" s="56">
        <f t="shared" si="61"/>
        <v>1</v>
      </c>
      <c r="Q46" s="56">
        <f t="shared" si="62"/>
        <v>0</v>
      </c>
      <c r="R46" s="56"/>
      <c r="S46" s="55" t="s">
        <v>146</v>
      </c>
      <c r="T46" s="34"/>
      <c r="U46" s="153" t="str">
        <f>IFERROR(VLOOKUP(V46,Resumo!$D$7:$E$147,2,FALSE),"")</f>
        <v>Z</v>
      </c>
      <c r="V46" s="114" t="s">
        <v>142</v>
      </c>
      <c r="W46" s="114">
        <f t="shared" si="50"/>
        <v>0</v>
      </c>
      <c r="X46" s="114">
        <f t="shared" si="50"/>
        <v>4</v>
      </c>
      <c r="Y46" s="114">
        <f t="shared" si="50"/>
        <v>0</v>
      </c>
      <c r="Z46" s="114">
        <f t="shared" si="50"/>
        <v>0</v>
      </c>
      <c r="AA46" s="114">
        <f t="shared" si="50"/>
        <v>0</v>
      </c>
      <c r="AB46" s="114">
        <f t="shared" si="50"/>
        <v>0</v>
      </c>
      <c r="AC46" s="154">
        <f t="shared" si="50"/>
        <v>0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 t="s">
        <v>81</v>
      </c>
      <c r="D47" s="56"/>
      <c r="E47" s="56">
        <f t="shared" si="51"/>
        <v>1</v>
      </c>
      <c r="F47" s="56">
        <f t="shared" si="52"/>
        <v>2</v>
      </c>
      <c r="G47" s="56">
        <f t="shared" si="53"/>
        <v>2</v>
      </c>
      <c r="H47" s="56">
        <f t="shared" si="54"/>
        <v>0</v>
      </c>
      <c r="I47" s="56">
        <f t="shared" si="55"/>
        <v>1</v>
      </c>
      <c r="J47" s="56">
        <f t="shared" si="56"/>
        <v>0</v>
      </c>
      <c r="K47" s="57"/>
      <c r="L47" s="56">
        <f t="shared" si="57"/>
        <v>1</v>
      </c>
      <c r="M47" s="56">
        <f t="shared" si="58"/>
        <v>2</v>
      </c>
      <c r="N47" s="56">
        <f t="shared" si="59"/>
        <v>2</v>
      </c>
      <c r="O47" s="56">
        <f t="shared" si="60"/>
        <v>0</v>
      </c>
      <c r="P47" s="56">
        <f t="shared" si="61"/>
        <v>1</v>
      </c>
      <c r="Q47" s="56">
        <f t="shared" si="62"/>
        <v>0</v>
      </c>
      <c r="R47" s="56"/>
      <c r="S47" s="55" t="s">
        <v>173</v>
      </c>
      <c r="T47" s="34"/>
      <c r="U47" s="153" t="str">
        <f>IFERROR(VLOOKUP(V47,Resumo!$D$7:$E$147,2,FALSE),"")</f>
        <v>V</v>
      </c>
      <c r="V47" s="114" t="s">
        <v>113</v>
      </c>
      <c r="W47" s="114">
        <f t="shared" si="50"/>
        <v>0</v>
      </c>
      <c r="X47" s="114">
        <f t="shared" si="50"/>
        <v>0</v>
      </c>
      <c r="Y47" s="114">
        <f t="shared" si="50"/>
        <v>0</v>
      </c>
      <c r="Z47" s="114">
        <f t="shared" si="50"/>
        <v>0</v>
      </c>
      <c r="AA47" s="114">
        <f t="shared" si="50"/>
        <v>3</v>
      </c>
      <c r="AB47" s="114">
        <f t="shared" si="50"/>
        <v>0</v>
      </c>
      <c r="AC47" s="154">
        <f t="shared" si="50"/>
        <v>0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 t="s">
        <v>13</v>
      </c>
      <c r="D48" s="56"/>
      <c r="E48" s="56">
        <f t="shared" si="51"/>
        <v>1</v>
      </c>
      <c r="F48" s="56">
        <f t="shared" si="52"/>
        <v>2</v>
      </c>
      <c r="G48" s="56">
        <f t="shared" si="53"/>
        <v>2</v>
      </c>
      <c r="H48" s="56">
        <f t="shared" si="54"/>
        <v>0</v>
      </c>
      <c r="I48" s="56">
        <f t="shared" si="55"/>
        <v>1</v>
      </c>
      <c r="J48" s="56">
        <f t="shared" si="56"/>
        <v>0</v>
      </c>
      <c r="K48" s="57"/>
      <c r="L48" s="56">
        <f t="shared" si="57"/>
        <v>1</v>
      </c>
      <c r="M48" s="56">
        <f t="shared" si="58"/>
        <v>2</v>
      </c>
      <c r="N48" s="56">
        <f t="shared" si="59"/>
        <v>2</v>
      </c>
      <c r="O48" s="56">
        <f t="shared" si="60"/>
        <v>0</v>
      </c>
      <c r="P48" s="56">
        <f t="shared" si="61"/>
        <v>1</v>
      </c>
      <c r="Q48" s="56">
        <f t="shared" si="62"/>
        <v>0</v>
      </c>
      <c r="R48" s="56"/>
      <c r="S48" s="55" t="s">
        <v>113</v>
      </c>
      <c r="T48" s="34"/>
      <c r="U48" s="153" t="str">
        <f>IFERROR(VLOOKUP(V48,Resumo!$D$7:$E$147,2,FALSE),"")</f>
        <v>L</v>
      </c>
      <c r="V48" s="114" t="s">
        <v>146</v>
      </c>
      <c r="W48" s="114">
        <f t="shared" si="50"/>
        <v>0</v>
      </c>
      <c r="X48" s="114">
        <f t="shared" si="50"/>
        <v>0</v>
      </c>
      <c r="Y48" s="114">
        <f t="shared" si="50"/>
        <v>4</v>
      </c>
      <c r="Z48" s="114">
        <f t="shared" si="50"/>
        <v>0</v>
      </c>
      <c r="AA48" s="114">
        <f t="shared" si="50"/>
        <v>0</v>
      </c>
      <c r="AB48" s="114">
        <f t="shared" si="50"/>
        <v>0</v>
      </c>
      <c r="AC48" s="154">
        <f t="shared" si="50"/>
        <v>0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 t="s">
        <v>172</v>
      </c>
      <c r="D49" s="56"/>
      <c r="E49" s="56">
        <f t="shared" si="51"/>
        <v>1</v>
      </c>
      <c r="F49" s="56">
        <f t="shared" si="52"/>
        <v>2</v>
      </c>
      <c r="G49" s="56">
        <f t="shared" si="53"/>
        <v>2</v>
      </c>
      <c r="H49" s="56">
        <f t="shared" si="54"/>
        <v>0</v>
      </c>
      <c r="I49" s="56">
        <f t="shared" si="55"/>
        <v>1</v>
      </c>
      <c r="J49" s="56">
        <f t="shared" si="56"/>
        <v>0</v>
      </c>
      <c r="K49" s="57"/>
      <c r="L49" s="56">
        <f t="shared" si="57"/>
        <v>1</v>
      </c>
      <c r="M49" s="56">
        <f t="shared" si="58"/>
        <v>2</v>
      </c>
      <c r="N49" s="56">
        <f t="shared" si="59"/>
        <v>2</v>
      </c>
      <c r="O49" s="56">
        <f t="shared" si="60"/>
        <v>0</v>
      </c>
      <c r="P49" s="56">
        <f t="shared" si="61"/>
        <v>1</v>
      </c>
      <c r="Q49" s="56">
        <f t="shared" si="62"/>
        <v>0</v>
      </c>
      <c r="R49" s="56"/>
      <c r="S49" s="55" t="s">
        <v>85</v>
      </c>
      <c r="T49" s="34"/>
      <c r="U49" s="153" t="str">
        <f>IFERROR(VLOOKUP(V49,Resumo!$D$7:$E$147,2,FALSE),"")</f>
        <v>A</v>
      </c>
      <c r="V49" s="114" t="s">
        <v>12</v>
      </c>
      <c r="W49" s="114">
        <f t="shared" si="50"/>
        <v>0</v>
      </c>
      <c r="X49" s="114">
        <f t="shared" si="50"/>
        <v>0</v>
      </c>
      <c r="Y49" s="114">
        <f t="shared" si="50"/>
        <v>0</v>
      </c>
      <c r="Z49" s="114">
        <f t="shared" si="50"/>
        <v>0</v>
      </c>
      <c r="AA49" s="114">
        <f t="shared" si="50"/>
        <v>0</v>
      </c>
      <c r="AB49" s="114">
        <f t="shared" si="50"/>
        <v>0</v>
      </c>
      <c r="AC49" s="154">
        <f t="shared" si="50"/>
        <v>4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 t="s">
        <v>117</v>
      </c>
      <c r="D50" s="56"/>
      <c r="E50" s="56">
        <f t="shared" si="51"/>
        <v>1</v>
      </c>
      <c r="F50" s="56">
        <f t="shared" si="52"/>
        <v>2</v>
      </c>
      <c r="G50" s="56">
        <f t="shared" si="53"/>
        <v>2</v>
      </c>
      <c r="H50" s="56">
        <f t="shared" si="54"/>
        <v>0</v>
      </c>
      <c r="I50" s="56">
        <f t="shared" si="55"/>
        <v>1</v>
      </c>
      <c r="J50" s="56">
        <f t="shared" si="56"/>
        <v>0</v>
      </c>
      <c r="K50" s="57"/>
      <c r="L50" s="56">
        <f t="shared" si="57"/>
        <v>1</v>
      </c>
      <c r="M50" s="56">
        <f t="shared" si="58"/>
        <v>2</v>
      </c>
      <c r="N50" s="56">
        <f t="shared" si="59"/>
        <v>2</v>
      </c>
      <c r="O50" s="56">
        <f t="shared" si="60"/>
        <v>0</v>
      </c>
      <c r="P50" s="56">
        <f t="shared" si="61"/>
        <v>1</v>
      </c>
      <c r="Q50" s="56">
        <f t="shared" si="62"/>
        <v>0</v>
      </c>
      <c r="R50" s="56"/>
      <c r="S50" s="55" t="s">
        <v>174</v>
      </c>
      <c r="T50" s="34"/>
      <c r="U50" s="153" t="str">
        <f>IFERROR(VLOOKUP(V50,Resumo!$D$7:$E$147,2,FALSE),"")</f>
        <v>M</v>
      </c>
      <c r="V50" s="114" t="s">
        <v>117</v>
      </c>
      <c r="W50" s="114">
        <f t="shared" si="50"/>
        <v>0</v>
      </c>
      <c r="X50" s="114">
        <f t="shared" si="50"/>
        <v>0</v>
      </c>
      <c r="Y50" s="114">
        <f t="shared" si="50"/>
        <v>0</v>
      </c>
      <c r="Z50" s="114">
        <f t="shared" si="50"/>
        <v>0</v>
      </c>
      <c r="AA50" s="114">
        <f t="shared" si="50"/>
        <v>0</v>
      </c>
      <c r="AB50" s="114">
        <f t="shared" si="50"/>
        <v>3</v>
      </c>
      <c r="AC50" s="154">
        <f t="shared" si="50"/>
        <v>0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 t="s">
        <v>12</v>
      </c>
      <c r="D51" s="56">
        <v>2</v>
      </c>
      <c r="E51" s="56">
        <f t="shared" si="51"/>
        <v>1</v>
      </c>
      <c r="F51" s="56">
        <f t="shared" si="52"/>
        <v>2</v>
      </c>
      <c r="G51" s="56">
        <f t="shared" si="53"/>
        <v>2</v>
      </c>
      <c r="H51" s="56">
        <f t="shared" si="54"/>
        <v>0</v>
      </c>
      <c r="I51" s="56">
        <f t="shared" si="55"/>
        <v>1</v>
      </c>
      <c r="J51" s="56">
        <f t="shared" si="56"/>
        <v>0</v>
      </c>
      <c r="K51" s="57"/>
      <c r="L51" s="56">
        <f t="shared" si="57"/>
        <v>1</v>
      </c>
      <c r="M51" s="56">
        <f t="shared" si="58"/>
        <v>2</v>
      </c>
      <c r="N51" s="56">
        <f t="shared" si="59"/>
        <v>2</v>
      </c>
      <c r="O51" s="56">
        <f t="shared" si="60"/>
        <v>0</v>
      </c>
      <c r="P51" s="56">
        <f t="shared" si="61"/>
        <v>1</v>
      </c>
      <c r="Q51" s="56">
        <f t="shared" si="62"/>
        <v>0</v>
      </c>
      <c r="R51" s="56">
        <v>2</v>
      </c>
      <c r="S51" s="55" t="s">
        <v>148</v>
      </c>
      <c r="T51" s="34"/>
      <c r="U51" s="153" t="str">
        <f>IFERROR(VLOOKUP(V51,Resumo!$D$7:$E$147,2,FALSE),"")</f>
        <v>V</v>
      </c>
      <c r="V51" s="114" t="s">
        <v>85</v>
      </c>
      <c r="W51" s="114">
        <f t="shared" si="50"/>
        <v>0</v>
      </c>
      <c r="X51" s="114">
        <f t="shared" si="50"/>
        <v>0</v>
      </c>
      <c r="Y51" s="114">
        <f t="shared" si="50"/>
        <v>0</v>
      </c>
      <c r="Z51" s="114">
        <f t="shared" si="50"/>
        <v>0</v>
      </c>
      <c r="AA51" s="114">
        <f t="shared" si="50"/>
        <v>2</v>
      </c>
      <c r="AB51" s="114">
        <f t="shared" si="50"/>
        <v>3</v>
      </c>
      <c r="AC51" s="154">
        <f t="shared" si="50"/>
        <v>0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 t="s">
        <v>15</v>
      </c>
      <c r="D52" s="62"/>
      <c r="E52" s="56">
        <f t="shared" si="51"/>
        <v>1</v>
      </c>
      <c r="F52" s="56">
        <f t="shared" si="52"/>
        <v>2</v>
      </c>
      <c r="G52" s="56">
        <f t="shared" si="53"/>
        <v>2</v>
      </c>
      <c r="H52" s="56">
        <f t="shared" si="54"/>
        <v>0</v>
      </c>
      <c r="I52" s="56">
        <f t="shared" si="55"/>
        <v>1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2</v>
      </c>
      <c r="N52" s="56">
        <f t="shared" si="59"/>
        <v>2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L</v>
      </c>
      <c r="V52" s="114" t="s">
        <v>81</v>
      </c>
      <c r="W52" s="114">
        <f t="shared" si="50"/>
        <v>0</v>
      </c>
      <c r="X52" s="114">
        <f t="shared" si="50"/>
        <v>0</v>
      </c>
      <c r="Y52" s="114">
        <f t="shared" si="50"/>
        <v>0</v>
      </c>
      <c r="Z52" s="114">
        <f t="shared" si="50"/>
        <v>4</v>
      </c>
      <c r="AA52" s="114">
        <f t="shared" si="50"/>
        <v>0</v>
      </c>
      <c r="AB52" s="114">
        <f t="shared" si="50"/>
        <v>0</v>
      </c>
      <c r="AC52" s="154">
        <f t="shared" si="50"/>
        <v>0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2</v>
      </c>
      <c r="G53" s="67">
        <f t="shared" si="53"/>
        <v>2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2</v>
      </c>
      <c r="N53" s="67">
        <f t="shared" si="59"/>
        <v>2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M</v>
      </c>
      <c r="V53" s="114" t="s">
        <v>174</v>
      </c>
      <c r="W53" s="114">
        <f t="shared" si="50"/>
        <v>0</v>
      </c>
      <c r="X53" s="114">
        <f t="shared" si="50"/>
        <v>0</v>
      </c>
      <c r="Y53" s="114">
        <f t="shared" si="50"/>
        <v>0</v>
      </c>
      <c r="Z53" s="114">
        <f t="shared" si="50"/>
        <v>0</v>
      </c>
      <c r="AA53" s="114">
        <f t="shared" si="50"/>
        <v>0</v>
      </c>
      <c r="AB53" s="114">
        <f t="shared" si="50"/>
        <v>4</v>
      </c>
      <c r="AC53" s="154">
        <f t="shared" si="50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L</v>
      </c>
      <c r="V54" s="114" t="s">
        <v>173</v>
      </c>
      <c r="W54" s="114">
        <f t="shared" si="50"/>
        <v>0</v>
      </c>
      <c r="X54" s="114">
        <f t="shared" si="50"/>
        <v>0</v>
      </c>
      <c r="Y54" s="114">
        <f t="shared" si="50"/>
        <v>1</v>
      </c>
      <c r="Z54" s="114">
        <f t="shared" si="50"/>
        <v>3</v>
      </c>
      <c r="AA54" s="114">
        <f t="shared" si="50"/>
        <v>0</v>
      </c>
      <c r="AB54" s="114">
        <f t="shared" si="50"/>
        <v>0</v>
      </c>
      <c r="AC54" s="154">
        <f t="shared" si="50"/>
        <v>0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V</v>
      </c>
      <c r="V55" s="114" t="s">
        <v>14</v>
      </c>
      <c r="W55" s="114">
        <f t="shared" si="50"/>
        <v>0</v>
      </c>
      <c r="X55" s="114">
        <f t="shared" si="50"/>
        <v>0</v>
      </c>
      <c r="Y55" s="114">
        <f t="shared" si="50"/>
        <v>3</v>
      </c>
      <c r="Z55" s="114">
        <f t="shared" si="50"/>
        <v>0</v>
      </c>
      <c r="AA55" s="114">
        <f t="shared" si="50"/>
        <v>1</v>
      </c>
      <c r="AB55" s="114">
        <f t="shared" si="50"/>
        <v>0</v>
      </c>
      <c r="AC55" s="154">
        <f t="shared" si="50"/>
        <v>0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 t="str">
        <f>C4</f>
        <v>Preto</v>
      </c>
      <c r="D56" s="49">
        <f>SUM(D57:D66)</f>
        <v>0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0</v>
      </c>
      <c r="S56" s="48" t="str">
        <f>S4</f>
        <v>Branco</v>
      </c>
      <c r="T56" s="34"/>
      <c r="U56" s="153" t="str">
        <f>IFERROR(VLOOKUP(V56,Resumo!$D$7:$E$147,2,FALSE),"")</f>
        <v>M</v>
      </c>
      <c r="V56" s="114" t="s">
        <v>172</v>
      </c>
      <c r="W56" s="114">
        <f t="shared" si="50"/>
        <v>0</v>
      </c>
      <c r="X56" s="114">
        <f t="shared" si="50"/>
        <v>0</v>
      </c>
      <c r="Y56" s="114">
        <f t="shared" si="50"/>
        <v>0</v>
      </c>
      <c r="Z56" s="114">
        <f t="shared" si="50"/>
        <v>0</v>
      </c>
      <c r="AA56" s="114">
        <f t="shared" si="50"/>
        <v>0</v>
      </c>
      <c r="AB56" s="114">
        <f t="shared" si="50"/>
        <v>4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 t="str">
        <f>C5</f>
        <v>Ralph</v>
      </c>
      <c r="D57" s="56"/>
      <c r="E57" s="56">
        <f t="shared" ref="E57:E66" si="63">IF((C57=""),0,IF($D$56=$R$56,1,IF($D$56&gt;$R$56,3,IF($D$56&lt;$R$56,0))))</f>
        <v>1</v>
      </c>
      <c r="F57" s="56">
        <f t="shared" ref="F57:F66" si="64">$D$56</f>
        <v>0</v>
      </c>
      <c r="G57" s="56">
        <f t="shared" ref="G57:G66" si="65">$R$56</f>
        <v>0</v>
      </c>
      <c r="H57" s="56">
        <f t="shared" ref="H57:H66" si="66">IF((C57=""),0,IF($D$56&gt;$R$56,1,0))</f>
        <v>0</v>
      </c>
      <c r="I57" s="56">
        <f t="shared" ref="I57:I66" si="67">IF((C57=""),0,IF($D$56=$R$56,1,0))</f>
        <v>1</v>
      </c>
      <c r="J57" s="56">
        <f t="shared" ref="J57:J66" si="68">IF((C57=""),0,IF($D$56&lt;$R$56,1,0))</f>
        <v>0</v>
      </c>
      <c r="K57" s="57"/>
      <c r="L57" s="56">
        <f t="shared" ref="L57:L66" si="69">IF((S57=""),0,IF($D$56=$R$56,1,IF($D$56&lt;$R$56,3,IF($D$56&gt;$R$56,0))))</f>
        <v>1</v>
      </c>
      <c r="M57" s="56">
        <f t="shared" ref="M57:M66" si="70">$R$56</f>
        <v>0</v>
      </c>
      <c r="N57" s="56">
        <f t="shared" ref="N57:N66" si="71">$D$56</f>
        <v>0</v>
      </c>
      <c r="O57" s="56">
        <f t="shared" ref="O57:O66" si="72">IF((S57=""),0,IF($D$56&lt;$R$56,1,0))</f>
        <v>0</v>
      </c>
      <c r="P57" s="56">
        <f t="shared" ref="P57:P66" si="73">IF((S57=""),0,IF($D$56=$R$56,1,0))</f>
        <v>1</v>
      </c>
      <c r="Q57" s="56">
        <f t="shared" ref="Q57:Q66" si="74">IF((S57=""),0,IF($D$56&gt;$R$56,1,0))</f>
        <v>0</v>
      </c>
      <c r="R57" s="56"/>
      <c r="S57" s="55" t="str">
        <f>S5</f>
        <v>Fabio</v>
      </c>
      <c r="T57" s="34"/>
      <c r="U57" s="153" t="str">
        <f>IFERROR(VLOOKUP(V57,Resumo!$D$7:$E$147,2,FALSE),"")</f>
        <v>L</v>
      </c>
      <c r="V57" s="114" t="s">
        <v>197</v>
      </c>
      <c r="W57" s="114">
        <f t="shared" si="50"/>
        <v>0</v>
      </c>
      <c r="X57" s="114">
        <f t="shared" si="50"/>
        <v>0</v>
      </c>
      <c r="Y57" s="114">
        <f t="shared" si="50"/>
        <v>0</v>
      </c>
      <c r="Z57" s="114">
        <f t="shared" si="50"/>
        <v>3</v>
      </c>
      <c r="AA57" s="114">
        <f t="shared" si="50"/>
        <v>0</v>
      </c>
      <c r="AB57" s="114">
        <f t="shared" si="50"/>
        <v>0</v>
      </c>
      <c r="AC57" s="154">
        <f t="shared" si="50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 t="s">
        <v>142</v>
      </c>
      <c r="D58" s="56"/>
      <c r="E58" s="56">
        <f t="shared" si="63"/>
        <v>1</v>
      </c>
      <c r="F58" s="56">
        <f t="shared" si="64"/>
        <v>0</v>
      </c>
      <c r="G58" s="56">
        <f t="shared" si="65"/>
        <v>0</v>
      </c>
      <c r="H58" s="56">
        <f t="shared" si="66"/>
        <v>0</v>
      </c>
      <c r="I58" s="56">
        <f t="shared" si="67"/>
        <v>1</v>
      </c>
      <c r="J58" s="56">
        <f t="shared" si="68"/>
        <v>0</v>
      </c>
      <c r="K58" s="57"/>
      <c r="L58" s="56">
        <f t="shared" si="69"/>
        <v>1</v>
      </c>
      <c r="M58" s="56">
        <f t="shared" si="70"/>
        <v>0</v>
      </c>
      <c r="N58" s="56">
        <f t="shared" si="71"/>
        <v>0</v>
      </c>
      <c r="O58" s="56">
        <f t="shared" si="72"/>
        <v>0</v>
      </c>
      <c r="P58" s="56">
        <f t="shared" si="73"/>
        <v>1</v>
      </c>
      <c r="Q58" s="56">
        <f t="shared" si="74"/>
        <v>0</v>
      </c>
      <c r="R58" s="56"/>
      <c r="S58" s="55" t="s">
        <v>82</v>
      </c>
      <c r="T58" s="34"/>
      <c r="U58" s="153" t="str">
        <f>IFERROR(VLOOKUP(V58,Resumo!$D$7:$E$147,2,FALSE),"")</f>
        <v>A</v>
      </c>
      <c r="V58" s="114" t="s">
        <v>148</v>
      </c>
      <c r="W58" s="114">
        <f t="shared" si="50"/>
        <v>0</v>
      </c>
      <c r="X58" s="114">
        <f t="shared" si="50"/>
        <v>0</v>
      </c>
      <c r="Y58" s="114">
        <f t="shared" si="50"/>
        <v>0</v>
      </c>
      <c r="Z58" s="114">
        <f t="shared" si="50"/>
        <v>0</v>
      </c>
      <c r="AA58" s="114">
        <f t="shared" si="50"/>
        <v>0</v>
      </c>
      <c r="AB58" s="114">
        <f t="shared" si="50"/>
        <v>0</v>
      </c>
      <c r="AC58" s="154">
        <f t="shared" si="50"/>
        <v>4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 t="s">
        <v>146</v>
      </c>
      <c r="D59" s="56"/>
      <c r="E59" s="56">
        <f t="shared" si="63"/>
        <v>1</v>
      </c>
      <c r="F59" s="56">
        <f t="shared" si="64"/>
        <v>0</v>
      </c>
      <c r="G59" s="56">
        <f t="shared" si="65"/>
        <v>0</v>
      </c>
      <c r="H59" s="56">
        <f t="shared" si="66"/>
        <v>0</v>
      </c>
      <c r="I59" s="56">
        <f t="shared" si="67"/>
        <v>1</v>
      </c>
      <c r="J59" s="56">
        <f t="shared" si="68"/>
        <v>0</v>
      </c>
      <c r="K59" s="57"/>
      <c r="L59" s="56">
        <f t="shared" si="69"/>
        <v>1</v>
      </c>
      <c r="M59" s="56">
        <f t="shared" si="70"/>
        <v>0</v>
      </c>
      <c r="N59" s="56">
        <f t="shared" si="71"/>
        <v>0</v>
      </c>
      <c r="O59" s="56">
        <f t="shared" si="72"/>
        <v>0</v>
      </c>
      <c r="P59" s="56">
        <f t="shared" si="73"/>
        <v>1</v>
      </c>
      <c r="Q59" s="56">
        <f t="shared" si="74"/>
        <v>0</v>
      </c>
      <c r="R59" s="56"/>
      <c r="S59" s="55" t="s">
        <v>120</v>
      </c>
      <c r="T59" s="34"/>
      <c r="U59" s="153" t="str">
        <f>IFERROR(VLOOKUP(V59,Resumo!$D$7:$E$147,2,FALSE),"")</f>
        <v>M</v>
      </c>
      <c r="V59" s="114" t="s">
        <v>143</v>
      </c>
      <c r="W59" s="114">
        <f t="shared" ref="W59:AC74" si="75">COUNTIFS($C$4:$C$131,$V59,$B$4:$B$131,W$42)+COUNTIFS($S$4:$S$131,$V59,$B$4:$B$131,W$42)</f>
        <v>0</v>
      </c>
      <c r="X59" s="114">
        <f t="shared" si="75"/>
        <v>0</v>
      </c>
      <c r="Y59" s="114">
        <f t="shared" si="75"/>
        <v>0</v>
      </c>
      <c r="Z59" s="114">
        <f t="shared" si="75"/>
        <v>0</v>
      </c>
      <c r="AA59" s="114">
        <f t="shared" si="75"/>
        <v>0</v>
      </c>
      <c r="AB59" s="114">
        <f t="shared" si="75"/>
        <v>4</v>
      </c>
      <c r="AC59" s="154">
        <f t="shared" si="75"/>
        <v>0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 t="s">
        <v>173</v>
      </c>
      <c r="D60" s="56"/>
      <c r="E60" s="56">
        <f t="shared" si="63"/>
        <v>1</v>
      </c>
      <c r="F60" s="56">
        <f t="shared" si="64"/>
        <v>0</v>
      </c>
      <c r="G60" s="56">
        <f t="shared" si="65"/>
        <v>0</v>
      </c>
      <c r="H60" s="56">
        <f t="shared" si="66"/>
        <v>0</v>
      </c>
      <c r="I60" s="56">
        <f t="shared" si="67"/>
        <v>1</v>
      </c>
      <c r="J60" s="56">
        <f t="shared" si="68"/>
        <v>0</v>
      </c>
      <c r="K60" s="57"/>
      <c r="L60" s="56">
        <f t="shared" si="69"/>
        <v>1</v>
      </c>
      <c r="M60" s="56">
        <f t="shared" si="70"/>
        <v>0</v>
      </c>
      <c r="N60" s="56">
        <f t="shared" si="71"/>
        <v>0</v>
      </c>
      <c r="O60" s="56">
        <f t="shared" si="72"/>
        <v>0</v>
      </c>
      <c r="P60" s="56">
        <f t="shared" si="73"/>
        <v>1</v>
      </c>
      <c r="Q60" s="56">
        <f t="shared" si="74"/>
        <v>0</v>
      </c>
      <c r="R60" s="56"/>
      <c r="S60" s="55" t="s">
        <v>197</v>
      </c>
      <c r="T60" s="34"/>
      <c r="U60" s="153" t="str">
        <f>IFERROR(VLOOKUP(V60,Resumo!$D$7:$E$147,2,FALSE),"")</f>
        <v>L</v>
      </c>
      <c r="V60" s="114" t="s">
        <v>82</v>
      </c>
      <c r="W60" s="114">
        <f t="shared" si="75"/>
        <v>0</v>
      </c>
      <c r="X60" s="114">
        <f t="shared" si="75"/>
        <v>4</v>
      </c>
      <c r="Y60" s="114">
        <f t="shared" si="75"/>
        <v>0</v>
      </c>
      <c r="Z60" s="114">
        <f t="shared" si="75"/>
        <v>0</v>
      </c>
      <c r="AA60" s="114">
        <f t="shared" si="75"/>
        <v>0</v>
      </c>
      <c r="AB60" s="114">
        <f t="shared" si="75"/>
        <v>0</v>
      </c>
      <c r="AC60" s="154">
        <f t="shared" si="75"/>
        <v>0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 t="s">
        <v>85</v>
      </c>
      <c r="D61" s="56"/>
      <c r="E61" s="56">
        <f t="shared" si="63"/>
        <v>1</v>
      </c>
      <c r="F61" s="56">
        <f t="shared" si="64"/>
        <v>0</v>
      </c>
      <c r="G61" s="56">
        <f t="shared" si="65"/>
        <v>0</v>
      </c>
      <c r="H61" s="56">
        <f t="shared" si="66"/>
        <v>0</v>
      </c>
      <c r="I61" s="56">
        <f t="shared" si="67"/>
        <v>1</v>
      </c>
      <c r="J61" s="56">
        <f t="shared" si="68"/>
        <v>0</v>
      </c>
      <c r="K61" s="57"/>
      <c r="L61" s="56">
        <f t="shared" si="69"/>
        <v>1</v>
      </c>
      <c r="M61" s="56">
        <f t="shared" si="70"/>
        <v>0</v>
      </c>
      <c r="N61" s="56">
        <f t="shared" si="71"/>
        <v>0</v>
      </c>
      <c r="O61" s="56">
        <f t="shared" si="72"/>
        <v>0</v>
      </c>
      <c r="P61" s="56">
        <f t="shared" si="73"/>
        <v>1</v>
      </c>
      <c r="Q61" s="56">
        <f t="shared" si="74"/>
        <v>0</v>
      </c>
      <c r="R61" s="56"/>
      <c r="S61" s="55" t="s">
        <v>147</v>
      </c>
      <c r="T61" s="34"/>
      <c r="U61" s="153" t="str">
        <f>IFERROR(VLOOKUP(V61,Resumo!$D$7:$E$147,2,FALSE),"")</f>
        <v>M</v>
      </c>
      <c r="V61" s="114" t="s">
        <v>15</v>
      </c>
      <c r="W61" s="114">
        <f t="shared" si="75"/>
        <v>0</v>
      </c>
      <c r="X61" s="114">
        <f t="shared" si="75"/>
        <v>0</v>
      </c>
      <c r="Y61" s="114">
        <f t="shared" si="75"/>
        <v>0</v>
      </c>
      <c r="Z61" s="114">
        <f t="shared" si="75"/>
        <v>0</v>
      </c>
      <c r="AA61" s="114">
        <f t="shared" si="75"/>
        <v>0</v>
      </c>
      <c r="AB61" s="114">
        <f t="shared" si="75"/>
        <v>0</v>
      </c>
      <c r="AC61" s="154">
        <f t="shared" si="75"/>
        <v>4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 t="s">
        <v>115</v>
      </c>
      <c r="D62" s="56"/>
      <c r="E62" s="56">
        <f t="shared" si="63"/>
        <v>1</v>
      </c>
      <c r="F62" s="56">
        <f t="shared" si="64"/>
        <v>0</v>
      </c>
      <c r="G62" s="56">
        <f t="shared" si="65"/>
        <v>0</v>
      </c>
      <c r="H62" s="56">
        <f t="shared" si="66"/>
        <v>0</v>
      </c>
      <c r="I62" s="56">
        <f t="shared" si="67"/>
        <v>1</v>
      </c>
      <c r="J62" s="56">
        <f t="shared" si="68"/>
        <v>0</v>
      </c>
      <c r="K62" s="57"/>
      <c r="L62" s="56">
        <f t="shared" si="69"/>
        <v>1</v>
      </c>
      <c r="M62" s="56">
        <f t="shared" si="70"/>
        <v>0</v>
      </c>
      <c r="N62" s="56">
        <f t="shared" si="71"/>
        <v>0</v>
      </c>
      <c r="O62" s="56">
        <f t="shared" si="72"/>
        <v>0</v>
      </c>
      <c r="P62" s="56">
        <f t="shared" si="73"/>
        <v>1</v>
      </c>
      <c r="Q62" s="56">
        <f t="shared" si="74"/>
        <v>0</v>
      </c>
      <c r="R62" s="56"/>
      <c r="S62" s="55" t="s">
        <v>143</v>
      </c>
      <c r="T62" s="34"/>
      <c r="U62" s="153" t="str">
        <f>IFERROR(VLOOKUP(V62,Resumo!$D$7:$E$147,2,FALSE),"")</f>
        <v>M</v>
      </c>
      <c r="V62" s="114" t="s">
        <v>119</v>
      </c>
      <c r="W62" s="114">
        <f t="shared" si="75"/>
        <v>0</v>
      </c>
      <c r="X62" s="114">
        <f t="shared" si="75"/>
        <v>0</v>
      </c>
      <c r="Y62" s="114">
        <f t="shared" si="75"/>
        <v>0</v>
      </c>
      <c r="Z62" s="114">
        <f t="shared" si="75"/>
        <v>0</v>
      </c>
      <c r="AA62" s="114">
        <f t="shared" si="75"/>
        <v>0</v>
      </c>
      <c r="AB62" s="114">
        <f t="shared" si="75"/>
        <v>4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 t="s">
        <v>174</v>
      </c>
      <c r="D63" s="56"/>
      <c r="E63" s="56">
        <f t="shared" si="63"/>
        <v>1</v>
      </c>
      <c r="F63" s="56">
        <f t="shared" si="64"/>
        <v>0</v>
      </c>
      <c r="G63" s="56">
        <f t="shared" si="65"/>
        <v>0</v>
      </c>
      <c r="H63" s="56">
        <f t="shared" si="66"/>
        <v>0</v>
      </c>
      <c r="I63" s="56">
        <f t="shared" si="67"/>
        <v>1</v>
      </c>
      <c r="J63" s="56">
        <f t="shared" si="68"/>
        <v>0</v>
      </c>
      <c r="K63" s="57"/>
      <c r="L63" s="56">
        <f t="shared" si="69"/>
        <v>1</v>
      </c>
      <c r="M63" s="56">
        <f t="shared" si="70"/>
        <v>0</v>
      </c>
      <c r="N63" s="56">
        <f t="shared" si="71"/>
        <v>0</v>
      </c>
      <c r="O63" s="56">
        <f t="shared" si="72"/>
        <v>0</v>
      </c>
      <c r="P63" s="56">
        <f t="shared" si="73"/>
        <v>1</v>
      </c>
      <c r="Q63" s="56">
        <f t="shared" si="74"/>
        <v>0</v>
      </c>
      <c r="R63" s="56"/>
      <c r="S63" s="55" t="s">
        <v>119</v>
      </c>
      <c r="T63" s="34"/>
      <c r="U63" s="153" t="str">
        <f>IFERROR(VLOOKUP(V63,Resumo!$D$7:$E$147,2,FALSE),"")</f>
        <v>M</v>
      </c>
      <c r="V63" s="114" t="s">
        <v>147</v>
      </c>
      <c r="W63" s="114">
        <f t="shared" si="75"/>
        <v>0</v>
      </c>
      <c r="X63" s="114">
        <f t="shared" si="75"/>
        <v>0</v>
      </c>
      <c r="Y63" s="114">
        <f t="shared" si="75"/>
        <v>0</v>
      </c>
      <c r="Z63" s="114">
        <f t="shared" si="75"/>
        <v>0</v>
      </c>
      <c r="AA63" s="114">
        <f t="shared" si="75"/>
        <v>3</v>
      </c>
      <c r="AB63" s="114">
        <f t="shared" si="75"/>
        <v>0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 t="s">
        <v>148</v>
      </c>
      <c r="D64" s="56"/>
      <c r="E64" s="56">
        <f t="shared" si="63"/>
        <v>1</v>
      </c>
      <c r="F64" s="56">
        <f t="shared" si="64"/>
        <v>0</v>
      </c>
      <c r="G64" s="56">
        <f t="shared" si="65"/>
        <v>0</v>
      </c>
      <c r="H64" s="56">
        <f t="shared" si="66"/>
        <v>0</v>
      </c>
      <c r="I64" s="56">
        <f t="shared" si="67"/>
        <v>1</v>
      </c>
      <c r="J64" s="56">
        <f t="shared" si="68"/>
        <v>0</v>
      </c>
      <c r="K64" s="57"/>
      <c r="L64" s="56">
        <f t="shared" si="69"/>
        <v>1</v>
      </c>
      <c r="M64" s="56">
        <f t="shared" si="70"/>
        <v>0</v>
      </c>
      <c r="N64" s="56">
        <f t="shared" si="71"/>
        <v>0</v>
      </c>
      <c r="O64" s="56">
        <f t="shared" si="72"/>
        <v>0</v>
      </c>
      <c r="P64" s="56">
        <f t="shared" si="73"/>
        <v>1</v>
      </c>
      <c r="Q64" s="56">
        <f t="shared" si="74"/>
        <v>0</v>
      </c>
      <c r="R64" s="56"/>
      <c r="S64" s="55" t="s">
        <v>15</v>
      </c>
      <c r="T64" s="34"/>
      <c r="U64" s="153" t="str">
        <f>IFERROR(VLOOKUP(V64,Resumo!$D$7:$E$147,2,FALSE),"")</f>
        <v/>
      </c>
      <c r="V64" s="114" t="s">
        <v>120</v>
      </c>
      <c r="W64" s="114">
        <f t="shared" si="75"/>
        <v>0</v>
      </c>
      <c r="X64" s="114">
        <f t="shared" si="75"/>
        <v>0</v>
      </c>
      <c r="Y64" s="114">
        <f t="shared" si="75"/>
        <v>4</v>
      </c>
      <c r="Z64" s="114">
        <f t="shared" si="75"/>
        <v>0</v>
      </c>
      <c r="AA64" s="114">
        <f t="shared" si="75"/>
        <v>0</v>
      </c>
      <c r="AB64" s="114">
        <f t="shared" si="75"/>
        <v>0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0</v>
      </c>
      <c r="G65" s="56">
        <f t="shared" si="65"/>
        <v>0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0</v>
      </c>
      <c r="N65" s="56">
        <f t="shared" si="71"/>
        <v>0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>M</v>
      </c>
      <c r="V65" s="114" t="s">
        <v>115</v>
      </c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2</v>
      </c>
      <c r="AA65" s="114">
        <f t="shared" si="75"/>
        <v>0</v>
      </c>
      <c r="AB65" s="114">
        <f t="shared" si="75"/>
        <v>2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0</v>
      </c>
      <c r="G66" s="67">
        <f t="shared" si="65"/>
        <v>0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0</v>
      </c>
      <c r="N66" s="67">
        <f t="shared" si="71"/>
        <v>0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>Z</v>
      </c>
      <c r="V66" s="114" t="s">
        <v>84</v>
      </c>
      <c r="W66" s="114">
        <f t="shared" si="75"/>
        <v>0</v>
      </c>
      <c r="X66" s="114">
        <f t="shared" si="75"/>
        <v>3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 t="s">
        <v>198</v>
      </c>
      <c r="D69" s="49">
        <f>SUM(D70:D79)</f>
        <v>1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1</v>
      </c>
      <c r="S69" s="48" t="s">
        <v>199</v>
      </c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 t="s">
        <v>164</v>
      </c>
      <c r="D70" s="56"/>
      <c r="E70" s="56">
        <f t="shared" ref="E70:E79" si="76">IF((C70=""),0,IF($D$69=$R$69,1,IF($D$69&gt;$R$69,3,IF($D$69&lt;$R$69,0))))</f>
        <v>1</v>
      </c>
      <c r="F70" s="56">
        <f t="shared" ref="F70:F79" si="77">$D$69</f>
        <v>1</v>
      </c>
      <c r="G70" s="56">
        <f t="shared" ref="G70:G79" si="78">$R$69</f>
        <v>1</v>
      </c>
      <c r="H70" s="56">
        <f t="shared" ref="H70:H79" si="79">IF((C70=""),0,IF($D$69&gt;$R$69,1,0))</f>
        <v>0</v>
      </c>
      <c r="I70" s="56">
        <f t="shared" ref="I70:I79" si="80">IF((C70=""),0,IF($D$69=$R$69,1,0))</f>
        <v>1</v>
      </c>
      <c r="J70" s="56">
        <f t="shared" ref="J70:J79" si="81">IF((C70=""),0,IF($D$69&lt;$R$69,1,0))</f>
        <v>0</v>
      </c>
      <c r="K70" s="57"/>
      <c r="L70" s="56">
        <f t="shared" ref="L70:L79" si="82">IF((S70=""),0,IF($D$69=$R$69,1,IF($D$69&lt;$R$69,3,IF($D$69&gt;$R$69,0))))</f>
        <v>1</v>
      </c>
      <c r="M70" s="56">
        <f t="shared" ref="M70:M79" si="83">$R$69</f>
        <v>1</v>
      </c>
      <c r="N70" s="56">
        <f t="shared" ref="N70:N79" si="84">$D$69</f>
        <v>1</v>
      </c>
      <c r="O70" s="56">
        <f t="shared" ref="O70:O79" si="85">IF((S70=""),0,IF($D$69&lt;$R$69,1,0))</f>
        <v>0</v>
      </c>
      <c r="P70" s="56">
        <f t="shared" ref="P70:P79" si="86">IF((S70=""),0,IF($D$69=$R$69,1,0))</f>
        <v>1</v>
      </c>
      <c r="Q70" s="56">
        <f t="shared" ref="Q70:Q79" si="87">IF((S70=""),0,IF($D$69&gt;$R$69,1,0))</f>
        <v>0</v>
      </c>
      <c r="R70" s="56"/>
      <c r="S70" s="55" t="s">
        <v>77</v>
      </c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 t="s">
        <v>82</v>
      </c>
      <c r="D71" s="56"/>
      <c r="E71" s="56">
        <f t="shared" si="76"/>
        <v>1</v>
      </c>
      <c r="F71" s="56">
        <f t="shared" si="77"/>
        <v>1</v>
      </c>
      <c r="G71" s="56">
        <f t="shared" si="78"/>
        <v>1</v>
      </c>
      <c r="H71" s="56">
        <f t="shared" si="79"/>
        <v>0</v>
      </c>
      <c r="I71" s="56">
        <f t="shared" si="80"/>
        <v>1</v>
      </c>
      <c r="J71" s="56">
        <f t="shared" si="81"/>
        <v>0</v>
      </c>
      <c r="K71" s="57"/>
      <c r="L71" s="56">
        <f t="shared" si="82"/>
        <v>1</v>
      </c>
      <c r="M71" s="56">
        <f t="shared" si="83"/>
        <v>1</v>
      </c>
      <c r="N71" s="56">
        <f t="shared" si="84"/>
        <v>1</v>
      </c>
      <c r="O71" s="56">
        <f t="shared" si="85"/>
        <v>0</v>
      </c>
      <c r="P71" s="56">
        <f t="shared" si="86"/>
        <v>1</v>
      </c>
      <c r="Q71" s="56">
        <f t="shared" si="87"/>
        <v>0</v>
      </c>
      <c r="R71" s="56"/>
      <c r="S71" s="55" t="s">
        <v>84</v>
      </c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 t="s">
        <v>120</v>
      </c>
      <c r="D72" s="56"/>
      <c r="E72" s="56">
        <f t="shared" si="76"/>
        <v>1</v>
      </c>
      <c r="F72" s="56">
        <f t="shared" si="77"/>
        <v>1</v>
      </c>
      <c r="G72" s="56">
        <f t="shared" si="78"/>
        <v>1</v>
      </c>
      <c r="H72" s="56">
        <f t="shared" si="79"/>
        <v>0</v>
      </c>
      <c r="I72" s="56">
        <f t="shared" si="80"/>
        <v>1</v>
      </c>
      <c r="J72" s="56">
        <f t="shared" si="81"/>
        <v>0</v>
      </c>
      <c r="K72" s="57"/>
      <c r="L72" s="56">
        <f t="shared" si="82"/>
        <v>1</v>
      </c>
      <c r="M72" s="56">
        <f t="shared" si="83"/>
        <v>1</v>
      </c>
      <c r="N72" s="56">
        <f t="shared" si="84"/>
        <v>1</v>
      </c>
      <c r="O72" s="56">
        <f t="shared" si="85"/>
        <v>0</v>
      </c>
      <c r="P72" s="56">
        <f t="shared" si="86"/>
        <v>1</v>
      </c>
      <c r="Q72" s="56">
        <f t="shared" si="87"/>
        <v>0</v>
      </c>
      <c r="R72" s="56"/>
      <c r="S72" s="55" t="s">
        <v>14</v>
      </c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 t="s">
        <v>173</v>
      </c>
      <c r="D73" s="56"/>
      <c r="E73" s="56">
        <f t="shared" si="76"/>
        <v>1</v>
      </c>
      <c r="F73" s="56">
        <f t="shared" si="77"/>
        <v>1</v>
      </c>
      <c r="G73" s="56">
        <f t="shared" si="78"/>
        <v>1</v>
      </c>
      <c r="H73" s="56">
        <f t="shared" si="79"/>
        <v>0</v>
      </c>
      <c r="I73" s="56">
        <f t="shared" si="80"/>
        <v>1</v>
      </c>
      <c r="J73" s="56">
        <f t="shared" si="81"/>
        <v>0</v>
      </c>
      <c r="K73" s="57"/>
      <c r="L73" s="56">
        <f t="shared" si="82"/>
        <v>1</v>
      </c>
      <c r="M73" s="56">
        <f t="shared" si="83"/>
        <v>1</v>
      </c>
      <c r="N73" s="56">
        <f t="shared" si="84"/>
        <v>1</v>
      </c>
      <c r="O73" s="56">
        <f t="shared" si="85"/>
        <v>0</v>
      </c>
      <c r="P73" s="56">
        <f t="shared" si="86"/>
        <v>1</v>
      </c>
      <c r="Q73" s="56">
        <f t="shared" si="87"/>
        <v>0</v>
      </c>
      <c r="R73" s="56"/>
      <c r="S73" s="55" t="s">
        <v>81</v>
      </c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 t="s">
        <v>85</v>
      </c>
      <c r="D74" s="56"/>
      <c r="E74" s="56">
        <f t="shared" si="76"/>
        <v>1</v>
      </c>
      <c r="F74" s="56">
        <f t="shared" si="77"/>
        <v>1</v>
      </c>
      <c r="G74" s="56">
        <f t="shared" si="78"/>
        <v>1</v>
      </c>
      <c r="H74" s="56">
        <f t="shared" si="79"/>
        <v>0</v>
      </c>
      <c r="I74" s="56">
        <f t="shared" si="80"/>
        <v>1</v>
      </c>
      <c r="J74" s="56">
        <f t="shared" si="81"/>
        <v>0</v>
      </c>
      <c r="K74" s="57"/>
      <c r="L74" s="56">
        <f t="shared" si="82"/>
        <v>1</v>
      </c>
      <c r="M74" s="56">
        <f t="shared" si="83"/>
        <v>1</v>
      </c>
      <c r="N74" s="56">
        <f t="shared" si="84"/>
        <v>1</v>
      </c>
      <c r="O74" s="56">
        <f t="shared" si="85"/>
        <v>0</v>
      </c>
      <c r="P74" s="56">
        <f t="shared" si="86"/>
        <v>1</v>
      </c>
      <c r="Q74" s="56">
        <f t="shared" si="87"/>
        <v>0</v>
      </c>
      <c r="R74" s="56"/>
      <c r="S74" s="55" t="s">
        <v>13</v>
      </c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 t="s">
        <v>143</v>
      </c>
      <c r="D75" s="56"/>
      <c r="E75" s="56">
        <f t="shared" si="76"/>
        <v>1</v>
      </c>
      <c r="F75" s="56">
        <f t="shared" si="77"/>
        <v>1</v>
      </c>
      <c r="G75" s="56">
        <f t="shared" si="78"/>
        <v>1</v>
      </c>
      <c r="H75" s="56">
        <f t="shared" si="79"/>
        <v>0</v>
      </c>
      <c r="I75" s="56">
        <f t="shared" si="80"/>
        <v>1</v>
      </c>
      <c r="J75" s="56">
        <f t="shared" si="81"/>
        <v>0</v>
      </c>
      <c r="K75" s="57"/>
      <c r="L75" s="56">
        <f t="shared" si="82"/>
        <v>1</v>
      </c>
      <c r="M75" s="56">
        <f t="shared" si="83"/>
        <v>1</v>
      </c>
      <c r="N75" s="56">
        <f t="shared" si="84"/>
        <v>1</v>
      </c>
      <c r="O75" s="56">
        <f t="shared" si="85"/>
        <v>0</v>
      </c>
      <c r="P75" s="56">
        <f t="shared" si="86"/>
        <v>1</v>
      </c>
      <c r="Q75" s="56">
        <f t="shared" si="87"/>
        <v>0</v>
      </c>
      <c r="R75" s="56">
        <v>1</v>
      </c>
      <c r="S75" s="55" t="s">
        <v>172</v>
      </c>
      <c r="T75" s="34"/>
      <c r="U75" s="153" t="str">
        <f>IFERROR(VLOOKUP(V75,Resumo!$D$7:$E$147,2,FALSE),"")</f>
        <v/>
      </c>
      <c r="V75" s="114"/>
      <c r="W75" s="114">
        <f t="shared" ref="W75:AC76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 t="s">
        <v>119</v>
      </c>
      <c r="D76" s="56"/>
      <c r="E76" s="56">
        <f t="shared" si="76"/>
        <v>1</v>
      </c>
      <c r="F76" s="56">
        <f t="shared" si="77"/>
        <v>1</v>
      </c>
      <c r="G76" s="56">
        <f t="shared" si="78"/>
        <v>1</v>
      </c>
      <c r="H76" s="56">
        <f t="shared" si="79"/>
        <v>0</v>
      </c>
      <c r="I76" s="56">
        <f t="shared" si="80"/>
        <v>1</v>
      </c>
      <c r="J76" s="56">
        <f t="shared" si="81"/>
        <v>0</v>
      </c>
      <c r="K76" s="57"/>
      <c r="L76" s="56">
        <f t="shared" si="82"/>
        <v>1</v>
      </c>
      <c r="M76" s="56">
        <f t="shared" si="83"/>
        <v>1</v>
      </c>
      <c r="N76" s="56">
        <f t="shared" si="84"/>
        <v>1</v>
      </c>
      <c r="O76" s="56">
        <f t="shared" si="85"/>
        <v>0</v>
      </c>
      <c r="P76" s="56">
        <f t="shared" si="86"/>
        <v>1</v>
      </c>
      <c r="Q76" s="56">
        <f t="shared" si="87"/>
        <v>0</v>
      </c>
      <c r="R76" s="56"/>
      <c r="S76" s="55" t="s">
        <v>115</v>
      </c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 t="s">
        <v>15</v>
      </c>
      <c r="D77" s="56"/>
      <c r="E77" s="56">
        <f t="shared" si="76"/>
        <v>1</v>
      </c>
      <c r="F77" s="56">
        <f t="shared" si="77"/>
        <v>1</v>
      </c>
      <c r="G77" s="56">
        <f t="shared" si="78"/>
        <v>1</v>
      </c>
      <c r="H77" s="56">
        <f t="shared" si="79"/>
        <v>0</v>
      </c>
      <c r="I77" s="56">
        <f t="shared" si="80"/>
        <v>1</v>
      </c>
      <c r="J77" s="56">
        <f t="shared" si="81"/>
        <v>0</v>
      </c>
      <c r="K77" s="57"/>
      <c r="L77" s="56">
        <f t="shared" si="82"/>
        <v>1</v>
      </c>
      <c r="M77" s="56">
        <f t="shared" si="83"/>
        <v>1</v>
      </c>
      <c r="N77" s="56">
        <f t="shared" si="84"/>
        <v>1</v>
      </c>
      <c r="O77" s="56">
        <f t="shared" si="85"/>
        <v>0</v>
      </c>
      <c r="P77" s="56">
        <f t="shared" si="86"/>
        <v>1</v>
      </c>
      <c r="Q77" s="56">
        <f t="shared" si="87"/>
        <v>0</v>
      </c>
      <c r="R77" s="56"/>
      <c r="S77" s="55" t="s">
        <v>12</v>
      </c>
      <c r="T77" s="34"/>
      <c r="U77" s="118"/>
      <c r="V77" s="118"/>
      <c r="W77" s="118"/>
      <c r="X77" s="118"/>
      <c r="Y77" s="118"/>
      <c r="Z77" s="118"/>
      <c r="AA77" s="118"/>
      <c r="AB77" s="118"/>
      <c r="AC77" s="119"/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>
        <v>1</v>
      </c>
      <c r="E78" s="56">
        <f t="shared" si="76"/>
        <v>0</v>
      </c>
      <c r="F78" s="56">
        <f t="shared" si="77"/>
        <v>1</v>
      </c>
      <c r="G78" s="56">
        <f t="shared" si="78"/>
        <v>1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1</v>
      </c>
      <c r="N78" s="56">
        <f t="shared" si="84"/>
        <v>1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1</v>
      </c>
      <c r="G79" s="67">
        <f t="shared" si="78"/>
        <v>1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1</v>
      </c>
      <c r="N79" s="67">
        <f t="shared" si="84"/>
        <v>1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8:BG8"/>
    <mergeCell ref="BB9:BG10"/>
    <mergeCell ref="AV14:BA14"/>
    <mergeCell ref="BH14:BM14"/>
    <mergeCell ref="AV15:BA16"/>
    <mergeCell ref="BH15:BM16"/>
    <mergeCell ref="BB22:BG22"/>
    <mergeCell ref="BB23:BG24"/>
    <mergeCell ref="AU27:AZ27"/>
    <mergeCell ref="BI27:BN27"/>
    <mergeCell ref="AU28:AZ29"/>
    <mergeCell ref="BI28:BN29"/>
    <mergeCell ref="U39:V39"/>
    <mergeCell ref="U40:V40"/>
    <mergeCell ref="AB37:AB40"/>
    <mergeCell ref="AC37:AC40"/>
    <mergeCell ref="U37:V37"/>
    <mergeCell ref="W37:W40"/>
    <mergeCell ref="X37:X40"/>
    <mergeCell ref="Y37:Y40"/>
    <mergeCell ref="Z37:Z40"/>
    <mergeCell ref="BB31:BG31"/>
    <mergeCell ref="BB32:BG33"/>
    <mergeCell ref="BB35:BG35"/>
    <mergeCell ref="BB36:BG37"/>
    <mergeCell ref="AA37:AA40"/>
    <mergeCell ref="AI37:AI40"/>
    <mergeCell ref="AG38:AG40"/>
    <mergeCell ref="AD37:AD40"/>
    <mergeCell ref="AE37:AE40"/>
    <mergeCell ref="AF37:AF40"/>
    <mergeCell ref="AH37:AH40"/>
  </mergeCells>
  <conditionalFormatting sqref="C4">
    <cfRule type="cellIs" dxfId="4574" priority="23" operator="equal">
      <formula>"Laranja"</formula>
    </cfRule>
    <cfRule type="cellIs" dxfId="4573" priority="29" operator="equal">
      <formula>"Vermelho"</formula>
    </cfRule>
    <cfRule type="cellIs" dxfId="4572" priority="28" operator="equal">
      <formula>"Verde"</formula>
    </cfRule>
    <cfRule type="cellIs" dxfId="4571" priority="27" operator="equal">
      <formula>"Amarelo"</formula>
    </cfRule>
    <cfRule type="cellIs" dxfId="4570" priority="26" operator="equal">
      <formula>"Cinza"</formula>
    </cfRule>
    <cfRule type="cellIs" dxfId="4569" priority="25" operator="equal">
      <formula>"Roxo"</formula>
    </cfRule>
    <cfRule type="cellIs" dxfId="4568" priority="24" operator="equal">
      <formula>"Preto"</formula>
    </cfRule>
    <cfRule type="cellIs" dxfId="4567" priority="30" operator="equal">
      <formula>"Azul"</formula>
    </cfRule>
  </conditionalFormatting>
  <conditionalFormatting sqref="C17">
    <cfRule type="cellIs" dxfId="4566" priority="41" operator="equal">
      <formula>"Roxo"</formula>
    </cfRule>
    <cfRule type="cellIs" dxfId="4565" priority="42" operator="equal">
      <formula>"Cinza"</formula>
    </cfRule>
    <cfRule type="cellIs" dxfId="4564" priority="43" operator="equal">
      <formula>"Amarelo"</formula>
    </cfRule>
    <cfRule type="cellIs" dxfId="4563" priority="44" operator="equal">
      <formula>"Verde"</formula>
    </cfRule>
    <cfRule type="cellIs" dxfId="4562" priority="39" operator="equal">
      <formula>"Laranja"</formula>
    </cfRule>
    <cfRule type="cellIs" dxfId="4561" priority="46" operator="equal">
      <formula>"Azul"</formula>
    </cfRule>
    <cfRule type="cellIs" dxfId="4560" priority="40" operator="equal">
      <formula>"Preto"</formula>
    </cfRule>
    <cfRule type="cellIs" dxfId="4559" priority="45" operator="equal">
      <formula>"Vermelho"</formula>
    </cfRule>
  </conditionalFormatting>
  <conditionalFormatting sqref="C30">
    <cfRule type="cellIs" dxfId="4558" priority="55" operator="equal">
      <formula>"Laranja"</formula>
    </cfRule>
    <cfRule type="cellIs" dxfId="4557" priority="62" operator="equal">
      <formula>"Azul"</formula>
    </cfRule>
    <cfRule type="cellIs" dxfId="4556" priority="60" operator="equal">
      <formula>"Verde"</formula>
    </cfRule>
    <cfRule type="cellIs" dxfId="4555" priority="59" operator="equal">
      <formula>"Amarelo"</formula>
    </cfRule>
    <cfRule type="cellIs" dxfId="4554" priority="58" operator="equal">
      <formula>"Cinza"</formula>
    </cfRule>
    <cfRule type="cellIs" dxfId="4553" priority="61" operator="equal">
      <formula>"Vermelho"</formula>
    </cfRule>
    <cfRule type="cellIs" dxfId="4552" priority="57" operator="equal">
      <formula>"Roxo"</formula>
    </cfRule>
    <cfRule type="cellIs" dxfId="4551" priority="56" operator="equal">
      <formula>"Preto"</formula>
    </cfRule>
  </conditionalFormatting>
  <conditionalFormatting sqref="C43">
    <cfRule type="cellIs" dxfId="4550" priority="78" operator="equal">
      <formula>"Azul"</formula>
    </cfRule>
    <cfRule type="cellIs" dxfId="4549" priority="77" operator="equal">
      <formula>"Vermelho"</formula>
    </cfRule>
    <cfRule type="cellIs" dxfId="4548" priority="76" operator="equal">
      <formula>"Verde"</formula>
    </cfRule>
    <cfRule type="cellIs" dxfId="4547" priority="75" operator="equal">
      <formula>"Amarelo"</formula>
    </cfRule>
    <cfRule type="cellIs" dxfId="4546" priority="74" operator="equal">
      <formula>"Cinza"</formula>
    </cfRule>
    <cfRule type="cellIs" dxfId="4545" priority="73" operator="equal">
      <formula>"Roxo"</formula>
    </cfRule>
    <cfRule type="cellIs" dxfId="4544" priority="71" operator="equal">
      <formula>"Laranja"</formula>
    </cfRule>
    <cfRule type="cellIs" dxfId="4543" priority="72" operator="equal">
      <formula>"Preto"</formula>
    </cfRule>
  </conditionalFormatting>
  <conditionalFormatting sqref="C56">
    <cfRule type="cellIs" dxfId="4542" priority="89" operator="equal">
      <formula>"Roxo"</formula>
    </cfRule>
    <cfRule type="cellIs" dxfId="4541" priority="87" operator="equal">
      <formula>"Laranja"</formula>
    </cfRule>
    <cfRule type="cellIs" dxfId="4540" priority="90" operator="equal">
      <formula>"Cinza"</formula>
    </cfRule>
    <cfRule type="cellIs" dxfId="4539" priority="91" operator="equal">
      <formula>"Amarelo"</formula>
    </cfRule>
    <cfRule type="cellIs" dxfId="4538" priority="92" operator="equal">
      <formula>"Verde"</formula>
    </cfRule>
    <cfRule type="cellIs" dxfId="4537" priority="93" operator="equal">
      <formula>"Vermelho"</formula>
    </cfRule>
    <cfRule type="cellIs" dxfId="4536" priority="94" operator="equal">
      <formula>"Azul"</formula>
    </cfRule>
    <cfRule type="cellIs" dxfId="4535" priority="88" operator="equal">
      <formula>"Preto"</formula>
    </cfRule>
  </conditionalFormatting>
  <conditionalFormatting sqref="C69">
    <cfRule type="cellIs" dxfId="4534" priority="103" operator="equal">
      <formula>"Laranja"</formula>
    </cfRule>
    <cfRule type="cellIs" dxfId="4533" priority="108" operator="equal">
      <formula>"Verde"</formula>
    </cfRule>
    <cfRule type="cellIs" dxfId="4532" priority="107" operator="equal">
      <formula>"Amarelo"</formula>
    </cfRule>
    <cfRule type="cellIs" dxfId="4531" priority="106" operator="equal">
      <formula>"Cinza"</formula>
    </cfRule>
    <cfRule type="cellIs" dxfId="4530" priority="105" operator="equal">
      <formula>"Roxo"</formula>
    </cfRule>
    <cfRule type="cellIs" dxfId="4529" priority="104" operator="equal">
      <formula>"Preto"</formula>
    </cfRule>
    <cfRule type="cellIs" dxfId="4528" priority="110" operator="equal">
      <formula>"Azul"</formula>
    </cfRule>
    <cfRule type="cellIs" dxfId="4527" priority="109" operator="equal">
      <formula>"Vermelho"</formula>
    </cfRule>
  </conditionalFormatting>
  <conditionalFormatting sqref="C82">
    <cfRule type="cellIs" dxfId="4526" priority="126" operator="equal">
      <formula>"Azul"</formula>
    </cfRule>
    <cfRule type="cellIs" dxfId="4525" priority="119" operator="equal">
      <formula>"Laranja"</formula>
    </cfRule>
    <cfRule type="cellIs" dxfId="4524" priority="120" operator="equal">
      <formula>"Preto"</formula>
    </cfRule>
    <cfRule type="cellIs" dxfId="4523" priority="121" operator="equal">
      <formula>"Roxo"</formula>
    </cfRule>
    <cfRule type="cellIs" dxfId="4522" priority="122" operator="equal">
      <formula>"Cinza"</formula>
    </cfRule>
    <cfRule type="cellIs" dxfId="4521" priority="123" operator="equal">
      <formula>"Amarelo"</formula>
    </cfRule>
    <cfRule type="cellIs" dxfId="4520" priority="124" operator="equal">
      <formula>"Verde"</formula>
    </cfRule>
    <cfRule type="cellIs" dxfId="4519" priority="125" operator="equal">
      <formula>"Vermelho"</formula>
    </cfRule>
  </conditionalFormatting>
  <conditionalFormatting sqref="C95">
    <cfRule type="cellIs" dxfId="4518" priority="142" operator="equal">
      <formula>"Azul"</formula>
    </cfRule>
    <cfRule type="cellIs" dxfId="4517" priority="141" operator="equal">
      <formula>"Vermelho"</formula>
    </cfRule>
    <cfRule type="cellIs" dxfId="4516" priority="140" operator="equal">
      <formula>"Verde"</formula>
    </cfRule>
    <cfRule type="cellIs" dxfId="4515" priority="139" operator="equal">
      <formula>"Amarelo"</formula>
    </cfRule>
    <cfRule type="cellIs" dxfId="4514" priority="138" operator="equal">
      <formula>"Cinza"</formula>
    </cfRule>
    <cfRule type="cellIs" dxfId="4513" priority="137" operator="equal">
      <formula>"Roxo"</formula>
    </cfRule>
    <cfRule type="cellIs" dxfId="4512" priority="136" operator="equal">
      <formula>"Preto"</formula>
    </cfRule>
    <cfRule type="cellIs" dxfId="4511" priority="135" operator="equal">
      <formula>"Laranja"</formula>
    </cfRule>
  </conditionalFormatting>
  <conditionalFormatting sqref="C108">
    <cfRule type="cellIs" dxfId="4510" priority="154" operator="equal">
      <formula>"Cinza"</formula>
    </cfRule>
    <cfRule type="cellIs" dxfId="4509" priority="153" operator="equal">
      <formula>"Roxo"</formula>
    </cfRule>
    <cfRule type="cellIs" dxfId="4508" priority="152" operator="equal">
      <formula>"Preto"</formula>
    </cfRule>
    <cfRule type="cellIs" dxfId="4507" priority="151" operator="equal">
      <formula>"Laranja"</formula>
    </cfRule>
    <cfRule type="cellIs" dxfId="4506" priority="158" operator="equal">
      <formula>"Azul"</formula>
    </cfRule>
    <cfRule type="cellIs" dxfId="4505" priority="157" operator="equal">
      <formula>"Vermelho"</formula>
    </cfRule>
    <cfRule type="cellIs" dxfId="4504" priority="156" operator="equal">
      <formula>"Verde"</formula>
    </cfRule>
    <cfRule type="cellIs" dxfId="4503" priority="155" operator="equal">
      <formula>"Amarelo"</formula>
    </cfRule>
  </conditionalFormatting>
  <conditionalFormatting sqref="C121">
    <cfRule type="cellIs" dxfId="4502" priority="174" operator="equal">
      <formula>"Azul"</formula>
    </cfRule>
    <cfRule type="cellIs" dxfId="4501" priority="168" operator="equal">
      <formula>"Preto"</formula>
    </cfRule>
    <cfRule type="cellIs" dxfId="4500" priority="167" operator="equal">
      <formula>"Laranja"</formula>
    </cfRule>
    <cfRule type="cellIs" dxfId="4499" priority="169" operator="equal">
      <formula>"Roxo"</formula>
    </cfRule>
    <cfRule type="cellIs" dxfId="4498" priority="170" operator="equal">
      <formula>"Cinza"</formula>
    </cfRule>
    <cfRule type="cellIs" dxfId="4497" priority="171" operator="equal">
      <formula>"Amarelo"</formula>
    </cfRule>
    <cfRule type="cellIs" dxfId="4496" priority="172" operator="equal">
      <formula>"Verde"</formula>
    </cfRule>
    <cfRule type="cellIs" dxfId="4495" priority="173" operator="equal">
      <formula>"Vermelho"</formula>
    </cfRule>
  </conditionalFormatting>
  <conditionalFormatting sqref="S4">
    <cfRule type="cellIs" dxfId="4494" priority="31" operator="equal">
      <formula>"Laranja"</formula>
    </cfRule>
    <cfRule type="cellIs" dxfId="4493" priority="35" operator="equal">
      <formula>"Amarelo"</formula>
    </cfRule>
    <cfRule type="cellIs" dxfId="4492" priority="36" operator="equal">
      <formula>"Verde"</formula>
    </cfRule>
    <cfRule type="cellIs" dxfId="4491" priority="38" operator="equal">
      <formula>"Azul"</formula>
    </cfRule>
    <cfRule type="cellIs" dxfId="4490" priority="32" operator="equal">
      <formula>"Preto"</formula>
    </cfRule>
    <cfRule type="cellIs" dxfId="4489" priority="33" operator="equal">
      <formula>"Roxo"</formula>
    </cfRule>
    <cfRule type="cellIs" dxfId="4488" priority="34" operator="equal">
      <formula>"Cinza"</formula>
    </cfRule>
    <cfRule type="cellIs" dxfId="4487" priority="37" operator="equal">
      <formula>"Vermelho"</formula>
    </cfRule>
  </conditionalFormatting>
  <conditionalFormatting sqref="S17">
    <cfRule type="cellIs" dxfId="4486" priority="52" operator="equal">
      <formula>"Verde"</formula>
    </cfRule>
    <cfRule type="cellIs" dxfId="4485" priority="53" operator="equal">
      <formula>"Vermelho"</formula>
    </cfRule>
    <cfRule type="cellIs" dxfId="4484" priority="54" operator="equal">
      <formula>"Azul"</formula>
    </cfRule>
    <cfRule type="cellIs" dxfId="4483" priority="47" operator="equal">
      <formula>"Laranja"</formula>
    </cfRule>
    <cfRule type="cellIs" dxfId="4482" priority="48" operator="equal">
      <formula>"Preto"</formula>
    </cfRule>
    <cfRule type="cellIs" dxfId="4481" priority="49" operator="equal">
      <formula>"Roxo"</formula>
    </cfRule>
    <cfRule type="cellIs" dxfId="4480" priority="50" operator="equal">
      <formula>"Cinza"</formula>
    </cfRule>
    <cfRule type="cellIs" dxfId="4479" priority="51" operator="equal">
      <formula>"Amarelo"</formula>
    </cfRule>
  </conditionalFormatting>
  <conditionalFormatting sqref="S30">
    <cfRule type="cellIs" dxfId="4478" priority="67" operator="equal">
      <formula>"Amarelo"</formula>
    </cfRule>
    <cfRule type="cellIs" dxfId="4477" priority="68" operator="equal">
      <formula>"Verde"</formula>
    </cfRule>
    <cfRule type="cellIs" dxfId="4476" priority="69" operator="equal">
      <formula>"Vermelho"</formula>
    </cfRule>
    <cfRule type="cellIs" dxfId="4475" priority="70" operator="equal">
      <formula>"Azul"</formula>
    </cfRule>
    <cfRule type="cellIs" dxfId="4474" priority="63" operator="equal">
      <formula>"Laranja"</formula>
    </cfRule>
    <cfRule type="cellIs" dxfId="4473" priority="64" operator="equal">
      <formula>"Preto"</formula>
    </cfRule>
    <cfRule type="cellIs" dxfId="4472" priority="65" operator="equal">
      <formula>"Roxo"</formula>
    </cfRule>
    <cfRule type="cellIs" dxfId="4471" priority="66" operator="equal">
      <formula>"Cinza"</formula>
    </cfRule>
  </conditionalFormatting>
  <conditionalFormatting sqref="S43">
    <cfRule type="cellIs" dxfId="4470" priority="82" operator="equal">
      <formula>"Cinza"</formula>
    </cfRule>
    <cfRule type="cellIs" dxfId="4469" priority="81" operator="equal">
      <formula>"Roxo"</formula>
    </cfRule>
    <cfRule type="cellIs" dxfId="4468" priority="80" operator="equal">
      <formula>"Preto"</formula>
    </cfRule>
    <cfRule type="cellIs" dxfId="4467" priority="79" operator="equal">
      <formula>"Laranja"</formula>
    </cfRule>
    <cfRule type="cellIs" dxfId="4466" priority="84" operator="equal">
      <formula>"Verde"</formula>
    </cfRule>
    <cfRule type="cellIs" dxfId="4465" priority="85" operator="equal">
      <formula>"Vermelho"</formula>
    </cfRule>
    <cfRule type="cellIs" dxfId="4464" priority="83" operator="equal">
      <formula>"Amarelo"</formula>
    </cfRule>
    <cfRule type="cellIs" dxfId="4463" priority="86" operator="equal">
      <formula>"Azul"</formula>
    </cfRule>
  </conditionalFormatting>
  <conditionalFormatting sqref="S56">
    <cfRule type="cellIs" dxfId="4462" priority="102" operator="equal">
      <formula>"Azul"</formula>
    </cfRule>
    <cfRule type="cellIs" dxfId="4461" priority="101" operator="equal">
      <formula>"Vermelho"</formula>
    </cfRule>
    <cfRule type="cellIs" dxfId="4460" priority="100" operator="equal">
      <formula>"Verde"</formula>
    </cfRule>
    <cfRule type="cellIs" dxfId="4459" priority="99" operator="equal">
      <formula>"Amarelo"</formula>
    </cfRule>
    <cfRule type="cellIs" dxfId="4458" priority="98" operator="equal">
      <formula>"Cinza"</formula>
    </cfRule>
    <cfRule type="cellIs" dxfId="4457" priority="97" operator="equal">
      <formula>"Roxo"</formula>
    </cfRule>
    <cfRule type="cellIs" dxfId="4456" priority="96" operator="equal">
      <formula>"Preto"</formula>
    </cfRule>
    <cfRule type="cellIs" dxfId="4455" priority="95" operator="equal">
      <formula>"Laranja"</formula>
    </cfRule>
  </conditionalFormatting>
  <conditionalFormatting sqref="S69">
    <cfRule type="cellIs" dxfId="4454" priority="111" operator="equal">
      <formula>"Laranja"</formula>
    </cfRule>
    <cfRule type="cellIs" dxfId="4453" priority="112" operator="equal">
      <formula>"Preto"</formula>
    </cfRule>
    <cfRule type="cellIs" dxfId="4452" priority="113" operator="equal">
      <formula>"Roxo"</formula>
    </cfRule>
    <cfRule type="cellIs" dxfId="4451" priority="114" operator="equal">
      <formula>"Cinza"</formula>
    </cfRule>
    <cfRule type="cellIs" dxfId="4450" priority="115" operator="equal">
      <formula>"Amarelo"</formula>
    </cfRule>
    <cfRule type="cellIs" dxfId="4449" priority="116" operator="equal">
      <formula>"Verde"</formula>
    </cfRule>
    <cfRule type="cellIs" dxfId="4448" priority="117" operator="equal">
      <formula>"Vermelho"</formula>
    </cfRule>
    <cfRule type="cellIs" dxfId="4447" priority="118" operator="equal">
      <formula>"Azul"</formula>
    </cfRule>
  </conditionalFormatting>
  <conditionalFormatting sqref="S82">
    <cfRule type="cellIs" dxfId="4446" priority="128" operator="equal">
      <formula>"Preto"</formula>
    </cfRule>
    <cfRule type="cellIs" dxfId="4445" priority="129" operator="equal">
      <formula>"Roxo"</formula>
    </cfRule>
    <cfRule type="cellIs" dxfId="4444" priority="130" operator="equal">
      <formula>"Cinza"</formula>
    </cfRule>
    <cfRule type="cellIs" dxfId="4443" priority="131" operator="equal">
      <formula>"Amarelo"</formula>
    </cfRule>
    <cfRule type="cellIs" dxfId="4442" priority="132" operator="equal">
      <formula>"Verde"</formula>
    </cfRule>
    <cfRule type="cellIs" dxfId="4441" priority="133" operator="equal">
      <formula>"Vermelho"</formula>
    </cfRule>
    <cfRule type="cellIs" dxfId="4440" priority="134" operator="equal">
      <formula>"Azul"</formula>
    </cfRule>
    <cfRule type="cellIs" dxfId="4439" priority="127" operator="equal">
      <formula>"Laranja"</formula>
    </cfRule>
  </conditionalFormatting>
  <conditionalFormatting sqref="S95">
    <cfRule type="cellIs" dxfId="4438" priority="144" operator="equal">
      <formula>"Preto"</formula>
    </cfRule>
    <cfRule type="cellIs" dxfId="4437" priority="150" operator="equal">
      <formula>"Azul"</formula>
    </cfRule>
    <cfRule type="cellIs" dxfId="4436" priority="149" operator="equal">
      <formula>"Vermelho"</formula>
    </cfRule>
    <cfRule type="cellIs" dxfId="4435" priority="148" operator="equal">
      <formula>"Verde"</formula>
    </cfRule>
    <cfRule type="cellIs" dxfId="4434" priority="147" operator="equal">
      <formula>"Amarelo"</formula>
    </cfRule>
    <cfRule type="cellIs" dxfId="4433" priority="146" operator="equal">
      <formula>"Cinza"</formula>
    </cfRule>
    <cfRule type="cellIs" dxfId="4432" priority="145" operator="equal">
      <formula>"Roxo"</formula>
    </cfRule>
    <cfRule type="cellIs" dxfId="4431" priority="143" operator="equal">
      <formula>"Laranja"</formula>
    </cfRule>
  </conditionalFormatting>
  <conditionalFormatting sqref="S108">
    <cfRule type="cellIs" dxfId="4430" priority="159" operator="equal">
      <formula>"Laranja"</formula>
    </cfRule>
    <cfRule type="cellIs" dxfId="4429" priority="160" operator="equal">
      <formula>"Preto"</formula>
    </cfRule>
    <cfRule type="cellIs" dxfId="4428" priority="161" operator="equal">
      <formula>"Roxo"</formula>
    </cfRule>
    <cfRule type="cellIs" dxfId="4427" priority="162" operator="equal">
      <formula>"Cinza"</formula>
    </cfRule>
    <cfRule type="cellIs" dxfId="4426" priority="163" operator="equal">
      <formula>"Amarelo"</formula>
    </cfRule>
    <cfRule type="cellIs" dxfId="4425" priority="164" operator="equal">
      <formula>"Verde"</formula>
    </cfRule>
    <cfRule type="cellIs" dxfId="4424" priority="166" operator="equal">
      <formula>"Azul"</formula>
    </cfRule>
    <cfRule type="cellIs" dxfId="4423" priority="165" operator="equal">
      <formula>"Vermelho"</formula>
    </cfRule>
  </conditionalFormatting>
  <conditionalFormatting sqref="S121">
    <cfRule type="cellIs" dxfId="4422" priority="175" operator="equal">
      <formula>"Laranja"</formula>
    </cfRule>
    <cfRule type="cellIs" dxfId="4421" priority="176" operator="equal">
      <formula>"Preto"</formula>
    </cfRule>
    <cfRule type="cellIs" dxfId="4420" priority="177" operator="equal">
      <formula>"Roxo"</formula>
    </cfRule>
    <cfRule type="cellIs" dxfId="4419" priority="178" operator="equal">
      <formula>"Cinza"</formula>
    </cfRule>
    <cfRule type="cellIs" dxfId="4418" priority="179" operator="equal">
      <formula>"Amarelo"</formula>
    </cfRule>
    <cfRule type="cellIs" dxfId="4417" priority="180" operator="equal">
      <formula>"Verde"</formula>
    </cfRule>
    <cfRule type="cellIs" dxfId="4416" priority="181" operator="equal">
      <formula>"Vermelho"</formula>
    </cfRule>
    <cfRule type="cellIs" dxfId="4415" priority="182" operator="equal">
      <formula>"Azul"</formula>
    </cfRule>
  </conditionalFormatting>
  <conditionalFormatting sqref="W43:AC76 AF44:AF45 AI44:AI45">
    <cfRule type="cellIs" dxfId="4414" priority="15" operator="greaterThan">
      <formula>0</formula>
    </cfRule>
  </conditionalFormatting>
  <conditionalFormatting sqref="AD3:AD5">
    <cfRule type="top10" dxfId="4413" priority="183" rank="1"/>
  </conditionalFormatting>
  <conditionalFormatting sqref="AD6:AD10">
    <cfRule type="top10" dxfId="4412" priority="14" rank="1"/>
  </conditionalFormatting>
  <conditionalFormatting sqref="AD11:AD18">
    <cfRule type="top10" dxfId="4411" priority="13" rank="2"/>
  </conditionalFormatting>
  <conditionalFormatting sqref="AD19:AD23">
    <cfRule type="top10" dxfId="4410" priority="12" rank="1"/>
  </conditionalFormatting>
  <conditionalFormatting sqref="AD24:AD31">
    <cfRule type="top10" dxfId="4409" priority="11" rank="2"/>
  </conditionalFormatting>
  <conditionalFormatting sqref="AD32:AD36">
    <cfRule type="top10" dxfId="4408" priority="10" rank="1"/>
  </conditionalFormatting>
  <conditionalFormatting sqref="AE3:AE36">
    <cfRule type="cellIs" dxfId="4407" priority="1" operator="equal">
      <formula>2</formula>
    </cfRule>
  </conditionalFormatting>
  <conditionalFormatting sqref="AF3:AF5">
    <cfRule type="top10" dxfId="4406" priority="22" rank="1"/>
  </conditionalFormatting>
  <conditionalFormatting sqref="AF6:AF10">
    <cfRule type="top10" dxfId="4405" priority="21" rank="1"/>
  </conditionalFormatting>
  <conditionalFormatting sqref="AF11:AF18">
    <cfRule type="top10" dxfId="4404" priority="20" rank="2"/>
  </conditionalFormatting>
  <conditionalFormatting sqref="AF19:AF23">
    <cfRule type="top10" dxfId="4403" priority="19" rank="1"/>
  </conditionalFormatting>
  <conditionalFormatting sqref="AF24:AF31">
    <cfRule type="top10" dxfId="4402" priority="18" rank="2"/>
  </conditionalFormatting>
  <conditionalFormatting sqref="AF32:AF36">
    <cfRule type="top10" dxfId="4401" priority="17" rank="1"/>
  </conditionalFormatting>
  <conditionalFormatting sqref="AG3:AG36">
    <cfRule type="cellIs" dxfId="4400" priority="16" operator="greaterThan">
      <formula>0</formula>
    </cfRule>
  </conditionalFormatting>
  <conditionalFormatting sqref="AH3:AH5">
    <cfRule type="top10" dxfId="4399" priority="7" bottom="1" rank="1"/>
  </conditionalFormatting>
  <conditionalFormatting sqref="AH6:AH10">
    <cfRule type="top10" dxfId="4398" priority="6" bottom="1" rank="1"/>
  </conditionalFormatting>
  <conditionalFormatting sqref="AH11:AH18">
    <cfRule type="top10" dxfId="4397" priority="5" bottom="1" rank="2"/>
  </conditionalFormatting>
  <conditionalFormatting sqref="AH19:AH23">
    <cfRule type="top10" dxfId="4396" priority="4" bottom="1" rank="1"/>
  </conditionalFormatting>
  <conditionalFormatting sqref="AH1:AI1">
    <cfRule type="cellIs" dxfId="4395" priority="8" operator="equal">
      <formula>2</formula>
    </cfRule>
    <cfRule type="cellIs" dxfId="4394" priority="9" operator="equal">
      <formula>1</formula>
    </cfRule>
  </conditionalFormatting>
  <conditionalFormatting sqref="AI24:AI31">
    <cfRule type="top10" dxfId="4393" priority="3" rank="2"/>
  </conditionalFormatting>
  <conditionalFormatting sqref="AI32:AI36">
    <cfRule type="top10" dxfId="4392" priority="2" rank="1"/>
  </conditionalFormatting>
  <pageMargins left="0.7" right="0.7" top="0.75" bottom="0.75" header="0" footer="0"/>
  <pageSetup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63952-9358-481C-9A00-CABAB62D8D33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W29" sqref="W29"/>
      <selection pane="topRight" activeCell="W29" sqref="W29"/>
      <selection pane="bottomLeft" activeCell="W29" sqref="W29"/>
      <selection pane="bottomRight" activeCell="AF18" sqref="AF18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W14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164</v>
      </c>
      <c r="W3" s="169">
        <f t="shared" ref="W3:W36" si="0">COUNTIF($C$2:$C$123,V3)+COUNTIF($S$2:$S$123,V3)</f>
        <v>6</v>
      </c>
      <c r="X3" s="164">
        <f t="shared" ref="X3:X36" si="1">SUMIF($C$2:$C$123,V3,$F$2:$F$123)+SUMIF($S$2:$S$123,V3,$M$2:$M$123)</f>
        <v>6</v>
      </c>
      <c r="Y3" s="164">
        <f t="shared" ref="Y3:Y36" si="2">SUMIF($C$2:$C$123,V3,$G$2:$G$123)+SUMIF($S$2:$S$123,V3,$N$2:$N$123)</f>
        <v>9</v>
      </c>
      <c r="Z3" s="164">
        <f t="shared" ref="Z3:Z36" si="3">SUMIF($C$2:$C$123,V3,$H$2:$H$123)+SUMIF($S$2:$S$123,V3,$O$2:$O$123)</f>
        <v>2</v>
      </c>
      <c r="AA3" s="164">
        <f>SUMIF($C$2:$C$123,V3,$I$2:$I$123)+SUMIF($S$2:$S$123,V3,$P$2:P$123)</f>
        <v>1</v>
      </c>
      <c r="AB3" s="174">
        <f t="shared" ref="AB3:AB36" si="4">SUMIF($C$2:$C$123,V3,$J$2:$J$123)+SUMIF($S$2:$S$123,V3,$Q$2:$Q$123)</f>
        <v>3</v>
      </c>
      <c r="AC3" s="180">
        <f t="shared" ref="AC3:AC36" si="5">SUMIF($C$2:$C$123,V3,$E$2:$E$123)+SUMIF($S$2:$S$123,V3,$L$2:$L$123)</f>
        <v>7</v>
      </c>
      <c r="AD3" s="183">
        <f t="shared" ref="AD3:AD36" si="6">IFERROR(IF(W3&gt;=($AI$42*$AI$43),(AC3)/(W3*3),"-"),"-")</f>
        <v>0.3888888888888889</v>
      </c>
      <c r="AE3" s="180">
        <f>IF(W3&gt;0,IF(AH3=MIN($AH$3:$AH$5),2,0),)</f>
        <v>0</v>
      </c>
      <c r="AF3" s="190">
        <f>IF(W3&gt;0,IF(AD3=MAX($AD$3:$AD$5),AC3+AE3+2,AC3+AE3),)</f>
        <v>7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1.5</v>
      </c>
      <c r="AI3" s="206">
        <f>IFERROR(IF(W3&gt;=($AI$42*$AI$43),X3/W3,"-"),"-")</f>
        <v>1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199</v>
      </c>
      <c r="D4" s="49">
        <f>SUM(D5:D14)</f>
        <v>1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1</v>
      </c>
      <c r="S4" s="149" t="s">
        <v>198</v>
      </c>
      <c r="T4" s="34"/>
      <c r="U4" s="159" t="s">
        <v>18</v>
      </c>
      <c r="V4" s="197" t="s">
        <v>225</v>
      </c>
      <c r="W4" s="170">
        <f t="shared" si="0"/>
        <v>6</v>
      </c>
      <c r="X4" s="52">
        <f t="shared" si="1"/>
        <v>9</v>
      </c>
      <c r="Y4" s="52">
        <f t="shared" si="2"/>
        <v>6</v>
      </c>
      <c r="Z4" s="52">
        <f t="shared" si="3"/>
        <v>3</v>
      </c>
      <c r="AA4" s="52">
        <f>SUMIF($C$2:$C$123,V4,$I$2:$I$123)+SUMIF($S$2:$S$123,V4,$P$2:P$123)</f>
        <v>1</v>
      </c>
      <c r="AB4" s="171">
        <f t="shared" si="4"/>
        <v>2</v>
      </c>
      <c r="AC4" s="178">
        <f t="shared" si="5"/>
        <v>10</v>
      </c>
      <c r="AD4" s="181">
        <f t="shared" si="6"/>
        <v>0.55555555555555558</v>
      </c>
      <c r="AE4" s="178">
        <f>IF(W4&gt;0,IF(AH4=MIN($AH$3:$AH$5),2,0),)</f>
        <v>2</v>
      </c>
      <c r="AF4" s="191">
        <f>IF(W4&gt;0,IF(AD4=MAX($AD$3:$AD$5),AC4+AE4+2,AC4+AE4),)</f>
        <v>14</v>
      </c>
      <c r="AG4" s="187">
        <f t="shared" si="7"/>
        <v>0</v>
      </c>
      <c r="AH4" s="53">
        <f t="shared" si="8"/>
        <v>1</v>
      </c>
      <c r="AI4" s="207">
        <f t="shared" ref="AI4:AI36" si="9">IFERROR(IF(W4&gt;=($AI$42*$AI$43),X4/W4,"-"),"-")</f>
        <v>1.5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164</v>
      </c>
      <c r="D5" s="56"/>
      <c r="E5" s="56">
        <f t="shared" ref="E5:E14" si="10">IF((C5=""),0,IF($D$4=$R$4,1,IF($D$4&gt;$R$4,3,IF($D$4&lt;$R$4,0))))</f>
        <v>1</v>
      </c>
      <c r="F5" s="56">
        <f t="shared" ref="F5:F14" si="11">$D$4</f>
        <v>1</v>
      </c>
      <c r="G5" s="56">
        <f t="shared" ref="G5:G14" si="12">$R$4</f>
        <v>1</v>
      </c>
      <c r="H5" s="56">
        <f t="shared" ref="H5:H14" si="13">IF((C5=""),0,IF($D$4&gt;$R$4,1,0))</f>
        <v>0</v>
      </c>
      <c r="I5" s="56">
        <f t="shared" ref="I5:I14" si="14">IF((C5=""),0,IF($D$4=$R$4,1,0))</f>
        <v>1</v>
      </c>
      <c r="J5" s="56">
        <f t="shared" ref="J5:J14" si="15">IF((C5=""),0,IF($D$4&lt;$R$4,1,0))</f>
        <v>0</v>
      </c>
      <c r="K5" s="57"/>
      <c r="L5" s="56">
        <f t="shared" ref="L5:L14" si="16">IF((S5=""),0,IF($D$4=$R$4,1,IF($D$4&lt;$R$4,3,IF($D$4&gt;$R$4,0))))</f>
        <v>1</v>
      </c>
      <c r="M5" s="56">
        <f t="shared" ref="M5:M14" si="17">$R$4</f>
        <v>1</v>
      </c>
      <c r="N5" s="56">
        <f t="shared" ref="N5:N14" si="18">$D$4</f>
        <v>1</v>
      </c>
      <c r="O5" s="56">
        <f t="shared" ref="O5:O14" si="19">IF((S5=""),0,IF($D$4&lt;$R$4,1,0))</f>
        <v>0</v>
      </c>
      <c r="P5" s="56">
        <f t="shared" ref="P5:P14" si="20">IF((S5=""),0,IF($D$4=$R$4,1,0))</f>
        <v>1</v>
      </c>
      <c r="Q5" s="56">
        <f t="shared" ref="Q5:Q14" si="21">IF((S5=""),0,IF($D$4&gt;$R$4,1,0))</f>
        <v>0</v>
      </c>
      <c r="R5" s="56"/>
      <c r="S5" s="55" t="s">
        <v>225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13</v>
      </c>
      <c r="D6" s="56"/>
      <c r="E6" s="56">
        <f t="shared" si="10"/>
        <v>1</v>
      </c>
      <c r="F6" s="56">
        <f t="shared" si="11"/>
        <v>1</v>
      </c>
      <c r="G6" s="56">
        <f t="shared" si="12"/>
        <v>1</v>
      </c>
      <c r="H6" s="56">
        <f t="shared" si="13"/>
        <v>0</v>
      </c>
      <c r="I6" s="56">
        <f t="shared" si="14"/>
        <v>1</v>
      </c>
      <c r="J6" s="56">
        <f t="shared" si="15"/>
        <v>0</v>
      </c>
      <c r="K6" s="57"/>
      <c r="L6" s="56">
        <f t="shared" si="16"/>
        <v>1</v>
      </c>
      <c r="M6" s="56">
        <f t="shared" si="17"/>
        <v>1</v>
      </c>
      <c r="N6" s="56">
        <f t="shared" si="18"/>
        <v>1</v>
      </c>
      <c r="O6" s="56">
        <f t="shared" si="19"/>
        <v>0</v>
      </c>
      <c r="P6" s="56">
        <f t="shared" si="20"/>
        <v>1</v>
      </c>
      <c r="Q6" s="56">
        <f t="shared" si="21"/>
        <v>0</v>
      </c>
      <c r="R6" s="56"/>
      <c r="S6" s="55" t="s">
        <v>142</v>
      </c>
      <c r="T6" s="34"/>
      <c r="U6" s="163" t="s">
        <v>78</v>
      </c>
      <c r="V6" s="199" t="s">
        <v>13</v>
      </c>
      <c r="W6" s="169">
        <f t="shared" si="0"/>
        <v>4</v>
      </c>
      <c r="X6" s="164">
        <f t="shared" si="1"/>
        <v>4</v>
      </c>
      <c r="Y6" s="164">
        <f t="shared" si="2"/>
        <v>8</v>
      </c>
      <c r="Z6" s="164">
        <f t="shared" si="3"/>
        <v>1</v>
      </c>
      <c r="AA6" s="164">
        <f>SUMIF($C$2:$C$123,V6,$I$2:$I$123)+SUMIF($S$2:$S$123,V6,$P$2:P$123)</f>
        <v>1</v>
      </c>
      <c r="AB6" s="174">
        <f t="shared" si="4"/>
        <v>2</v>
      </c>
      <c r="AC6" s="180">
        <f t="shared" si="5"/>
        <v>4</v>
      </c>
      <c r="AD6" s="183">
        <f t="shared" si="6"/>
        <v>0.33333333333333331</v>
      </c>
      <c r="AE6" s="180">
        <f>IF(W6&gt;0,IF(AH6=MIN($AH$6:$AH$10),2,0),)</f>
        <v>0</v>
      </c>
      <c r="AF6" s="190">
        <f>IF(W6&gt;0,IF(AD6=MAX($AD$6:$AD$10),AC6+AE6+2,AC6+AE6),)</f>
        <v>4</v>
      </c>
      <c r="AG6" s="189">
        <f t="shared" si="7"/>
        <v>1</v>
      </c>
      <c r="AH6" s="165">
        <f t="shared" si="8"/>
        <v>2</v>
      </c>
      <c r="AI6" s="206">
        <f t="shared" si="9"/>
        <v>1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146</v>
      </c>
      <c r="D7" s="56"/>
      <c r="E7" s="56">
        <f t="shared" si="10"/>
        <v>1</v>
      </c>
      <c r="F7" s="56">
        <f t="shared" si="11"/>
        <v>1</v>
      </c>
      <c r="G7" s="56">
        <f t="shared" si="12"/>
        <v>1</v>
      </c>
      <c r="H7" s="56">
        <f t="shared" si="13"/>
        <v>0</v>
      </c>
      <c r="I7" s="56">
        <f t="shared" si="14"/>
        <v>1</v>
      </c>
      <c r="J7" s="56">
        <f t="shared" si="15"/>
        <v>0</v>
      </c>
      <c r="K7" s="57"/>
      <c r="L7" s="56">
        <f t="shared" si="16"/>
        <v>1</v>
      </c>
      <c r="M7" s="56">
        <f t="shared" si="17"/>
        <v>1</v>
      </c>
      <c r="N7" s="56">
        <f t="shared" si="18"/>
        <v>1</v>
      </c>
      <c r="O7" s="56">
        <f t="shared" si="19"/>
        <v>0</v>
      </c>
      <c r="P7" s="56">
        <f t="shared" si="20"/>
        <v>1</v>
      </c>
      <c r="Q7" s="56">
        <f t="shared" si="21"/>
        <v>0</v>
      </c>
      <c r="R7" s="56"/>
      <c r="S7" s="55" t="s">
        <v>144</v>
      </c>
      <c r="T7" s="34"/>
      <c r="U7" s="166" t="s">
        <v>78</v>
      </c>
      <c r="V7" s="200" t="s">
        <v>142</v>
      </c>
      <c r="W7" s="170">
        <f t="shared" si="0"/>
        <v>4</v>
      </c>
      <c r="X7" s="52">
        <f t="shared" si="1"/>
        <v>5</v>
      </c>
      <c r="Y7" s="52">
        <f t="shared" si="2"/>
        <v>3</v>
      </c>
      <c r="Z7" s="52">
        <f t="shared" si="3"/>
        <v>2</v>
      </c>
      <c r="AA7" s="52">
        <f>SUMIF($C$2:$C$123,V7,$I$2:$I$123)+SUMIF($S$2:$S$123,V7,$P$2:P$123)</f>
        <v>1</v>
      </c>
      <c r="AB7" s="171">
        <f t="shared" si="4"/>
        <v>1</v>
      </c>
      <c r="AC7" s="178">
        <f t="shared" si="5"/>
        <v>7</v>
      </c>
      <c r="AD7" s="181">
        <f t="shared" si="6"/>
        <v>0.58333333333333337</v>
      </c>
      <c r="AE7" s="178">
        <f>IF(W7&gt;0,IF(AH7=MIN($AH$6:$AH$10),2,0),)</f>
        <v>2</v>
      </c>
      <c r="AF7" s="191">
        <f>IF(W7&gt;0,IF(AD7=MAX($AD$6:$AD$10),AC7+AE7+2,AC7+AE7),)</f>
        <v>11</v>
      </c>
      <c r="AG7" s="187">
        <f t="shared" si="7"/>
        <v>2</v>
      </c>
      <c r="AH7" s="53">
        <f t="shared" si="8"/>
        <v>0.75</v>
      </c>
      <c r="AI7" s="207">
        <f t="shared" si="9"/>
        <v>1.25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116</v>
      </c>
      <c r="D8" s="56"/>
      <c r="E8" s="56">
        <f t="shared" si="10"/>
        <v>1</v>
      </c>
      <c r="F8" s="56">
        <f t="shared" si="11"/>
        <v>1</v>
      </c>
      <c r="G8" s="56">
        <f t="shared" si="12"/>
        <v>1</v>
      </c>
      <c r="H8" s="56">
        <f t="shared" si="13"/>
        <v>0</v>
      </c>
      <c r="I8" s="56">
        <f t="shared" si="14"/>
        <v>1</v>
      </c>
      <c r="J8" s="56">
        <f t="shared" si="15"/>
        <v>0</v>
      </c>
      <c r="K8" s="57"/>
      <c r="L8" s="56">
        <f t="shared" si="16"/>
        <v>1</v>
      </c>
      <c r="M8" s="56">
        <f t="shared" si="17"/>
        <v>1</v>
      </c>
      <c r="N8" s="56">
        <f t="shared" si="18"/>
        <v>1</v>
      </c>
      <c r="O8" s="56">
        <f t="shared" si="19"/>
        <v>0</v>
      </c>
      <c r="P8" s="56">
        <f t="shared" si="20"/>
        <v>1</v>
      </c>
      <c r="Q8" s="56">
        <f t="shared" si="21"/>
        <v>0</v>
      </c>
      <c r="R8" s="56"/>
      <c r="S8" s="55" t="s">
        <v>81</v>
      </c>
      <c r="T8" s="34"/>
      <c r="U8" s="159" t="s">
        <v>78</v>
      </c>
      <c r="V8" s="197" t="s">
        <v>84</v>
      </c>
      <c r="W8" s="170">
        <f t="shared" si="0"/>
        <v>4</v>
      </c>
      <c r="X8" s="52">
        <f t="shared" si="1"/>
        <v>6</v>
      </c>
      <c r="Y8" s="52">
        <f t="shared" si="2"/>
        <v>4</v>
      </c>
      <c r="Z8" s="52">
        <f t="shared" si="3"/>
        <v>2</v>
      </c>
      <c r="AA8" s="52">
        <f>SUMIF($C$2:$C$123,V8,$I$2:$I$123)+SUMIF($S$2:$S$123,V8,$P$2:P$123)</f>
        <v>0</v>
      </c>
      <c r="AB8" s="171">
        <f t="shared" si="4"/>
        <v>2</v>
      </c>
      <c r="AC8" s="178">
        <f t="shared" si="5"/>
        <v>6</v>
      </c>
      <c r="AD8" s="181">
        <f t="shared" si="6"/>
        <v>0.5</v>
      </c>
      <c r="AE8" s="178">
        <f>IF(W8&gt;0,IF(AH8=MIN($AH$6:$AH$10),2,0),)</f>
        <v>0</v>
      </c>
      <c r="AF8" s="191">
        <f>IF(W8&gt;0,IF(AD8=MAX($AD$6:$AD$10),AC8+AE8+2,AC8+AE8),)</f>
        <v>6</v>
      </c>
      <c r="AG8" s="187">
        <f t="shared" si="7"/>
        <v>0</v>
      </c>
      <c r="AH8" s="53">
        <f t="shared" si="8"/>
        <v>1</v>
      </c>
      <c r="AI8" s="207">
        <f t="shared" si="9"/>
        <v>1.5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 t="s">
        <v>113</v>
      </c>
      <c r="D9" s="56"/>
      <c r="E9" s="56">
        <f t="shared" si="10"/>
        <v>1</v>
      </c>
      <c r="F9" s="56">
        <f t="shared" si="11"/>
        <v>1</v>
      </c>
      <c r="G9" s="56">
        <f t="shared" si="12"/>
        <v>1</v>
      </c>
      <c r="H9" s="56">
        <f t="shared" si="13"/>
        <v>0</v>
      </c>
      <c r="I9" s="56">
        <f t="shared" si="14"/>
        <v>1</v>
      </c>
      <c r="J9" s="56">
        <f t="shared" si="15"/>
        <v>0</v>
      </c>
      <c r="K9" s="57"/>
      <c r="L9" s="56">
        <f t="shared" si="16"/>
        <v>1</v>
      </c>
      <c r="M9" s="56">
        <f t="shared" si="17"/>
        <v>1</v>
      </c>
      <c r="N9" s="56">
        <f t="shared" si="18"/>
        <v>1</v>
      </c>
      <c r="O9" s="56">
        <f t="shared" si="19"/>
        <v>0</v>
      </c>
      <c r="P9" s="56">
        <f t="shared" si="20"/>
        <v>1</v>
      </c>
      <c r="Q9" s="56">
        <f t="shared" si="21"/>
        <v>0</v>
      </c>
      <c r="R9" s="56"/>
      <c r="S9" s="55" t="s">
        <v>14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12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143</v>
      </c>
      <c r="D10" s="56"/>
      <c r="E10" s="56">
        <f t="shared" si="10"/>
        <v>1</v>
      </c>
      <c r="F10" s="56">
        <f t="shared" si="11"/>
        <v>1</v>
      </c>
      <c r="G10" s="56">
        <f t="shared" si="12"/>
        <v>1</v>
      </c>
      <c r="H10" s="56">
        <f t="shared" si="13"/>
        <v>0</v>
      </c>
      <c r="I10" s="56">
        <f t="shared" si="14"/>
        <v>1</v>
      </c>
      <c r="J10" s="56">
        <f t="shared" si="15"/>
        <v>0</v>
      </c>
      <c r="K10" s="57"/>
      <c r="L10" s="56">
        <f t="shared" si="16"/>
        <v>1</v>
      </c>
      <c r="M10" s="56">
        <f t="shared" si="17"/>
        <v>1</v>
      </c>
      <c r="N10" s="56">
        <f t="shared" si="18"/>
        <v>1</v>
      </c>
      <c r="O10" s="56">
        <f t="shared" si="19"/>
        <v>0</v>
      </c>
      <c r="P10" s="56">
        <f t="shared" si="20"/>
        <v>1</v>
      </c>
      <c r="Q10" s="56">
        <f t="shared" si="21"/>
        <v>0</v>
      </c>
      <c r="R10" s="56">
        <v>1</v>
      </c>
      <c r="S10" s="55" t="s">
        <v>85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 t="s">
        <v>119</v>
      </c>
      <c r="D11" s="56">
        <v>1</v>
      </c>
      <c r="E11" s="56">
        <f t="shared" si="10"/>
        <v>1</v>
      </c>
      <c r="F11" s="56">
        <f t="shared" si="11"/>
        <v>1</v>
      </c>
      <c r="G11" s="56">
        <f t="shared" si="12"/>
        <v>1</v>
      </c>
      <c r="H11" s="56">
        <f t="shared" si="13"/>
        <v>0</v>
      </c>
      <c r="I11" s="56">
        <f t="shared" si="14"/>
        <v>1</v>
      </c>
      <c r="J11" s="56">
        <f t="shared" si="15"/>
        <v>0</v>
      </c>
      <c r="K11" s="57"/>
      <c r="L11" s="56">
        <f t="shared" si="16"/>
        <v>1</v>
      </c>
      <c r="M11" s="56">
        <f t="shared" si="17"/>
        <v>1</v>
      </c>
      <c r="N11" s="56">
        <f t="shared" si="18"/>
        <v>1</v>
      </c>
      <c r="O11" s="56">
        <f t="shared" si="19"/>
        <v>0</v>
      </c>
      <c r="P11" s="56">
        <f t="shared" si="20"/>
        <v>1</v>
      </c>
      <c r="Q11" s="56">
        <f t="shared" si="21"/>
        <v>0</v>
      </c>
      <c r="R11" s="56"/>
      <c r="S11" s="55" t="s">
        <v>15</v>
      </c>
      <c r="T11" s="34"/>
      <c r="U11" s="168" t="s">
        <v>121</v>
      </c>
      <c r="V11" s="196" t="s">
        <v>146</v>
      </c>
      <c r="W11" s="169">
        <f t="shared" si="0"/>
        <v>4</v>
      </c>
      <c r="X11" s="164">
        <f t="shared" si="1"/>
        <v>4</v>
      </c>
      <c r="Y11" s="164">
        <f t="shared" si="2"/>
        <v>8</v>
      </c>
      <c r="Z11" s="164">
        <f t="shared" si="3"/>
        <v>1</v>
      </c>
      <c r="AA11" s="164">
        <f>SUMIF($C$2:$C$123,V11,$I$2:$I$123)+SUMIF($S$2:$S$123,V11,$P$2:P$123)</f>
        <v>1</v>
      </c>
      <c r="AB11" s="174">
        <f t="shared" si="4"/>
        <v>2</v>
      </c>
      <c r="AC11" s="180">
        <f t="shared" si="5"/>
        <v>4</v>
      </c>
      <c r="AD11" s="183">
        <f t="shared" si="6"/>
        <v>0.33333333333333331</v>
      </c>
      <c r="AE11" s="180">
        <f t="shared" ref="AE11:AE18" si="22">IF(W11&gt;0,IF(OR(SMALL($AH$11:$AH$18,2)=AH11,SMALL($AH$11:$AH$18,1)=AH11),2,0),)</f>
        <v>0</v>
      </c>
      <c r="AF11" s="190">
        <f t="shared" ref="AF11:AF18" si="23">IF(W11&gt;0,IF(OR(LARGE($AD$11:$AD$18,2)=AD11,LARGE($AD$11:$AD$18,1)=AD11),AC11+AE11+2,AC11+AE11),)</f>
        <v>4</v>
      </c>
      <c r="AG11" s="189">
        <f t="shared" si="7"/>
        <v>0</v>
      </c>
      <c r="AH11" s="165">
        <f t="shared" si="8"/>
        <v>2</v>
      </c>
      <c r="AI11" s="206">
        <f t="shared" si="9"/>
        <v>1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174</v>
      </c>
      <c r="D12" s="56"/>
      <c r="E12" s="56">
        <f t="shared" si="10"/>
        <v>1</v>
      </c>
      <c r="F12" s="56">
        <f t="shared" si="11"/>
        <v>1</v>
      </c>
      <c r="G12" s="56">
        <f t="shared" si="12"/>
        <v>1</v>
      </c>
      <c r="H12" s="56">
        <f t="shared" si="13"/>
        <v>0</v>
      </c>
      <c r="I12" s="56">
        <f t="shared" si="14"/>
        <v>1</v>
      </c>
      <c r="J12" s="56">
        <f t="shared" si="15"/>
        <v>0</v>
      </c>
      <c r="K12" s="57"/>
      <c r="L12" s="56">
        <f t="shared" si="16"/>
        <v>1</v>
      </c>
      <c r="M12" s="56">
        <f t="shared" si="17"/>
        <v>1</v>
      </c>
      <c r="N12" s="56">
        <f t="shared" si="18"/>
        <v>1</v>
      </c>
      <c r="O12" s="56">
        <f t="shared" si="19"/>
        <v>0</v>
      </c>
      <c r="P12" s="56">
        <f t="shared" si="20"/>
        <v>1</v>
      </c>
      <c r="Q12" s="56">
        <f t="shared" si="21"/>
        <v>0</v>
      </c>
      <c r="R12" s="56"/>
      <c r="S12" s="55" t="s">
        <v>12</v>
      </c>
      <c r="T12" s="34"/>
      <c r="U12" s="159" t="s">
        <v>121</v>
      </c>
      <c r="V12" s="197" t="s">
        <v>81</v>
      </c>
      <c r="W12" s="170">
        <f t="shared" si="0"/>
        <v>4</v>
      </c>
      <c r="X12" s="52">
        <f t="shared" si="1"/>
        <v>5</v>
      </c>
      <c r="Y12" s="52">
        <f t="shared" si="2"/>
        <v>3</v>
      </c>
      <c r="Z12" s="52">
        <f t="shared" si="3"/>
        <v>2</v>
      </c>
      <c r="AA12" s="52">
        <f>SUMIF($C$2:$C$123,V12,$I$2:$I$123)+SUMIF($S$2:$S$123,V12,$P$2:P$123)</f>
        <v>1</v>
      </c>
      <c r="AB12" s="171">
        <f t="shared" si="4"/>
        <v>1</v>
      </c>
      <c r="AC12" s="178">
        <f t="shared" si="5"/>
        <v>7</v>
      </c>
      <c r="AD12" s="181">
        <f t="shared" si="6"/>
        <v>0.58333333333333337</v>
      </c>
      <c r="AE12" s="178">
        <f t="shared" si="22"/>
        <v>2</v>
      </c>
      <c r="AF12" s="191">
        <f t="shared" si="23"/>
        <v>11</v>
      </c>
      <c r="AG12" s="187">
        <f t="shared" si="7"/>
        <v>0</v>
      </c>
      <c r="AH12" s="53">
        <f t="shared" si="8"/>
        <v>0.75</v>
      </c>
      <c r="AI12" s="207">
        <f t="shared" si="9"/>
        <v>1.25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1</v>
      </c>
      <c r="G13" s="56">
        <f t="shared" si="12"/>
        <v>1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1</v>
      </c>
      <c r="N13" s="56">
        <f t="shared" si="18"/>
        <v>1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197" t="s">
        <v>144</v>
      </c>
      <c r="W13" s="170">
        <f t="shared" si="0"/>
        <v>4</v>
      </c>
      <c r="X13" s="52">
        <f t="shared" si="1"/>
        <v>5</v>
      </c>
      <c r="Y13" s="52">
        <f t="shared" si="2"/>
        <v>3</v>
      </c>
      <c r="Z13" s="52">
        <f t="shared" si="3"/>
        <v>2</v>
      </c>
      <c r="AA13" s="52">
        <f>SUMIF($C$2:$C$123,V13,$I$2:$I$123)+SUMIF($S$2:$S$123,V13,$P$2:P$123)</f>
        <v>1</v>
      </c>
      <c r="AB13" s="171">
        <f t="shared" si="4"/>
        <v>1</v>
      </c>
      <c r="AC13" s="178">
        <f t="shared" si="5"/>
        <v>7</v>
      </c>
      <c r="AD13" s="181">
        <f t="shared" si="6"/>
        <v>0.58333333333333337</v>
      </c>
      <c r="AE13" s="178">
        <f t="shared" si="22"/>
        <v>2</v>
      </c>
      <c r="AF13" s="191">
        <f t="shared" si="23"/>
        <v>11</v>
      </c>
      <c r="AG13" s="187">
        <f t="shared" si="7"/>
        <v>0</v>
      </c>
      <c r="AH13" s="53">
        <f t="shared" si="8"/>
        <v>0.75</v>
      </c>
      <c r="AI13" s="207">
        <f t="shared" si="9"/>
        <v>1.25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1</v>
      </c>
      <c r="G14" s="67">
        <f t="shared" si="12"/>
        <v>1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1</v>
      </c>
      <c r="N14" s="67">
        <f t="shared" si="18"/>
        <v>1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 t="s">
        <v>116</v>
      </c>
      <c r="W14" s="170">
        <f t="shared" si="0"/>
        <v>4</v>
      </c>
      <c r="X14" s="52">
        <f t="shared" si="1"/>
        <v>4</v>
      </c>
      <c r="Y14" s="52">
        <f t="shared" si="2"/>
        <v>8</v>
      </c>
      <c r="Z14" s="52">
        <f t="shared" si="3"/>
        <v>1</v>
      </c>
      <c r="AA14" s="52">
        <f>SUMIF($C$2:$C$123,V14,$I$2:$I$123)+SUMIF($S$2:$S$123,V14,$P$2:P$123)</f>
        <v>1</v>
      </c>
      <c r="AB14" s="171">
        <f t="shared" si="4"/>
        <v>2</v>
      </c>
      <c r="AC14" s="178">
        <f t="shared" si="5"/>
        <v>4</v>
      </c>
      <c r="AD14" s="181">
        <f t="shared" si="6"/>
        <v>0.33333333333333331</v>
      </c>
      <c r="AE14" s="178">
        <f t="shared" si="22"/>
        <v>0</v>
      </c>
      <c r="AF14" s="191">
        <f t="shared" si="23"/>
        <v>4</v>
      </c>
      <c r="AG14" s="187">
        <f t="shared" si="7"/>
        <v>0</v>
      </c>
      <c r="AH14" s="53">
        <f t="shared" si="8"/>
        <v>2</v>
      </c>
      <c r="AI14" s="207">
        <f t="shared" si="9"/>
        <v>1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 t="s">
        <v>120</v>
      </c>
      <c r="W15" s="170">
        <f t="shared" si="0"/>
        <v>4</v>
      </c>
      <c r="X15" s="52">
        <f t="shared" si="1"/>
        <v>6</v>
      </c>
      <c r="Y15" s="52">
        <f t="shared" si="2"/>
        <v>4</v>
      </c>
      <c r="Z15" s="52">
        <f t="shared" si="3"/>
        <v>2</v>
      </c>
      <c r="AA15" s="52">
        <f>SUMIF($C$2:$C$123,V15,$I$2:$I$123)+SUMIF($S$2:$S$123,V15,$P$2:P$123)</f>
        <v>0</v>
      </c>
      <c r="AB15" s="171">
        <f t="shared" si="4"/>
        <v>2</v>
      </c>
      <c r="AC15" s="178">
        <f t="shared" si="5"/>
        <v>6</v>
      </c>
      <c r="AD15" s="181">
        <f t="shared" si="6"/>
        <v>0.5</v>
      </c>
      <c r="AE15" s="178">
        <f t="shared" si="22"/>
        <v>0</v>
      </c>
      <c r="AF15" s="191">
        <f t="shared" si="23"/>
        <v>6</v>
      </c>
      <c r="AG15" s="187">
        <f t="shared" si="7"/>
        <v>0</v>
      </c>
      <c r="AH15" s="53">
        <f t="shared" si="8"/>
        <v>1</v>
      </c>
      <c r="AI15" s="207">
        <f t="shared" si="9"/>
        <v>1.5</v>
      </c>
      <c r="AJ15" s="34"/>
      <c r="AS15" s="97"/>
      <c r="AT15" s="294"/>
      <c r="AU15" s="288"/>
      <c r="AV15" s="426" t="s">
        <v>226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15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 t="s">
        <v>115</v>
      </c>
      <c r="W16" s="170">
        <f t="shared" si="0"/>
        <v>4</v>
      </c>
      <c r="X16" s="52">
        <f t="shared" si="1"/>
        <v>6</v>
      </c>
      <c r="Y16" s="52">
        <f t="shared" si="2"/>
        <v>4</v>
      </c>
      <c r="Z16" s="52">
        <f t="shared" si="3"/>
        <v>2</v>
      </c>
      <c r="AA16" s="52">
        <f>SUMIF($C$2:$C$123,V16,$I$2:$I$123)+SUMIF($S$2:$S$123,V16,$P$2:P$123)</f>
        <v>0</v>
      </c>
      <c r="AB16" s="171">
        <f t="shared" si="4"/>
        <v>2</v>
      </c>
      <c r="AC16" s="178">
        <f t="shared" si="5"/>
        <v>6</v>
      </c>
      <c r="AD16" s="181">
        <f t="shared" si="6"/>
        <v>0.5</v>
      </c>
      <c r="AE16" s="178">
        <f t="shared" si="22"/>
        <v>0</v>
      </c>
      <c r="AF16" s="191">
        <f t="shared" si="23"/>
        <v>6</v>
      </c>
      <c r="AG16" s="187">
        <f t="shared" si="7"/>
        <v>3</v>
      </c>
      <c r="AH16" s="53">
        <f t="shared" si="8"/>
        <v>1</v>
      </c>
      <c r="AI16" s="207">
        <f t="shared" si="9"/>
        <v>1.5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Branco</v>
      </c>
      <c r="D17" s="49">
        <f>SUM(D18:D27)</f>
        <v>0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2</v>
      </c>
      <c r="S17" s="48" t="str">
        <f>C4</f>
        <v>Preto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Ralph</v>
      </c>
      <c r="D18" s="56"/>
      <c r="E18" s="56">
        <f t="shared" ref="E18:E27" si="24">IF((C18=""),0,IF($D$17=$R$17,1,IF($D$17&gt;$R$17,3,IF($D$17&lt;$R$17,0))))</f>
        <v>0</v>
      </c>
      <c r="F18" s="56">
        <f t="shared" ref="F18:F27" si="25">$D$17</f>
        <v>0</v>
      </c>
      <c r="G18" s="56">
        <f t="shared" ref="G18:G27" si="26">$R$17</f>
        <v>2</v>
      </c>
      <c r="H18" s="56">
        <f t="shared" ref="H18:H27" si="27">IF((C18=""),0,IF($D$17&gt;$R$17,1,0))</f>
        <v>0</v>
      </c>
      <c r="I18" s="56">
        <f t="shared" ref="I18:I27" si="28">IF((C18=""),0,IF($D$17=$R$17,1,0))</f>
        <v>0</v>
      </c>
      <c r="J18" s="56">
        <f t="shared" ref="J18:J27" si="29">IF((C18=""),0,IF($D$17&lt;$R$17,1,0))</f>
        <v>1</v>
      </c>
      <c r="K18" s="57"/>
      <c r="L18" s="56">
        <f t="shared" ref="L18:L27" si="30">IF((S18=""),0,IF($D$17=$R$17,1,IF($D$17&lt;$R$17,3,IF($D$17&gt;$R$17,0))))</f>
        <v>3</v>
      </c>
      <c r="M18" s="56">
        <f t="shared" ref="M18:M27" si="31">$R$17</f>
        <v>2</v>
      </c>
      <c r="N18" s="56">
        <f t="shared" ref="N18:N27" si="32">$D$17</f>
        <v>0</v>
      </c>
      <c r="O18" s="56">
        <f t="shared" ref="O18:O27" si="33">IF((S18=""),0,IF($D$17&lt;$R$17,1,0))</f>
        <v>1</v>
      </c>
      <c r="P18" s="56">
        <f t="shared" ref="P18:P27" si="34">IF((S18=""),0,IF($D$17=$R$17,1,0))</f>
        <v>0</v>
      </c>
      <c r="Q18" s="56">
        <f t="shared" ref="Q18:Q27" si="35">IF((S18=""),0,IF($D$17&gt;$R$17,1,0))</f>
        <v>0</v>
      </c>
      <c r="R18" s="56"/>
      <c r="S18" s="55" t="str">
        <f>$S$5</f>
        <v>Hedllyn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142</v>
      </c>
      <c r="D19" s="56"/>
      <c r="E19" s="56">
        <f t="shared" si="24"/>
        <v>0</v>
      </c>
      <c r="F19" s="56">
        <f t="shared" si="25"/>
        <v>0</v>
      </c>
      <c r="G19" s="56">
        <f t="shared" si="26"/>
        <v>2</v>
      </c>
      <c r="H19" s="56">
        <f t="shared" si="27"/>
        <v>0</v>
      </c>
      <c r="I19" s="56">
        <f t="shared" si="28"/>
        <v>0</v>
      </c>
      <c r="J19" s="56">
        <f t="shared" si="29"/>
        <v>1</v>
      </c>
      <c r="K19" s="57"/>
      <c r="L19" s="56">
        <f t="shared" si="30"/>
        <v>3</v>
      </c>
      <c r="M19" s="56">
        <f t="shared" si="31"/>
        <v>2</v>
      </c>
      <c r="N19" s="56">
        <f t="shared" si="32"/>
        <v>0</v>
      </c>
      <c r="O19" s="56">
        <f t="shared" si="33"/>
        <v>1</v>
      </c>
      <c r="P19" s="56">
        <f t="shared" si="34"/>
        <v>0</v>
      </c>
      <c r="Q19" s="56">
        <f t="shared" si="35"/>
        <v>0</v>
      </c>
      <c r="R19" s="56"/>
      <c r="S19" s="55" t="s">
        <v>84</v>
      </c>
      <c r="T19" s="34"/>
      <c r="U19" s="169" t="s">
        <v>83</v>
      </c>
      <c r="V19" s="196" t="s">
        <v>113</v>
      </c>
      <c r="W19" s="169">
        <f t="shared" si="0"/>
        <v>4</v>
      </c>
      <c r="X19" s="164">
        <f t="shared" si="1"/>
        <v>4</v>
      </c>
      <c r="Y19" s="164">
        <f t="shared" si="2"/>
        <v>8</v>
      </c>
      <c r="Z19" s="164">
        <f t="shared" si="3"/>
        <v>1</v>
      </c>
      <c r="AA19" s="164">
        <f>SUMIF($C$2:$C$123,V19,$I$2:$I$123)+SUMIF($S$2:$S$123,V19,$P$2:P$123)</f>
        <v>1</v>
      </c>
      <c r="AB19" s="174">
        <f t="shared" si="4"/>
        <v>2</v>
      </c>
      <c r="AC19" s="180">
        <f t="shared" si="5"/>
        <v>4</v>
      </c>
      <c r="AD19" s="183">
        <f t="shared" si="6"/>
        <v>0.33333333333333331</v>
      </c>
      <c r="AE19" s="180">
        <f>IF(W19&gt;0,IF(AH19=MIN($AH$19:$AH$23),2,0),)</f>
        <v>0</v>
      </c>
      <c r="AF19" s="190">
        <f>IF(W19&gt;0,IF(AD19=MAX($AD$19:$AD$23),AC19+AE19+2,AC19+AE19),)</f>
        <v>4</v>
      </c>
      <c r="AG19" s="189">
        <f t="shared" si="7"/>
        <v>0</v>
      </c>
      <c r="AH19" s="165">
        <f t="shared" si="8"/>
        <v>2</v>
      </c>
      <c r="AI19" s="206">
        <f t="shared" si="9"/>
        <v>1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144</v>
      </c>
      <c r="D20" s="56"/>
      <c r="E20" s="56">
        <f t="shared" si="24"/>
        <v>0</v>
      </c>
      <c r="F20" s="56">
        <f t="shared" si="25"/>
        <v>0</v>
      </c>
      <c r="G20" s="56">
        <f t="shared" si="26"/>
        <v>2</v>
      </c>
      <c r="H20" s="56">
        <f t="shared" si="27"/>
        <v>0</v>
      </c>
      <c r="I20" s="56">
        <f t="shared" si="28"/>
        <v>0</v>
      </c>
      <c r="J20" s="56">
        <f t="shared" si="29"/>
        <v>1</v>
      </c>
      <c r="K20" s="57"/>
      <c r="L20" s="56">
        <f t="shared" si="30"/>
        <v>3</v>
      </c>
      <c r="M20" s="56">
        <f t="shared" si="31"/>
        <v>2</v>
      </c>
      <c r="N20" s="56">
        <f t="shared" si="32"/>
        <v>0</v>
      </c>
      <c r="O20" s="56">
        <f t="shared" si="33"/>
        <v>1</v>
      </c>
      <c r="P20" s="56">
        <f t="shared" si="34"/>
        <v>0</v>
      </c>
      <c r="Q20" s="56">
        <f t="shared" si="35"/>
        <v>0</v>
      </c>
      <c r="R20" s="56"/>
      <c r="S20" s="55" t="s">
        <v>120</v>
      </c>
      <c r="T20" s="34"/>
      <c r="U20" s="159" t="s">
        <v>83</v>
      </c>
      <c r="V20" s="197" t="s">
        <v>14</v>
      </c>
      <c r="W20" s="170">
        <f t="shared" si="0"/>
        <v>4</v>
      </c>
      <c r="X20" s="52">
        <f t="shared" si="1"/>
        <v>5</v>
      </c>
      <c r="Y20" s="52">
        <f t="shared" si="2"/>
        <v>3</v>
      </c>
      <c r="Z20" s="52">
        <f t="shared" si="3"/>
        <v>2</v>
      </c>
      <c r="AA20" s="52">
        <f>SUMIF($C$2:$C$123,V20,$I$2:$I$123)+SUMIF($S$2:$S$123,V20,$P$2:P$123)</f>
        <v>1</v>
      </c>
      <c r="AB20" s="171">
        <f t="shared" si="4"/>
        <v>1</v>
      </c>
      <c r="AC20" s="178">
        <f t="shared" si="5"/>
        <v>7</v>
      </c>
      <c r="AD20" s="181">
        <f t="shared" si="6"/>
        <v>0.58333333333333337</v>
      </c>
      <c r="AE20" s="178">
        <f>IF(W20&gt;0,IF(AH20=MIN($AH$19:$AH$23),2,0),)</f>
        <v>2</v>
      </c>
      <c r="AF20" s="191">
        <f>IF(W20&gt;0,IF(AD20=MAX($AD$19:$AD$23),AC20+AE20+2,AC20+AE20),)</f>
        <v>11</v>
      </c>
      <c r="AG20" s="187">
        <f t="shared" si="7"/>
        <v>0</v>
      </c>
      <c r="AH20" s="53">
        <f t="shared" si="8"/>
        <v>0.75</v>
      </c>
      <c r="AI20" s="207">
        <f t="shared" si="9"/>
        <v>1.25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81</v>
      </c>
      <c r="D21" s="56"/>
      <c r="E21" s="56">
        <f t="shared" si="24"/>
        <v>0</v>
      </c>
      <c r="F21" s="56">
        <f t="shared" si="25"/>
        <v>0</v>
      </c>
      <c r="G21" s="56">
        <f t="shared" si="26"/>
        <v>2</v>
      </c>
      <c r="H21" s="56">
        <f t="shared" si="27"/>
        <v>0</v>
      </c>
      <c r="I21" s="56">
        <f t="shared" si="28"/>
        <v>0</v>
      </c>
      <c r="J21" s="56">
        <f t="shared" si="29"/>
        <v>1</v>
      </c>
      <c r="K21" s="57"/>
      <c r="L21" s="56">
        <f t="shared" si="30"/>
        <v>3</v>
      </c>
      <c r="M21" s="56">
        <f t="shared" si="31"/>
        <v>2</v>
      </c>
      <c r="N21" s="56">
        <f t="shared" si="32"/>
        <v>0</v>
      </c>
      <c r="O21" s="56">
        <f t="shared" si="33"/>
        <v>1</v>
      </c>
      <c r="P21" s="56">
        <f t="shared" si="34"/>
        <v>0</v>
      </c>
      <c r="Q21" s="56">
        <f t="shared" si="35"/>
        <v>0</v>
      </c>
      <c r="R21" s="56">
        <v>1</v>
      </c>
      <c r="S21" s="55" t="s">
        <v>115</v>
      </c>
      <c r="T21" s="34"/>
      <c r="U21" s="159" t="s">
        <v>83</v>
      </c>
      <c r="V21" s="197" t="s">
        <v>172</v>
      </c>
      <c r="W21" s="170">
        <f t="shared" si="0"/>
        <v>4</v>
      </c>
      <c r="X21" s="52">
        <f t="shared" si="1"/>
        <v>6</v>
      </c>
      <c r="Y21" s="52">
        <f t="shared" si="2"/>
        <v>4</v>
      </c>
      <c r="Z21" s="52">
        <f t="shared" si="3"/>
        <v>2</v>
      </c>
      <c r="AA21" s="52">
        <f>SUMIF($C$2:$C$123,V21,$I$2:$I$123)+SUMIF($S$2:$S$123,V21,$P$2:P$123)</f>
        <v>0</v>
      </c>
      <c r="AB21" s="171">
        <f t="shared" si="4"/>
        <v>2</v>
      </c>
      <c r="AC21" s="178">
        <f t="shared" si="5"/>
        <v>6</v>
      </c>
      <c r="AD21" s="181">
        <f t="shared" si="6"/>
        <v>0.5</v>
      </c>
      <c r="AE21" s="178">
        <f>IF(W21&gt;0,IF(AH21=MIN($AH$19:$AH$23),2,0),)</f>
        <v>0</v>
      </c>
      <c r="AF21" s="191">
        <f>IF(W21&gt;0,IF(AD21=MAX($AD$19:$AD$23),AC21+AE21+2,AC21+AE21),)</f>
        <v>6</v>
      </c>
      <c r="AG21" s="187">
        <f t="shared" si="7"/>
        <v>0</v>
      </c>
      <c r="AH21" s="53">
        <f t="shared" si="8"/>
        <v>1</v>
      </c>
      <c r="AI21" s="207">
        <f t="shared" si="9"/>
        <v>1.5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14</v>
      </c>
      <c r="D22" s="56"/>
      <c r="E22" s="56">
        <f t="shared" si="24"/>
        <v>0</v>
      </c>
      <c r="F22" s="56">
        <f t="shared" si="25"/>
        <v>0</v>
      </c>
      <c r="G22" s="56">
        <f t="shared" si="26"/>
        <v>2</v>
      </c>
      <c r="H22" s="56">
        <f t="shared" si="27"/>
        <v>0</v>
      </c>
      <c r="I22" s="56">
        <f t="shared" si="28"/>
        <v>0</v>
      </c>
      <c r="J22" s="56">
        <f t="shared" si="29"/>
        <v>1</v>
      </c>
      <c r="K22" s="57"/>
      <c r="L22" s="56">
        <f t="shared" si="30"/>
        <v>3</v>
      </c>
      <c r="M22" s="56">
        <f t="shared" si="31"/>
        <v>2</v>
      </c>
      <c r="N22" s="56">
        <f t="shared" si="32"/>
        <v>0</v>
      </c>
      <c r="O22" s="56">
        <f t="shared" si="33"/>
        <v>1</v>
      </c>
      <c r="P22" s="56">
        <f t="shared" si="34"/>
        <v>0</v>
      </c>
      <c r="Q22" s="56">
        <f t="shared" si="35"/>
        <v>0</v>
      </c>
      <c r="R22" s="56"/>
      <c r="S22" s="55" t="s">
        <v>172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85</v>
      </c>
      <c r="D23" s="56"/>
      <c r="E23" s="56">
        <f t="shared" si="24"/>
        <v>0</v>
      </c>
      <c r="F23" s="56">
        <f t="shared" si="25"/>
        <v>0</v>
      </c>
      <c r="G23" s="56">
        <f t="shared" si="26"/>
        <v>2</v>
      </c>
      <c r="H23" s="56">
        <f t="shared" si="27"/>
        <v>0</v>
      </c>
      <c r="I23" s="56">
        <f t="shared" si="28"/>
        <v>0</v>
      </c>
      <c r="J23" s="56">
        <f t="shared" si="29"/>
        <v>1</v>
      </c>
      <c r="K23" s="57"/>
      <c r="L23" s="56">
        <f t="shared" si="30"/>
        <v>3</v>
      </c>
      <c r="M23" s="56">
        <f t="shared" si="31"/>
        <v>2</v>
      </c>
      <c r="N23" s="56">
        <f t="shared" si="32"/>
        <v>0</v>
      </c>
      <c r="O23" s="56">
        <f t="shared" si="33"/>
        <v>1</v>
      </c>
      <c r="P23" s="56">
        <f t="shared" si="34"/>
        <v>0</v>
      </c>
      <c r="Q23" s="56">
        <f t="shared" si="35"/>
        <v>0</v>
      </c>
      <c r="R23" s="56"/>
      <c r="S23" s="55" t="s">
        <v>169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14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 t="s">
        <v>15</v>
      </c>
      <c r="D24" s="56"/>
      <c r="E24" s="56">
        <f t="shared" si="24"/>
        <v>0</v>
      </c>
      <c r="F24" s="56">
        <f t="shared" si="25"/>
        <v>0</v>
      </c>
      <c r="G24" s="56">
        <f t="shared" si="26"/>
        <v>2</v>
      </c>
      <c r="H24" s="56">
        <f t="shared" si="27"/>
        <v>0</v>
      </c>
      <c r="I24" s="56">
        <f t="shared" si="28"/>
        <v>0</v>
      </c>
      <c r="J24" s="56">
        <f t="shared" si="29"/>
        <v>1</v>
      </c>
      <c r="K24" s="57"/>
      <c r="L24" s="56">
        <f t="shared" si="30"/>
        <v>3</v>
      </c>
      <c r="M24" s="56">
        <f t="shared" si="31"/>
        <v>2</v>
      </c>
      <c r="N24" s="56">
        <f t="shared" si="32"/>
        <v>0</v>
      </c>
      <c r="O24" s="56">
        <f t="shared" si="33"/>
        <v>1</v>
      </c>
      <c r="P24" s="56">
        <f t="shared" si="34"/>
        <v>0</v>
      </c>
      <c r="Q24" s="56">
        <f t="shared" si="35"/>
        <v>0</v>
      </c>
      <c r="R24" s="56"/>
      <c r="S24" s="55" t="s">
        <v>147</v>
      </c>
      <c r="T24" s="34"/>
      <c r="U24" s="163" t="s">
        <v>86</v>
      </c>
      <c r="V24" s="199" t="s">
        <v>143</v>
      </c>
      <c r="W24" s="169">
        <f t="shared" si="0"/>
        <v>5</v>
      </c>
      <c r="X24" s="164">
        <f t="shared" si="1"/>
        <v>7</v>
      </c>
      <c r="Y24" s="164">
        <f t="shared" si="2"/>
        <v>6</v>
      </c>
      <c r="Z24" s="164">
        <f t="shared" si="3"/>
        <v>2</v>
      </c>
      <c r="AA24" s="164">
        <f>SUMIF($C$2:$C$123,V24,$I$2:$I$123)+SUMIF($S$2:$S$123,V24,$P$2:P$123)</f>
        <v>1</v>
      </c>
      <c r="AB24" s="174">
        <f t="shared" si="4"/>
        <v>2</v>
      </c>
      <c r="AC24" s="180">
        <f t="shared" si="5"/>
        <v>7</v>
      </c>
      <c r="AD24" s="183">
        <f t="shared" si="6"/>
        <v>0.46666666666666667</v>
      </c>
      <c r="AE24" s="180">
        <f t="shared" ref="AE24:AE31" si="36">IF(W24&gt;0,IF(OR(LARGE($AI$24:$AI$31,2)=AI24,LARGE($AI$24:$AI$31,1)=AI24),2,0),)</f>
        <v>2</v>
      </c>
      <c r="AF24" s="190">
        <f t="shared" ref="AF24:AF31" si="37">IF(W24&gt;0,IF(OR(LARGE($AD$24:$AD$31,2)=AD24,LARGE($AD$24:$AD$31,1)=AD24),AC24+AE24+2,AC24+AE24),)</f>
        <v>9</v>
      </c>
      <c r="AG24" s="189">
        <f t="shared" si="7"/>
        <v>0</v>
      </c>
      <c r="AH24" s="165">
        <f t="shared" si="8"/>
        <v>1.2</v>
      </c>
      <c r="AI24" s="206">
        <f t="shared" si="9"/>
        <v>1.4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12</v>
      </c>
      <c r="D25" s="56"/>
      <c r="E25" s="56">
        <f t="shared" si="24"/>
        <v>0</v>
      </c>
      <c r="F25" s="56">
        <f t="shared" si="25"/>
        <v>0</v>
      </c>
      <c r="G25" s="56">
        <f t="shared" si="26"/>
        <v>2</v>
      </c>
      <c r="H25" s="56">
        <f t="shared" si="27"/>
        <v>0</v>
      </c>
      <c r="I25" s="56">
        <f t="shared" si="28"/>
        <v>0</v>
      </c>
      <c r="J25" s="56">
        <f t="shared" si="29"/>
        <v>1</v>
      </c>
      <c r="K25" s="57"/>
      <c r="L25" s="56">
        <f t="shared" si="30"/>
        <v>3</v>
      </c>
      <c r="M25" s="56">
        <f t="shared" si="31"/>
        <v>2</v>
      </c>
      <c r="N25" s="56">
        <f t="shared" si="32"/>
        <v>0</v>
      </c>
      <c r="O25" s="56">
        <f t="shared" si="33"/>
        <v>1</v>
      </c>
      <c r="P25" s="56">
        <f t="shared" si="34"/>
        <v>0</v>
      </c>
      <c r="Q25" s="56">
        <f t="shared" si="35"/>
        <v>0</v>
      </c>
      <c r="R25" s="56">
        <v>1</v>
      </c>
      <c r="S25" s="55" t="s">
        <v>148</v>
      </c>
      <c r="T25" s="34"/>
      <c r="U25" s="166" t="s">
        <v>86</v>
      </c>
      <c r="V25" s="200" t="s">
        <v>85</v>
      </c>
      <c r="W25" s="170">
        <f t="shared" si="0"/>
        <v>5</v>
      </c>
      <c r="X25" s="52">
        <f t="shared" si="1"/>
        <v>5</v>
      </c>
      <c r="Y25" s="52">
        <f t="shared" si="2"/>
        <v>6</v>
      </c>
      <c r="Z25" s="52">
        <f t="shared" si="3"/>
        <v>2</v>
      </c>
      <c r="AA25" s="52">
        <f>SUMIF($C$2:$C$123,V25,$I$2:$I$123)+SUMIF($S$2:$S$123,V25,$P$2:P$123)</f>
        <v>1</v>
      </c>
      <c r="AB25" s="171">
        <f t="shared" si="4"/>
        <v>2</v>
      </c>
      <c r="AC25" s="178">
        <f t="shared" si="5"/>
        <v>7</v>
      </c>
      <c r="AD25" s="181">
        <f t="shared" si="6"/>
        <v>0.46666666666666667</v>
      </c>
      <c r="AE25" s="178">
        <f t="shared" si="36"/>
        <v>0</v>
      </c>
      <c r="AF25" s="191">
        <f t="shared" si="37"/>
        <v>7</v>
      </c>
      <c r="AG25" s="187">
        <f t="shared" si="7"/>
        <v>1</v>
      </c>
      <c r="AH25" s="53">
        <f t="shared" si="8"/>
        <v>1.2</v>
      </c>
      <c r="AI25" s="207">
        <f t="shared" si="9"/>
        <v>1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0</v>
      </c>
      <c r="G26" s="56">
        <f t="shared" si="26"/>
        <v>2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2</v>
      </c>
      <c r="N26" s="56">
        <f t="shared" si="32"/>
        <v>0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200" t="s">
        <v>15</v>
      </c>
      <c r="W26" s="170">
        <f t="shared" si="0"/>
        <v>4</v>
      </c>
      <c r="X26" s="52">
        <f t="shared" si="1"/>
        <v>5</v>
      </c>
      <c r="Y26" s="52">
        <f t="shared" si="2"/>
        <v>3</v>
      </c>
      <c r="Z26" s="52">
        <f t="shared" si="3"/>
        <v>2</v>
      </c>
      <c r="AA26" s="52">
        <f>SUMIF($C$2:$C$123,V26,$I$2:$I$123)+SUMIF($S$2:$S$123,V26,$P$2:P$123)</f>
        <v>1</v>
      </c>
      <c r="AB26" s="171">
        <f t="shared" si="4"/>
        <v>1</v>
      </c>
      <c r="AC26" s="178">
        <f t="shared" si="5"/>
        <v>7</v>
      </c>
      <c r="AD26" s="181">
        <f t="shared" si="6"/>
        <v>0.58333333333333337</v>
      </c>
      <c r="AE26" s="178">
        <f t="shared" si="36"/>
        <v>0</v>
      </c>
      <c r="AF26" s="191">
        <f t="shared" si="37"/>
        <v>9</v>
      </c>
      <c r="AG26" s="187">
        <f t="shared" si="7"/>
        <v>0</v>
      </c>
      <c r="AH26" s="53">
        <f t="shared" si="8"/>
        <v>0.75</v>
      </c>
      <c r="AI26" s="207">
        <f t="shared" si="9"/>
        <v>1.25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0</v>
      </c>
      <c r="G27" s="67">
        <f t="shared" si="26"/>
        <v>2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2</v>
      </c>
      <c r="N27" s="67">
        <f t="shared" si="32"/>
        <v>0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 t="s">
        <v>119</v>
      </c>
      <c r="W27" s="170">
        <f t="shared" si="0"/>
        <v>4</v>
      </c>
      <c r="X27" s="52">
        <f t="shared" si="1"/>
        <v>4</v>
      </c>
      <c r="Y27" s="52">
        <f t="shared" si="2"/>
        <v>8</v>
      </c>
      <c r="Z27" s="52">
        <f t="shared" si="3"/>
        <v>1</v>
      </c>
      <c r="AA27" s="52">
        <f>SUMIF($C$2:$C$123,V27,$I$2:$I$123)+SUMIF($S$2:$S$123,V27,$P$2:P$123)</f>
        <v>1</v>
      </c>
      <c r="AB27" s="171">
        <f t="shared" si="4"/>
        <v>2</v>
      </c>
      <c r="AC27" s="178">
        <f t="shared" si="5"/>
        <v>4</v>
      </c>
      <c r="AD27" s="181">
        <f t="shared" si="6"/>
        <v>0.33333333333333331</v>
      </c>
      <c r="AE27" s="178">
        <f t="shared" si="36"/>
        <v>0</v>
      </c>
      <c r="AF27" s="191">
        <f t="shared" si="37"/>
        <v>4</v>
      </c>
      <c r="AG27" s="187">
        <f t="shared" si="7"/>
        <v>3</v>
      </c>
      <c r="AH27" s="53">
        <f t="shared" si="8"/>
        <v>2</v>
      </c>
      <c r="AI27" s="207">
        <f t="shared" si="9"/>
        <v>1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 t="s">
        <v>147</v>
      </c>
      <c r="W28" s="170">
        <f t="shared" si="0"/>
        <v>2</v>
      </c>
      <c r="X28" s="52">
        <f t="shared" si="1"/>
        <v>3</v>
      </c>
      <c r="Y28" s="52">
        <f t="shared" si="2"/>
        <v>3</v>
      </c>
      <c r="Z28" s="52">
        <f t="shared" si="3"/>
        <v>1</v>
      </c>
      <c r="AA28" s="52">
        <f>SUMIF($C$2:$C$123,V28,$I$2:$I$123)+SUMIF($S$2:$S$123,V28,$P$2:P$123)</f>
        <v>0</v>
      </c>
      <c r="AB28" s="171">
        <f t="shared" si="4"/>
        <v>1</v>
      </c>
      <c r="AC28" s="178">
        <f t="shared" si="5"/>
        <v>3</v>
      </c>
      <c r="AD28" s="181" t="str">
        <f t="shared" si="6"/>
        <v>-</v>
      </c>
      <c r="AE28" s="178">
        <f t="shared" si="36"/>
        <v>0</v>
      </c>
      <c r="AF28" s="191">
        <f t="shared" si="37"/>
        <v>3</v>
      </c>
      <c r="AG28" s="187">
        <f t="shared" si="7"/>
        <v>1</v>
      </c>
      <c r="AH28" s="53" t="str">
        <f t="shared" si="8"/>
        <v>-</v>
      </c>
      <c r="AI28" s="207" t="str">
        <f t="shared" si="9"/>
        <v>-</v>
      </c>
      <c r="AJ28" s="34"/>
      <c r="AS28" s="97"/>
      <c r="AT28" s="294"/>
      <c r="AU28" s="425" t="s">
        <v>200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210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 t="s">
        <v>169</v>
      </c>
      <c r="W29" s="170">
        <f t="shared" si="0"/>
        <v>4</v>
      </c>
      <c r="X29" s="52">
        <f t="shared" si="1"/>
        <v>6</v>
      </c>
      <c r="Y29" s="52">
        <f t="shared" si="2"/>
        <v>4</v>
      </c>
      <c r="Z29" s="52">
        <f t="shared" si="3"/>
        <v>2</v>
      </c>
      <c r="AA29" s="52">
        <f>SUMIF($C$2:$C$123,V29,$I$2:$I$123)+SUMIF($S$2:$S$123,V29,$P$2:P$123)</f>
        <v>0</v>
      </c>
      <c r="AB29" s="171">
        <f t="shared" si="4"/>
        <v>2</v>
      </c>
      <c r="AC29" s="178">
        <f t="shared" si="5"/>
        <v>6</v>
      </c>
      <c r="AD29" s="181">
        <f t="shared" si="6"/>
        <v>0.5</v>
      </c>
      <c r="AE29" s="178">
        <f t="shared" si="36"/>
        <v>2</v>
      </c>
      <c r="AF29" s="191">
        <f t="shared" si="37"/>
        <v>10</v>
      </c>
      <c r="AG29" s="187">
        <f t="shared" si="7"/>
        <v>0</v>
      </c>
      <c r="AH29" s="53">
        <f t="shared" si="8"/>
        <v>1</v>
      </c>
      <c r="AI29" s="207">
        <f t="shared" si="9"/>
        <v>1.5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Preto</v>
      </c>
      <c r="D30" s="49">
        <f>SUM(D31:D40)</f>
        <v>1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3</v>
      </c>
      <c r="S30" s="48" t="str">
        <f>S4</f>
        <v>Branco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Ralph</v>
      </c>
      <c r="D31" s="56"/>
      <c r="E31" s="56">
        <f t="shared" ref="E31:E40" si="38">IF((C31=""),0,IF($D$30=$R$30,1,IF($D$30&gt;$R$30,3,IF($D$30&lt;$R$30,0))))</f>
        <v>0</v>
      </c>
      <c r="F31" s="56">
        <f t="shared" ref="F31:F40" si="39">$D$30</f>
        <v>1</v>
      </c>
      <c r="G31" s="56">
        <f t="shared" ref="G31:G40" si="40">$R$30</f>
        <v>3</v>
      </c>
      <c r="H31" s="56">
        <f t="shared" ref="H31:H40" si="41">IF((C31=""),0,IF($D$30&gt;$R$30,1,0))</f>
        <v>0</v>
      </c>
      <c r="I31" s="56">
        <f t="shared" ref="I31:I40" si="42">IF((C31=""),0,IF($D$30=$R$30,1,0))</f>
        <v>0</v>
      </c>
      <c r="J31" s="56">
        <f t="shared" ref="J31:J40" si="43">IF((C31=""),0,IF($D$30&lt;$R$30,1,0))</f>
        <v>1</v>
      </c>
      <c r="K31" s="57"/>
      <c r="L31" s="56">
        <f t="shared" ref="L31:L40" si="44">IF((S31=""),0,IF($D$30=$R$30,1,IF($D$30&lt;$R$30,3,IF($D$30&gt;$R$30,0))))</f>
        <v>3</v>
      </c>
      <c r="M31" s="56">
        <f t="shared" ref="M31:M40" si="45">$R$30</f>
        <v>3</v>
      </c>
      <c r="N31" s="56">
        <f t="shared" ref="N31:N40" si="46">$D$30</f>
        <v>1</v>
      </c>
      <c r="O31" s="56">
        <f t="shared" ref="O31:O40" si="47">IF((S31=""),0,IF($D$30&lt;$R$30,1,0))</f>
        <v>1</v>
      </c>
      <c r="P31" s="56">
        <f t="shared" ref="P31:P40" si="48">IF((S31=""),0,IF($D$30=$R$30,1,0))</f>
        <v>0</v>
      </c>
      <c r="Q31" s="56">
        <f t="shared" ref="Q31:Q40" si="49">IF((S31=""),0,IF($D$30&gt;$R$30,1,0))</f>
        <v>0</v>
      </c>
      <c r="R31" s="56"/>
      <c r="S31" s="55" t="str">
        <f>$S$5</f>
        <v>Hedllyn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84</v>
      </c>
      <c r="D32" s="56"/>
      <c r="E32" s="56">
        <f t="shared" si="38"/>
        <v>0</v>
      </c>
      <c r="F32" s="56">
        <f t="shared" si="39"/>
        <v>1</v>
      </c>
      <c r="G32" s="56">
        <f t="shared" si="40"/>
        <v>3</v>
      </c>
      <c r="H32" s="56">
        <f t="shared" si="41"/>
        <v>0</v>
      </c>
      <c r="I32" s="56">
        <f t="shared" si="42"/>
        <v>0</v>
      </c>
      <c r="J32" s="56">
        <f t="shared" si="43"/>
        <v>1</v>
      </c>
      <c r="K32" s="57"/>
      <c r="L32" s="56">
        <f t="shared" si="44"/>
        <v>3</v>
      </c>
      <c r="M32" s="56">
        <f t="shared" si="45"/>
        <v>3</v>
      </c>
      <c r="N32" s="56">
        <f t="shared" si="46"/>
        <v>1</v>
      </c>
      <c r="O32" s="56">
        <f t="shared" si="47"/>
        <v>1</v>
      </c>
      <c r="P32" s="56">
        <f t="shared" si="48"/>
        <v>0</v>
      </c>
      <c r="Q32" s="56">
        <f t="shared" si="49"/>
        <v>0</v>
      </c>
      <c r="R32" s="56">
        <v>1</v>
      </c>
      <c r="S32" s="55" t="s">
        <v>13</v>
      </c>
      <c r="T32" s="34"/>
      <c r="U32" s="163" t="s">
        <v>16</v>
      </c>
      <c r="V32" s="199" t="s">
        <v>12</v>
      </c>
      <c r="W32" s="169">
        <f t="shared" si="0"/>
        <v>4</v>
      </c>
      <c r="X32" s="164">
        <f t="shared" si="1"/>
        <v>5</v>
      </c>
      <c r="Y32" s="164">
        <f t="shared" si="2"/>
        <v>3</v>
      </c>
      <c r="Z32" s="164">
        <f t="shared" si="3"/>
        <v>2</v>
      </c>
      <c r="AA32" s="164">
        <f>SUMIF($C$2:$C$123,V32,$I$2:$I$123)+SUMIF($S$2:$S$123,V32,$P$2:P$123)</f>
        <v>1</v>
      </c>
      <c r="AB32" s="174">
        <f t="shared" si="4"/>
        <v>1</v>
      </c>
      <c r="AC32" s="180">
        <f t="shared" si="5"/>
        <v>7</v>
      </c>
      <c r="AD32" s="183">
        <f t="shared" si="6"/>
        <v>0.58333333333333337</v>
      </c>
      <c r="AE32" s="180">
        <f>IF(W32&gt;0,IF(AI32=MAX($AI$32:$AI$36),2,0),)</f>
        <v>0</v>
      </c>
      <c r="AF32" s="190">
        <f>IF(W32&gt;0,IF(AD32=MAX($AD$32:$AD$36),AC32+AE32+2,AC32+AE32),)</f>
        <v>9</v>
      </c>
      <c r="AG32" s="189">
        <f t="shared" si="7"/>
        <v>2</v>
      </c>
      <c r="AH32" s="165">
        <f t="shared" si="8"/>
        <v>0.75</v>
      </c>
      <c r="AI32" s="206">
        <f t="shared" si="9"/>
        <v>1.25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142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120</v>
      </c>
      <c r="D33" s="56"/>
      <c r="E33" s="56">
        <f t="shared" si="38"/>
        <v>0</v>
      </c>
      <c r="F33" s="56">
        <f t="shared" si="39"/>
        <v>1</v>
      </c>
      <c r="G33" s="56">
        <f t="shared" si="40"/>
        <v>3</v>
      </c>
      <c r="H33" s="56">
        <f t="shared" si="41"/>
        <v>0</v>
      </c>
      <c r="I33" s="56">
        <f t="shared" si="42"/>
        <v>0</v>
      </c>
      <c r="J33" s="56">
        <f t="shared" si="43"/>
        <v>1</v>
      </c>
      <c r="K33" s="57"/>
      <c r="L33" s="56">
        <f t="shared" si="44"/>
        <v>3</v>
      </c>
      <c r="M33" s="56">
        <f t="shared" si="45"/>
        <v>3</v>
      </c>
      <c r="N33" s="56">
        <f t="shared" si="46"/>
        <v>1</v>
      </c>
      <c r="O33" s="56">
        <f t="shared" si="47"/>
        <v>1</v>
      </c>
      <c r="P33" s="56">
        <f t="shared" si="48"/>
        <v>0</v>
      </c>
      <c r="Q33" s="56">
        <f t="shared" si="49"/>
        <v>0</v>
      </c>
      <c r="R33" s="56"/>
      <c r="S33" s="55" t="s">
        <v>146</v>
      </c>
      <c r="T33" s="34"/>
      <c r="U33" s="166" t="s">
        <v>16</v>
      </c>
      <c r="V33" s="200" t="s">
        <v>174</v>
      </c>
      <c r="W33" s="170">
        <f t="shared" si="0"/>
        <v>4</v>
      </c>
      <c r="X33" s="52">
        <f t="shared" si="1"/>
        <v>4</v>
      </c>
      <c r="Y33" s="52">
        <f t="shared" si="2"/>
        <v>8</v>
      </c>
      <c r="Z33" s="52">
        <f t="shared" si="3"/>
        <v>1</v>
      </c>
      <c r="AA33" s="52">
        <f>SUMIF($C$2:$C$123,V33,$I$2:$I$123)+SUMIF($S$2:$S$123,V33,$P$2:P$123)</f>
        <v>1</v>
      </c>
      <c r="AB33" s="171">
        <f t="shared" si="4"/>
        <v>2</v>
      </c>
      <c r="AC33" s="178">
        <f t="shared" si="5"/>
        <v>4</v>
      </c>
      <c r="AD33" s="181">
        <f t="shared" si="6"/>
        <v>0.33333333333333331</v>
      </c>
      <c r="AE33" s="178">
        <f>IF(W33&gt;0,IF(AI33=MAX($AI$32:$AI$36),2,0),)</f>
        <v>0</v>
      </c>
      <c r="AF33" s="191">
        <f>IF(W33&gt;0,IF(AD33=MAX($AD$32:$AD$36),AC33+AE33+2,AC33+AE33),)</f>
        <v>4</v>
      </c>
      <c r="AG33" s="187">
        <f t="shared" si="7"/>
        <v>0</v>
      </c>
      <c r="AH33" s="53">
        <f t="shared" si="8"/>
        <v>2</v>
      </c>
      <c r="AI33" s="207">
        <f t="shared" si="9"/>
        <v>1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115</v>
      </c>
      <c r="D34" s="56"/>
      <c r="E34" s="56">
        <f t="shared" si="38"/>
        <v>0</v>
      </c>
      <c r="F34" s="56">
        <f t="shared" si="39"/>
        <v>1</v>
      </c>
      <c r="G34" s="56">
        <f t="shared" si="40"/>
        <v>3</v>
      </c>
      <c r="H34" s="56">
        <f t="shared" si="41"/>
        <v>0</v>
      </c>
      <c r="I34" s="56">
        <f t="shared" si="42"/>
        <v>0</v>
      </c>
      <c r="J34" s="56">
        <f t="shared" si="43"/>
        <v>1</v>
      </c>
      <c r="K34" s="57"/>
      <c r="L34" s="56">
        <f t="shared" si="44"/>
        <v>3</v>
      </c>
      <c r="M34" s="56">
        <f t="shared" si="45"/>
        <v>3</v>
      </c>
      <c r="N34" s="56">
        <f t="shared" si="46"/>
        <v>1</v>
      </c>
      <c r="O34" s="56">
        <f t="shared" si="47"/>
        <v>1</v>
      </c>
      <c r="P34" s="56">
        <f t="shared" si="48"/>
        <v>0</v>
      </c>
      <c r="Q34" s="56">
        <f t="shared" si="49"/>
        <v>0</v>
      </c>
      <c r="R34" s="56"/>
      <c r="S34" s="55" t="s">
        <v>116</v>
      </c>
      <c r="T34" s="34"/>
      <c r="U34" s="166" t="s">
        <v>16</v>
      </c>
      <c r="V34" s="200" t="s">
        <v>148</v>
      </c>
      <c r="W34" s="170">
        <f t="shared" si="0"/>
        <v>4</v>
      </c>
      <c r="X34" s="52">
        <f t="shared" si="1"/>
        <v>6</v>
      </c>
      <c r="Y34" s="52">
        <f t="shared" si="2"/>
        <v>4</v>
      </c>
      <c r="Z34" s="52">
        <f t="shared" si="3"/>
        <v>2</v>
      </c>
      <c r="AA34" s="52">
        <f>SUMIF($C$2:$C$123,V34,$I$2:$I$123)+SUMIF($S$2:$S$123,V34,$P$2:P$123)</f>
        <v>0</v>
      </c>
      <c r="AB34" s="171">
        <f t="shared" si="4"/>
        <v>2</v>
      </c>
      <c r="AC34" s="178">
        <f t="shared" si="5"/>
        <v>6</v>
      </c>
      <c r="AD34" s="181">
        <f t="shared" si="6"/>
        <v>0.5</v>
      </c>
      <c r="AE34" s="178">
        <f>IF(W34&gt;0,IF(AI34=MAX($AI$32:$AI$36),2,0),)</f>
        <v>2</v>
      </c>
      <c r="AF34" s="191">
        <f>IF(W34&gt;0,IF(AD34=MAX($AD$32:$AD$36),AC34+AE34+2,AC34+AE34),)</f>
        <v>8</v>
      </c>
      <c r="AG34" s="187">
        <f t="shared" si="7"/>
        <v>2</v>
      </c>
      <c r="AH34" s="53">
        <f t="shared" si="8"/>
        <v>1</v>
      </c>
      <c r="AI34" s="207">
        <f t="shared" si="9"/>
        <v>1.5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172</v>
      </c>
      <c r="D35" s="56"/>
      <c r="E35" s="56">
        <f t="shared" si="38"/>
        <v>0</v>
      </c>
      <c r="F35" s="56">
        <f t="shared" si="39"/>
        <v>1</v>
      </c>
      <c r="G35" s="56">
        <f t="shared" si="40"/>
        <v>3</v>
      </c>
      <c r="H35" s="56">
        <f t="shared" si="41"/>
        <v>0</v>
      </c>
      <c r="I35" s="56">
        <f t="shared" si="42"/>
        <v>0</v>
      </c>
      <c r="J35" s="56">
        <f t="shared" si="43"/>
        <v>1</v>
      </c>
      <c r="K35" s="57"/>
      <c r="L35" s="56">
        <f t="shared" si="44"/>
        <v>3</v>
      </c>
      <c r="M35" s="56">
        <f t="shared" si="45"/>
        <v>3</v>
      </c>
      <c r="N35" s="56">
        <f t="shared" si="46"/>
        <v>1</v>
      </c>
      <c r="O35" s="56">
        <f t="shared" si="47"/>
        <v>1</v>
      </c>
      <c r="P35" s="56">
        <f t="shared" si="48"/>
        <v>0</v>
      </c>
      <c r="Q35" s="56">
        <f t="shared" si="49"/>
        <v>0</v>
      </c>
      <c r="R35" s="56"/>
      <c r="S35" s="55" t="s">
        <v>113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169</v>
      </c>
      <c r="D36" s="56"/>
      <c r="E36" s="56">
        <f t="shared" si="38"/>
        <v>0</v>
      </c>
      <c r="F36" s="56">
        <f t="shared" si="39"/>
        <v>1</v>
      </c>
      <c r="G36" s="56">
        <f t="shared" si="40"/>
        <v>3</v>
      </c>
      <c r="H36" s="56">
        <f t="shared" si="41"/>
        <v>0</v>
      </c>
      <c r="I36" s="56">
        <f t="shared" si="42"/>
        <v>0</v>
      </c>
      <c r="J36" s="56">
        <f t="shared" si="43"/>
        <v>1</v>
      </c>
      <c r="K36" s="57"/>
      <c r="L36" s="56">
        <f t="shared" si="44"/>
        <v>3</v>
      </c>
      <c r="M36" s="56">
        <f t="shared" si="45"/>
        <v>3</v>
      </c>
      <c r="N36" s="56">
        <f t="shared" si="46"/>
        <v>1</v>
      </c>
      <c r="O36" s="56">
        <f t="shared" si="47"/>
        <v>1</v>
      </c>
      <c r="P36" s="56">
        <f t="shared" si="48"/>
        <v>0</v>
      </c>
      <c r="Q36" s="56">
        <f t="shared" si="49"/>
        <v>0</v>
      </c>
      <c r="R36" s="56"/>
      <c r="S36" s="55" t="s">
        <v>143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225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 t="s">
        <v>147</v>
      </c>
      <c r="D37" s="56">
        <v>1</v>
      </c>
      <c r="E37" s="56">
        <f t="shared" si="38"/>
        <v>0</v>
      </c>
      <c r="F37" s="56">
        <f t="shared" si="39"/>
        <v>1</v>
      </c>
      <c r="G37" s="56">
        <f t="shared" si="40"/>
        <v>3</v>
      </c>
      <c r="H37" s="56">
        <f t="shared" si="41"/>
        <v>0</v>
      </c>
      <c r="I37" s="56">
        <f t="shared" si="42"/>
        <v>0</v>
      </c>
      <c r="J37" s="56">
        <f t="shared" si="43"/>
        <v>1</v>
      </c>
      <c r="K37" s="57"/>
      <c r="L37" s="56">
        <f t="shared" si="44"/>
        <v>3</v>
      </c>
      <c r="M37" s="56">
        <f t="shared" si="45"/>
        <v>3</v>
      </c>
      <c r="N37" s="56">
        <f t="shared" si="46"/>
        <v>1</v>
      </c>
      <c r="O37" s="56">
        <f t="shared" si="47"/>
        <v>1</v>
      </c>
      <c r="P37" s="56">
        <f t="shared" si="48"/>
        <v>0</v>
      </c>
      <c r="Q37" s="56">
        <f t="shared" si="49"/>
        <v>0</v>
      </c>
      <c r="R37" s="56">
        <v>2</v>
      </c>
      <c r="S37" s="55" t="s">
        <v>119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15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148</v>
      </c>
      <c r="D38" s="56"/>
      <c r="E38" s="56">
        <f t="shared" si="38"/>
        <v>0</v>
      </c>
      <c r="F38" s="56">
        <f t="shared" si="39"/>
        <v>1</v>
      </c>
      <c r="G38" s="56">
        <f t="shared" si="40"/>
        <v>3</v>
      </c>
      <c r="H38" s="56">
        <f t="shared" si="41"/>
        <v>0</v>
      </c>
      <c r="I38" s="56">
        <f t="shared" si="42"/>
        <v>0</v>
      </c>
      <c r="J38" s="56">
        <f t="shared" si="43"/>
        <v>1</v>
      </c>
      <c r="K38" s="57"/>
      <c r="L38" s="56">
        <f t="shared" si="44"/>
        <v>3</v>
      </c>
      <c r="M38" s="56">
        <f t="shared" si="45"/>
        <v>3</v>
      </c>
      <c r="N38" s="56">
        <f t="shared" si="46"/>
        <v>1</v>
      </c>
      <c r="O38" s="56">
        <f t="shared" si="47"/>
        <v>1</v>
      </c>
      <c r="P38" s="56">
        <f t="shared" si="48"/>
        <v>0</v>
      </c>
      <c r="Q38" s="56">
        <f t="shared" si="49"/>
        <v>0</v>
      </c>
      <c r="R38" s="56"/>
      <c r="S38" s="55" t="s">
        <v>174</v>
      </c>
      <c r="T38" s="34"/>
      <c r="U38" s="295">
        <v>22</v>
      </c>
      <c r="V38" s="338">
        <f>U38/Resumo!C159</f>
        <v>0.6470588235294118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1</v>
      </c>
      <c r="G39" s="56">
        <f t="shared" si="40"/>
        <v>3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3</v>
      </c>
      <c r="N39" s="56">
        <f t="shared" si="46"/>
        <v>1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1</v>
      </c>
      <c r="G40" s="67">
        <f t="shared" si="40"/>
        <v>3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3</v>
      </c>
      <c r="N40" s="67">
        <f t="shared" si="46"/>
        <v>1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1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23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6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Branco</v>
      </c>
      <c r="D43" s="49">
        <f>SUM(D44:D53)</f>
        <v>0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3</v>
      </c>
      <c r="S43" s="48" t="str">
        <f>C4</f>
        <v>Preto</v>
      </c>
      <c r="T43" s="34"/>
      <c r="U43" s="151" t="str">
        <f>IFERROR(VLOOKUP(V43,Resumo!$D$7:$E$147,2,FALSE),"")</f>
        <v>G</v>
      </c>
      <c r="V43" s="116" t="s">
        <v>164</v>
      </c>
      <c r="W43" s="116">
        <f t="shared" ref="W43:AC58" si="50">COUNTIFS($C$4:$C$131,$V43,$B$4:$B$131,W$42)+COUNTIFS($S$4:$S$131,$V43,$B$4:$B$131,W$42)</f>
        <v>6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Ralph</v>
      </c>
      <c r="D44" s="56"/>
      <c r="E44" s="56">
        <f t="shared" ref="E44:E53" si="51">IF((C44=""),0,IF($D$43=$R$43,1,IF($D$43&gt;$R$43,3,IF($D$43&lt;$R$43,0))))</f>
        <v>0</v>
      </c>
      <c r="F44" s="56">
        <f t="shared" ref="F44:F53" si="52">$D$43</f>
        <v>0</v>
      </c>
      <c r="G44" s="56">
        <f t="shared" ref="G44:G53" si="53">$R$43</f>
        <v>3</v>
      </c>
      <c r="H44" s="56">
        <f t="shared" ref="H44:H53" si="54">IF((C44=""),0,IF($D$43&gt;$R$43,1,0))</f>
        <v>0</v>
      </c>
      <c r="I44" s="56">
        <f t="shared" ref="I44:I53" si="55">IF((C44=""),0,IF($D$43=$R$43,1,0))</f>
        <v>0</v>
      </c>
      <c r="J44" s="56">
        <f t="shared" ref="J44:J53" si="56">IF((C44=""),0,IF($D$43&lt;$R$43,1,0))</f>
        <v>1</v>
      </c>
      <c r="K44" s="57"/>
      <c r="L44" s="56">
        <f t="shared" ref="L44:L53" si="57">IF((S44=""),0,IF($D$43=$R$43,1,IF($D$43&lt;$R$43,3,IF($D$43&gt;$R$43,0))))</f>
        <v>3</v>
      </c>
      <c r="M44" s="56">
        <f t="shared" ref="M44:M53" si="58">$R$43</f>
        <v>3</v>
      </c>
      <c r="N44" s="56">
        <f t="shared" ref="N44:N53" si="59">$D$43</f>
        <v>0</v>
      </c>
      <c r="O44" s="56">
        <f t="shared" ref="O44:O53" si="60">IF((S44=""),0,IF($D$43&lt;$R$43,1,0))</f>
        <v>1</v>
      </c>
      <c r="P44" s="56">
        <f t="shared" ref="P44:P53" si="61">IF((S44=""),0,IF($D$43=$R$43,1,0))</f>
        <v>0</v>
      </c>
      <c r="Q44" s="56">
        <f t="shared" ref="Q44:Q53" si="62">IF((S44=""),0,IF($D$43&gt;$R$43,1,0))</f>
        <v>0</v>
      </c>
      <c r="R44" s="56"/>
      <c r="S44" s="55" t="str">
        <f>$S$5</f>
        <v>Hedllyn</v>
      </c>
      <c r="T44" s="34"/>
      <c r="U44" s="153" t="str">
        <f>IFERROR(VLOOKUP(V44,Resumo!$D$7:$E$147,2,FALSE),"")</f>
        <v/>
      </c>
      <c r="V44" s="114" t="s">
        <v>225</v>
      </c>
      <c r="W44" s="114">
        <f t="shared" si="50"/>
        <v>6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 t="s">
        <v>13</v>
      </c>
      <c r="D45" s="56"/>
      <c r="E45" s="56">
        <f t="shared" si="51"/>
        <v>0</v>
      </c>
      <c r="F45" s="56">
        <f t="shared" si="52"/>
        <v>0</v>
      </c>
      <c r="G45" s="56">
        <f t="shared" si="53"/>
        <v>3</v>
      </c>
      <c r="H45" s="56">
        <f t="shared" si="54"/>
        <v>0</v>
      </c>
      <c r="I45" s="56">
        <f t="shared" si="55"/>
        <v>0</v>
      </c>
      <c r="J45" s="56">
        <f t="shared" si="56"/>
        <v>1</v>
      </c>
      <c r="K45" s="57"/>
      <c r="L45" s="56">
        <f t="shared" si="57"/>
        <v>3</v>
      </c>
      <c r="M45" s="56">
        <f t="shared" si="58"/>
        <v>3</v>
      </c>
      <c r="N45" s="56">
        <f t="shared" si="59"/>
        <v>0</v>
      </c>
      <c r="O45" s="56">
        <f t="shared" si="60"/>
        <v>1</v>
      </c>
      <c r="P45" s="56">
        <f t="shared" si="61"/>
        <v>0</v>
      </c>
      <c r="Q45" s="56">
        <f t="shared" si="62"/>
        <v>0</v>
      </c>
      <c r="R45" s="56">
        <v>2</v>
      </c>
      <c r="S45" s="55" t="s">
        <v>142</v>
      </c>
      <c r="T45" s="34"/>
      <c r="U45" s="153" t="str">
        <f>IFERROR(VLOOKUP(V45,Resumo!$D$7:$E$147,2,FALSE),"")</f>
        <v>V</v>
      </c>
      <c r="V45" s="114" t="s">
        <v>13</v>
      </c>
      <c r="W45" s="114">
        <f t="shared" si="50"/>
        <v>0</v>
      </c>
      <c r="X45" s="114">
        <f t="shared" si="50"/>
        <v>4</v>
      </c>
      <c r="Y45" s="114">
        <f t="shared" si="50"/>
        <v>0</v>
      </c>
      <c r="Z45" s="114">
        <f t="shared" si="50"/>
        <v>0</v>
      </c>
      <c r="AA45" s="114">
        <f t="shared" si="50"/>
        <v>0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 t="s">
        <v>146</v>
      </c>
      <c r="D46" s="56"/>
      <c r="E46" s="56">
        <f t="shared" si="51"/>
        <v>0</v>
      </c>
      <c r="F46" s="56">
        <f t="shared" si="52"/>
        <v>0</v>
      </c>
      <c r="G46" s="56">
        <f t="shared" si="53"/>
        <v>3</v>
      </c>
      <c r="H46" s="56">
        <f t="shared" si="54"/>
        <v>0</v>
      </c>
      <c r="I46" s="56">
        <f t="shared" si="55"/>
        <v>0</v>
      </c>
      <c r="J46" s="56">
        <f t="shared" si="56"/>
        <v>1</v>
      </c>
      <c r="K46" s="57"/>
      <c r="L46" s="56">
        <f t="shared" si="57"/>
        <v>3</v>
      </c>
      <c r="M46" s="56">
        <f t="shared" si="58"/>
        <v>3</v>
      </c>
      <c r="N46" s="56">
        <f t="shared" si="59"/>
        <v>0</v>
      </c>
      <c r="O46" s="56">
        <f t="shared" si="60"/>
        <v>1</v>
      </c>
      <c r="P46" s="56">
        <f t="shared" si="61"/>
        <v>0</v>
      </c>
      <c r="Q46" s="56">
        <f t="shared" si="62"/>
        <v>0</v>
      </c>
      <c r="R46" s="56"/>
      <c r="S46" s="55" t="s">
        <v>144</v>
      </c>
      <c r="T46" s="34"/>
      <c r="U46" s="153" t="str">
        <f>IFERROR(VLOOKUP(V46,Resumo!$D$7:$E$147,2,FALSE),"")</f>
        <v>V</v>
      </c>
      <c r="V46" s="114" t="s">
        <v>113</v>
      </c>
      <c r="W46" s="114">
        <f t="shared" si="50"/>
        <v>0</v>
      </c>
      <c r="X46" s="114">
        <f t="shared" si="50"/>
        <v>0</v>
      </c>
      <c r="Y46" s="114">
        <f t="shared" si="50"/>
        <v>0</v>
      </c>
      <c r="Z46" s="114">
        <f t="shared" si="50"/>
        <v>0</v>
      </c>
      <c r="AA46" s="114">
        <f t="shared" si="50"/>
        <v>4</v>
      </c>
      <c r="AB46" s="114">
        <f t="shared" si="50"/>
        <v>0</v>
      </c>
      <c r="AC46" s="154">
        <f t="shared" si="50"/>
        <v>0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 t="s">
        <v>116</v>
      </c>
      <c r="D47" s="56"/>
      <c r="E47" s="56">
        <f t="shared" si="51"/>
        <v>0</v>
      </c>
      <c r="F47" s="56">
        <f t="shared" si="52"/>
        <v>0</v>
      </c>
      <c r="G47" s="56">
        <f t="shared" si="53"/>
        <v>3</v>
      </c>
      <c r="H47" s="56">
        <f t="shared" si="54"/>
        <v>0</v>
      </c>
      <c r="I47" s="56">
        <f t="shared" si="55"/>
        <v>0</v>
      </c>
      <c r="J47" s="56">
        <f t="shared" si="56"/>
        <v>1</v>
      </c>
      <c r="K47" s="57"/>
      <c r="L47" s="56">
        <f t="shared" si="57"/>
        <v>3</v>
      </c>
      <c r="M47" s="56">
        <f t="shared" si="58"/>
        <v>3</v>
      </c>
      <c r="N47" s="56">
        <f t="shared" si="59"/>
        <v>0</v>
      </c>
      <c r="O47" s="56">
        <f t="shared" si="60"/>
        <v>1</v>
      </c>
      <c r="P47" s="56">
        <f t="shared" si="61"/>
        <v>0</v>
      </c>
      <c r="Q47" s="56">
        <f t="shared" si="62"/>
        <v>0</v>
      </c>
      <c r="R47" s="56"/>
      <c r="S47" s="55" t="s">
        <v>81</v>
      </c>
      <c r="T47" s="34"/>
      <c r="U47" s="153" t="str">
        <f>IFERROR(VLOOKUP(V47,Resumo!$D$7:$E$147,2,FALSE),"")</f>
        <v>A</v>
      </c>
      <c r="V47" s="114" t="s">
        <v>12</v>
      </c>
      <c r="W47" s="114">
        <f t="shared" si="50"/>
        <v>0</v>
      </c>
      <c r="X47" s="114">
        <f t="shared" si="50"/>
        <v>0</v>
      </c>
      <c r="Y47" s="114">
        <f t="shared" si="50"/>
        <v>0</v>
      </c>
      <c r="Z47" s="114">
        <f t="shared" si="50"/>
        <v>0</v>
      </c>
      <c r="AA47" s="114">
        <f t="shared" si="50"/>
        <v>0</v>
      </c>
      <c r="AB47" s="114">
        <f t="shared" si="50"/>
        <v>0</v>
      </c>
      <c r="AC47" s="154">
        <f t="shared" si="50"/>
        <v>4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 t="s">
        <v>113</v>
      </c>
      <c r="D48" s="56"/>
      <c r="E48" s="56">
        <f t="shared" si="51"/>
        <v>0</v>
      </c>
      <c r="F48" s="56">
        <f t="shared" si="52"/>
        <v>0</v>
      </c>
      <c r="G48" s="56">
        <f t="shared" si="53"/>
        <v>3</v>
      </c>
      <c r="H48" s="56">
        <f t="shared" si="54"/>
        <v>0</v>
      </c>
      <c r="I48" s="56">
        <f t="shared" si="55"/>
        <v>0</v>
      </c>
      <c r="J48" s="56">
        <f t="shared" si="56"/>
        <v>1</v>
      </c>
      <c r="K48" s="57"/>
      <c r="L48" s="56">
        <f t="shared" si="57"/>
        <v>3</v>
      </c>
      <c r="M48" s="56">
        <f t="shared" si="58"/>
        <v>3</v>
      </c>
      <c r="N48" s="56">
        <f t="shared" si="59"/>
        <v>0</v>
      </c>
      <c r="O48" s="56">
        <f t="shared" si="60"/>
        <v>1</v>
      </c>
      <c r="P48" s="56">
        <f t="shared" si="61"/>
        <v>0</v>
      </c>
      <c r="Q48" s="56">
        <f t="shared" si="62"/>
        <v>0</v>
      </c>
      <c r="R48" s="56"/>
      <c r="S48" s="55" t="s">
        <v>14</v>
      </c>
      <c r="T48" s="34"/>
      <c r="U48" s="153" t="str">
        <f>IFERROR(VLOOKUP(V48,Resumo!$D$7:$E$147,2,FALSE),"")</f>
        <v>L</v>
      </c>
      <c r="V48" s="114" t="s">
        <v>146</v>
      </c>
      <c r="W48" s="114">
        <f t="shared" si="50"/>
        <v>0</v>
      </c>
      <c r="X48" s="114">
        <f t="shared" si="50"/>
        <v>0</v>
      </c>
      <c r="Y48" s="114">
        <f t="shared" si="50"/>
        <v>4</v>
      </c>
      <c r="Z48" s="114">
        <f t="shared" si="50"/>
        <v>0</v>
      </c>
      <c r="AA48" s="114">
        <f t="shared" si="50"/>
        <v>0</v>
      </c>
      <c r="AB48" s="114">
        <f t="shared" si="50"/>
        <v>0</v>
      </c>
      <c r="AC48" s="154">
        <f t="shared" si="50"/>
        <v>0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 t="s">
        <v>143</v>
      </c>
      <c r="D49" s="56"/>
      <c r="E49" s="56">
        <f t="shared" si="51"/>
        <v>0</v>
      </c>
      <c r="F49" s="56">
        <f t="shared" si="52"/>
        <v>0</v>
      </c>
      <c r="G49" s="56">
        <f t="shared" si="53"/>
        <v>3</v>
      </c>
      <c r="H49" s="56">
        <f t="shared" si="54"/>
        <v>0</v>
      </c>
      <c r="I49" s="56">
        <f t="shared" si="55"/>
        <v>0</v>
      </c>
      <c r="J49" s="56">
        <f t="shared" si="56"/>
        <v>1</v>
      </c>
      <c r="K49" s="57"/>
      <c r="L49" s="56">
        <f t="shared" si="57"/>
        <v>3</v>
      </c>
      <c r="M49" s="56">
        <f t="shared" si="58"/>
        <v>3</v>
      </c>
      <c r="N49" s="56">
        <f t="shared" si="59"/>
        <v>0</v>
      </c>
      <c r="O49" s="56">
        <f t="shared" si="60"/>
        <v>1</v>
      </c>
      <c r="P49" s="56">
        <f t="shared" si="61"/>
        <v>0</v>
      </c>
      <c r="Q49" s="56">
        <f t="shared" si="62"/>
        <v>0</v>
      </c>
      <c r="R49" s="56"/>
      <c r="S49" s="55" t="s">
        <v>85</v>
      </c>
      <c r="T49" s="34"/>
      <c r="U49" s="153" t="str">
        <f>IFERROR(VLOOKUP(V49,Resumo!$D$7:$E$147,2,FALSE),"")</f>
        <v>M</v>
      </c>
      <c r="V49" s="114" t="s">
        <v>143</v>
      </c>
      <c r="W49" s="114">
        <f t="shared" si="50"/>
        <v>0</v>
      </c>
      <c r="X49" s="114">
        <f t="shared" si="50"/>
        <v>0</v>
      </c>
      <c r="Y49" s="114">
        <f t="shared" si="50"/>
        <v>0</v>
      </c>
      <c r="Z49" s="114">
        <f t="shared" si="50"/>
        <v>0</v>
      </c>
      <c r="AA49" s="114">
        <f t="shared" si="50"/>
        <v>0</v>
      </c>
      <c r="AB49" s="114">
        <f t="shared" si="50"/>
        <v>5</v>
      </c>
      <c r="AC49" s="154">
        <f t="shared" si="50"/>
        <v>0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 t="s">
        <v>119</v>
      </c>
      <c r="D50" s="56"/>
      <c r="E50" s="56">
        <f t="shared" si="51"/>
        <v>0</v>
      </c>
      <c r="F50" s="56">
        <f t="shared" si="52"/>
        <v>0</v>
      </c>
      <c r="G50" s="56">
        <f t="shared" si="53"/>
        <v>3</v>
      </c>
      <c r="H50" s="56">
        <f t="shared" si="54"/>
        <v>0</v>
      </c>
      <c r="I50" s="56">
        <f t="shared" si="55"/>
        <v>0</v>
      </c>
      <c r="J50" s="56">
        <f t="shared" si="56"/>
        <v>1</v>
      </c>
      <c r="K50" s="57"/>
      <c r="L50" s="56">
        <f t="shared" si="57"/>
        <v>3</v>
      </c>
      <c r="M50" s="56">
        <f t="shared" si="58"/>
        <v>3</v>
      </c>
      <c r="N50" s="56">
        <f t="shared" si="59"/>
        <v>0</v>
      </c>
      <c r="O50" s="56">
        <f t="shared" si="60"/>
        <v>1</v>
      </c>
      <c r="P50" s="56">
        <f t="shared" si="61"/>
        <v>0</v>
      </c>
      <c r="Q50" s="56">
        <f t="shared" si="62"/>
        <v>0</v>
      </c>
      <c r="R50" s="56"/>
      <c r="S50" s="55" t="s">
        <v>15</v>
      </c>
      <c r="T50" s="34"/>
      <c r="U50" s="153" t="str">
        <f>IFERROR(VLOOKUP(V50,Resumo!$D$7:$E$147,2,FALSE),"")</f>
        <v>Z</v>
      </c>
      <c r="V50" s="114" t="s">
        <v>142</v>
      </c>
      <c r="W50" s="114">
        <f t="shared" si="50"/>
        <v>0</v>
      </c>
      <c r="X50" s="114">
        <f t="shared" si="50"/>
        <v>4</v>
      </c>
      <c r="Y50" s="114">
        <f t="shared" si="50"/>
        <v>0</v>
      </c>
      <c r="Z50" s="114">
        <f t="shared" si="50"/>
        <v>0</v>
      </c>
      <c r="AA50" s="114">
        <f t="shared" si="50"/>
        <v>0</v>
      </c>
      <c r="AB50" s="114">
        <f t="shared" si="50"/>
        <v>0</v>
      </c>
      <c r="AC50" s="154">
        <f t="shared" si="50"/>
        <v>0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 t="s">
        <v>174</v>
      </c>
      <c r="D51" s="56"/>
      <c r="E51" s="56">
        <f t="shared" si="51"/>
        <v>0</v>
      </c>
      <c r="F51" s="56">
        <f t="shared" si="52"/>
        <v>0</v>
      </c>
      <c r="G51" s="56">
        <f t="shared" si="53"/>
        <v>3</v>
      </c>
      <c r="H51" s="56">
        <f t="shared" si="54"/>
        <v>0</v>
      </c>
      <c r="I51" s="56">
        <f t="shared" si="55"/>
        <v>0</v>
      </c>
      <c r="J51" s="56">
        <f t="shared" si="56"/>
        <v>1</v>
      </c>
      <c r="K51" s="57"/>
      <c r="L51" s="56">
        <f t="shared" si="57"/>
        <v>3</v>
      </c>
      <c r="M51" s="56">
        <f t="shared" si="58"/>
        <v>3</v>
      </c>
      <c r="N51" s="56">
        <f t="shared" si="59"/>
        <v>0</v>
      </c>
      <c r="O51" s="56">
        <f t="shared" si="60"/>
        <v>1</v>
      </c>
      <c r="P51" s="56">
        <f t="shared" si="61"/>
        <v>0</v>
      </c>
      <c r="Q51" s="56">
        <f t="shared" si="62"/>
        <v>0</v>
      </c>
      <c r="R51" s="56">
        <v>1</v>
      </c>
      <c r="S51" s="55" t="s">
        <v>12</v>
      </c>
      <c r="T51" s="34"/>
      <c r="U51" s="153" t="str">
        <f>IFERROR(VLOOKUP(V51,Resumo!$D$7:$E$147,2,FALSE),"")</f>
        <v>V</v>
      </c>
      <c r="V51" s="114" t="s">
        <v>85</v>
      </c>
      <c r="W51" s="114">
        <f t="shared" si="50"/>
        <v>0</v>
      </c>
      <c r="X51" s="114">
        <f t="shared" si="50"/>
        <v>0</v>
      </c>
      <c r="Y51" s="114">
        <f t="shared" si="50"/>
        <v>0</v>
      </c>
      <c r="Z51" s="114">
        <f t="shared" si="50"/>
        <v>0</v>
      </c>
      <c r="AA51" s="114">
        <f t="shared" si="50"/>
        <v>0</v>
      </c>
      <c r="AB51" s="114">
        <f t="shared" si="50"/>
        <v>5</v>
      </c>
      <c r="AC51" s="154">
        <f t="shared" si="50"/>
        <v>0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0</v>
      </c>
      <c r="G52" s="56">
        <f t="shared" si="53"/>
        <v>3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3</v>
      </c>
      <c r="N52" s="56">
        <f t="shared" si="59"/>
        <v>0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L</v>
      </c>
      <c r="V52" s="114" t="s">
        <v>81</v>
      </c>
      <c r="W52" s="114">
        <f t="shared" si="50"/>
        <v>0</v>
      </c>
      <c r="X52" s="114">
        <f t="shared" si="50"/>
        <v>0</v>
      </c>
      <c r="Y52" s="114">
        <f t="shared" si="50"/>
        <v>0</v>
      </c>
      <c r="Z52" s="114">
        <f t="shared" si="50"/>
        <v>4</v>
      </c>
      <c r="AA52" s="114">
        <f t="shared" si="50"/>
        <v>0</v>
      </c>
      <c r="AB52" s="114">
        <f t="shared" si="50"/>
        <v>0</v>
      </c>
      <c r="AC52" s="154">
        <f t="shared" si="50"/>
        <v>0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0</v>
      </c>
      <c r="G53" s="67">
        <f t="shared" si="53"/>
        <v>3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3</v>
      </c>
      <c r="N53" s="67">
        <f t="shared" si="59"/>
        <v>0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M</v>
      </c>
      <c r="V53" s="114" t="s">
        <v>15</v>
      </c>
      <c r="W53" s="114">
        <f t="shared" si="50"/>
        <v>0</v>
      </c>
      <c r="X53" s="114">
        <f t="shared" si="50"/>
        <v>0</v>
      </c>
      <c r="Y53" s="114">
        <f t="shared" si="50"/>
        <v>0</v>
      </c>
      <c r="Z53" s="114">
        <f t="shared" si="50"/>
        <v>0</v>
      </c>
      <c r="AA53" s="114">
        <f t="shared" si="50"/>
        <v>0</v>
      </c>
      <c r="AB53" s="114">
        <f t="shared" si="50"/>
        <v>4</v>
      </c>
      <c r="AC53" s="154">
        <f t="shared" si="50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M</v>
      </c>
      <c r="V54" s="114" t="s">
        <v>119</v>
      </c>
      <c r="W54" s="114">
        <f t="shared" si="50"/>
        <v>0</v>
      </c>
      <c r="X54" s="114">
        <f t="shared" si="50"/>
        <v>0</v>
      </c>
      <c r="Y54" s="114">
        <f t="shared" si="50"/>
        <v>0</v>
      </c>
      <c r="Z54" s="114">
        <f t="shared" si="50"/>
        <v>0</v>
      </c>
      <c r="AA54" s="114">
        <f t="shared" si="50"/>
        <v>0</v>
      </c>
      <c r="AB54" s="114">
        <f t="shared" si="50"/>
        <v>4</v>
      </c>
      <c r="AC54" s="154">
        <f t="shared" si="50"/>
        <v>0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L</v>
      </c>
      <c r="V55" s="114" t="s">
        <v>144</v>
      </c>
      <c r="W55" s="114">
        <f t="shared" si="50"/>
        <v>0</v>
      </c>
      <c r="X55" s="114">
        <f t="shared" si="50"/>
        <v>0</v>
      </c>
      <c r="Y55" s="114">
        <f t="shared" si="50"/>
        <v>4</v>
      </c>
      <c r="Z55" s="114">
        <f t="shared" si="50"/>
        <v>0</v>
      </c>
      <c r="AA55" s="114">
        <f t="shared" si="50"/>
        <v>0</v>
      </c>
      <c r="AB55" s="114">
        <f t="shared" si="50"/>
        <v>0</v>
      </c>
      <c r="AC55" s="154">
        <f t="shared" si="50"/>
        <v>0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 t="str">
        <f>C4</f>
        <v>Preto</v>
      </c>
      <c r="D56" s="49">
        <f>SUM(D57:D66)</f>
        <v>1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0</v>
      </c>
      <c r="S56" s="48" t="str">
        <f>S4</f>
        <v>Branco</v>
      </c>
      <c r="T56" s="34"/>
      <c r="U56" s="153" t="str">
        <f>IFERROR(VLOOKUP(V56,Resumo!$D$7:$E$147,2,FALSE),"")</f>
        <v>V</v>
      </c>
      <c r="V56" s="114" t="s">
        <v>14</v>
      </c>
      <c r="W56" s="114">
        <f t="shared" si="50"/>
        <v>0</v>
      </c>
      <c r="X56" s="114">
        <f t="shared" si="50"/>
        <v>0</v>
      </c>
      <c r="Y56" s="114">
        <f t="shared" si="50"/>
        <v>0</v>
      </c>
      <c r="Z56" s="114">
        <f t="shared" si="50"/>
        <v>0</v>
      </c>
      <c r="AA56" s="114">
        <f t="shared" si="50"/>
        <v>4</v>
      </c>
      <c r="AB56" s="114">
        <f t="shared" si="50"/>
        <v>0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 t="str">
        <f>C5</f>
        <v>Ralph</v>
      </c>
      <c r="D57" s="56"/>
      <c r="E57" s="56">
        <f t="shared" ref="E57:E66" si="63">IF((C57=""),0,IF($D$56=$R$56,1,IF($D$56&gt;$R$56,3,IF($D$56&lt;$R$56,0))))</f>
        <v>3</v>
      </c>
      <c r="F57" s="56">
        <f t="shared" ref="F57:F66" si="64">$D$56</f>
        <v>1</v>
      </c>
      <c r="G57" s="56">
        <f t="shared" ref="G57:G66" si="65">$R$56</f>
        <v>0</v>
      </c>
      <c r="H57" s="56">
        <f t="shared" ref="H57:H66" si="66">IF((C57=""),0,IF($D$56&gt;$R$56,1,0))</f>
        <v>1</v>
      </c>
      <c r="I57" s="56">
        <f t="shared" ref="I57:I66" si="67">IF((C57=""),0,IF($D$56=$R$56,1,0))</f>
        <v>0</v>
      </c>
      <c r="J57" s="56">
        <f t="shared" ref="J57:J66" si="68">IF((C57=""),0,IF($D$56&lt;$R$56,1,0))</f>
        <v>0</v>
      </c>
      <c r="K57" s="57"/>
      <c r="L57" s="56">
        <f t="shared" ref="L57:L66" si="69">IF((S57=""),0,IF($D$56=$R$56,1,IF($D$56&lt;$R$56,3,IF($D$56&gt;$R$56,0))))</f>
        <v>0</v>
      </c>
      <c r="M57" s="56">
        <f t="shared" ref="M57:M66" si="70">$R$56</f>
        <v>0</v>
      </c>
      <c r="N57" s="56">
        <f t="shared" ref="N57:N66" si="71">$D$56</f>
        <v>1</v>
      </c>
      <c r="O57" s="56">
        <f t="shared" ref="O57:O66" si="72">IF((S57=""),0,IF($D$56&lt;$R$56,1,0))</f>
        <v>0</v>
      </c>
      <c r="P57" s="56">
        <f t="shared" ref="P57:P66" si="73">IF((S57=""),0,IF($D$56=$R$56,1,0))</f>
        <v>0</v>
      </c>
      <c r="Q57" s="56">
        <f t="shared" ref="Q57:Q66" si="74">IF((S57=""),0,IF($D$56&gt;$R$56,1,0))</f>
        <v>1</v>
      </c>
      <c r="R57" s="56"/>
      <c r="S57" s="55" t="str">
        <f>S5</f>
        <v>Hedllyn</v>
      </c>
      <c r="T57" s="34"/>
      <c r="U57" s="153" t="str">
        <f>IFERROR(VLOOKUP(V57,Resumo!$D$7:$E$147,2,FALSE),"")</f>
        <v>M</v>
      </c>
      <c r="V57" s="114" t="s">
        <v>116</v>
      </c>
      <c r="W57" s="114">
        <f t="shared" si="50"/>
        <v>0</v>
      </c>
      <c r="X57" s="114">
        <f t="shared" si="50"/>
        <v>0</v>
      </c>
      <c r="Y57" s="114">
        <f t="shared" si="50"/>
        <v>0</v>
      </c>
      <c r="Z57" s="114">
        <f t="shared" si="50"/>
        <v>4</v>
      </c>
      <c r="AA57" s="114">
        <f t="shared" si="50"/>
        <v>0</v>
      </c>
      <c r="AB57" s="114">
        <f t="shared" si="50"/>
        <v>0</v>
      </c>
      <c r="AC57" s="154">
        <f t="shared" si="50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 t="s">
        <v>142</v>
      </c>
      <c r="D58" s="56"/>
      <c r="E58" s="56">
        <f t="shared" si="63"/>
        <v>3</v>
      </c>
      <c r="F58" s="56">
        <f t="shared" si="64"/>
        <v>1</v>
      </c>
      <c r="G58" s="56">
        <f t="shared" si="65"/>
        <v>0</v>
      </c>
      <c r="H58" s="56">
        <f t="shared" si="66"/>
        <v>1</v>
      </c>
      <c r="I58" s="56">
        <f t="shared" si="67"/>
        <v>0</v>
      </c>
      <c r="J58" s="56">
        <f t="shared" si="68"/>
        <v>0</v>
      </c>
      <c r="K58" s="57"/>
      <c r="L58" s="56">
        <f t="shared" si="69"/>
        <v>0</v>
      </c>
      <c r="M58" s="56">
        <f t="shared" si="70"/>
        <v>0</v>
      </c>
      <c r="N58" s="56">
        <f t="shared" si="71"/>
        <v>1</v>
      </c>
      <c r="O58" s="56">
        <f t="shared" si="72"/>
        <v>0</v>
      </c>
      <c r="P58" s="56">
        <f t="shared" si="73"/>
        <v>0</v>
      </c>
      <c r="Q58" s="56">
        <f t="shared" si="74"/>
        <v>1</v>
      </c>
      <c r="R58" s="56"/>
      <c r="S58" s="55" t="s">
        <v>84</v>
      </c>
      <c r="T58" s="34"/>
      <c r="U58" s="153" t="str">
        <f>IFERROR(VLOOKUP(V58,Resumo!$D$7:$E$147,2,FALSE),"")</f>
        <v>M</v>
      </c>
      <c r="V58" s="114" t="s">
        <v>174</v>
      </c>
      <c r="W58" s="114">
        <f t="shared" si="50"/>
        <v>0</v>
      </c>
      <c r="X58" s="114">
        <f t="shared" si="50"/>
        <v>0</v>
      </c>
      <c r="Y58" s="114">
        <f t="shared" si="50"/>
        <v>0</v>
      </c>
      <c r="Z58" s="114">
        <f t="shared" si="50"/>
        <v>0</v>
      </c>
      <c r="AA58" s="114">
        <f t="shared" si="50"/>
        <v>0</v>
      </c>
      <c r="AB58" s="114">
        <f t="shared" si="50"/>
        <v>0</v>
      </c>
      <c r="AC58" s="154">
        <f t="shared" si="50"/>
        <v>4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 t="s">
        <v>144</v>
      </c>
      <c r="D59" s="56"/>
      <c r="E59" s="56">
        <f t="shared" si="63"/>
        <v>3</v>
      </c>
      <c r="F59" s="56">
        <f t="shared" si="64"/>
        <v>1</v>
      </c>
      <c r="G59" s="56">
        <f t="shared" si="65"/>
        <v>0</v>
      </c>
      <c r="H59" s="56">
        <f t="shared" si="66"/>
        <v>1</v>
      </c>
      <c r="I59" s="56">
        <f t="shared" si="67"/>
        <v>0</v>
      </c>
      <c r="J59" s="56">
        <f t="shared" si="68"/>
        <v>0</v>
      </c>
      <c r="K59" s="57"/>
      <c r="L59" s="56">
        <f t="shared" si="69"/>
        <v>0</v>
      </c>
      <c r="M59" s="56">
        <f t="shared" si="70"/>
        <v>0</v>
      </c>
      <c r="N59" s="56">
        <f t="shared" si="71"/>
        <v>1</v>
      </c>
      <c r="O59" s="56">
        <f t="shared" si="72"/>
        <v>0</v>
      </c>
      <c r="P59" s="56">
        <f t="shared" si="73"/>
        <v>0</v>
      </c>
      <c r="Q59" s="56">
        <f t="shared" si="74"/>
        <v>1</v>
      </c>
      <c r="R59" s="56"/>
      <c r="S59" s="55" t="s">
        <v>120</v>
      </c>
      <c r="T59" s="34"/>
      <c r="U59" s="153" t="str">
        <f>IFERROR(VLOOKUP(V59,Resumo!$D$7:$E$147,2,FALSE),"")</f>
        <v>Z</v>
      </c>
      <c r="V59" s="114" t="s">
        <v>84</v>
      </c>
      <c r="W59" s="114">
        <f t="shared" ref="W59:AC74" si="75">COUNTIFS($C$4:$C$131,$V59,$B$4:$B$131,W$42)+COUNTIFS($S$4:$S$131,$V59,$B$4:$B$131,W$42)</f>
        <v>0</v>
      </c>
      <c r="X59" s="114">
        <f t="shared" si="75"/>
        <v>4</v>
      </c>
      <c r="Y59" s="114">
        <f t="shared" si="75"/>
        <v>0</v>
      </c>
      <c r="Z59" s="114">
        <f t="shared" si="75"/>
        <v>0</v>
      </c>
      <c r="AA59" s="114">
        <f t="shared" si="75"/>
        <v>0</v>
      </c>
      <c r="AB59" s="114">
        <f t="shared" si="75"/>
        <v>0</v>
      </c>
      <c r="AC59" s="154">
        <f t="shared" si="75"/>
        <v>0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 t="s">
        <v>81</v>
      </c>
      <c r="D60" s="56"/>
      <c r="E60" s="56">
        <f t="shared" si="63"/>
        <v>3</v>
      </c>
      <c r="F60" s="56">
        <f t="shared" si="64"/>
        <v>1</v>
      </c>
      <c r="G60" s="56">
        <f t="shared" si="65"/>
        <v>0</v>
      </c>
      <c r="H60" s="56">
        <f t="shared" si="66"/>
        <v>1</v>
      </c>
      <c r="I60" s="56">
        <f t="shared" si="67"/>
        <v>0</v>
      </c>
      <c r="J60" s="56">
        <f t="shared" si="68"/>
        <v>0</v>
      </c>
      <c r="K60" s="57"/>
      <c r="L60" s="56">
        <f t="shared" si="69"/>
        <v>0</v>
      </c>
      <c r="M60" s="56">
        <f t="shared" si="70"/>
        <v>0</v>
      </c>
      <c r="N60" s="56">
        <f t="shared" si="71"/>
        <v>1</v>
      </c>
      <c r="O60" s="56">
        <f t="shared" si="72"/>
        <v>0</v>
      </c>
      <c r="P60" s="56">
        <f t="shared" si="73"/>
        <v>0</v>
      </c>
      <c r="Q60" s="56">
        <f t="shared" si="74"/>
        <v>1</v>
      </c>
      <c r="R60" s="56"/>
      <c r="S60" s="55" t="s">
        <v>115</v>
      </c>
      <c r="T60" s="34"/>
      <c r="U60" s="153" t="str">
        <f>IFERROR(VLOOKUP(V60,Resumo!$D$7:$E$147,2,FALSE),"")</f>
        <v>A</v>
      </c>
      <c r="V60" s="114" t="s">
        <v>148</v>
      </c>
      <c r="W60" s="114">
        <f t="shared" si="75"/>
        <v>0</v>
      </c>
      <c r="X60" s="114">
        <f t="shared" si="75"/>
        <v>0</v>
      </c>
      <c r="Y60" s="114">
        <f t="shared" si="75"/>
        <v>0</v>
      </c>
      <c r="Z60" s="114">
        <f t="shared" si="75"/>
        <v>0</v>
      </c>
      <c r="AA60" s="114">
        <f t="shared" si="75"/>
        <v>0</v>
      </c>
      <c r="AB60" s="114">
        <f t="shared" si="75"/>
        <v>0</v>
      </c>
      <c r="AC60" s="154">
        <f t="shared" si="75"/>
        <v>4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 t="s">
        <v>14</v>
      </c>
      <c r="D61" s="56"/>
      <c r="E61" s="56">
        <f t="shared" si="63"/>
        <v>3</v>
      </c>
      <c r="F61" s="56">
        <f t="shared" si="64"/>
        <v>1</v>
      </c>
      <c r="G61" s="56">
        <f t="shared" si="65"/>
        <v>0</v>
      </c>
      <c r="H61" s="56">
        <f t="shared" si="66"/>
        <v>1</v>
      </c>
      <c r="I61" s="56">
        <f t="shared" si="67"/>
        <v>0</v>
      </c>
      <c r="J61" s="56">
        <f t="shared" si="68"/>
        <v>0</v>
      </c>
      <c r="K61" s="57"/>
      <c r="L61" s="56">
        <f t="shared" si="69"/>
        <v>0</v>
      </c>
      <c r="M61" s="56">
        <f t="shared" si="70"/>
        <v>0</v>
      </c>
      <c r="N61" s="56">
        <f t="shared" si="71"/>
        <v>1</v>
      </c>
      <c r="O61" s="56">
        <f t="shared" si="72"/>
        <v>0</v>
      </c>
      <c r="P61" s="56">
        <f t="shared" si="73"/>
        <v>0</v>
      </c>
      <c r="Q61" s="56">
        <f t="shared" si="74"/>
        <v>1</v>
      </c>
      <c r="R61" s="56"/>
      <c r="S61" s="55" t="s">
        <v>172</v>
      </c>
      <c r="T61" s="34"/>
      <c r="U61" s="153" t="str">
        <f>IFERROR(VLOOKUP(V61,Resumo!$D$7:$E$147,2,FALSE),"")</f>
        <v>M</v>
      </c>
      <c r="V61" s="114" t="s">
        <v>172</v>
      </c>
      <c r="W61" s="114">
        <f t="shared" si="75"/>
        <v>0</v>
      </c>
      <c r="X61" s="114">
        <f t="shared" si="75"/>
        <v>0</v>
      </c>
      <c r="Y61" s="114">
        <f t="shared" si="75"/>
        <v>0</v>
      </c>
      <c r="Z61" s="114">
        <f t="shared" si="75"/>
        <v>0</v>
      </c>
      <c r="AA61" s="114">
        <f t="shared" si="75"/>
        <v>4</v>
      </c>
      <c r="AB61" s="114">
        <f t="shared" si="75"/>
        <v>0</v>
      </c>
      <c r="AC61" s="154">
        <f t="shared" si="75"/>
        <v>0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 t="s">
        <v>85</v>
      </c>
      <c r="D62" s="56"/>
      <c r="E62" s="56">
        <f t="shared" si="63"/>
        <v>3</v>
      </c>
      <c r="F62" s="56">
        <f t="shared" si="64"/>
        <v>1</v>
      </c>
      <c r="G62" s="56">
        <f t="shared" si="65"/>
        <v>0</v>
      </c>
      <c r="H62" s="56">
        <f t="shared" si="66"/>
        <v>1</v>
      </c>
      <c r="I62" s="56">
        <f t="shared" si="67"/>
        <v>0</v>
      </c>
      <c r="J62" s="56">
        <f t="shared" si="68"/>
        <v>0</v>
      </c>
      <c r="K62" s="57"/>
      <c r="L62" s="56">
        <f t="shared" si="69"/>
        <v>0</v>
      </c>
      <c r="M62" s="56">
        <f t="shared" si="70"/>
        <v>0</v>
      </c>
      <c r="N62" s="56">
        <f t="shared" si="71"/>
        <v>1</v>
      </c>
      <c r="O62" s="56">
        <f t="shared" si="72"/>
        <v>0</v>
      </c>
      <c r="P62" s="56">
        <f t="shared" si="73"/>
        <v>0</v>
      </c>
      <c r="Q62" s="56">
        <f t="shared" si="74"/>
        <v>1</v>
      </c>
      <c r="R62" s="56"/>
      <c r="S62" s="55" t="s">
        <v>169</v>
      </c>
      <c r="T62" s="34"/>
      <c r="U62" s="153" t="str">
        <f>IFERROR(VLOOKUP(V62,Resumo!$D$7:$E$147,2,FALSE),"")</f>
        <v>M</v>
      </c>
      <c r="V62" s="114" t="s">
        <v>147</v>
      </c>
      <c r="W62" s="114">
        <f t="shared" si="75"/>
        <v>0</v>
      </c>
      <c r="X62" s="114">
        <f t="shared" si="75"/>
        <v>0</v>
      </c>
      <c r="Y62" s="114">
        <f t="shared" si="75"/>
        <v>0</v>
      </c>
      <c r="Z62" s="114">
        <f t="shared" si="75"/>
        <v>0</v>
      </c>
      <c r="AA62" s="114">
        <f t="shared" si="75"/>
        <v>0</v>
      </c>
      <c r="AB62" s="114">
        <f t="shared" si="75"/>
        <v>2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 t="s">
        <v>15</v>
      </c>
      <c r="D63" s="56"/>
      <c r="E63" s="56">
        <f t="shared" si="63"/>
        <v>3</v>
      </c>
      <c r="F63" s="56">
        <f t="shared" si="64"/>
        <v>1</v>
      </c>
      <c r="G63" s="56">
        <f t="shared" si="65"/>
        <v>0</v>
      </c>
      <c r="H63" s="56">
        <f t="shared" si="66"/>
        <v>1</v>
      </c>
      <c r="I63" s="56">
        <f t="shared" si="67"/>
        <v>0</v>
      </c>
      <c r="J63" s="56">
        <f t="shared" si="68"/>
        <v>0</v>
      </c>
      <c r="K63" s="57"/>
      <c r="L63" s="56">
        <f t="shared" si="69"/>
        <v>0</v>
      </c>
      <c r="M63" s="56">
        <f t="shared" si="70"/>
        <v>0</v>
      </c>
      <c r="N63" s="56">
        <f t="shared" si="71"/>
        <v>1</v>
      </c>
      <c r="O63" s="56">
        <f t="shared" si="72"/>
        <v>0</v>
      </c>
      <c r="P63" s="56">
        <f t="shared" si="73"/>
        <v>0</v>
      </c>
      <c r="Q63" s="56">
        <f t="shared" si="74"/>
        <v>1</v>
      </c>
      <c r="R63" s="56"/>
      <c r="S63" s="55" t="s">
        <v>143</v>
      </c>
      <c r="T63" s="34"/>
      <c r="U63" s="153" t="str">
        <f>IFERROR(VLOOKUP(V63,Resumo!$D$7:$E$147,2,FALSE),"")</f>
        <v>M</v>
      </c>
      <c r="V63" s="114" t="s">
        <v>169</v>
      </c>
      <c r="W63" s="114">
        <f t="shared" si="75"/>
        <v>0</v>
      </c>
      <c r="X63" s="114">
        <f t="shared" si="75"/>
        <v>0</v>
      </c>
      <c r="Y63" s="114">
        <f t="shared" si="75"/>
        <v>0</v>
      </c>
      <c r="Z63" s="114">
        <f t="shared" si="75"/>
        <v>0</v>
      </c>
      <c r="AA63" s="114">
        <f t="shared" si="75"/>
        <v>0</v>
      </c>
      <c r="AB63" s="114">
        <f t="shared" si="75"/>
        <v>4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 t="s">
        <v>12</v>
      </c>
      <c r="D64" s="56">
        <v>1</v>
      </c>
      <c r="E64" s="56">
        <f t="shared" si="63"/>
        <v>3</v>
      </c>
      <c r="F64" s="56">
        <f t="shared" si="64"/>
        <v>1</v>
      </c>
      <c r="G64" s="56">
        <f t="shared" si="65"/>
        <v>0</v>
      </c>
      <c r="H64" s="56">
        <f t="shared" si="66"/>
        <v>1</v>
      </c>
      <c r="I64" s="56">
        <f t="shared" si="67"/>
        <v>0</v>
      </c>
      <c r="J64" s="56">
        <f t="shared" si="68"/>
        <v>0</v>
      </c>
      <c r="K64" s="57"/>
      <c r="L64" s="56">
        <f t="shared" si="69"/>
        <v>0</v>
      </c>
      <c r="M64" s="56">
        <f t="shared" si="70"/>
        <v>0</v>
      </c>
      <c r="N64" s="56">
        <f t="shared" si="71"/>
        <v>1</v>
      </c>
      <c r="O64" s="56">
        <f t="shared" si="72"/>
        <v>0</v>
      </c>
      <c r="P64" s="56">
        <f t="shared" si="73"/>
        <v>0</v>
      </c>
      <c r="Q64" s="56">
        <f t="shared" si="74"/>
        <v>1</v>
      </c>
      <c r="R64" s="56"/>
      <c r="S64" s="55" t="s">
        <v>148</v>
      </c>
      <c r="T64" s="34"/>
      <c r="U64" s="153" t="str">
        <f>IFERROR(VLOOKUP(V64,Resumo!$D$7:$E$147,2,FALSE),"")</f>
        <v/>
      </c>
      <c r="V64" s="114" t="s">
        <v>120</v>
      </c>
      <c r="W64" s="114">
        <f t="shared" si="75"/>
        <v>0</v>
      </c>
      <c r="X64" s="114">
        <f t="shared" si="75"/>
        <v>0</v>
      </c>
      <c r="Y64" s="114">
        <f t="shared" si="75"/>
        <v>4</v>
      </c>
      <c r="Z64" s="114">
        <f t="shared" si="75"/>
        <v>0</v>
      </c>
      <c r="AA64" s="114">
        <f t="shared" si="75"/>
        <v>0</v>
      </c>
      <c r="AB64" s="114">
        <f t="shared" si="75"/>
        <v>0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1</v>
      </c>
      <c r="G65" s="56">
        <f t="shared" si="65"/>
        <v>0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0</v>
      </c>
      <c r="N65" s="56">
        <f t="shared" si="71"/>
        <v>1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>M</v>
      </c>
      <c r="V65" s="114" t="s">
        <v>115</v>
      </c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4</v>
      </c>
      <c r="AA65" s="114">
        <f t="shared" si="75"/>
        <v>0</v>
      </c>
      <c r="AB65" s="114">
        <f t="shared" si="75"/>
        <v>0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1</v>
      </c>
      <c r="G66" s="67">
        <f t="shared" si="65"/>
        <v>0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0</v>
      </c>
      <c r="N66" s="67">
        <f t="shared" si="71"/>
        <v>1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 t="s">
        <v>198</v>
      </c>
      <c r="D69" s="49">
        <f>SUM(D70:D79)</f>
        <v>3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0</v>
      </c>
      <c r="S69" s="48" t="s">
        <v>199</v>
      </c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 t="s">
        <v>164</v>
      </c>
      <c r="D70" s="56"/>
      <c r="E70" s="56">
        <f t="shared" ref="E70:E79" si="76">IF((C70=""),0,IF($D$69=$R$69,1,IF($D$69&gt;$R$69,3,IF($D$69&lt;$R$69,0))))</f>
        <v>3</v>
      </c>
      <c r="F70" s="56">
        <f t="shared" ref="F70:F79" si="77">$D$69</f>
        <v>3</v>
      </c>
      <c r="G70" s="56">
        <f t="shared" ref="G70:G79" si="78">$R$69</f>
        <v>0</v>
      </c>
      <c r="H70" s="56">
        <f t="shared" ref="H70:H79" si="79">IF((C70=""),0,IF($D$69&gt;$R$69,1,0))</f>
        <v>1</v>
      </c>
      <c r="I70" s="56">
        <f t="shared" ref="I70:I79" si="80">IF((C70=""),0,IF($D$69=$R$69,1,0))</f>
        <v>0</v>
      </c>
      <c r="J70" s="56">
        <f t="shared" ref="J70:J79" si="81">IF((C70=""),0,IF($D$69&lt;$R$69,1,0))</f>
        <v>0</v>
      </c>
      <c r="K70" s="57"/>
      <c r="L70" s="56">
        <f t="shared" ref="L70:L79" si="82">IF((S70=""),0,IF($D$69=$R$69,1,IF($D$69&lt;$R$69,3,IF($D$69&gt;$R$69,0))))</f>
        <v>0</v>
      </c>
      <c r="M70" s="56">
        <f t="shared" ref="M70:M79" si="83">$R$69</f>
        <v>0</v>
      </c>
      <c r="N70" s="56">
        <f t="shared" ref="N70:N79" si="84">$D$69</f>
        <v>3</v>
      </c>
      <c r="O70" s="56">
        <f t="shared" ref="O70:O79" si="85">IF((S70=""),0,IF($D$69&lt;$R$69,1,0))</f>
        <v>0</v>
      </c>
      <c r="P70" s="56">
        <f t="shared" ref="P70:P79" si="86">IF((S70=""),0,IF($D$69=$R$69,1,0))</f>
        <v>0</v>
      </c>
      <c r="Q70" s="56">
        <f t="shared" ref="Q70:Q79" si="87">IF((S70=""),0,IF($D$69&gt;$R$69,1,0))</f>
        <v>1</v>
      </c>
      <c r="R70" s="56"/>
      <c r="S70" s="55" t="s">
        <v>225</v>
      </c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 t="s">
        <v>84</v>
      </c>
      <c r="D71" s="56"/>
      <c r="E71" s="56">
        <f t="shared" si="76"/>
        <v>3</v>
      </c>
      <c r="F71" s="56">
        <f t="shared" si="77"/>
        <v>3</v>
      </c>
      <c r="G71" s="56">
        <f t="shared" si="78"/>
        <v>0</v>
      </c>
      <c r="H71" s="56">
        <f t="shared" si="79"/>
        <v>1</v>
      </c>
      <c r="I71" s="56">
        <f t="shared" si="80"/>
        <v>0</v>
      </c>
      <c r="J71" s="56">
        <f t="shared" si="81"/>
        <v>0</v>
      </c>
      <c r="K71" s="57"/>
      <c r="L71" s="56">
        <f t="shared" si="82"/>
        <v>0</v>
      </c>
      <c r="M71" s="56">
        <f t="shared" si="83"/>
        <v>0</v>
      </c>
      <c r="N71" s="56">
        <f t="shared" si="84"/>
        <v>3</v>
      </c>
      <c r="O71" s="56">
        <f t="shared" si="85"/>
        <v>0</v>
      </c>
      <c r="P71" s="56">
        <f t="shared" si="86"/>
        <v>0</v>
      </c>
      <c r="Q71" s="56">
        <f t="shared" si="87"/>
        <v>1</v>
      </c>
      <c r="R71" s="56"/>
      <c r="S71" s="55" t="s">
        <v>13</v>
      </c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 t="s">
        <v>120</v>
      </c>
      <c r="D72" s="56"/>
      <c r="E72" s="56">
        <f t="shared" si="76"/>
        <v>3</v>
      </c>
      <c r="F72" s="56">
        <f t="shared" si="77"/>
        <v>3</v>
      </c>
      <c r="G72" s="56">
        <f t="shared" si="78"/>
        <v>0</v>
      </c>
      <c r="H72" s="56">
        <f t="shared" si="79"/>
        <v>1</v>
      </c>
      <c r="I72" s="56">
        <f t="shared" si="80"/>
        <v>0</v>
      </c>
      <c r="J72" s="56">
        <f t="shared" si="81"/>
        <v>0</v>
      </c>
      <c r="K72" s="57"/>
      <c r="L72" s="56">
        <f t="shared" si="82"/>
        <v>0</v>
      </c>
      <c r="M72" s="56">
        <f t="shared" si="83"/>
        <v>0</v>
      </c>
      <c r="N72" s="56">
        <f t="shared" si="84"/>
        <v>3</v>
      </c>
      <c r="O72" s="56">
        <f t="shared" si="85"/>
        <v>0</v>
      </c>
      <c r="P72" s="56">
        <f t="shared" si="86"/>
        <v>0</v>
      </c>
      <c r="Q72" s="56">
        <f t="shared" si="87"/>
        <v>1</v>
      </c>
      <c r="R72" s="56"/>
      <c r="S72" s="55" t="s">
        <v>146</v>
      </c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 t="s">
        <v>115</v>
      </c>
      <c r="D73" s="56">
        <v>2</v>
      </c>
      <c r="E73" s="56">
        <f t="shared" si="76"/>
        <v>3</v>
      </c>
      <c r="F73" s="56">
        <f t="shared" si="77"/>
        <v>3</v>
      </c>
      <c r="G73" s="56">
        <f t="shared" si="78"/>
        <v>0</v>
      </c>
      <c r="H73" s="56">
        <f t="shared" si="79"/>
        <v>1</v>
      </c>
      <c r="I73" s="56">
        <f t="shared" si="80"/>
        <v>0</v>
      </c>
      <c r="J73" s="56">
        <f t="shared" si="81"/>
        <v>0</v>
      </c>
      <c r="K73" s="57"/>
      <c r="L73" s="56">
        <f t="shared" si="82"/>
        <v>0</v>
      </c>
      <c r="M73" s="56">
        <f t="shared" si="83"/>
        <v>0</v>
      </c>
      <c r="N73" s="56">
        <f t="shared" si="84"/>
        <v>3</v>
      </c>
      <c r="O73" s="56">
        <f t="shared" si="85"/>
        <v>0</v>
      </c>
      <c r="P73" s="56">
        <f t="shared" si="86"/>
        <v>0</v>
      </c>
      <c r="Q73" s="56">
        <f t="shared" si="87"/>
        <v>1</v>
      </c>
      <c r="R73" s="56"/>
      <c r="S73" s="55" t="s">
        <v>116</v>
      </c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 t="s">
        <v>172</v>
      </c>
      <c r="D74" s="56"/>
      <c r="E74" s="56">
        <f t="shared" si="76"/>
        <v>3</v>
      </c>
      <c r="F74" s="56">
        <f t="shared" si="77"/>
        <v>3</v>
      </c>
      <c r="G74" s="56">
        <f t="shared" si="78"/>
        <v>0</v>
      </c>
      <c r="H74" s="56">
        <f t="shared" si="79"/>
        <v>1</v>
      </c>
      <c r="I74" s="56">
        <f t="shared" si="80"/>
        <v>0</v>
      </c>
      <c r="J74" s="56">
        <f t="shared" si="81"/>
        <v>0</v>
      </c>
      <c r="K74" s="57"/>
      <c r="L74" s="56">
        <f t="shared" si="82"/>
        <v>0</v>
      </c>
      <c r="M74" s="56">
        <f t="shared" si="83"/>
        <v>0</v>
      </c>
      <c r="N74" s="56">
        <f t="shared" si="84"/>
        <v>3</v>
      </c>
      <c r="O74" s="56">
        <f t="shared" si="85"/>
        <v>0</v>
      </c>
      <c r="P74" s="56">
        <f t="shared" si="86"/>
        <v>0</v>
      </c>
      <c r="Q74" s="56">
        <f t="shared" si="87"/>
        <v>1</v>
      </c>
      <c r="R74" s="56"/>
      <c r="S74" s="55" t="s">
        <v>113</v>
      </c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 t="s">
        <v>169</v>
      </c>
      <c r="D75" s="56"/>
      <c r="E75" s="56">
        <f t="shared" si="76"/>
        <v>3</v>
      </c>
      <c r="F75" s="56">
        <f t="shared" si="77"/>
        <v>3</v>
      </c>
      <c r="G75" s="56">
        <f t="shared" si="78"/>
        <v>0</v>
      </c>
      <c r="H75" s="56">
        <f t="shared" si="79"/>
        <v>1</v>
      </c>
      <c r="I75" s="56">
        <f t="shared" si="80"/>
        <v>0</v>
      </c>
      <c r="J75" s="56">
        <f t="shared" si="81"/>
        <v>0</v>
      </c>
      <c r="K75" s="57"/>
      <c r="L75" s="56">
        <f t="shared" si="82"/>
        <v>0</v>
      </c>
      <c r="M75" s="56">
        <f t="shared" si="83"/>
        <v>0</v>
      </c>
      <c r="N75" s="56">
        <f t="shared" si="84"/>
        <v>3</v>
      </c>
      <c r="O75" s="56">
        <f t="shared" si="85"/>
        <v>0</v>
      </c>
      <c r="P75" s="56">
        <f t="shared" si="86"/>
        <v>0</v>
      </c>
      <c r="Q75" s="56">
        <f t="shared" si="87"/>
        <v>1</v>
      </c>
      <c r="R75" s="56"/>
      <c r="S75" s="55" t="s">
        <v>85</v>
      </c>
      <c r="T75" s="34"/>
      <c r="U75" s="153" t="str">
        <f>IFERROR(VLOOKUP(V75,Resumo!$D$7:$E$147,2,FALSE),"")</f>
        <v/>
      </c>
      <c r="V75" s="114"/>
      <c r="W75" s="114">
        <f t="shared" ref="W75:AC76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 t="s">
        <v>143</v>
      </c>
      <c r="D76" s="56"/>
      <c r="E76" s="56">
        <f t="shared" si="76"/>
        <v>3</v>
      </c>
      <c r="F76" s="56">
        <f t="shared" si="77"/>
        <v>3</v>
      </c>
      <c r="G76" s="56">
        <f t="shared" si="78"/>
        <v>0</v>
      </c>
      <c r="H76" s="56">
        <f t="shared" si="79"/>
        <v>1</v>
      </c>
      <c r="I76" s="56">
        <f t="shared" si="80"/>
        <v>0</v>
      </c>
      <c r="J76" s="56">
        <f t="shared" si="81"/>
        <v>0</v>
      </c>
      <c r="K76" s="57"/>
      <c r="L76" s="56">
        <f t="shared" si="82"/>
        <v>0</v>
      </c>
      <c r="M76" s="56">
        <f t="shared" si="83"/>
        <v>0</v>
      </c>
      <c r="N76" s="56">
        <f t="shared" si="84"/>
        <v>3</v>
      </c>
      <c r="O76" s="56">
        <f t="shared" si="85"/>
        <v>0</v>
      </c>
      <c r="P76" s="56">
        <f t="shared" si="86"/>
        <v>0</v>
      </c>
      <c r="Q76" s="56">
        <f t="shared" si="87"/>
        <v>1</v>
      </c>
      <c r="R76" s="56"/>
      <c r="S76" s="55" t="s">
        <v>119</v>
      </c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 t="s">
        <v>148</v>
      </c>
      <c r="D77" s="56">
        <v>1</v>
      </c>
      <c r="E77" s="56">
        <f t="shared" si="76"/>
        <v>3</v>
      </c>
      <c r="F77" s="56">
        <f t="shared" si="77"/>
        <v>3</v>
      </c>
      <c r="G77" s="56">
        <f t="shared" si="78"/>
        <v>0</v>
      </c>
      <c r="H77" s="56">
        <f t="shared" si="79"/>
        <v>1</v>
      </c>
      <c r="I77" s="56">
        <f t="shared" si="80"/>
        <v>0</v>
      </c>
      <c r="J77" s="56">
        <f t="shared" si="81"/>
        <v>0</v>
      </c>
      <c r="K77" s="57"/>
      <c r="L77" s="56">
        <f t="shared" si="82"/>
        <v>0</v>
      </c>
      <c r="M77" s="56">
        <f t="shared" si="83"/>
        <v>0</v>
      </c>
      <c r="N77" s="56">
        <f t="shared" si="84"/>
        <v>3</v>
      </c>
      <c r="O77" s="56">
        <f t="shared" si="85"/>
        <v>0</v>
      </c>
      <c r="P77" s="56">
        <f t="shared" si="86"/>
        <v>0</v>
      </c>
      <c r="Q77" s="56">
        <f t="shared" si="87"/>
        <v>1</v>
      </c>
      <c r="R77" s="56"/>
      <c r="S77" s="55" t="s">
        <v>174</v>
      </c>
      <c r="T77" s="34"/>
      <c r="U77" s="118"/>
      <c r="V77" s="118"/>
      <c r="W77" s="118"/>
      <c r="X77" s="118"/>
      <c r="Y77" s="118"/>
      <c r="Z77" s="118"/>
      <c r="AA77" s="118"/>
      <c r="AB77" s="118"/>
      <c r="AC77" s="119"/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3</v>
      </c>
      <c r="G78" s="56">
        <f t="shared" si="78"/>
        <v>0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0</v>
      </c>
      <c r="N78" s="56">
        <f t="shared" si="84"/>
        <v>3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3</v>
      </c>
      <c r="G79" s="67">
        <f t="shared" si="78"/>
        <v>0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0</v>
      </c>
      <c r="N79" s="67">
        <f t="shared" si="84"/>
        <v>3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31:BG31"/>
    <mergeCell ref="BB32:BG33"/>
    <mergeCell ref="BB35:BG35"/>
    <mergeCell ref="BB36:BG37"/>
    <mergeCell ref="AA37:AA40"/>
    <mergeCell ref="AI37:AI40"/>
    <mergeCell ref="AG38:AG40"/>
    <mergeCell ref="AD37:AD40"/>
    <mergeCell ref="AE37:AE40"/>
    <mergeCell ref="AF37:AF40"/>
    <mergeCell ref="AH37:AH40"/>
    <mergeCell ref="U39:V39"/>
    <mergeCell ref="U40:V40"/>
    <mergeCell ref="AB37:AB40"/>
    <mergeCell ref="AC37:AC40"/>
    <mergeCell ref="U37:V37"/>
    <mergeCell ref="W37:W40"/>
    <mergeCell ref="X37:X40"/>
    <mergeCell ref="Y37:Y40"/>
    <mergeCell ref="Z37:Z40"/>
    <mergeCell ref="BB22:BG22"/>
    <mergeCell ref="BB23:BG24"/>
    <mergeCell ref="AU27:AZ27"/>
    <mergeCell ref="BI27:BN27"/>
    <mergeCell ref="AU28:AZ29"/>
    <mergeCell ref="BI28:BN29"/>
    <mergeCell ref="BB8:BG8"/>
    <mergeCell ref="BB9:BG10"/>
    <mergeCell ref="AV14:BA14"/>
    <mergeCell ref="BH14:BM14"/>
    <mergeCell ref="AV15:BA16"/>
    <mergeCell ref="BH15:BM16"/>
  </mergeCells>
  <conditionalFormatting sqref="C4">
    <cfRule type="cellIs" dxfId="4391" priority="23" operator="equal">
      <formula>"Laranja"</formula>
    </cfRule>
    <cfRule type="cellIs" dxfId="4390" priority="29" operator="equal">
      <formula>"Vermelho"</formula>
    </cfRule>
    <cfRule type="cellIs" dxfId="4389" priority="28" operator="equal">
      <formula>"Verde"</formula>
    </cfRule>
    <cfRule type="cellIs" dxfId="4388" priority="27" operator="equal">
      <formula>"Amarelo"</formula>
    </cfRule>
    <cfRule type="cellIs" dxfId="4387" priority="26" operator="equal">
      <formula>"Cinza"</formula>
    </cfRule>
    <cfRule type="cellIs" dxfId="4386" priority="25" operator="equal">
      <formula>"Roxo"</formula>
    </cfRule>
    <cfRule type="cellIs" dxfId="4385" priority="24" operator="equal">
      <formula>"Preto"</formula>
    </cfRule>
    <cfRule type="cellIs" dxfId="4384" priority="30" operator="equal">
      <formula>"Azul"</formula>
    </cfRule>
  </conditionalFormatting>
  <conditionalFormatting sqref="C17">
    <cfRule type="cellIs" dxfId="4383" priority="41" operator="equal">
      <formula>"Roxo"</formula>
    </cfRule>
    <cfRule type="cellIs" dxfId="4382" priority="42" operator="equal">
      <formula>"Cinza"</formula>
    </cfRule>
    <cfRule type="cellIs" dxfId="4381" priority="43" operator="equal">
      <formula>"Amarelo"</formula>
    </cfRule>
    <cfRule type="cellIs" dxfId="4380" priority="44" operator="equal">
      <formula>"Verde"</formula>
    </cfRule>
    <cfRule type="cellIs" dxfId="4379" priority="39" operator="equal">
      <formula>"Laranja"</formula>
    </cfRule>
    <cfRule type="cellIs" dxfId="4378" priority="46" operator="equal">
      <formula>"Azul"</formula>
    </cfRule>
    <cfRule type="cellIs" dxfId="4377" priority="40" operator="equal">
      <formula>"Preto"</formula>
    </cfRule>
    <cfRule type="cellIs" dxfId="4376" priority="45" operator="equal">
      <formula>"Vermelho"</formula>
    </cfRule>
  </conditionalFormatting>
  <conditionalFormatting sqref="C30">
    <cfRule type="cellIs" dxfId="4375" priority="55" operator="equal">
      <formula>"Laranja"</formula>
    </cfRule>
    <cfRule type="cellIs" dxfId="4374" priority="62" operator="equal">
      <formula>"Azul"</formula>
    </cfRule>
    <cfRule type="cellIs" dxfId="4373" priority="60" operator="equal">
      <formula>"Verde"</formula>
    </cfRule>
    <cfRule type="cellIs" dxfId="4372" priority="59" operator="equal">
      <formula>"Amarelo"</formula>
    </cfRule>
    <cfRule type="cellIs" dxfId="4371" priority="58" operator="equal">
      <formula>"Cinza"</formula>
    </cfRule>
    <cfRule type="cellIs" dxfId="4370" priority="61" operator="equal">
      <formula>"Vermelho"</formula>
    </cfRule>
    <cfRule type="cellIs" dxfId="4369" priority="57" operator="equal">
      <formula>"Roxo"</formula>
    </cfRule>
    <cfRule type="cellIs" dxfId="4368" priority="56" operator="equal">
      <formula>"Preto"</formula>
    </cfRule>
  </conditionalFormatting>
  <conditionalFormatting sqref="C43">
    <cfRule type="cellIs" dxfId="4367" priority="78" operator="equal">
      <formula>"Azul"</formula>
    </cfRule>
    <cfRule type="cellIs" dxfId="4366" priority="77" operator="equal">
      <formula>"Vermelho"</formula>
    </cfRule>
    <cfRule type="cellIs" dxfId="4365" priority="76" operator="equal">
      <formula>"Verde"</formula>
    </cfRule>
    <cfRule type="cellIs" dxfId="4364" priority="75" operator="equal">
      <formula>"Amarelo"</formula>
    </cfRule>
    <cfRule type="cellIs" dxfId="4363" priority="74" operator="equal">
      <formula>"Cinza"</formula>
    </cfRule>
    <cfRule type="cellIs" dxfId="4362" priority="73" operator="equal">
      <formula>"Roxo"</formula>
    </cfRule>
    <cfRule type="cellIs" dxfId="4361" priority="71" operator="equal">
      <formula>"Laranja"</formula>
    </cfRule>
    <cfRule type="cellIs" dxfId="4360" priority="72" operator="equal">
      <formula>"Preto"</formula>
    </cfRule>
  </conditionalFormatting>
  <conditionalFormatting sqref="C56">
    <cfRule type="cellIs" dxfId="4359" priority="89" operator="equal">
      <formula>"Roxo"</formula>
    </cfRule>
    <cfRule type="cellIs" dxfId="4358" priority="87" operator="equal">
      <formula>"Laranja"</formula>
    </cfRule>
    <cfRule type="cellIs" dxfId="4357" priority="90" operator="equal">
      <formula>"Cinza"</formula>
    </cfRule>
    <cfRule type="cellIs" dxfId="4356" priority="91" operator="equal">
      <formula>"Amarelo"</formula>
    </cfRule>
    <cfRule type="cellIs" dxfId="4355" priority="92" operator="equal">
      <formula>"Verde"</formula>
    </cfRule>
    <cfRule type="cellIs" dxfId="4354" priority="93" operator="equal">
      <formula>"Vermelho"</formula>
    </cfRule>
    <cfRule type="cellIs" dxfId="4353" priority="94" operator="equal">
      <formula>"Azul"</formula>
    </cfRule>
    <cfRule type="cellIs" dxfId="4352" priority="88" operator="equal">
      <formula>"Preto"</formula>
    </cfRule>
  </conditionalFormatting>
  <conditionalFormatting sqref="C69">
    <cfRule type="cellIs" dxfId="4351" priority="103" operator="equal">
      <formula>"Laranja"</formula>
    </cfRule>
    <cfRule type="cellIs" dxfId="4350" priority="108" operator="equal">
      <formula>"Verde"</formula>
    </cfRule>
    <cfRule type="cellIs" dxfId="4349" priority="107" operator="equal">
      <formula>"Amarelo"</formula>
    </cfRule>
    <cfRule type="cellIs" dxfId="4348" priority="106" operator="equal">
      <formula>"Cinza"</formula>
    </cfRule>
    <cfRule type="cellIs" dxfId="4347" priority="105" operator="equal">
      <formula>"Roxo"</formula>
    </cfRule>
    <cfRule type="cellIs" dxfId="4346" priority="104" operator="equal">
      <formula>"Preto"</formula>
    </cfRule>
    <cfRule type="cellIs" dxfId="4345" priority="110" operator="equal">
      <formula>"Azul"</formula>
    </cfRule>
    <cfRule type="cellIs" dxfId="4344" priority="109" operator="equal">
      <formula>"Vermelho"</formula>
    </cfRule>
  </conditionalFormatting>
  <conditionalFormatting sqref="C82">
    <cfRule type="cellIs" dxfId="4343" priority="126" operator="equal">
      <formula>"Azul"</formula>
    </cfRule>
    <cfRule type="cellIs" dxfId="4342" priority="119" operator="equal">
      <formula>"Laranja"</formula>
    </cfRule>
    <cfRule type="cellIs" dxfId="4341" priority="120" operator="equal">
      <formula>"Preto"</formula>
    </cfRule>
    <cfRule type="cellIs" dxfId="4340" priority="121" operator="equal">
      <formula>"Roxo"</formula>
    </cfRule>
    <cfRule type="cellIs" dxfId="4339" priority="122" operator="equal">
      <formula>"Cinza"</formula>
    </cfRule>
    <cfRule type="cellIs" dxfId="4338" priority="123" operator="equal">
      <formula>"Amarelo"</formula>
    </cfRule>
    <cfRule type="cellIs" dxfId="4337" priority="124" operator="equal">
      <formula>"Verde"</formula>
    </cfRule>
    <cfRule type="cellIs" dxfId="4336" priority="125" operator="equal">
      <formula>"Vermelho"</formula>
    </cfRule>
  </conditionalFormatting>
  <conditionalFormatting sqref="C95">
    <cfRule type="cellIs" dxfId="4335" priority="142" operator="equal">
      <formula>"Azul"</formula>
    </cfRule>
    <cfRule type="cellIs" dxfId="4334" priority="141" operator="equal">
      <formula>"Vermelho"</formula>
    </cfRule>
    <cfRule type="cellIs" dxfId="4333" priority="140" operator="equal">
      <formula>"Verde"</formula>
    </cfRule>
    <cfRule type="cellIs" dxfId="4332" priority="139" operator="equal">
      <formula>"Amarelo"</formula>
    </cfRule>
    <cfRule type="cellIs" dxfId="4331" priority="138" operator="equal">
      <formula>"Cinza"</formula>
    </cfRule>
    <cfRule type="cellIs" dxfId="4330" priority="137" operator="equal">
      <formula>"Roxo"</formula>
    </cfRule>
    <cfRule type="cellIs" dxfId="4329" priority="136" operator="equal">
      <formula>"Preto"</formula>
    </cfRule>
    <cfRule type="cellIs" dxfId="4328" priority="135" operator="equal">
      <formula>"Laranja"</formula>
    </cfRule>
  </conditionalFormatting>
  <conditionalFormatting sqref="C108">
    <cfRule type="cellIs" dxfId="4327" priority="154" operator="equal">
      <formula>"Cinza"</formula>
    </cfRule>
    <cfRule type="cellIs" dxfId="4326" priority="153" operator="equal">
      <formula>"Roxo"</formula>
    </cfRule>
    <cfRule type="cellIs" dxfId="4325" priority="152" operator="equal">
      <formula>"Preto"</formula>
    </cfRule>
    <cfRule type="cellIs" dxfId="4324" priority="151" operator="equal">
      <formula>"Laranja"</formula>
    </cfRule>
    <cfRule type="cellIs" dxfId="4323" priority="158" operator="equal">
      <formula>"Azul"</formula>
    </cfRule>
    <cfRule type="cellIs" dxfId="4322" priority="157" operator="equal">
      <formula>"Vermelho"</formula>
    </cfRule>
    <cfRule type="cellIs" dxfId="4321" priority="156" operator="equal">
      <formula>"Verde"</formula>
    </cfRule>
    <cfRule type="cellIs" dxfId="4320" priority="155" operator="equal">
      <formula>"Amarelo"</formula>
    </cfRule>
  </conditionalFormatting>
  <conditionalFormatting sqref="C121">
    <cfRule type="cellIs" dxfId="4319" priority="174" operator="equal">
      <formula>"Azul"</formula>
    </cfRule>
    <cfRule type="cellIs" dxfId="4318" priority="168" operator="equal">
      <formula>"Preto"</formula>
    </cfRule>
    <cfRule type="cellIs" dxfId="4317" priority="167" operator="equal">
      <formula>"Laranja"</formula>
    </cfRule>
    <cfRule type="cellIs" dxfId="4316" priority="169" operator="equal">
      <formula>"Roxo"</formula>
    </cfRule>
    <cfRule type="cellIs" dxfId="4315" priority="170" operator="equal">
      <formula>"Cinza"</formula>
    </cfRule>
    <cfRule type="cellIs" dxfId="4314" priority="171" operator="equal">
      <formula>"Amarelo"</formula>
    </cfRule>
    <cfRule type="cellIs" dxfId="4313" priority="172" operator="equal">
      <formula>"Verde"</formula>
    </cfRule>
    <cfRule type="cellIs" dxfId="4312" priority="173" operator="equal">
      <formula>"Vermelho"</formula>
    </cfRule>
  </conditionalFormatting>
  <conditionalFormatting sqref="S4">
    <cfRule type="cellIs" dxfId="4311" priority="31" operator="equal">
      <formula>"Laranja"</formula>
    </cfRule>
    <cfRule type="cellIs" dxfId="4310" priority="35" operator="equal">
      <formula>"Amarelo"</formula>
    </cfRule>
    <cfRule type="cellIs" dxfId="4309" priority="36" operator="equal">
      <formula>"Verde"</formula>
    </cfRule>
    <cfRule type="cellIs" dxfId="4308" priority="38" operator="equal">
      <formula>"Azul"</formula>
    </cfRule>
    <cfRule type="cellIs" dxfId="4307" priority="32" operator="equal">
      <formula>"Preto"</formula>
    </cfRule>
    <cfRule type="cellIs" dxfId="4306" priority="33" operator="equal">
      <formula>"Roxo"</formula>
    </cfRule>
    <cfRule type="cellIs" dxfId="4305" priority="34" operator="equal">
      <formula>"Cinza"</formula>
    </cfRule>
    <cfRule type="cellIs" dxfId="4304" priority="37" operator="equal">
      <formula>"Vermelho"</formula>
    </cfRule>
  </conditionalFormatting>
  <conditionalFormatting sqref="S17">
    <cfRule type="cellIs" dxfId="4303" priority="52" operator="equal">
      <formula>"Verde"</formula>
    </cfRule>
    <cfRule type="cellIs" dxfId="4302" priority="53" operator="equal">
      <formula>"Vermelho"</formula>
    </cfRule>
    <cfRule type="cellIs" dxfId="4301" priority="54" operator="equal">
      <formula>"Azul"</formula>
    </cfRule>
    <cfRule type="cellIs" dxfId="4300" priority="47" operator="equal">
      <formula>"Laranja"</formula>
    </cfRule>
    <cfRule type="cellIs" dxfId="4299" priority="48" operator="equal">
      <formula>"Preto"</formula>
    </cfRule>
    <cfRule type="cellIs" dxfId="4298" priority="49" operator="equal">
      <formula>"Roxo"</formula>
    </cfRule>
    <cfRule type="cellIs" dxfId="4297" priority="50" operator="equal">
      <formula>"Cinza"</formula>
    </cfRule>
    <cfRule type="cellIs" dxfId="4296" priority="51" operator="equal">
      <formula>"Amarelo"</formula>
    </cfRule>
  </conditionalFormatting>
  <conditionalFormatting sqref="S30">
    <cfRule type="cellIs" dxfId="4295" priority="67" operator="equal">
      <formula>"Amarelo"</formula>
    </cfRule>
    <cfRule type="cellIs" dxfId="4294" priority="68" operator="equal">
      <formula>"Verde"</formula>
    </cfRule>
    <cfRule type="cellIs" dxfId="4293" priority="69" operator="equal">
      <formula>"Vermelho"</formula>
    </cfRule>
    <cfRule type="cellIs" dxfId="4292" priority="70" operator="equal">
      <formula>"Azul"</formula>
    </cfRule>
    <cfRule type="cellIs" dxfId="4291" priority="63" operator="equal">
      <formula>"Laranja"</formula>
    </cfRule>
    <cfRule type="cellIs" dxfId="4290" priority="64" operator="equal">
      <formula>"Preto"</formula>
    </cfRule>
    <cfRule type="cellIs" dxfId="4289" priority="65" operator="equal">
      <formula>"Roxo"</formula>
    </cfRule>
    <cfRule type="cellIs" dxfId="4288" priority="66" operator="equal">
      <formula>"Cinza"</formula>
    </cfRule>
  </conditionalFormatting>
  <conditionalFormatting sqref="S43">
    <cfRule type="cellIs" dxfId="4287" priority="82" operator="equal">
      <formula>"Cinza"</formula>
    </cfRule>
    <cfRule type="cellIs" dxfId="4286" priority="81" operator="equal">
      <formula>"Roxo"</formula>
    </cfRule>
    <cfRule type="cellIs" dxfId="4285" priority="80" operator="equal">
      <formula>"Preto"</formula>
    </cfRule>
    <cfRule type="cellIs" dxfId="4284" priority="79" operator="equal">
      <formula>"Laranja"</formula>
    </cfRule>
    <cfRule type="cellIs" dxfId="4283" priority="84" operator="equal">
      <formula>"Verde"</formula>
    </cfRule>
    <cfRule type="cellIs" dxfId="4282" priority="85" operator="equal">
      <formula>"Vermelho"</formula>
    </cfRule>
    <cfRule type="cellIs" dxfId="4281" priority="83" operator="equal">
      <formula>"Amarelo"</formula>
    </cfRule>
    <cfRule type="cellIs" dxfId="4280" priority="86" operator="equal">
      <formula>"Azul"</formula>
    </cfRule>
  </conditionalFormatting>
  <conditionalFormatting sqref="S56">
    <cfRule type="cellIs" dxfId="4279" priority="102" operator="equal">
      <formula>"Azul"</formula>
    </cfRule>
    <cfRule type="cellIs" dxfId="4278" priority="101" operator="equal">
      <formula>"Vermelho"</formula>
    </cfRule>
    <cfRule type="cellIs" dxfId="4277" priority="100" operator="equal">
      <formula>"Verde"</formula>
    </cfRule>
    <cfRule type="cellIs" dxfId="4276" priority="99" operator="equal">
      <formula>"Amarelo"</formula>
    </cfRule>
    <cfRule type="cellIs" dxfId="4275" priority="98" operator="equal">
      <formula>"Cinza"</formula>
    </cfRule>
    <cfRule type="cellIs" dxfId="4274" priority="97" operator="equal">
      <formula>"Roxo"</formula>
    </cfRule>
    <cfRule type="cellIs" dxfId="4273" priority="96" operator="equal">
      <formula>"Preto"</formula>
    </cfRule>
    <cfRule type="cellIs" dxfId="4272" priority="95" operator="equal">
      <formula>"Laranja"</formula>
    </cfRule>
  </conditionalFormatting>
  <conditionalFormatting sqref="S69">
    <cfRule type="cellIs" dxfId="4271" priority="111" operator="equal">
      <formula>"Laranja"</formula>
    </cfRule>
    <cfRule type="cellIs" dxfId="4270" priority="112" operator="equal">
      <formula>"Preto"</formula>
    </cfRule>
    <cfRule type="cellIs" dxfId="4269" priority="113" operator="equal">
      <formula>"Roxo"</formula>
    </cfRule>
    <cfRule type="cellIs" dxfId="4268" priority="114" operator="equal">
      <formula>"Cinza"</formula>
    </cfRule>
    <cfRule type="cellIs" dxfId="4267" priority="115" operator="equal">
      <formula>"Amarelo"</formula>
    </cfRule>
    <cfRule type="cellIs" dxfId="4266" priority="116" operator="equal">
      <formula>"Verde"</formula>
    </cfRule>
    <cfRule type="cellIs" dxfId="4265" priority="117" operator="equal">
      <formula>"Vermelho"</formula>
    </cfRule>
    <cfRule type="cellIs" dxfId="4264" priority="118" operator="equal">
      <formula>"Azul"</formula>
    </cfRule>
  </conditionalFormatting>
  <conditionalFormatting sqref="S82">
    <cfRule type="cellIs" dxfId="4263" priority="128" operator="equal">
      <formula>"Preto"</formula>
    </cfRule>
    <cfRule type="cellIs" dxfId="4262" priority="129" operator="equal">
      <formula>"Roxo"</formula>
    </cfRule>
    <cfRule type="cellIs" dxfId="4261" priority="130" operator="equal">
      <formula>"Cinza"</formula>
    </cfRule>
    <cfRule type="cellIs" dxfId="4260" priority="131" operator="equal">
      <formula>"Amarelo"</formula>
    </cfRule>
    <cfRule type="cellIs" dxfId="4259" priority="132" operator="equal">
      <formula>"Verde"</formula>
    </cfRule>
    <cfRule type="cellIs" dxfId="4258" priority="133" operator="equal">
      <formula>"Vermelho"</formula>
    </cfRule>
    <cfRule type="cellIs" dxfId="4257" priority="134" operator="equal">
      <formula>"Azul"</formula>
    </cfRule>
    <cfRule type="cellIs" dxfId="4256" priority="127" operator="equal">
      <formula>"Laranja"</formula>
    </cfRule>
  </conditionalFormatting>
  <conditionalFormatting sqref="S95">
    <cfRule type="cellIs" dxfId="4255" priority="144" operator="equal">
      <formula>"Preto"</formula>
    </cfRule>
    <cfRule type="cellIs" dxfId="4254" priority="150" operator="equal">
      <formula>"Azul"</formula>
    </cfRule>
    <cfRule type="cellIs" dxfId="4253" priority="149" operator="equal">
      <formula>"Vermelho"</formula>
    </cfRule>
    <cfRule type="cellIs" dxfId="4252" priority="148" operator="equal">
      <formula>"Verde"</formula>
    </cfRule>
    <cfRule type="cellIs" dxfId="4251" priority="147" operator="equal">
      <formula>"Amarelo"</formula>
    </cfRule>
    <cfRule type="cellIs" dxfId="4250" priority="146" operator="equal">
      <formula>"Cinza"</formula>
    </cfRule>
    <cfRule type="cellIs" dxfId="4249" priority="145" operator="equal">
      <formula>"Roxo"</formula>
    </cfRule>
    <cfRule type="cellIs" dxfId="4248" priority="143" operator="equal">
      <formula>"Laranja"</formula>
    </cfRule>
  </conditionalFormatting>
  <conditionalFormatting sqref="S108">
    <cfRule type="cellIs" dxfId="4247" priority="159" operator="equal">
      <formula>"Laranja"</formula>
    </cfRule>
    <cfRule type="cellIs" dxfId="4246" priority="160" operator="equal">
      <formula>"Preto"</formula>
    </cfRule>
    <cfRule type="cellIs" dxfId="4245" priority="161" operator="equal">
      <formula>"Roxo"</formula>
    </cfRule>
    <cfRule type="cellIs" dxfId="4244" priority="162" operator="equal">
      <formula>"Cinza"</formula>
    </cfRule>
    <cfRule type="cellIs" dxfId="4243" priority="163" operator="equal">
      <formula>"Amarelo"</formula>
    </cfRule>
    <cfRule type="cellIs" dxfId="4242" priority="164" operator="equal">
      <formula>"Verde"</formula>
    </cfRule>
    <cfRule type="cellIs" dxfId="4241" priority="166" operator="equal">
      <formula>"Azul"</formula>
    </cfRule>
    <cfRule type="cellIs" dxfId="4240" priority="165" operator="equal">
      <formula>"Vermelho"</formula>
    </cfRule>
  </conditionalFormatting>
  <conditionalFormatting sqref="S121">
    <cfRule type="cellIs" dxfId="4239" priority="175" operator="equal">
      <formula>"Laranja"</formula>
    </cfRule>
    <cfRule type="cellIs" dxfId="4238" priority="176" operator="equal">
      <formula>"Preto"</formula>
    </cfRule>
    <cfRule type="cellIs" dxfId="4237" priority="177" operator="equal">
      <formula>"Roxo"</formula>
    </cfRule>
    <cfRule type="cellIs" dxfId="4236" priority="178" operator="equal">
      <formula>"Cinza"</formula>
    </cfRule>
    <cfRule type="cellIs" dxfId="4235" priority="179" operator="equal">
      <formula>"Amarelo"</formula>
    </cfRule>
    <cfRule type="cellIs" dxfId="4234" priority="180" operator="equal">
      <formula>"Verde"</formula>
    </cfRule>
    <cfRule type="cellIs" dxfId="4233" priority="181" operator="equal">
      <formula>"Vermelho"</formula>
    </cfRule>
    <cfRule type="cellIs" dxfId="4232" priority="182" operator="equal">
      <formula>"Azul"</formula>
    </cfRule>
  </conditionalFormatting>
  <conditionalFormatting sqref="W43:AC76 AF44:AF45 AI44:AI45">
    <cfRule type="cellIs" dxfId="4231" priority="15" operator="greaterThan">
      <formula>0</formula>
    </cfRule>
  </conditionalFormatting>
  <conditionalFormatting sqref="AD3:AD5">
    <cfRule type="top10" dxfId="4230" priority="183" rank="1"/>
  </conditionalFormatting>
  <conditionalFormatting sqref="AD6:AD10">
    <cfRule type="top10" dxfId="4229" priority="14" rank="1"/>
  </conditionalFormatting>
  <conditionalFormatting sqref="AD11:AD18">
    <cfRule type="top10" dxfId="4228" priority="13" rank="2"/>
  </conditionalFormatting>
  <conditionalFormatting sqref="AD19:AD23">
    <cfRule type="top10" dxfId="4227" priority="12" rank="1"/>
  </conditionalFormatting>
  <conditionalFormatting sqref="AD24:AD31">
    <cfRule type="top10" dxfId="4226" priority="11" rank="2"/>
  </conditionalFormatting>
  <conditionalFormatting sqref="AD32:AD36">
    <cfRule type="top10" dxfId="4225" priority="10" rank="1"/>
  </conditionalFormatting>
  <conditionalFormatting sqref="AE3:AE36">
    <cfRule type="cellIs" dxfId="4224" priority="1" operator="equal">
      <formula>2</formula>
    </cfRule>
  </conditionalFormatting>
  <conditionalFormatting sqref="AF3:AF5">
    <cfRule type="top10" dxfId="4223" priority="22" rank="1"/>
  </conditionalFormatting>
  <conditionalFormatting sqref="AF6:AF10">
    <cfRule type="top10" dxfId="4222" priority="21" rank="1"/>
  </conditionalFormatting>
  <conditionalFormatting sqref="AF11:AF18">
    <cfRule type="top10" dxfId="4221" priority="20" rank="2"/>
  </conditionalFormatting>
  <conditionalFormatting sqref="AF19:AF23">
    <cfRule type="top10" dxfId="4220" priority="19" rank="1"/>
  </conditionalFormatting>
  <conditionalFormatting sqref="AF24:AF31">
    <cfRule type="top10" dxfId="4219" priority="18" rank="2"/>
  </conditionalFormatting>
  <conditionalFormatting sqref="AF32:AF36">
    <cfRule type="top10" dxfId="4218" priority="17" rank="1"/>
  </conditionalFormatting>
  <conditionalFormatting sqref="AG3:AG36">
    <cfRule type="cellIs" dxfId="4217" priority="16" operator="greaterThan">
      <formula>0</formula>
    </cfRule>
  </conditionalFormatting>
  <conditionalFormatting sqref="AH3:AH5">
    <cfRule type="top10" dxfId="4216" priority="7" bottom="1" rank="1"/>
  </conditionalFormatting>
  <conditionalFormatting sqref="AH6:AH10">
    <cfRule type="top10" dxfId="4215" priority="6" bottom="1" rank="1"/>
  </conditionalFormatting>
  <conditionalFormatting sqref="AH11:AH18">
    <cfRule type="top10" dxfId="4214" priority="5" bottom="1" rank="2"/>
  </conditionalFormatting>
  <conditionalFormatting sqref="AH19:AH23">
    <cfRule type="top10" dxfId="4213" priority="4" bottom="1" rank="1"/>
  </conditionalFormatting>
  <conditionalFormatting sqref="AH1:AI1">
    <cfRule type="cellIs" dxfId="4212" priority="8" operator="equal">
      <formula>2</formula>
    </cfRule>
    <cfRule type="cellIs" dxfId="4211" priority="9" operator="equal">
      <formula>1</formula>
    </cfRule>
  </conditionalFormatting>
  <conditionalFormatting sqref="AI24:AI31">
    <cfRule type="top10" dxfId="4210" priority="3" rank="2"/>
  </conditionalFormatting>
  <conditionalFormatting sqref="AI32:AI36">
    <cfRule type="top10" dxfId="4209" priority="2" rank="1"/>
  </conditionalFormatting>
  <pageMargins left="0.7" right="0.7" top="0.75" bottom="0.75" header="0" footer="0"/>
  <pageSetup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3B354-9DE4-42A1-B610-9B50129640F5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W29" sqref="W29"/>
      <selection pane="topRight" activeCell="W29" sqref="W29"/>
      <selection pane="bottomLeft" activeCell="W29" sqref="W29"/>
      <selection pane="bottomRight" activeCell="BB11" sqref="BB11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W15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77</v>
      </c>
      <c r="W3" s="169">
        <f t="shared" ref="W3:W36" si="0">COUNTIF($C$2:$C$123,V3)+COUNTIF($S$2:$S$123,V3)</f>
        <v>7</v>
      </c>
      <c r="X3" s="164">
        <f t="shared" ref="X3:X36" si="1">SUMIF($C$2:$C$123,V3,$F$2:$F$123)+SUMIF($S$2:$S$123,V3,$M$2:$M$123)</f>
        <v>9</v>
      </c>
      <c r="Y3" s="164">
        <f t="shared" ref="Y3:Y36" si="2">SUMIF($C$2:$C$123,V3,$G$2:$G$123)+SUMIF($S$2:$S$123,V3,$N$2:$N$123)</f>
        <v>8</v>
      </c>
      <c r="Z3" s="164">
        <f t="shared" ref="Z3:Z36" si="3">SUMIF($C$2:$C$123,V3,$H$2:$H$123)+SUMIF($S$2:$S$123,V3,$O$2:$O$123)</f>
        <v>3</v>
      </c>
      <c r="AA3" s="164">
        <f>SUMIF($C$2:$C$123,V3,$I$2:$I$123)+SUMIF($S$2:$S$123,V3,$P$2:P$123)</f>
        <v>2</v>
      </c>
      <c r="AB3" s="174">
        <f t="shared" ref="AB3:AB36" si="4">SUMIF($C$2:$C$123,V3,$J$2:$J$123)+SUMIF($S$2:$S$123,V3,$Q$2:$Q$123)</f>
        <v>2</v>
      </c>
      <c r="AC3" s="180">
        <f t="shared" ref="AC3:AC36" si="5">SUMIF($C$2:$C$123,V3,$E$2:$E$123)+SUMIF($S$2:$S$123,V3,$L$2:$L$123)</f>
        <v>11</v>
      </c>
      <c r="AD3" s="183">
        <f t="shared" ref="AD3:AD36" si="6">IFERROR(IF(W3&gt;=($AI$42*$AI$43),(AC3)/(W3*3),"-"),"-")</f>
        <v>0.52380952380952384</v>
      </c>
      <c r="AE3" s="180">
        <f>IF(W3&gt;0,IF(AH3=MIN($AH$3:$AH$5),2,0),)</f>
        <v>2</v>
      </c>
      <c r="AF3" s="190">
        <f>IF(W3&gt;0,IF(AD3=MAX($AD$3:$AD$5),AC3+AE3+2,AC3+AE3),)</f>
        <v>15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1.1428571428571428</v>
      </c>
      <c r="AI3" s="206">
        <f>IFERROR(IF(W3&gt;=($AI$42*$AI$43),X3/W3,"-"),"-")</f>
        <v>1.2857142857142858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199</v>
      </c>
      <c r="D4" s="49">
        <f>SUM(D5:D14)</f>
        <v>1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1</v>
      </c>
      <c r="S4" s="149" t="s">
        <v>198</v>
      </c>
      <c r="T4" s="34"/>
      <c r="U4" s="159" t="s">
        <v>18</v>
      </c>
      <c r="V4" s="197" t="s">
        <v>164</v>
      </c>
      <c r="W4" s="170">
        <f t="shared" si="0"/>
        <v>7</v>
      </c>
      <c r="X4" s="52">
        <f t="shared" si="1"/>
        <v>8</v>
      </c>
      <c r="Y4" s="52">
        <f t="shared" si="2"/>
        <v>9</v>
      </c>
      <c r="Z4" s="52">
        <f t="shared" si="3"/>
        <v>2</v>
      </c>
      <c r="AA4" s="52">
        <f>SUMIF($C$2:$C$123,V4,$I$2:$I$123)+SUMIF($S$2:$S$123,V4,$P$2:P$123)</f>
        <v>2</v>
      </c>
      <c r="AB4" s="171">
        <f t="shared" si="4"/>
        <v>3</v>
      </c>
      <c r="AC4" s="178">
        <f t="shared" si="5"/>
        <v>8</v>
      </c>
      <c r="AD4" s="181">
        <f t="shared" si="6"/>
        <v>0.38095238095238093</v>
      </c>
      <c r="AE4" s="178">
        <f>IF(W4&gt;0,IF(AH4=MIN($AH$3:$AH$5),2,0),)</f>
        <v>0</v>
      </c>
      <c r="AF4" s="191">
        <f>IF(W4&gt;0,IF(AD4=MAX($AD$3:$AD$5),AC4+AE4+2,AC4+AE4),)</f>
        <v>8</v>
      </c>
      <c r="AG4" s="187">
        <f t="shared" si="7"/>
        <v>0</v>
      </c>
      <c r="AH4" s="53">
        <f t="shared" si="8"/>
        <v>1.2857142857142858</v>
      </c>
      <c r="AI4" s="207">
        <f t="shared" ref="AI4:AI36" si="9">IFERROR(IF(W4&gt;=($AI$42*$AI$43),X4/W4,"-"),"-")</f>
        <v>1.1428571428571428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77</v>
      </c>
      <c r="D5" s="56"/>
      <c r="E5" s="56">
        <f t="shared" ref="E5:E14" si="10">IF((C5=""),0,IF($D$4=$R$4,1,IF($D$4&gt;$R$4,3,IF($D$4&lt;$R$4,0))))</f>
        <v>1</v>
      </c>
      <c r="F5" s="56">
        <f t="shared" ref="F5:F14" si="11">$D$4</f>
        <v>1</v>
      </c>
      <c r="G5" s="56">
        <f t="shared" ref="G5:G14" si="12">$R$4</f>
        <v>1</v>
      </c>
      <c r="H5" s="56">
        <f t="shared" ref="H5:H14" si="13">IF((C5=""),0,IF($D$4&gt;$R$4,1,0))</f>
        <v>0</v>
      </c>
      <c r="I5" s="56">
        <f t="shared" ref="I5:I14" si="14">IF((C5=""),0,IF($D$4=$R$4,1,0))</f>
        <v>1</v>
      </c>
      <c r="J5" s="56">
        <f t="shared" ref="J5:J14" si="15">IF((C5=""),0,IF($D$4&lt;$R$4,1,0))</f>
        <v>0</v>
      </c>
      <c r="K5" s="57"/>
      <c r="L5" s="56">
        <f t="shared" ref="L5:L14" si="16">IF((S5=""),0,IF($D$4=$R$4,1,IF($D$4&lt;$R$4,3,IF($D$4&gt;$R$4,0))))</f>
        <v>1</v>
      </c>
      <c r="M5" s="56">
        <f t="shared" ref="M5:M14" si="17">$R$4</f>
        <v>1</v>
      </c>
      <c r="N5" s="56">
        <f t="shared" ref="N5:N14" si="18">$D$4</f>
        <v>1</v>
      </c>
      <c r="O5" s="56">
        <f t="shared" ref="O5:O14" si="19">IF((S5=""),0,IF($D$4&lt;$R$4,1,0))</f>
        <v>0</v>
      </c>
      <c r="P5" s="56">
        <f t="shared" ref="P5:P14" si="20">IF((S5=""),0,IF($D$4=$R$4,1,0))</f>
        <v>1</v>
      </c>
      <c r="Q5" s="56">
        <f t="shared" ref="Q5:Q14" si="21">IF((S5=""),0,IF($D$4&gt;$R$4,1,0))</f>
        <v>0</v>
      </c>
      <c r="R5" s="56"/>
      <c r="S5" s="55" t="s">
        <v>164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142</v>
      </c>
      <c r="D6" s="56"/>
      <c r="E6" s="56">
        <f t="shared" si="10"/>
        <v>1</v>
      </c>
      <c r="F6" s="56">
        <f t="shared" si="11"/>
        <v>1</v>
      </c>
      <c r="G6" s="56">
        <f t="shared" si="12"/>
        <v>1</v>
      </c>
      <c r="H6" s="56">
        <f t="shared" si="13"/>
        <v>0</v>
      </c>
      <c r="I6" s="56">
        <f t="shared" si="14"/>
        <v>1</v>
      </c>
      <c r="J6" s="56">
        <f t="shared" si="15"/>
        <v>0</v>
      </c>
      <c r="K6" s="57"/>
      <c r="L6" s="56">
        <f t="shared" si="16"/>
        <v>1</v>
      </c>
      <c r="M6" s="56">
        <f t="shared" si="17"/>
        <v>1</v>
      </c>
      <c r="N6" s="56">
        <f t="shared" si="18"/>
        <v>1</v>
      </c>
      <c r="O6" s="56">
        <f t="shared" si="19"/>
        <v>0</v>
      </c>
      <c r="P6" s="56">
        <f t="shared" si="20"/>
        <v>1</v>
      </c>
      <c r="Q6" s="56">
        <f t="shared" si="21"/>
        <v>0</v>
      </c>
      <c r="R6" s="56"/>
      <c r="S6" s="55" t="s">
        <v>112</v>
      </c>
      <c r="T6" s="34"/>
      <c r="U6" s="163" t="s">
        <v>78</v>
      </c>
      <c r="V6" s="199" t="s">
        <v>142</v>
      </c>
      <c r="W6" s="169">
        <f t="shared" si="0"/>
        <v>4</v>
      </c>
      <c r="X6" s="164">
        <f t="shared" si="1"/>
        <v>6</v>
      </c>
      <c r="Y6" s="164">
        <f t="shared" si="2"/>
        <v>4</v>
      </c>
      <c r="Z6" s="164">
        <f t="shared" si="3"/>
        <v>1</v>
      </c>
      <c r="AA6" s="164">
        <f>SUMIF($C$2:$C$123,V6,$I$2:$I$123)+SUMIF($S$2:$S$123,V6,$P$2:P$123)</f>
        <v>2</v>
      </c>
      <c r="AB6" s="174">
        <f t="shared" si="4"/>
        <v>1</v>
      </c>
      <c r="AC6" s="180">
        <f t="shared" si="5"/>
        <v>5</v>
      </c>
      <c r="AD6" s="183">
        <f t="shared" si="6"/>
        <v>0.41666666666666669</v>
      </c>
      <c r="AE6" s="180">
        <f>IF(W6&gt;0,IF(AH6=MIN($AH$6:$AH$10),2,0),)</f>
        <v>0</v>
      </c>
      <c r="AF6" s="190">
        <f>IF(W6&gt;0,IF(AD6=MAX($AD$6:$AD$10),AC6+AE6+2,AC6+AE6),)</f>
        <v>5</v>
      </c>
      <c r="AG6" s="189">
        <f t="shared" si="7"/>
        <v>1</v>
      </c>
      <c r="AH6" s="165">
        <f t="shared" si="8"/>
        <v>1</v>
      </c>
      <c r="AI6" s="206">
        <f t="shared" si="9"/>
        <v>1.5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173</v>
      </c>
      <c r="D7" s="56"/>
      <c r="E7" s="56">
        <f t="shared" si="10"/>
        <v>1</v>
      </c>
      <c r="F7" s="56">
        <f t="shared" si="11"/>
        <v>1</v>
      </c>
      <c r="G7" s="56">
        <f t="shared" si="12"/>
        <v>1</v>
      </c>
      <c r="H7" s="56">
        <f t="shared" si="13"/>
        <v>0</v>
      </c>
      <c r="I7" s="56">
        <f t="shared" si="14"/>
        <v>1</v>
      </c>
      <c r="J7" s="56">
        <f t="shared" si="15"/>
        <v>0</v>
      </c>
      <c r="K7" s="57"/>
      <c r="L7" s="56">
        <f t="shared" si="16"/>
        <v>1</v>
      </c>
      <c r="M7" s="56">
        <f t="shared" si="17"/>
        <v>1</v>
      </c>
      <c r="N7" s="56">
        <f t="shared" si="18"/>
        <v>1</v>
      </c>
      <c r="O7" s="56">
        <f t="shared" si="19"/>
        <v>0</v>
      </c>
      <c r="P7" s="56">
        <f t="shared" si="20"/>
        <v>1</v>
      </c>
      <c r="Q7" s="56">
        <f t="shared" si="21"/>
        <v>0</v>
      </c>
      <c r="R7" s="56"/>
      <c r="S7" s="55" t="s">
        <v>146</v>
      </c>
      <c r="T7" s="34"/>
      <c r="U7" s="166" t="s">
        <v>78</v>
      </c>
      <c r="V7" s="200" t="s">
        <v>112</v>
      </c>
      <c r="W7" s="170">
        <f t="shared" si="0"/>
        <v>3</v>
      </c>
      <c r="X7" s="52">
        <f t="shared" si="1"/>
        <v>1</v>
      </c>
      <c r="Y7" s="52">
        <f t="shared" si="2"/>
        <v>7</v>
      </c>
      <c r="Z7" s="52">
        <f t="shared" si="3"/>
        <v>0</v>
      </c>
      <c r="AA7" s="52">
        <f>SUMIF($C$2:$C$123,V7,$I$2:$I$123)+SUMIF($S$2:$S$123,V7,$P$2:P$123)</f>
        <v>1</v>
      </c>
      <c r="AB7" s="171">
        <f t="shared" si="4"/>
        <v>2</v>
      </c>
      <c r="AC7" s="178">
        <f t="shared" si="5"/>
        <v>1</v>
      </c>
      <c r="AD7" s="181">
        <f t="shared" si="6"/>
        <v>0.1111111111111111</v>
      </c>
      <c r="AE7" s="178">
        <f>IF(W7&gt;0,IF(AH7=MIN($AH$6:$AH$10),2,0),)</f>
        <v>0</v>
      </c>
      <c r="AF7" s="191">
        <f>IF(W7&gt;0,IF(AD7=MAX($AD$6:$AD$10),AC7+AE7+2,AC7+AE7),)</f>
        <v>1</v>
      </c>
      <c r="AG7" s="187">
        <f t="shared" si="7"/>
        <v>0</v>
      </c>
      <c r="AH7" s="53">
        <f t="shared" si="8"/>
        <v>2.3333333333333335</v>
      </c>
      <c r="AI7" s="207">
        <f t="shared" si="9"/>
        <v>0.33333333333333331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197</v>
      </c>
      <c r="D8" s="56"/>
      <c r="E8" s="56">
        <f t="shared" si="10"/>
        <v>1</v>
      </c>
      <c r="F8" s="56">
        <f t="shared" si="11"/>
        <v>1</v>
      </c>
      <c r="G8" s="56">
        <f t="shared" si="12"/>
        <v>1</v>
      </c>
      <c r="H8" s="56">
        <f t="shared" si="13"/>
        <v>0</v>
      </c>
      <c r="I8" s="56">
        <f t="shared" si="14"/>
        <v>1</v>
      </c>
      <c r="J8" s="56">
        <f t="shared" si="15"/>
        <v>0</v>
      </c>
      <c r="K8" s="57"/>
      <c r="L8" s="56">
        <f t="shared" si="16"/>
        <v>1</v>
      </c>
      <c r="M8" s="56">
        <f t="shared" si="17"/>
        <v>1</v>
      </c>
      <c r="N8" s="56">
        <f t="shared" si="18"/>
        <v>1</v>
      </c>
      <c r="O8" s="56">
        <f t="shared" si="19"/>
        <v>0</v>
      </c>
      <c r="P8" s="56">
        <f t="shared" si="20"/>
        <v>1</v>
      </c>
      <c r="Q8" s="56">
        <f t="shared" si="21"/>
        <v>0</v>
      </c>
      <c r="R8" s="56"/>
      <c r="S8" s="55" t="s">
        <v>144</v>
      </c>
      <c r="T8" s="34"/>
      <c r="U8" s="159" t="s">
        <v>78</v>
      </c>
      <c r="V8" s="197" t="s">
        <v>82</v>
      </c>
      <c r="W8" s="170">
        <f t="shared" si="0"/>
        <v>5</v>
      </c>
      <c r="X8" s="52">
        <f t="shared" si="1"/>
        <v>8</v>
      </c>
      <c r="Y8" s="52">
        <f t="shared" si="2"/>
        <v>4</v>
      </c>
      <c r="Z8" s="52">
        <f t="shared" si="3"/>
        <v>3</v>
      </c>
      <c r="AA8" s="52">
        <f>SUMIF($C$2:$C$123,V8,$I$2:$I$123)+SUMIF($S$2:$S$123,V8,$P$2:P$123)</f>
        <v>1</v>
      </c>
      <c r="AB8" s="171">
        <f t="shared" si="4"/>
        <v>1</v>
      </c>
      <c r="AC8" s="178">
        <f t="shared" si="5"/>
        <v>10</v>
      </c>
      <c r="AD8" s="181">
        <f t="shared" si="6"/>
        <v>0.66666666666666663</v>
      </c>
      <c r="AE8" s="178">
        <f>IF(W8&gt;0,IF(AH8=MIN($AH$6:$AH$10),2,0),)</f>
        <v>2</v>
      </c>
      <c r="AF8" s="191">
        <f>IF(W8&gt;0,IF(AD8=MAX($AD$6:$AD$10),AC8+AE8+2,AC8+AE8),)</f>
        <v>14</v>
      </c>
      <c r="AG8" s="187">
        <f t="shared" si="7"/>
        <v>0</v>
      </c>
      <c r="AH8" s="53">
        <f t="shared" si="8"/>
        <v>0.8</v>
      </c>
      <c r="AI8" s="207">
        <f t="shared" si="9"/>
        <v>1.6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 t="s">
        <v>13</v>
      </c>
      <c r="D9" s="56"/>
      <c r="E9" s="56">
        <f t="shared" si="10"/>
        <v>1</v>
      </c>
      <c r="F9" s="56">
        <f t="shared" si="11"/>
        <v>1</v>
      </c>
      <c r="G9" s="56">
        <f t="shared" si="12"/>
        <v>1</v>
      </c>
      <c r="H9" s="56">
        <f t="shared" si="13"/>
        <v>0</v>
      </c>
      <c r="I9" s="56">
        <f t="shared" si="14"/>
        <v>1</v>
      </c>
      <c r="J9" s="56">
        <f t="shared" si="15"/>
        <v>0</v>
      </c>
      <c r="K9" s="57"/>
      <c r="L9" s="56">
        <f t="shared" si="16"/>
        <v>1</v>
      </c>
      <c r="M9" s="56">
        <f t="shared" si="17"/>
        <v>1</v>
      </c>
      <c r="N9" s="56">
        <f t="shared" si="18"/>
        <v>1</v>
      </c>
      <c r="O9" s="56">
        <f t="shared" si="19"/>
        <v>0</v>
      </c>
      <c r="P9" s="56">
        <f t="shared" si="20"/>
        <v>1</v>
      </c>
      <c r="Q9" s="56">
        <f t="shared" si="21"/>
        <v>0</v>
      </c>
      <c r="R9" s="56"/>
      <c r="S9" s="55" t="s">
        <v>113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12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147</v>
      </c>
      <c r="D10" s="56"/>
      <c r="E10" s="56">
        <f t="shared" si="10"/>
        <v>1</v>
      </c>
      <c r="F10" s="56">
        <f t="shared" si="11"/>
        <v>1</v>
      </c>
      <c r="G10" s="56">
        <f t="shared" si="12"/>
        <v>1</v>
      </c>
      <c r="H10" s="56">
        <f t="shared" si="13"/>
        <v>0</v>
      </c>
      <c r="I10" s="56">
        <f t="shared" si="14"/>
        <v>1</v>
      </c>
      <c r="J10" s="56">
        <f t="shared" si="15"/>
        <v>0</v>
      </c>
      <c r="K10" s="57"/>
      <c r="L10" s="56">
        <f t="shared" si="16"/>
        <v>1</v>
      </c>
      <c r="M10" s="56">
        <f t="shared" si="17"/>
        <v>1</v>
      </c>
      <c r="N10" s="56">
        <f t="shared" si="18"/>
        <v>1</v>
      </c>
      <c r="O10" s="56">
        <f t="shared" si="19"/>
        <v>0</v>
      </c>
      <c r="P10" s="56">
        <f t="shared" si="20"/>
        <v>1</v>
      </c>
      <c r="Q10" s="56">
        <f t="shared" si="21"/>
        <v>0</v>
      </c>
      <c r="R10" s="56">
        <v>1</v>
      </c>
      <c r="S10" s="55" t="s">
        <v>15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 t="s">
        <v>119</v>
      </c>
      <c r="D11" s="56"/>
      <c r="E11" s="56">
        <f t="shared" si="10"/>
        <v>1</v>
      </c>
      <c r="F11" s="56">
        <f t="shared" si="11"/>
        <v>1</v>
      </c>
      <c r="G11" s="56">
        <f t="shared" si="12"/>
        <v>1</v>
      </c>
      <c r="H11" s="56">
        <f t="shared" si="13"/>
        <v>0</v>
      </c>
      <c r="I11" s="56">
        <f t="shared" si="14"/>
        <v>1</v>
      </c>
      <c r="J11" s="56">
        <f t="shared" si="15"/>
        <v>0</v>
      </c>
      <c r="K11" s="57"/>
      <c r="L11" s="56">
        <f t="shared" si="16"/>
        <v>1</v>
      </c>
      <c r="M11" s="56">
        <f t="shared" si="17"/>
        <v>1</v>
      </c>
      <c r="N11" s="56">
        <f t="shared" si="18"/>
        <v>1</v>
      </c>
      <c r="O11" s="56">
        <f t="shared" si="19"/>
        <v>0</v>
      </c>
      <c r="P11" s="56">
        <f t="shared" si="20"/>
        <v>1</v>
      </c>
      <c r="Q11" s="56">
        <f t="shared" si="21"/>
        <v>0</v>
      </c>
      <c r="R11" s="56"/>
      <c r="S11" s="55" t="s">
        <v>169</v>
      </c>
      <c r="T11" s="34"/>
      <c r="U11" s="168" t="s">
        <v>121</v>
      </c>
      <c r="V11" s="196" t="s">
        <v>146</v>
      </c>
      <c r="W11" s="169">
        <f t="shared" si="0"/>
        <v>4</v>
      </c>
      <c r="X11" s="164">
        <f t="shared" si="1"/>
        <v>7</v>
      </c>
      <c r="Y11" s="164">
        <f t="shared" si="2"/>
        <v>3</v>
      </c>
      <c r="Z11" s="164">
        <f t="shared" si="3"/>
        <v>2</v>
      </c>
      <c r="AA11" s="164">
        <f>SUMIF($C$2:$C$123,V11,$I$2:$I$123)+SUMIF($S$2:$S$123,V11,$P$2:P$123)</f>
        <v>2</v>
      </c>
      <c r="AB11" s="174">
        <f t="shared" si="4"/>
        <v>0</v>
      </c>
      <c r="AC11" s="180">
        <f t="shared" si="5"/>
        <v>8</v>
      </c>
      <c r="AD11" s="183">
        <f t="shared" si="6"/>
        <v>0.66666666666666663</v>
      </c>
      <c r="AE11" s="180">
        <f t="shared" ref="AE11:AE18" si="22">IF(W11&gt;0,IF(OR(SMALL($AH$11:$AH$18,2)=AH11,SMALL($AH$11:$AH$18,1)=AH11),2,0),)</f>
        <v>2</v>
      </c>
      <c r="AF11" s="190">
        <f t="shared" ref="AF11:AF18" si="23">IF(W11&gt;0,IF(OR(LARGE($AD$11:$AD$18,2)=AD11,LARGE($AD$11:$AD$18,1)=AD11),AC11+AE11+2,AC11+AE11),)</f>
        <v>12</v>
      </c>
      <c r="AG11" s="189">
        <f t="shared" si="7"/>
        <v>0</v>
      </c>
      <c r="AH11" s="165">
        <f t="shared" si="8"/>
        <v>0.75</v>
      </c>
      <c r="AI11" s="206">
        <f t="shared" si="9"/>
        <v>1.75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148</v>
      </c>
      <c r="D12" s="56">
        <v>1</v>
      </c>
      <c r="E12" s="56">
        <f t="shared" si="10"/>
        <v>1</v>
      </c>
      <c r="F12" s="56">
        <f t="shared" si="11"/>
        <v>1</v>
      </c>
      <c r="G12" s="56">
        <f t="shared" si="12"/>
        <v>1</v>
      </c>
      <c r="H12" s="56">
        <f t="shared" si="13"/>
        <v>0</v>
      </c>
      <c r="I12" s="56">
        <f t="shared" si="14"/>
        <v>1</v>
      </c>
      <c r="J12" s="56">
        <f t="shared" si="15"/>
        <v>0</v>
      </c>
      <c r="K12" s="57"/>
      <c r="L12" s="56">
        <f t="shared" si="16"/>
        <v>1</v>
      </c>
      <c r="M12" s="56">
        <f t="shared" si="17"/>
        <v>1</v>
      </c>
      <c r="N12" s="56">
        <f t="shared" si="18"/>
        <v>1</v>
      </c>
      <c r="O12" s="56">
        <f t="shared" si="19"/>
        <v>0</v>
      </c>
      <c r="P12" s="56">
        <f t="shared" si="20"/>
        <v>1</v>
      </c>
      <c r="Q12" s="56">
        <f t="shared" si="21"/>
        <v>0</v>
      </c>
      <c r="R12" s="56"/>
      <c r="S12" s="55" t="s">
        <v>12</v>
      </c>
      <c r="T12" s="34"/>
      <c r="U12" s="159" t="s">
        <v>121</v>
      </c>
      <c r="V12" s="197" t="s">
        <v>144</v>
      </c>
      <c r="W12" s="170">
        <f t="shared" si="0"/>
        <v>4</v>
      </c>
      <c r="X12" s="52">
        <f t="shared" si="1"/>
        <v>7</v>
      </c>
      <c r="Y12" s="52">
        <f t="shared" si="2"/>
        <v>3</v>
      </c>
      <c r="Z12" s="52">
        <f t="shared" si="3"/>
        <v>2</v>
      </c>
      <c r="AA12" s="52">
        <f>SUMIF($C$2:$C$123,V12,$I$2:$I$123)+SUMIF($S$2:$S$123,V12,$P$2:P$123)</f>
        <v>2</v>
      </c>
      <c r="AB12" s="171">
        <f t="shared" si="4"/>
        <v>0</v>
      </c>
      <c r="AC12" s="178">
        <f t="shared" si="5"/>
        <v>8</v>
      </c>
      <c r="AD12" s="181">
        <f t="shared" si="6"/>
        <v>0.66666666666666663</v>
      </c>
      <c r="AE12" s="178">
        <f t="shared" si="22"/>
        <v>2</v>
      </c>
      <c r="AF12" s="191">
        <f t="shared" si="23"/>
        <v>12</v>
      </c>
      <c r="AG12" s="187">
        <f t="shared" si="7"/>
        <v>2</v>
      </c>
      <c r="AH12" s="53">
        <f t="shared" si="8"/>
        <v>0.75</v>
      </c>
      <c r="AI12" s="207">
        <f t="shared" si="9"/>
        <v>1.75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1</v>
      </c>
      <c r="G13" s="56">
        <f t="shared" si="12"/>
        <v>1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1</v>
      </c>
      <c r="N13" s="56">
        <f t="shared" si="18"/>
        <v>1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197" t="s">
        <v>14</v>
      </c>
      <c r="W13" s="170">
        <f t="shared" si="0"/>
        <v>4</v>
      </c>
      <c r="X13" s="52">
        <f t="shared" si="1"/>
        <v>5</v>
      </c>
      <c r="Y13" s="52">
        <f t="shared" si="2"/>
        <v>3</v>
      </c>
      <c r="Z13" s="52">
        <f t="shared" si="3"/>
        <v>2</v>
      </c>
      <c r="AA13" s="52">
        <f>SUMIF($C$2:$C$123,V13,$I$2:$I$123)+SUMIF($S$2:$S$123,V13,$P$2:P$123)</f>
        <v>0</v>
      </c>
      <c r="AB13" s="171">
        <f t="shared" si="4"/>
        <v>2</v>
      </c>
      <c r="AC13" s="178">
        <f t="shared" si="5"/>
        <v>6</v>
      </c>
      <c r="AD13" s="181">
        <f t="shared" si="6"/>
        <v>0.5</v>
      </c>
      <c r="AE13" s="178">
        <f t="shared" si="22"/>
        <v>2</v>
      </c>
      <c r="AF13" s="191">
        <f t="shared" si="23"/>
        <v>8</v>
      </c>
      <c r="AG13" s="187">
        <f t="shared" si="7"/>
        <v>0</v>
      </c>
      <c r="AH13" s="53">
        <f t="shared" si="8"/>
        <v>0.75</v>
      </c>
      <c r="AI13" s="207">
        <f t="shared" si="9"/>
        <v>1.25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1</v>
      </c>
      <c r="G14" s="67">
        <f t="shared" si="12"/>
        <v>1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1</v>
      </c>
      <c r="N14" s="67">
        <f t="shared" si="18"/>
        <v>1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 t="s">
        <v>173</v>
      </c>
      <c r="W14" s="170">
        <f t="shared" si="0"/>
        <v>4</v>
      </c>
      <c r="X14" s="52">
        <f t="shared" si="1"/>
        <v>5</v>
      </c>
      <c r="Y14" s="52">
        <f t="shared" si="2"/>
        <v>5</v>
      </c>
      <c r="Z14" s="52">
        <f t="shared" si="3"/>
        <v>1</v>
      </c>
      <c r="AA14" s="52">
        <f>SUMIF($C$2:$C$123,V14,$I$2:$I$123)+SUMIF($S$2:$S$123,V14,$P$2:P$123)</f>
        <v>2</v>
      </c>
      <c r="AB14" s="171">
        <f t="shared" si="4"/>
        <v>1</v>
      </c>
      <c r="AC14" s="178">
        <f t="shared" si="5"/>
        <v>5</v>
      </c>
      <c r="AD14" s="181">
        <f t="shared" si="6"/>
        <v>0.41666666666666669</v>
      </c>
      <c r="AE14" s="178">
        <f t="shared" si="22"/>
        <v>0</v>
      </c>
      <c r="AF14" s="191">
        <f t="shared" si="23"/>
        <v>5</v>
      </c>
      <c r="AG14" s="187">
        <f t="shared" si="7"/>
        <v>1</v>
      </c>
      <c r="AH14" s="53">
        <f t="shared" si="8"/>
        <v>1.25</v>
      </c>
      <c r="AI14" s="207">
        <f t="shared" si="9"/>
        <v>1.25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 t="s">
        <v>197</v>
      </c>
      <c r="W15" s="170">
        <f t="shared" si="0"/>
        <v>4</v>
      </c>
      <c r="X15" s="52">
        <f t="shared" si="1"/>
        <v>5</v>
      </c>
      <c r="Y15" s="52">
        <f t="shared" si="2"/>
        <v>5</v>
      </c>
      <c r="Z15" s="52">
        <f t="shared" si="3"/>
        <v>1</v>
      </c>
      <c r="AA15" s="52">
        <f>SUMIF($C$2:$C$123,V15,$I$2:$I$123)+SUMIF($S$2:$S$123,V15,$P$2:P$123)</f>
        <v>2</v>
      </c>
      <c r="AB15" s="171">
        <f t="shared" si="4"/>
        <v>1</v>
      </c>
      <c r="AC15" s="178">
        <f t="shared" si="5"/>
        <v>5</v>
      </c>
      <c r="AD15" s="181">
        <f t="shared" si="6"/>
        <v>0.41666666666666669</v>
      </c>
      <c r="AE15" s="178">
        <f t="shared" si="22"/>
        <v>0</v>
      </c>
      <c r="AF15" s="191">
        <f t="shared" si="23"/>
        <v>5</v>
      </c>
      <c r="AG15" s="187">
        <f t="shared" si="7"/>
        <v>0</v>
      </c>
      <c r="AH15" s="53">
        <f t="shared" si="8"/>
        <v>1.25</v>
      </c>
      <c r="AI15" s="207">
        <f t="shared" si="9"/>
        <v>1.25</v>
      </c>
      <c r="AJ15" s="34"/>
      <c r="AS15" s="97"/>
      <c r="AT15" s="294"/>
      <c r="AU15" s="288"/>
      <c r="AV15" s="426" t="s">
        <v>172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143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 t="s">
        <v>120</v>
      </c>
      <c r="W16" s="170">
        <f t="shared" si="0"/>
        <v>3</v>
      </c>
      <c r="X16" s="52">
        <f t="shared" si="1"/>
        <v>1</v>
      </c>
      <c r="Y16" s="52">
        <f t="shared" si="2"/>
        <v>8</v>
      </c>
      <c r="Z16" s="52">
        <f t="shared" si="3"/>
        <v>0</v>
      </c>
      <c r="AA16" s="52">
        <f>SUMIF($C$2:$C$123,V16,$I$2:$I$123)+SUMIF($S$2:$S$123,V16,$P$2:P$123)</f>
        <v>0</v>
      </c>
      <c r="AB16" s="171">
        <f t="shared" si="4"/>
        <v>3</v>
      </c>
      <c r="AC16" s="178">
        <f t="shared" si="5"/>
        <v>0</v>
      </c>
      <c r="AD16" s="181">
        <f t="shared" si="6"/>
        <v>0</v>
      </c>
      <c r="AE16" s="178">
        <f t="shared" si="22"/>
        <v>0</v>
      </c>
      <c r="AF16" s="191">
        <f t="shared" si="23"/>
        <v>0</v>
      </c>
      <c r="AG16" s="187">
        <f t="shared" si="7"/>
        <v>0</v>
      </c>
      <c r="AH16" s="53">
        <f t="shared" si="8"/>
        <v>2.6666666666666665</v>
      </c>
      <c r="AI16" s="207">
        <f t="shared" si="9"/>
        <v>0.33333333333333331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Branco</v>
      </c>
      <c r="D17" s="49">
        <f>SUM(D18:D27)</f>
        <v>1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0</v>
      </c>
      <c r="S17" s="48" t="str">
        <f>C4</f>
        <v>Preto</v>
      </c>
      <c r="T17" s="34"/>
      <c r="U17" s="159" t="s">
        <v>121</v>
      </c>
      <c r="V17" s="197" t="s">
        <v>145</v>
      </c>
      <c r="W17" s="170">
        <f t="shared" si="0"/>
        <v>4</v>
      </c>
      <c r="X17" s="52">
        <f t="shared" si="1"/>
        <v>1</v>
      </c>
      <c r="Y17" s="52">
        <f t="shared" si="2"/>
        <v>9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4</v>
      </c>
      <c r="AC17" s="178">
        <f t="shared" si="5"/>
        <v>0</v>
      </c>
      <c r="AD17" s="181">
        <f t="shared" si="6"/>
        <v>0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>
        <f t="shared" si="8"/>
        <v>2.25</v>
      </c>
      <c r="AI17" s="207">
        <f t="shared" si="9"/>
        <v>0.25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Fabio</v>
      </c>
      <c r="D18" s="56"/>
      <c r="E18" s="56">
        <f t="shared" ref="E18:E27" si="24">IF((C18=""),0,IF($D$17=$R$17,1,IF($D$17&gt;$R$17,3,IF($D$17&lt;$R$17,0))))</f>
        <v>3</v>
      </c>
      <c r="F18" s="56">
        <f t="shared" ref="F18:F27" si="25">$D$17</f>
        <v>1</v>
      </c>
      <c r="G18" s="56">
        <f t="shared" ref="G18:G27" si="26">$R$17</f>
        <v>0</v>
      </c>
      <c r="H18" s="56">
        <f t="shared" ref="H18:H27" si="27">IF((C18=""),0,IF($D$17&gt;$R$17,1,0))</f>
        <v>1</v>
      </c>
      <c r="I18" s="56">
        <f t="shared" ref="I18:I27" si="28">IF((C18=""),0,IF($D$17=$R$17,1,0))</f>
        <v>0</v>
      </c>
      <c r="J18" s="56">
        <f t="shared" ref="J18:J27" si="29">IF((C18=""),0,IF($D$17&lt;$R$17,1,0))</f>
        <v>0</v>
      </c>
      <c r="K18" s="57"/>
      <c r="L18" s="56">
        <f t="shared" ref="L18:L27" si="30">IF((S18=""),0,IF($D$17=$R$17,1,IF($D$17&lt;$R$17,3,IF($D$17&gt;$R$17,0))))</f>
        <v>0</v>
      </c>
      <c r="M18" s="56">
        <f t="shared" ref="M18:M27" si="31">$R$17</f>
        <v>0</v>
      </c>
      <c r="N18" s="56">
        <f t="shared" ref="N18:N27" si="32">$D$17</f>
        <v>1</v>
      </c>
      <c r="O18" s="56">
        <f t="shared" ref="O18:O27" si="33">IF((S18=""),0,IF($D$17&lt;$R$17,1,0))</f>
        <v>0</v>
      </c>
      <c r="P18" s="56">
        <f t="shared" ref="P18:P27" si="34">IF((S18=""),0,IF($D$17=$R$17,1,0))</f>
        <v>0</v>
      </c>
      <c r="Q18" s="56">
        <f t="shared" ref="Q18:Q27" si="35">IF((S18=""),0,IF($D$17&gt;$R$17,1,0))</f>
        <v>1</v>
      </c>
      <c r="R18" s="56"/>
      <c r="S18" s="55" t="str">
        <f>$S$5</f>
        <v>Ralph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227</v>
      </c>
      <c r="D19" s="56"/>
      <c r="E19" s="56">
        <f t="shared" si="24"/>
        <v>3</v>
      </c>
      <c r="F19" s="56">
        <f t="shared" si="25"/>
        <v>1</v>
      </c>
      <c r="G19" s="56">
        <f t="shared" si="26"/>
        <v>0</v>
      </c>
      <c r="H19" s="56">
        <f t="shared" si="27"/>
        <v>1</v>
      </c>
      <c r="I19" s="56">
        <f t="shared" si="28"/>
        <v>0</v>
      </c>
      <c r="J19" s="56">
        <f t="shared" si="29"/>
        <v>0</v>
      </c>
      <c r="K19" s="57"/>
      <c r="L19" s="56">
        <f t="shared" si="30"/>
        <v>0</v>
      </c>
      <c r="M19" s="56">
        <f t="shared" si="31"/>
        <v>0</v>
      </c>
      <c r="N19" s="56">
        <f t="shared" si="32"/>
        <v>1</v>
      </c>
      <c r="O19" s="56">
        <f t="shared" si="33"/>
        <v>0</v>
      </c>
      <c r="P19" s="56">
        <f t="shared" si="34"/>
        <v>0</v>
      </c>
      <c r="Q19" s="56">
        <f t="shared" si="35"/>
        <v>1</v>
      </c>
      <c r="R19" s="56"/>
      <c r="S19" s="55" t="s">
        <v>142</v>
      </c>
      <c r="T19" s="34"/>
      <c r="U19" s="169" t="s">
        <v>83</v>
      </c>
      <c r="V19" s="196" t="s">
        <v>113</v>
      </c>
      <c r="W19" s="169">
        <f t="shared" si="0"/>
        <v>4</v>
      </c>
      <c r="X19" s="164">
        <f t="shared" si="1"/>
        <v>3</v>
      </c>
      <c r="Y19" s="164">
        <f t="shared" si="2"/>
        <v>8</v>
      </c>
      <c r="Z19" s="164">
        <f t="shared" si="3"/>
        <v>1</v>
      </c>
      <c r="AA19" s="164">
        <f>SUMIF($C$2:$C$123,V19,$I$2:$I$123)+SUMIF($S$2:$S$123,V19,$P$2:P$123)</f>
        <v>1</v>
      </c>
      <c r="AB19" s="174">
        <f t="shared" si="4"/>
        <v>2</v>
      </c>
      <c r="AC19" s="180">
        <f t="shared" si="5"/>
        <v>4</v>
      </c>
      <c r="AD19" s="183">
        <f t="shared" si="6"/>
        <v>0.33333333333333331</v>
      </c>
      <c r="AE19" s="180">
        <f>IF(W19&gt;0,IF(AH19=MIN($AH$19:$AH$23),2,0),)</f>
        <v>0</v>
      </c>
      <c r="AF19" s="190">
        <f>IF(W19&gt;0,IF(AD19=MAX($AD$19:$AD$23),AC19+AE19+2,AC19+AE19),)</f>
        <v>4</v>
      </c>
      <c r="AG19" s="189">
        <f t="shared" si="7"/>
        <v>0</v>
      </c>
      <c r="AH19" s="165">
        <f t="shared" si="8"/>
        <v>2</v>
      </c>
      <c r="AI19" s="206">
        <f t="shared" si="9"/>
        <v>0.75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14</v>
      </c>
      <c r="D20" s="56"/>
      <c r="E20" s="56">
        <f t="shared" si="24"/>
        <v>3</v>
      </c>
      <c r="F20" s="56">
        <f t="shared" si="25"/>
        <v>1</v>
      </c>
      <c r="G20" s="56">
        <f t="shared" si="26"/>
        <v>0</v>
      </c>
      <c r="H20" s="56">
        <f t="shared" si="27"/>
        <v>1</v>
      </c>
      <c r="I20" s="56">
        <f t="shared" si="28"/>
        <v>0</v>
      </c>
      <c r="J20" s="56">
        <f t="shared" si="29"/>
        <v>0</v>
      </c>
      <c r="K20" s="57"/>
      <c r="L20" s="56">
        <f t="shared" si="30"/>
        <v>0</v>
      </c>
      <c r="M20" s="56">
        <f t="shared" si="31"/>
        <v>0</v>
      </c>
      <c r="N20" s="56">
        <f t="shared" si="32"/>
        <v>1</v>
      </c>
      <c r="O20" s="56">
        <f t="shared" si="33"/>
        <v>0</v>
      </c>
      <c r="P20" s="56">
        <f t="shared" si="34"/>
        <v>0</v>
      </c>
      <c r="Q20" s="56">
        <f t="shared" si="35"/>
        <v>1</v>
      </c>
      <c r="R20" s="56"/>
      <c r="S20" s="55" t="s">
        <v>173</v>
      </c>
      <c r="T20" s="34"/>
      <c r="U20" s="159" t="s">
        <v>83</v>
      </c>
      <c r="V20" s="197" t="s">
        <v>13</v>
      </c>
      <c r="W20" s="170">
        <f t="shared" si="0"/>
        <v>5</v>
      </c>
      <c r="X20" s="52">
        <f t="shared" si="1"/>
        <v>7</v>
      </c>
      <c r="Y20" s="52">
        <f t="shared" si="2"/>
        <v>4</v>
      </c>
      <c r="Z20" s="52">
        <f t="shared" si="3"/>
        <v>2</v>
      </c>
      <c r="AA20" s="52">
        <f>SUMIF($C$2:$C$123,V20,$I$2:$I$123)+SUMIF($S$2:$S$123,V20,$P$2:P$123)</f>
        <v>2</v>
      </c>
      <c r="AB20" s="171">
        <f t="shared" si="4"/>
        <v>1</v>
      </c>
      <c r="AC20" s="178">
        <f t="shared" si="5"/>
        <v>8</v>
      </c>
      <c r="AD20" s="181">
        <f t="shared" si="6"/>
        <v>0.53333333333333333</v>
      </c>
      <c r="AE20" s="178">
        <f>IF(W20&gt;0,IF(AH20=MIN($AH$19:$AH$23),2,0),)</f>
        <v>0</v>
      </c>
      <c r="AF20" s="191">
        <f>IF(W20&gt;0,IF(AD20=MAX($AD$19:$AD$23),AC20+AE20+2,AC20+AE20),)</f>
        <v>8</v>
      </c>
      <c r="AG20" s="187">
        <f t="shared" si="7"/>
        <v>0</v>
      </c>
      <c r="AH20" s="53">
        <f t="shared" si="8"/>
        <v>0.8</v>
      </c>
      <c r="AI20" s="207">
        <f t="shared" si="9"/>
        <v>1.4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82</v>
      </c>
      <c r="D21" s="56"/>
      <c r="E21" s="56">
        <f t="shared" si="24"/>
        <v>3</v>
      </c>
      <c r="F21" s="56">
        <f t="shared" si="25"/>
        <v>1</v>
      </c>
      <c r="G21" s="56">
        <f t="shared" si="26"/>
        <v>0</v>
      </c>
      <c r="H21" s="56">
        <f t="shared" si="27"/>
        <v>1</v>
      </c>
      <c r="I21" s="56">
        <f t="shared" si="28"/>
        <v>0</v>
      </c>
      <c r="J21" s="56">
        <f t="shared" si="29"/>
        <v>0</v>
      </c>
      <c r="K21" s="57"/>
      <c r="L21" s="56">
        <f t="shared" si="30"/>
        <v>0</v>
      </c>
      <c r="M21" s="56">
        <f t="shared" si="31"/>
        <v>0</v>
      </c>
      <c r="N21" s="56">
        <f t="shared" si="32"/>
        <v>1</v>
      </c>
      <c r="O21" s="56">
        <f t="shared" si="33"/>
        <v>0</v>
      </c>
      <c r="P21" s="56">
        <f t="shared" si="34"/>
        <v>0</v>
      </c>
      <c r="Q21" s="56">
        <f t="shared" si="35"/>
        <v>1</v>
      </c>
      <c r="R21" s="56"/>
      <c r="S21" s="55" t="s">
        <v>197</v>
      </c>
      <c r="T21" s="34"/>
      <c r="U21" s="159" t="s">
        <v>83</v>
      </c>
      <c r="V21" s="197" t="s">
        <v>85</v>
      </c>
      <c r="W21" s="170">
        <f t="shared" si="0"/>
        <v>4</v>
      </c>
      <c r="X21" s="52">
        <f t="shared" si="1"/>
        <v>7</v>
      </c>
      <c r="Y21" s="52">
        <f t="shared" si="2"/>
        <v>2</v>
      </c>
      <c r="Z21" s="52">
        <f t="shared" si="3"/>
        <v>3</v>
      </c>
      <c r="AA21" s="52">
        <f>SUMIF($C$2:$C$123,V21,$I$2:$I$123)+SUMIF($S$2:$S$123,V21,$P$2:P$123)</f>
        <v>1</v>
      </c>
      <c r="AB21" s="171">
        <f t="shared" si="4"/>
        <v>0</v>
      </c>
      <c r="AC21" s="178">
        <f t="shared" si="5"/>
        <v>10</v>
      </c>
      <c r="AD21" s="181">
        <f t="shared" si="6"/>
        <v>0.83333333333333337</v>
      </c>
      <c r="AE21" s="178">
        <f>IF(W21&gt;0,IF(AH21=MIN($AH$19:$AH$23),2,0),)</f>
        <v>2</v>
      </c>
      <c r="AF21" s="191">
        <f>IF(W21&gt;0,IF(AD21=MAX($AD$19:$AD$23),AC21+AE21+2,AC21+AE21),)</f>
        <v>14</v>
      </c>
      <c r="AG21" s="187">
        <f t="shared" si="7"/>
        <v>0</v>
      </c>
      <c r="AH21" s="53">
        <f t="shared" si="8"/>
        <v>0.5</v>
      </c>
      <c r="AI21" s="207">
        <f t="shared" si="9"/>
        <v>1.75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85</v>
      </c>
      <c r="D22" s="56"/>
      <c r="E22" s="56">
        <f t="shared" si="24"/>
        <v>3</v>
      </c>
      <c r="F22" s="56">
        <f t="shared" si="25"/>
        <v>1</v>
      </c>
      <c r="G22" s="56">
        <f t="shared" si="26"/>
        <v>0</v>
      </c>
      <c r="H22" s="56">
        <f t="shared" si="27"/>
        <v>1</v>
      </c>
      <c r="I22" s="56">
        <f t="shared" si="28"/>
        <v>0</v>
      </c>
      <c r="J22" s="56">
        <f t="shared" si="29"/>
        <v>0</v>
      </c>
      <c r="K22" s="57"/>
      <c r="L22" s="56">
        <f t="shared" si="30"/>
        <v>0</v>
      </c>
      <c r="M22" s="56">
        <f t="shared" si="31"/>
        <v>0</v>
      </c>
      <c r="N22" s="56">
        <f t="shared" si="32"/>
        <v>1</v>
      </c>
      <c r="O22" s="56">
        <f t="shared" si="33"/>
        <v>0</v>
      </c>
      <c r="P22" s="56">
        <f t="shared" si="34"/>
        <v>0</v>
      </c>
      <c r="Q22" s="56">
        <f t="shared" si="35"/>
        <v>1</v>
      </c>
      <c r="R22" s="56"/>
      <c r="S22" s="55" t="s">
        <v>13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172</v>
      </c>
      <c r="D23" s="56"/>
      <c r="E23" s="56">
        <f t="shared" si="24"/>
        <v>3</v>
      </c>
      <c r="F23" s="56">
        <f t="shared" si="25"/>
        <v>1</v>
      </c>
      <c r="G23" s="56">
        <f t="shared" si="26"/>
        <v>0</v>
      </c>
      <c r="H23" s="56">
        <f t="shared" si="27"/>
        <v>1</v>
      </c>
      <c r="I23" s="56">
        <f t="shared" si="28"/>
        <v>0</v>
      </c>
      <c r="J23" s="56">
        <f t="shared" si="29"/>
        <v>0</v>
      </c>
      <c r="K23" s="57"/>
      <c r="L23" s="56">
        <f t="shared" si="30"/>
        <v>0</v>
      </c>
      <c r="M23" s="56">
        <f t="shared" si="31"/>
        <v>0</v>
      </c>
      <c r="N23" s="56">
        <f t="shared" si="32"/>
        <v>1</v>
      </c>
      <c r="O23" s="56">
        <f t="shared" si="33"/>
        <v>0</v>
      </c>
      <c r="P23" s="56">
        <f t="shared" si="34"/>
        <v>0</v>
      </c>
      <c r="Q23" s="56">
        <f t="shared" si="35"/>
        <v>1</v>
      </c>
      <c r="R23" s="56"/>
      <c r="S23" s="55" t="s">
        <v>147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85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 t="s">
        <v>143</v>
      </c>
      <c r="D24" s="56">
        <v>1</v>
      </c>
      <c r="E24" s="56">
        <f t="shared" si="24"/>
        <v>3</v>
      </c>
      <c r="F24" s="56">
        <f t="shared" si="25"/>
        <v>1</v>
      </c>
      <c r="G24" s="56">
        <f t="shared" si="26"/>
        <v>0</v>
      </c>
      <c r="H24" s="56">
        <f t="shared" si="27"/>
        <v>1</v>
      </c>
      <c r="I24" s="56">
        <f t="shared" si="28"/>
        <v>0</v>
      </c>
      <c r="J24" s="56">
        <f t="shared" si="29"/>
        <v>0</v>
      </c>
      <c r="K24" s="57"/>
      <c r="L24" s="56">
        <f t="shared" si="30"/>
        <v>0</v>
      </c>
      <c r="M24" s="56">
        <f t="shared" si="31"/>
        <v>0</v>
      </c>
      <c r="N24" s="56">
        <f t="shared" si="32"/>
        <v>1</v>
      </c>
      <c r="O24" s="56">
        <f t="shared" si="33"/>
        <v>0</v>
      </c>
      <c r="P24" s="56">
        <f t="shared" si="34"/>
        <v>0</v>
      </c>
      <c r="Q24" s="56">
        <f t="shared" si="35"/>
        <v>1</v>
      </c>
      <c r="R24" s="56"/>
      <c r="S24" s="55" t="s">
        <v>119</v>
      </c>
      <c r="T24" s="34"/>
      <c r="U24" s="163" t="s">
        <v>86</v>
      </c>
      <c r="V24" s="199" t="s">
        <v>147</v>
      </c>
      <c r="W24" s="169">
        <f t="shared" si="0"/>
        <v>4</v>
      </c>
      <c r="X24" s="164">
        <f t="shared" si="1"/>
        <v>6</v>
      </c>
      <c r="Y24" s="164">
        <f t="shared" si="2"/>
        <v>4</v>
      </c>
      <c r="Z24" s="164">
        <f t="shared" si="3"/>
        <v>1</v>
      </c>
      <c r="AA24" s="164">
        <f>SUMIF($C$2:$C$123,V24,$I$2:$I$123)+SUMIF($S$2:$S$123,V24,$P$2:P$123)</f>
        <v>2</v>
      </c>
      <c r="AB24" s="174">
        <f t="shared" si="4"/>
        <v>1</v>
      </c>
      <c r="AC24" s="180">
        <f t="shared" si="5"/>
        <v>5</v>
      </c>
      <c r="AD24" s="183">
        <f t="shared" si="6"/>
        <v>0.41666666666666669</v>
      </c>
      <c r="AE24" s="180">
        <f t="shared" ref="AE24:AE31" si="36">IF(W24&gt;0,IF(OR(LARGE($AI$24:$AI$31,2)=AI24,LARGE($AI$24:$AI$31,1)=AI24),2,0),)</f>
        <v>0</v>
      </c>
      <c r="AF24" s="190">
        <f t="shared" ref="AF24:AF31" si="37">IF(W24&gt;0,IF(OR(LARGE($AD$24:$AD$31,2)=AD24,LARGE($AD$24:$AD$31,1)=AD24),AC24+AE24+2,AC24+AE24),)</f>
        <v>5</v>
      </c>
      <c r="AG24" s="189">
        <f t="shared" si="7"/>
        <v>0</v>
      </c>
      <c r="AH24" s="165">
        <f t="shared" si="8"/>
        <v>1</v>
      </c>
      <c r="AI24" s="206">
        <f t="shared" si="9"/>
        <v>1.5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174</v>
      </c>
      <c r="D25" s="56"/>
      <c r="E25" s="56">
        <f t="shared" si="24"/>
        <v>3</v>
      </c>
      <c r="F25" s="56">
        <f t="shared" si="25"/>
        <v>1</v>
      </c>
      <c r="G25" s="56">
        <f t="shared" si="26"/>
        <v>0</v>
      </c>
      <c r="H25" s="56">
        <f t="shared" si="27"/>
        <v>1</v>
      </c>
      <c r="I25" s="56">
        <f t="shared" si="28"/>
        <v>0</v>
      </c>
      <c r="J25" s="56">
        <f t="shared" si="29"/>
        <v>0</v>
      </c>
      <c r="K25" s="57"/>
      <c r="L25" s="56">
        <f t="shared" si="30"/>
        <v>0</v>
      </c>
      <c r="M25" s="56">
        <f t="shared" si="31"/>
        <v>0</v>
      </c>
      <c r="N25" s="56">
        <f t="shared" si="32"/>
        <v>1</v>
      </c>
      <c r="O25" s="56">
        <f t="shared" si="33"/>
        <v>0</v>
      </c>
      <c r="P25" s="56">
        <f t="shared" si="34"/>
        <v>0</v>
      </c>
      <c r="Q25" s="56">
        <f t="shared" si="35"/>
        <v>1</v>
      </c>
      <c r="R25" s="56"/>
      <c r="S25" s="55" t="s">
        <v>148</v>
      </c>
      <c r="T25" s="34"/>
      <c r="U25" s="166" t="s">
        <v>86</v>
      </c>
      <c r="V25" s="200" t="s">
        <v>15</v>
      </c>
      <c r="W25" s="170">
        <f t="shared" si="0"/>
        <v>5</v>
      </c>
      <c r="X25" s="52">
        <f t="shared" si="1"/>
        <v>4</v>
      </c>
      <c r="Y25" s="52">
        <f t="shared" si="2"/>
        <v>9</v>
      </c>
      <c r="Z25" s="52">
        <f t="shared" si="3"/>
        <v>1</v>
      </c>
      <c r="AA25" s="52">
        <f>SUMIF($C$2:$C$123,V25,$I$2:$I$123)+SUMIF($S$2:$S$123,V25,$P$2:P$123)</f>
        <v>2</v>
      </c>
      <c r="AB25" s="171">
        <f t="shared" si="4"/>
        <v>2</v>
      </c>
      <c r="AC25" s="178">
        <f t="shared" si="5"/>
        <v>5</v>
      </c>
      <c r="AD25" s="181">
        <f t="shared" si="6"/>
        <v>0.33333333333333331</v>
      </c>
      <c r="AE25" s="178">
        <f t="shared" si="36"/>
        <v>0</v>
      </c>
      <c r="AF25" s="191">
        <f t="shared" si="37"/>
        <v>5</v>
      </c>
      <c r="AG25" s="187">
        <f t="shared" si="7"/>
        <v>1</v>
      </c>
      <c r="AH25" s="53">
        <f t="shared" si="8"/>
        <v>1.8</v>
      </c>
      <c r="AI25" s="207">
        <f t="shared" si="9"/>
        <v>0.8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1</v>
      </c>
      <c r="G26" s="56">
        <f t="shared" si="26"/>
        <v>0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0</v>
      </c>
      <c r="N26" s="56">
        <f t="shared" si="32"/>
        <v>1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200" t="s">
        <v>119</v>
      </c>
      <c r="W26" s="170">
        <f t="shared" si="0"/>
        <v>4</v>
      </c>
      <c r="X26" s="52">
        <f t="shared" si="1"/>
        <v>6</v>
      </c>
      <c r="Y26" s="52">
        <f t="shared" si="2"/>
        <v>4</v>
      </c>
      <c r="Z26" s="52">
        <f t="shared" si="3"/>
        <v>1</v>
      </c>
      <c r="AA26" s="52">
        <f>SUMIF($C$2:$C$123,V26,$I$2:$I$123)+SUMIF($S$2:$S$123,V26,$P$2:P$123)</f>
        <v>2</v>
      </c>
      <c r="AB26" s="171">
        <f t="shared" si="4"/>
        <v>1</v>
      </c>
      <c r="AC26" s="178">
        <f t="shared" si="5"/>
        <v>5</v>
      </c>
      <c r="AD26" s="181">
        <f t="shared" si="6"/>
        <v>0.41666666666666669</v>
      </c>
      <c r="AE26" s="178">
        <f t="shared" si="36"/>
        <v>0</v>
      </c>
      <c r="AF26" s="191">
        <f t="shared" si="37"/>
        <v>5</v>
      </c>
      <c r="AG26" s="187">
        <f t="shared" si="7"/>
        <v>1</v>
      </c>
      <c r="AH26" s="53">
        <f t="shared" si="8"/>
        <v>1</v>
      </c>
      <c r="AI26" s="207">
        <f t="shared" si="9"/>
        <v>1.5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1</v>
      </c>
      <c r="G27" s="67">
        <f t="shared" si="26"/>
        <v>0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0</v>
      </c>
      <c r="N27" s="67">
        <f t="shared" si="32"/>
        <v>1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 t="s">
        <v>169</v>
      </c>
      <c r="W27" s="170">
        <f t="shared" si="0"/>
        <v>5</v>
      </c>
      <c r="X27" s="52">
        <f t="shared" si="1"/>
        <v>2</v>
      </c>
      <c r="Y27" s="52">
        <f t="shared" si="2"/>
        <v>10</v>
      </c>
      <c r="Z27" s="52">
        <f t="shared" si="3"/>
        <v>0</v>
      </c>
      <c r="AA27" s="52">
        <f>SUMIF($C$2:$C$123,V27,$I$2:$I$123)+SUMIF($S$2:$S$123,V27,$P$2:P$123)</f>
        <v>1</v>
      </c>
      <c r="AB27" s="171">
        <f t="shared" si="4"/>
        <v>4</v>
      </c>
      <c r="AC27" s="178">
        <f t="shared" si="5"/>
        <v>1</v>
      </c>
      <c r="AD27" s="181">
        <f t="shared" si="6"/>
        <v>6.6666666666666666E-2</v>
      </c>
      <c r="AE27" s="178">
        <f t="shared" si="36"/>
        <v>0</v>
      </c>
      <c r="AF27" s="191">
        <f t="shared" si="37"/>
        <v>1</v>
      </c>
      <c r="AG27" s="187">
        <f t="shared" si="7"/>
        <v>1</v>
      </c>
      <c r="AH27" s="53">
        <f t="shared" si="8"/>
        <v>2</v>
      </c>
      <c r="AI27" s="207">
        <f t="shared" si="9"/>
        <v>0.4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 t="s">
        <v>172</v>
      </c>
      <c r="W28" s="170">
        <f t="shared" si="0"/>
        <v>5</v>
      </c>
      <c r="X28" s="52">
        <f t="shared" si="1"/>
        <v>9</v>
      </c>
      <c r="Y28" s="52">
        <f t="shared" si="2"/>
        <v>3</v>
      </c>
      <c r="Z28" s="52">
        <f t="shared" si="3"/>
        <v>4</v>
      </c>
      <c r="AA28" s="52">
        <f>SUMIF($C$2:$C$123,V28,$I$2:$I$123)+SUMIF($S$2:$S$123,V28,$P$2:P$123)</f>
        <v>1</v>
      </c>
      <c r="AB28" s="171">
        <f t="shared" si="4"/>
        <v>0</v>
      </c>
      <c r="AC28" s="178">
        <f t="shared" si="5"/>
        <v>13</v>
      </c>
      <c r="AD28" s="181">
        <f t="shared" si="6"/>
        <v>0.8666666666666667</v>
      </c>
      <c r="AE28" s="178">
        <f t="shared" si="36"/>
        <v>2</v>
      </c>
      <c r="AF28" s="191">
        <f t="shared" si="37"/>
        <v>17</v>
      </c>
      <c r="AG28" s="187">
        <f t="shared" si="7"/>
        <v>1</v>
      </c>
      <c r="AH28" s="53">
        <f t="shared" si="8"/>
        <v>0.6</v>
      </c>
      <c r="AI28" s="207">
        <f t="shared" si="9"/>
        <v>1.8</v>
      </c>
      <c r="AJ28" s="34"/>
      <c r="AS28" s="97"/>
      <c r="AT28" s="294"/>
      <c r="AU28" s="425" t="s">
        <v>210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201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 t="s">
        <v>143</v>
      </c>
      <c r="W29" s="170">
        <f t="shared" si="0"/>
        <v>5</v>
      </c>
      <c r="X29" s="52">
        <f t="shared" si="1"/>
        <v>8</v>
      </c>
      <c r="Y29" s="52">
        <f t="shared" si="2"/>
        <v>4</v>
      </c>
      <c r="Z29" s="52">
        <f t="shared" si="3"/>
        <v>3</v>
      </c>
      <c r="AA29" s="52">
        <f>SUMIF($C$2:$C$123,V29,$I$2:$I$123)+SUMIF($S$2:$S$123,V29,$P$2:P$123)</f>
        <v>1</v>
      </c>
      <c r="AB29" s="171">
        <f t="shared" si="4"/>
        <v>1</v>
      </c>
      <c r="AC29" s="178">
        <f t="shared" si="5"/>
        <v>10</v>
      </c>
      <c r="AD29" s="181">
        <f t="shared" si="6"/>
        <v>0.66666666666666663</v>
      </c>
      <c r="AE29" s="178">
        <f t="shared" si="36"/>
        <v>2</v>
      </c>
      <c r="AF29" s="191">
        <f t="shared" si="37"/>
        <v>14</v>
      </c>
      <c r="AG29" s="187">
        <f t="shared" si="7"/>
        <v>4</v>
      </c>
      <c r="AH29" s="53">
        <f t="shared" si="8"/>
        <v>0.8</v>
      </c>
      <c r="AI29" s="207">
        <f t="shared" si="9"/>
        <v>1.6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Preto</v>
      </c>
      <c r="D30" s="49">
        <f>SUM(D31:D40)</f>
        <v>0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3</v>
      </c>
      <c r="S30" s="48" t="str">
        <f>S4</f>
        <v>Branco</v>
      </c>
      <c r="T30" s="34"/>
      <c r="U30" s="159" t="s">
        <v>86</v>
      </c>
      <c r="V30" s="197" t="s">
        <v>175</v>
      </c>
      <c r="W30" s="170">
        <f t="shared" si="0"/>
        <v>4</v>
      </c>
      <c r="X30" s="52">
        <f t="shared" si="1"/>
        <v>1</v>
      </c>
      <c r="Y30" s="52">
        <f t="shared" si="2"/>
        <v>9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4</v>
      </c>
      <c r="AC30" s="178">
        <f t="shared" si="5"/>
        <v>0</v>
      </c>
      <c r="AD30" s="181">
        <f t="shared" si="6"/>
        <v>0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>
        <f t="shared" si="8"/>
        <v>2.25</v>
      </c>
      <c r="AI30" s="207">
        <f t="shared" si="9"/>
        <v>0.25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Fabio</v>
      </c>
      <c r="D31" s="56"/>
      <c r="E31" s="56">
        <f t="shared" ref="E31:E40" si="38">IF((C31=""),0,IF($D$30=$R$30,1,IF($D$30&gt;$R$30,3,IF($D$30&lt;$R$30,0))))</f>
        <v>0</v>
      </c>
      <c r="F31" s="56">
        <f t="shared" ref="F31:F40" si="39">$D$30</f>
        <v>0</v>
      </c>
      <c r="G31" s="56">
        <f t="shared" ref="G31:G40" si="40">$R$30</f>
        <v>3</v>
      </c>
      <c r="H31" s="56">
        <f t="shared" ref="H31:H40" si="41">IF((C31=""),0,IF($D$30&gt;$R$30,1,0))</f>
        <v>0</v>
      </c>
      <c r="I31" s="56">
        <f t="shared" ref="I31:I40" si="42">IF((C31=""),0,IF($D$30=$R$30,1,0))</f>
        <v>0</v>
      </c>
      <c r="J31" s="56">
        <f t="shared" ref="J31:J40" si="43">IF((C31=""),0,IF($D$30&lt;$R$30,1,0))</f>
        <v>1</v>
      </c>
      <c r="K31" s="57"/>
      <c r="L31" s="56">
        <f t="shared" ref="L31:L40" si="44">IF((S31=""),0,IF($D$30=$R$30,1,IF($D$30&lt;$R$30,3,IF($D$30&gt;$R$30,0))))</f>
        <v>3</v>
      </c>
      <c r="M31" s="56">
        <f t="shared" ref="M31:M40" si="45">$R$30</f>
        <v>3</v>
      </c>
      <c r="N31" s="56">
        <f t="shared" ref="N31:N40" si="46">$D$30</f>
        <v>0</v>
      </c>
      <c r="O31" s="56">
        <f t="shared" ref="O31:O40" si="47">IF((S31=""),0,IF($D$30&lt;$R$30,1,0))</f>
        <v>1</v>
      </c>
      <c r="P31" s="56">
        <f t="shared" ref="P31:P40" si="48">IF((S31=""),0,IF($D$30=$R$30,1,0))</f>
        <v>0</v>
      </c>
      <c r="Q31" s="56">
        <f t="shared" ref="Q31:Q40" si="49">IF((S31=""),0,IF($D$30&gt;$R$30,1,0))</f>
        <v>0</v>
      </c>
      <c r="R31" s="56"/>
      <c r="S31" s="55" t="str">
        <f>$S$5</f>
        <v>Ralph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112</v>
      </c>
      <c r="D32" s="56"/>
      <c r="E32" s="56">
        <f t="shared" si="38"/>
        <v>0</v>
      </c>
      <c r="F32" s="56">
        <f t="shared" si="39"/>
        <v>0</v>
      </c>
      <c r="G32" s="56">
        <f t="shared" si="40"/>
        <v>3</v>
      </c>
      <c r="H32" s="56">
        <f t="shared" si="41"/>
        <v>0</v>
      </c>
      <c r="I32" s="56">
        <f t="shared" si="42"/>
        <v>0</v>
      </c>
      <c r="J32" s="56">
        <f t="shared" si="43"/>
        <v>1</v>
      </c>
      <c r="K32" s="57"/>
      <c r="L32" s="56">
        <f t="shared" si="44"/>
        <v>3</v>
      </c>
      <c r="M32" s="56">
        <f t="shared" si="45"/>
        <v>3</v>
      </c>
      <c r="N32" s="56">
        <f t="shared" si="46"/>
        <v>0</v>
      </c>
      <c r="O32" s="56">
        <f t="shared" si="47"/>
        <v>1</v>
      </c>
      <c r="P32" s="56">
        <f t="shared" si="48"/>
        <v>0</v>
      </c>
      <c r="Q32" s="56">
        <f t="shared" si="49"/>
        <v>0</v>
      </c>
      <c r="R32" s="56"/>
      <c r="S32" s="55" t="s">
        <v>227</v>
      </c>
      <c r="T32" s="34"/>
      <c r="U32" s="163" t="s">
        <v>16</v>
      </c>
      <c r="V32" s="199" t="s">
        <v>12</v>
      </c>
      <c r="W32" s="169">
        <f t="shared" si="0"/>
        <v>3</v>
      </c>
      <c r="X32" s="164">
        <f t="shared" si="1"/>
        <v>6</v>
      </c>
      <c r="Y32" s="164">
        <f t="shared" si="2"/>
        <v>3</v>
      </c>
      <c r="Z32" s="164">
        <f t="shared" si="3"/>
        <v>1</v>
      </c>
      <c r="AA32" s="164">
        <f>SUMIF($C$2:$C$123,V32,$I$2:$I$123)+SUMIF($S$2:$S$123,V32,$P$2:P$123)</f>
        <v>2</v>
      </c>
      <c r="AB32" s="174">
        <f t="shared" si="4"/>
        <v>0</v>
      </c>
      <c r="AC32" s="180">
        <f t="shared" si="5"/>
        <v>5</v>
      </c>
      <c r="AD32" s="183">
        <f t="shared" si="6"/>
        <v>0.55555555555555558</v>
      </c>
      <c r="AE32" s="180">
        <f>IF(W32&gt;0,IF(AI32=MAX($AI$32:$AI$36),2,0),)</f>
        <v>2</v>
      </c>
      <c r="AF32" s="190">
        <f>IF(W32&gt;0,IF(AD32=MAX($AD$32:$AD$36),AC32+AE32+2,AC32+AE32),)</f>
        <v>9</v>
      </c>
      <c r="AG32" s="189">
        <f t="shared" si="7"/>
        <v>1</v>
      </c>
      <c r="AH32" s="165">
        <f t="shared" si="8"/>
        <v>1</v>
      </c>
      <c r="AI32" s="206">
        <f t="shared" si="9"/>
        <v>2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82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145</v>
      </c>
      <c r="D33" s="56"/>
      <c r="E33" s="56">
        <f t="shared" si="38"/>
        <v>0</v>
      </c>
      <c r="F33" s="56">
        <f t="shared" si="39"/>
        <v>0</v>
      </c>
      <c r="G33" s="56">
        <f t="shared" si="40"/>
        <v>3</v>
      </c>
      <c r="H33" s="56">
        <f t="shared" si="41"/>
        <v>0</v>
      </c>
      <c r="I33" s="56">
        <f t="shared" si="42"/>
        <v>0</v>
      </c>
      <c r="J33" s="56">
        <f t="shared" si="43"/>
        <v>1</v>
      </c>
      <c r="K33" s="57"/>
      <c r="L33" s="56">
        <f t="shared" si="44"/>
        <v>3</v>
      </c>
      <c r="M33" s="56">
        <f t="shared" si="45"/>
        <v>3</v>
      </c>
      <c r="N33" s="56">
        <f t="shared" si="46"/>
        <v>0</v>
      </c>
      <c r="O33" s="56">
        <f t="shared" si="47"/>
        <v>1</v>
      </c>
      <c r="P33" s="56">
        <f t="shared" si="48"/>
        <v>0</v>
      </c>
      <c r="Q33" s="56">
        <f t="shared" si="49"/>
        <v>0</v>
      </c>
      <c r="R33" s="56"/>
      <c r="S33" s="55" t="s">
        <v>14</v>
      </c>
      <c r="T33" s="34"/>
      <c r="U33" s="166" t="s">
        <v>16</v>
      </c>
      <c r="V33" s="200" t="s">
        <v>148</v>
      </c>
      <c r="W33" s="170">
        <f t="shared" si="0"/>
        <v>5</v>
      </c>
      <c r="X33" s="52">
        <f t="shared" si="1"/>
        <v>6</v>
      </c>
      <c r="Y33" s="52">
        <f t="shared" si="2"/>
        <v>5</v>
      </c>
      <c r="Z33" s="52">
        <f t="shared" si="3"/>
        <v>2</v>
      </c>
      <c r="AA33" s="52">
        <f>SUMIF($C$2:$C$123,V33,$I$2:$I$123)+SUMIF($S$2:$S$123,V33,$P$2:P$123)</f>
        <v>2</v>
      </c>
      <c r="AB33" s="171">
        <f t="shared" si="4"/>
        <v>1</v>
      </c>
      <c r="AC33" s="178">
        <f t="shared" si="5"/>
        <v>8</v>
      </c>
      <c r="AD33" s="181">
        <f t="shared" si="6"/>
        <v>0.53333333333333333</v>
      </c>
      <c r="AE33" s="178">
        <f>IF(W33&gt;0,IF(AI33=MAX($AI$32:$AI$36),2,0),)</f>
        <v>0</v>
      </c>
      <c r="AF33" s="191">
        <f>IF(W33&gt;0,IF(AD33=MAX($AD$32:$AD$36),AC33+AE33+2,AC33+AE33),)</f>
        <v>8</v>
      </c>
      <c r="AG33" s="187">
        <f t="shared" si="7"/>
        <v>3</v>
      </c>
      <c r="AH33" s="53">
        <f t="shared" si="8"/>
        <v>1</v>
      </c>
      <c r="AI33" s="207">
        <f t="shared" si="9"/>
        <v>1.2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120</v>
      </c>
      <c r="D34" s="56"/>
      <c r="E34" s="56">
        <f t="shared" si="38"/>
        <v>0</v>
      </c>
      <c r="F34" s="56">
        <f t="shared" si="39"/>
        <v>0</v>
      </c>
      <c r="G34" s="56">
        <f t="shared" si="40"/>
        <v>3</v>
      </c>
      <c r="H34" s="56">
        <f t="shared" si="41"/>
        <v>0</v>
      </c>
      <c r="I34" s="56">
        <f t="shared" si="42"/>
        <v>0</v>
      </c>
      <c r="J34" s="56">
        <f t="shared" si="43"/>
        <v>1</v>
      </c>
      <c r="K34" s="57"/>
      <c r="L34" s="56">
        <f t="shared" si="44"/>
        <v>3</v>
      </c>
      <c r="M34" s="56">
        <f t="shared" si="45"/>
        <v>3</v>
      </c>
      <c r="N34" s="56">
        <f t="shared" si="46"/>
        <v>0</v>
      </c>
      <c r="O34" s="56">
        <f t="shared" si="47"/>
        <v>1</v>
      </c>
      <c r="P34" s="56">
        <f t="shared" si="48"/>
        <v>0</v>
      </c>
      <c r="Q34" s="56">
        <f t="shared" si="49"/>
        <v>0</v>
      </c>
      <c r="R34" s="56"/>
      <c r="S34" s="55" t="s">
        <v>82</v>
      </c>
      <c r="T34" s="34"/>
      <c r="U34" s="166" t="s">
        <v>16</v>
      </c>
      <c r="V34" s="200" t="s">
        <v>174</v>
      </c>
      <c r="W34" s="170">
        <f t="shared" si="0"/>
        <v>4</v>
      </c>
      <c r="X34" s="52">
        <f t="shared" si="1"/>
        <v>5</v>
      </c>
      <c r="Y34" s="52">
        <f t="shared" si="2"/>
        <v>3</v>
      </c>
      <c r="Z34" s="52">
        <f t="shared" si="3"/>
        <v>2</v>
      </c>
      <c r="AA34" s="52">
        <f>SUMIF($C$2:$C$123,V34,$I$2:$I$123)+SUMIF($S$2:$S$123,V34,$P$2:P$123)</f>
        <v>0</v>
      </c>
      <c r="AB34" s="171">
        <f t="shared" si="4"/>
        <v>2</v>
      </c>
      <c r="AC34" s="178">
        <f t="shared" si="5"/>
        <v>6</v>
      </c>
      <c r="AD34" s="181">
        <f t="shared" si="6"/>
        <v>0.5</v>
      </c>
      <c r="AE34" s="178">
        <f>IF(W34&gt;0,IF(AI34=MAX($AI$32:$AI$36),2,0),)</f>
        <v>0</v>
      </c>
      <c r="AF34" s="191">
        <f>IF(W34&gt;0,IF(AD34=MAX($AD$32:$AD$36),AC34+AE34+2,AC34+AE34),)</f>
        <v>6</v>
      </c>
      <c r="AG34" s="187">
        <f t="shared" si="7"/>
        <v>1</v>
      </c>
      <c r="AH34" s="53">
        <f t="shared" si="8"/>
        <v>0.75</v>
      </c>
      <c r="AI34" s="207">
        <f t="shared" si="9"/>
        <v>1.25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113</v>
      </c>
      <c r="D35" s="56"/>
      <c r="E35" s="56">
        <f t="shared" si="38"/>
        <v>0</v>
      </c>
      <c r="F35" s="56">
        <f t="shared" si="39"/>
        <v>0</v>
      </c>
      <c r="G35" s="56">
        <f t="shared" si="40"/>
        <v>3</v>
      </c>
      <c r="H35" s="56">
        <f t="shared" si="41"/>
        <v>0</v>
      </c>
      <c r="I35" s="56">
        <f t="shared" si="42"/>
        <v>0</v>
      </c>
      <c r="J35" s="56">
        <f t="shared" si="43"/>
        <v>1</v>
      </c>
      <c r="K35" s="57"/>
      <c r="L35" s="56">
        <f t="shared" si="44"/>
        <v>3</v>
      </c>
      <c r="M35" s="56">
        <f t="shared" si="45"/>
        <v>3</v>
      </c>
      <c r="N35" s="56">
        <f t="shared" si="46"/>
        <v>0</v>
      </c>
      <c r="O35" s="56">
        <f t="shared" si="47"/>
        <v>1</v>
      </c>
      <c r="P35" s="56">
        <f t="shared" si="48"/>
        <v>0</v>
      </c>
      <c r="Q35" s="56">
        <f t="shared" si="49"/>
        <v>0</v>
      </c>
      <c r="R35" s="56"/>
      <c r="S35" s="55" t="s">
        <v>85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175</v>
      </c>
      <c r="D36" s="56"/>
      <c r="E36" s="56">
        <f t="shared" si="38"/>
        <v>0</v>
      </c>
      <c r="F36" s="56">
        <f t="shared" si="39"/>
        <v>0</v>
      </c>
      <c r="G36" s="56">
        <f t="shared" si="40"/>
        <v>3</v>
      </c>
      <c r="H36" s="56">
        <f t="shared" si="41"/>
        <v>0</v>
      </c>
      <c r="I36" s="56">
        <f t="shared" si="42"/>
        <v>0</v>
      </c>
      <c r="J36" s="56">
        <f t="shared" si="43"/>
        <v>1</v>
      </c>
      <c r="K36" s="57"/>
      <c r="L36" s="56">
        <f t="shared" si="44"/>
        <v>3</v>
      </c>
      <c r="M36" s="56">
        <f t="shared" si="45"/>
        <v>3</v>
      </c>
      <c r="N36" s="56">
        <f t="shared" si="46"/>
        <v>0</v>
      </c>
      <c r="O36" s="56">
        <f t="shared" si="47"/>
        <v>1</v>
      </c>
      <c r="P36" s="56">
        <f t="shared" si="48"/>
        <v>0</v>
      </c>
      <c r="Q36" s="56">
        <f t="shared" si="49"/>
        <v>0</v>
      </c>
      <c r="R36" s="56">
        <v>1</v>
      </c>
      <c r="S36" s="55" t="s">
        <v>172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77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 t="s">
        <v>169</v>
      </c>
      <c r="D37" s="56"/>
      <c r="E37" s="56">
        <f t="shared" si="38"/>
        <v>0</v>
      </c>
      <c r="F37" s="56">
        <f t="shared" si="39"/>
        <v>0</v>
      </c>
      <c r="G37" s="56">
        <f t="shared" si="40"/>
        <v>3</v>
      </c>
      <c r="H37" s="56">
        <f t="shared" si="41"/>
        <v>0</v>
      </c>
      <c r="I37" s="56">
        <f t="shared" si="42"/>
        <v>0</v>
      </c>
      <c r="J37" s="56">
        <f t="shared" si="43"/>
        <v>1</v>
      </c>
      <c r="K37" s="57"/>
      <c r="L37" s="56">
        <f t="shared" si="44"/>
        <v>3</v>
      </c>
      <c r="M37" s="56">
        <f t="shared" si="45"/>
        <v>3</v>
      </c>
      <c r="N37" s="56">
        <f t="shared" si="46"/>
        <v>0</v>
      </c>
      <c r="O37" s="56">
        <f t="shared" si="47"/>
        <v>1</v>
      </c>
      <c r="P37" s="56">
        <f t="shared" si="48"/>
        <v>0</v>
      </c>
      <c r="Q37" s="56">
        <f t="shared" si="49"/>
        <v>0</v>
      </c>
      <c r="R37" s="56">
        <v>1</v>
      </c>
      <c r="S37" s="55" t="s">
        <v>143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17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15</v>
      </c>
      <c r="D38" s="56"/>
      <c r="E38" s="56">
        <f t="shared" si="38"/>
        <v>0</v>
      </c>
      <c r="F38" s="56">
        <f t="shared" si="39"/>
        <v>0</v>
      </c>
      <c r="G38" s="56">
        <f t="shared" si="40"/>
        <v>3</v>
      </c>
      <c r="H38" s="56">
        <f t="shared" si="41"/>
        <v>0</v>
      </c>
      <c r="I38" s="56">
        <f t="shared" si="42"/>
        <v>0</v>
      </c>
      <c r="J38" s="56">
        <f t="shared" si="43"/>
        <v>1</v>
      </c>
      <c r="K38" s="57"/>
      <c r="L38" s="56">
        <f t="shared" si="44"/>
        <v>3</v>
      </c>
      <c r="M38" s="56">
        <f t="shared" si="45"/>
        <v>3</v>
      </c>
      <c r="N38" s="56">
        <f t="shared" si="46"/>
        <v>0</v>
      </c>
      <c r="O38" s="56">
        <f t="shared" si="47"/>
        <v>1</v>
      </c>
      <c r="P38" s="56">
        <f t="shared" si="48"/>
        <v>0</v>
      </c>
      <c r="Q38" s="56">
        <f t="shared" si="49"/>
        <v>0</v>
      </c>
      <c r="R38" s="56">
        <v>1</v>
      </c>
      <c r="S38" s="55" t="s">
        <v>174</v>
      </c>
      <c r="T38" s="34"/>
      <c r="U38" s="295">
        <f>COUNTA(V3:V36)</f>
        <v>25</v>
      </c>
      <c r="V38" s="338">
        <f>U38/Resumo!C159</f>
        <v>0.73529411764705888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0</v>
      </c>
      <c r="G39" s="56">
        <f t="shared" si="40"/>
        <v>3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3</v>
      </c>
      <c r="N39" s="56">
        <f t="shared" si="46"/>
        <v>0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0</v>
      </c>
      <c r="G40" s="67">
        <f t="shared" si="40"/>
        <v>3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3</v>
      </c>
      <c r="N40" s="67">
        <f t="shared" si="46"/>
        <v>0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1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26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7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Branco</v>
      </c>
      <c r="D43" s="49">
        <f>SUM(D44:D53)</f>
        <v>3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0</v>
      </c>
      <c r="S43" s="48" t="str">
        <f>C4</f>
        <v>Preto</v>
      </c>
      <c r="T43" s="34"/>
      <c r="U43" s="151" t="str">
        <f>IFERROR(VLOOKUP(V43,Resumo!$D$7:$E$147,2,FALSE),"")</f>
        <v>G</v>
      </c>
      <c r="V43" s="116" t="s">
        <v>77</v>
      </c>
      <c r="W43" s="116">
        <f t="shared" ref="W43:AC58" si="50">COUNTIFS($C$4:$C$131,$V43,$B$4:$B$131,W$42)+COUNTIFS($S$4:$S$131,$V43,$B$4:$B$131,W$42)</f>
        <v>7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Fabio</v>
      </c>
      <c r="D44" s="56"/>
      <c r="E44" s="56">
        <f t="shared" ref="E44:E53" si="51">IF((C44=""),0,IF($D$43=$R$43,1,IF($D$43&gt;$R$43,3,IF($D$43&lt;$R$43,0))))</f>
        <v>3</v>
      </c>
      <c r="F44" s="56">
        <f t="shared" ref="F44:F53" si="52">$D$43</f>
        <v>3</v>
      </c>
      <c r="G44" s="56">
        <f t="shared" ref="G44:G53" si="53">$R$43</f>
        <v>0</v>
      </c>
      <c r="H44" s="56">
        <f t="shared" ref="H44:H53" si="54">IF((C44=""),0,IF($D$43&gt;$R$43,1,0))</f>
        <v>1</v>
      </c>
      <c r="I44" s="56">
        <f t="shared" ref="I44:I53" si="55">IF((C44=""),0,IF($D$43=$R$43,1,0))</f>
        <v>0</v>
      </c>
      <c r="J44" s="56">
        <f t="shared" ref="J44:J53" si="56">IF((C44=""),0,IF($D$43&lt;$R$43,1,0))</f>
        <v>0</v>
      </c>
      <c r="K44" s="57"/>
      <c r="L44" s="56">
        <f t="shared" ref="L44:L53" si="57">IF((S44=""),0,IF($D$43=$R$43,1,IF($D$43&lt;$R$43,3,IF($D$43&gt;$R$43,0))))</f>
        <v>0</v>
      </c>
      <c r="M44" s="56">
        <f t="shared" ref="M44:M53" si="58">$R$43</f>
        <v>0</v>
      </c>
      <c r="N44" s="56">
        <f t="shared" ref="N44:N53" si="59">$D$43</f>
        <v>3</v>
      </c>
      <c r="O44" s="56">
        <f t="shared" ref="O44:O53" si="60">IF((S44=""),0,IF($D$43&lt;$R$43,1,0))</f>
        <v>0</v>
      </c>
      <c r="P44" s="56">
        <f t="shared" ref="P44:P53" si="61">IF((S44=""),0,IF($D$43=$R$43,1,0))</f>
        <v>0</v>
      </c>
      <c r="Q44" s="56">
        <f t="shared" ref="Q44:Q53" si="62">IF((S44=""),0,IF($D$43&gt;$R$43,1,0))</f>
        <v>1</v>
      </c>
      <c r="R44" s="56"/>
      <c r="S44" s="55" t="str">
        <f>$S$5</f>
        <v>Ralph</v>
      </c>
      <c r="T44" s="34"/>
      <c r="U44" s="153" t="str">
        <f>IFERROR(VLOOKUP(V44,Resumo!$D$7:$E$147,2,FALSE),"")</f>
        <v>G</v>
      </c>
      <c r="V44" s="114" t="s">
        <v>164</v>
      </c>
      <c r="W44" s="114">
        <f t="shared" si="50"/>
        <v>7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 t="s">
        <v>142</v>
      </c>
      <c r="D45" s="56">
        <v>1</v>
      </c>
      <c r="E45" s="56">
        <f t="shared" si="51"/>
        <v>3</v>
      </c>
      <c r="F45" s="56">
        <f t="shared" si="52"/>
        <v>3</v>
      </c>
      <c r="G45" s="56">
        <f t="shared" si="53"/>
        <v>0</v>
      </c>
      <c r="H45" s="56">
        <f t="shared" si="54"/>
        <v>1</v>
      </c>
      <c r="I45" s="56">
        <f t="shared" si="55"/>
        <v>0</v>
      </c>
      <c r="J45" s="56">
        <f t="shared" si="56"/>
        <v>0</v>
      </c>
      <c r="K45" s="57"/>
      <c r="L45" s="56">
        <f t="shared" si="57"/>
        <v>0</v>
      </c>
      <c r="M45" s="56">
        <f t="shared" si="58"/>
        <v>0</v>
      </c>
      <c r="N45" s="56">
        <f t="shared" si="59"/>
        <v>3</v>
      </c>
      <c r="O45" s="56">
        <f t="shared" si="60"/>
        <v>0</v>
      </c>
      <c r="P45" s="56">
        <f t="shared" si="61"/>
        <v>0</v>
      </c>
      <c r="Q45" s="56">
        <f t="shared" si="62"/>
        <v>1</v>
      </c>
      <c r="R45" s="56"/>
      <c r="S45" s="55" t="s">
        <v>112</v>
      </c>
      <c r="T45" s="34"/>
      <c r="U45" s="153" t="str">
        <f>IFERROR(VLOOKUP(V45,Resumo!$D$7:$E$147,2,FALSE),"")</f>
        <v>A</v>
      </c>
      <c r="V45" s="114" t="s">
        <v>12</v>
      </c>
      <c r="W45" s="114">
        <f t="shared" si="50"/>
        <v>0</v>
      </c>
      <c r="X45" s="114">
        <f t="shared" si="50"/>
        <v>0</v>
      </c>
      <c r="Y45" s="114">
        <f t="shared" si="50"/>
        <v>0</v>
      </c>
      <c r="Z45" s="114">
        <f t="shared" si="50"/>
        <v>0</v>
      </c>
      <c r="AA45" s="114">
        <f t="shared" si="50"/>
        <v>0</v>
      </c>
      <c r="AB45" s="114">
        <f t="shared" si="50"/>
        <v>0</v>
      </c>
      <c r="AC45" s="154">
        <f t="shared" si="50"/>
        <v>3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 t="s">
        <v>146</v>
      </c>
      <c r="D46" s="56"/>
      <c r="E46" s="56">
        <f t="shared" si="51"/>
        <v>3</v>
      </c>
      <c r="F46" s="56">
        <f t="shared" si="52"/>
        <v>3</v>
      </c>
      <c r="G46" s="56">
        <f t="shared" si="53"/>
        <v>0</v>
      </c>
      <c r="H46" s="56">
        <f t="shared" si="54"/>
        <v>1</v>
      </c>
      <c r="I46" s="56">
        <f t="shared" si="55"/>
        <v>0</v>
      </c>
      <c r="J46" s="56">
        <f t="shared" si="56"/>
        <v>0</v>
      </c>
      <c r="K46" s="57"/>
      <c r="L46" s="56">
        <f t="shared" si="57"/>
        <v>0</v>
      </c>
      <c r="M46" s="56">
        <f t="shared" si="58"/>
        <v>0</v>
      </c>
      <c r="N46" s="56">
        <f t="shared" si="59"/>
        <v>3</v>
      </c>
      <c r="O46" s="56">
        <f t="shared" si="60"/>
        <v>0</v>
      </c>
      <c r="P46" s="56">
        <f t="shared" si="61"/>
        <v>0</v>
      </c>
      <c r="Q46" s="56">
        <f t="shared" si="62"/>
        <v>1</v>
      </c>
      <c r="R46" s="56"/>
      <c r="S46" s="55" t="s">
        <v>145</v>
      </c>
      <c r="T46" s="34"/>
      <c r="U46" s="153" t="str">
        <f>IFERROR(VLOOKUP(V46,Resumo!$D$7:$E$147,2,FALSE),"")</f>
        <v>L</v>
      </c>
      <c r="V46" s="114" t="s">
        <v>146</v>
      </c>
      <c r="W46" s="114">
        <f t="shared" si="50"/>
        <v>0</v>
      </c>
      <c r="X46" s="114">
        <f t="shared" si="50"/>
        <v>0</v>
      </c>
      <c r="Y46" s="114">
        <f t="shared" si="50"/>
        <v>4</v>
      </c>
      <c r="Z46" s="114">
        <f t="shared" si="50"/>
        <v>0</v>
      </c>
      <c r="AA46" s="114">
        <f t="shared" si="50"/>
        <v>0</v>
      </c>
      <c r="AB46" s="114">
        <f t="shared" si="50"/>
        <v>0</v>
      </c>
      <c r="AC46" s="154">
        <f t="shared" si="50"/>
        <v>0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 t="s">
        <v>144</v>
      </c>
      <c r="D47" s="56">
        <v>1</v>
      </c>
      <c r="E47" s="56">
        <f t="shared" si="51"/>
        <v>3</v>
      </c>
      <c r="F47" s="56">
        <f t="shared" si="52"/>
        <v>3</v>
      </c>
      <c r="G47" s="56">
        <f t="shared" si="53"/>
        <v>0</v>
      </c>
      <c r="H47" s="56">
        <f t="shared" si="54"/>
        <v>1</v>
      </c>
      <c r="I47" s="56">
        <f t="shared" si="55"/>
        <v>0</v>
      </c>
      <c r="J47" s="56">
        <f t="shared" si="56"/>
        <v>0</v>
      </c>
      <c r="K47" s="57"/>
      <c r="L47" s="56">
        <f t="shared" si="57"/>
        <v>0</v>
      </c>
      <c r="M47" s="56">
        <f t="shared" si="58"/>
        <v>0</v>
      </c>
      <c r="N47" s="56">
        <f t="shared" si="59"/>
        <v>3</v>
      </c>
      <c r="O47" s="56">
        <f t="shared" si="60"/>
        <v>0</v>
      </c>
      <c r="P47" s="56">
        <f t="shared" si="61"/>
        <v>0</v>
      </c>
      <c r="Q47" s="56">
        <f t="shared" si="62"/>
        <v>1</v>
      </c>
      <c r="R47" s="56"/>
      <c r="S47" s="55" t="s">
        <v>120</v>
      </c>
      <c r="T47" s="34"/>
      <c r="U47" s="153" t="str">
        <f>IFERROR(VLOOKUP(V47,Resumo!$D$7:$E$147,2,FALSE),"")</f>
        <v>V</v>
      </c>
      <c r="V47" s="114" t="s">
        <v>113</v>
      </c>
      <c r="W47" s="114">
        <f t="shared" si="50"/>
        <v>0</v>
      </c>
      <c r="X47" s="114">
        <f t="shared" si="50"/>
        <v>0</v>
      </c>
      <c r="Y47" s="114">
        <f t="shared" si="50"/>
        <v>0</v>
      </c>
      <c r="Z47" s="114">
        <f t="shared" si="50"/>
        <v>0</v>
      </c>
      <c r="AA47" s="114">
        <f t="shared" si="50"/>
        <v>4</v>
      </c>
      <c r="AB47" s="114">
        <f t="shared" si="50"/>
        <v>0</v>
      </c>
      <c r="AC47" s="154">
        <f t="shared" si="50"/>
        <v>0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 t="s">
        <v>13</v>
      </c>
      <c r="D48" s="56"/>
      <c r="E48" s="56">
        <f t="shared" si="51"/>
        <v>3</v>
      </c>
      <c r="F48" s="56">
        <f t="shared" si="52"/>
        <v>3</v>
      </c>
      <c r="G48" s="56">
        <f t="shared" si="53"/>
        <v>0</v>
      </c>
      <c r="H48" s="56">
        <f t="shared" si="54"/>
        <v>1</v>
      </c>
      <c r="I48" s="56">
        <f t="shared" si="55"/>
        <v>0</v>
      </c>
      <c r="J48" s="56">
        <f t="shared" si="56"/>
        <v>0</v>
      </c>
      <c r="K48" s="57"/>
      <c r="L48" s="56">
        <f t="shared" si="57"/>
        <v>0</v>
      </c>
      <c r="M48" s="56">
        <f t="shared" si="58"/>
        <v>0</v>
      </c>
      <c r="N48" s="56">
        <f t="shared" si="59"/>
        <v>3</v>
      </c>
      <c r="O48" s="56">
        <f t="shared" si="60"/>
        <v>0</v>
      </c>
      <c r="P48" s="56">
        <f t="shared" si="61"/>
        <v>0</v>
      </c>
      <c r="Q48" s="56">
        <f t="shared" si="62"/>
        <v>1</v>
      </c>
      <c r="R48" s="56"/>
      <c r="S48" s="55" t="s">
        <v>113</v>
      </c>
      <c r="T48" s="34"/>
      <c r="U48" s="153" t="str">
        <f>IFERROR(VLOOKUP(V48,Resumo!$D$7:$E$147,2,FALSE),"")</f>
        <v>V</v>
      </c>
      <c r="V48" s="114" t="s">
        <v>13</v>
      </c>
      <c r="W48" s="114">
        <f t="shared" si="50"/>
        <v>0</v>
      </c>
      <c r="X48" s="114">
        <f t="shared" si="50"/>
        <v>1</v>
      </c>
      <c r="Y48" s="114">
        <f t="shared" si="50"/>
        <v>0</v>
      </c>
      <c r="Z48" s="114">
        <f t="shared" si="50"/>
        <v>0</v>
      </c>
      <c r="AA48" s="114">
        <f t="shared" si="50"/>
        <v>4</v>
      </c>
      <c r="AB48" s="114">
        <f t="shared" si="50"/>
        <v>0</v>
      </c>
      <c r="AC48" s="154">
        <f t="shared" si="50"/>
        <v>0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 t="s">
        <v>147</v>
      </c>
      <c r="D49" s="56"/>
      <c r="E49" s="56">
        <f t="shared" si="51"/>
        <v>3</v>
      </c>
      <c r="F49" s="56">
        <f t="shared" si="52"/>
        <v>3</v>
      </c>
      <c r="G49" s="56">
        <f t="shared" si="53"/>
        <v>0</v>
      </c>
      <c r="H49" s="56">
        <f t="shared" si="54"/>
        <v>1</v>
      </c>
      <c r="I49" s="56">
        <f t="shared" si="55"/>
        <v>0</v>
      </c>
      <c r="J49" s="56">
        <f t="shared" si="56"/>
        <v>0</v>
      </c>
      <c r="K49" s="57"/>
      <c r="L49" s="56">
        <f t="shared" si="57"/>
        <v>0</v>
      </c>
      <c r="M49" s="56">
        <f t="shared" si="58"/>
        <v>0</v>
      </c>
      <c r="N49" s="56">
        <f t="shared" si="59"/>
        <v>3</v>
      </c>
      <c r="O49" s="56">
        <f t="shared" si="60"/>
        <v>0</v>
      </c>
      <c r="P49" s="56">
        <f t="shared" si="61"/>
        <v>0</v>
      </c>
      <c r="Q49" s="56">
        <f t="shared" si="62"/>
        <v>1</v>
      </c>
      <c r="R49" s="56"/>
      <c r="S49" s="55" t="s">
        <v>175</v>
      </c>
      <c r="T49" s="34"/>
      <c r="U49" s="153" t="str">
        <f>IFERROR(VLOOKUP(V49,Resumo!$D$7:$E$147,2,FALSE),"")</f>
        <v>M</v>
      </c>
      <c r="V49" s="114" t="s">
        <v>147</v>
      </c>
      <c r="W49" s="114">
        <f t="shared" si="50"/>
        <v>0</v>
      </c>
      <c r="X49" s="114">
        <f t="shared" si="50"/>
        <v>0</v>
      </c>
      <c r="Y49" s="114">
        <f t="shared" si="50"/>
        <v>0</v>
      </c>
      <c r="Z49" s="114">
        <f t="shared" si="50"/>
        <v>0</v>
      </c>
      <c r="AA49" s="114">
        <f t="shared" si="50"/>
        <v>0</v>
      </c>
      <c r="AB49" s="114">
        <f t="shared" si="50"/>
        <v>4</v>
      </c>
      <c r="AC49" s="154">
        <f t="shared" si="50"/>
        <v>0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 t="s">
        <v>119</v>
      </c>
      <c r="D50" s="56">
        <v>1</v>
      </c>
      <c r="E50" s="56">
        <f t="shared" si="51"/>
        <v>3</v>
      </c>
      <c r="F50" s="56">
        <f t="shared" si="52"/>
        <v>3</v>
      </c>
      <c r="G50" s="56">
        <f t="shared" si="53"/>
        <v>0</v>
      </c>
      <c r="H50" s="56">
        <f t="shared" si="54"/>
        <v>1</v>
      </c>
      <c r="I50" s="56">
        <f t="shared" si="55"/>
        <v>0</v>
      </c>
      <c r="J50" s="56">
        <f t="shared" si="56"/>
        <v>0</v>
      </c>
      <c r="K50" s="57"/>
      <c r="L50" s="56">
        <f t="shared" si="57"/>
        <v>0</v>
      </c>
      <c r="M50" s="56">
        <f t="shared" si="58"/>
        <v>0</v>
      </c>
      <c r="N50" s="56">
        <f t="shared" si="59"/>
        <v>3</v>
      </c>
      <c r="O50" s="56">
        <f t="shared" si="60"/>
        <v>0</v>
      </c>
      <c r="P50" s="56">
        <f t="shared" si="61"/>
        <v>0</v>
      </c>
      <c r="Q50" s="56">
        <f t="shared" si="62"/>
        <v>1</v>
      </c>
      <c r="R50" s="56"/>
      <c r="S50" s="55" t="s">
        <v>169</v>
      </c>
      <c r="T50" s="34"/>
      <c r="U50" s="153" t="str">
        <f>IFERROR(VLOOKUP(V50,Resumo!$D$7:$E$147,2,FALSE),"")</f>
        <v>Z</v>
      </c>
      <c r="V50" s="114" t="s">
        <v>142</v>
      </c>
      <c r="W50" s="114">
        <f t="shared" si="50"/>
        <v>0</v>
      </c>
      <c r="X50" s="114">
        <f t="shared" si="50"/>
        <v>4</v>
      </c>
      <c r="Y50" s="114">
        <f t="shared" si="50"/>
        <v>0</v>
      </c>
      <c r="Z50" s="114">
        <f t="shared" si="50"/>
        <v>0</v>
      </c>
      <c r="AA50" s="114">
        <f t="shared" si="50"/>
        <v>0</v>
      </c>
      <c r="AB50" s="114">
        <f t="shared" si="50"/>
        <v>0</v>
      </c>
      <c r="AC50" s="154">
        <f t="shared" si="50"/>
        <v>0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 t="s">
        <v>12</v>
      </c>
      <c r="D51" s="56"/>
      <c r="E51" s="56">
        <f t="shared" si="51"/>
        <v>3</v>
      </c>
      <c r="F51" s="56">
        <f t="shared" si="52"/>
        <v>3</v>
      </c>
      <c r="G51" s="56">
        <f t="shared" si="53"/>
        <v>0</v>
      </c>
      <c r="H51" s="56">
        <f t="shared" si="54"/>
        <v>1</v>
      </c>
      <c r="I51" s="56">
        <f t="shared" si="55"/>
        <v>0</v>
      </c>
      <c r="J51" s="56">
        <f t="shared" si="56"/>
        <v>0</v>
      </c>
      <c r="K51" s="57"/>
      <c r="L51" s="56">
        <f t="shared" si="57"/>
        <v>0</v>
      </c>
      <c r="M51" s="56">
        <f t="shared" si="58"/>
        <v>0</v>
      </c>
      <c r="N51" s="56">
        <f t="shared" si="59"/>
        <v>3</v>
      </c>
      <c r="O51" s="56">
        <f t="shared" si="60"/>
        <v>0</v>
      </c>
      <c r="P51" s="56">
        <f t="shared" si="61"/>
        <v>0</v>
      </c>
      <c r="Q51" s="56">
        <f t="shared" si="62"/>
        <v>1</v>
      </c>
      <c r="R51" s="56"/>
      <c r="S51" s="55" t="s">
        <v>15</v>
      </c>
      <c r="T51" s="34"/>
      <c r="U51" s="153" t="str">
        <f>IFERROR(VLOOKUP(V51,Resumo!$D$7:$E$147,2,FALSE),"")</f>
        <v>Z</v>
      </c>
      <c r="V51" s="114" t="s">
        <v>112</v>
      </c>
      <c r="W51" s="114">
        <f t="shared" si="50"/>
        <v>0</v>
      </c>
      <c r="X51" s="114">
        <f t="shared" si="50"/>
        <v>3</v>
      </c>
      <c r="Y51" s="114">
        <f t="shared" si="50"/>
        <v>0</v>
      </c>
      <c r="Z51" s="114">
        <f t="shared" si="50"/>
        <v>0</v>
      </c>
      <c r="AA51" s="114">
        <f t="shared" si="50"/>
        <v>0</v>
      </c>
      <c r="AB51" s="114">
        <f t="shared" si="50"/>
        <v>0</v>
      </c>
      <c r="AC51" s="154">
        <f t="shared" si="50"/>
        <v>0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3</v>
      </c>
      <c r="G52" s="56">
        <f t="shared" si="53"/>
        <v>0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0</v>
      </c>
      <c r="N52" s="56">
        <f t="shared" si="59"/>
        <v>3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M</v>
      </c>
      <c r="V52" s="114" t="s">
        <v>15</v>
      </c>
      <c r="W52" s="114">
        <f t="shared" si="50"/>
        <v>0</v>
      </c>
      <c r="X52" s="114">
        <f t="shared" si="50"/>
        <v>0</v>
      </c>
      <c r="Y52" s="114">
        <f t="shared" si="50"/>
        <v>0</v>
      </c>
      <c r="Z52" s="114">
        <f t="shared" si="50"/>
        <v>0</v>
      </c>
      <c r="AA52" s="114">
        <f t="shared" si="50"/>
        <v>0</v>
      </c>
      <c r="AB52" s="114">
        <f t="shared" si="50"/>
        <v>2</v>
      </c>
      <c r="AC52" s="154">
        <f t="shared" si="50"/>
        <v>2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3</v>
      </c>
      <c r="G53" s="67">
        <f t="shared" si="53"/>
        <v>0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0</v>
      </c>
      <c r="N53" s="67">
        <f t="shared" si="59"/>
        <v>3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M</v>
      </c>
      <c r="V53" s="114" t="s">
        <v>119</v>
      </c>
      <c r="W53" s="114">
        <f t="shared" si="50"/>
        <v>0</v>
      </c>
      <c r="X53" s="114">
        <f t="shared" si="50"/>
        <v>0</v>
      </c>
      <c r="Y53" s="114">
        <f t="shared" si="50"/>
        <v>0</v>
      </c>
      <c r="Z53" s="114">
        <f t="shared" si="50"/>
        <v>0</v>
      </c>
      <c r="AA53" s="114">
        <f t="shared" si="50"/>
        <v>0</v>
      </c>
      <c r="AB53" s="114">
        <f t="shared" si="50"/>
        <v>4</v>
      </c>
      <c r="AC53" s="154">
        <f t="shared" si="50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L</v>
      </c>
      <c r="V54" s="114" t="s">
        <v>144</v>
      </c>
      <c r="W54" s="114">
        <f t="shared" si="50"/>
        <v>0</v>
      </c>
      <c r="X54" s="114">
        <f t="shared" si="50"/>
        <v>0</v>
      </c>
      <c r="Y54" s="114">
        <f t="shared" si="50"/>
        <v>0</v>
      </c>
      <c r="Z54" s="114">
        <f t="shared" si="50"/>
        <v>4</v>
      </c>
      <c r="AA54" s="114">
        <f t="shared" si="50"/>
        <v>0</v>
      </c>
      <c r="AB54" s="114">
        <f t="shared" si="50"/>
        <v>0</v>
      </c>
      <c r="AC54" s="154">
        <f t="shared" si="50"/>
        <v>0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V</v>
      </c>
      <c r="V55" s="114" t="s">
        <v>14</v>
      </c>
      <c r="W55" s="114">
        <f t="shared" si="50"/>
        <v>0</v>
      </c>
      <c r="X55" s="114">
        <f t="shared" si="50"/>
        <v>0</v>
      </c>
      <c r="Y55" s="114">
        <f t="shared" si="50"/>
        <v>2</v>
      </c>
      <c r="Z55" s="114">
        <f t="shared" si="50"/>
        <v>1</v>
      </c>
      <c r="AA55" s="114">
        <f t="shared" si="50"/>
        <v>1</v>
      </c>
      <c r="AB55" s="114">
        <f t="shared" si="50"/>
        <v>0</v>
      </c>
      <c r="AC55" s="154">
        <f t="shared" si="50"/>
        <v>0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 t="str">
        <f>C4</f>
        <v>Preto</v>
      </c>
      <c r="D56" s="49">
        <f>SUM(D57:D66)</f>
        <v>2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2</v>
      </c>
      <c r="S56" s="48" t="str">
        <f>S4</f>
        <v>Branco</v>
      </c>
      <c r="T56" s="34"/>
      <c r="U56" s="153" t="str">
        <f>IFERROR(VLOOKUP(V56,Resumo!$D$7:$E$147,2,FALSE),"")</f>
        <v>L</v>
      </c>
      <c r="V56" s="114" t="s">
        <v>173</v>
      </c>
      <c r="W56" s="114">
        <f t="shared" si="50"/>
        <v>0</v>
      </c>
      <c r="X56" s="114">
        <f t="shared" si="50"/>
        <v>0</v>
      </c>
      <c r="Y56" s="114">
        <f t="shared" si="50"/>
        <v>4</v>
      </c>
      <c r="Z56" s="114">
        <f t="shared" si="50"/>
        <v>0</v>
      </c>
      <c r="AA56" s="114">
        <f t="shared" si="50"/>
        <v>0</v>
      </c>
      <c r="AB56" s="114">
        <f t="shared" si="50"/>
        <v>0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 t="str">
        <f>C5</f>
        <v>Fabio</v>
      </c>
      <c r="D57" s="56"/>
      <c r="E57" s="56">
        <f t="shared" ref="E57:E66" si="63">IF((C57=""),0,IF($D$56=$R$56,1,IF($D$56&gt;$R$56,3,IF($D$56&lt;$R$56,0))))</f>
        <v>1</v>
      </c>
      <c r="F57" s="56">
        <f t="shared" ref="F57:F66" si="64">$D$56</f>
        <v>2</v>
      </c>
      <c r="G57" s="56">
        <f t="shared" ref="G57:G66" si="65">$R$56</f>
        <v>2</v>
      </c>
      <c r="H57" s="56">
        <f t="shared" ref="H57:H66" si="66">IF((C57=""),0,IF($D$56&gt;$R$56,1,0))</f>
        <v>0</v>
      </c>
      <c r="I57" s="56">
        <f t="shared" ref="I57:I66" si="67">IF((C57=""),0,IF($D$56=$R$56,1,0))</f>
        <v>1</v>
      </c>
      <c r="J57" s="56">
        <f t="shared" ref="J57:J66" si="68">IF((C57=""),0,IF($D$56&lt;$R$56,1,0))</f>
        <v>0</v>
      </c>
      <c r="K57" s="57"/>
      <c r="L57" s="56">
        <f t="shared" ref="L57:L66" si="69">IF((S57=""),0,IF($D$56=$R$56,1,IF($D$56&lt;$R$56,3,IF($D$56&gt;$R$56,0))))</f>
        <v>1</v>
      </c>
      <c r="M57" s="56">
        <f t="shared" ref="M57:M66" si="70">$R$56</f>
        <v>2</v>
      </c>
      <c r="N57" s="56">
        <f t="shared" ref="N57:N66" si="71">$D$56</f>
        <v>2</v>
      </c>
      <c r="O57" s="56">
        <f t="shared" ref="O57:O66" si="72">IF((S57=""),0,IF($D$56&lt;$R$56,1,0))</f>
        <v>0</v>
      </c>
      <c r="P57" s="56">
        <f t="shared" ref="P57:P66" si="73">IF((S57=""),0,IF($D$56=$R$56,1,0))</f>
        <v>1</v>
      </c>
      <c r="Q57" s="56">
        <f t="shared" ref="Q57:Q66" si="74">IF((S57=""),0,IF($D$56&gt;$R$56,1,0))</f>
        <v>0</v>
      </c>
      <c r="R57" s="56"/>
      <c r="S57" s="55" t="str">
        <f>S5</f>
        <v>Ralph</v>
      </c>
      <c r="T57" s="34"/>
      <c r="U57" s="153" t="str">
        <f>IFERROR(VLOOKUP(V57,Resumo!$D$7:$E$147,2,FALSE),"")</f>
        <v>A</v>
      </c>
      <c r="V57" s="114" t="s">
        <v>148</v>
      </c>
      <c r="W57" s="114">
        <f t="shared" si="50"/>
        <v>0</v>
      </c>
      <c r="X57" s="114">
        <f t="shared" si="50"/>
        <v>0</v>
      </c>
      <c r="Y57" s="114">
        <f t="shared" si="50"/>
        <v>0</v>
      </c>
      <c r="Z57" s="114">
        <f t="shared" si="50"/>
        <v>0</v>
      </c>
      <c r="AA57" s="114">
        <f t="shared" si="50"/>
        <v>0</v>
      </c>
      <c r="AB57" s="114">
        <f t="shared" si="50"/>
        <v>0</v>
      </c>
      <c r="AC57" s="154">
        <f t="shared" si="50"/>
        <v>5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 t="s">
        <v>82</v>
      </c>
      <c r="D58" s="56"/>
      <c r="E58" s="56">
        <f t="shared" si="63"/>
        <v>1</v>
      </c>
      <c r="F58" s="56">
        <f t="shared" si="64"/>
        <v>2</v>
      </c>
      <c r="G58" s="56">
        <f t="shared" si="65"/>
        <v>2</v>
      </c>
      <c r="H58" s="56">
        <f t="shared" si="66"/>
        <v>0</v>
      </c>
      <c r="I58" s="56">
        <f t="shared" si="67"/>
        <v>1</v>
      </c>
      <c r="J58" s="56">
        <f t="shared" si="68"/>
        <v>0</v>
      </c>
      <c r="K58" s="57"/>
      <c r="L58" s="56">
        <f t="shared" si="69"/>
        <v>1</v>
      </c>
      <c r="M58" s="56">
        <f t="shared" si="70"/>
        <v>2</v>
      </c>
      <c r="N58" s="56">
        <f t="shared" si="71"/>
        <v>2</v>
      </c>
      <c r="O58" s="56">
        <f t="shared" si="72"/>
        <v>0</v>
      </c>
      <c r="P58" s="56">
        <f t="shared" si="73"/>
        <v>1</v>
      </c>
      <c r="Q58" s="56">
        <f t="shared" si="74"/>
        <v>0</v>
      </c>
      <c r="R58" s="56"/>
      <c r="S58" s="55" t="s">
        <v>142</v>
      </c>
      <c r="T58" s="34"/>
      <c r="U58" s="153" t="str">
        <f>IFERROR(VLOOKUP(V58,Resumo!$D$7:$E$147,2,FALSE),"")</f>
        <v>M</v>
      </c>
      <c r="V58" s="114" t="s">
        <v>174</v>
      </c>
      <c r="W58" s="114">
        <f t="shared" si="50"/>
        <v>0</v>
      </c>
      <c r="X58" s="114">
        <f t="shared" si="50"/>
        <v>0</v>
      </c>
      <c r="Y58" s="114">
        <f t="shared" si="50"/>
        <v>0</v>
      </c>
      <c r="Z58" s="114">
        <f t="shared" si="50"/>
        <v>0</v>
      </c>
      <c r="AA58" s="114">
        <f t="shared" si="50"/>
        <v>0</v>
      </c>
      <c r="AB58" s="114">
        <f t="shared" si="50"/>
        <v>0</v>
      </c>
      <c r="AC58" s="154">
        <f t="shared" si="50"/>
        <v>4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 t="s">
        <v>173</v>
      </c>
      <c r="D59" s="56">
        <v>1</v>
      </c>
      <c r="E59" s="56">
        <f t="shared" si="63"/>
        <v>1</v>
      </c>
      <c r="F59" s="56">
        <f t="shared" si="64"/>
        <v>2</v>
      </c>
      <c r="G59" s="56">
        <f t="shared" si="65"/>
        <v>2</v>
      </c>
      <c r="H59" s="56">
        <f t="shared" si="66"/>
        <v>0</v>
      </c>
      <c r="I59" s="56">
        <f t="shared" si="67"/>
        <v>1</v>
      </c>
      <c r="J59" s="56">
        <f t="shared" si="68"/>
        <v>0</v>
      </c>
      <c r="K59" s="57"/>
      <c r="L59" s="56">
        <f t="shared" si="69"/>
        <v>1</v>
      </c>
      <c r="M59" s="56">
        <f t="shared" si="70"/>
        <v>2</v>
      </c>
      <c r="N59" s="56">
        <f t="shared" si="71"/>
        <v>2</v>
      </c>
      <c r="O59" s="56">
        <f t="shared" si="72"/>
        <v>0</v>
      </c>
      <c r="P59" s="56">
        <f t="shared" si="73"/>
        <v>1</v>
      </c>
      <c r="Q59" s="56">
        <f t="shared" si="74"/>
        <v>0</v>
      </c>
      <c r="R59" s="56"/>
      <c r="S59" s="55" t="s">
        <v>146</v>
      </c>
      <c r="T59" s="34"/>
      <c r="U59" s="153" t="str">
        <f>IFERROR(VLOOKUP(V59,Resumo!$D$7:$E$147,2,FALSE),"")</f>
        <v>L</v>
      </c>
      <c r="V59" s="114" t="s">
        <v>197</v>
      </c>
      <c r="W59" s="114">
        <f t="shared" ref="W59:AC74" si="75">COUNTIFS($C$4:$C$131,$V59,$B$4:$B$131,W$42)+COUNTIFS($S$4:$S$131,$V59,$B$4:$B$131,W$42)</f>
        <v>0</v>
      </c>
      <c r="X59" s="114">
        <f t="shared" si="75"/>
        <v>0</v>
      </c>
      <c r="Y59" s="114">
        <f t="shared" si="75"/>
        <v>0</v>
      </c>
      <c r="Z59" s="114">
        <f t="shared" si="75"/>
        <v>4</v>
      </c>
      <c r="AA59" s="114">
        <f t="shared" si="75"/>
        <v>0</v>
      </c>
      <c r="AB59" s="114">
        <f t="shared" si="75"/>
        <v>0</v>
      </c>
      <c r="AC59" s="154">
        <f t="shared" si="75"/>
        <v>0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 t="s">
        <v>197</v>
      </c>
      <c r="D60" s="56"/>
      <c r="E60" s="56">
        <f t="shared" si="63"/>
        <v>1</v>
      </c>
      <c r="F60" s="56">
        <f t="shared" si="64"/>
        <v>2</v>
      </c>
      <c r="G60" s="56">
        <f t="shared" si="65"/>
        <v>2</v>
      </c>
      <c r="H60" s="56">
        <f t="shared" si="66"/>
        <v>0</v>
      </c>
      <c r="I60" s="56">
        <f t="shared" si="67"/>
        <v>1</v>
      </c>
      <c r="J60" s="56">
        <f t="shared" si="68"/>
        <v>0</v>
      </c>
      <c r="K60" s="57"/>
      <c r="L60" s="56">
        <f t="shared" si="69"/>
        <v>1</v>
      </c>
      <c r="M60" s="56">
        <f t="shared" si="70"/>
        <v>2</v>
      </c>
      <c r="N60" s="56">
        <f t="shared" si="71"/>
        <v>2</v>
      </c>
      <c r="O60" s="56">
        <f t="shared" si="72"/>
        <v>0</v>
      </c>
      <c r="P60" s="56">
        <f t="shared" si="73"/>
        <v>1</v>
      </c>
      <c r="Q60" s="56">
        <f t="shared" si="74"/>
        <v>0</v>
      </c>
      <c r="R60" s="56">
        <v>1</v>
      </c>
      <c r="S60" s="55" t="s">
        <v>144</v>
      </c>
      <c r="T60" s="34"/>
      <c r="U60" s="153" t="str">
        <f>IFERROR(VLOOKUP(V60,Resumo!$D$7:$E$147,2,FALSE),"")</f>
        <v>M</v>
      </c>
      <c r="V60" s="114" t="s">
        <v>169</v>
      </c>
      <c r="W60" s="114">
        <f t="shared" si="75"/>
        <v>0</v>
      </c>
      <c r="X60" s="114">
        <f t="shared" si="75"/>
        <v>0</v>
      </c>
      <c r="Y60" s="114">
        <f t="shared" si="75"/>
        <v>0</v>
      </c>
      <c r="Z60" s="114">
        <f t="shared" si="75"/>
        <v>0</v>
      </c>
      <c r="AA60" s="114">
        <f t="shared" si="75"/>
        <v>1</v>
      </c>
      <c r="AB60" s="114">
        <f t="shared" si="75"/>
        <v>4</v>
      </c>
      <c r="AC60" s="154">
        <f t="shared" si="75"/>
        <v>0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 t="s">
        <v>85</v>
      </c>
      <c r="D61" s="56"/>
      <c r="E61" s="56">
        <f t="shared" si="63"/>
        <v>1</v>
      </c>
      <c r="F61" s="56">
        <f t="shared" si="64"/>
        <v>2</v>
      </c>
      <c r="G61" s="56">
        <f t="shared" si="65"/>
        <v>2</v>
      </c>
      <c r="H61" s="56">
        <f t="shared" si="66"/>
        <v>0</v>
      </c>
      <c r="I61" s="56">
        <f t="shared" si="67"/>
        <v>1</v>
      </c>
      <c r="J61" s="56">
        <f t="shared" si="68"/>
        <v>0</v>
      </c>
      <c r="K61" s="57"/>
      <c r="L61" s="56">
        <f t="shared" si="69"/>
        <v>1</v>
      </c>
      <c r="M61" s="56">
        <f t="shared" si="70"/>
        <v>2</v>
      </c>
      <c r="N61" s="56">
        <f t="shared" si="71"/>
        <v>2</v>
      </c>
      <c r="O61" s="56">
        <f t="shared" si="72"/>
        <v>0</v>
      </c>
      <c r="P61" s="56">
        <f t="shared" si="73"/>
        <v>1</v>
      </c>
      <c r="Q61" s="56">
        <f t="shared" si="74"/>
        <v>0</v>
      </c>
      <c r="R61" s="56"/>
      <c r="S61" s="55" t="s">
        <v>13</v>
      </c>
      <c r="T61" s="34"/>
      <c r="U61" s="153" t="str">
        <f>IFERROR(VLOOKUP(V61,Resumo!$D$7:$E$147,2,FALSE),"")</f>
        <v>M</v>
      </c>
      <c r="V61" s="114" t="s">
        <v>172</v>
      </c>
      <c r="W61" s="114">
        <f t="shared" si="75"/>
        <v>0</v>
      </c>
      <c r="X61" s="114">
        <f t="shared" si="75"/>
        <v>0</v>
      </c>
      <c r="Y61" s="114">
        <f t="shared" si="75"/>
        <v>0</v>
      </c>
      <c r="Z61" s="114">
        <f t="shared" si="75"/>
        <v>0</v>
      </c>
      <c r="AA61" s="114">
        <f t="shared" si="75"/>
        <v>0</v>
      </c>
      <c r="AB61" s="114">
        <f t="shared" si="75"/>
        <v>5</v>
      </c>
      <c r="AC61" s="154">
        <f t="shared" si="75"/>
        <v>0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 t="s">
        <v>172</v>
      </c>
      <c r="D62" s="56"/>
      <c r="E62" s="56">
        <f t="shared" si="63"/>
        <v>1</v>
      </c>
      <c r="F62" s="56">
        <f t="shared" si="64"/>
        <v>2</v>
      </c>
      <c r="G62" s="56">
        <f t="shared" si="65"/>
        <v>2</v>
      </c>
      <c r="H62" s="56">
        <f t="shared" si="66"/>
        <v>0</v>
      </c>
      <c r="I62" s="56">
        <f t="shared" si="67"/>
        <v>1</v>
      </c>
      <c r="J62" s="56">
        <f t="shared" si="68"/>
        <v>0</v>
      </c>
      <c r="K62" s="57"/>
      <c r="L62" s="56">
        <f t="shared" si="69"/>
        <v>1</v>
      </c>
      <c r="M62" s="56">
        <f t="shared" si="70"/>
        <v>2</v>
      </c>
      <c r="N62" s="56">
        <f t="shared" si="71"/>
        <v>2</v>
      </c>
      <c r="O62" s="56">
        <f t="shared" si="72"/>
        <v>0</v>
      </c>
      <c r="P62" s="56">
        <f t="shared" si="73"/>
        <v>1</v>
      </c>
      <c r="Q62" s="56">
        <f t="shared" si="74"/>
        <v>0</v>
      </c>
      <c r="R62" s="56"/>
      <c r="S62" s="55" t="s">
        <v>147</v>
      </c>
      <c r="T62" s="34"/>
      <c r="U62" s="153" t="str">
        <f>IFERROR(VLOOKUP(V62,Resumo!$D$7:$E$147,2,FALSE),"")</f>
        <v>V</v>
      </c>
      <c r="V62" s="114" t="s">
        <v>85</v>
      </c>
      <c r="W62" s="114">
        <f t="shared" si="75"/>
        <v>0</v>
      </c>
      <c r="X62" s="114">
        <f t="shared" si="75"/>
        <v>0</v>
      </c>
      <c r="Y62" s="114">
        <f t="shared" si="75"/>
        <v>0</v>
      </c>
      <c r="Z62" s="114">
        <f t="shared" si="75"/>
        <v>0</v>
      </c>
      <c r="AA62" s="114">
        <f t="shared" si="75"/>
        <v>4</v>
      </c>
      <c r="AB62" s="114">
        <f t="shared" si="75"/>
        <v>0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 t="s">
        <v>143</v>
      </c>
      <c r="D63" s="56"/>
      <c r="E63" s="56">
        <f t="shared" si="63"/>
        <v>1</v>
      </c>
      <c r="F63" s="56">
        <f t="shared" si="64"/>
        <v>2</v>
      </c>
      <c r="G63" s="56">
        <f t="shared" si="65"/>
        <v>2</v>
      </c>
      <c r="H63" s="56">
        <f t="shared" si="66"/>
        <v>0</v>
      </c>
      <c r="I63" s="56">
        <f t="shared" si="67"/>
        <v>1</v>
      </c>
      <c r="J63" s="56">
        <f t="shared" si="68"/>
        <v>0</v>
      </c>
      <c r="K63" s="57"/>
      <c r="L63" s="56">
        <f t="shared" si="69"/>
        <v>1</v>
      </c>
      <c r="M63" s="56">
        <f t="shared" si="70"/>
        <v>2</v>
      </c>
      <c r="N63" s="56">
        <f t="shared" si="71"/>
        <v>2</v>
      </c>
      <c r="O63" s="56">
        <f t="shared" si="72"/>
        <v>0</v>
      </c>
      <c r="P63" s="56">
        <f t="shared" si="73"/>
        <v>1</v>
      </c>
      <c r="Q63" s="56">
        <f t="shared" si="74"/>
        <v>0</v>
      </c>
      <c r="R63" s="56"/>
      <c r="S63" s="55" t="s">
        <v>119</v>
      </c>
      <c r="T63" s="34"/>
      <c r="U63" s="153" t="str">
        <f>IFERROR(VLOOKUP(V63,Resumo!$D$7:$E$147,2,FALSE),"")</f>
        <v>L</v>
      </c>
      <c r="V63" s="114" t="s">
        <v>82</v>
      </c>
      <c r="W63" s="114">
        <f t="shared" si="75"/>
        <v>0</v>
      </c>
      <c r="X63" s="114">
        <f t="shared" si="75"/>
        <v>2</v>
      </c>
      <c r="Y63" s="114">
        <f t="shared" si="75"/>
        <v>0</v>
      </c>
      <c r="Z63" s="114">
        <f t="shared" si="75"/>
        <v>2</v>
      </c>
      <c r="AA63" s="114">
        <f t="shared" si="75"/>
        <v>0</v>
      </c>
      <c r="AB63" s="114">
        <f t="shared" si="75"/>
        <v>0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 t="s">
        <v>148</v>
      </c>
      <c r="D64" s="56">
        <v>1</v>
      </c>
      <c r="E64" s="56">
        <f t="shared" si="63"/>
        <v>1</v>
      </c>
      <c r="F64" s="56">
        <f t="shared" si="64"/>
        <v>2</v>
      </c>
      <c r="G64" s="56">
        <f t="shared" si="65"/>
        <v>2</v>
      </c>
      <c r="H64" s="56">
        <f t="shared" si="66"/>
        <v>0</v>
      </c>
      <c r="I64" s="56">
        <f t="shared" si="67"/>
        <v>1</v>
      </c>
      <c r="J64" s="56">
        <f t="shared" si="68"/>
        <v>0</v>
      </c>
      <c r="K64" s="57"/>
      <c r="L64" s="56">
        <f t="shared" si="69"/>
        <v>1</v>
      </c>
      <c r="M64" s="56">
        <f t="shared" si="70"/>
        <v>2</v>
      </c>
      <c r="N64" s="56">
        <f t="shared" si="71"/>
        <v>2</v>
      </c>
      <c r="O64" s="56">
        <f t="shared" si="72"/>
        <v>0</v>
      </c>
      <c r="P64" s="56">
        <f t="shared" si="73"/>
        <v>1</v>
      </c>
      <c r="Q64" s="56">
        <f t="shared" si="74"/>
        <v>0</v>
      </c>
      <c r="R64" s="56">
        <v>1</v>
      </c>
      <c r="S64" s="55" t="s">
        <v>12</v>
      </c>
      <c r="T64" s="34"/>
      <c r="U64" s="153" t="str">
        <f>IFERROR(VLOOKUP(V64,Resumo!$D$7:$E$147,2,FALSE),"")</f>
        <v>M</v>
      </c>
      <c r="V64" s="114" t="s">
        <v>143</v>
      </c>
      <c r="W64" s="114">
        <f t="shared" si="75"/>
        <v>0</v>
      </c>
      <c r="X64" s="114">
        <f t="shared" si="75"/>
        <v>0</v>
      </c>
      <c r="Y64" s="114">
        <f t="shared" si="75"/>
        <v>0</v>
      </c>
      <c r="Z64" s="114">
        <f t="shared" si="75"/>
        <v>0</v>
      </c>
      <c r="AA64" s="114">
        <f t="shared" si="75"/>
        <v>0</v>
      </c>
      <c r="AB64" s="114">
        <f t="shared" si="75"/>
        <v>5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2</v>
      </c>
      <c r="G65" s="56">
        <f t="shared" si="65"/>
        <v>2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1</v>
      </c>
      <c r="M65" s="56">
        <f t="shared" si="70"/>
        <v>2</v>
      </c>
      <c r="N65" s="56">
        <f t="shared" si="71"/>
        <v>2</v>
      </c>
      <c r="O65" s="56">
        <f t="shared" si="72"/>
        <v>0</v>
      </c>
      <c r="P65" s="56">
        <f t="shared" si="73"/>
        <v>1</v>
      </c>
      <c r="Q65" s="56">
        <f t="shared" si="74"/>
        <v>0</v>
      </c>
      <c r="R65" s="63"/>
      <c r="S65" s="61" t="s">
        <v>15</v>
      </c>
      <c r="T65" s="34"/>
      <c r="U65" s="153" t="str">
        <f>IFERROR(VLOOKUP(V65,Resumo!$D$7:$E$147,2,FALSE),"")</f>
        <v>M</v>
      </c>
      <c r="V65" s="114" t="s">
        <v>175</v>
      </c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0</v>
      </c>
      <c r="AA65" s="114">
        <f t="shared" si="75"/>
        <v>0</v>
      </c>
      <c r="AB65" s="114">
        <f t="shared" si="75"/>
        <v>4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2</v>
      </c>
      <c r="G66" s="67">
        <f t="shared" si="65"/>
        <v>2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2</v>
      </c>
      <c r="N66" s="67">
        <f t="shared" si="71"/>
        <v>2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 t="s">
        <v>120</v>
      </c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3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>L</v>
      </c>
      <c r="V67" s="114" t="s">
        <v>145</v>
      </c>
      <c r="W67" s="114">
        <f t="shared" si="75"/>
        <v>0</v>
      </c>
      <c r="X67" s="114">
        <f t="shared" si="75"/>
        <v>0</v>
      </c>
      <c r="Y67" s="114">
        <f t="shared" si="75"/>
        <v>4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 t="s">
        <v>227</v>
      </c>
      <c r="W68" s="114">
        <f t="shared" si="75"/>
        <v>0</v>
      </c>
      <c r="X68" s="114">
        <f t="shared" si="75"/>
        <v>4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 t="s">
        <v>198</v>
      </c>
      <c r="D69" s="49">
        <f>SUM(D70:D79)</f>
        <v>1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2</v>
      </c>
      <c r="S69" s="48" t="s">
        <v>199</v>
      </c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 t="s">
        <v>77</v>
      </c>
      <c r="D70" s="56"/>
      <c r="E70" s="56">
        <f t="shared" ref="E70:E79" si="76">IF((C70=""),0,IF($D$69=$R$69,1,IF($D$69&gt;$R$69,3,IF($D$69&lt;$R$69,0))))</f>
        <v>0</v>
      </c>
      <c r="F70" s="56">
        <f t="shared" ref="F70:F79" si="77">$D$69</f>
        <v>1</v>
      </c>
      <c r="G70" s="56">
        <f t="shared" ref="G70:G79" si="78">$R$69</f>
        <v>2</v>
      </c>
      <c r="H70" s="56">
        <f t="shared" ref="H70:H79" si="79">IF((C70=""),0,IF($D$69&gt;$R$69,1,0))</f>
        <v>0</v>
      </c>
      <c r="I70" s="56">
        <f t="shared" ref="I70:I79" si="80">IF((C70=""),0,IF($D$69=$R$69,1,0))</f>
        <v>0</v>
      </c>
      <c r="J70" s="56">
        <f t="shared" ref="J70:J79" si="81">IF((C70=""),0,IF($D$69&lt;$R$69,1,0))</f>
        <v>1</v>
      </c>
      <c r="K70" s="57"/>
      <c r="L70" s="56">
        <f t="shared" ref="L70:L79" si="82">IF((S70=""),0,IF($D$69=$R$69,1,IF($D$69&lt;$R$69,3,IF($D$69&gt;$R$69,0))))</f>
        <v>3</v>
      </c>
      <c r="M70" s="56">
        <f t="shared" ref="M70:M79" si="83">$R$69</f>
        <v>2</v>
      </c>
      <c r="N70" s="56">
        <f t="shared" ref="N70:N79" si="84">$D$69</f>
        <v>1</v>
      </c>
      <c r="O70" s="56">
        <f t="shared" ref="O70:O79" si="85">IF((S70=""),0,IF($D$69&lt;$R$69,1,0))</f>
        <v>1</v>
      </c>
      <c r="P70" s="56">
        <f t="shared" ref="P70:P79" si="86">IF((S70=""),0,IF($D$69=$R$69,1,0))</f>
        <v>0</v>
      </c>
      <c r="Q70" s="56">
        <f t="shared" ref="Q70:Q79" si="87">IF((S70=""),0,IF($D$69&gt;$R$69,1,0))</f>
        <v>0</v>
      </c>
      <c r="R70" s="56"/>
      <c r="S70" s="55" t="s">
        <v>164</v>
      </c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 t="s">
        <v>227</v>
      </c>
      <c r="D71" s="56"/>
      <c r="E71" s="56">
        <f t="shared" si="76"/>
        <v>0</v>
      </c>
      <c r="F71" s="56">
        <f t="shared" si="77"/>
        <v>1</v>
      </c>
      <c r="G71" s="56">
        <f t="shared" si="78"/>
        <v>2</v>
      </c>
      <c r="H71" s="56">
        <f t="shared" si="79"/>
        <v>0</v>
      </c>
      <c r="I71" s="56">
        <f t="shared" si="80"/>
        <v>0</v>
      </c>
      <c r="J71" s="56">
        <f t="shared" si="81"/>
        <v>1</v>
      </c>
      <c r="K71" s="57"/>
      <c r="L71" s="56">
        <f t="shared" si="82"/>
        <v>3</v>
      </c>
      <c r="M71" s="56">
        <f t="shared" si="83"/>
        <v>2</v>
      </c>
      <c r="N71" s="56">
        <f t="shared" si="84"/>
        <v>1</v>
      </c>
      <c r="O71" s="56">
        <f t="shared" si="85"/>
        <v>1</v>
      </c>
      <c r="P71" s="56">
        <f t="shared" si="86"/>
        <v>0</v>
      </c>
      <c r="Q71" s="56">
        <f t="shared" si="87"/>
        <v>0</v>
      </c>
      <c r="R71" s="56"/>
      <c r="S71" s="55" t="s">
        <v>82</v>
      </c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 t="s">
        <v>145</v>
      </c>
      <c r="D72" s="56"/>
      <c r="E72" s="56">
        <f t="shared" si="76"/>
        <v>0</v>
      </c>
      <c r="F72" s="56">
        <f t="shared" si="77"/>
        <v>1</v>
      </c>
      <c r="G72" s="56">
        <f t="shared" si="78"/>
        <v>2</v>
      </c>
      <c r="H72" s="56">
        <f t="shared" si="79"/>
        <v>0</v>
      </c>
      <c r="I72" s="56">
        <f t="shared" si="80"/>
        <v>0</v>
      </c>
      <c r="J72" s="56">
        <f t="shared" si="81"/>
        <v>1</v>
      </c>
      <c r="K72" s="57"/>
      <c r="L72" s="56">
        <f t="shared" si="82"/>
        <v>3</v>
      </c>
      <c r="M72" s="56">
        <f t="shared" si="83"/>
        <v>2</v>
      </c>
      <c r="N72" s="56">
        <f t="shared" si="84"/>
        <v>1</v>
      </c>
      <c r="O72" s="56">
        <f t="shared" si="85"/>
        <v>1</v>
      </c>
      <c r="P72" s="56">
        <f t="shared" si="86"/>
        <v>0</v>
      </c>
      <c r="Q72" s="56">
        <f t="shared" si="87"/>
        <v>0</v>
      </c>
      <c r="R72" s="56"/>
      <c r="S72" s="55" t="s">
        <v>173</v>
      </c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 t="s">
        <v>120</v>
      </c>
      <c r="D73" s="56"/>
      <c r="E73" s="56">
        <f t="shared" si="76"/>
        <v>0</v>
      </c>
      <c r="F73" s="56">
        <f t="shared" si="77"/>
        <v>1</v>
      </c>
      <c r="G73" s="56">
        <f t="shared" si="78"/>
        <v>2</v>
      </c>
      <c r="H73" s="56">
        <f t="shared" si="79"/>
        <v>0</v>
      </c>
      <c r="I73" s="56">
        <f t="shared" si="80"/>
        <v>0</v>
      </c>
      <c r="J73" s="56">
        <f t="shared" si="81"/>
        <v>1</v>
      </c>
      <c r="K73" s="57"/>
      <c r="L73" s="56">
        <f t="shared" si="82"/>
        <v>3</v>
      </c>
      <c r="M73" s="56">
        <f t="shared" si="83"/>
        <v>2</v>
      </c>
      <c r="N73" s="56">
        <f t="shared" si="84"/>
        <v>1</v>
      </c>
      <c r="O73" s="56">
        <f t="shared" si="85"/>
        <v>1</v>
      </c>
      <c r="P73" s="56">
        <f t="shared" si="86"/>
        <v>0</v>
      </c>
      <c r="Q73" s="56">
        <f t="shared" si="87"/>
        <v>0</v>
      </c>
      <c r="R73" s="56"/>
      <c r="S73" s="55" t="s">
        <v>197</v>
      </c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 t="s">
        <v>14</v>
      </c>
      <c r="D74" s="56"/>
      <c r="E74" s="56">
        <f t="shared" si="76"/>
        <v>0</v>
      </c>
      <c r="F74" s="56">
        <f t="shared" si="77"/>
        <v>1</v>
      </c>
      <c r="G74" s="56">
        <f t="shared" si="78"/>
        <v>2</v>
      </c>
      <c r="H74" s="56">
        <f t="shared" si="79"/>
        <v>0</v>
      </c>
      <c r="I74" s="56">
        <f t="shared" si="80"/>
        <v>0</v>
      </c>
      <c r="J74" s="56">
        <f t="shared" si="81"/>
        <v>1</v>
      </c>
      <c r="K74" s="57"/>
      <c r="L74" s="56">
        <f t="shared" si="82"/>
        <v>3</v>
      </c>
      <c r="M74" s="56">
        <f t="shared" si="83"/>
        <v>2</v>
      </c>
      <c r="N74" s="56">
        <f t="shared" si="84"/>
        <v>1</v>
      </c>
      <c r="O74" s="56">
        <f t="shared" si="85"/>
        <v>1</v>
      </c>
      <c r="P74" s="56">
        <f t="shared" si="86"/>
        <v>0</v>
      </c>
      <c r="Q74" s="56">
        <f t="shared" si="87"/>
        <v>0</v>
      </c>
      <c r="R74" s="56"/>
      <c r="S74" s="55" t="s">
        <v>113</v>
      </c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 t="s">
        <v>175</v>
      </c>
      <c r="D75" s="56"/>
      <c r="E75" s="56">
        <f t="shared" si="76"/>
        <v>0</v>
      </c>
      <c r="F75" s="56">
        <f t="shared" si="77"/>
        <v>1</v>
      </c>
      <c r="G75" s="56">
        <f t="shared" si="78"/>
        <v>2</v>
      </c>
      <c r="H75" s="56">
        <f t="shared" si="79"/>
        <v>0</v>
      </c>
      <c r="I75" s="56">
        <f t="shared" si="80"/>
        <v>0</v>
      </c>
      <c r="J75" s="56">
        <f t="shared" si="81"/>
        <v>1</v>
      </c>
      <c r="K75" s="57"/>
      <c r="L75" s="56">
        <f t="shared" si="82"/>
        <v>3</v>
      </c>
      <c r="M75" s="56">
        <f t="shared" si="83"/>
        <v>2</v>
      </c>
      <c r="N75" s="56">
        <f t="shared" si="84"/>
        <v>1</v>
      </c>
      <c r="O75" s="56">
        <f t="shared" si="85"/>
        <v>1</v>
      </c>
      <c r="P75" s="56">
        <f t="shared" si="86"/>
        <v>0</v>
      </c>
      <c r="Q75" s="56">
        <f t="shared" si="87"/>
        <v>0</v>
      </c>
      <c r="R75" s="56"/>
      <c r="S75" s="55" t="s">
        <v>172</v>
      </c>
      <c r="T75" s="34"/>
      <c r="U75" s="153" t="str">
        <f>IFERROR(VLOOKUP(V75,Resumo!$D$7:$E$147,2,FALSE),"")</f>
        <v/>
      </c>
      <c r="V75" s="114"/>
      <c r="W75" s="114">
        <f t="shared" ref="W75:AC77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 t="s">
        <v>169</v>
      </c>
      <c r="D76" s="56">
        <v>1</v>
      </c>
      <c r="E76" s="56">
        <f t="shared" si="76"/>
        <v>0</v>
      </c>
      <c r="F76" s="56">
        <f t="shared" si="77"/>
        <v>1</v>
      </c>
      <c r="G76" s="56">
        <f t="shared" si="78"/>
        <v>2</v>
      </c>
      <c r="H76" s="56">
        <f t="shared" si="79"/>
        <v>0</v>
      </c>
      <c r="I76" s="56">
        <f t="shared" si="80"/>
        <v>0</v>
      </c>
      <c r="J76" s="56">
        <f t="shared" si="81"/>
        <v>1</v>
      </c>
      <c r="K76" s="57"/>
      <c r="L76" s="56">
        <f t="shared" si="82"/>
        <v>3</v>
      </c>
      <c r="M76" s="56">
        <f t="shared" si="83"/>
        <v>2</v>
      </c>
      <c r="N76" s="56">
        <f t="shared" si="84"/>
        <v>1</v>
      </c>
      <c r="O76" s="56">
        <f t="shared" si="85"/>
        <v>1</v>
      </c>
      <c r="P76" s="56">
        <f t="shared" si="86"/>
        <v>0</v>
      </c>
      <c r="Q76" s="56">
        <f t="shared" si="87"/>
        <v>0</v>
      </c>
      <c r="R76" s="56">
        <v>2</v>
      </c>
      <c r="S76" s="55" t="s">
        <v>143</v>
      </c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 t="s">
        <v>174</v>
      </c>
      <c r="D77" s="56"/>
      <c r="E77" s="56">
        <f t="shared" si="76"/>
        <v>0</v>
      </c>
      <c r="F77" s="56">
        <f t="shared" si="77"/>
        <v>1</v>
      </c>
      <c r="G77" s="56">
        <f t="shared" si="78"/>
        <v>2</v>
      </c>
      <c r="H77" s="56">
        <f t="shared" si="79"/>
        <v>0</v>
      </c>
      <c r="I77" s="56">
        <f t="shared" si="80"/>
        <v>0</v>
      </c>
      <c r="J77" s="56">
        <f t="shared" si="81"/>
        <v>1</v>
      </c>
      <c r="K77" s="57"/>
      <c r="L77" s="56">
        <f t="shared" si="82"/>
        <v>3</v>
      </c>
      <c r="M77" s="56">
        <f t="shared" si="83"/>
        <v>2</v>
      </c>
      <c r="N77" s="56">
        <f t="shared" si="84"/>
        <v>1</v>
      </c>
      <c r="O77" s="56">
        <f t="shared" si="85"/>
        <v>1</v>
      </c>
      <c r="P77" s="56">
        <f t="shared" si="86"/>
        <v>0</v>
      </c>
      <c r="Q77" s="56">
        <f t="shared" si="87"/>
        <v>0</v>
      </c>
      <c r="R77" s="56"/>
      <c r="S77" s="55" t="s">
        <v>148</v>
      </c>
      <c r="T77" s="34"/>
      <c r="U77" s="118"/>
      <c r="V77" s="118"/>
      <c r="W77" s="118">
        <f t="shared" si="88"/>
        <v>0</v>
      </c>
      <c r="X77" s="118">
        <f t="shared" si="88"/>
        <v>0</v>
      </c>
      <c r="Y77" s="118">
        <f t="shared" si="88"/>
        <v>0</v>
      </c>
      <c r="Z77" s="118">
        <f t="shared" si="88"/>
        <v>0</v>
      </c>
      <c r="AA77" s="118">
        <f t="shared" si="88"/>
        <v>0</v>
      </c>
      <c r="AB77" s="118">
        <f t="shared" si="88"/>
        <v>0</v>
      </c>
      <c r="AC77" s="119">
        <f t="shared" si="88"/>
        <v>0</v>
      </c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1</v>
      </c>
      <c r="G78" s="56">
        <f t="shared" si="78"/>
        <v>2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2</v>
      </c>
      <c r="N78" s="56">
        <f t="shared" si="84"/>
        <v>1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1</v>
      </c>
      <c r="G79" s="67">
        <f t="shared" si="78"/>
        <v>2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2</v>
      </c>
      <c r="N79" s="67">
        <f t="shared" si="84"/>
        <v>1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 t="s">
        <v>199</v>
      </c>
      <c r="D82" s="49">
        <f>SUM(D83:D92)</f>
        <v>1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 t="s">
        <v>198</v>
      </c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 t="s">
        <v>77</v>
      </c>
      <c r="D83" s="56"/>
      <c r="E83" s="56">
        <f t="shared" ref="E83:E92" si="89">IF((C83=""),0,IF($D$82=$R$82,1,IF($D$82&gt;$R$82,3,IF($D$82&lt;$R$82,0))))</f>
        <v>3</v>
      </c>
      <c r="F83" s="56">
        <f t="shared" ref="F83:F92" si="90">$D$82</f>
        <v>1</v>
      </c>
      <c r="G83" s="56">
        <f t="shared" ref="G83:G92" si="91">$R$82</f>
        <v>0</v>
      </c>
      <c r="H83" s="56">
        <f t="shared" ref="H83:H92" si="92">IF((C83=""),0,IF($D$82&gt;$R$82,1,0))</f>
        <v>1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1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1</v>
      </c>
      <c r="R83" s="56"/>
      <c r="S83" s="55" t="s">
        <v>164</v>
      </c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 t="s">
        <v>13</v>
      </c>
      <c r="D84" s="56"/>
      <c r="E84" s="56">
        <f t="shared" si="89"/>
        <v>3</v>
      </c>
      <c r="F84" s="56">
        <f t="shared" si="90"/>
        <v>1</v>
      </c>
      <c r="G84" s="56">
        <f t="shared" si="91"/>
        <v>0</v>
      </c>
      <c r="H84" s="56">
        <f t="shared" si="92"/>
        <v>1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1</v>
      </c>
      <c r="O84" s="56">
        <f t="shared" si="98"/>
        <v>0</v>
      </c>
      <c r="P84" s="56">
        <f t="shared" si="99"/>
        <v>0</v>
      </c>
      <c r="Q84" s="56">
        <f t="shared" si="100"/>
        <v>1</v>
      </c>
      <c r="R84" s="56"/>
      <c r="S84" s="55" t="s">
        <v>227</v>
      </c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 t="s">
        <v>146</v>
      </c>
      <c r="D85" s="56"/>
      <c r="E85" s="56">
        <f t="shared" si="89"/>
        <v>3</v>
      </c>
      <c r="F85" s="56">
        <f t="shared" si="90"/>
        <v>1</v>
      </c>
      <c r="G85" s="56">
        <f t="shared" si="91"/>
        <v>0</v>
      </c>
      <c r="H85" s="56">
        <f t="shared" si="92"/>
        <v>1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1</v>
      </c>
      <c r="O85" s="56">
        <f t="shared" si="98"/>
        <v>0</v>
      </c>
      <c r="P85" s="56">
        <f t="shared" si="99"/>
        <v>0</v>
      </c>
      <c r="Q85" s="56">
        <f t="shared" si="100"/>
        <v>1</v>
      </c>
      <c r="R85" s="56"/>
      <c r="S85" s="55" t="s">
        <v>145</v>
      </c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 t="s">
        <v>144</v>
      </c>
      <c r="D86" s="56"/>
      <c r="E86" s="56">
        <f t="shared" si="89"/>
        <v>3</v>
      </c>
      <c r="F86" s="56">
        <f t="shared" si="90"/>
        <v>1</v>
      </c>
      <c r="G86" s="56">
        <f t="shared" si="91"/>
        <v>0</v>
      </c>
      <c r="H86" s="56">
        <f t="shared" si="92"/>
        <v>1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1</v>
      </c>
      <c r="O86" s="56">
        <f t="shared" si="98"/>
        <v>0</v>
      </c>
      <c r="P86" s="56">
        <f t="shared" si="99"/>
        <v>0</v>
      </c>
      <c r="Q86" s="56">
        <f t="shared" si="100"/>
        <v>1</v>
      </c>
      <c r="R86" s="56"/>
      <c r="S86" s="55" t="s">
        <v>14</v>
      </c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 t="s">
        <v>85</v>
      </c>
      <c r="D87" s="56"/>
      <c r="E87" s="56">
        <f t="shared" si="89"/>
        <v>3</v>
      </c>
      <c r="F87" s="56">
        <f t="shared" si="90"/>
        <v>1</v>
      </c>
      <c r="G87" s="56">
        <f t="shared" si="91"/>
        <v>0</v>
      </c>
      <c r="H87" s="56">
        <f t="shared" si="92"/>
        <v>1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1</v>
      </c>
      <c r="O87" s="56">
        <f t="shared" si="98"/>
        <v>0</v>
      </c>
      <c r="P87" s="56">
        <f t="shared" si="99"/>
        <v>0</v>
      </c>
      <c r="Q87" s="56">
        <f t="shared" si="100"/>
        <v>1</v>
      </c>
      <c r="R87" s="56"/>
      <c r="S87" s="55" t="s">
        <v>169</v>
      </c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 t="s">
        <v>15</v>
      </c>
      <c r="D88" s="56"/>
      <c r="E88" s="56">
        <f t="shared" si="89"/>
        <v>3</v>
      </c>
      <c r="F88" s="56">
        <f t="shared" si="90"/>
        <v>1</v>
      </c>
      <c r="G88" s="56">
        <f t="shared" si="91"/>
        <v>0</v>
      </c>
      <c r="H88" s="56">
        <f t="shared" si="92"/>
        <v>1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1</v>
      </c>
      <c r="O88" s="56">
        <f t="shared" si="98"/>
        <v>0</v>
      </c>
      <c r="P88" s="56">
        <f t="shared" si="99"/>
        <v>0</v>
      </c>
      <c r="Q88" s="56">
        <f t="shared" si="100"/>
        <v>1</v>
      </c>
      <c r="R88" s="56"/>
      <c r="S88" s="55" t="s">
        <v>175</v>
      </c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 t="s">
        <v>172</v>
      </c>
      <c r="D89" s="56"/>
      <c r="E89" s="56">
        <f t="shared" si="89"/>
        <v>3</v>
      </c>
      <c r="F89" s="56">
        <f t="shared" si="90"/>
        <v>1</v>
      </c>
      <c r="G89" s="56">
        <f t="shared" si="91"/>
        <v>0</v>
      </c>
      <c r="H89" s="56">
        <f t="shared" si="92"/>
        <v>1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1</v>
      </c>
      <c r="O89" s="56">
        <f t="shared" si="98"/>
        <v>0</v>
      </c>
      <c r="P89" s="56">
        <f t="shared" si="99"/>
        <v>0</v>
      </c>
      <c r="Q89" s="56">
        <f t="shared" si="100"/>
        <v>1</v>
      </c>
      <c r="R89" s="56"/>
      <c r="S89" s="55" t="s">
        <v>143</v>
      </c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 t="s">
        <v>148</v>
      </c>
      <c r="D90" s="56">
        <v>1</v>
      </c>
      <c r="E90" s="56">
        <f t="shared" si="89"/>
        <v>3</v>
      </c>
      <c r="F90" s="56">
        <f t="shared" si="90"/>
        <v>1</v>
      </c>
      <c r="G90" s="56">
        <f t="shared" si="91"/>
        <v>0</v>
      </c>
      <c r="H90" s="56">
        <f t="shared" si="92"/>
        <v>1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1</v>
      </c>
      <c r="O90" s="56">
        <f t="shared" si="98"/>
        <v>0</v>
      </c>
      <c r="P90" s="56">
        <f t="shared" si="99"/>
        <v>0</v>
      </c>
      <c r="Q90" s="56">
        <f t="shared" si="100"/>
        <v>1</v>
      </c>
      <c r="R90" s="56"/>
      <c r="S90" s="55" t="s">
        <v>174</v>
      </c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1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1</v>
      </c>
      <c r="O91" s="56">
        <f t="shared" si="98"/>
        <v>0</v>
      </c>
      <c r="P91" s="56">
        <f t="shared" si="99"/>
        <v>0</v>
      </c>
      <c r="Q91" s="56">
        <f t="shared" si="100"/>
        <v>1</v>
      </c>
      <c r="R91" s="63"/>
      <c r="S91" s="61" t="s">
        <v>82</v>
      </c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1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1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8:BG8"/>
    <mergeCell ref="BB9:BG10"/>
    <mergeCell ref="AV14:BA14"/>
    <mergeCell ref="BH14:BM14"/>
    <mergeCell ref="AV15:BA16"/>
    <mergeCell ref="BH15:BM16"/>
    <mergeCell ref="BB22:BG22"/>
    <mergeCell ref="BB23:BG24"/>
    <mergeCell ref="AU27:AZ27"/>
    <mergeCell ref="BI27:BN27"/>
    <mergeCell ref="AU28:AZ29"/>
    <mergeCell ref="BI28:BN29"/>
    <mergeCell ref="U39:V39"/>
    <mergeCell ref="U40:V40"/>
    <mergeCell ref="AB37:AB40"/>
    <mergeCell ref="AC37:AC40"/>
    <mergeCell ref="U37:V37"/>
    <mergeCell ref="W37:W40"/>
    <mergeCell ref="X37:X40"/>
    <mergeCell ref="Y37:Y40"/>
    <mergeCell ref="Z37:Z40"/>
    <mergeCell ref="BB31:BG31"/>
    <mergeCell ref="BB32:BG33"/>
    <mergeCell ref="BB35:BG35"/>
    <mergeCell ref="BB36:BG37"/>
    <mergeCell ref="AA37:AA40"/>
    <mergeCell ref="AI37:AI40"/>
    <mergeCell ref="AG38:AG40"/>
    <mergeCell ref="AD37:AD40"/>
    <mergeCell ref="AE37:AE40"/>
    <mergeCell ref="AF37:AF40"/>
    <mergeCell ref="AH37:AH40"/>
  </mergeCells>
  <conditionalFormatting sqref="C4">
    <cfRule type="cellIs" dxfId="4208" priority="23" operator="equal">
      <formula>"Laranja"</formula>
    </cfRule>
    <cfRule type="cellIs" dxfId="4207" priority="29" operator="equal">
      <formula>"Vermelho"</formula>
    </cfRule>
    <cfRule type="cellIs" dxfId="4206" priority="28" operator="equal">
      <formula>"Verde"</formula>
    </cfRule>
    <cfRule type="cellIs" dxfId="4205" priority="27" operator="equal">
      <formula>"Amarelo"</formula>
    </cfRule>
    <cfRule type="cellIs" dxfId="4204" priority="26" operator="equal">
      <formula>"Cinza"</formula>
    </cfRule>
    <cfRule type="cellIs" dxfId="4203" priority="25" operator="equal">
      <formula>"Roxo"</formula>
    </cfRule>
    <cfRule type="cellIs" dxfId="4202" priority="24" operator="equal">
      <formula>"Preto"</formula>
    </cfRule>
    <cfRule type="cellIs" dxfId="4201" priority="30" operator="equal">
      <formula>"Azul"</formula>
    </cfRule>
  </conditionalFormatting>
  <conditionalFormatting sqref="C17">
    <cfRule type="cellIs" dxfId="4200" priority="41" operator="equal">
      <formula>"Roxo"</formula>
    </cfRule>
    <cfRule type="cellIs" dxfId="4199" priority="42" operator="equal">
      <formula>"Cinza"</formula>
    </cfRule>
    <cfRule type="cellIs" dxfId="4198" priority="43" operator="equal">
      <formula>"Amarelo"</formula>
    </cfRule>
    <cfRule type="cellIs" dxfId="4197" priority="44" operator="equal">
      <formula>"Verde"</formula>
    </cfRule>
    <cfRule type="cellIs" dxfId="4196" priority="39" operator="equal">
      <formula>"Laranja"</formula>
    </cfRule>
    <cfRule type="cellIs" dxfId="4195" priority="46" operator="equal">
      <formula>"Azul"</formula>
    </cfRule>
    <cfRule type="cellIs" dxfId="4194" priority="40" operator="equal">
      <formula>"Preto"</formula>
    </cfRule>
    <cfRule type="cellIs" dxfId="4193" priority="45" operator="equal">
      <formula>"Vermelho"</formula>
    </cfRule>
  </conditionalFormatting>
  <conditionalFormatting sqref="C30">
    <cfRule type="cellIs" dxfId="4192" priority="55" operator="equal">
      <formula>"Laranja"</formula>
    </cfRule>
    <cfRule type="cellIs" dxfId="4191" priority="62" operator="equal">
      <formula>"Azul"</formula>
    </cfRule>
    <cfRule type="cellIs" dxfId="4190" priority="60" operator="equal">
      <formula>"Verde"</formula>
    </cfRule>
    <cfRule type="cellIs" dxfId="4189" priority="59" operator="equal">
      <formula>"Amarelo"</formula>
    </cfRule>
    <cfRule type="cellIs" dxfId="4188" priority="58" operator="equal">
      <formula>"Cinza"</formula>
    </cfRule>
    <cfRule type="cellIs" dxfId="4187" priority="61" operator="equal">
      <formula>"Vermelho"</formula>
    </cfRule>
    <cfRule type="cellIs" dxfId="4186" priority="57" operator="equal">
      <formula>"Roxo"</formula>
    </cfRule>
    <cfRule type="cellIs" dxfId="4185" priority="56" operator="equal">
      <formula>"Preto"</formula>
    </cfRule>
  </conditionalFormatting>
  <conditionalFormatting sqref="C43">
    <cfRule type="cellIs" dxfId="4184" priority="78" operator="equal">
      <formula>"Azul"</formula>
    </cfRule>
    <cfRule type="cellIs" dxfId="4183" priority="77" operator="equal">
      <formula>"Vermelho"</formula>
    </cfRule>
    <cfRule type="cellIs" dxfId="4182" priority="76" operator="equal">
      <formula>"Verde"</formula>
    </cfRule>
    <cfRule type="cellIs" dxfId="4181" priority="75" operator="equal">
      <formula>"Amarelo"</formula>
    </cfRule>
    <cfRule type="cellIs" dxfId="4180" priority="74" operator="equal">
      <formula>"Cinza"</formula>
    </cfRule>
    <cfRule type="cellIs" dxfId="4179" priority="73" operator="equal">
      <formula>"Roxo"</formula>
    </cfRule>
    <cfRule type="cellIs" dxfId="4178" priority="71" operator="equal">
      <formula>"Laranja"</formula>
    </cfRule>
    <cfRule type="cellIs" dxfId="4177" priority="72" operator="equal">
      <formula>"Preto"</formula>
    </cfRule>
  </conditionalFormatting>
  <conditionalFormatting sqref="C56">
    <cfRule type="cellIs" dxfId="4176" priority="89" operator="equal">
      <formula>"Roxo"</formula>
    </cfRule>
    <cfRule type="cellIs" dxfId="4175" priority="87" operator="equal">
      <formula>"Laranja"</formula>
    </cfRule>
    <cfRule type="cellIs" dxfId="4174" priority="90" operator="equal">
      <formula>"Cinza"</formula>
    </cfRule>
    <cfRule type="cellIs" dxfId="4173" priority="91" operator="equal">
      <formula>"Amarelo"</formula>
    </cfRule>
    <cfRule type="cellIs" dxfId="4172" priority="92" operator="equal">
      <formula>"Verde"</formula>
    </cfRule>
    <cfRule type="cellIs" dxfId="4171" priority="93" operator="equal">
      <formula>"Vermelho"</formula>
    </cfRule>
    <cfRule type="cellIs" dxfId="4170" priority="94" operator="equal">
      <formula>"Azul"</formula>
    </cfRule>
    <cfRule type="cellIs" dxfId="4169" priority="88" operator="equal">
      <formula>"Preto"</formula>
    </cfRule>
  </conditionalFormatting>
  <conditionalFormatting sqref="C69">
    <cfRule type="cellIs" dxfId="4168" priority="103" operator="equal">
      <formula>"Laranja"</formula>
    </cfRule>
    <cfRule type="cellIs" dxfId="4167" priority="108" operator="equal">
      <formula>"Verde"</formula>
    </cfRule>
    <cfRule type="cellIs" dxfId="4166" priority="107" operator="equal">
      <formula>"Amarelo"</formula>
    </cfRule>
    <cfRule type="cellIs" dxfId="4165" priority="106" operator="equal">
      <formula>"Cinza"</formula>
    </cfRule>
    <cfRule type="cellIs" dxfId="4164" priority="105" operator="equal">
      <formula>"Roxo"</formula>
    </cfRule>
    <cfRule type="cellIs" dxfId="4163" priority="104" operator="equal">
      <formula>"Preto"</formula>
    </cfRule>
    <cfRule type="cellIs" dxfId="4162" priority="110" operator="equal">
      <formula>"Azul"</formula>
    </cfRule>
    <cfRule type="cellIs" dxfId="4161" priority="109" operator="equal">
      <formula>"Vermelho"</formula>
    </cfRule>
  </conditionalFormatting>
  <conditionalFormatting sqref="C82">
    <cfRule type="cellIs" dxfId="4160" priority="126" operator="equal">
      <formula>"Azul"</formula>
    </cfRule>
    <cfRule type="cellIs" dxfId="4159" priority="119" operator="equal">
      <formula>"Laranja"</formula>
    </cfRule>
    <cfRule type="cellIs" dxfId="4158" priority="120" operator="equal">
      <formula>"Preto"</formula>
    </cfRule>
    <cfRule type="cellIs" dxfId="4157" priority="121" operator="equal">
      <formula>"Roxo"</formula>
    </cfRule>
    <cfRule type="cellIs" dxfId="4156" priority="122" operator="equal">
      <formula>"Cinza"</formula>
    </cfRule>
    <cfRule type="cellIs" dxfId="4155" priority="123" operator="equal">
      <formula>"Amarelo"</formula>
    </cfRule>
    <cfRule type="cellIs" dxfId="4154" priority="124" operator="equal">
      <formula>"Verde"</formula>
    </cfRule>
    <cfRule type="cellIs" dxfId="4153" priority="125" operator="equal">
      <formula>"Vermelho"</formula>
    </cfRule>
  </conditionalFormatting>
  <conditionalFormatting sqref="C95">
    <cfRule type="cellIs" dxfId="4152" priority="142" operator="equal">
      <formula>"Azul"</formula>
    </cfRule>
    <cfRule type="cellIs" dxfId="4151" priority="141" operator="equal">
      <formula>"Vermelho"</formula>
    </cfRule>
    <cfRule type="cellIs" dxfId="4150" priority="140" operator="equal">
      <formula>"Verde"</formula>
    </cfRule>
    <cfRule type="cellIs" dxfId="4149" priority="139" operator="equal">
      <formula>"Amarelo"</formula>
    </cfRule>
    <cfRule type="cellIs" dxfId="4148" priority="138" operator="equal">
      <formula>"Cinza"</formula>
    </cfRule>
    <cfRule type="cellIs" dxfId="4147" priority="137" operator="equal">
      <formula>"Roxo"</formula>
    </cfRule>
    <cfRule type="cellIs" dxfId="4146" priority="136" operator="equal">
      <formula>"Preto"</formula>
    </cfRule>
    <cfRule type="cellIs" dxfId="4145" priority="135" operator="equal">
      <formula>"Laranja"</formula>
    </cfRule>
  </conditionalFormatting>
  <conditionalFormatting sqref="C108">
    <cfRule type="cellIs" dxfId="4144" priority="154" operator="equal">
      <formula>"Cinza"</formula>
    </cfRule>
    <cfRule type="cellIs" dxfId="4143" priority="153" operator="equal">
      <formula>"Roxo"</formula>
    </cfRule>
    <cfRule type="cellIs" dxfId="4142" priority="152" operator="equal">
      <formula>"Preto"</formula>
    </cfRule>
    <cfRule type="cellIs" dxfId="4141" priority="151" operator="equal">
      <formula>"Laranja"</formula>
    </cfRule>
    <cfRule type="cellIs" dxfId="4140" priority="158" operator="equal">
      <formula>"Azul"</formula>
    </cfRule>
    <cfRule type="cellIs" dxfId="4139" priority="157" operator="equal">
      <formula>"Vermelho"</formula>
    </cfRule>
    <cfRule type="cellIs" dxfId="4138" priority="156" operator="equal">
      <formula>"Verde"</formula>
    </cfRule>
    <cfRule type="cellIs" dxfId="4137" priority="155" operator="equal">
      <formula>"Amarelo"</formula>
    </cfRule>
  </conditionalFormatting>
  <conditionalFormatting sqref="C121">
    <cfRule type="cellIs" dxfId="4136" priority="174" operator="equal">
      <formula>"Azul"</formula>
    </cfRule>
    <cfRule type="cellIs" dxfId="4135" priority="168" operator="equal">
      <formula>"Preto"</formula>
    </cfRule>
    <cfRule type="cellIs" dxfId="4134" priority="167" operator="equal">
      <formula>"Laranja"</formula>
    </cfRule>
    <cfRule type="cellIs" dxfId="4133" priority="169" operator="equal">
      <formula>"Roxo"</formula>
    </cfRule>
    <cfRule type="cellIs" dxfId="4132" priority="170" operator="equal">
      <formula>"Cinza"</formula>
    </cfRule>
    <cfRule type="cellIs" dxfId="4131" priority="171" operator="equal">
      <formula>"Amarelo"</formula>
    </cfRule>
    <cfRule type="cellIs" dxfId="4130" priority="172" operator="equal">
      <formula>"Verde"</formula>
    </cfRule>
    <cfRule type="cellIs" dxfId="4129" priority="173" operator="equal">
      <formula>"Vermelho"</formula>
    </cfRule>
  </conditionalFormatting>
  <conditionalFormatting sqref="S4">
    <cfRule type="cellIs" dxfId="4128" priority="31" operator="equal">
      <formula>"Laranja"</formula>
    </cfRule>
    <cfRule type="cellIs" dxfId="4127" priority="35" operator="equal">
      <formula>"Amarelo"</formula>
    </cfRule>
    <cfRule type="cellIs" dxfId="4126" priority="36" operator="equal">
      <formula>"Verde"</formula>
    </cfRule>
    <cfRule type="cellIs" dxfId="4125" priority="38" operator="equal">
      <formula>"Azul"</formula>
    </cfRule>
    <cfRule type="cellIs" dxfId="4124" priority="32" operator="equal">
      <formula>"Preto"</formula>
    </cfRule>
    <cfRule type="cellIs" dxfId="4123" priority="33" operator="equal">
      <formula>"Roxo"</formula>
    </cfRule>
    <cfRule type="cellIs" dxfId="4122" priority="34" operator="equal">
      <formula>"Cinza"</formula>
    </cfRule>
    <cfRule type="cellIs" dxfId="4121" priority="37" operator="equal">
      <formula>"Vermelho"</formula>
    </cfRule>
  </conditionalFormatting>
  <conditionalFormatting sqref="S17">
    <cfRule type="cellIs" dxfId="4120" priority="52" operator="equal">
      <formula>"Verde"</formula>
    </cfRule>
    <cfRule type="cellIs" dxfId="4119" priority="53" operator="equal">
      <formula>"Vermelho"</formula>
    </cfRule>
    <cfRule type="cellIs" dxfId="4118" priority="54" operator="equal">
      <formula>"Azul"</formula>
    </cfRule>
    <cfRule type="cellIs" dxfId="4117" priority="47" operator="equal">
      <formula>"Laranja"</formula>
    </cfRule>
    <cfRule type="cellIs" dxfId="4116" priority="48" operator="equal">
      <formula>"Preto"</formula>
    </cfRule>
    <cfRule type="cellIs" dxfId="4115" priority="49" operator="equal">
      <formula>"Roxo"</formula>
    </cfRule>
    <cfRule type="cellIs" dxfId="4114" priority="50" operator="equal">
      <formula>"Cinza"</formula>
    </cfRule>
    <cfRule type="cellIs" dxfId="4113" priority="51" operator="equal">
      <formula>"Amarelo"</formula>
    </cfRule>
  </conditionalFormatting>
  <conditionalFormatting sqref="S30">
    <cfRule type="cellIs" dxfId="4112" priority="67" operator="equal">
      <formula>"Amarelo"</formula>
    </cfRule>
    <cfRule type="cellIs" dxfId="4111" priority="68" operator="equal">
      <formula>"Verde"</formula>
    </cfRule>
    <cfRule type="cellIs" dxfId="4110" priority="69" operator="equal">
      <formula>"Vermelho"</formula>
    </cfRule>
    <cfRule type="cellIs" dxfId="4109" priority="70" operator="equal">
      <formula>"Azul"</formula>
    </cfRule>
    <cfRule type="cellIs" dxfId="4108" priority="63" operator="equal">
      <formula>"Laranja"</formula>
    </cfRule>
    <cfRule type="cellIs" dxfId="4107" priority="64" operator="equal">
      <formula>"Preto"</formula>
    </cfRule>
    <cfRule type="cellIs" dxfId="4106" priority="65" operator="equal">
      <formula>"Roxo"</formula>
    </cfRule>
    <cfRule type="cellIs" dxfId="4105" priority="66" operator="equal">
      <formula>"Cinza"</formula>
    </cfRule>
  </conditionalFormatting>
  <conditionalFormatting sqref="S43">
    <cfRule type="cellIs" dxfId="4104" priority="82" operator="equal">
      <formula>"Cinza"</formula>
    </cfRule>
    <cfRule type="cellIs" dxfId="4103" priority="81" operator="equal">
      <formula>"Roxo"</formula>
    </cfRule>
    <cfRule type="cellIs" dxfId="4102" priority="80" operator="equal">
      <formula>"Preto"</formula>
    </cfRule>
    <cfRule type="cellIs" dxfId="4101" priority="79" operator="equal">
      <formula>"Laranja"</formula>
    </cfRule>
    <cfRule type="cellIs" dxfId="4100" priority="84" operator="equal">
      <formula>"Verde"</formula>
    </cfRule>
    <cfRule type="cellIs" dxfId="4099" priority="85" operator="equal">
      <formula>"Vermelho"</formula>
    </cfRule>
    <cfRule type="cellIs" dxfId="4098" priority="83" operator="equal">
      <formula>"Amarelo"</formula>
    </cfRule>
    <cfRule type="cellIs" dxfId="4097" priority="86" operator="equal">
      <formula>"Azul"</formula>
    </cfRule>
  </conditionalFormatting>
  <conditionalFormatting sqref="S56">
    <cfRule type="cellIs" dxfId="4096" priority="102" operator="equal">
      <formula>"Azul"</formula>
    </cfRule>
    <cfRule type="cellIs" dxfId="4095" priority="101" operator="equal">
      <formula>"Vermelho"</formula>
    </cfRule>
    <cfRule type="cellIs" dxfId="4094" priority="100" operator="equal">
      <formula>"Verde"</formula>
    </cfRule>
    <cfRule type="cellIs" dxfId="4093" priority="99" operator="equal">
      <formula>"Amarelo"</formula>
    </cfRule>
    <cfRule type="cellIs" dxfId="4092" priority="98" operator="equal">
      <formula>"Cinza"</formula>
    </cfRule>
    <cfRule type="cellIs" dxfId="4091" priority="97" operator="equal">
      <formula>"Roxo"</formula>
    </cfRule>
    <cfRule type="cellIs" dxfId="4090" priority="96" operator="equal">
      <formula>"Preto"</formula>
    </cfRule>
    <cfRule type="cellIs" dxfId="4089" priority="95" operator="equal">
      <formula>"Laranja"</formula>
    </cfRule>
  </conditionalFormatting>
  <conditionalFormatting sqref="S69">
    <cfRule type="cellIs" dxfId="4088" priority="111" operator="equal">
      <formula>"Laranja"</formula>
    </cfRule>
    <cfRule type="cellIs" dxfId="4087" priority="112" operator="equal">
      <formula>"Preto"</formula>
    </cfRule>
    <cfRule type="cellIs" dxfId="4086" priority="113" operator="equal">
      <formula>"Roxo"</formula>
    </cfRule>
    <cfRule type="cellIs" dxfId="4085" priority="114" operator="equal">
      <formula>"Cinza"</formula>
    </cfRule>
    <cfRule type="cellIs" dxfId="4084" priority="115" operator="equal">
      <formula>"Amarelo"</formula>
    </cfRule>
    <cfRule type="cellIs" dxfId="4083" priority="116" operator="equal">
      <formula>"Verde"</formula>
    </cfRule>
    <cfRule type="cellIs" dxfId="4082" priority="117" operator="equal">
      <formula>"Vermelho"</formula>
    </cfRule>
    <cfRule type="cellIs" dxfId="4081" priority="118" operator="equal">
      <formula>"Azul"</formula>
    </cfRule>
  </conditionalFormatting>
  <conditionalFormatting sqref="S82">
    <cfRule type="cellIs" dxfId="4080" priority="128" operator="equal">
      <formula>"Preto"</formula>
    </cfRule>
    <cfRule type="cellIs" dxfId="4079" priority="129" operator="equal">
      <formula>"Roxo"</formula>
    </cfRule>
    <cfRule type="cellIs" dxfId="4078" priority="130" operator="equal">
      <formula>"Cinza"</formula>
    </cfRule>
    <cfRule type="cellIs" dxfId="4077" priority="131" operator="equal">
      <formula>"Amarelo"</formula>
    </cfRule>
    <cfRule type="cellIs" dxfId="4076" priority="132" operator="equal">
      <formula>"Verde"</formula>
    </cfRule>
    <cfRule type="cellIs" dxfId="4075" priority="133" operator="equal">
      <formula>"Vermelho"</formula>
    </cfRule>
    <cfRule type="cellIs" dxfId="4074" priority="134" operator="equal">
      <formula>"Azul"</formula>
    </cfRule>
    <cfRule type="cellIs" dxfId="4073" priority="127" operator="equal">
      <formula>"Laranja"</formula>
    </cfRule>
  </conditionalFormatting>
  <conditionalFormatting sqref="S95">
    <cfRule type="cellIs" dxfId="4072" priority="144" operator="equal">
      <formula>"Preto"</formula>
    </cfRule>
    <cfRule type="cellIs" dxfId="4071" priority="150" operator="equal">
      <formula>"Azul"</formula>
    </cfRule>
    <cfRule type="cellIs" dxfId="4070" priority="149" operator="equal">
      <formula>"Vermelho"</formula>
    </cfRule>
    <cfRule type="cellIs" dxfId="4069" priority="148" operator="equal">
      <formula>"Verde"</formula>
    </cfRule>
    <cfRule type="cellIs" dxfId="4068" priority="147" operator="equal">
      <formula>"Amarelo"</formula>
    </cfRule>
    <cfRule type="cellIs" dxfId="4067" priority="146" operator="equal">
      <formula>"Cinza"</formula>
    </cfRule>
    <cfRule type="cellIs" dxfId="4066" priority="145" operator="equal">
      <formula>"Roxo"</formula>
    </cfRule>
    <cfRule type="cellIs" dxfId="4065" priority="143" operator="equal">
      <formula>"Laranja"</formula>
    </cfRule>
  </conditionalFormatting>
  <conditionalFormatting sqref="S108">
    <cfRule type="cellIs" dxfId="4064" priority="159" operator="equal">
      <formula>"Laranja"</formula>
    </cfRule>
    <cfRule type="cellIs" dxfId="4063" priority="160" operator="equal">
      <formula>"Preto"</formula>
    </cfRule>
    <cfRule type="cellIs" dxfId="4062" priority="161" operator="equal">
      <formula>"Roxo"</formula>
    </cfRule>
    <cfRule type="cellIs" dxfId="4061" priority="162" operator="equal">
      <formula>"Cinza"</formula>
    </cfRule>
    <cfRule type="cellIs" dxfId="4060" priority="163" operator="equal">
      <formula>"Amarelo"</formula>
    </cfRule>
    <cfRule type="cellIs" dxfId="4059" priority="164" operator="equal">
      <formula>"Verde"</formula>
    </cfRule>
    <cfRule type="cellIs" dxfId="4058" priority="166" operator="equal">
      <formula>"Azul"</formula>
    </cfRule>
    <cfRule type="cellIs" dxfId="4057" priority="165" operator="equal">
      <formula>"Vermelho"</formula>
    </cfRule>
  </conditionalFormatting>
  <conditionalFormatting sqref="S121">
    <cfRule type="cellIs" dxfId="4056" priority="175" operator="equal">
      <formula>"Laranja"</formula>
    </cfRule>
    <cfRule type="cellIs" dxfId="4055" priority="176" operator="equal">
      <formula>"Preto"</formula>
    </cfRule>
    <cfRule type="cellIs" dxfId="4054" priority="177" operator="equal">
      <formula>"Roxo"</formula>
    </cfRule>
    <cfRule type="cellIs" dxfId="4053" priority="178" operator="equal">
      <formula>"Cinza"</formula>
    </cfRule>
    <cfRule type="cellIs" dxfId="4052" priority="179" operator="equal">
      <formula>"Amarelo"</formula>
    </cfRule>
    <cfRule type="cellIs" dxfId="4051" priority="180" operator="equal">
      <formula>"Verde"</formula>
    </cfRule>
    <cfRule type="cellIs" dxfId="4050" priority="181" operator="equal">
      <formula>"Vermelho"</formula>
    </cfRule>
    <cfRule type="cellIs" dxfId="4049" priority="182" operator="equal">
      <formula>"Azul"</formula>
    </cfRule>
  </conditionalFormatting>
  <conditionalFormatting sqref="W43:AC76 AF44:AF45 AI44:AI45">
    <cfRule type="cellIs" dxfId="4048" priority="15" operator="greaterThan">
      <formula>0</formula>
    </cfRule>
  </conditionalFormatting>
  <conditionalFormatting sqref="AD3:AD5">
    <cfRule type="top10" dxfId="4047" priority="183" rank="1"/>
  </conditionalFormatting>
  <conditionalFormatting sqref="AD6:AD10">
    <cfRule type="top10" dxfId="4046" priority="14" rank="1"/>
  </conditionalFormatting>
  <conditionalFormatting sqref="AD11:AD18">
    <cfRule type="top10" dxfId="4045" priority="13" rank="2"/>
  </conditionalFormatting>
  <conditionalFormatting sqref="AD19:AD23">
    <cfRule type="top10" dxfId="4044" priority="12" rank="1"/>
  </conditionalFormatting>
  <conditionalFormatting sqref="AD24:AD31">
    <cfRule type="top10" dxfId="4043" priority="11" rank="2"/>
  </conditionalFormatting>
  <conditionalFormatting sqref="AD32:AD36">
    <cfRule type="top10" dxfId="4042" priority="10" rank="1"/>
  </conditionalFormatting>
  <conditionalFormatting sqref="AE3:AE36">
    <cfRule type="cellIs" dxfId="4041" priority="1" operator="equal">
      <formula>2</formula>
    </cfRule>
  </conditionalFormatting>
  <conditionalFormatting sqref="AF3:AF5">
    <cfRule type="top10" dxfId="4040" priority="22" rank="1"/>
  </conditionalFormatting>
  <conditionalFormatting sqref="AF6:AF10">
    <cfRule type="top10" dxfId="4039" priority="21" rank="1"/>
  </conditionalFormatting>
  <conditionalFormatting sqref="AF11:AF18">
    <cfRule type="top10" dxfId="4038" priority="20" rank="2"/>
  </conditionalFormatting>
  <conditionalFormatting sqref="AF19:AF23">
    <cfRule type="top10" dxfId="4037" priority="19" rank="1"/>
  </conditionalFormatting>
  <conditionalFormatting sqref="AF24:AF31">
    <cfRule type="top10" dxfId="4036" priority="18" rank="2"/>
  </conditionalFormatting>
  <conditionalFormatting sqref="AF32:AF36">
    <cfRule type="top10" dxfId="4035" priority="17" rank="1"/>
  </conditionalFormatting>
  <conditionalFormatting sqref="AG3:AG36">
    <cfRule type="cellIs" dxfId="4034" priority="16" operator="greaterThan">
      <formula>0</formula>
    </cfRule>
  </conditionalFormatting>
  <conditionalFormatting sqref="AH3:AH5">
    <cfRule type="top10" dxfId="4033" priority="7" bottom="1" rank="1"/>
  </conditionalFormatting>
  <conditionalFormatting sqref="AH6:AH10">
    <cfRule type="top10" dxfId="4032" priority="6" bottom="1" rank="1"/>
  </conditionalFormatting>
  <conditionalFormatting sqref="AH11:AH18">
    <cfRule type="top10" dxfId="4031" priority="5" bottom="1" rank="2"/>
  </conditionalFormatting>
  <conditionalFormatting sqref="AH19:AH23">
    <cfRule type="top10" dxfId="4030" priority="4" bottom="1" rank="1"/>
  </conditionalFormatting>
  <conditionalFormatting sqref="AH1:AI1">
    <cfRule type="cellIs" dxfId="4029" priority="8" operator="equal">
      <formula>2</formula>
    </cfRule>
    <cfRule type="cellIs" dxfId="4028" priority="9" operator="equal">
      <formula>1</formula>
    </cfRule>
  </conditionalFormatting>
  <conditionalFormatting sqref="AI24:AI31">
    <cfRule type="top10" dxfId="4027" priority="3" rank="2"/>
  </conditionalFormatting>
  <conditionalFormatting sqref="AI32:AI36">
    <cfRule type="top10" dxfId="4026" priority="2" rank="1"/>
  </conditionalFormatting>
  <pageMargins left="0.7" right="0.7" top="0.75" bottom="0.75" header="0" footer="0"/>
  <pageSetup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7F69D-8C7B-4AF4-AD92-A1B0EEB47CB0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W29" sqref="W29"/>
      <selection pane="topRight" activeCell="W29" sqref="W29"/>
      <selection pane="bottomLeft" activeCell="W29" sqref="W29"/>
      <selection pane="bottomRight" activeCell="BQ5" sqref="BQ5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W17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77</v>
      </c>
      <c r="W3" s="169">
        <f t="shared" ref="W3:W36" si="0">COUNTIF($C$2:$C$123,V3)+COUNTIF($S$2:$S$123,V3)</f>
        <v>5</v>
      </c>
      <c r="X3" s="164">
        <f t="shared" ref="X3:X36" si="1">SUMIF($C$2:$C$123,V3,$F$2:$F$123)+SUMIF($S$2:$S$123,V3,$M$2:$M$123)</f>
        <v>4</v>
      </c>
      <c r="Y3" s="164">
        <f t="shared" ref="Y3:Y36" si="2">SUMIF($C$2:$C$123,V3,$G$2:$G$123)+SUMIF($S$2:$S$123,V3,$N$2:$N$123)</f>
        <v>16</v>
      </c>
      <c r="Z3" s="164">
        <f t="shared" ref="Z3:Z36" si="3">SUMIF($C$2:$C$123,V3,$H$2:$H$123)+SUMIF($S$2:$S$123,V3,$O$2:$O$123)</f>
        <v>0</v>
      </c>
      <c r="AA3" s="164">
        <f>SUMIF($C$2:$C$123,V3,$I$2:$I$123)+SUMIF($S$2:$S$123,V3,$P$2:P$123)</f>
        <v>1</v>
      </c>
      <c r="AB3" s="174">
        <f t="shared" ref="AB3:AB36" si="4">SUMIF($C$2:$C$123,V3,$J$2:$J$123)+SUMIF($S$2:$S$123,V3,$Q$2:$Q$123)</f>
        <v>4</v>
      </c>
      <c r="AC3" s="180">
        <f t="shared" ref="AC3:AC36" si="5">SUMIF($C$2:$C$123,V3,$E$2:$E$123)+SUMIF($S$2:$S$123,V3,$L$2:$L$123)</f>
        <v>1</v>
      </c>
      <c r="AD3" s="183">
        <f t="shared" ref="AD3:AD36" si="6">IFERROR(IF(W3&gt;=($AI$42*$AI$43),(AC3)/(W3*3),"-"),"-")</f>
        <v>6.6666666666666666E-2</v>
      </c>
      <c r="AE3" s="180">
        <f>IF(W3&gt;0,IF(AH3=MIN($AH$3:$AH$5),2,0),)</f>
        <v>0</v>
      </c>
      <c r="AF3" s="190">
        <f>IF(W3&gt;0,IF(AD3=MAX($AD$3:$AD$5),AC3+AE3+2,AC3+AE3),)</f>
        <v>1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3.2</v>
      </c>
      <c r="AI3" s="206">
        <f>IFERROR(IF(W3&gt;=($AI$42*$AI$43),X3/W3,"-"),"-")</f>
        <v>0.8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199</v>
      </c>
      <c r="D4" s="49">
        <f>SUM(D5:D14)</f>
        <v>1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3</v>
      </c>
      <c r="S4" s="149" t="s">
        <v>198</v>
      </c>
      <c r="T4" s="34"/>
      <c r="U4" s="159" t="s">
        <v>18</v>
      </c>
      <c r="V4" s="197" t="s">
        <v>229</v>
      </c>
      <c r="W4" s="170">
        <f t="shared" si="0"/>
        <v>5</v>
      </c>
      <c r="X4" s="52">
        <f t="shared" si="1"/>
        <v>16</v>
      </c>
      <c r="Y4" s="52">
        <f t="shared" si="2"/>
        <v>4</v>
      </c>
      <c r="Z4" s="52">
        <f t="shared" si="3"/>
        <v>4</v>
      </c>
      <c r="AA4" s="52">
        <f>SUMIF($C$2:$C$123,V4,$I$2:$I$123)+SUMIF($S$2:$S$123,V4,$P$2:P$123)</f>
        <v>1</v>
      </c>
      <c r="AB4" s="171">
        <f t="shared" si="4"/>
        <v>0</v>
      </c>
      <c r="AC4" s="178">
        <f t="shared" si="5"/>
        <v>13</v>
      </c>
      <c r="AD4" s="181">
        <f t="shared" si="6"/>
        <v>0.8666666666666667</v>
      </c>
      <c r="AE4" s="178">
        <f>IF(W4&gt;0,IF(AH4=MIN($AH$3:$AH$5),2,0),)</f>
        <v>2</v>
      </c>
      <c r="AF4" s="191">
        <f>IF(W4&gt;0,IF(AD4=MAX($AD$3:$AD$5),AC4+AE4+2,AC4+AE4),)</f>
        <v>17</v>
      </c>
      <c r="AG4" s="187">
        <f t="shared" si="7"/>
        <v>0</v>
      </c>
      <c r="AH4" s="53">
        <f t="shared" si="8"/>
        <v>0.8</v>
      </c>
      <c r="AI4" s="207">
        <f t="shared" ref="AI4:AI36" si="9">IFERROR(IF(W4&gt;=($AI$42*$AI$43),X4/W4,"-"),"-")</f>
        <v>3.2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77</v>
      </c>
      <c r="D5" s="56"/>
      <c r="E5" s="56">
        <f t="shared" ref="E5:E14" si="10">IF((C5=""),0,IF($D$4=$R$4,1,IF($D$4&gt;$R$4,3,IF($D$4&lt;$R$4,0))))</f>
        <v>0</v>
      </c>
      <c r="F5" s="56">
        <f t="shared" ref="F5:F14" si="11">$D$4</f>
        <v>1</v>
      </c>
      <c r="G5" s="56">
        <f t="shared" ref="G5:G14" si="12">$R$4</f>
        <v>3</v>
      </c>
      <c r="H5" s="56">
        <f t="shared" ref="H5:H14" si="13">IF((C5=""),0,IF($D$4&gt;$R$4,1,0))</f>
        <v>0</v>
      </c>
      <c r="I5" s="56">
        <f t="shared" ref="I5:I14" si="14">IF((C5=""),0,IF($D$4=$R$4,1,0))</f>
        <v>0</v>
      </c>
      <c r="J5" s="56">
        <f t="shared" ref="J5:J14" si="15">IF((C5=""),0,IF($D$4&lt;$R$4,1,0))</f>
        <v>1</v>
      </c>
      <c r="K5" s="57"/>
      <c r="L5" s="56">
        <f t="shared" ref="L5:L14" si="16">IF((S5=""),0,IF($D$4=$R$4,1,IF($D$4&lt;$R$4,3,IF($D$4&gt;$R$4,0))))</f>
        <v>3</v>
      </c>
      <c r="M5" s="56">
        <f t="shared" ref="M5:M14" si="17">$R$4</f>
        <v>3</v>
      </c>
      <c r="N5" s="56">
        <f t="shared" ref="N5:N14" si="18">$D$4</f>
        <v>1</v>
      </c>
      <c r="O5" s="56">
        <f t="shared" ref="O5:O14" si="19">IF((S5=""),0,IF($D$4&lt;$R$4,1,0))</f>
        <v>1</v>
      </c>
      <c r="P5" s="56">
        <f t="shared" ref="P5:P14" si="20">IF((S5=""),0,IF($D$4=$R$4,1,0))</f>
        <v>0</v>
      </c>
      <c r="Q5" s="56">
        <f t="shared" ref="Q5:Q14" si="21">IF((S5=""),0,IF($D$4&gt;$R$4,1,0))</f>
        <v>0</v>
      </c>
      <c r="R5" s="56"/>
      <c r="S5" s="55" t="s">
        <v>229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112</v>
      </c>
      <c r="D6" s="56"/>
      <c r="E6" s="56">
        <f t="shared" si="10"/>
        <v>0</v>
      </c>
      <c r="F6" s="56">
        <f t="shared" si="11"/>
        <v>1</v>
      </c>
      <c r="G6" s="56">
        <f t="shared" si="12"/>
        <v>3</v>
      </c>
      <c r="H6" s="56">
        <f t="shared" si="13"/>
        <v>0</v>
      </c>
      <c r="I6" s="56">
        <f t="shared" si="14"/>
        <v>0</v>
      </c>
      <c r="J6" s="56">
        <f t="shared" si="15"/>
        <v>1</v>
      </c>
      <c r="K6" s="57"/>
      <c r="L6" s="56">
        <f t="shared" si="16"/>
        <v>3</v>
      </c>
      <c r="M6" s="56">
        <f t="shared" si="17"/>
        <v>3</v>
      </c>
      <c r="N6" s="56">
        <f t="shared" si="18"/>
        <v>1</v>
      </c>
      <c r="O6" s="56">
        <f t="shared" si="19"/>
        <v>1</v>
      </c>
      <c r="P6" s="56">
        <f t="shared" si="20"/>
        <v>0</v>
      </c>
      <c r="Q6" s="56">
        <f t="shared" si="21"/>
        <v>0</v>
      </c>
      <c r="R6" s="56"/>
      <c r="S6" s="55" t="s">
        <v>142</v>
      </c>
      <c r="T6" s="34"/>
      <c r="U6" s="163" t="s">
        <v>78</v>
      </c>
      <c r="V6" s="199" t="s">
        <v>142</v>
      </c>
      <c r="W6" s="169">
        <f t="shared" si="0"/>
        <v>5</v>
      </c>
      <c r="X6" s="164">
        <f t="shared" si="1"/>
        <v>12</v>
      </c>
      <c r="Y6" s="164">
        <f t="shared" si="2"/>
        <v>8</v>
      </c>
      <c r="Z6" s="164">
        <f t="shared" si="3"/>
        <v>2</v>
      </c>
      <c r="AA6" s="164">
        <f>SUMIF($C$2:$C$123,V6,$I$2:$I$123)+SUMIF($S$2:$S$123,V6,$P$2:P$123)</f>
        <v>1</v>
      </c>
      <c r="AB6" s="174">
        <f t="shared" si="4"/>
        <v>2</v>
      </c>
      <c r="AC6" s="180">
        <f t="shared" si="5"/>
        <v>7</v>
      </c>
      <c r="AD6" s="183">
        <f t="shared" si="6"/>
        <v>0.46666666666666667</v>
      </c>
      <c r="AE6" s="180">
        <f>IF(W6&gt;0,IF(AH6=MIN($AH$6:$AH$10),2,0),)</f>
        <v>2</v>
      </c>
      <c r="AF6" s="190">
        <f>IF(W6&gt;0,IF(AD6=MAX($AD$6:$AD$10),AC6+AE6+2,AC6+AE6),)</f>
        <v>11</v>
      </c>
      <c r="AG6" s="189">
        <f t="shared" si="7"/>
        <v>1</v>
      </c>
      <c r="AH6" s="165">
        <f t="shared" si="8"/>
        <v>1.6</v>
      </c>
      <c r="AI6" s="206">
        <f t="shared" si="9"/>
        <v>2.4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144</v>
      </c>
      <c r="D7" s="56"/>
      <c r="E7" s="56">
        <f t="shared" si="10"/>
        <v>0</v>
      </c>
      <c r="F7" s="56">
        <f t="shared" si="11"/>
        <v>1</v>
      </c>
      <c r="G7" s="56">
        <f t="shared" si="12"/>
        <v>3</v>
      </c>
      <c r="H7" s="56">
        <f t="shared" si="13"/>
        <v>0</v>
      </c>
      <c r="I7" s="56">
        <f t="shared" si="14"/>
        <v>0</v>
      </c>
      <c r="J7" s="56">
        <f t="shared" si="15"/>
        <v>1</v>
      </c>
      <c r="K7" s="57"/>
      <c r="L7" s="56">
        <f t="shared" si="16"/>
        <v>3</v>
      </c>
      <c r="M7" s="56">
        <f t="shared" si="17"/>
        <v>3</v>
      </c>
      <c r="N7" s="56">
        <f t="shared" si="18"/>
        <v>1</v>
      </c>
      <c r="O7" s="56">
        <f t="shared" si="19"/>
        <v>1</v>
      </c>
      <c r="P7" s="56">
        <f t="shared" si="20"/>
        <v>0</v>
      </c>
      <c r="Q7" s="56">
        <f t="shared" si="21"/>
        <v>0</v>
      </c>
      <c r="R7" s="56"/>
      <c r="S7" s="55" t="s">
        <v>173</v>
      </c>
      <c r="T7" s="34"/>
      <c r="U7" s="166" t="s">
        <v>78</v>
      </c>
      <c r="V7" s="200" t="s">
        <v>112</v>
      </c>
      <c r="W7" s="170">
        <f t="shared" si="0"/>
        <v>5</v>
      </c>
      <c r="X7" s="52">
        <f t="shared" si="1"/>
        <v>8</v>
      </c>
      <c r="Y7" s="52">
        <f t="shared" si="2"/>
        <v>12</v>
      </c>
      <c r="Z7" s="52">
        <f t="shared" si="3"/>
        <v>2</v>
      </c>
      <c r="AA7" s="52">
        <f>SUMIF($C$2:$C$123,V7,$I$2:$I$123)+SUMIF($S$2:$S$123,V7,$P$2:P$123)</f>
        <v>1</v>
      </c>
      <c r="AB7" s="171">
        <f t="shared" si="4"/>
        <v>2</v>
      </c>
      <c r="AC7" s="178">
        <f t="shared" si="5"/>
        <v>7</v>
      </c>
      <c r="AD7" s="181">
        <f t="shared" si="6"/>
        <v>0.46666666666666667</v>
      </c>
      <c r="AE7" s="178">
        <f>IF(W7&gt;0,IF(AH7=MIN($AH$6:$AH$10),2,0),)</f>
        <v>0</v>
      </c>
      <c r="AF7" s="191">
        <f>IF(W7&gt;0,IF(AD7=MAX($AD$6:$AD$10),AC7+AE7+2,AC7+AE7),)</f>
        <v>9</v>
      </c>
      <c r="AG7" s="187">
        <f t="shared" si="7"/>
        <v>0</v>
      </c>
      <c r="AH7" s="53">
        <f t="shared" si="8"/>
        <v>2.4</v>
      </c>
      <c r="AI7" s="207">
        <f t="shared" si="9"/>
        <v>1.6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81</v>
      </c>
      <c r="D8" s="56"/>
      <c r="E8" s="56">
        <f t="shared" si="10"/>
        <v>0</v>
      </c>
      <c r="F8" s="56">
        <f t="shared" si="11"/>
        <v>1</v>
      </c>
      <c r="G8" s="56">
        <f t="shared" si="12"/>
        <v>3</v>
      </c>
      <c r="H8" s="56">
        <f t="shared" si="13"/>
        <v>0</v>
      </c>
      <c r="I8" s="56">
        <f t="shared" si="14"/>
        <v>0</v>
      </c>
      <c r="J8" s="56">
        <f t="shared" si="15"/>
        <v>1</v>
      </c>
      <c r="K8" s="57"/>
      <c r="L8" s="56">
        <f t="shared" si="16"/>
        <v>3</v>
      </c>
      <c r="M8" s="56">
        <f t="shared" si="17"/>
        <v>3</v>
      </c>
      <c r="N8" s="56">
        <f t="shared" si="18"/>
        <v>1</v>
      </c>
      <c r="O8" s="56">
        <f t="shared" si="19"/>
        <v>1</v>
      </c>
      <c r="P8" s="56">
        <f t="shared" si="20"/>
        <v>0</v>
      </c>
      <c r="Q8" s="56">
        <f t="shared" si="21"/>
        <v>0</v>
      </c>
      <c r="R8" s="56">
        <v>1</v>
      </c>
      <c r="S8" s="55" t="s">
        <v>114</v>
      </c>
      <c r="T8" s="34"/>
      <c r="U8" s="159" t="s">
        <v>78</v>
      </c>
      <c r="V8" s="197"/>
      <c r="W8" s="170">
        <f t="shared" si="0"/>
        <v>0</v>
      </c>
      <c r="X8" s="52">
        <f t="shared" si="1"/>
        <v>0</v>
      </c>
      <c r="Y8" s="52">
        <f t="shared" si="2"/>
        <v>0</v>
      </c>
      <c r="Z8" s="52">
        <f t="shared" si="3"/>
        <v>0</v>
      </c>
      <c r="AA8" s="52">
        <f>SUMIF($C$2:$C$123,V8,$I$2:$I$123)+SUMIF($S$2:$S$123,V8,$P$2:P$123)</f>
        <v>0</v>
      </c>
      <c r="AB8" s="171">
        <f t="shared" si="4"/>
        <v>0</v>
      </c>
      <c r="AC8" s="178">
        <f t="shared" si="5"/>
        <v>0</v>
      </c>
      <c r="AD8" s="181" t="str">
        <f t="shared" si="6"/>
        <v>-</v>
      </c>
      <c r="AE8" s="178">
        <f>IF(W8&gt;0,IF(AH8=MIN($AH$6:$AH$10),2,0),)</f>
        <v>0</v>
      </c>
      <c r="AF8" s="191">
        <f>IF(W8&gt;0,IF(AD8=MAX($AD$6:$AD$10),AC8+AE8+2,AC8+AE8),)</f>
        <v>0</v>
      </c>
      <c r="AG8" s="187">
        <f t="shared" si="7"/>
        <v>0</v>
      </c>
      <c r="AH8" s="53" t="str">
        <f t="shared" si="8"/>
        <v>-</v>
      </c>
      <c r="AI8" s="207" t="str">
        <f t="shared" si="9"/>
        <v>-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 t="s">
        <v>13</v>
      </c>
      <c r="D9" s="56"/>
      <c r="E9" s="56">
        <f t="shared" si="10"/>
        <v>0</v>
      </c>
      <c r="F9" s="56">
        <f t="shared" si="11"/>
        <v>1</v>
      </c>
      <c r="G9" s="56">
        <f t="shared" si="12"/>
        <v>3</v>
      </c>
      <c r="H9" s="56">
        <f t="shared" si="13"/>
        <v>0</v>
      </c>
      <c r="I9" s="56">
        <f t="shared" si="14"/>
        <v>0</v>
      </c>
      <c r="J9" s="56">
        <f t="shared" si="15"/>
        <v>1</v>
      </c>
      <c r="K9" s="57"/>
      <c r="L9" s="56">
        <f t="shared" si="16"/>
        <v>3</v>
      </c>
      <c r="M9" s="56">
        <f t="shared" si="17"/>
        <v>3</v>
      </c>
      <c r="N9" s="56">
        <f t="shared" si="18"/>
        <v>1</v>
      </c>
      <c r="O9" s="56">
        <f t="shared" si="19"/>
        <v>1</v>
      </c>
      <c r="P9" s="56">
        <f t="shared" si="20"/>
        <v>0</v>
      </c>
      <c r="Q9" s="56">
        <f t="shared" si="21"/>
        <v>0</v>
      </c>
      <c r="R9" s="56"/>
      <c r="S9" s="55" t="s">
        <v>172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12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119</v>
      </c>
      <c r="D10" s="56"/>
      <c r="E10" s="56">
        <f t="shared" si="10"/>
        <v>0</v>
      </c>
      <c r="F10" s="56">
        <f t="shared" si="11"/>
        <v>1</v>
      </c>
      <c r="G10" s="56">
        <f t="shared" si="12"/>
        <v>3</v>
      </c>
      <c r="H10" s="56">
        <f t="shared" si="13"/>
        <v>0</v>
      </c>
      <c r="I10" s="56">
        <f t="shared" si="14"/>
        <v>0</v>
      </c>
      <c r="J10" s="56">
        <f t="shared" si="15"/>
        <v>1</v>
      </c>
      <c r="K10" s="57"/>
      <c r="L10" s="56">
        <f t="shared" si="16"/>
        <v>3</v>
      </c>
      <c r="M10" s="56">
        <f t="shared" si="17"/>
        <v>3</v>
      </c>
      <c r="N10" s="56">
        <f t="shared" si="18"/>
        <v>1</v>
      </c>
      <c r="O10" s="56">
        <f t="shared" si="19"/>
        <v>1</v>
      </c>
      <c r="P10" s="56">
        <f t="shared" si="20"/>
        <v>0</v>
      </c>
      <c r="Q10" s="56">
        <f t="shared" si="21"/>
        <v>0</v>
      </c>
      <c r="R10" s="56"/>
      <c r="S10" s="55" t="s">
        <v>174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 t="s">
        <v>15</v>
      </c>
      <c r="D11" s="56">
        <v>1</v>
      </c>
      <c r="E11" s="56">
        <f t="shared" si="10"/>
        <v>0</v>
      </c>
      <c r="F11" s="56">
        <f t="shared" si="11"/>
        <v>1</v>
      </c>
      <c r="G11" s="56">
        <f t="shared" si="12"/>
        <v>3</v>
      </c>
      <c r="H11" s="56">
        <f t="shared" si="13"/>
        <v>0</v>
      </c>
      <c r="I11" s="56">
        <f t="shared" si="14"/>
        <v>0</v>
      </c>
      <c r="J11" s="56">
        <f t="shared" si="15"/>
        <v>1</v>
      </c>
      <c r="K11" s="57"/>
      <c r="L11" s="56">
        <f t="shared" si="16"/>
        <v>3</v>
      </c>
      <c r="M11" s="56">
        <f t="shared" si="17"/>
        <v>3</v>
      </c>
      <c r="N11" s="56">
        <f t="shared" si="18"/>
        <v>1</v>
      </c>
      <c r="O11" s="56">
        <f t="shared" si="19"/>
        <v>1</v>
      </c>
      <c r="P11" s="56">
        <f t="shared" si="20"/>
        <v>0</v>
      </c>
      <c r="Q11" s="56">
        <f t="shared" si="21"/>
        <v>0</v>
      </c>
      <c r="R11" s="56">
        <v>1</v>
      </c>
      <c r="S11" s="55" t="s">
        <v>175</v>
      </c>
      <c r="T11" s="34"/>
      <c r="U11" s="168" t="s">
        <v>121</v>
      </c>
      <c r="V11" s="196" t="s">
        <v>81</v>
      </c>
      <c r="W11" s="169">
        <f t="shared" si="0"/>
        <v>3</v>
      </c>
      <c r="X11" s="164">
        <f t="shared" si="1"/>
        <v>4</v>
      </c>
      <c r="Y11" s="164">
        <f t="shared" si="2"/>
        <v>7</v>
      </c>
      <c r="Z11" s="164">
        <f t="shared" si="3"/>
        <v>0</v>
      </c>
      <c r="AA11" s="164">
        <f>SUMIF($C$2:$C$123,V11,$I$2:$I$123)+SUMIF($S$2:$S$123,V11,$P$2:P$123)</f>
        <v>1</v>
      </c>
      <c r="AB11" s="174">
        <f t="shared" si="4"/>
        <v>2</v>
      </c>
      <c r="AC11" s="180">
        <f t="shared" si="5"/>
        <v>1</v>
      </c>
      <c r="AD11" s="183">
        <f t="shared" si="6"/>
        <v>0.1111111111111111</v>
      </c>
      <c r="AE11" s="180">
        <f t="shared" ref="AE11:AE18" si="22">IF(W11&gt;0,IF(OR(SMALL($AH$11:$AH$18,2)=AH11,SMALL($AH$11:$AH$18,1)=AH11),2,0),)</f>
        <v>0</v>
      </c>
      <c r="AF11" s="190">
        <f t="shared" ref="AF11:AF18" si="23">IF(W11&gt;0,IF(OR(LARGE($AD$11:$AD$18,2)=AD11,LARGE($AD$11:$AD$18,1)=AD11),AC11+AE11+2,AC11+AE11),)</f>
        <v>1</v>
      </c>
      <c r="AG11" s="189">
        <f t="shared" si="7"/>
        <v>0</v>
      </c>
      <c r="AH11" s="165">
        <f t="shared" si="8"/>
        <v>2.3333333333333335</v>
      </c>
      <c r="AI11" s="206">
        <f t="shared" si="9"/>
        <v>1.3333333333333333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12</v>
      </c>
      <c r="D12" s="56"/>
      <c r="E12" s="56">
        <f t="shared" si="10"/>
        <v>0</v>
      </c>
      <c r="F12" s="56">
        <f t="shared" si="11"/>
        <v>1</v>
      </c>
      <c r="G12" s="56">
        <f t="shared" si="12"/>
        <v>3</v>
      </c>
      <c r="H12" s="56">
        <f t="shared" si="13"/>
        <v>0</v>
      </c>
      <c r="I12" s="56">
        <f t="shared" si="14"/>
        <v>0</v>
      </c>
      <c r="J12" s="56">
        <f t="shared" si="15"/>
        <v>1</v>
      </c>
      <c r="K12" s="57"/>
      <c r="L12" s="56">
        <f t="shared" si="16"/>
        <v>3</v>
      </c>
      <c r="M12" s="56">
        <f t="shared" si="17"/>
        <v>3</v>
      </c>
      <c r="N12" s="56">
        <f t="shared" si="18"/>
        <v>1</v>
      </c>
      <c r="O12" s="56">
        <f t="shared" si="19"/>
        <v>1</v>
      </c>
      <c r="P12" s="56">
        <f t="shared" si="20"/>
        <v>0</v>
      </c>
      <c r="Q12" s="56">
        <f t="shared" si="21"/>
        <v>0</v>
      </c>
      <c r="R12" s="56">
        <v>1</v>
      </c>
      <c r="S12" s="55" t="s">
        <v>148</v>
      </c>
      <c r="T12" s="34"/>
      <c r="U12" s="159" t="s">
        <v>121</v>
      </c>
      <c r="V12" s="197" t="s">
        <v>114</v>
      </c>
      <c r="W12" s="170">
        <f t="shared" si="0"/>
        <v>4</v>
      </c>
      <c r="X12" s="52">
        <f t="shared" si="1"/>
        <v>6</v>
      </c>
      <c r="Y12" s="52">
        <f t="shared" si="2"/>
        <v>8</v>
      </c>
      <c r="Z12" s="52">
        <f t="shared" si="3"/>
        <v>1</v>
      </c>
      <c r="AA12" s="52">
        <f>SUMIF($C$2:$C$123,V12,$I$2:$I$123)+SUMIF($S$2:$S$123,V12,$P$2:P$123)</f>
        <v>1</v>
      </c>
      <c r="AB12" s="171">
        <f t="shared" si="4"/>
        <v>2</v>
      </c>
      <c r="AC12" s="178">
        <f t="shared" si="5"/>
        <v>4</v>
      </c>
      <c r="AD12" s="181">
        <f t="shared" si="6"/>
        <v>0.33333333333333331</v>
      </c>
      <c r="AE12" s="178">
        <f t="shared" si="22"/>
        <v>2</v>
      </c>
      <c r="AF12" s="191">
        <f t="shared" si="23"/>
        <v>6</v>
      </c>
      <c r="AG12" s="187">
        <f t="shared" si="7"/>
        <v>1</v>
      </c>
      <c r="AH12" s="53">
        <f t="shared" si="8"/>
        <v>2</v>
      </c>
      <c r="AI12" s="207">
        <f t="shared" si="9"/>
        <v>1.5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1</v>
      </c>
      <c r="G13" s="56">
        <f t="shared" si="12"/>
        <v>3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3</v>
      </c>
      <c r="N13" s="56">
        <f t="shared" si="18"/>
        <v>1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197" t="s">
        <v>173</v>
      </c>
      <c r="W13" s="170">
        <f t="shared" si="0"/>
        <v>4</v>
      </c>
      <c r="X13" s="52">
        <f t="shared" si="1"/>
        <v>5</v>
      </c>
      <c r="Y13" s="52">
        <f t="shared" si="2"/>
        <v>11</v>
      </c>
      <c r="Z13" s="52">
        <f t="shared" si="3"/>
        <v>2</v>
      </c>
      <c r="AA13" s="52">
        <f>SUMIF($C$2:$C$123,V13,$I$2:$I$123)+SUMIF($S$2:$S$123,V13,$P$2:P$123)</f>
        <v>0</v>
      </c>
      <c r="AB13" s="171">
        <f t="shared" si="4"/>
        <v>2</v>
      </c>
      <c r="AC13" s="178">
        <f t="shared" si="5"/>
        <v>6</v>
      </c>
      <c r="AD13" s="181">
        <f t="shared" si="6"/>
        <v>0.5</v>
      </c>
      <c r="AE13" s="178">
        <f t="shared" si="22"/>
        <v>0</v>
      </c>
      <c r="AF13" s="191">
        <f t="shared" si="23"/>
        <v>8</v>
      </c>
      <c r="AG13" s="187">
        <f t="shared" si="7"/>
        <v>0</v>
      </c>
      <c r="AH13" s="53">
        <f t="shared" si="8"/>
        <v>2.75</v>
      </c>
      <c r="AI13" s="207">
        <f t="shared" si="9"/>
        <v>1.25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1</v>
      </c>
      <c r="G14" s="67">
        <f t="shared" si="12"/>
        <v>3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3</v>
      </c>
      <c r="N14" s="67">
        <f t="shared" si="18"/>
        <v>1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 t="s">
        <v>144</v>
      </c>
      <c r="W14" s="170">
        <f t="shared" si="0"/>
        <v>4</v>
      </c>
      <c r="X14" s="52">
        <f t="shared" si="1"/>
        <v>10</v>
      </c>
      <c r="Y14" s="52">
        <f t="shared" si="2"/>
        <v>7</v>
      </c>
      <c r="Z14" s="52">
        <f t="shared" si="3"/>
        <v>1</v>
      </c>
      <c r="AA14" s="52">
        <f>SUMIF($C$2:$C$123,V14,$I$2:$I$123)+SUMIF($S$2:$S$123,V14,$P$2:P$123)</f>
        <v>1</v>
      </c>
      <c r="AB14" s="171">
        <f t="shared" si="4"/>
        <v>2</v>
      </c>
      <c r="AC14" s="178">
        <f t="shared" si="5"/>
        <v>4</v>
      </c>
      <c r="AD14" s="181">
        <f t="shared" si="6"/>
        <v>0.33333333333333331</v>
      </c>
      <c r="AE14" s="178">
        <f t="shared" si="22"/>
        <v>2</v>
      </c>
      <c r="AF14" s="191">
        <f t="shared" si="23"/>
        <v>6</v>
      </c>
      <c r="AG14" s="187">
        <f t="shared" si="7"/>
        <v>3</v>
      </c>
      <c r="AH14" s="53">
        <f t="shared" si="8"/>
        <v>1.75</v>
      </c>
      <c r="AI14" s="207">
        <f t="shared" si="9"/>
        <v>2.5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 t="s">
        <v>197</v>
      </c>
      <c r="W15" s="170">
        <f t="shared" si="0"/>
        <v>4</v>
      </c>
      <c r="X15" s="52">
        <f t="shared" si="1"/>
        <v>7</v>
      </c>
      <c r="Y15" s="52">
        <f t="shared" si="2"/>
        <v>9</v>
      </c>
      <c r="Z15" s="52">
        <f t="shared" si="3"/>
        <v>2</v>
      </c>
      <c r="AA15" s="52">
        <f>SUMIF($C$2:$C$123,V15,$I$2:$I$123)+SUMIF($S$2:$S$123,V15,$P$2:P$123)</f>
        <v>1</v>
      </c>
      <c r="AB15" s="171">
        <f t="shared" si="4"/>
        <v>1</v>
      </c>
      <c r="AC15" s="178">
        <f t="shared" si="5"/>
        <v>7</v>
      </c>
      <c r="AD15" s="181">
        <f t="shared" si="6"/>
        <v>0.58333333333333337</v>
      </c>
      <c r="AE15" s="178">
        <f t="shared" si="22"/>
        <v>0</v>
      </c>
      <c r="AF15" s="191">
        <f t="shared" si="23"/>
        <v>9</v>
      </c>
      <c r="AG15" s="187">
        <f t="shared" si="7"/>
        <v>0</v>
      </c>
      <c r="AH15" s="53">
        <f t="shared" si="8"/>
        <v>2.25</v>
      </c>
      <c r="AI15" s="207">
        <f t="shared" si="9"/>
        <v>1.75</v>
      </c>
      <c r="AJ15" s="34"/>
      <c r="AS15" s="97"/>
      <c r="AT15" s="294"/>
      <c r="AU15" s="288"/>
      <c r="AV15" s="426" t="s">
        <v>169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115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/>
      <c r="W16" s="170">
        <f t="shared" si="0"/>
        <v>0</v>
      </c>
      <c r="X16" s="52">
        <f t="shared" si="1"/>
        <v>0</v>
      </c>
      <c r="Y16" s="52">
        <f t="shared" si="2"/>
        <v>0</v>
      </c>
      <c r="Z16" s="52">
        <f t="shared" si="3"/>
        <v>0</v>
      </c>
      <c r="AA16" s="52">
        <f>SUMIF($C$2:$C$123,V16,$I$2:$I$123)+SUMIF($S$2:$S$123,V16,$P$2:P$123)</f>
        <v>0</v>
      </c>
      <c r="AB16" s="171">
        <f t="shared" si="4"/>
        <v>0</v>
      </c>
      <c r="AC16" s="178">
        <f t="shared" si="5"/>
        <v>0</v>
      </c>
      <c r="AD16" s="181" t="str">
        <f t="shared" si="6"/>
        <v>-</v>
      </c>
      <c r="AE16" s="178">
        <f t="shared" si="22"/>
        <v>0</v>
      </c>
      <c r="AF16" s="191">
        <f t="shared" si="23"/>
        <v>0</v>
      </c>
      <c r="AG16" s="187">
        <f t="shared" si="7"/>
        <v>0</v>
      </c>
      <c r="AH16" s="53" t="str">
        <f t="shared" si="8"/>
        <v>-</v>
      </c>
      <c r="AI16" s="207" t="str">
        <f t="shared" si="9"/>
        <v>-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Branco</v>
      </c>
      <c r="D17" s="49">
        <f>SUM(D18:D27)</f>
        <v>0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3</v>
      </c>
      <c r="S17" s="48" t="str">
        <f>C4</f>
        <v>Preto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Fabio</v>
      </c>
      <c r="D18" s="56"/>
      <c r="E18" s="56">
        <f t="shared" ref="E18:E27" si="24">IF((C18=""),0,IF($D$17=$R$17,1,IF($D$17&gt;$R$17,3,IF($D$17&lt;$R$17,0))))</f>
        <v>0</v>
      </c>
      <c r="F18" s="56">
        <f t="shared" ref="F18:F27" si="25">$D$17</f>
        <v>0</v>
      </c>
      <c r="G18" s="56">
        <f t="shared" ref="G18:G27" si="26">$R$17</f>
        <v>3</v>
      </c>
      <c r="H18" s="56">
        <f t="shared" ref="H18:H27" si="27">IF((C18=""),0,IF($D$17&gt;$R$17,1,0))</f>
        <v>0</v>
      </c>
      <c r="I18" s="56">
        <f t="shared" ref="I18:I27" si="28">IF((C18=""),0,IF($D$17=$R$17,1,0))</f>
        <v>0</v>
      </c>
      <c r="J18" s="56">
        <f t="shared" ref="J18:J27" si="29">IF((C18=""),0,IF($D$17&lt;$R$17,1,0))</f>
        <v>1</v>
      </c>
      <c r="K18" s="57"/>
      <c r="L18" s="56">
        <f t="shared" ref="L18:L27" si="30">IF((S18=""),0,IF($D$17=$R$17,1,IF($D$17&lt;$R$17,3,IF($D$17&gt;$R$17,0))))</f>
        <v>3</v>
      </c>
      <c r="M18" s="56">
        <f t="shared" ref="M18:M27" si="31">$R$17</f>
        <v>3</v>
      </c>
      <c r="N18" s="56">
        <f t="shared" ref="N18:N27" si="32">$D$17</f>
        <v>0</v>
      </c>
      <c r="O18" s="56">
        <f t="shared" ref="O18:O27" si="33">IF((S18=""),0,IF($D$17&lt;$R$17,1,0))</f>
        <v>1</v>
      </c>
      <c r="P18" s="56">
        <f t="shared" ref="P18:P27" si="34">IF((S18=""),0,IF($D$17=$R$17,1,0))</f>
        <v>0</v>
      </c>
      <c r="Q18" s="56">
        <f t="shared" ref="Q18:Q27" si="35">IF((S18=""),0,IF($D$17&gt;$R$17,1,0))</f>
        <v>0</v>
      </c>
      <c r="R18" s="56"/>
      <c r="S18" s="55" t="str">
        <f>$S$5</f>
        <v>Leonardo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142</v>
      </c>
      <c r="D19" s="56"/>
      <c r="E19" s="56">
        <f t="shared" si="24"/>
        <v>0</v>
      </c>
      <c r="F19" s="56">
        <f t="shared" si="25"/>
        <v>0</v>
      </c>
      <c r="G19" s="56">
        <f t="shared" si="26"/>
        <v>3</v>
      </c>
      <c r="H19" s="56">
        <f t="shared" si="27"/>
        <v>0</v>
      </c>
      <c r="I19" s="56">
        <f t="shared" si="28"/>
        <v>0</v>
      </c>
      <c r="J19" s="56">
        <f t="shared" si="29"/>
        <v>1</v>
      </c>
      <c r="K19" s="57"/>
      <c r="L19" s="56">
        <f t="shared" si="30"/>
        <v>3</v>
      </c>
      <c r="M19" s="56">
        <f t="shared" si="31"/>
        <v>3</v>
      </c>
      <c r="N19" s="56">
        <f t="shared" si="32"/>
        <v>0</v>
      </c>
      <c r="O19" s="56">
        <f t="shared" si="33"/>
        <v>1</v>
      </c>
      <c r="P19" s="56">
        <f t="shared" si="34"/>
        <v>0</v>
      </c>
      <c r="Q19" s="56">
        <f t="shared" si="35"/>
        <v>0</v>
      </c>
      <c r="R19" s="56"/>
      <c r="S19" s="55" t="s">
        <v>112</v>
      </c>
      <c r="T19" s="34"/>
      <c r="U19" s="169" t="s">
        <v>83</v>
      </c>
      <c r="V19" s="196" t="s">
        <v>13</v>
      </c>
      <c r="W19" s="169">
        <f t="shared" si="0"/>
        <v>5</v>
      </c>
      <c r="X19" s="164">
        <f t="shared" si="1"/>
        <v>8</v>
      </c>
      <c r="Y19" s="164">
        <f t="shared" si="2"/>
        <v>12</v>
      </c>
      <c r="Z19" s="164">
        <f t="shared" si="3"/>
        <v>2</v>
      </c>
      <c r="AA19" s="164">
        <f>SUMIF($C$2:$C$123,V19,$I$2:$I$123)+SUMIF($S$2:$S$123,V19,$P$2:P$123)</f>
        <v>1</v>
      </c>
      <c r="AB19" s="174">
        <f t="shared" si="4"/>
        <v>2</v>
      </c>
      <c r="AC19" s="180">
        <f t="shared" si="5"/>
        <v>7</v>
      </c>
      <c r="AD19" s="183">
        <f t="shared" si="6"/>
        <v>0.46666666666666667</v>
      </c>
      <c r="AE19" s="180">
        <f>IF(W19&gt;0,IF(AH19=MIN($AH$19:$AH$23),2,0),)</f>
        <v>0</v>
      </c>
      <c r="AF19" s="190">
        <f>IF(W19&gt;0,IF(AD19=MAX($AD$19:$AD$23),AC19+AE19+2,AC19+AE19),)</f>
        <v>9</v>
      </c>
      <c r="AG19" s="189">
        <f t="shared" si="7"/>
        <v>1</v>
      </c>
      <c r="AH19" s="165">
        <f t="shared" si="8"/>
        <v>2.4</v>
      </c>
      <c r="AI19" s="206">
        <f t="shared" si="9"/>
        <v>1.6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173</v>
      </c>
      <c r="D20" s="56"/>
      <c r="E20" s="56">
        <f t="shared" si="24"/>
        <v>0</v>
      </c>
      <c r="F20" s="56">
        <f t="shared" si="25"/>
        <v>0</v>
      </c>
      <c r="G20" s="56">
        <f t="shared" si="26"/>
        <v>3</v>
      </c>
      <c r="H20" s="56">
        <f t="shared" si="27"/>
        <v>0</v>
      </c>
      <c r="I20" s="56">
        <f t="shared" si="28"/>
        <v>0</v>
      </c>
      <c r="J20" s="56">
        <f t="shared" si="29"/>
        <v>1</v>
      </c>
      <c r="K20" s="57"/>
      <c r="L20" s="56">
        <f t="shared" si="30"/>
        <v>3</v>
      </c>
      <c r="M20" s="56">
        <f t="shared" si="31"/>
        <v>3</v>
      </c>
      <c r="N20" s="56">
        <f t="shared" si="32"/>
        <v>0</v>
      </c>
      <c r="O20" s="56">
        <f t="shared" si="33"/>
        <v>1</v>
      </c>
      <c r="P20" s="56">
        <f t="shared" si="34"/>
        <v>0</v>
      </c>
      <c r="Q20" s="56">
        <f t="shared" si="35"/>
        <v>0</v>
      </c>
      <c r="R20" s="56"/>
      <c r="S20" s="55" t="s">
        <v>230</v>
      </c>
      <c r="T20" s="34"/>
      <c r="U20" s="159" t="s">
        <v>83</v>
      </c>
      <c r="V20" s="197" t="s">
        <v>172</v>
      </c>
      <c r="W20" s="170">
        <f t="shared" si="0"/>
        <v>4</v>
      </c>
      <c r="X20" s="52">
        <f t="shared" si="1"/>
        <v>6</v>
      </c>
      <c r="Y20" s="52">
        <f t="shared" si="2"/>
        <v>8</v>
      </c>
      <c r="Z20" s="52">
        <f t="shared" si="3"/>
        <v>1</v>
      </c>
      <c r="AA20" s="52">
        <f>SUMIF($C$2:$C$123,V20,$I$2:$I$123)+SUMIF($S$2:$S$123,V20,$P$2:P$123)</f>
        <v>1</v>
      </c>
      <c r="AB20" s="171">
        <f t="shared" si="4"/>
        <v>2</v>
      </c>
      <c r="AC20" s="178">
        <f t="shared" si="5"/>
        <v>4</v>
      </c>
      <c r="AD20" s="181">
        <f t="shared" si="6"/>
        <v>0.33333333333333331</v>
      </c>
      <c r="AE20" s="178">
        <f>IF(W20&gt;0,IF(AH20=MIN($AH$19:$AH$23),2,0),)</f>
        <v>2</v>
      </c>
      <c r="AF20" s="191">
        <f>IF(W20&gt;0,IF(AD20=MAX($AD$19:$AD$23),AC20+AE20+2,AC20+AE20),)</f>
        <v>6</v>
      </c>
      <c r="AG20" s="187">
        <f t="shared" si="7"/>
        <v>0</v>
      </c>
      <c r="AH20" s="53">
        <f t="shared" si="8"/>
        <v>2</v>
      </c>
      <c r="AI20" s="207">
        <f t="shared" si="9"/>
        <v>1.5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114</v>
      </c>
      <c r="D21" s="56"/>
      <c r="E21" s="56">
        <f t="shared" si="24"/>
        <v>0</v>
      </c>
      <c r="F21" s="56">
        <f t="shared" si="25"/>
        <v>0</v>
      </c>
      <c r="G21" s="56">
        <f t="shared" si="26"/>
        <v>3</v>
      </c>
      <c r="H21" s="56">
        <f t="shared" si="27"/>
        <v>0</v>
      </c>
      <c r="I21" s="56">
        <f t="shared" si="28"/>
        <v>0</v>
      </c>
      <c r="J21" s="56">
        <f t="shared" si="29"/>
        <v>1</v>
      </c>
      <c r="K21" s="57"/>
      <c r="L21" s="56">
        <f t="shared" si="30"/>
        <v>3</v>
      </c>
      <c r="M21" s="56">
        <f t="shared" si="31"/>
        <v>3</v>
      </c>
      <c r="N21" s="56">
        <f t="shared" si="32"/>
        <v>0</v>
      </c>
      <c r="O21" s="56">
        <f t="shared" si="33"/>
        <v>1</v>
      </c>
      <c r="P21" s="56">
        <f t="shared" si="34"/>
        <v>0</v>
      </c>
      <c r="Q21" s="56">
        <f t="shared" si="35"/>
        <v>0</v>
      </c>
      <c r="R21" s="56"/>
      <c r="S21" s="55" t="s">
        <v>197</v>
      </c>
      <c r="T21" s="34"/>
      <c r="U21" s="159" t="s">
        <v>83</v>
      </c>
      <c r="V21" s="197"/>
      <c r="W21" s="170">
        <f t="shared" si="0"/>
        <v>0</v>
      </c>
      <c r="X21" s="52">
        <f t="shared" si="1"/>
        <v>0</v>
      </c>
      <c r="Y21" s="52">
        <f t="shared" si="2"/>
        <v>0</v>
      </c>
      <c r="Z21" s="52">
        <f t="shared" si="3"/>
        <v>0</v>
      </c>
      <c r="AA21" s="52">
        <f>SUMIF($C$2:$C$123,V21,$I$2:$I$123)+SUMIF($S$2:$S$123,V21,$P$2:P$123)</f>
        <v>0</v>
      </c>
      <c r="AB21" s="171">
        <f t="shared" si="4"/>
        <v>0</v>
      </c>
      <c r="AC21" s="178">
        <f t="shared" si="5"/>
        <v>0</v>
      </c>
      <c r="AD21" s="181" t="str">
        <f t="shared" si="6"/>
        <v>-</v>
      </c>
      <c r="AE21" s="178">
        <f>IF(W21&gt;0,IF(AH21=MIN($AH$19:$AH$23),2,0),)</f>
        <v>0</v>
      </c>
      <c r="AF21" s="191">
        <f>IF(W21&gt;0,IF(AD21=MAX($AD$19:$AD$23),AC21+AE21+2,AC21+AE21),)</f>
        <v>0</v>
      </c>
      <c r="AG21" s="187">
        <f t="shared" si="7"/>
        <v>0</v>
      </c>
      <c r="AH21" s="53" t="str">
        <f t="shared" si="8"/>
        <v>-</v>
      </c>
      <c r="AI21" s="207" t="str">
        <f t="shared" si="9"/>
        <v>-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172</v>
      </c>
      <c r="D22" s="56"/>
      <c r="E22" s="56">
        <f t="shared" si="24"/>
        <v>0</v>
      </c>
      <c r="F22" s="56">
        <f t="shared" si="25"/>
        <v>0</v>
      </c>
      <c r="G22" s="56">
        <f t="shared" si="26"/>
        <v>3</v>
      </c>
      <c r="H22" s="56">
        <f t="shared" si="27"/>
        <v>0</v>
      </c>
      <c r="I22" s="56">
        <f t="shared" si="28"/>
        <v>0</v>
      </c>
      <c r="J22" s="56">
        <f t="shared" si="29"/>
        <v>1</v>
      </c>
      <c r="K22" s="57"/>
      <c r="L22" s="56">
        <f t="shared" si="30"/>
        <v>3</v>
      </c>
      <c r="M22" s="56">
        <f t="shared" si="31"/>
        <v>3</v>
      </c>
      <c r="N22" s="56">
        <f t="shared" si="32"/>
        <v>0</v>
      </c>
      <c r="O22" s="56">
        <f t="shared" si="33"/>
        <v>1</v>
      </c>
      <c r="P22" s="56">
        <f t="shared" si="34"/>
        <v>0</v>
      </c>
      <c r="Q22" s="56">
        <f t="shared" si="35"/>
        <v>0</v>
      </c>
      <c r="R22" s="56">
        <v>1</v>
      </c>
      <c r="S22" s="55" t="s">
        <v>13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174</v>
      </c>
      <c r="D23" s="56"/>
      <c r="E23" s="56">
        <f t="shared" si="24"/>
        <v>0</v>
      </c>
      <c r="F23" s="56">
        <f t="shared" si="25"/>
        <v>0</v>
      </c>
      <c r="G23" s="56">
        <f t="shared" si="26"/>
        <v>3</v>
      </c>
      <c r="H23" s="56">
        <f t="shared" si="27"/>
        <v>0</v>
      </c>
      <c r="I23" s="56">
        <f t="shared" si="28"/>
        <v>0</v>
      </c>
      <c r="J23" s="56">
        <f t="shared" si="29"/>
        <v>1</v>
      </c>
      <c r="K23" s="57"/>
      <c r="L23" s="56">
        <f t="shared" si="30"/>
        <v>3</v>
      </c>
      <c r="M23" s="56">
        <f t="shared" si="31"/>
        <v>3</v>
      </c>
      <c r="N23" s="56">
        <f t="shared" si="32"/>
        <v>0</v>
      </c>
      <c r="O23" s="56">
        <f t="shared" si="33"/>
        <v>1</v>
      </c>
      <c r="P23" s="56">
        <f t="shared" si="34"/>
        <v>0</v>
      </c>
      <c r="Q23" s="56">
        <f t="shared" si="35"/>
        <v>0</v>
      </c>
      <c r="R23" s="56"/>
      <c r="S23" s="55" t="s">
        <v>169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13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 t="s">
        <v>175</v>
      </c>
      <c r="D24" s="56"/>
      <c r="E24" s="56">
        <f t="shared" si="24"/>
        <v>0</v>
      </c>
      <c r="F24" s="56">
        <f t="shared" si="25"/>
        <v>0</v>
      </c>
      <c r="G24" s="56">
        <f t="shared" si="26"/>
        <v>3</v>
      </c>
      <c r="H24" s="56">
        <f t="shared" si="27"/>
        <v>0</v>
      </c>
      <c r="I24" s="56">
        <f t="shared" si="28"/>
        <v>0</v>
      </c>
      <c r="J24" s="56">
        <f t="shared" si="29"/>
        <v>1</v>
      </c>
      <c r="K24" s="57"/>
      <c r="L24" s="56">
        <f t="shared" si="30"/>
        <v>3</v>
      </c>
      <c r="M24" s="56">
        <f t="shared" si="31"/>
        <v>3</v>
      </c>
      <c r="N24" s="56">
        <f t="shared" si="32"/>
        <v>0</v>
      </c>
      <c r="O24" s="56">
        <f t="shared" si="33"/>
        <v>1</v>
      </c>
      <c r="P24" s="56">
        <f t="shared" si="34"/>
        <v>0</v>
      </c>
      <c r="Q24" s="56">
        <f t="shared" si="35"/>
        <v>0</v>
      </c>
      <c r="R24" s="56">
        <v>2</v>
      </c>
      <c r="S24" s="55" t="s">
        <v>115</v>
      </c>
      <c r="T24" s="34"/>
      <c r="U24" s="163" t="s">
        <v>86</v>
      </c>
      <c r="V24" s="199" t="s">
        <v>175</v>
      </c>
      <c r="W24" s="169">
        <f t="shared" si="0"/>
        <v>4</v>
      </c>
      <c r="X24" s="164">
        <f t="shared" si="1"/>
        <v>5</v>
      </c>
      <c r="Y24" s="164">
        <f t="shared" si="2"/>
        <v>11</v>
      </c>
      <c r="Z24" s="164">
        <f t="shared" si="3"/>
        <v>2</v>
      </c>
      <c r="AA24" s="164">
        <f>SUMIF($C$2:$C$123,V24,$I$2:$I$123)+SUMIF($S$2:$S$123,V24,$P$2:P$123)</f>
        <v>0</v>
      </c>
      <c r="AB24" s="174">
        <f t="shared" si="4"/>
        <v>2</v>
      </c>
      <c r="AC24" s="180">
        <f t="shared" si="5"/>
        <v>6</v>
      </c>
      <c r="AD24" s="183">
        <f t="shared" si="6"/>
        <v>0.5</v>
      </c>
      <c r="AE24" s="180">
        <f t="shared" ref="AE24:AE31" si="36">IF(W24&gt;0,IF(OR(LARGE($AI$24:$AI$31,2)=AI24,LARGE($AI$24:$AI$31,1)=AI24),2,0),)</f>
        <v>0</v>
      </c>
      <c r="AF24" s="190">
        <f t="shared" ref="AF24:AF31" si="37">IF(W24&gt;0,IF(OR(LARGE($AD$24:$AD$31,2)=AD24,LARGE($AD$24:$AD$31,1)=AD24),AC24+AE24+2,AC24+AE24),)</f>
        <v>6</v>
      </c>
      <c r="AG24" s="189">
        <f t="shared" si="7"/>
        <v>2</v>
      </c>
      <c r="AH24" s="165">
        <f t="shared" si="8"/>
        <v>2.75</v>
      </c>
      <c r="AI24" s="206">
        <f t="shared" si="9"/>
        <v>1.25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148</v>
      </c>
      <c r="D25" s="56"/>
      <c r="E25" s="56">
        <f t="shared" si="24"/>
        <v>0</v>
      </c>
      <c r="F25" s="56">
        <f t="shared" si="25"/>
        <v>0</v>
      </c>
      <c r="G25" s="56">
        <f t="shared" si="26"/>
        <v>3</v>
      </c>
      <c r="H25" s="56">
        <f t="shared" si="27"/>
        <v>0</v>
      </c>
      <c r="I25" s="56">
        <f t="shared" si="28"/>
        <v>0</v>
      </c>
      <c r="J25" s="56">
        <f t="shared" si="29"/>
        <v>1</v>
      </c>
      <c r="K25" s="57"/>
      <c r="L25" s="56">
        <f t="shared" si="30"/>
        <v>3</v>
      </c>
      <c r="M25" s="56">
        <f t="shared" si="31"/>
        <v>3</v>
      </c>
      <c r="N25" s="56">
        <f t="shared" si="32"/>
        <v>0</v>
      </c>
      <c r="O25" s="56">
        <f t="shared" si="33"/>
        <v>1</v>
      </c>
      <c r="P25" s="56">
        <f t="shared" si="34"/>
        <v>0</v>
      </c>
      <c r="Q25" s="56">
        <f t="shared" si="35"/>
        <v>0</v>
      </c>
      <c r="R25" s="56"/>
      <c r="S25" s="55" t="s">
        <v>12</v>
      </c>
      <c r="T25" s="34"/>
      <c r="U25" s="166" t="s">
        <v>86</v>
      </c>
      <c r="V25" s="200" t="s">
        <v>174</v>
      </c>
      <c r="W25" s="170">
        <f t="shared" si="0"/>
        <v>4</v>
      </c>
      <c r="X25" s="52">
        <f t="shared" si="1"/>
        <v>5</v>
      </c>
      <c r="Y25" s="52">
        <f t="shared" si="2"/>
        <v>11</v>
      </c>
      <c r="Z25" s="52">
        <f t="shared" si="3"/>
        <v>2</v>
      </c>
      <c r="AA25" s="52">
        <f>SUMIF($C$2:$C$123,V25,$I$2:$I$123)+SUMIF($S$2:$S$123,V25,$P$2:P$123)</f>
        <v>0</v>
      </c>
      <c r="AB25" s="171">
        <f t="shared" si="4"/>
        <v>2</v>
      </c>
      <c r="AC25" s="178">
        <f t="shared" si="5"/>
        <v>6</v>
      </c>
      <c r="AD25" s="181">
        <f t="shared" si="6"/>
        <v>0.5</v>
      </c>
      <c r="AE25" s="178">
        <f t="shared" si="36"/>
        <v>0</v>
      </c>
      <c r="AF25" s="191">
        <f t="shared" si="37"/>
        <v>6</v>
      </c>
      <c r="AG25" s="187">
        <f t="shared" si="7"/>
        <v>0</v>
      </c>
      <c r="AH25" s="53">
        <f t="shared" si="8"/>
        <v>2.75</v>
      </c>
      <c r="AI25" s="207">
        <f t="shared" si="9"/>
        <v>1.25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0</v>
      </c>
      <c r="G26" s="56">
        <f t="shared" si="26"/>
        <v>3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3</v>
      </c>
      <c r="N26" s="56">
        <f t="shared" si="32"/>
        <v>0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200" t="s">
        <v>119</v>
      </c>
      <c r="W26" s="170">
        <f t="shared" si="0"/>
        <v>3</v>
      </c>
      <c r="X26" s="52">
        <f t="shared" si="1"/>
        <v>4</v>
      </c>
      <c r="Y26" s="52">
        <f t="shared" si="2"/>
        <v>7</v>
      </c>
      <c r="Z26" s="52">
        <f t="shared" si="3"/>
        <v>0</v>
      </c>
      <c r="AA26" s="52">
        <f>SUMIF($C$2:$C$123,V26,$I$2:$I$123)+SUMIF($S$2:$S$123,V26,$P$2:P$123)</f>
        <v>1</v>
      </c>
      <c r="AB26" s="171">
        <f t="shared" si="4"/>
        <v>2</v>
      </c>
      <c r="AC26" s="178">
        <f t="shared" si="5"/>
        <v>1</v>
      </c>
      <c r="AD26" s="181">
        <f t="shared" si="6"/>
        <v>0.1111111111111111</v>
      </c>
      <c r="AE26" s="178">
        <f t="shared" si="36"/>
        <v>0</v>
      </c>
      <c r="AF26" s="191">
        <f t="shared" si="37"/>
        <v>1</v>
      </c>
      <c r="AG26" s="187">
        <f t="shared" si="7"/>
        <v>2</v>
      </c>
      <c r="AH26" s="53">
        <f t="shared" si="8"/>
        <v>2.3333333333333335</v>
      </c>
      <c r="AI26" s="207">
        <f t="shared" si="9"/>
        <v>1.3333333333333333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0</v>
      </c>
      <c r="G27" s="67">
        <f t="shared" si="26"/>
        <v>3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3</v>
      </c>
      <c r="N27" s="67">
        <f t="shared" si="32"/>
        <v>0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 t="s">
        <v>169</v>
      </c>
      <c r="W27" s="170">
        <f t="shared" si="0"/>
        <v>3</v>
      </c>
      <c r="X27" s="52">
        <f t="shared" si="1"/>
        <v>11</v>
      </c>
      <c r="Y27" s="52">
        <f t="shared" si="2"/>
        <v>2</v>
      </c>
      <c r="Z27" s="52">
        <f t="shared" si="3"/>
        <v>2</v>
      </c>
      <c r="AA27" s="52">
        <f>SUMIF($C$2:$C$123,V27,$I$2:$I$123)+SUMIF($S$2:$S$123,V27,$P$2:P$123)</f>
        <v>1</v>
      </c>
      <c r="AB27" s="171">
        <f t="shared" si="4"/>
        <v>0</v>
      </c>
      <c r="AC27" s="178">
        <f t="shared" si="5"/>
        <v>7</v>
      </c>
      <c r="AD27" s="181">
        <f t="shared" si="6"/>
        <v>0.77777777777777779</v>
      </c>
      <c r="AE27" s="178">
        <f t="shared" si="36"/>
        <v>2</v>
      </c>
      <c r="AF27" s="191">
        <f t="shared" si="37"/>
        <v>11</v>
      </c>
      <c r="AG27" s="187">
        <f t="shared" si="7"/>
        <v>1</v>
      </c>
      <c r="AH27" s="53">
        <f t="shared" si="8"/>
        <v>0.66666666666666663</v>
      </c>
      <c r="AI27" s="207">
        <f t="shared" si="9"/>
        <v>3.6666666666666665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 t="s">
        <v>115</v>
      </c>
      <c r="W28" s="170">
        <f t="shared" si="0"/>
        <v>3</v>
      </c>
      <c r="X28" s="52">
        <f t="shared" si="1"/>
        <v>11</v>
      </c>
      <c r="Y28" s="52">
        <f t="shared" si="2"/>
        <v>2</v>
      </c>
      <c r="Z28" s="52">
        <f t="shared" si="3"/>
        <v>2</v>
      </c>
      <c r="AA28" s="52">
        <f>SUMIF($C$2:$C$123,V28,$I$2:$I$123)+SUMIF($S$2:$S$123,V28,$P$2:P$123)</f>
        <v>1</v>
      </c>
      <c r="AB28" s="171">
        <f t="shared" si="4"/>
        <v>0</v>
      </c>
      <c r="AC28" s="178">
        <f t="shared" si="5"/>
        <v>7</v>
      </c>
      <c r="AD28" s="181">
        <f t="shared" si="6"/>
        <v>0.77777777777777779</v>
      </c>
      <c r="AE28" s="178">
        <f t="shared" si="36"/>
        <v>2</v>
      </c>
      <c r="AF28" s="191">
        <f t="shared" si="37"/>
        <v>11</v>
      </c>
      <c r="AG28" s="187">
        <f t="shared" si="7"/>
        <v>6</v>
      </c>
      <c r="AH28" s="53">
        <f t="shared" si="8"/>
        <v>0.66666666666666663</v>
      </c>
      <c r="AI28" s="207">
        <f t="shared" si="9"/>
        <v>3.6666666666666665</v>
      </c>
      <c r="AJ28" s="34"/>
      <c r="AS28" s="97"/>
      <c r="AT28" s="294"/>
      <c r="AU28" s="425" t="s">
        <v>197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173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/>
      <c r="W29" s="170">
        <f t="shared" si="0"/>
        <v>0</v>
      </c>
      <c r="X29" s="52">
        <f t="shared" si="1"/>
        <v>0</v>
      </c>
      <c r="Y29" s="52">
        <f t="shared" si="2"/>
        <v>0</v>
      </c>
      <c r="Z29" s="52">
        <f t="shared" si="3"/>
        <v>0</v>
      </c>
      <c r="AA29" s="52">
        <f>SUMIF($C$2:$C$123,V29,$I$2:$I$123)+SUMIF($S$2:$S$123,V29,$P$2:P$123)</f>
        <v>0</v>
      </c>
      <c r="AB29" s="171">
        <f t="shared" si="4"/>
        <v>0</v>
      </c>
      <c r="AC29" s="178">
        <f t="shared" si="5"/>
        <v>0</v>
      </c>
      <c r="AD29" s="181" t="str">
        <f t="shared" si="6"/>
        <v>-</v>
      </c>
      <c r="AE29" s="178">
        <f t="shared" si="36"/>
        <v>0</v>
      </c>
      <c r="AF29" s="191">
        <f t="shared" si="37"/>
        <v>0</v>
      </c>
      <c r="AG29" s="187">
        <f t="shared" si="7"/>
        <v>0</v>
      </c>
      <c r="AH29" s="53" t="str">
        <f t="shared" si="8"/>
        <v>-</v>
      </c>
      <c r="AI29" s="207" t="str">
        <f t="shared" si="9"/>
        <v>-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Preto</v>
      </c>
      <c r="D30" s="49">
        <f>SUM(D31:D40)</f>
        <v>2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2</v>
      </c>
      <c r="S30" s="48" t="str">
        <f>S4</f>
        <v>Branco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Fabio</v>
      </c>
      <c r="D31" s="56"/>
      <c r="E31" s="56">
        <f t="shared" ref="E31:E40" si="38">IF((C31=""),0,IF($D$30=$R$30,1,IF($D$30&gt;$R$30,3,IF($D$30&lt;$R$30,0))))</f>
        <v>1</v>
      </c>
      <c r="F31" s="56">
        <f t="shared" ref="F31:F40" si="39">$D$30</f>
        <v>2</v>
      </c>
      <c r="G31" s="56">
        <f t="shared" ref="G31:G40" si="40">$R$30</f>
        <v>2</v>
      </c>
      <c r="H31" s="56">
        <f t="shared" ref="H31:H40" si="41">IF((C31=""),0,IF($D$30&gt;$R$30,1,0))</f>
        <v>0</v>
      </c>
      <c r="I31" s="56">
        <f t="shared" ref="I31:I40" si="42">IF((C31=""),0,IF($D$30=$R$30,1,0))</f>
        <v>1</v>
      </c>
      <c r="J31" s="56">
        <f t="shared" ref="J31:J40" si="43">IF((C31=""),0,IF($D$30&lt;$R$30,1,0))</f>
        <v>0</v>
      </c>
      <c r="K31" s="57"/>
      <c r="L31" s="56">
        <f t="shared" ref="L31:L40" si="44">IF((S31=""),0,IF($D$30=$R$30,1,IF($D$30&lt;$R$30,3,IF($D$30&gt;$R$30,0))))</f>
        <v>1</v>
      </c>
      <c r="M31" s="56">
        <f t="shared" ref="M31:M40" si="45">$R$30</f>
        <v>2</v>
      </c>
      <c r="N31" s="56">
        <f t="shared" ref="N31:N40" si="46">$D$30</f>
        <v>2</v>
      </c>
      <c r="O31" s="56">
        <f t="shared" ref="O31:O40" si="47">IF((S31=""),0,IF($D$30&lt;$R$30,1,0))</f>
        <v>0</v>
      </c>
      <c r="P31" s="56">
        <f t="shared" ref="P31:P40" si="48">IF((S31=""),0,IF($D$30=$R$30,1,0))</f>
        <v>1</v>
      </c>
      <c r="Q31" s="56">
        <f t="shared" ref="Q31:Q40" si="49">IF((S31=""),0,IF($D$30&gt;$R$30,1,0))</f>
        <v>0</v>
      </c>
      <c r="R31" s="56"/>
      <c r="S31" s="55" t="str">
        <f>$S$5</f>
        <v>Leonardo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112</v>
      </c>
      <c r="D32" s="56"/>
      <c r="E32" s="56">
        <f t="shared" si="38"/>
        <v>1</v>
      </c>
      <c r="F32" s="56">
        <f t="shared" si="39"/>
        <v>2</v>
      </c>
      <c r="G32" s="56">
        <f t="shared" si="40"/>
        <v>2</v>
      </c>
      <c r="H32" s="56">
        <f t="shared" si="41"/>
        <v>0</v>
      </c>
      <c r="I32" s="56">
        <f t="shared" si="42"/>
        <v>1</v>
      </c>
      <c r="J32" s="56">
        <f t="shared" si="43"/>
        <v>0</v>
      </c>
      <c r="K32" s="57"/>
      <c r="L32" s="56">
        <f t="shared" si="44"/>
        <v>1</v>
      </c>
      <c r="M32" s="56">
        <f t="shared" si="45"/>
        <v>2</v>
      </c>
      <c r="N32" s="56">
        <f t="shared" si="46"/>
        <v>2</v>
      </c>
      <c r="O32" s="56">
        <f t="shared" si="47"/>
        <v>0</v>
      </c>
      <c r="P32" s="56">
        <f t="shared" si="48"/>
        <v>1</v>
      </c>
      <c r="Q32" s="56">
        <f t="shared" si="49"/>
        <v>0</v>
      </c>
      <c r="R32" s="56"/>
      <c r="S32" s="55" t="s">
        <v>114</v>
      </c>
      <c r="T32" s="34"/>
      <c r="U32" s="163" t="s">
        <v>16</v>
      </c>
      <c r="V32" s="199" t="s">
        <v>12</v>
      </c>
      <c r="W32" s="169">
        <f t="shared" si="0"/>
        <v>4</v>
      </c>
      <c r="X32" s="164">
        <f t="shared" si="1"/>
        <v>12</v>
      </c>
      <c r="Y32" s="164">
        <f t="shared" si="2"/>
        <v>5</v>
      </c>
      <c r="Z32" s="164">
        <f t="shared" si="3"/>
        <v>2</v>
      </c>
      <c r="AA32" s="164">
        <f>SUMIF($C$2:$C$123,V32,$I$2:$I$123)+SUMIF($S$2:$S$123,V32,$P$2:P$123)</f>
        <v>1</v>
      </c>
      <c r="AB32" s="174">
        <f t="shared" si="4"/>
        <v>1</v>
      </c>
      <c r="AC32" s="180">
        <f t="shared" si="5"/>
        <v>7</v>
      </c>
      <c r="AD32" s="183">
        <f t="shared" si="6"/>
        <v>0.58333333333333337</v>
      </c>
      <c r="AE32" s="180">
        <f>IF(W32&gt;0,IF(AI32=MAX($AI$32:$AI$36),2,0),)</f>
        <v>2</v>
      </c>
      <c r="AF32" s="190">
        <f>IF(W32&gt;0,IF(AD32=MAX($AD$32:$AD$36),AC32+AE32+2,AC32+AE32),)</f>
        <v>11</v>
      </c>
      <c r="AG32" s="189">
        <f t="shared" si="7"/>
        <v>0</v>
      </c>
      <c r="AH32" s="165">
        <f t="shared" si="8"/>
        <v>1.25</v>
      </c>
      <c r="AI32" s="206">
        <f t="shared" si="9"/>
        <v>3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142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230</v>
      </c>
      <c r="D33" s="56"/>
      <c r="E33" s="56">
        <f t="shared" si="38"/>
        <v>1</v>
      </c>
      <c r="F33" s="56">
        <f t="shared" si="39"/>
        <v>2</v>
      </c>
      <c r="G33" s="56">
        <f t="shared" si="40"/>
        <v>2</v>
      </c>
      <c r="H33" s="56">
        <f t="shared" si="41"/>
        <v>0</v>
      </c>
      <c r="I33" s="56">
        <f t="shared" si="42"/>
        <v>1</v>
      </c>
      <c r="J33" s="56">
        <f t="shared" si="43"/>
        <v>0</v>
      </c>
      <c r="K33" s="57"/>
      <c r="L33" s="56">
        <f t="shared" si="44"/>
        <v>1</v>
      </c>
      <c r="M33" s="56">
        <f t="shared" si="45"/>
        <v>2</v>
      </c>
      <c r="N33" s="56">
        <f t="shared" si="46"/>
        <v>2</v>
      </c>
      <c r="O33" s="56">
        <f t="shared" si="47"/>
        <v>0</v>
      </c>
      <c r="P33" s="56">
        <f t="shared" si="48"/>
        <v>1</v>
      </c>
      <c r="Q33" s="56">
        <f t="shared" si="49"/>
        <v>0</v>
      </c>
      <c r="R33" s="56"/>
      <c r="S33" s="55" t="s">
        <v>144</v>
      </c>
      <c r="T33" s="34"/>
      <c r="U33" s="166" t="s">
        <v>16</v>
      </c>
      <c r="V33" s="200" t="s">
        <v>15</v>
      </c>
      <c r="W33" s="170">
        <f t="shared" si="0"/>
        <v>4</v>
      </c>
      <c r="X33" s="52">
        <f t="shared" si="1"/>
        <v>10</v>
      </c>
      <c r="Y33" s="52">
        <f t="shared" si="2"/>
        <v>7</v>
      </c>
      <c r="Z33" s="52">
        <f t="shared" si="3"/>
        <v>1</v>
      </c>
      <c r="AA33" s="52">
        <f>SUMIF($C$2:$C$123,V33,$I$2:$I$123)+SUMIF($S$2:$S$123,V33,$P$2:P$123)</f>
        <v>1</v>
      </c>
      <c r="AB33" s="171">
        <f t="shared" si="4"/>
        <v>2</v>
      </c>
      <c r="AC33" s="178">
        <f t="shared" si="5"/>
        <v>4</v>
      </c>
      <c r="AD33" s="181">
        <f t="shared" si="6"/>
        <v>0.33333333333333331</v>
      </c>
      <c r="AE33" s="178">
        <f>IF(W33&gt;0,IF(AI33=MAX($AI$32:$AI$36),2,0),)</f>
        <v>0</v>
      </c>
      <c r="AF33" s="191">
        <f>IF(W33&gt;0,IF(AD33=MAX($AD$32:$AD$36),AC33+AE33+2,AC33+AE33),)</f>
        <v>4</v>
      </c>
      <c r="AG33" s="187">
        <f t="shared" si="7"/>
        <v>1</v>
      </c>
      <c r="AH33" s="53">
        <f t="shared" si="8"/>
        <v>1.75</v>
      </c>
      <c r="AI33" s="207">
        <f t="shared" si="9"/>
        <v>2.5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197</v>
      </c>
      <c r="D34" s="56"/>
      <c r="E34" s="56">
        <f t="shared" si="38"/>
        <v>1</v>
      </c>
      <c r="F34" s="56">
        <f t="shared" si="39"/>
        <v>2</v>
      </c>
      <c r="G34" s="56">
        <f t="shared" si="40"/>
        <v>2</v>
      </c>
      <c r="H34" s="56">
        <f t="shared" si="41"/>
        <v>0</v>
      </c>
      <c r="I34" s="56">
        <f t="shared" si="42"/>
        <v>1</v>
      </c>
      <c r="J34" s="56">
        <f t="shared" si="43"/>
        <v>0</v>
      </c>
      <c r="K34" s="57"/>
      <c r="L34" s="56">
        <f t="shared" si="44"/>
        <v>1</v>
      </c>
      <c r="M34" s="56">
        <f t="shared" si="45"/>
        <v>2</v>
      </c>
      <c r="N34" s="56">
        <f t="shared" si="46"/>
        <v>2</v>
      </c>
      <c r="O34" s="56">
        <f t="shared" si="47"/>
        <v>0</v>
      </c>
      <c r="P34" s="56">
        <f t="shared" si="48"/>
        <v>1</v>
      </c>
      <c r="Q34" s="56">
        <f t="shared" si="49"/>
        <v>0</v>
      </c>
      <c r="R34" s="56"/>
      <c r="S34" s="55" t="s">
        <v>81</v>
      </c>
      <c r="T34" s="34"/>
      <c r="U34" s="166" t="s">
        <v>16</v>
      </c>
      <c r="V34" s="200" t="s">
        <v>148</v>
      </c>
      <c r="W34" s="170">
        <f t="shared" si="0"/>
        <v>4</v>
      </c>
      <c r="X34" s="52">
        <f t="shared" si="1"/>
        <v>5</v>
      </c>
      <c r="Y34" s="52">
        <f t="shared" si="2"/>
        <v>11</v>
      </c>
      <c r="Z34" s="52">
        <f t="shared" si="3"/>
        <v>2</v>
      </c>
      <c r="AA34" s="52">
        <f>SUMIF($C$2:$C$123,V34,$I$2:$I$123)+SUMIF($S$2:$S$123,V34,$P$2:P$123)</f>
        <v>0</v>
      </c>
      <c r="AB34" s="171">
        <f t="shared" si="4"/>
        <v>2</v>
      </c>
      <c r="AC34" s="178">
        <f t="shared" si="5"/>
        <v>6</v>
      </c>
      <c r="AD34" s="181">
        <f t="shared" si="6"/>
        <v>0.5</v>
      </c>
      <c r="AE34" s="178">
        <f>IF(W34&gt;0,IF(AI34=MAX($AI$32:$AI$36),2,0),)</f>
        <v>0</v>
      </c>
      <c r="AF34" s="191">
        <f>IF(W34&gt;0,IF(AD34=MAX($AD$32:$AD$36),AC34+AE34+2,AC34+AE34),)</f>
        <v>6</v>
      </c>
      <c r="AG34" s="187">
        <f t="shared" si="7"/>
        <v>2</v>
      </c>
      <c r="AH34" s="53">
        <f t="shared" si="8"/>
        <v>2.75</v>
      </c>
      <c r="AI34" s="207">
        <f t="shared" si="9"/>
        <v>1.25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13</v>
      </c>
      <c r="D35" s="56"/>
      <c r="E35" s="56">
        <f t="shared" si="38"/>
        <v>1</v>
      </c>
      <c r="F35" s="56">
        <f t="shared" si="39"/>
        <v>2</v>
      </c>
      <c r="G35" s="56">
        <f t="shared" si="40"/>
        <v>2</v>
      </c>
      <c r="H35" s="56">
        <f t="shared" si="41"/>
        <v>0</v>
      </c>
      <c r="I35" s="56">
        <f t="shared" si="42"/>
        <v>1</v>
      </c>
      <c r="J35" s="56">
        <f t="shared" si="43"/>
        <v>0</v>
      </c>
      <c r="K35" s="57"/>
      <c r="L35" s="56">
        <f t="shared" si="44"/>
        <v>1</v>
      </c>
      <c r="M35" s="56">
        <f t="shared" si="45"/>
        <v>2</v>
      </c>
      <c r="N35" s="56">
        <f t="shared" si="46"/>
        <v>2</v>
      </c>
      <c r="O35" s="56">
        <f t="shared" si="47"/>
        <v>0</v>
      </c>
      <c r="P35" s="56">
        <f t="shared" si="48"/>
        <v>1</v>
      </c>
      <c r="Q35" s="56">
        <f t="shared" si="49"/>
        <v>0</v>
      </c>
      <c r="R35" s="56"/>
      <c r="S35" s="55" t="s">
        <v>142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169</v>
      </c>
      <c r="D36" s="56">
        <v>1</v>
      </c>
      <c r="E36" s="56">
        <f t="shared" si="38"/>
        <v>1</v>
      </c>
      <c r="F36" s="56">
        <f t="shared" si="39"/>
        <v>2</v>
      </c>
      <c r="G36" s="56">
        <f t="shared" si="40"/>
        <v>2</v>
      </c>
      <c r="H36" s="56">
        <f t="shared" si="41"/>
        <v>0</v>
      </c>
      <c r="I36" s="56">
        <f t="shared" si="42"/>
        <v>1</v>
      </c>
      <c r="J36" s="56">
        <f t="shared" si="43"/>
        <v>0</v>
      </c>
      <c r="K36" s="57"/>
      <c r="L36" s="56">
        <f t="shared" si="44"/>
        <v>1</v>
      </c>
      <c r="M36" s="56">
        <f t="shared" si="45"/>
        <v>2</v>
      </c>
      <c r="N36" s="56">
        <f t="shared" si="46"/>
        <v>2</v>
      </c>
      <c r="O36" s="56">
        <f t="shared" si="47"/>
        <v>0</v>
      </c>
      <c r="P36" s="56">
        <f t="shared" si="48"/>
        <v>1</v>
      </c>
      <c r="Q36" s="56">
        <f t="shared" si="49"/>
        <v>0</v>
      </c>
      <c r="R36" s="56"/>
      <c r="S36" s="55" t="s">
        <v>172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231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 t="s">
        <v>115</v>
      </c>
      <c r="D37" s="56">
        <v>1</v>
      </c>
      <c r="E37" s="56">
        <f t="shared" si="38"/>
        <v>1</v>
      </c>
      <c r="F37" s="56">
        <f t="shared" si="39"/>
        <v>2</v>
      </c>
      <c r="G37" s="56">
        <f t="shared" si="40"/>
        <v>2</v>
      </c>
      <c r="H37" s="56">
        <f t="shared" si="41"/>
        <v>0</v>
      </c>
      <c r="I37" s="56">
        <f t="shared" si="42"/>
        <v>1</v>
      </c>
      <c r="J37" s="56">
        <f t="shared" si="43"/>
        <v>0</v>
      </c>
      <c r="K37" s="57"/>
      <c r="L37" s="56">
        <f t="shared" si="44"/>
        <v>1</v>
      </c>
      <c r="M37" s="56">
        <f t="shared" si="45"/>
        <v>2</v>
      </c>
      <c r="N37" s="56">
        <f t="shared" si="46"/>
        <v>2</v>
      </c>
      <c r="O37" s="56">
        <f t="shared" si="47"/>
        <v>0</v>
      </c>
      <c r="P37" s="56">
        <f t="shared" si="48"/>
        <v>1</v>
      </c>
      <c r="Q37" s="56">
        <f t="shared" si="49"/>
        <v>0</v>
      </c>
      <c r="R37" s="56">
        <v>2</v>
      </c>
      <c r="S37" s="55" t="s">
        <v>119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20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12</v>
      </c>
      <c r="D38" s="56"/>
      <c r="E38" s="56">
        <f t="shared" si="38"/>
        <v>1</v>
      </c>
      <c r="F38" s="56">
        <f t="shared" si="39"/>
        <v>2</v>
      </c>
      <c r="G38" s="56">
        <f t="shared" si="40"/>
        <v>2</v>
      </c>
      <c r="H38" s="56">
        <f t="shared" si="41"/>
        <v>0</v>
      </c>
      <c r="I38" s="56">
        <f t="shared" si="42"/>
        <v>1</v>
      </c>
      <c r="J38" s="56">
        <f t="shared" si="43"/>
        <v>0</v>
      </c>
      <c r="K38" s="57"/>
      <c r="L38" s="56">
        <f t="shared" si="44"/>
        <v>1</v>
      </c>
      <c r="M38" s="56">
        <f t="shared" si="45"/>
        <v>2</v>
      </c>
      <c r="N38" s="56">
        <f t="shared" si="46"/>
        <v>2</v>
      </c>
      <c r="O38" s="56">
        <f t="shared" si="47"/>
        <v>0</v>
      </c>
      <c r="P38" s="56">
        <f t="shared" si="48"/>
        <v>1</v>
      </c>
      <c r="Q38" s="56">
        <f t="shared" si="49"/>
        <v>0</v>
      </c>
      <c r="R38" s="56"/>
      <c r="S38" s="55" t="s">
        <v>15</v>
      </c>
      <c r="T38" s="34"/>
      <c r="U38" s="295">
        <v>18</v>
      </c>
      <c r="V38" s="338">
        <f>U38/Resumo!C159</f>
        <v>0.52941176470588236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2</v>
      </c>
      <c r="G39" s="56">
        <f t="shared" si="40"/>
        <v>2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2</v>
      </c>
      <c r="N39" s="56">
        <f t="shared" si="46"/>
        <v>2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2</v>
      </c>
      <c r="G40" s="67">
        <f t="shared" si="40"/>
        <v>2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2</v>
      </c>
      <c r="N40" s="67">
        <f t="shared" si="46"/>
        <v>2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2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20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5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Branco</v>
      </c>
      <c r="D43" s="49">
        <f>SUM(D44:D53)</f>
        <v>1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2</v>
      </c>
      <c r="S43" s="48" t="str">
        <f>C4</f>
        <v>Preto</v>
      </c>
      <c r="T43" s="34"/>
      <c r="U43" s="151" t="str">
        <f>IFERROR(VLOOKUP(V43,Resumo!$D$7:$E$147,2,FALSE),"")</f>
        <v>G</v>
      </c>
      <c r="V43" s="116" t="s">
        <v>77</v>
      </c>
      <c r="W43" s="116">
        <f t="shared" ref="W43:AC58" si="50">COUNTIFS($C$4:$C$131,$V43,$B$4:$B$131,W$42)+COUNTIFS($S$4:$S$131,$V43,$B$4:$B$131,W$42)</f>
        <v>5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Fabio</v>
      </c>
      <c r="D44" s="56"/>
      <c r="E44" s="56">
        <f t="shared" ref="E44:E53" si="51">IF((C44=""),0,IF($D$43=$R$43,1,IF($D$43&gt;$R$43,3,IF($D$43&lt;$R$43,0))))</f>
        <v>0</v>
      </c>
      <c r="F44" s="56">
        <f t="shared" ref="F44:F53" si="52">$D$43</f>
        <v>1</v>
      </c>
      <c r="G44" s="56">
        <f t="shared" ref="G44:G53" si="53">$R$43</f>
        <v>2</v>
      </c>
      <c r="H44" s="56">
        <f t="shared" ref="H44:H53" si="54">IF((C44=""),0,IF($D$43&gt;$R$43,1,0))</f>
        <v>0</v>
      </c>
      <c r="I44" s="56">
        <f t="shared" ref="I44:I53" si="55">IF((C44=""),0,IF($D$43=$R$43,1,0))</f>
        <v>0</v>
      </c>
      <c r="J44" s="56">
        <f t="shared" ref="J44:J53" si="56">IF((C44=""),0,IF($D$43&lt;$R$43,1,0))</f>
        <v>1</v>
      </c>
      <c r="K44" s="57"/>
      <c r="L44" s="56">
        <f t="shared" ref="L44:L53" si="57">IF((S44=""),0,IF($D$43=$R$43,1,IF($D$43&lt;$R$43,3,IF($D$43&gt;$R$43,0))))</f>
        <v>3</v>
      </c>
      <c r="M44" s="56">
        <f t="shared" ref="M44:M53" si="58">$R$43</f>
        <v>2</v>
      </c>
      <c r="N44" s="56">
        <f t="shared" ref="N44:N53" si="59">$D$43</f>
        <v>1</v>
      </c>
      <c r="O44" s="56">
        <f t="shared" ref="O44:O53" si="60">IF((S44=""),0,IF($D$43&lt;$R$43,1,0))</f>
        <v>1</v>
      </c>
      <c r="P44" s="56">
        <f t="shared" ref="P44:P53" si="61">IF((S44=""),0,IF($D$43=$R$43,1,0))</f>
        <v>0</v>
      </c>
      <c r="Q44" s="56">
        <f t="shared" ref="Q44:Q53" si="62">IF((S44=""),0,IF($D$43&gt;$R$43,1,0))</f>
        <v>0</v>
      </c>
      <c r="R44" s="56"/>
      <c r="S44" s="55" t="str">
        <f>$S$5</f>
        <v>Leonardo</v>
      </c>
      <c r="T44" s="34"/>
      <c r="U44" s="153" t="str">
        <f>IFERROR(VLOOKUP(V44,Resumo!$D$7:$E$147,2,FALSE),"")</f>
        <v/>
      </c>
      <c r="V44" s="114" t="s">
        <v>229</v>
      </c>
      <c r="W44" s="114">
        <f t="shared" si="50"/>
        <v>5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 t="s">
        <v>114</v>
      </c>
      <c r="D45" s="56"/>
      <c r="E45" s="56">
        <f t="shared" si="51"/>
        <v>0</v>
      </c>
      <c r="F45" s="56">
        <f t="shared" si="52"/>
        <v>1</v>
      </c>
      <c r="G45" s="56">
        <f t="shared" si="53"/>
        <v>2</v>
      </c>
      <c r="H45" s="56">
        <f t="shared" si="54"/>
        <v>0</v>
      </c>
      <c r="I45" s="56">
        <f t="shared" si="55"/>
        <v>0</v>
      </c>
      <c r="J45" s="56">
        <f t="shared" si="56"/>
        <v>1</v>
      </c>
      <c r="K45" s="57"/>
      <c r="L45" s="56">
        <f t="shared" si="57"/>
        <v>3</v>
      </c>
      <c r="M45" s="56">
        <f t="shared" si="58"/>
        <v>2</v>
      </c>
      <c r="N45" s="56">
        <f t="shared" si="59"/>
        <v>1</v>
      </c>
      <c r="O45" s="56">
        <f t="shared" si="60"/>
        <v>1</v>
      </c>
      <c r="P45" s="56">
        <f t="shared" si="61"/>
        <v>0</v>
      </c>
      <c r="Q45" s="56">
        <f t="shared" si="62"/>
        <v>0</v>
      </c>
      <c r="R45" s="56"/>
      <c r="S45" s="55" t="s">
        <v>112</v>
      </c>
      <c r="T45" s="34"/>
      <c r="U45" s="153" t="str">
        <f>IFERROR(VLOOKUP(V45,Resumo!$D$7:$E$147,2,FALSE),"")</f>
        <v>V</v>
      </c>
      <c r="V45" s="114" t="s">
        <v>13</v>
      </c>
      <c r="W45" s="114">
        <f t="shared" si="50"/>
        <v>0</v>
      </c>
      <c r="X45" s="114">
        <f t="shared" si="50"/>
        <v>0</v>
      </c>
      <c r="Y45" s="114">
        <f t="shared" si="50"/>
        <v>0</v>
      </c>
      <c r="Z45" s="114">
        <f t="shared" si="50"/>
        <v>0</v>
      </c>
      <c r="AA45" s="114">
        <f t="shared" si="50"/>
        <v>5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 t="s">
        <v>144</v>
      </c>
      <c r="D46" s="56"/>
      <c r="E46" s="56">
        <f t="shared" si="51"/>
        <v>0</v>
      </c>
      <c r="F46" s="56">
        <f t="shared" si="52"/>
        <v>1</v>
      </c>
      <c r="G46" s="56">
        <f t="shared" si="53"/>
        <v>2</v>
      </c>
      <c r="H46" s="56">
        <f t="shared" si="54"/>
        <v>0</v>
      </c>
      <c r="I46" s="56">
        <f t="shared" si="55"/>
        <v>0</v>
      </c>
      <c r="J46" s="56">
        <f t="shared" si="56"/>
        <v>1</v>
      </c>
      <c r="K46" s="57"/>
      <c r="L46" s="56">
        <f t="shared" si="57"/>
        <v>3</v>
      </c>
      <c r="M46" s="56">
        <f t="shared" si="58"/>
        <v>2</v>
      </c>
      <c r="N46" s="56">
        <f t="shared" si="59"/>
        <v>1</v>
      </c>
      <c r="O46" s="56">
        <f t="shared" si="60"/>
        <v>1</v>
      </c>
      <c r="P46" s="56">
        <f t="shared" si="61"/>
        <v>0</v>
      </c>
      <c r="Q46" s="56">
        <f t="shared" si="62"/>
        <v>0</v>
      </c>
      <c r="R46" s="56"/>
      <c r="S46" s="55" t="s">
        <v>173</v>
      </c>
      <c r="T46" s="34"/>
      <c r="U46" s="153" t="str">
        <f>IFERROR(VLOOKUP(V46,Resumo!$D$7:$E$147,2,FALSE),"")</f>
        <v>A</v>
      </c>
      <c r="V46" s="114" t="s">
        <v>12</v>
      </c>
      <c r="W46" s="114">
        <f t="shared" si="50"/>
        <v>0</v>
      </c>
      <c r="X46" s="114">
        <f t="shared" si="50"/>
        <v>0</v>
      </c>
      <c r="Y46" s="114">
        <f t="shared" si="50"/>
        <v>0</v>
      </c>
      <c r="Z46" s="114">
        <f t="shared" si="50"/>
        <v>0</v>
      </c>
      <c r="AA46" s="114">
        <f t="shared" si="50"/>
        <v>0</v>
      </c>
      <c r="AB46" s="114">
        <f t="shared" si="50"/>
        <v>0</v>
      </c>
      <c r="AC46" s="154">
        <f t="shared" si="50"/>
        <v>4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 t="s">
        <v>81</v>
      </c>
      <c r="D47" s="56"/>
      <c r="E47" s="56">
        <f t="shared" si="51"/>
        <v>0</v>
      </c>
      <c r="F47" s="56">
        <f t="shared" si="52"/>
        <v>1</v>
      </c>
      <c r="G47" s="56">
        <f t="shared" si="53"/>
        <v>2</v>
      </c>
      <c r="H47" s="56">
        <f t="shared" si="54"/>
        <v>0</v>
      </c>
      <c r="I47" s="56">
        <f t="shared" si="55"/>
        <v>0</v>
      </c>
      <c r="J47" s="56">
        <f t="shared" si="56"/>
        <v>1</v>
      </c>
      <c r="K47" s="57"/>
      <c r="L47" s="56">
        <f t="shared" si="57"/>
        <v>3</v>
      </c>
      <c r="M47" s="56">
        <f t="shared" si="58"/>
        <v>2</v>
      </c>
      <c r="N47" s="56">
        <f t="shared" si="59"/>
        <v>1</v>
      </c>
      <c r="O47" s="56">
        <f t="shared" si="60"/>
        <v>1</v>
      </c>
      <c r="P47" s="56">
        <f t="shared" si="61"/>
        <v>0</v>
      </c>
      <c r="Q47" s="56">
        <f t="shared" si="62"/>
        <v>0</v>
      </c>
      <c r="R47" s="56"/>
      <c r="S47" s="55" t="s">
        <v>197</v>
      </c>
      <c r="T47" s="34"/>
      <c r="U47" s="153" t="str">
        <f>IFERROR(VLOOKUP(V47,Resumo!$D$7:$E$147,2,FALSE),"")</f>
        <v>Z</v>
      </c>
      <c r="V47" s="114" t="s">
        <v>142</v>
      </c>
      <c r="W47" s="114">
        <f t="shared" si="50"/>
        <v>0</v>
      </c>
      <c r="X47" s="114">
        <f t="shared" si="50"/>
        <v>3</v>
      </c>
      <c r="Y47" s="114">
        <f t="shared" si="50"/>
        <v>0</v>
      </c>
      <c r="Z47" s="114">
        <f t="shared" si="50"/>
        <v>0</v>
      </c>
      <c r="AA47" s="114">
        <f t="shared" si="50"/>
        <v>2</v>
      </c>
      <c r="AB47" s="114">
        <f t="shared" si="50"/>
        <v>0</v>
      </c>
      <c r="AC47" s="154">
        <f t="shared" si="50"/>
        <v>0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 t="s">
        <v>142</v>
      </c>
      <c r="D48" s="56">
        <v>1</v>
      </c>
      <c r="E48" s="56">
        <f t="shared" si="51"/>
        <v>0</v>
      </c>
      <c r="F48" s="56">
        <f t="shared" si="52"/>
        <v>1</v>
      </c>
      <c r="G48" s="56">
        <f t="shared" si="53"/>
        <v>2</v>
      </c>
      <c r="H48" s="56">
        <f t="shared" si="54"/>
        <v>0</v>
      </c>
      <c r="I48" s="56">
        <f t="shared" si="55"/>
        <v>0</v>
      </c>
      <c r="J48" s="56">
        <f t="shared" si="56"/>
        <v>1</v>
      </c>
      <c r="K48" s="57"/>
      <c r="L48" s="56">
        <f t="shared" si="57"/>
        <v>3</v>
      </c>
      <c r="M48" s="56">
        <f t="shared" si="58"/>
        <v>2</v>
      </c>
      <c r="N48" s="56">
        <f t="shared" si="59"/>
        <v>1</v>
      </c>
      <c r="O48" s="56">
        <f t="shared" si="60"/>
        <v>1</v>
      </c>
      <c r="P48" s="56">
        <f t="shared" si="61"/>
        <v>0</v>
      </c>
      <c r="Q48" s="56">
        <f t="shared" si="62"/>
        <v>0</v>
      </c>
      <c r="R48" s="56"/>
      <c r="S48" s="55" t="s">
        <v>13</v>
      </c>
      <c r="T48" s="34"/>
      <c r="U48" s="153" t="str">
        <f>IFERROR(VLOOKUP(V48,Resumo!$D$7:$E$147,2,FALSE),"")</f>
        <v>L</v>
      </c>
      <c r="V48" s="114" t="s">
        <v>81</v>
      </c>
      <c r="W48" s="114">
        <f t="shared" si="50"/>
        <v>0</v>
      </c>
      <c r="X48" s="114">
        <f t="shared" si="50"/>
        <v>0</v>
      </c>
      <c r="Y48" s="114">
        <f t="shared" si="50"/>
        <v>0</v>
      </c>
      <c r="Z48" s="114">
        <f t="shared" si="50"/>
        <v>3</v>
      </c>
      <c r="AA48" s="114">
        <f t="shared" si="50"/>
        <v>0</v>
      </c>
      <c r="AB48" s="114">
        <f t="shared" si="50"/>
        <v>0</v>
      </c>
      <c r="AC48" s="154">
        <f t="shared" si="50"/>
        <v>0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 t="s">
        <v>172</v>
      </c>
      <c r="D49" s="56"/>
      <c r="E49" s="56">
        <f t="shared" si="51"/>
        <v>0</v>
      </c>
      <c r="F49" s="56">
        <f t="shared" si="52"/>
        <v>1</v>
      </c>
      <c r="G49" s="56">
        <f t="shared" si="53"/>
        <v>2</v>
      </c>
      <c r="H49" s="56">
        <f t="shared" si="54"/>
        <v>0</v>
      </c>
      <c r="I49" s="56">
        <f t="shared" si="55"/>
        <v>0</v>
      </c>
      <c r="J49" s="56">
        <f t="shared" si="56"/>
        <v>1</v>
      </c>
      <c r="K49" s="57"/>
      <c r="L49" s="56">
        <f t="shared" si="57"/>
        <v>3</v>
      </c>
      <c r="M49" s="56">
        <f t="shared" si="58"/>
        <v>2</v>
      </c>
      <c r="N49" s="56">
        <f t="shared" si="59"/>
        <v>1</v>
      </c>
      <c r="O49" s="56">
        <f t="shared" si="60"/>
        <v>1</v>
      </c>
      <c r="P49" s="56">
        <f t="shared" si="61"/>
        <v>0</v>
      </c>
      <c r="Q49" s="56">
        <f t="shared" si="62"/>
        <v>0</v>
      </c>
      <c r="R49" s="56"/>
      <c r="S49" s="55" t="s">
        <v>174</v>
      </c>
      <c r="T49" s="34"/>
      <c r="U49" s="153" t="str">
        <f>IFERROR(VLOOKUP(V49,Resumo!$D$7:$E$147,2,FALSE),"")</f>
        <v>M</v>
      </c>
      <c r="V49" s="114" t="s">
        <v>175</v>
      </c>
      <c r="W49" s="114">
        <f t="shared" si="50"/>
        <v>0</v>
      </c>
      <c r="X49" s="114">
        <f t="shared" si="50"/>
        <v>0</v>
      </c>
      <c r="Y49" s="114">
        <f t="shared" si="50"/>
        <v>0</v>
      </c>
      <c r="Z49" s="114">
        <f t="shared" si="50"/>
        <v>0</v>
      </c>
      <c r="AA49" s="114">
        <f t="shared" si="50"/>
        <v>0</v>
      </c>
      <c r="AB49" s="114">
        <f t="shared" si="50"/>
        <v>4</v>
      </c>
      <c r="AC49" s="154">
        <f t="shared" si="50"/>
        <v>0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 t="s">
        <v>119</v>
      </c>
      <c r="D50" s="56"/>
      <c r="E50" s="56">
        <f t="shared" si="51"/>
        <v>0</v>
      </c>
      <c r="F50" s="56">
        <f t="shared" si="52"/>
        <v>1</v>
      </c>
      <c r="G50" s="56">
        <f t="shared" si="53"/>
        <v>2</v>
      </c>
      <c r="H50" s="56">
        <f t="shared" si="54"/>
        <v>0</v>
      </c>
      <c r="I50" s="56">
        <f t="shared" si="55"/>
        <v>0</v>
      </c>
      <c r="J50" s="56">
        <f t="shared" si="56"/>
        <v>1</v>
      </c>
      <c r="K50" s="57"/>
      <c r="L50" s="56">
        <f t="shared" si="57"/>
        <v>3</v>
      </c>
      <c r="M50" s="56">
        <f t="shared" si="58"/>
        <v>2</v>
      </c>
      <c r="N50" s="56">
        <f t="shared" si="59"/>
        <v>1</v>
      </c>
      <c r="O50" s="56">
        <f t="shared" si="60"/>
        <v>1</v>
      </c>
      <c r="P50" s="56">
        <f t="shared" si="61"/>
        <v>0</v>
      </c>
      <c r="Q50" s="56">
        <f t="shared" si="62"/>
        <v>0</v>
      </c>
      <c r="R50" s="56">
        <v>1</v>
      </c>
      <c r="S50" s="55" t="s">
        <v>175</v>
      </c>
      <c r="T50" s="34"/>
      <c r="U50" s="153" t="str">
        <f>IFERROR(VLOOKUP(V50,Resumo!$D$7:$E$147,2,FALSE),"")</f>
        <v>L</v>
      </c>
      <c r="V50" s="114" t="s">
        <v>114</v>
      </c>
      <c r="W50" s="114">
        <f t="shared" si="50"/>
        <v>0</v>
      </c>
      <c r="X50" s="114">
        <f t="shared" si="50"/>
        <v>2</v>
      </c>
      <c r="Y50" s="114">
        <f t="shared" si="50"/>
        <v>0</v>
      </c>
      <c r="Z50" s="114">
        <f t="shared" si="50"/>
        <v>2</v>
      </c>
      <c r="AA50" s="114">
        <f t="shared" si="50"/>
        <v>0</v>
      </c>
      <c r="AB50" s="114">
        <f t="shared" si="50"/>
        <v>0</v>
      </c>
      <c r="AC50" s="154">
        <f t="shared" si="50"/>
        <v>0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 t="s">
        <v>15</v>
      </c>
      <c r="D51" s="56"/>
      <c r="E51" s="56">
        <f t="shared" si="51"/>
        <v>0</v>
      </c>
      <c r="F51" s="56">
        <f t="shared" si="52"/>
        <v>1</v>
      </c>
      <c r="G51" s="56">
        <f t="shared" si="53"/>
        <v>2</v>
      </c>
      <c r="H51" s="56">
        <f t="shared" si="54"/>
        <v>0</v>
      </c>
      <c r="I51" s="56">
        <f t="shared" si="55"/>
        <v>0</v>
      </c>
      <c r="J51" s="56">
        <f t="shared" si="56"/>
        <v>1</v>
      </c>
      <c r="K51" s="57"/>
      <c r="L51" s="56">
        <f t="shared" si="57"/>
        <v>3</v>
      </c>
      <c r="M51" s="56">
        <f t="shared" si="58"/>
        <v>2</v>
      </c>
      <c r="N51" s="56">
        <f t="shared" si="59"/>
        <v>1</v>
      </c>
      <c r="O51" s="56">
        <f t="shared" si="60"/>
        <v>1</v>
      </c>
      <c r="P51" s="56">
        <f t="shared" si="61"/>
        <v>0</v>
      </c>
      <c r="Q51" s="56">
        <f t="shared" si="62"/>
        <v>0</v>
      </c>
      <c r="R51" s="56">
        <v>1</v>
      </c>
      <c r="S51" s="55" t="s">
        <v>148</v>
      </c>
      <c r="T51" s="34"/>
      <c r="U51" s="153" t="str">
        <f>IFERROR(VLOOKUP(V51,Resumo!$D$7:$E$147,2,FALSE),"")</f>
        <v>M</v>
      </c>
      <c r="V51" s="114" t="s">
        <v>174</v>
      </c>
      <c r="W51" s="114">
        <f t="shared" si="50"/>
        <v>0</v>
      </c>
      <c r="X51" s="114">
        <f t="shared" si="50"/>
        <v>0</v>
      </c>
      <c r="Y51" s="114">
        <f t="shared" si="50"/>
        <v>0</v>
      </c>
      <c r="Z51" s="114">
        <f t="shared" si="50"/>
        <v>0</v>
      </c>
      <c r="AA51" s="114">
        <f t="shared" si="50"/>
        <v>0</v>
      </c>
      <c r="AB51" s="114">
        <f t="shared" si="50"/>
        <v>4</v>
      </c>
      <c r="AC51" s="154">
        <f t="shared" si="50"/>
        <v>0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1</v>
      </c>
      <c r="G52" s="56">
        <f t="shared" si="53"/>
        <v>2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2</v>
      </c>
      <c r="N52" s="56">
        <f t="shared" si="59"/>
        <v>1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M</v>
      </c>
      <c r="V52" s="114" t="s">
        <v>172</v>
      </c>
      <c r="W52" s="114">
        <f t="shared" si="50"/>
        <v>0</v>
      </c>
      <c r="X52" s="114">
        <f t="shared" si="50"/>
        <v>0</v>
      </c>
      <c r="Y52" s="114">
        <f t="shared" si="50"/>
        <v>0</v>
      </c>
      <c r="Z52" s="114">
        <f t="shared" si="50"/>
        <v>0</v>
      </c>
      <c r="AA52" s="114">
        <f t="shared" si="50"/>
        <v>2</v>
      </c>
      <c r="AB52" s="114">
        <f t="shared" si="50"/>
        <v>2</v>
      </c>
      <c r="AC52" s="154">
        <f t="shared" si="50"/>
        <v>0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1</v>
      </c>
      <c r="G53" s="67">
        <f t="shared" si="53"/>
        <v>2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2</v>
      </c>
      <c r="N53" s="67">
        <f t="shared" si="59"/>
        <v>1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L</v>
      </c>
      <c r="V53" s="114" t="s">
        <v>173</v>
      </c>
      <c r="W53" s="114">
        <f t="shared" si="50"/>
        <v>0</v>
      </c>
      <c r="X53" s="114">
        <f t="shared" si="50"/>
        <v>0</v>
      </c>
      <c r="Y53" s="114">
        <f t="shared" si="50"/>
        <v>4</v>
      </c>
      <c r="Z53" s="114">
        <f t="shared" si="50"/>
        <v>0</v>
      </c>
      <c r="AA53" s="114">
        <f t="shared" si="50"/>
        <v>0</v>
      </c>
      <c r="AB53" s="114">
        <f t="shared" si="50"/>
        <v>0</v>
      </c>
      <c r="AC53" s="154">
        <f t="shared" si="50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M</v>
      </c>
      <c r="V54" s="114" t="s">
        <v>15</v>
      </c>
      <c r="W54" s="114">
        <f t="shared" si="50"/>
        <v>0</v>
      </c>
      <c r="X54" s="114">
        <f t="shared" si="50"/>
        <v>0</v>
      </c>
      <c r="Y54" s="114">
        <f t="shared" si="50"/>
        <v>0</v>
      </c>
      <c r="Z54" s="114">
        <f t="shared" si="50"/>
        <v>0</v>
      </c>
      <c r="AA54" s="114">
        <f t="shared" si="50"/>
        <v>1</v>
      </c>
      <c r="AB54" s="114">
        <f t="shared" si="50"/>
        <v>1</v>
      </c>
      <c r="AC54" s="154">
        <f t="shared" si="50"/>
        <v>2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M</v>
      </c>
      <c r="V55" s="114" t="s">
        <v>119</v>
      </c>
      <c r="W55" s="114">
        <f t="shared" si="50"/>
        <v>0</v>
      </c>
      <c r="X55" s="114">
        <f t="shared" si="50"/>
        <v>0</v>
      </c>
      <c r="Y55" s="114">
        <f t="shared" si="50"/>
        <v>0</v>
      </c>
      <c r="Z55" s="114">
        <f t="shared" si="50"/>
        <v>0</v>
      </c>
      <c r="AA55" s="114">
        <f t="shared" si="50"/>
        <v>0</v>
      </c>
      <c r="AB55" s="114">
        <f t="shared" si="50"/>
        <v>3</v>
      </c>
      <c r="AC55" s="154">
        <f t="shared" si="50"/>
        <v>0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 t="str">
        <f>C4</f>
        <v>Preto</v>
      </c>
      <c r="D56" s="49">
        <f>SUM(D57:D66)</f>
        <v>0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6</v>
      </c>
      <c r="S56" s="48" t="str">
        <f>S4</f>
        <v>Branco</v>
      </c>
      <c r="T56" s="34"/>
      <c r="U56" s="153" t="str">
        <f>IFERROR(VLOOKUP(V56,Resumo!$D$7:$E$147,2,FALSE),"")</f>
        <v>L</v>
      </c>
      <c r="V56" s="114" t="s">
        <v>144</v>
      </c>
      <c r="W56" s="114">
        <f t="shared" si="50"/>
        <v>0</v>
      </c>
      <c r="X56" s="114">
        <f t="shared" si="50"/>
        <v>0</v>
      </c>
      <c r="Y56" s="114">
        <f t="shared" si="50"/>
        <v>4</v>
      </c>
      <c r="Z56" s="114">
        <f t="shared" si="50"/>
        <v>0</v>
      </c>
      <c r="AA56" s="114">
        <f t="shared" si="50"/>
        <v>0</v>
      </c>
      <c r="AB56" s="114">
        <f t="shared" si="50"/>
        <v>0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 t="str">
        <f>C5</f>
        <v>Fabio</v>
      </c>
      <c r="D57" s="56"/>
      <c r="E57" s="56">
        <f t="shared" ref="E57:E66" si="63">IF((C57=""),0,IF($D$56=$R$56,1,IF($D$56&gt;$R$56,3,IF($D$56&lt;$R$56,0))))</f>
        <v>0</v>
      </c>
      <c r="F57" s="56">
        <f t="shared" ref="F57:F66" si="64">$D$56</f>
        <v>0</v>
      </c>
      <c r="G57" s="56">
        <f t="shared" ref="G57:G66" si="65">$R$56</f>
        <v>6</v>
      </c>
      <c r="H57" s="56">
        <f t="shared" ref="H57:H66" si="66">IF((C57=""),0,IF($D$56&gt;$R$56,1,0))</f>
        <v>0</v>
      </c>
      <c r="I57" s="56">
        <f t="shared" ref="I57:I66" si="67">IF((C57=""),0,IF($D$56=$R$56,1,0))</f>
        <v>0</v>
      </c>
      <c r="J57" s="56">
        <f t="shared" ref="J57:J66" si="68">IF((C57=""),0,IF($D$56&lt;$R$56,1,0))</f>
        <v>1</v>
      </c>
      <c r="K57" s="57"/>
      <c r="L57" s="56">
        <f t="shared" ref="L57:L66" si="69">IF((S57=""),0,IF($D$56=$R$56,1,IF($D$56&lt;$R$56,3,IF($D$56&gt;$R$56,0))))</f>
        <v>3</v>
      </c>
      <c r="M57" s="56">
        <f t="shared" ref="M57:M66" si="70">$R$56</f>
        <v>6</v>
      </c>
      <c r="N57" s="56">
        <f t="shared" ref="N57:N66" si="71">$D$56</f>
        <v>0</v>
      </c>
      <c r="O57" s="56">
        <f t="shared" ref="O57:O66" si="72">IF((S57=""),0,IF($D$56&lt;$R$56,1,0))</f>
        <v>1</v>
      </c>
      <c r="P57" s="56">
        <f t="shared" ref="P57:P66" si="73">IF((S57=""),0,IF($D$56=$R$56,1,0))</f>
        <v>0</v>
      </c>
      <c r="Q57" s="56">
        <f t="shared" ref="Q57:Q66" si="74">IF((S57=""),0,IF($D$56&gt;$R$56,1,0))</f>
        <v>0</v>
      </c>
      <c r="R57" s="56"/>
      <c r="S57" s="55" t="str">
        <f>S5</f>
        <v>Leonardo</v>
      </c>
      <c r="T57" s="34"/>
      <c r="U57" s="153" t="str">
        <f>IFERROR(VLOOKUP(V57,Resumo!$D$7:$E$147,2,FALSE),"")</f>
        <v>Z</v>
      </c>
      <c r="V57" s="114" t="s">
        <v>112</v>
      </c>
      <c r="W57" s="114">
        <f t="shared" si="50"/>
        <v>0</v>
      </c>
      <c r="X57" s="114">
        <f t="shared" si="50"/>
        <v>5</v>
      </c>
      <c r="Y57" s="114">
        <f t="shared" si="50"/>
        <v>0</v>
      </c>
      <c r="Z57" s="114">
        <f t="shared" si="50"/>
        <v>0</v>
      </c>
      <c r="AA57" s="114">
        <f t="shared" si="50"/>
        <v>0</v>
      </c>
      <c r="AB57" s="114">
        <f t="shared" si="50"/>
        <v>0</v>
      </c>
      <c r="AC57" s="154">
        <f t="shared" si="50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 t="s">
        <v>112</v>
      </c>
      <c r="D58" s="56"/>
      <c r="E58" s="56">
        <f t="shared" si="63"/>
        <v>0</v>
      </c>
      <c r="F58" s="56">
        <f t="shared" si="64"/>
        <v>0</v>
      </c>
      <c r="G58" s="56">
        <f t="shared" si="65"/>
        <v>6</v>
      </c>
      <c r="H58" s="56">
        <f t="shared" si="66"/>
        <v>0</v>
      </c>
      <c r="I58" s="56">
        <f t="shared" si="67"/>
        <v>0</v>
      </c>
      <c r="J58" s="56">
        <f t="shared" si="68"/>
        <v>1</v>
      </c>
      <c r="K58" s="57"/>
      <c r="L58" s="56">
        <f t="shared" si="69"/>
        <v>3</v>
      </c>
      <c r="M58" s="56">
        <f t="shared" si="70"/>
        <v>6</v>
      </c>
      <c r="N58" s="56">
        <f t="shared" si="71"/>
        <v>0</v>
      </c>
      <c r="O58" s="56">
        <f t="shared" si="72"/>
        <v>1</v>
      </c>
      <c r="P58" s="56">
        <f t="shared" si="73"/>
        <v>0</v>
      </c>
      <c r="Q58" s="56">
        <f t="shared" si="74"/>
        <v>0</v>
      </c>
      <c r="R58" s="56"/>
      <c r="S58" s="55" t="s">
        <v>142</v>
      </c>
      <c r="T58" s="34"/>
      <c r="U58" s="153" t="str">
        <f>IFERROR(VLOOKUP(V58,Resumo!$D$7:$E$147,2,FALSE),"")</f>
        <v>A</v>
      </c>
      <c r="V58" s="114" t="s">
        <v>148</v>
      </c>
      <c r="W58" s="114">
        <f t="shared" si="50"/>
        <v>0</v>
      </c>
      <c r="X58" s="114">
        <f t="shared" si="50"/>
        <v>0</v>
      </c>
      <c r="Y58" s="114">
        <f t="shared" si="50"/>
        <v>0</v>
      </c>
      <c r="Z58" s="114">
        <f t="shared" si="50"/>
        <v>0</v>
      </c>
      <c r="AA58" s="114">
        <f t="shared" si="50"/>
        <v>0</v>
      </c>
      <c r="AB58" s="114">
        <f t="shared" si="50"/>
        <v>0</v>
      </c>
      <c r="AC58" s="154">
        <f t="shared" si="50"/>
        <v>4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 t="s">
        <v>173</v>
      </c>
      <c r="D59" s="56"/>
      <c r="E59" s="56">
        <f t="shared" si="63"/>
        <v>0</v>
      </c>
      <c r="F59" s="56">
        <f t="shared" si="64"/>
        <v>0</v>
      </c>
      <c r="G59" s="56">
        <f t="shared" si="65"/>
        <v>6</v>
      </c>
      <c r="H59" s="56">
        <f t="shared" si="66"/>
        <v>0</v>
      </c>
      <c r="I59" s="56">
        <f t="shared" si="67"/>
        <v>0</v>
      </c>
      <c r="J59" s="56">
        <f t="shared" si="68"/>
        <v>1</v>
      </c>
      <c r="K59" s="57"/>
      <c r="L59" s="56">
        <f t="shared" si="69"/>
        <v>3</v>
      </c>
      <c r="M59" s="56">
        <f t="shared" si="70"/>
        <v>6</v>
      </c>
      <c r="N59" s="56">
        <f t="shared" si="71"/>
        <v>0</v>
      </c>
      <c r="O59" s="56">
        <f t="shared" si="72"/>
        <v>1</v>
      </c>
      <c r="P59" s="56">
        <f t="shared" si="73"/>
        <v>0</v>
      </c>
      <c r="Q59" s="56">
        <f t="shared" si="74"/>
        <v>0</v>
      </c>
      <c r="R59" s="56">
        <v>3</v>
      </c>
      <c r="S59" s="55" t="s">
        <v>144</v>
      </c>
      <c r="T59" s="34"/>
      <c r="U59" s="153" t="str">
        <f>IFERROR(VLOOKUP(V59,Resumo!$D$7:$E$147,2,FALSE),"")</f>
        <v>L</v>
      </c>
      <c r="V59" s="114" t="s">
        <v>197</v>
      </c>
      <c r="W59" s="114">
        <f t="shared" ref="W59:AC74" si="75">COUNTIFS($C$4:$C$131,$V59,$B$4:$B$131,W$42)+COUNTIFS($S$4:$S$131,$V59,$B$4:$B$131,W$42)</f>
        <v>0</v>
      </c>
      <c r="X59" s="114">
        <f t="shared" si="75"/>
        <v>0</v>
      </c>
      <c r="Y59" s="114">
        <f t="shared" si="75"/>
        <v>0</v>
      </c>
      <c r="Z59" s="114">
        <f t="shared" si="75"/>
        <v>4</v>
      </c>
      <c r="AA59" s="114">
        <f t="shared" si="75"/>
        <v>0</v>
      </c>
      <c r="AB59" s="114">
        <f t="shared" si="75"/>
        <v>0</v>
      </c>
      <c r="AC59" s="154">
        <f t="shared" si="75"/>
        <v>0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 t="s">
        <v>197</v>
      </c>
      <c r="D60" s="56"/>
      <c r="E60" s="56">
        <f t="shared" si="63"/>
        <v>0</v>
      </c>
      <c r="F60" s="56">
        <f t="shared" si="64"/>
        <v>0</v>
      </c>
      <c r="G60" s="56">
        <f t="shared" si="65"/>
        <v>6</v>
      </c>
      <c r="H60" s="56">
        <f t="shared" si="66"/>
        <v>0</v>
      </c>
      <c r="I60" s="56">
        <f t="shared" si="67"/>
        <v>0</v>
      </c>
      <c r="J60" s="56">
        <f t="shared" si="68"/>
        <v>1</v>
      </c>
      <c r="K60" s="57"/>
      <c r="L60" s="56">
        <f t="shared" si="69"/>
        <v>3</v>
      </c>
      <c r="M60" s="56">
        <f t="shared" si="70"/>
        <v>6</v>
      </c>
      <c r="N60" s="56">
        <f t="shared" si="71"/>
        <v>0</v>
      </c>
      <c r="O60" s="56">
        <f t="shared" si="72"/>
        <v>1</v>
      </c>
      <c r="P60" s="56">
        <f t="shared" si="73"/>
        <v>0</v>
      </c>
      <c r="Q60" s="56">
        <f t="shared" si="74"/>
        <v>0</v>
      </c>
      <c r="R60" s="56"/>
      <c r="S60" s="55" t="s">
        <v>230</v>
      </c>
      <c r="T60" s="34"/>
      <c r="U60" s="153" t="str">
        <f>IFERROR(VLOOKUP(V60,Resumo!$D$7:$E$147,2,FALSE),"")</f>
        <v>M</v>
      </c>
      <c r="V60" s="114" t="s">
        <v>169</v>
      </c>
      <c r="W60" s="114">
        <f t="shared" si="75"/>
        <v>0</v>
      </c>
      <c r="X60" s="114">
        <f t="shared" si="75"/>
        <v>0</v>
      </c>
      <c r="Y60" s="114">
        <f t="shared" si="75"/>
        <v>0</v>
      </c>
      <c r="Z60" s="114">
        <f t="shared" si="75"/>
        <v>0</v>
      </c>
      <c r="AA60" s="114">
        <f t="shared" si="75"/>
        <v>0</v>
      </c>
      <c r="AB60" s="114">
        <f t="shared" si="75"/>
        <v>3</v>
      </c>
      <c r="AC60" s="154">
        <f t="shared" si="75"/>
        <v>0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 t="s">
        <v>13</v>
      </c>
      <c r="D61" s="56"/>
      <c r="E61" s="56">
        <f t="shared" si="63"/>
        <v>0</v>
      </c>
      <c r="F61" s="56">
        <f t="shared" si="64"/>
        <v>0</v>
      </c>
      <c r="G61" s="56">
        <f t="shared" si="65"/>
        <v>6</v>
      </c>
      <c r="H61" s="56">
        <f t="shared" si="66"/>
        <v>0</v>
      </c>
      <c r="I61" s="56">
        <f t="shared" si="67"/>
        <v>0</v>
      </c>
      <c r="J61" s="56">
        <f t="shared" si="68"/>
        <v>1</v>
      </c>
      <c r="K61" s="57"/>
      <c r="L61" s="56">
        <f t="shared" si="69"/>
        <v>3</v>
      </c>
      <c r="M61" s="56">
        <f t="shared" si="70"/>
        <v>6</v>
      </c>
      <c r="N61" s="56">
        <f t="shared" si="71"/>
        <v>0</v>
      </c>
      <c r="O61" s="56">
        <f t="shared" si="72"/>
        <v>1</v>
      </c>
      <c r="P61" s="56">
        <f t="shared" si="73"/>
        <v>0</v>
      </c>
      <c r="Q61" s="56">
        <f t="shared" si="74"/>
        <v>0</v>
      </c>
      <c r="R61" s="56"/>
      <c r="S61" s="55" t="s">
        <v>15</v>
      </c>
      <c r="T61" s="34"/>
      <c r="U61" s="153" t="str">
        <f>IFERROR(VLOOKUP(V61,Resumo!$D$7:$E$147,2,FALSE),"")</f>
        <v>M</v>
      </c>
      <c r="V61" s="114" t="s">
        <v>115</v>
      </c>
      <c r="W61" s="114">
        <f t="shared" si="75"/>
        <v>0</v>
      </c>
      <c r="X61" s="114">
        <f t="shared" si="75"/>
        <v>0</v>
      </c>
      <c r="Y61" s="114">
        <f t="shared" si="75"/>
        <v>0</v>
      </c>
      <c r="Z61" s="114">
        <f t="shared" si="75"/>
        <v>0</v>
      </c>
      <c r="AA61" s="114">
        <f t="shared" si="75"/>
        <v>0</v>
      </c>
      <c r="AB61" s="114">
        <f t="shared" si="75"/>
        <v>3</v>
      </c>
      <c r="AC61" s="154">
        <f t="shared" si="75"/>
        <v>0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 t="s">
        <v>174</v>
      </c>
      <c r="D62" s="56"/>
      <c r="E62" s="56">
        <f t="shared" si="63"/>
        <v>0</v>
      </c>
      <c r="F62" s="56">
        <f t="shared" si="64"/>
        <v>0</v>
      </c>
      <c r="G62" s="56">
        <f t="shared" si="65"/>
        <v>6</v>
      </c>
      <c r="H62" s="56">
        <f t="shared" si="66"/>
        <v>0</v>
      </c>
      <c r="I62" s="56">
        <f t="shared" si="67"/>
        <v>0</v>
      </c>
      <c r="J62" s="56">
        <f t="shared" si="68"/>
        <v>1</v>
      </c>
      <c r="K62" s="57"/>
      <c r="L62" s="56">
        <f t="shared" si="69"/>
        <v>3</v>
      </c>
      <c r="M62" s="56">
        <f t="shared" si="70"/>
        <v>6</v>
      </c>
      <c r="N62" s="56">
        <f t="shared" si="71"/>
        <v>0</v>
      </c>
      <c r="O62" s="56">
        <f t="shared" si="72"/>
        <v>1</v>
      </c>
      <c r="P62" s="56">
        <f t="shared" si="73"/>
        <v>0</v>
      </c>
      <c r="Q62" s="56">
        <f t="shared" si="74"/>
        <v>0</v>
      </c>
      <c r="R62" s="56">
        <v>3</v>
      </c>
      <c r="S62" s="55" t="s">
        <v>115</v>
      </c>
      <c r="T62" s="34"/>
      <c r="U62" s="153" t="str">
        <f>IFERROR(VLOOKUP(V62,Resumo!$D$7:$E$147,2,FALSE),"")</f>
        <v/>
      </c>
      <c r="V62" s="114" t="s">
        <v>230</v>
      </c>
      <c r="W62" s="114">
        <f t="shared" si="75"/>
        <v>0</v>
      </c>
      <c r="X62" s="114">
        <f t="shared" si="75"/>
        <v>0</v>
      </c>
      <c r="Y62" s="114">
        <f t="shared" si="75"/>
        <v>2</v>
      </c>
      <c r="Z62" s="114">
        <f t="shared" si="75"/>
        <v>1</v>
      </c>
      <c r="AA62" s="114">
        <f t="shared" si="75"/>
        <v>0</v>
      </c>
      <c r="AB62" s="114">
        <f t="shared" si="75"/>
        <v>0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 t="s">
        <v>175</v>
      </c>
      <c r="D63" s="56"/>
      <c r="E63" s="56">
        <f t="shared" si="63"/>
        <v>0</v>
      </c>
      <c r="F63" s="56">
        <f t="shared" si="64"/>
        <v>0</v>
      </c>
      <c r="G63" s="56">
        <f t="shared" si="65"/>
        <v>6</v>
      </c>
      <c r="H63" s="56">
        <f t="shared" si="66"/>
        <v>0</v>
      </c>
      <c r="I63" s="56">
        <f t="shared" si="67"/>
        <v>0</v>
      </c>
      <c r="J63" s="56">
        <f t="shared" si="68"/>
        <v>1</v>
      </c>
      <c r="K63" s="57"/>
      <c r="L63" s="56">
        <f t="shared" si="69"/>
        <v>3</v>
      </c>
      <c r="M63" s="56">
        <f t="shared" si="70"/>
        <v>6</v>
      </c>
      <c r="N63" s="56">
        <f t="shared" si="71"/>
        <v>0</v>
      </c>
      <c r="O63" s="56">
        <f t="shared" si="72"/>
        <v>1</v>
      </c>
      <c r="P63" s="56">
        <f t="shared" si="73"/>
        <v>0</v>
      </c>
      <c r="Q63" s="56">
        <f t="shared" si="74"/>
        <v>0</v>
      </c>
      <c r="R63" s="56"/>
      <c r="S63" s="55" t="s">
        <v>169</v>
      </c>
      <c r="T63" s="34"/>
      <c r="U63" s="153" t="str">
        <f>IFERROR(VLOOKUP(V63,Resumo!$D$7:$E$147,2,FALSE),"")</f>
        <v/>
      </c>
      <c r="V63" s="114"/>
      <c r="W63" s="114">
        <f t="shared" si="75"/>
        <v>0</v>
      </c>
      <c r="X63" s="114">
        <f t="shared" si="75"/>
        <v>0</v>
      </c>
      <c r="Y63" s="114">
        <f t="shared" si="75"/>
        <v>0</v>
      </c>
      <c r="Z63" s="114">
        <f t="shared" si="75"/>
        <v>0</v>
      </c>
      <c r="AA63" s="114">
        <f t="shared" si="75"/>
        <v>0</v>
      </c>
      <c r="AB63" s="114">
        <f t="shared" si="75"/>
        <v>0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 t="s">
        <v>148</v>
      </c>
      <c r="D64" s="56"/>
      <c r="E64" s="56">
        <f t="shared" si="63"/>
        <v>0</v>
      </c>
      <c r="F64" s="56">
        <f t="shared" si="64"/>
        <v>0</v>
      </c>
      <c r="G64" s="56">
        <f t="shared" si="65"/>
        <v>6</v>
      </c>
      <c r="H64" s="56">
        <f t="shared" si="66"/>
        <v>0</v>
      </c>
      <c r="I64" s="56">
        <f t="shared" si="67"/>
        <v>0</v>
      </c>
      <c r="J64" s="56">
        <f t="shared" si="68"/>
        <v>1</v>
      </c>
      <c r="K64" s="57"/>
      <c r="L64" s="56">
        <f t="shared" si="69"/>
        <v>3</v>
      </c>
      <c r="M64" s="56">
        <f t="shared" si="70"/>
        <v>6</v>
      </c>
      <c r="N64" s="56">
        <f t="shared" si="71"/>
        <v>0</v>
      </c>
      <c r="O64" s="56">
        <f t="shared" si="72"/>
        <v>1</v>
      </c>
      <c r="P64" s="56">
        <f t="shared" si="73"/>
        <v>0</v>
      </c>
      <c r="Q64" s="56">
        <f t="shared" si="74"/>
        <v>0</v>
      </c>
      <c r="R64" s="56"/>
      <c r="S64" s="55" t="s">
        <v>12</v>
      </c>
      <c r="T64" s="34"/>
      <c r="U64" s="153" t="str">
        <f>IFERROR(VLOOKUP(V64,Resumo!$D$7:$E$147,2,FALSE),"")</f>
        <v/>
      </c>
      <c r="V64" s="114"/>
      <c r="W64" s="114">
        <f t="shared" si="75"/>
        <v>0</v>
      </c>
      <c r="X64" s="114">
        <f t="shared" si="75"/>
        <v>0</v>
      </c>
      <c r="Y64" s="114">
        <f t="shared" si="75"/>
        <v>0</v>
      </c>
      <c r="Z64" s="114">
        <f t="shared" si="75"/>
        <v>0</v>
      </c>
      <c r="AA64" s="114">
        <f t="shared" si="75"/>
        <v>0</v>
      </c>
      <c r="AB64" s="114">
        <f t="shared" si="75"/>
        <v>0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0</v>
      </c>
      <c r="G65" s="56">
        <f t="shared" si="65"/>
        <v>6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6</v>
      </c>
      <c r="N65" s="56">
        <f t="shared" si="71"/>
        <v>0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/>
      </c>
      <c r="V65" s="114"/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0</v>
      </c>
      <c r="AA65" s="114">
        <f t="shared" si="75"/>
        <v>0</v>
      </c>
      <c r="AB65" s="114">
        <f t="shared" si="75"/>
        <v>0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0</v>
      </c>
      <c r="G66" s="67">
        <f t="shared" si="65"/>
        <v>6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6</v>
      </c>
      <c r="N66" s="67">
        <f t="shared" si="71"/>
        <v>0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/>
      <c r="D69" s="49">
        <f>SUM(D70:D79)</f>
        <v>0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0</v>
      </c>
      <c r="S69" s="48"/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/>
      <c r="D70" s="56"/>
      <c r="E70" s="56">
        <f t="shared" ref="E70:E79" si="76">IF((C70=""),0,IF($D$69=$R$69,1,IF($D$69&gt;$R$69,3,IF($D$69&lt;$R$69,0))))</f>
        <v>0</v>
      </c>
      <c r="F70" s="56">
        <f t="shared" ref="F70:F79" si="77">$D$69</f>
        <v>0</v>
      </c>
      <c r="G70" s="56">
        <f t="shared" ref="G70:G79" si="78">$R$69</f>
        <v>0</v>
      </c>
      <c r="H70" s="56">
        <f t="shared" ref="H70:H79" si="79">IF((C70=""),0,IF($D$69&gt;$R$69,1,0))</f>
        <v>0</v>
      </c>
      <c r="I70" s="56">
        <f t="shared" ref="I70:I79" si="80">IF((C70=""),0,IF($D$69=$R$69,1,0))</f>
        <v>0</v>
      </c>
      <c r="J70" s="56">
        <f t="shared" ref="J70:J79" si="81">IF((C70=""),0,IF($D$69&lt;$R$69,1,0))</f>
        <v>0</v>
      </c>
      <c r="K70" s="57"/>
      <c r="L70" s="56">
        <f t="shared" ref="L70:L79" si="82">IF((S70=""),0,IF($D$69=$R$69,1,IF($D$69&lt;$R$69,3,IF($D$69&gt;$R$69,0))))</f>
        <v>0</v>
      </c>
      <c r="M70" s="56">
        <f t="shared" ref="M70:M79" si="83">$R$69</f>
        <v>0</v>
      </c>
      <c r="N70" s="56">
        <f t="shared" ref="N70:N79" si="84">$D$69</f>
        <v>0</v>
      </c>
      <c r="O70" s="56">
        <f t="shared" ref="O70:O79" si="85">IF((S70=""),0,IF($D$69&lt;$R$69,1,0))</f>
        <v>0</v>
      </c>
      <c r="P70" s="56">
        <f t="shared" ref="P70:P79" si="86">IF((S70=""),0,IF($D$69=$R$69,1,0))</f>
        <v>0</v>
      </c>
      <c r="Q70" s="56">
        <f t="shared" ref="Q70:Q79" si="87">IF((S70=""),0,IF($D$69&gt;$R$69,1,0))</f>
        <v>0</v>
      </c>
      <c r="R70" s="56"/>
      <c r="S70" s="55"/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/>
      <c r="D71" s="56"/>
      <c r="E71" s="56">
        <f t="shared" si="76"/>
        <v>0</v>
      </c>
      <c r="F71" s="56">
        <f t="shared" si="77"/>
        <v>0</v>
      </c>
      <c r="G71" s="56">
        <f t="shared" si="78"/>
        <v>0</v>
      </c>
      <c r="H71" s="56">
        <f t="shared" si="79"/>
        <v>0</v>
      </c>
      <c r="I71" s="56">
        <f t="shared" si="80"/>
        <v>0</v>
      </c>
      <c r="J71" s="56">
        <f t="shared" si="81"/>
        <v>0</v>
      </c>
      <c r="K71" s="57"/>
      <c r="L71" s="56">
        <f t="shared" si="82"/>
        <v>0</v>
      </c>
      <c r="M71" s="56">
        <f t="shared" si="83"/>
        <v>0</v>
      </c>
      <c r="N71" s="56">
        <f t="shared" si="84"/>
        <v>0</v>
      </c>
      <c r="O71" s="56">
        <f t="shared" si="85"/>
        <v>0</v>
      </c>
      <c r="P71" s="56">
        <f t="shared" si="86"/>
        <v>0</v>
      </c>
      <c r="Q71" s="56">
        <f t="shared" si="87"/>
        <v>0</v>
      </c>
      <c r="R71" s="56"/>
      <c r="S71" s="55"/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/>
      <c r="D72" s="56"/>
      <c r="E72" s="56">
        <f t="shared" si="76"/>
        <v>0</v>
      </c>
      <c r="F72" s="56">
        <f t="shared" si="77"/>
        <v>0</v>
      </c>
      <c r="G72" s="56">
        <f t="shared" si="78"/>
        <v>0</v>
      </c>
      <c r="H72" s="56">
        <f t="shared" si="79"/>
        <v>0</v>
      </c>
      <c r="I72" s="56">
        <f t="shared" si="80"/>
        <v>0</v>
      </c>
      <c r="J72" s="56">
        <f t="shared" si="81"/>
        <v>0</v>
      </c>
      <c r="K72" s="57"/>
      <c r="L72" s="56">
        <f t="shared" si="82"/>
        <v>0</v>
      </c>
      <c r="M72" s="56">
        <f t="shared" si="83"/>
        <v>0</v>
      </c>
      <c r="N72" s="56">
        <f t="shared" si="84"/>
        <v>0</v>
      </c>
      <c r="O72" s="56">
        <f t="shared" si="85"/>
        <v>0</v>
      </c>
      <c r="P72" s="56">
        <f t="shared" si="86"/>
        <v>0</v>
      </c>
      <c r="Q72" s="56">
        <f t="shared" si="87"/>
        <v>0</v>
      </c>
      <c r="R72" s="56"/>
      <c r="S72" s="55"/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/>
      <c r="D73" s="56"/>
      <c r="E73" s="56">
        <f t="shared" si="76"/>
        <v>0</v>
      </c>
      <c r="F73" s="56">
        <f t="shared" si="77"/>
        <v>0</v>
      </c>
      <c r="G73" s="56">
        <f t="shared" si="78"/>
        <v>0</v>
      </c>
      <c r="H73" s="56">
        <f t="shared" si="79"/>
        <v>0</v>
      </c>
      <c r="I73" s="56">
        <f t="shared" si="80"/>
        <v>0</v>
      </c>
      <c r="J73" s="56">
        <f t="shared" si="81"/>
        <v>0</v>
      </c>
      <c r="K73" s="57"/>
      <c r="L73" s="56">
        <f t="shared" si="82"/>
        <v>0</v>
      </c>
      <c r="M73" s="56">
        <f t="shared" si="83"/>
        <v>0</v>
      </c>
      <c r="N73" s="56">
        <f t="shared" si="84"/>
        <v>0</v>
      </c>
      <c r="O73" s="56">
        <f t="shared" si="85"/>
        <v>0</v>
      </c>
      <c r="P73" s="56">
        <f t="shared" si="86"/>
        <v>0</v>
      </c>
      <c r="Q73" s="56">
        <f t="shared" si="87"/>
        <v>0</v>
      </c>
      <c r="R73" s="56"/>
      <c r="S73" s="55"/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/>
      <c r="D74" s="56"/>
      <c r="E74" s="56">
        <f t="shared" si="76"/>
        <v>0</v>
      </c>
      <c r="F74" s="56">
        <f t="shared" si="77"/>
        <v>0</v>
      </c>
      <c r="G74" s="56">
        <f t="shared" si="78"/>
        <v>0</v>
      </c>
      <c r="H74" s="56">
        <f t="shared" si="79"/>
        <v>0</v>
      </c>
      <c r="I74" s="56">
        <f t="shared" si="80"/>
        <v>0</v>
      </c>
      <c r="J74" s="56">
        <f t="shared" si="81"/>
        <v>0</v>
      </c>
      <c r="K74" s="57"/>
      <c r="L74" s="56">
        <f t="shared" si="82"/>
        <v>0</v>
      </c>
      <c r="M74" s="56">
        <f t="shared" si="83"/>
        <v>0</v>
      </c>
      <c r="N74" s="56">
        <f t="shared" si="84"/>
        <v>0</v>
      </c>
      <c r="O74" s="56">
        <f t="shared" si="85"/>
        <v>0</v>
      </c>
      <c r="P74" s="56">
        <f t="shared" si="86"/>
        <v>0</v>
      </c>
      <c r="Q74" s="56">
        <f t="shared" si="87"/>
        <v>0</v>
      </c>
      <c r="R74" s="56"/>
      <c r="S74" s="55"/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/>
      <c r="D75" s="56"/>
      <c r="E75" s="56">
        <f t="shared" si="76"/>
        <v>0</v>
      </c>
      <c r="F75" s="56">
        <f t="shared" si="77"/>
        <v>0</v>
      </c>
      <c r="G75" s="56">
        <f t="shared" si="78"/>
        <v>0</v>
      </c>
      <c r="H75" s="56">
        <f t="shared" si="79"/>
        <v>0</v>
      </c>
      <c r="I75" s="56">
        <f t="shared" si="80"/>
        <v>0</v>
      </c>
      <c r="J75" s="56">
        <f t="shared" si="81"/>
        <v>0</v>
      </c>
      <c r="K75" s="57"/>
      <c r="L75" s="56">
        <f t="shared" si="82"/>
        <v>0</v>
      </c>
      <c r="M75" s="56">
        <f t="shared" si="83"/>
        <v>0</v>
      </c>
      <c r="N75" s="56">
        <f t="shared" si="84"/>
        <v>0</v>
      </c>
      <c r="O75" s="56">
        <f t="shared" si="85"/>
        <v>0</v>
      </c>
      <c r="P75" s="56">
        <f t="shared" si="86"/>
        <v>0</v>
      </c>
      <c r="Q75" s="56">
        <f t="shared" si="87"/>
        <v>0</v>
      </c>
      <c r="R75" s="56"/>
      <c r="S75" s="55"/>
      <c r="T75" s="34"/>
      <c r="U75" s="153" t="str">
        <f>IFERROR(VLOOKUP(V75,Resumo!$D$7:$E$147,2,FALSE),"")</f>
        <v/>
      </c>
      <c r="V75" s="114"/>
      <c r="W75" s="114">
        <f t="shared" ref="W75:AC76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/>
      <c r="D76" s="56"/>
      <c r="E76" s="56">
        <f t="shared" si="76"/>
        <v>0</v>
      </c>
      <c r="F76" s="56">
        <f t="shared" si="77"/>
        <v>0</v>
      </c>
      <c r="G76" s="56">
        <f t="shared" si="78"/>
        <v>0</v>
      </c>
      <c r="H76" s="56">
        <f t="shared" si="79"/>
        <v>0</v>
      </c>
      <c r="I76" s="56">
        <f t="shared" si="80"/>
        <v>0</v>
      </c>
      <c r="J76" s="56">
        <f t="shared" si="81"/>
        <v>0</v>
      </c>
      <c r="K76" s="57"/>
      <c r="L76" s="56">
        <f t="shared" si="82"/>
        <v>0</v>
      </c>
      <c r="M76" s="56">
        <f t="shared" si="83"/>
        <v>0</v>
      </c>
      <c r="N76" s="56">
        <f t="shared" si="84"/>
        <v>0</v>
      </c>
      <c r="O76" s="56">
        <f t="shared" si="85"/>
        <v>0</v>
      </c>
      <c r="P76" s="56">
        <f t="shared" si="86"/>
        <v>0</v>
      </c>
      <c r="Q76" s="56">
        <f t="shared" si="87"/>
        <v>0</v>
      </c>
      <c r="R76" s="56"/>
      <c r="S76" s="55"/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/>
      <c r="D77" s="56"/>
      <c r="E77" s="56">
        <f t="shared" si="76"/>
        <v>0</v>
      </c>
      <c r="F77" s="56">
        <f t="shared" si="77"/>
        <v>0</v>
      </c>
      <c r="G77" s="56">
        <f t="shared" si="78"/>
        <v>0</v>
      </c>
      <c r="H77" s="56">
        <f t="shared" si="79"/>
        <v>0</v>
      </c>
      <c r="I77" s="56">
        <f t="shared" si="80"/>
        <v>0</v>
      </c>
      <c r="J77" s="56">
        <f t="shared" si="81"/>
        <v>0</v>
      </c>
      <c r="K77" s="57"/>
      <c r="L77" s="56">
        <f t="shared" si="82"/>
        <v>0</v>
      </c>
      <c r="M77" s="56">
        <f t="shared" si="83"/>
        <v>0</v>
      </c>
      <c r="N77" s="56">
        <f t="shared" si="84"/>
        <v>0</v>
      </c>
      <c r="O77" s="56">
        <f t="shared" si="85"/>
        <v>0</v>
      </c>
      <c r="P77" s="56">
        <f t="shared" si="86"/>
        <v>0</v>
      </c>
      <c r="Q77" s="56">
        <f t="shared" si="87"/>
        <v>0</v>
      </c>
      <c r="R77" s="56"/>
      <c r="S77" s="55"/>
      <c r="T77" s="34"/>
      <c r="U77" s="118"/>
      <c r="V77" s="118"/>
      <c r="W77" s="118"/>
      <c r="X77" s="118"/>
      <c r="Y77" s="118"/>
      <c r="Z77" s="118"/>
      <c r="AA77" s="118"/>
      <c r="AB77" s="118"/>
      <c r="AC77" s="119"/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0</v>
      </c>
      <c r="G78" s="56">
        <f t="shared" si="78"/>
        <v>0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0</v>
      </c>
      <c r="N78" s="56">
        <f t="shared" si="84"/>
        <v>0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0</v>
      </c>
      <c r="G79" s="67">
        <f t="shared" si="78"/>
        <v>0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0</v>
      </c>
      <c r="N79" s="67">
        <f t="shared" si="84"/>
        <v>0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31:BG31"/>
    <mergeCell ref="BB32:BG33"/>
    <mergeCell ref="BB35:BG35"/>
    <mergeCell ref="BB36:BG37"/>
    <mergeCell ref="AA37:AA40"/>
    <mergeCell ref="AI37:AI40"/>
    <mergeCell ref="AG38:AG40"/>
    <mergeCell ref="AD37:AD40"/>
    <mergeCell ref="AE37:AE40"/>
    <mergeCell ref="AF37:AF40"/>
    <mergeCell ref="AH37:AH40"/>
    <mergeCell ref="U39:V39"/>
    <mergeCell ref="U40:V40"/>
    <mergeCell ref="AB37:AB40"/>
    <mergeCell ref="AC37:AC40"/>
    <mergeCell ref="U37:V37"/>
    <mergeCell ref="W37:W40"/>
    <mergeCell ref="X37:X40"/>
    <mergeCell ref="Y37:Y40"/>
    <mergeCell ref="Z37:Z40"/>
    <mergeCell ref="BB22:BG22"/>
    <mergeCell ref="BB23:BG24"/>
    <mergeCell ref="AU27:AZ27"/>
    <mergeCell ref="BI27:BN27"/>
    <mergeCell ref="AU28:AZ29"/>
    <mergeCell ref="BI28:BN29"/>
    <mergeCell ref="BB8:BG8"/>
    <mergeCell ref="BB9:BG10"/>
    <mergeCell ref="AV14:BA14"/>
    <mergeCell ref="BH14:BM14"/>
    <mergeCell ref="AV15:BA16"/>
    <mergeCell ref="BH15:BM16"/>
  </mergeCells>
  <conditionalFormatting sqref="C4">
    <cfRule type="cellIs" dxfId="4025" priority="23" operator="equal">
      <formula>"Laranja"</formula>
    </cfRule>
    <cfRule type="cellIs" dxfId="4024" priority="29" operator="equal">
      <formula>"Vermelho"</formula>
    </cfRule>
    <cfRule type="cellIs" dxfId="4023" priority="28" operator="equal">
      <formula>"Verde"</formula>
    </cfRule>
    <cfRule type="cellIs" dxfId="4022" priority="27" operator="equal">
      <formula>"Amarelo"</formula>
    </cfRule>
    <cfRule type="cellIs" dxfId="4021" priority="26" operator="equal">
      <formula>"Cinza"</formula>
    </cfRule>
    <cfRule type="cellIs" dxfId="4020" priority="25" operator="equal">
      <formula>"Roxo"</formula>
    </cfRule>
    <cfRule type="cellIs" dxfId="4019" priority="24" operator="equal">
      <formula>"Preto"</formula>
    </cfRule>
    <cfRule type="cellIs" dxfId="4018" priority="30" operator="equal">
      <formula>"Azul"</formula>
    </cfRule>
  </conditionalFormatting>
  <conditionalFormatting sqref="C17">
    <cfRule type="cellIs" dxfId="4017" priority="41" operator="equal">
      <formula>"Roxo"</formula>
    </cfRule>
    <cfRule type="cellIs" dxfId="4016" priority="42" operator="equal">
      <formula>"Cinza"</formula>
    </cfRule>
    <cfRule type="cellIs" dxfId="4015" priority="43" operator="equal">
      <formula>"Amarelo"</formula>
    </cfRule>
    <cfRule type="cellIs" dxfId="4014" priority="44" operator="equal">
      <formula>"Verde"</formula>
    </cfRule>
    <cfRule type="cellIs" dxfId="4013" priority="39" operator="equal">
      <formula>"Laranja"</formula>
    </cfRule>
    <cfRule type="cellIs" dxfId="4012" priority="46" operator="equal">
      <formula>"Azul"</formula>
    </cfRule>
    <cfRule type="cellIs" dxfId="4011" priority="40" operator="equal">
      <formula>"Preto"</formula>
    </cfRule>
    <cfRule type="cellIs" dxfId="4010" priority="45" operator="equal">
      <formula>"Vermelho"</formula>
    </cfRule>
  </conditionalFormatting>
  <conditionalFormatting sqref="C30">
    <cfRule type="cellIs" dxfId="4009" priority="55" operator="equal">
      <formula>"Laranja"</formula>
    </cfRule>
    <cfRule type="cellIs" dxfId="4008" priority="62" operator="equal">
      <formula>"Azul"</formula>
    </cfRule>
    <cfRule type="cellIs" dxfId="4007" priority="60" operator="equal">
      <formula>"Verde"</formula>
    </cfRule>
    <cfRule type="cellIs" dxfId="4006" priority="59" operator="equal">
      <formula>"Amarelo"</formula>
    </cfRule>
    <cfRule type="cellIs" dxfId="4005" priority="58" operator="equal">
      <formula>"Cinza"</formula>
    </cfRule>
    <cfRule type="cellIs" dxfId="4004" priority="61" operator="equal">
      <formula>"Vermelho"</formula>
    </cfRule>
    <cfRule type="cellIs" dxfId="4003" priority="57" operator="equal">
      <formula>"Roxo"</formula>
    </cfRule>
    <cfRule type="cellIs" dxfId="4002" priority="56" operator="equal">
      <formula>"Preto"</formula>
    </cfRule>
  </conditionalFormatting>
  <conditionalFormatting sqref="C43">
    <cfRule type="cellIs" dxfId="4001" priority="78" operator="equal">
      <formula>"Azul"</formula>
    </cfRule>
    <cfRule type="cellIs" dxfId="4000" priority="77" operator="equal">
      <formula>"Vermelho"</formula>
    </cfRule>
    <cfRule type="cellIs" dxfId="3999" priority="76" operator="equal">
      <formula>"Verde"</formula>
    </cfRule>
    <cfRule type="cellIs" dxfId="3998" priority="75" operator="equal">
      <formula>"Amarelo"</formula>
    </cfRule>
    <cfRule type="cellIs" dxfId="3997" priority="74" operator="equal">
      <formula>"Cinza"</formula>
    </cfRule>
    <cfRule type="cellIs" dxfId="3996" priority="73" operator="equal">
      <formula>"Roxo"</formula>
    </cfRule>
    <cfRule type="cellIs" dxfId="3995" priority="71" operator="equal">
      <formula>"Laranja"</formula>
    </cfRule>
    <cfRule type="cellIs" dxfId="3994" priority="72" operator="equal">
      <formula>"Preto"</formula>
    </cfRule>
  </conditionalFormatting>
  <conditionalFormatting sqref="C56">
    <cfRule type="cellIs" dxfId="3993" priority="89" operator="equal">
      <formula>"Roxo"</formula>
    </cfRule>
    <cfRule type="cellIs" dxfId="3992" priority="87" operator="equal">
      <formula>"Laranja"</formula>
    </cfRule>
    <cfRule type="cellIs" dxfId="3991" priority="90" operator="equal">
      <formula>"Cinza"</formula>
    </cfRule>
    <cfRule type="cellIs" dxfId="3990" priority="91" operator="equal">
      <formula>"Amarelo"</formula>
    </cfRule>
    <cfRule type="cellIs" dxfId="3989" priority="92" operator="equal">
      <formula>"Verde"</formula>
    </cfRule>
    <cfRule type="cellIs" dxfId="3988" priority="93" operator="equal">
      <formula>"Vermelho"</formula>
    </cfRule>
    <cfRule type="cellIs" dxfId="3987" priority="94" operator="equal">
      <formula>"Azul"</formula>
    </cfRule>
    <cfRule type="cellIs" dxfId="3986" priority="88" operator="equal">
      <formula>"Preto"</formula>
    </cfRule>
  </conditionalFormatting>
  <conditionalFormatting sqref="C69">
    <cfRule type="cellIs" dxfId="3985" priority="103" operator="equal">
      <formula>"Laranja"</formula>
    </cfRule>
    <cfRule type="cellIs" dxfId="3984" priority="108" operator="equal">
      <formula>"Verde"</formula>
    </cfRule>
    <cfRule type="cellIs" dxfId="3983" priority="107" operator="equal">
      <formula>"Amarelo"</formula>
    </cfRule>
    <cfRule type="cellIs" dxfId="3982" priority="106" operator="equal">
      <formula>"Cinza"</formula>
    </cfRule>
    <cfRule type="cellIs" dxfId="3981" priority="105" operator="equal">
      <formula>"Roxo"</formula>
    </cfRule>
    <cfRule type="cellIs" dxfId="3980" priority="104" operator="equal">
      <formula>"Preto"</formula>
    </cfRule>
    <cfRule type="cellIs" dxfId="3979" priority="110" operator="equal">
      <formula>"Azul"</formula>
    </cfRule>
    <cfRule type="cellIs" dxfId="3978" priority="109" operator="equal">
      <formula>"Vermelho"</formula>
    </cfRule>
  </conditionalFormatting>
  <conditionalFormatting sqref="C82">
    <cfRule type="cellIs" dxfId="3977" priority="126" operator="equal">
      <formula>"Azul"</formula>
    </cfRule>
    <cfRule type="cellIs" dxfId="3976" priority="119" operator="equal">
      <formula>"Laranja"</formula>
    </cfRule>
    <cfRule type="cellIs" dxfId="3975" priority="120" operator="equal">
      <formula>"Preto"</formula>
    </cfRule>
    <cfRule type="cellIs" dxfId="3974" priority="121" operator="equal">
      <formula>"Roxo"</formula>
    </cfRule>
    <cfRule type="cellIs" dxfId="3973" priority="122" operator="equal">
      <formula>"Cinza"</formula>
    </cfRule>
    <cfRule type="cellIs" dxfId="3972" priority="123" operator="equal">
      <formula>"Amarelo"</formula>
    </cfRule>
    <cfRule type="cellIs" dxfId="3971" priority="124" operator="equal">
      <formula>"Verde"</formula>
    </cfRule>
    <cfRule type="cellIs" dxfId="3970" priority="125" operator="equal">
      <formula>"Vermelho"</formula>
    </cfRule>
  </conditionalFormatting>
  <conditionalFormatting sqref="C95">
    <cfRule type="cellIs" dxfId="3969" priority="142" operator="equal">
      <formula>"Azul"</formula>
    </cfRule>
    <cfRule type="cellIs" dxfId="3968" priority="141" operator="equal">
      <formula>"Vermelho"</formula>
    </cfRule>
    <cfRule type="cellIs" dxfId="3967" priority="140" operator="equal">
      <formula>"Verde"</formula>
    </cfRule>
    <cfRule type="cellIs" dxfId="3966" priority="139" operator="equal">
      <formula>"Amarelo"</formula>
    </cfRule>
    <cfRule type="cellIs" dxfId="3965" priority="138" operator="equal">
      <formula>"Cinza"</formula>
    </cfRule>
    <cfRule type="cellIs" dxfId="3964" priority="137" operator="equal">
      <formula>"Roxo"</formula>
    </cfRule>
    <cfRule type="cellIs" dxfId="3963" priority="136" operator="equal">
      <formula>"Preto"</formula>
    </cfRule>
    <cfRule type="cellIs" dxfId="3962" priority="135" operator="equal">
      <formula>"Laranja"</formula>
    </cfRule>
  </conditionalFormatting>
  <conditionalFormatting sqref="C108">
    <cfRule type="cellIs" dxfId="3961" priority="154" operator="equal">
      <formula>"Cinza"</formula>
    </cfRule>
    <cfRule type="cellIs" dxfId="3960" priority="153" operator="equal">
      <formula>"Roxo"</formula>
    </cfRule>
    <cfRule type="cellIs" dxfId="3959" priority="152" operator="equal">
      <formula>"Preto"</formula>
    </cfRule>
    <cfRule type="cellIs" dxfId="3958" priority="151" operator="equal">
      <formula>"Laranja"</formula>
    </cfRule>
    <cfRule type="cellIs" dxfId="3957" priority="158" operator="equal">
      <formula>"Azul"</formula>
    </cfRule>
    <cfRule type="cellIs" dxfId="3956" priority="157" operator="equal">
      <formula>"Vermelho"</formula>
    </cfRule>
    <cfRule type="cellIs" dxfId="3955" priority="156" operator="equal">
      <formula>"Verde"</formula>
    </cfRule>
    <cfRule type="cellIs" dxfId="3954" priority="155" operator="equal">
      <formula>"Amarelo"</formula>
    </cfRule>
  </conditionalFormatting>
  <conditionalFormatting sqref="C121">
    <cfRule type="cellIs" dxfId="3953" priority="174" operator="equal">
      <formula>"Azul"</formula>
    </cfRule>
    <cfRule type="cellIs" dxfId="3952" priority="168" operator="equal">
      <formula>"Preto"</formula>
    </cfRule>
    <cfRule type="cellIs" dxfId="3951" priority="167" operator="equal">
      <formula>"Laranja"</formula>
    </cfRule>
    <cfRule type="cellIs" dxfId="3950" priority="169" operator="equal">
      <formula>"Roxo"</formula>
    </cfRule>
    <cfRule type="cellIs" dxfId="3949" priority="170" operator="equal">
      <formula>"Cinza"</formula>
    </cfRule>
    <cfRule type="cellIs" dxfId="3948" priority="171" operator="equal">
      <formula>"Amarelo"</formula>
    </cfRule>
    <cfRule type="cellIs" dxfId="3947" priority="172" operator="equal">
      <formula>"Verde"</formula>
    </cfRule>
    <cfRule type="cellIs" dxfId="3946" priority="173" operator="equal">
      <formula>"Vermelho"</formula>
    </cfRule>
  </conditionalFormatting>
  <conditionalFormatting sqref="S4">
    <cfRule type="cellIs" dxfId="3945" priority="31" operator="equal">
      <formula>"Laranja"</formula>
    </cfRule>
    <cfRule type="cellIs" dxfId="3944" priority="35" operator="equal">
      <formula>"Amarelo"</formula>
    </cfRule>
    <cfRule type="cellIs" dxfId="3943" priority="36" operator="equal">
      <formula>"Verde"</formula>
    </cfRule>
    <cfRule type="cellIs" dxfId="3942" priority="38" operator="equal">
      <formula>"Azul"</formula>
    </cfRule>
    <cfRule type="cellIs" dxfId="3941" priority="32" operator="equal">
      <formula>"Preto"</formula>
    </cfRule>
    <cfRule type="cellIs" dxfId="3940" priority="33" operator="equal">
      <formula>"Roxo"</formula>
    </cfRule>
    <cfRule type="cellIs" dxfId="3939" priority="34" operator="equal">
      <formula>"Cinza"</formula>
    </cfRule>
    <cfRule type="cellIs" dxfId="3938" priority="37" operator="equal">
      <formula>"Vermelho"</formula>
    </cfRule>
  </conditionalFormatting>
  <conditionalFormatting sqref="S17">
    <cfRule type="cellIs" dxfId="3937" priority="52" operator="equal">
      <formula>"Verde"</formula>
    </cfRule>
    <cfRule type="cellIs" dxfId="3936" priority="53" operator="equal">
      <formula>"Vermelho"</formula>
    </cfRule>
    <cfRule type="cellIs" dxfId="3935" priority="54" operator="equal">
      <formula>"Azul"</formula>
    </cfRule>
    <cfRule type="cellIs" dxfId="3934" priority="47" operator="equal">
      <formula>"Laranja"</formula>
    </cfRule>
    <cfRule type="cellIs" dxfId="3933" priority="48" operator="equal">
      <formula>"Preto"</formula>
    </cfRule>
    <cfRule type="cellIs" dxfId="3932" priority="49" operator="equal">
      <formula>"Roxo"</formula>
    </cfRule>
    <cfRule type="cellIs" dxfId="3931" priority="50" operator="equal">
      <formula>"Cinza"</formula>
    </cfRule>
    <cfRule type="cellIs" dxfId="3930" priority="51" operator="equal">
      <formula>"Amarelo"</formula>
    </cfRule>
  </conditionalFormatting>
  <conditionalFormatting sqref="S30">
    <cfRule type="cellIs" dxfId="3929" priority="67" operator="equal">
      <formula>"Amarelo"</formula>
    </cfRule>
    <cfRule type="cellIs" dxfId="3928" priority="68" operator="equal">
      <formula>"Verde"</formula>
    </cfRule>
    <cfRule type="cellIs" dxfId="3927" priority="69" operator="equal">
      <formula>"Vermelho"</formula>
    </cfRule>
    <cfRule type="cellIs" dxfId="3926" priority="70" operator="equal">
      <formula>"Azul"</formula>
    </cfRule>
    <cfRule type="cellIs" dxfId="3925" priority="63" operator="equal">
      <formula>"Laranja"</formula>
    </cfRule>
    <cfRule type="cellIs" dxfId="3924" priority="64" operator="equal">
      <formula>"Preto"</formula>
    </cfRule>
    <cfRule type="cellIs" dxfId="3923" priority="65" operator="equal">
      <formula>"Roxo"</formula>
    </cfRule>
    <cfRule type="cellIs" dxfId="3922" priority="66" operator="equal">
      <formula>"Cinza"</formula>
    </cfRule>
  </conditionalFormatting>
  <conditionalFormatting sqref="S43">
    <cfRule type="cellIs" dxfId="3921" priority="82" operator="equal">
      <formula>"Cinza"</formula>
    </cfRule>
    <cfRule type="cellIs" dxfId="3920" priority="81" operator="equal">
      <formula>"Roxo"</formula>
    </cfRule>
    <cfRule type="cellIs" dxfId="3919" priority="80" operator="equal">
      <formula>"Preto"</formula>
    </cfRule>
    <cfRule type="cellIs" dxfId="3918" priority="79" operator="equal">
      <formula>"Laranja"</formula>
    </cfRule>
    <cfRule type="cellIs" dxfId="3917" priority="84" operator="equal">
      <formula>"Verde"</formula>
    </cfRule>
    <cfRule type="cellIs" dxfId="3916" priority="85" operator="equal">
      <formula>"Vermelho"</formula>
    </cfRule>
    <cfRule type="cellIs" dxfId="3915" priority="83" operator="equal">
      <formula>"Amarelo"</formula>
    </cfRule>
    <cfRule type="cellIs" dxfId="3914" priority="86" operator="equal">
      <formula>"Azul"</formula>
    </cfRule>
  </conditionalFormatting>
  <conditionalFormatting sqref="S56">
    <cfRule type="cellIs" dxfId="3913" priority="102" operator="equal">
      <formula>"Azul"</formula>
    </cfRule>
    <cfRule type="cellIs" dxfId="3912" priority="101" operator="equal">
      <formula>"Vermelho"</formula>
    </cfRule>
    <cfRule type="cellIs" dxfId="3911" priority="100" operator="equal">
      <formula>"Verde"</formula>
    </cfRule>
    <cfRule type="cellIs" dxfId="3910" priority="99" operator="equal">
      <formula>"Amarelo"</formula>
    </cfRule>
    <cfRule type="cellIs" dxfId="3909" priority="98" operator="equal">
      <formula>"Cinza"</formula>
    </cfRule>
    <cfRule type="cellIs" dxfId="3908" priority="97" operator="equal">
      <formula>"Roxo"</formula>
    </cfRule>
    <cfRule type="cellIs" dxfId="3907" priority="96" operator="equal">
      <formula>"Preto"</formula>
    </cfRule>
    <cfRule type="cellIs" dxfId="3906" priority="95" operator="equal">
      <formula>"Laranja"</formula>
    </cfRule>
  </conditionalFormatting>
  <conditionalFormatting sqref="S69">
    <cfRule type="cellIs" dxfId="3905" priority="111" operator="equal">
      <formula>"Laranja"</formula>
    </cfRule>
    <cfRule type="cellIs" dxfId="3904" priority="112" operator="equal">
      <formula>"Preto"</formula>
    </cfRule>
    <cfRule type="cellIs" dxfId="3903" priority="113" operator="equal">
      <formula>"Roxo"</formula>
    </cfRule>
    <cfRule type="cellIs" dxfId="3902" priority="114" operator="equal">
      <formula>"Cinza"</formula>
    </cfRule>
    <cfRule type="cellIs" dxfId="3901" priority="115" operator="equal">
      <formula>"Amarelo"</formula>
    </cfRule>
    <cfRule type="cellIs" dxfId="3900" priority="116" operator="equal">
      <formula>"Verde"</formula>
    </cfRule>
    <cfRule type="cellIs" dxfId="3899" priority="117" operator="equal">
      <formula>"Vermelho"</formula>
    </cfRule>
    <cfRule type="cellIs" dxfId="3898" priority="118" operator="equal">
      <formula>"Azul"</formula>
    </cfRule>
  </conditionalFormatting>
  <conditionalFormatting sqref="S82">
    <cfRule type="cellIs" dxfId="3897" priority="128" operator="equal">
      <formula>"Preto"</formula>
    </cfRule>
    <cfRule type="cellIs" dxfId="3896" priority="129" operator="equal">
      <formula>"Roxo"</formula>
    </cfRule>
    <cfRule type="cellIs" dxfId="3895" priority="130" operator="equal">
      <formula>"Cinza"</formula>
    </cfRule>
    <cfRule type="cellIs" dxfId="3894" priority="131" operator="equal">
      <formula>"Amarelo"</formula>
    </cfRule>
    <cfRule type="cellIs" dxfId="3893" priority="132" operator="equal">
      <formula>"Verde"</formula>
    </cfRule>
    <cfRule type="cellIs" dxfId="3892" priority="133" operator="equal">
      <formula>"Vermelho"</formula>
    </cfRule>
    <cfRule type="cellIs" dxfId="3891" priority="134" operator="equal">
      <formula>"Azul"</formula>
    </cfRule>
    <cfRule type="cellIs" dxfId="3890" priority="127" operator="equal">
      <formula>"Laranja"</formula>
    </cfRule>
  </conditionalFormatting>
  <conditionalFormatting sqref="S95">
    <cfRule type="cellIs" dxfId="3889" priority="144" operator="equal">
      <formula>"Preto"</formula>
    </cfRule>
    <cfRule type="cellIs" dxfId="3888" priority="150" operator="equal">
      <formula>"Azul"</formula>
    </cfRule>
    <cfRule type="cellIs" dxfId="3887" priority="149" operator="equal">
      <formula>"Vermelho"</formula>
    </cfRule>
    <cfRule type="cellIs" dxfId="3886" priority="148" operator="equal">
      <formula>"Verde"</formula>
    </cfRule>
    <cfRule type="cellIs" dxfId="3885" priority="147" operator="equal">
      <formula>"Amarelo"</formula>
    </cfRule>
    <cfRule type="cellIs" dxfId="3884" priority="146" operator="equal">
      <formula>"Cinza"</formula>
    </cfRule>
    <cfRule type="cellIs" dxfId="3883" priority="145" operator="equal">
      <formula>"Roxo"</formula>
    </cfRule>
    <cfRule type="cellIs" dxfId="3882" priority="143" operator="equal">
      <formula>"Laranja"</formula>
    </cfRule>
  </conditionalFormatting>
  <conditionalFormatting sqref="S108">
    <cfRule type="cellIs" dxfId="3881" priority="159" operator="equal">
      <formula>"Laranja"</formula>
    </cfRule>
    <cfRule type="cellIs" dxfId="3880" priority="160" operator="equal">
      <formula>"Preto"</formula>
    </cfRule>
    <cfRule type="cellIs" dxfId="3879" priority="161" operator="equal">
      <formula>"Roxo"</formula>
    </cfRule>
    <cfRule type="cellIs" dxfId="3878" priority="162" operator="equal">
      <formula>"Cinza"</formula>
    </cfRule>
    <cfRule type="cellIs" dxfId="3877" priority="163" operator="equal">
      <formula>"Amarelo"</formula>
    </cfRule>
    <cfRule type="cellIs" dxfId="3876" priority="164" operator="equal">
      <formula>"Verde"</formula>
    </cfRule>
    <cfRule type="cellIs" dxfId="3875" priority="166" operator="equal">
      <formula>"Azul"</formula>
    </cfRule>
    <cfRule type="cellIs" dxfId="3874" priority="165" operator="equal">
      <formula>"Vermelho"</formula>
    </cfRule>
  </conditionalFormatting>
  <conditionalFormatting sqref="S121">
    <cfRule type="cellIs" dxfId="3873" priority="175" operator="equal">
      <formula>"Laranja"</formula>
    </cfRule>
    <cfRule type="cellIs" dxfId="3872" priority="176" operator="equal">
      <formula>"Preto"</formula>
    </cfRule>
    <cfRule type="cellIs" dxfId="3871" priority="177" operator="equal">
      <formula>"Roxo"</formula>
    </cfRule>
    <cfRule type="cellIs" dxfId="3870" priority="178" operator="equal">
      <formula>"Cinza"</formula>
    </cfRule>
    <cfRule type="cellIs" dxfId="3869" priority="179" operator="equal">
      <formula>"Amarelo"</formula>
    </cfRule>
    <cfRule type="cellIs" dxfId="3868" priority="180" operator="equal">
      <formula>"Verde"</formula>
    </cfRule>
    <cfRule type="cellIs" dxfId="3867" priority="181" operator="equal">
      <formula>"Vermelho"</formula>
    </cfRule>
    <cfRule type="cellIs" dxfId="3866" priority="182" operator="equal">
      <formula>"Azul"</formula>
    </cfRule>
  </conditionalFormatting>
  <conditionalFormatting sqref="W43:AC76 AF44:AF45 AI44:AI45">
    <cfRule type="cellIs" dxfId="3865" priority="15" operator="greaterThan">
      <formula>0</formula>
    </cfRule>
  </conditionalFormatting>
  <conditionalFormatting sqref="AD3:AD5">
    <cfRule type="top10" dxfId="3864" priority="183" rank="1"/>
  </conditionalFormatting>
  <conditionalFormatting sqref="AD6:AD10">
    <cfRule type="top10" dxfId="3863" priority="14" rank="1"/>
  </conditionalFormatting>
  <conditionalFormatting sqref="AD11:AD18">
    <cfRule type="top10" dxfId="3862" priority="13" rank="2"/>
  </conditionalFormatting>
  <conditionalFormatting sqref="AD19:AD23">
    <cfRule type="top10" dxfId="3861" priority="12" rank="1"/>
  </conditionalFormatting>
  <conditionalFormatting sqref="AD24:AD31">
    <cfRule type="top10" dxfId="3860" priority="11" rank="2"/>
  </conditionalFormatting>
  <conditionalFormatting sqref="AD32:AD36">
    <cfRule type="top10" dxfId="3859" priority="10" rank="1"/>
  </conditionalFormatting>
  <conditionalFormatting sqref="AE3:AE36">
    <cfRule type="cellIs" dxfId="3858" priority="1" operator="equal">
      <formula>2</formula>
    </cfRule>
  </conditionalFormatting>
  <conditionalFormatting sqref="AF3:AF5">
    <cfRule type="top10" dxfId="3857" priority="22" rank="1"/>
  </conditionalFormatting>
  <conditionalFormatting sqref="AF6:AF10">
    <cfRule type="top10" dxfId="3856" priority="21" rank="1"/>
  </conditionalFormatting>
  <conditionalFormatting sqref="AF11:AF18">
    <cfRule type="top10" dxfId="3855" priority="20" rank="2"/>
  </conditionalFormatting>
  <conditionalFormatting sqref="AF19:AF23">
    <cfRule type="top10" dxfId="3854" priority="19" rank="1"/>
  </conditionalFormatting>
  <conditionalFormatting sqref="AF24:AF31">
    <cfRule type="top10" dxfId="3853" priority="18" rank="2"/>
  </conditionalFormatting>
  <conditionalFormatting sqref="AF32:AF36">
    <cfRule type="top10" dxfId="3852" priority="17" rank="1"/>
  </conditionalFormatting>
  <conditionalFormatting sqref="AG3:AG36">
    <cfRule type="cellIs" dxfId="3851" priority="16" operator="greaterThan">
      <formula>0</formula>
    </cfRule>
  </conditionalFormatting>
  <conditionalFormatting sqref="AH3:AH5">
    <cfRule type="top10" dxfId="3850" priority="7" bottom="1" rank="1"/>
  </conditionalFormatting>
  <conditionalFormatting sqref="AH6:AH10">
    <cfRule type="top10" dxfId="3849" priority="6" bottom="1" rank="1"/>
  </conditionalFormatting>
  <conditionalFormatting sqref="AH11:AH18">
    <cfRule type="top10" dxfId="3848" priority="5" bottom="1" rank="2"/>
  </conditionalFormatting>
  <conditionalFormatting sqref="AH19:AH23">
    <cfRule type="top10" dxfId="3847" priority="4" bottom="1" rank="1"/>
  </conditionalFormatting>
  <conditionalFormatting sqref="AH1:AI1">
    <cfRule type="cellIs" dxfId="3846" priority="8" operator="equal">
      <formula>2</formula>
    </cfRule>
    <cfRule type="cellIs" dxfId="3845" priority="9" operator="equal">
      <formula>1</formula>
    </cfRule>
  </conditionalFormatting>
  <conditionalFormatting sqref="AI24:AI31">
    <cfRule type="top10" dxfId="3844" priority="3" rank="2"/>
  </conditionalFormatting>
  <conditionalFormatting sqref="AI32:AI36">
    <cfRule type="top10" dxfId="3843" priority="2" rank="1"/>
  </conditionalFormatting>
  <pageMargins left="0.7" right="0.7" top="0.75" bottom="0.75" header="0" footer="0"/>
  <pageSetup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98962-222A-497B-A593-20524BF2C87F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W29" sqref="W29"/>
      <selection pane="topRight" activeCell="W29" sqref="W29"/>
      <selection pane="bottomLeft" activeCell="W29" sqref="W29"/>
      <selection pane="bottomRight" activeCell="D64" sqref="D64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W18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77</v>
      </c>
      <c r="W3" s="169">
        <f t="shared" ref="W3:W36" si="0">COUNTIF($C$2:$C$123,V3)+COUNTIF($S$2:$S$123,V3)</f>
        <v>6</v>
      </c>
      <c r="X3" s="164">
        <f t="shared" ref="X3:X36" si="1">SUMIF($C$2:$C$123,V3,$F$2:$F$123)+SUMIF($S$2:$S$123,V3,$M$2:$M$123)</f>
        <v>7</v>
      </c>
      <c r="Y3" s="164">
        <f t="shared" ref="Y3:Y36" si="2">SUMIF($C$2:$C$123,V3,$G$2:$G$123)+SUMIF($S$2:$S$123,V3,$N$2:$N$123)</f>
        <v>6</v>
      </c>
      <c r="Z3" s="164">
        <f t="shared" ref="Z3:Z36" si="3">SUMIF($C$2:$C$123,V3,$H$2:$H$123)+SUMIF($S$2:$S$123,V3,$O$2:$O$123)</f>
        <v>3</v>
      </c>
      <c r="AA3" s="164">
        <f>SUMIF($C$2:$C$123,V3,$I$2:$I$123)+SUMIF($S$2:$S$123,V3,$P$2:P$123)</f>
        <v>2</v>
      </c>
      <c r="AB3" s="174">
        <f t="shared" ref="AB3:AB36" si="4">SUMIF($C$2:$C$123,V3,$J$2:$J$123)+SUMIF($S$2:$S$123,V3,$Q$2:$Q$123)</f>
        <v>1</v>
      </c>
      <c r="AC3" s="180">
        <f t="shared" ref="AC3:AC36" si="5">SUMIF($C$2:$C$123,V3,$E$2:$E$123)+SUMIF($S$2:$S$123,V3,$L$2:$L$123)</f>
        <v>11</v>
      </c>
      <c r="AD3" s="183">
        <f t="shared" ref="AD3:AD36" si="6">IFERROR(IF(W3&gt;=($AI$42*$AI$43),(AC3)/(W3*3),"-"),"-")</f>
        <v>0.61111111111111116</v>
      </c>
      <c r="AE3" s="180">
        <f>IF(W3&gt;0,IF(AH3=MIN($AH$3:$AH$5),2,0),)</f>
        <v>2</v>
      </c>
      <c r="AF3" s="190">
        <f>IF(W3&gt;0,IF(AD3=MAX($AD$3:$AD$5),AC3+AE3+2,AC3+AE3),)</f>
        <v>15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1</v>
      </c>
      <c r="AI3" s="206">
        <f>IFERROR(IF(W3&gt;=($AI$42*$AI$43),X3/W3,"-"),"-")</f>
        <v>1.1666666666666667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199</v>
      </c>
      <c r="D4" s="49">
        <f>SUM(D5:D14)</f>
        <v>0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0</v>
      </c>
      <c r="S4" s="149" t="s">
        <v>198</v>
      </c>
      <c r="T4" s="34"/>
      <c r="U4" s="159" t="s">
        <v>18</v>
      </c>
      <c r="V4" s="197" t="s">
        <v>164</v>
      </c>
      <c r="W4" s="170">
        <f t="shared" si="0"/>
        <v>6</v>
      </c>
      <c r="X4" s="52">
        <f t="shared" si="1"/>
        <v>6</v>
      </c>
      <c r="Y4" s="52">
        <f t="shared" si="2"/>
        <v>7</v>
      </c>
      <c r="Z4" s="52">
        <f t="shared" si="3"/>
        <v>1</v>
      </c>
      <c r="AA4" s="52">
        <f>SUMIF($C$2:$C$123,V4,$I$2:$I$123)+SUMIF($S$2:$S$123,V4,$P$2:P$123)</f>
        <v>2</v>
      </c>
      <c r="AB4" s="171">
        <f t="shared" si="4"/>
        <v>3</v>
      </c>
      <c r="AC4" s="178">
        <f t="shared" si="5"/>
        <v>5</v>
      </c>
      <c r="AD4" s="181">
        <f t="shared" si="6"/>
        <v>0.27777777777777779</v>
      </c>
      <c r="AE4" s="178">
        <f>IF(W4&gt;0,IF(AH4=MIN($AH$3:$AH$5),2,0),)</f>
        <v>0</v>
      </c>
      <c r="AF4" s="191">
        <f>IF(W4&gt;0,IF(AD4=MAX($AD$3:$AD$5),AC4+AE4+2,AC4+AE4),)</f>
        <v>5</v>
      </c>
      <c r="AG4" s="187">
        <f t="shared" si="7"/>
        <v>0</v>
      </c>
      <c r="AH4" s="53">
        <f t="shared" si="8"/>
        <v>1.1666666666666667</v>
      </c>
      <c r="AI4" s="207">
        <f t="shared" ref="AI4:AI36" si="9">IFERROR(IF(W4&gt;=($AI$42*$AI$43),X4/W4,"-"),"-")</f>
        <v>1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164</v>
      </c>
      <c r="D5" s="56"/>
      <c r="E5" s="56">
        <f t="shared" ref="E5:E14" si="10">IF((C5=""),0,IF($D$4=$R$4,1,IF($D$4&gt;$R$4,3,IF($D$4&lt;$R$4,0))))</f>
        <v>1</v>
      </c>
      <c r="F5" s="56">
        <f t="shared" ref="F5:F14" si="11">$D$4</f>
        <v>0</v>
      </c>
      <c r="G5" s="56">
        <f t="shared" ref="G5:G14" si="12">$R$4</f>
        <v>0</v>
      </c>
      <c r="H5" s="56">
        <f t="shared" ref="H5:H14" si="13">IF((C5=""),0,IF($D$4&gt;$R$4,1,0))</f>
        <v>0</v>
      </c>
      <c r="I5" s="56">
        <f t="shared" ref="I5:I14" si="14">IF((C5=""),0,IF($D$4=$R$4,1,0))</f>
        <v>1</v>
      </c>
      <c r="J5" s="56">
        <f t="shared" ref="J5:J14" si="15">IF((C5=""),0,IF($D$4&lt;$R$4,1,0))</f>
        <v>0</v>
      </c>
      <c r="K5" s="57"/>
      <c r="L5" s="56">
        <f t="shared" ref="L5:L14" si="16">IF((S5=""),0,IF($D$4=$R$4,1,IF($D$4&lt;$R$4,3,IF($D$4&gt;$R$4,0))))</f>
        <v>1</v>
      </c>
      <c r="M5" s="56">
        <f t="shared" ref="M5:M14" si="17">$R$4</f>
        <v>0</v>
      </c>
      <c r="N5" s="56">
        <f t="shared" ref="N5:N14" si="18">$D$4</f>
        <v>0</v>
      </c>
      <c r="O5" s="56">
        <f t="shared" ref="O5:O14" si="19">IF((S5=""),0,IF($D$4&lt;$R$4,1,0))</f>
        <v>0</v>
      </c>
      <c r="P5" s="56">
        <f t="shared" ref="P5:P14" si="20">IF((S5=""),0,IF($D$4=$R$4,1,0))</f>
        <v>1</v>
      </c>
      <c r="Q5" s="56">
        <f t="shared" ref="Q5:Q14" si="21">IF((S5=""),0,IF($D$4&gt;$R$4,1,0))</f>
        <v>0</v>
      </c>
      <c r="R5" s="56"/>
      <c r="S5" s="55" t="s">
        <v>77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142</v>
      </c>
      <c r="D6" s="56"/>
      <c r="E6" s="56">
        <f t="shared" si="10"/>
        <v>1</v>
      </c>
      <c r="F6" s="56">
        <f t="shared" si="11"/>
        <v>0</v>
      </c>
      <c r="G6" s="56">
        <f t="shared" si="12"/>
        <v>0</v>
      </c>
      <c r="H6" s="56">
        <f t="shared" si="13"/>
        <v>0</v>
      </c>
      <c r="I6" s="56">
        <f t="shared" si="14"/>
        <v>1</v>
      </c>
      <c r="J6" s="56">
        <f t="shared" si="15"/>
        <v>0</v>
      </c>
      <c r="K6" s="57"/>
      <c r="L6" s="56">
        <f t="shared" si="16"/>
        <v>1</v>
      </c>
      <c r="M6" s="56">
        <f t="shared" si="17"/>
        <v>0</v>
      </c>
      <c r="N6" s="56">
        <f t="shared" si="18"/>
        <v>0</v>
      </c>
      <c r="O6" s="56">
        <f t="shared" si="19"/>
        <v>0</v>
      </c>
      <c r="P6" s="56">
        <f t="shared" si="20"/>
        <v>1</v>
      </c>
      <c r="Q6" s="56">
        <f t="shared" si="21"/>
        <v>0</v>
      </c>
      <c r="R6" s="56"/>
      <c r="S6" s="55" t="s">
        <v>112</v>
      </c>
      <c r="T6" s="34"/>
      <c r="U6" s="163" t="s">
        <v>78</v>
      </c>
      <c r="V6" s="199" t="s">
        <v>142</v>
      </c>
      <c r="W6" s="169">
        <f t="shared" si="0"/>
        <v>4</v>
      </c>
      <c r="X6" s="164">
        <f t="shared" si="1"/>
        <v>3</v>
      </c>
      <c r="Y6" s="164">
        <f t="shared" si="2"/>
        <v>5</v>
      </c>
      <c r="Z6" s="164">
        <f t="shared" si="3"/>
        <v>1</v>
      </c>
      <c r="AA6" s="164">
        <f>SUMIF($C$2:$C$123,V6,$I$2:$I$123)+SUMIF($S$2:$S$123,V6,$P$2:P$123)</f>
        <v>1</v>
      </c>
      <c r="AB6" s="174">
        <f t="shared" si="4"/>
        <v>2</v>
      </c>
      <c r="AC6" s="180">
        <f t="shared" si="5"/>
        <v>4</v>
      </c>
      <c r="AD6" s="183">
        <f t="shared" si="6"/>
        <v>0.33333333333333331</v>
      </c>
      <c r="AE6" s="180">
        <f>IF(W6&gt;0,IF(AH6=MIN($AH$6:$AH$10),2,0),)</f>
        <v>0</v>
      </c>
      <c r="AF6" s="190">
        <f>IF(W6&gt;0,IF(AD6=MAX($AD$6:$AD$10),AC6+AE6+2,AC6+AE6),)</f>
        <v>4</v>
      </c>
      <c r="AG6" s="189">
        <f t="shared" si="7"/>
        <v>0</v>
      </c>
      <c r="AH6" s="165">
        <f t="shared" si="8"/>
        <v>1.25</v>
      </c>
      <c r="AI6" s="206">
        <f t="shared" si="9"/>
        <v>0.75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146</v>
      </c>
      <c r="D7" s="56"/>
      <c r="E7" s="56">
        <f t="shared" si="10"/>
        <v>1</v>
      </c>
      <c r="F7" s="56">
        <f t="shared" si="11"/>
        <v>0</v>
      </c>
      <c r="G7" s="56">
        <f t="shared" si="12"/>
        <v>0</v>
      </c>
      <c r="H7" s="56">
        <f t="shared" si="13"/>
        <v>0</v>
      </c>
      <c r="I7" s="56">
        <f t="shared" si="14"/>
        <v>1</v>
      </c>
      <c r="J7" s="56">
        <f t="shared" si="15"/>
        <v>0</v>
      </c>
      <c r="K7" s="57"/>
      <c r="L7" s="56">
        <f t="shared" si="16"/>
        <v>1</v>
      </c>
      <c r="M7" s="56">
        <f t="shared" si="17"/>
        <v>0</v>
      </c>
      <c r="N7" s="56">
        <f t="shared" si="18"/>
        <v>0</v>
      </c>
      <c r="O7" s="56">
        <f t="shared" si="19"/>
        <v>0</v>
      </c>
      <c r="P7" s="56">
        <f t="shared" si="20"/>
        <v>1</v>
      </c>
      <c r="Q7" s="56">
        <f t="shared" si="21"/>
        <v>0</v>
      </c>
      <c r="R7" s="56"/>
      <c r="S7" s="55" t="s">
        <v>114</v>
      </c>
      <c r="T7" s="34"/>
      <c r="U7" s="166" t="s">
        <v>78</v>
      </c>
      <c r="V7" s="200" t="s">
        <v>112</v>
      </c>
      <c r="W7" s="170">
        <f t="shared" si="0"/>
        <v>4</v>
      </c>
      <c r="X7" s="52">
        <f t="shared" si="1"/>
        <v>3</v>
      </c>
      <c r="Y7" s="52">
        <f t="shared" si="2"/>
        <v>3</v>
      </c>
      <c r="Z7" s="52">
        <f t="shared" si="3"/>
        <v>1</v>
      </c>
      <c r="AA7" s="52">
        <f>SUMIF($C$2:$C$123,V7,$I$2:$I$123)+SUMIF($S$2:$S$123,V7,$P$2:P$123)</f>
        <v>2</v>
      </c>
      <c r="AB7" s="171">
        <f t="shared" si="4"/>
        <v>1</v>
      </c>
      <c r="AC7" s="178">
        <f t="shared" si="5"/>
        <v>5</v>
      </c>
      <c r="AD7" s="181">
        <f t="shared" si="6"/>
        <v>0.41666666666666669</v>
      </c>
      <c r="AE7" s="178">
        <f>IF(W7&gt;0,IF(AH7=MIN($AH$6:$AH$10),2,0),)</f>
        <v>2</v>
      </c>
      <c r="AF7" s="191">
        <f>IF(W7&gt;0,IF(AD7=MAX($AD$6:$AD$10),AC7+AE7+2,AC7+AE7),)</f>
        <v>7</v>
      </c>
      <c r="AG7" s="187">
        <f t="shared" si="7"/>
        <v>0</v>
      </c>
      <c r="AH7" s="53">
        <f t="shared" si="8"/>
        <v>0.75</v>
      </c>
      <c r="AI7" s="207">
        <f t="shared" si="9"/>
        <v>0.75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173</v>
      </c>
      <c r="D8" s="56"/>
      <c r="E8" s="56">
        <f t="shared" si="10"/>
        <v>1</v>
      </c>
      <c r="F8" s="56">
        <f t="shared" si="11"/>
        <v>0</v>
      </c>
      <c r="G8" s="56">
        <f t="shared" si="12"/>
        <v>0</v>
      </c>
      <c r="H8" s="56">
        <f t="shared" si="13"/>
        <v>0</v>
      </c>
      <c r="I8" s="56">
        <f t="shared" si="14"/>
        <v>1</v>
      </c>
      <c r="J8" s="56">
        <f t="shared" si="15"/>
        <v>0</v>
      </c>
      <c r="K8" s="57"/>
      <c r="L8" s="56">
        <f t="shared" si="16"/>
        <v>1</v>
      </c>
      <c r="M8" s="56">
        <f t="shared" si="17"/>
        <v>0</v>
      </c>
      <c r="N8" s="56">
        <f t="shared" si="18"/>
        <v>0</v>
      </c>
      <c r="O8" s="56">
        <f t="shared" si="19"/>
        <v>0</v>
      </c>
      <c r="P8" s="56">
        <f t="shared" si="20"/>
        <v>1</v>
      </c>
      <c r="Q8" s="56">
        <f t="shared" si="21"/>
        <v>0</v>
      </c>
      <c r="R8" s="56"/>
      <c r="S8" s="55" t="s">
        <v>197</v>
      </c>
      <c r="T8" s="34"/>
      <c r="U8" s="159" t="s">
        <v>78</v>
      </c>
      <c r="V8" s="197" t="s">
        <v>84</v>
      </c>
      <c r="W8" s="170">
        <f t="shared" si="0"/>
        <v>4</v>
      </c>
      <c r="X8" s="52">
        <f t="shared" si="1"/>
        <v>7</v>
      </c>
      <c r="Y8" s="52">
        <f t="shared" si="2"/>
        <v>5</v>
      </c>
      <c r="Z8" s="52">
        <f t="shared" si="3"/>
        <v>2</v>
      </c>
      <c r="AA8" s="52">
        <f>SUMIF($C$2:$C$123,V8,$I$2:$I$123)+SUMIF($S$2:$S$123,V8,$P$2:P$123)</f>
        <v>1</v>
      </c>
      <c r="AB8" s="171">
        <f t="shared" si="4"/>
        <v>1</v>
      </c>
      <c r="AC8" s="178">
        <f t="shared" si="5"/>
        <v>7</v>
      </c>
      <c r="AD8" s="181">
        <f t="shared" si="6"/>
        <v>0.58333333333333337</v>
      </c>
      <c r="AE8" s="178">
        <f>IF(W8&gt;0,IF(AH8=MIN($AH$6:$AH$10),2,0),)</f>
        <v>0</v>
      </c>
      <c r="AF8" s="191">
        <f>IF(W8&gt;0,IF(AD8=MAX($AD$6:$AD$10),AC8+AE8+2,AC8+AE8),)</f>
        <v>9</v>
      </c>
      <c r="AG8" s="187">
        <f t="shared" si="7"/>
        <v>1</v>
      </c>
      <c r="AH8" s="53">
        <f t="shared" si="8"/>
        <v>1.25</v>
      </c>
      <c r="AI8" s="207">
        <f t="shared" si="9"/>
        <v>1.75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 t="s">
        <v>13</v>
      </c>
      <c r="D9" s="56"/>
      <c r="E9" s="56">
        <f t="shared" si="10"/>
        <v>1</v>
      </c>
      <c r="F9" s="56">
        <f t="shared" si="11"/>
        <v>0</v>
      </c>
      <c r="G9" s="56">
        <f t="shared" si="12"/>
        <v>0</v>
      </c>
      <c r="H9" s="56">
        <f t="shared" si="13"/>
        <v>0</v>
      </c>
      <c r="I9" s="56">
        <f t="shared" si="14"/>
        <v>1</v>
      </c>
      <c r="J9" s="56">
        <f t="shared" si="15"/>
        <v>0</v>
      </c>
      <c r="K9" s="57"/>
      <c r="L9" s="56">
        <f t="shared" si="16"/>
        <v>1</v>
      </c>
      <c r="M9" s="56">
        <f t="shared" si="17"/>
        <v>0</v>
      </c>
      <c r="N9" s="56">
        <f t="shared" si="18"/>
        <v>0</v>
      </c>
      <c r="O9" s="56">
        <f t="shared" si="19"/>
        <v>0</v>
      </c>
      <c r="P9" s="56">
        <f t="shared" si="20"/>
        <v>1</v>
      </c>
      <c r="Q9" s="56">
        <f t="shared" si="21"/>
        <v>0</v>
      </c>
      <c r="R9" s="56"/>
      <c r="S9" s="55" t="s">
        <v>85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120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175</v>
      </c>
      <c r="D10" s="56"/>
      <c r="E10" s="56">
        <f t="shared" si="10"/>
        <v>1</v>
      </c>
      <c r="F10" s="56">
        <f t="shared" si="11"/>
        <v>0</v>
      </c>
      <c r="G10" s="56">
        <f t="shared" si="12"/>
        <v>0</v>
      </c>
      <c r="H10" s="56">
        <f t="shared" si="13"/>
        <v>0</v>
      </c>
      <c r="I10" s="56">
        <f t="shared" si="14"/>
        <v>1</v>
      </c>
      <c r="J10" s="56">
        <f t="shared" si="15"/>
        <v>0</v>
      </c>
      <c r="K10" s="57"/>
      <c r="L10" s="56">
        <f t="shared" si="16"/>
        <v>1</v>
      </c>
      <c r="M10" s="56">
        <f t="shared" si="17"/>
        <v>0</v>
      </c>
      <c r="N10" s="56">
        <f t="shared" si="18"/>
        <v>0</v>
      </c>
      <c r="O10" s="56">
        <f t="shared" si="19"/>
        <v>0</v>
      </c>
      <c r="P10" s="56">
        <f t="shared" si="20"/>
        <v>1</v>
      </c>
      <c r="Q10" s="56">
        <f t="shared" si="21"/>
        <v>0</v>
      </c>
      <c r="R10" s="56"/>
      <c r="S10" s="55" t="s">
        <v>15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 t="s">
        <v>116</v>
      </c>
      <c r="D11" s="56"/>
      <c r="E11" s="56">
        <f t="shared" si="10"/>
        <v>1</v>
      </c>
      <c r="F11" s="56">
        <f t="shared" si="11"/>
        <v>0</v>
      </c>
      <c r="G11" s="56">
        <f t="shared" si="12"/>
        <v>0</v>
      </c>
      <c r="H11" s="56">
        <f t="shared" si="13"/>
        <v>0</v>
      </c>
      <c r="I11" s="56">
        <f t="shared" si="14"/>
        <v>1</v>
      </c>
      <c r="J11" s="56">
        <f t="shared" si="15"/>
        <v>0</v>
      </c>
      <c r="K11" s="57"/>
      <c r="L11" s="56">
        <f t="shared" si="16"/>
        <v>1</v>
      </c>
      <c r="M11" s="56">
        <f t="shared" si="17"/>
        <v>0</v>
      </c>
      <c r="N11" s="56">
        <f t="shared" si="18"/>
        <v>0</v>
      </c>
      <c r="O11" s="56">
        <f t="shared" si="19"/>
        <v>0</v>
      </c>
      <c r="P11" s="56">
        <f t="shared" si="20"/>
        <v>1</v>
      </c>
      <c r="Q11" s="56">
        <f t="shared" si="21"/>
        <v>0</v>
      </c>
      <c r="R11" s="56"/>
      <c r="S11" s="55" t="s">
        <v>144</v>
      </c>
      <c r="T11" s="34"/>
      <c r="U11" s="168" t="s">
        <v>121</v>
      </c>
      <c r="V11" s="196" t="s">
        <v>146</v>
      </c>
      <c r="W11" s="169">
        <f t="shared" si="0"/>
        <v>4</v>
      </c>
      <c r="X11" s="164">
        <f t="shared" si="1"/>
        <v>3</v>
      </c>
      <c r="Y11" s="164">
        <f t="shared" si="2"/>
        <v>5</v>
      </c>
      <c r="Z11" s="164">
        <f t="shared" si="3"/>
        <v>1</v>
      </c>
      <c r="AA11" s="164">
        <f>SUMIF($C$2:$C$123,V11,$I$2:$I$123)+SUMIF($S$2:$S$123,V11,$P$2:P$123)</f>
        <v>1</v>
      </c>
      <c r="AB11" s="174">
        <f t="shared" si="4"/>
        <v>2</v>
      </c>
      <c r="AC11" s="180">
        <f t="shared" si="5"/>
        <v>4</v>
      </c>
      <c r="AD11" s="183">
        <f t="shared" si="6"/>
        <v>0.33333333333333331</v>
      </c>
      <c r="AE11" s="180">
        <f t="shared" ref="AE11:AE18" si="22">IF(W11&gt;0,IF(OR(SMALL($AH$11:$AH$18,2)=AH11,SMALL($AH$11:$AH$18,1)=AH11),2,0),)</f>
        <v>0</v>
      </c>
      <c r="AF11" s="190">
        <f t="shared" ref="AF11:AF18" si="23">IF(W11&gt;0,IF(OR(LARGE($AD$11:$AD$18,2)=AD11,LARGE($AD$11:$AD$18,1)=AD11),AC11+AE11+2,AC11+AE11),)</f>
        <v>4</v>
      </c>
      <c r="AG11" s="189">
        <f t="shared" si="7"/>
        <v>0</v>
      </c>
      <c r="AH11" s="165">
        <f t="shared" si="8"/>
        <v>1.25</v>
      </c>
      <c r="AI11" s="206">
        <f t="shared" si="9"/>
        <v>0.75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174</v>
      </c>
      <c r="D12" s="56"/>
      <c r="E12" s="56">
        <f t="shared" si="10"/>
        <v>1</v>
      </c>
      <c r="F12" s="56">
        <f t="shared" si="11"/>
        <v>0</v>
      </c>
      <c r="G12" s="56">
        <f t="shared" si="12"/>
        <v>0</v>
      </c>
      <c r="H12" s="56">
        <f t="shared" si="13"/>
        <v>0</v>
      </c>
      <c r="I12" s="56">
        <f t="shared" si="14"/>
        <v>1</v>
      </c>
      <c r="J12" s="56">
        <f t="shared" si="15"/>
        <v>0</v>
      </c>
      <c r="K12" s="57"/>
      <c r="L12" s="56">
        <f t="shared" si="16"/>
        <v>1</v>
      </c>
      <c r="M12" s="56">
        <f t="shared" si="17"/>
        <v>0</v>
      </c>
      <c r="N12" s="56">
        <f t="shared" si="18"/>
        <v>0</v>
      </c>
      <c r="O12" s="56">
        <f t="shared" si="19"/>
        <v>0</v>
      </c>
      <c r="P12" s="56">
        <f t="shared" si="20"/>
        <v>1</v>
      </c>
      <c r="Q12" s="56">
        <f t="shared" si="21"/>
        <v>0</v>
      </c>
      <c r="R12" s="56"/>
      <c r="S12" s="55" t="s">
        <v>148</v>
      </c>
      <c r="T12" s="34"/>
      <c r="U12" s="159" t="s">
        <v>121</v>
      </c>
      <c r="V12" s="197" t="s">
        <v>114</v>
      </c>
      <c r="W12" s="170">
        <f t="shared" si="0"/>
        <v>4</v>
      </c>
      <c r="X12" s="52">
        <f t="shared" si="1"/>
        <v>3</v>
      </c>
      <c r="Y12" s="52">
        <f t="shared" si="2"/>
        <v>3</v>
      </c>
      <c r="Z12" s="52">
        <f t="shared" si="3"/>
        <v>1</v>
      </c>
      <c r="AA12" s="52">
        <f>SUMIF($C$2:$C$123,V12,$I$2:$I$123)+SUMIF($S$2:$S$123,V12,$P$2:P$123)</f>
        <v>2</v>
      </c>
      <c r="AB12" s="171">
        <f t="shared" si="4"/>
        <v>1</v>
      </c>
      <c r="AC12" s="178">
        <f t="shared" si="5"/>
        <v>5</v>
      </c>
      <c r="AD12" s="181">
        <f t="shared" si="6"/>
        <v>0.41666666666666669</v>
      </c>
      <c r="AE12" s="178">
        <f t="shared" si="22"/>
        <v>2</v>
      </c>
      <c r="AF12" s="191">
        <f t="shared" si="23"/>
        <v>7</v>
      </c>
      <c r="AG12" s="187">
        <f t="shared" si="7"/>
        <v>0</v>
      </c>
      <c r="AH12" s="53">
        <f t="shared" si="8"/>
        <v>0.75</v>
      </c>
      <c r="AI12" s="207">
        <f t="shared" si="9"/>
        <v>0.75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0</v>
      </c>
      <c r="G13" s="56">
        <f t="shared" si="12"/>
        <v>0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0</v>
      </c>
      <c r="N13" s="56">
        <f t="shared" si="18"/>
        <v>0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197" t="s">
        <v>197</v>
      </c>
      <c r="W13" s="170">
        <f t="shared" si="0"/>
        <v>4</v>
      </c>
      <c r="X13" s="52">
        <f t="shared" si="1"/>
        <v>3</v>
      </c>
      <c r="Y13" s="52">
        <f t="shared" si="2"/>
        <v>3</v>
      </c>
      <c r="Z13" s="52">
        <f t="shared" si="3"/>
        <v>1</v>
      </c>
      <c r="AA13" s="52">
        <f>SUMIF($C$2:$C$123,V13,$I$2:$I$123)+SUMIF($S$2:$S$123,V13,$P$2:P$123)</f>
        <v>2</v>
      </c>
      <c r="AB13" s="171">
        <f t="shared" si="4"/>
        <v>1</v>
      </c>
      <c r="AC13" s="178">
        <f t="shared" si="5"/>
        <v>5</v>
      </c>
      <c r="AD13" s="181">
        <f t="shared" si="6"/>
        <v>0.41666666666666669</v>
      </c>
      <c r="AE13" s="178">
        <f t="shared" si="22"/>
        <v>2</v>
      </c>
      <c r="AF13" s="191">
        <f t="shared" si="23"/>
        <v>7</v>
      </c>
      <c r="AG13" s="187">
        <f t="shared" si="7"/>
        <v>0</v>
      </c>
      <c r="AH13" s="53">
        <f t="shared" si="8"/>
        <v>0.75</v>
      </c>
      <c r="AI13" s="207">
        <f t="shared" si="9"/>
        <v>0.75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0</v>
      </c>
      <c r="G14" s="67">
        <f t="shared" si="12"/>
        <v>0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0</v>
      </c>
      <c r="N14" s="67">
        <f t="shared" si="18"/>
        <v>0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 t="s">
        <v>173</v>
      </c>
      <c r="W14" s="170">
        <f t="shared" si="0"/>
        <v>4</v>
      </c>
      <c r="X14" s="52">
        <f t="shared" si="1"/>
        <v>3</v>
      </c>
      <c r="Y14" s="52">
        <f t="shared" si="2"/>
        <v>5</v>
      </c>
      <c r="Z14" s="52">
        <f t="shared" si="3"/>
        <v>1</v>
      </c>
      <c r="AA14" s="52">
        <f>SUMIF($C$2:$C$123,V14,$I$2:$I$123)+SUMIF($S$2:$S$123,V14,$P$2:P$123)</f>
        <v>1</v>
      </c>
      <c r="AB14" s="171">
        <f t="shared" si="4"/>
        <v>2</v>
      </c>
      <c r="AC14" s="178">
        <f t="shared" si="5"/>
        <v>4</v>
      </c>
      <c r="AD14" s="181">
        <f t="shared" si="6"/>
        <v>0.33333333333333331</v>
      </c>
      <c r="AE14" s="178">
        <f t="shared" si="22"/>
        <v>0</v>
      </c>
      <c r="AF14" s="191">
        <f t="shared" si="23"/>
        <v>4</v>
      </c>
      <c r="AG14" s="187">
        <f t="shared" si="7"/>
        <v>1</v>
      </c>
      <c r="AH14" s="53">
        <f t="shared" si="8"/>
        <v>1.25</v>
      </c>
      <c r="AI14" s="207">
        <f t="shared" si="9"/>
        <v>0.75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 t="s">
        <v>82</v>
      </c>
      <c r="W15" s="170">
        <f t="shared" si="0"/>
        <v>4</v>
      </c>
      <c r="X15" s="52">
        <f t="shared" si="1"/>
        <v>7</v>
      </c>
      <c r="Y15" s="52">
        <f t="shared" si="2"/>
        <v>5</v>
      </c>
      <c r="Z15" s="52">
        <f t="shared" si="3"/>
        <v>2</v>
      </c>
      <c r="AA15" s="52">
        <f>SUMIF($C$2:$C$123,V15,$I$2:$I$123)+SUMIF($S$2:$S$123,V15,$P$2:P$123)</f>
        <v>1</v>
      </c>
      <c r="AB15" s="171">
        <f t="shared" si="4"/>
        <v>1</v>
      </c>
      <c r="AC15" s="178">
        <f t="shared" si="5"/>
        <v>7</v>
      </c>
      <c r="AD15" s="181">
        <f t="shared" si="6"/>
        <v>0.58333333333333337</v>
      </c>
      <c r="AE15" s="178">
        <f t="shared" si="22"/>
        <v>0</v>
      </c>
      <c r="AF15" s="191">
        <f t="shared" si="23"/>
        <v>9</v>
      </c>
      <c r="AG15" s="187">
        <f t="shared" si="7"/>
        <v>1</v>
      </c>
      <c r="AH15" s="53">
        <f t="shared" si="8"/>
        <v>1.25</v>
      </c>
      <c r="AI15" s="207">
        <f t="shared" si="9"/>
        <v>1.75</v>
      </c>
      <c r="AJ15" s="34"/>
      <c r="AS15" s="97"/>
      <c r="AT15" s="294"/>
      <c r="AU15" s="288"/>
      <c r="AV15" s="426" t="s">
        <v>143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169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 t="s">
        <v>14</v>
      </c>
      <c r="W16" s="170">
        <f t="shared" si="0"/>
        <v>4</v>
      </c>
      <c r="X16" s="52">
        <f t="shared" si="1"/>
        <v>7</v>
      </c>
      <c r="Y16" s="52">
        <f t="shared" si="2"/>
        <v>5</v>
      </c>
      <c r="Z16" s="52">
        <f t="shared" si="3"/>
        <v>2</v>
      </c>
      <c r="AA16" s="52">
        <f>SUMIF($C$2:$C$123,V16,$I$2:$I$123)+SUMIF($S$2:$S$123,V16,$P$2:P$123)</f>
        <v>1</v>
      </c>
      <c r="AB16" s="171">
        <f t="shared" si="4"/>
        <v>1</v>
      </c>
      <c r="AC16" s="178">
        <f t="shared" si="5"/>
        <v>7</v>
      </c>
      <c r="AD16" s="181">
        <f t="shared" si="6"/>
        <v>0.58333333333333337</v>
      </c>
      <c r="AE16" s="178">
        <f t="shared" si="22"/>
        <v>0</v>
      </c>
      <c r="AF16" s="191">
        <f t="shared" si="23"/>
        <v>9</v>
      </c>
      <c r="AG16" s="187">
        <f t="shared" si="7"/>
        <v>2</v>
      </c>
      <c r="AH16" s="53">
        <f t="shared" si="8"/>
        <v>1.25</v>
      </c>
      <c r="AI16" s="207">
        <f t="shared" si="9"/>
        <v>1.75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Branco</v>
      </c>
      <c r="D17" s="49">
        <f>SUM(D18:D27)</f>
        <v>0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2</v>
      </c>
      <c r="S17" s="48" t="str">
        <f>C4</f>
        <v>Preto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Ralph</v>
      </c>
      <c r="D18" s="56"/>
      <c r="E18" s="56">
        <f t="shared" ref="E18:E27" si="24">IF((C18=""),0,IF($D$17=$R$17,1,IF($D$17&gt;$R$17,3,IF($D$17&lt;$R$17,0))))</f>
        <v>0</v>
      </c>
      <c r="F18" s="56">
        <f t="shared" ref="F18:F27" si="25">$D$17</f>
        <v>0</v>
      </c>
      <c r="G18" s="56">
        <f t="shared" ref="G18:G27" si="26">$R$17</f>
        <v>2</v>
      </c>
      <c r="H18" s="56">
        <f t="shared" ref="H18:H27" si="27">IF((C18=""),0,IF($D$17&gt;$R$17,1,0))</f>
        <v>0</v>
      </c>
      <c r="I18" s="56">
        <f t="shared" ref="I18:I27" si="28">IF((C18=""),0,IF($D$17=$R$17,1,0))</f>
        <v>0</v>
      </c>
      <c r="J18" s="56">
        <f t="shared" ref="J18:J27" si="29">IF((C18=""),0,IF($D$17&lt;$R$17,1,0))</f>
        <v>1</v>
      </c>
      <c r="K18" s="57"/>
      <c r="L18" s="56">
        <f t="shared" ref="L18:L27" si="30">IF((S18=""),0,IF($D$17=$R$17,1,IF($D$17&lt;$R$17,3,IF($D$17&gt;$R$17,0))))</f>
        <v>3</v>
      </c>
      <c r="M18" s="56">
        <f t="shared" ref="M18:M27" si="31">$R$17</f>
        <v>2</v>
      </c>
      <c r="N18" s="56">
        <f t="shared" ref="N18:N27" si="32">$D$17</f>
        <v>0</v>
      </c>
      <c r="O18" s="56">
        <f t="shared" ref="O18:O27" si="33">IF((S18=""),0,IF($D$17&lt;$R$17,1,0))</f>
        <v>1</v>
      </c>
      <c r="P18" s="56">
        <f t="shared" ref="P18:P27" si="34">IF((S18=""),0,IF($D$17=$R$17,1,0))</f>
        <v>0</v>
      </c>
      <c r="Q18" s="56">
        <f t="shared" ref="Q18:Q27" si="35">IF((S18=""),0,IF($D$17&gt;$R$17,1,0))</f>
        <v>0</v>
      </c>
      <c r="R18" s="56"/>
      <c r="S18" s="55" t="str">
        <f>$S$5</f>
        <v>Fabio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84</v>
      </c>
      <c r="D19" s="56"/>
      <c r="E19" s="56">
        <f t="shared" si="24"/>
        <v>0</v>
      </c>
      <c r="F19" s="56">
        <f t="shared" si="25"/>
        <v>0</v>
      </c>
      <c r="G19" s="56">
        <f t="shared" si="26"/>
        <v>2</v>
      </c>
      <c r="H19" s="56">
        <f t="shared" si="27"/>
        <v>0</v>
      </c>
      <c r="I19" s="56">
        <f t="shared" si="28"/>
        <v>0</v>
      </c>
      <c r="J19" s="56">
        <f t="shared" si="29"/>
        <v>1</v>
      </c>
      <c r="K19" s="57"/>
      <c r="L19" s="56">
        <f t="shared" si="30"/>
        <v>3</v>
      </c>
      <c r="M19" s="56">
        <f t="shared" si="31"/>
        <v>2</v>
      </c>
      <c r="N19" s="56">
        <f t="shared" si="32"/>
        <v>0</v>
      </c>
      <c r="O19" s="56">
        <f t="shared" si="33"/>
        <v>1</v>
      </c>
      <c r="P19" s="56">
        <f t="shared" si="34"/>
        <v>0</v>
      </c>
      <c r="Q19" s="56">
        <f t="shared" si="35"/>
        <v>0</v>
      </c>
      <c r="R19" s="56"/>
      <c r="S19" s="55" t="s">
        <v>142</v>
      </c>
      <c r="T19" s="34"/>
      <c r="U19" s="169" t="s">
        <v>83</v>
      </c>
      <c r="V19" s="196" t="s">
        <v>13</v>
      </c>
      <c r="W19" s="169">
        <f t="shared" si="0"/>
        <v>4</v>
      </c>
      <c r="X19" s="164">
        <f t="shared" si="1"/>
        <v>3</v>
      </c>
      <c r="Y19" s="164">
        <f t="shared" si="2"/>
        <v>5</v>
      </c>
      <c r="Z19" s="164">
        <f t="shared" si="3"/>
        <v>1</v>
      </c>
      <c r="AA19" s="164">
        <f>SUMIF($C$2:$C$123,V19,$I$2:$I$123)+SUMIF($S$2:$S$123,V19,$P$2:P$123)</f>
        <v>1</v>
      </c>
      <c r="AB19" s="174">
        <f t="shared" si="4"/>
        <v>2</v>
      </c>
      <c r="AC19" s="180">
        <f t="shared" si="5"/>
        <v>4</v>
      </c>
      <c r="AD19" s="183">
        <f t="shared" si="6"/>
        <v>0.33333333333333331</v>
      </c>
      <c r="AE19" s="180">
        <f>IF(W19&gt;0,IF(AH19=MIN($AH$19:$AH$23),2,0),)</f>
        <v>0</v>
      </c>
      <c r="AF19" s="190">
        <f>IF(W19&gt;0,IF(AD19=MAX($AD$19:$AD$23),AC19+AE19+2,AC19+AE19),)</f>
        <v>4</v>
      </c>
      <c r="AG19" s="189">
        <f t="shared" si="7"/>
        <v>0</v>
      </c>
      <c r="AH19" s="165">
        <f t="shared" si="8"/>
        <v>1.25</v>
      </c>
      <c r="AI19" s="206">
        <f t="shared" si="9"/>
        <v>0.75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14</v>
      </c>
      <c r="D20" s="56"/>
      <c r="E20" s="56">
        <f t="shared" si="24"/>
        <v>0</v>
      </c>
      <c r="F20" s="56">
        <f t="shared" si="25"/>
        <v>0</v>
      </c>
      <c r="G20" s="56">
        <f t="shared" si="26"/>
        <v>2</v>
      </c>
      <c r="H20" s="56">
        <f t="shared" si="27"/>
        <v>0</v>
      </c>
      <c r="I20" s="56">
        <f t="shared" si="28"/>
        <v>0</v>
      </c>
      <c r="J20" s="56">
        <f t="shared" si="29"/>
        <v>1</v>
      </c>
      <c r="K20" s="57"/>
      <c r="L20" s="56">
        <f t="shared" si="30"/>
        <v>3</v>
      </c>
      <c r="M20" s="56">
        <f t="shared" si="31"/>
        <v>2</v>
      </c>
      <c r="N20" s="56">
        <f t="shared" si="32"/>
        <v>0</v>
      </c>
      <c r="O20" s="56">
        <f t="shared" si="33"/>
        <v>1</v>
      </c>
      <c r="P20" s="56">
        <f t="shared" si="34"/>
        <v>0</v>
      </c>
      <c r="Q20" s="56">
        <f t="shared" si="35"/>
        <v>0</v>
      </c>
      <c r="R20" s="56"/>
      <c r="S20" s="55" t="s">
        <v>146</v>
      </c>
      <c r="T20" s="34"/>
      <c r="U20" s="159" t="s">
        <v>83</v>
      </c>
      <c r="V20" s="197" t="s">
        <v>85</v>
      </c>
      <c r="W20" s="170">
        <f t="shared" si="0"/>
        <v>4</v>
      </c>
      <c r="X20" s="52">
        <f t="shared" si="1"/>
        <v>3</v>
      </c>
      <c r="Y20" s="52">
        <f t="shared" si="2"/>
        <v>3</v>
      </c>
      <c r="Z20" s="52">
        <f t="shared" si="3"/>
        <v>1</v>
      </c>
      <c r="AA20" s="52">
        <f>SUMIF($C$2:$C$123,V20,$I$2:$I$123)+SUMIF($S$2:$S$123,V20,$P$2:P$123)</f>
        <v>2</v>
      </c>
      <c r="AB20" s="171">
        <f t="shared" si="4"/>
        <v>1</v>
      </c>
      <c r="AC20" s="178">
        <f t="shared" si="5"/>
        <v>5</v>
      </c>
      <c r="AD20" s="181">
        <f t="shared" si="6"/>
        <v>0.41666666666666669</v>
      </c>
      <c r="AE20" s="178">
        <f>IF(W20&gt;0,IF(AH20=MIN($AH$19:$AH$23),2,0),)</f>
        <v>2</v>
      </c>
      <c r="AF20" s="191">
        <f>IF(W20&gt;0,IF(AD20=MAX($AD$19:$AD$23),AC20+AE20+2,AC20+AE20),)</f>
        <v>7</v>
      </c>
      <c r="AG20" s="187">
        <f t="shared" si="7"/>
        <v>1</v>
      </c>
      <c r="AH20" s="53">
        <f t="shared" si="8"/>
        <v>0.75</v>
      </c>
      <c r="AI20" s="207">
        <f t="shared" si="9"/>
        <v>0.75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82</v>
      </c>
      <c r="D21" s="56"/>
      <c r="E21" s="56">
        <f t="shared" si="24"/>
        <v>0</v>
      </c>
      <c r="F21" s="56">
        <f t="shared" si="25"/>
        <v>0</v>
      </c>
      <c r="G21" s="56">
        <f t="shared" si="26"/>
        <v>2</v>
      </c>
      <c r="H21" s="56">
        <f t="shared" si="27"/>
        <v>0</v>
      </c>
      <c r="I21" s="56">
        <f t="shared" si="28"/>
        <v>0</v>
      </c>
      <c r="J21" s="56">
        <f t="shared" si="29"/>
        <v>1</v>
      </c>
      <c r="K21" s="57"/>
      <c r="L21" s="56">
        <f t="shared" si="30"/>
        <v>3</v>
      </c>
      <c r="M21" s="56">
        <f t="shared" si="31"/>
        <v>2</v>
      </c>
      <c r="N21" s="56">
        <f t="shared" si="32"/>
        <v>0</v>
      </c>
      <c r="O21" s="56">
        <f t="shared" si="33"/>
        <v>1</v>
      </c>
      <c r="P21" s="56">
        <f t="shared" si="34"/>
        <v>0</v>
      </c>
      <c r="Q21" s="56">
        <f t="shared" si="35"/>
        <v>0</v>
      </c>
      <c r="R21" s="56"/>
      <c r="S21" s="55" t="s">
        <v>173</v>
      </c>
      <c r="T21" s="34"/>
      <c r="U21" s="159" t="s">
        <v>83</v>
      </c>
      <c r="V21" s="197" t="s">
        <v>147</v>
      </c>
      <c r="W21" s="170">
        <f t="shared" si="0"/>
        <v>4</v>
      </c>
      <c r="X21" s="52">
        <f t="shared" si="1"/>
        <v>7</v>
      </c>
      <c r="Y21" s="52">
        <f t="shared" si="2"/>
        <v>5</v>
      </c>
      <c r="Z21" s="52">
        <f t="shared" si="3"/>
        <v>2</v>
      </c>
      <c r="AA21" s="52">
        <f>SUMIF($C$2:$C$123,V21,$I$2:$I$123)+SUMIF($S$2:$S$123,V21,$P$2:P$123)</f>
        <v>1</v>
      </c>
      <c r="AB21" s="171">
        <f t="shared" si="4"/>
        <v>1</v>
      </c>
      <c r="AC21" s="178">
        <f t="shared" si="5"/>
        <v>7</v>
      </c>
      <c r="AD21" s="181">
        <f t="shared" si="6"/>
        <v>0.58333333333333337</v>
      </c>
      <c r="AE21" s="178">
        <f>IF(W21&gt;0,IF(AH21=MIN($AH$19:$AH$23),2,0),)</f>
        <v>0</v>
      </c>
      <c r="AF21" s="191">
        <f>IF(W21&gt;0,IF(AD21=MAX($AD$19:$AD$23),AC21+AE21+2,AC21+AE21),)</f>
        <v>9</v>
      </c>
      <c r="AG21" s="187">
        <f t="shared" si="7"/>
        <v>2</v>
      </c>
      <c r="AH21" s="53">
        <f t="shared" si="8"/>
        <v>1.25</v>
      </c>
      <c r="AI21" s="207">
        <f t="shared" si="9"/>
        <v>1.75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147</v>
      </c>
      <c r="D22" s="56"/>
      <c r="E22" s="56">
        <f t="shared" si="24"/>
        <v>0</v>
      </c>
      <c r="F22" s="56">
        <f t="shared" si="25"/>
        <v>0</v>
      </c>
      <c r="G22" s="56">
        <f t="shared" si="26"/>
        <v>2</v>
      </c>
      <c r="H22" s="56">
        <f t="shared" si="27"/>
        <v>0</v>
      </c>
      <c r="I22" s="56">
        <f t="shared" si="28"/>
        <v>0</v>
      </c>
      <c r="J22" s="56">
        <f t="shared" si="29"/>
        <v>1</v>
      </c>
      <c r="K22" s="57"/>
      <c r="L22" s="56">
        <f t="shared" si="30"/>
        <v>3</v>
      </c>
      <c r="M22" s="56">
        <f t="shared" si="31"/>
        <v>2</v>
      </c>
      <c r="N22" s="56">
        <f t="shared" si="32"/>
        <v>0</v>
      </c>
      <c r="O22" s="56">
        <f t="shared" si="33"/>
        <v>1</v>
      </c>
      <c r="P22" s="56">
        <f t="shared" si="34"/>
        <v>0</v>
      </c>
      <c r="Q22" s="56">
        <f t="shared" si="35"/>
        <v>0</v>
      </c>
      <c r="R22" s="56"/>
      <c r="S22" s="55" t="s">
        <v>13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169</v>
      </c>
      <c r="D23" s="56"/>
      <c r="E23" s="56">
        <f t="shared" si="24"/>
        <v>0</v>
      </c>
      <c r="F23" s="56">
        <f t="shared" si="25"/>
        <v>0</v>
      </c>
      <c r="G23" s="56">
        <f t="shared" si="26"/>
        <v>2</v>
      </c>
      <c r="H23" s="56">
        <f t="shared" si="27"/>
        <v>0</v>
      </c>
      <c r="I23" s="56">
        <f t="shared" si="28"/>
        <v>0</v>
      </c>
      <c r="J23" s="56">
        <f t="shared" si="29"/>
        <v>1</v>
      </c>
      <c r="K23" s="57"/>
      <c r="L23" s="56">
        <f t="shared" si="30"/>
        <v>3</v>
      </c>
      <c r="M23" s="56">
        <f t="shared" si="31"/>
        <v>2</v>
      </c>
      <c r="N23" s="56">
        <f t="shared" si="32"/>
        <v>0</v>
      </c>
      <c r="O23" s="56">
        <f t="shared" si="33"/>
        <v>1</v>
      </c>
      <c r="P23" s="56">
        <f t="shared" si="34"/>
        <v>0</v>
      </c>
      <c r="Q23" s="56">
        <f t="shared" si="35"/>
        <v>0</v>
      </c>
      <c r="R23" s="56">
        <v>1</v>
      </c>
      <c r="S23" s="55" t="s">
        <v>175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147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 t="s">
        <v>143</v>
      </c>
      <c r="D24" s="56"/>
      <c r="E24" s="56">
        <f t="shared" si="24"/>
        <v>0</v>
      </c>
      <c r="F24" s="56">
        <f t="shared" si="25"/>
        <v>0</v>
      </c>
      <c r="G24" s="56">
        <f t="shared" si="26"/>
        <v>2</v>
      </c>
      <c r="H24" s="56">
        <f t="shared" si="27"/>
        <v>0</v>
      </c>
      <c r="I24" s="56">
        <f t="shared" si="28"/>
        <v>0</v>
      </c>
      <c r="J24" s="56">
        <f t="shared" si="29"/>
        <v>1</v>
      </c>
      <c r="K24" s="57"/>
      <c r="L24" s="56">
        <f t="shared" si="30"/>
        <v>3</v>
      </c>
      <c r="M24" s="56">
        <f t="shared" si="31"/>
        <v>2</v>
      </c>
      <c r="N24" s="56">
        <f t="shared" si="32"/>
        <v>0</v>
      </c>
      <c r="O24" s="56">
        <f t="shared" si="33"/>
        <v>1</v>
      </c>
      <c r="P24" s="56">
        <f t="shared" si="34"/>
        <v>0</v>
      </c>
      <c r="Q24" s="56">
        <f t="shared" si="35"/>
        <v>0</v>
      </c>
      <c r="R24" s="56">
        <v>1</v>
      </c>
      <c r="S24" s="55" t="s">
        <v>116</v>
      </c>
      <c r="T24" s="34"/>
      <c r="U24" s="163" t="s">
        <v>86</v>
      </c>
      <c r="V24" s="199" t="s">
        <v>116</v>
      </c>
      <c r="W24" s="169">
        <f t="shared" si="0"/>
        <v>4</v>
      </c>
      <c r="X24" s="164">
        <f t="shared" si="1"/>
        <v>3</v>
      </c>
      <c r="Y24" s="164">
        <f t="shared" si="2"/>
        <v>5</v>
      </c>
      <c r="Z24" s="164">
        <f t="shared" si="3"/>
        <v>1</v>
      </c>
      <c r="AA24" s="164">
        <f>SUMIF($C$2:$C$123,V24,$I$2:$I$123)+SUMIF($S$2:$S$123,V24,$P$2:P$123)</f>
        <v>1</v>
      </c>
      <c r="AB24" s="174">
        <f t="shared" si="4"/>
        <v>2</v>
      </c>
      <c r="AC24" s="180">
        <f t="shared" si="5"/>
        <v>4</v>
      </c>
      <c r="AD24" s="183">
        <f t="shared" si="6"/>
        <v>0.33333333333333331</v>
      </c>
      <c r="AE24" s="180">
        <f t="shared" ref="AE24:AE31" si="36">IF(W24&gt;0,IF(OR(LARGE($AI$24:$AI$31,2)=AI24,LARGE($AI$24:$AI$31,1)=AI24),2,0),)</f>
        <v>0</v>
      </c>
      <c r="AF24" s="190">
        <f t="shared" ref="AF24:AF31" si="37">IF(W24&gt;0,IF(OR(LARGE($AD$24:$AD$31,2)=AD24,LARGE($AD$24:$AD$31,1)=AD24),AC24+AE24+2,AC24+AE24),)</f>
        <v>4</v>
      </c>
      <c r="AG24" s="189">
        <f t="shared" si="7"/>
        <v>1</v>
      </c>
      <c r="AH24" s="165">
        <f t="shared" si="8"/>
        <v>1.25</v>
      </c>
      <c r="AI24" s="206">
        <f t="shared" si="9"/>
        <v>0.75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120</v>
      </c>
      <c r="D25" s="56"/>
      <c r="E25" s="56">
        <f t="shared" si="24"/>
        <v>0</v>
      </c>
      <c r="F25" s="56">
        <f t="shared" si="25"/>
        <v>0</v>
      </c>
      <c r="G25" s="56">
        <f t="shared" si="26"/>
        <v>2</v>
      </c>
      <c r="H25" s="56">
        <f t="shared" si="27"/>
        <v>0</v>
      </c>
      <c r="I25" s="56">
        <f t="shared" si="28"/>
        <v>0</v>
      </c>
      <c r="J25" s="56">
        <f t="shared" si="29"/>
        <v>1</v>
      </c>
      <c r="K25" s="57"/>
      <c r="L25" s="56">
        <f t="shared" si="30"/>
        <v>3</v>
      </c>
      <c r="M25" s="56">
        <f t="shared" si="31"/>
        <v>2</v>
      </c>
      <c r="N25" s="56">
        <f t="shared" si="32"/>
        <v>0</v>
      </c>
      <c r="O25" s="56">
        <f t="shared" si="33"/>
        <v>1</v>
      </c>
      <c r="P25" s="56">
        <f t="shared" si="34"/>
        <v>0</v>
      </c>
      <c r="Q25" s="56">
        <f t="shared" si="35"/>
        <v>0</v>
      </c>
      <c r="R25" s="56"/>
      <c r="S25" s="55" t="s">
        <v>174</v>
      </c>
      <c r="T25" s="34"/>
      <c r="U25" s="166" t="s">
        <v>86</v>
      </c>
      <c r="V25" s="200" t="s">
        <v>15</v>
      </c>
      <c r="W25" s="170">
        <f t="shared" si="0"/>
        <v>4</v>
      </c>
      <c r="X25" s="52">
        <f t="shared" si="1"/>
        <v>3</v>
      </c>
      <c r="Y25" s="52">
        <f t="shared" si="2"/>
        <v>3</v>
      </c>
      <c r="Z25" s="52">
        <f t="shared" si="3"/>
        <v>1</v>
      </c>
      <c r="AA25" s="52">
        <f>SUMIF($C$2:$C$123,V25,$I$2:$I$123)+SUMIF($S$2:$S$123,V25,$P$2:P$123)</f>
        <v>2</v>
      </c>
      <c r="AB25" s="171">
        <f t="shared" si="4"/>
        <v>1</v>
      </c>
      <c r="AC25" s="178">
        <f t="shared" si="5"/>
        <v>5</v>
      </c>
      <c r="AD25" s="181">
        <f t="shared" si="6"/>
        <v>0.41666666666666669</v>
      </c>
      <c r="AE25" s="178">
        <f t="shared" si="36"/>
        <v>0</v>
      </c>
      <c r="AF25" s="191">
        <f t="shared" si="37"/>
        <v>5</v>
      </c>
      <c r="AG25" s="187">
        <f t="shared" si="7"/>
        <v>2</v>
      </c>
      <c r="AH25" s="53">
        <f t="shared" si="8"/>
        <v>0.75</v>
      </c>
      <c r="AI25" s="207">
        <f t="shared" si="9"/>
        <v>0.75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0</v>
      </c>
      <c r="G26" s="56">
        <f t="shared" si="26"/>
        <v>2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2</v>
      </c>
      <c r="N26" s="56">
        <f t="shared" si="32"/>
        <v>0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200" t="s">
        <v>144</v>
      </c>
      <c r="W26" s="170">
        <f t="shared" si="0"/>
        <v>4</v>
      </c>
      <c r="X26" s="52">
        <f t="shared" si="1"/>
        <v>3</v>
      </c>
      <c r="Y26" s="52">
        <f t="shared" si="2"/>
        <v>3</v>
      </c>
      <c r="Z26" s="52">
        <f t="shared" si="3"/>
        <v>1</v>
      </c>
      <c r="AA26" s="52">
        <f>SUMIF($C$2:$C$123,V26,$I$2:$I$123)+SUMIF($S$2:$S$123,V26,$P$2:P$123)</f>
        <v>2</v>
      </c>
      <c r="AB26" s="171">
        <f t="shared" si="4"/>
        <v>1</v>
      </c>
      <c r="AC26" s="178">
        <f t="shared" si="5"/>
        <v>5</v>
      </c>
      <c r="AD26" s="181">
        <f t="shared" si="6"/>
        <v>0.41666666666666669</v>
      </c>
      <c r="AE26" s="178">
        <f t="shared" si="36"/>
        <v>0</v>
      </c>
      <c r="AF26" s="191">
        <f t="shared" si="37"/>
        <v>5</v>
      </c>
      <c r="AG26" s="187">
        <f t="shared" si="7"/>
        <v>0</v>
      </c>
      <c r="AH26" s="53">
        <f t="shared" si="8"/>
        <v>0.75</v>
      </c>
      <c r="AI26" s="207">
        <f t="shared" si="9"/>
        <v>0.75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0</v>
      </c>
      <c r="G27" s="67">
        <f t="shared" si="26"/>
        <v>2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2</v>
      </c>
      <c r="N27" s="67">
        <f t="shared" si="32"/>
        <v>0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 t="s">
        <v>175</v>
      </c>
      <c r="W27" s="170">
        <f t="shared" si="0"/>
        <v>4</v>
      </c>
      <c r="X27" s="52">
        <f t="shared" si="1"/>
        <v>3</v>
      </c>
      <c r="Y27" s="52">
        <f t="shared" si="2"/>
        <v>5</v>
      </c>
      <c r="Z27" s="52">
        <f t="shared" si="3"/>
        <v>1</v>
      </c>
      <c r="AA27" s="52">
        <f>SUMIF($C$2:$C$123,V27,$I$2:$I$123)+SUMIF($S$2:$S$123,V27,$P$2:P$123)</f>
        <v>1</v>
      </c>
      <c r="AB27" s="171">
        <f t="shared" si="4"/>
        <v>2</v>
      </c>
      <c r="AC27" s="178">
        <f t="shared" si="5"/>
        <v>4</v>
      </c>
      <c r="AD27" s="181">
        <f t="shared" si="6"/>
        <v>0.33333333333333331</v>
      </c>
      <c r="AE27" s="178">
        <f t="shared" si="36"/>
        <v>0</v>
      </c>
      <c r="AF27" s="191">
        <f t="shared" si="37"/>
        <v>4</v>
      </c>
      <c r="AG27" s="187">
        <f t="shared" si="7"/>
        <v>1</v>
      </c>
      <c r="AH27" s="53">
        <f t="shared" si="8"/>
        <v>1.25</v>
      </c>
      <c r="AI27" s="207">
        <f t="shared" si="9"/>
        <v>0.75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 t="s">
        <v>143</v>
      </c>
      <c r="W28" s="170">
        <f t="shared" si="0"/>
        <v>4</v>
      </c>
      <c r="X28" s="52">
        <f t="shared" si="1"/>
        <v>7</v>
      </c>
      <c r="Y28" s="52">
        <f t="shared" si="2"/>
        <v>5</v>
      </c>
      <c r="Z28" s="52">
        <f t="shared" si="3"/>
        <v>2</v>
      </c>
      <c r="AA28" s="52">
        <f>SUMIF($C$2:$C$123,V28,$I$2:$I$123)+SUMIF($S$2:$S$123,V28,$P$2:P$123)</f>
        <v>1</v>
      </c>
      <c r="AB28" s="171">
        <f t="shared" si="4"/>
        <v>1</v>
      </c>
      <c r="AC28" s="178">
        <f t="shared" si="5"/>
        <v>7</v>
      </c>
      <c r="AD28" s="181">
        <f t="shared" si="6"/>
        <v>0.58333333333333337</v>
      </c>
      <c r="AE28" s="178">
        <f t="shared" si="36"/>
        <v>2</v>
      </c>
      <c r="AF28" s="191">
        <f t="shared" si="37"/>
        <v>11</v>
      </c>
      <c r="AG28" s="187">
        <f t="shared" si="7"/>
        <v>1</v>
      </c>
      <c r="AH28" s="53">
        <f t="shared" si="8"/>
        <v>1.25</v>
      </c>
      <c r="AI28" s="207">
        <f t="shared" si="9"/>
        <v>1.75</v>
      </c>
      <c r="AJ28" s="34"/>
      <c r="AS28" s="97"/>
      <c r="AT28" s="294"/>
      <c r="AU28" s="425" t="s">
        <v>217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14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 t="s">
        <v>169</v>
      </c>
      <c r="W29" s="170">
        <f t="shared" si="0"/>
        <v>4</v>
      </c>
      <c r="X29" s="52">
        <f t="shared" si="1"/>
        <v>7</v>
      </c>
      <c r="Y29" s="52">
        <f t="shared" si="2"/>
        <v>5</v>
      </c>
      <c r="Z29" s="52">
        <f t="shared" si="3"/>
        <v>2</v>
      </c>
      <c r="AA29" s="52">
        <f>SUMIF($C$2:$C$123,V29,$I$2:$I$123)+SUMIF($S$2:$S$123,V29,$P$2:P$123)</f>
        <v>1</v>
      </c>
      <c r="AB29" s="171">
        <f t="shared" si="4"/>
        <v>1</v>
      </c>
      <c r="AC29" s="178">
        <f t="shared" si="5"/>
        <v>7</v>
      </c>
      <c r="AD29" s="181">
        <f t="shared" si="6"/>
        <v>0.58333333333333337</v>
      </c>
      <c r="AE29" s="178">
        <f t="shared" si="36"/>
        <v>2</v>
      </c>
      <c r="AF29" s="191">
        <f t="shared" si="37"/>
        <v>11</v>
      </c>
      <c r="AG29" s="187">
        <f t="shared" si="7"/>
        <v>0</v>
      </c>
      <c r="AH29" s="53">
        <f t="shared" si="8"/>
        <v>1.25</v>
      </c>
      <c r="AI29" s="207">
        <f t="shared" si="9"/>
        <v>1.75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Preto</v>
      </c>
      <c r="D30" s="49">
        <f>SUM(D31:D40)</f>
        <v>1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1</v>
      </c>
      <c r="S30" s="48" t="str">
        <f>S4</f>
        <v>Branco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Ralph</v>
      </c>
      <c r="D31" s="56"/>
      <c r="E31" s="56">
        <f t="shared" ref="E31:E40" si="38">IF((C31=""),0,IF($D$30=$R$30,1,IF($D$30&gt;$R$30,3,IF($D$30&lt;$R$30,0))))</f>
        <v>1</v>
      </c>
      <c r="F31" s="56">
        <f t="shared" ref="F31:F40" si="39">$D$30</f>
        <v>1</v>
      </c>
      <c r="G31" s="56">
        <f t="shared" ref="G31:G40" si="40">$R$30</f>
        <v>1</v>
      </c>
      <c r="H31" s="56">
        <f t="shared" ref="H31:H40" si="41">IF((C31=""),0,IF($D$30&gt;$R$30,1,0))</f>
        <v>0</v>
      </c>
      <c r="I31" s="56">
        <f t="shared" ref="I31:I40" si="42">IF((C31=""),0,IF($D$30=$R$30,1,0))</f>
        <v>1</v>
      </c>
      <c r="J31" s="56">
        <f t="shared" ref="J31:J40" si="43">IF((C31=""),0,IF($D$30&lt;$R$30,1,0))</f>
        <v>0</v>
      </c>
      <c r="K31" s="57"/>
      <c r="L31" s="56">
        <f t="shared" ref="L31:L40" si="44">IF((S31=""),0,IF($D$30=$R$30,1,IF($D$30&lt;$R$30,3,IF($D$30&gt;$R$30,0))))</f>
        <v>1</v>
      </c>
      <c r="M31" s="56">
        <f t="shared" ref="M31:M40" si="45">$R$30</f>
        <v>1</v>
      </c>
      <c r="N31" s="56">
        <f t="shared" ref="N31:N40" si="46">$D$30</f>
        <v>1</v>
      </c>
      <c r="O31" s="56">
        <f t="shared" ref="O31:O40" si="47">IF((S31=""),0,IF($D$30&lt;$R$30,1,0))</f>
        <v>0</v>
      </c>
      <c r="P31" s="56">
        <f t="shared" ref="P31:P40" si="48">IF((S31=""),0,IF($D$30=$R$30,1,0))</f>
        <v>1</v>
      </c>
      <c r="Q31" s="56">
        <f t="shared" ref="Q31:Q40" si="49">IF((S31=""),0,IF($D$30&gt;$R$30,1,0))</f>
        <v>0</v>
      </c>
      <c r="R31" s="56"/>
      <c r="S31" s="55" t="str">
        <f>$S$5</f>
        <v>Fabio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112</v>
      </c>
      <c r="D32" s="56"/>
      <c r="E32" s="56">
        <f t="shared" si="38"/>
        <v>1</v>
      </c>
      <c r="F32" s="56">
        <f t="shared" si="39"/>
        <v>1</v>
      </c>
      <c r="G32" s="56">
        <f t="shared" si="40"/>
        <v>1</v>
      </c>
      <c r="H32" s="56">
        <f t="shared" si="41"/>
        <v>0</v>
      </c>
      <c r="I32" s="56">
        <f t="shared" si="42"/>
        <v>1</v>
      </c>
      <c r="J32" s="56">
        <f t="shared" si="43"/>
        <v>0</v>
      </c>
      <c r="K32" s="57"/>
      <c r="L32" s="56">
        <f t="shared" si="44"/>
        <v>1</v>
      </c>
      <c r="M32" s="56">
        <f t="shared" si="45"/>
        <v>1</v>
      </c>
      <c r="N32" s="56">
        <f t="shared" si="46"/>
        <v>1</v>
      </c>
      <c r="O32" s="56">
        <f t="shared" si="47"/>
        <v>0</v>
      </c>
      <c r="P32" s="56">
        <f t="shared" si="48"/>
        <v>1</v>
      </c>
      <c r="Q32" s="56">
        <f t="shared" si="49"/>
        <v>0</v>
      </c>
      <c r="R32" s="56"/>
      <c r="S32" s="55" t="s">
        <v>84</v>
      </c>
      <c r="T32" s="34"/>
      <c r="U32" s="163" t="s">
        <v>16</v>
      </c>
      <c r="V32" s="199" t="s">
        <v>148</v>
      </c>
      <c r="W32" s="169">
        <f t="shared" si="0"/>
        <v>4</v>
      </c>
      <c r="X32" s="164">
        <f t="shared" si="1"/>
        <v>3</v>
      </c>
      <c r="Y32" s="164">
        <f t="shared" si="2"/>
        <v>3</v>
      </c>
      <c r="Z32" s="164">
        <f t="shared" si="3"/>
        <v>1</v>
      </c>
      <c r="AA32" s="164">
        <f>SUMIF($C$2:$C$123,V32,$I$2:$I$123)+SUMIF($S$2:$S$123,V32,$P$2:P$123)</f>
        <v>2</v>
      </c>
      <c r="AB32" s="174">
        <f t="shared" si="4"/>
        <v>1</v>
      </c>
      <c r="AC32" s="180">
        <f t="shared" si="5"/>
        <v>5</v>
      </c>
      <c r="AD32" s="183">
        <f t="shared" si="6"/>
        <v>0.41666666666666669</v>
      </c>
      <c r="AE32" s="180">
        <f>IF(W32&gt;0,IF(AI32=MAX($AI$32:$AI$36),2,0),)</f>
        <v>0</v>
      </c>
      <c r="AF32" s="190">
        <f>IF(W32&gt;0,IF(AD32=MAX($AD$32:$AD$36),AC32+AE32+2,AC32+AE32),)</f>
        <v>5</v>
      </c>
      <c r="AG32" s="189">
        <f t="shared" si="7"/>
        <v>0</v>
      </c>
      <c r="AH32" s="165">
        <f t="shared" si="8"/>
        <v>0.75</v>
      </c>
      <c r="AI32" s="206">
        <f t="shared" si="9"/>
        <v>0.75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216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114</v>
      </c>
      <c r="D33" s="56"/>
      <c r="E33" s="56">
        <f t="shared" si="38"/>
        <v>1</v>
      </c>
      <c r="F33" s="56">
        <f t="shared" si="39"/>
        <v>1</v>
      </c>
      <c r="G33" s="56">
        <f t="shared" si="40"/>
        <v>1</v>
      </c>
      <c r="H33" s="56">
        <f t="shared" si="41"/>
        <v>0</v>
      </c>
      <c r="I33" s="56">
        <f t="shared" si="42"/>
        <v>1</v>
      </c>
      <c r="J33" s="56">
        <f t="shared" si="43"/>
        <v>0</v>
      </c>
      <c r="K33" s="57"/>
      <c r="L33" s="56">
        <f t="shared" si="44"/>
        <v>1</v>
      </c>
      <c r="M33" s="56">
        <f t="shared" si="45"/>
        <v>1</v>
      </c>
      <c r="N33" s="56">
        <f t="shared" si="46"/>
        <v>1</v>
      </c>
      <c r="O33" s="56">
        <f t="shared" si="47"/>
        <v>0</v>
      </c>
      <c r="P33" s="56">
        <f t="shared" si="48"/>
        <v>1</v>
      </c>
      <c r="Q33" s="56">
        <f t="shared" si="49"/>
        <v>0</v>
      </c>
      <c r="R33" s="56">
        <v>1</v>
      </c>
      <c r="S33" s="55" t="s">
        <v>14</v>
      </c>
      <c r="T33" s="34"/>
      <c r="U33" s="166" t="s">
        <v>16</v>
      </c>
      <c r="V33" s="200" t="s">
        <v>174</v>
      </c>
      <c r="W33" s="170">
        <f t="shared" si="0"/>
        <v>4</v>
      </c>
      <c r="X33" s="52">
        <f t="shared" si="1"/>
        <v>3</v>
      </c>
      <c r="Y33" s="52">
        <f t="shared" si="2"/>
        <v>5</v>
      </c>
      <c r="Z33" s="52">
        <f t="shared" si="3"/>
        <v>1</v>
      </c>
      <c r="AA33" s="52">
        <f>SUMIF($C$2:$C$123,V33,$I$2:$I$123)+SUMIF($S$2:$S$123,V33,$P$2:P$123)</f>
        <v>1</v>
      </c>
      <c r="AB33" s="171">
        <f t="shared" si="4"/>
        <v>2</v>
      </c>
      <c r="AC33" s="178">
        <f t="shared" si="5"/>
        <v>4</v>
      </c>
      <c r="AD33" s="181">
        <f t="shared" si="6"/>
        <v>0.33333333333333331</v>
      </c>
      <c r="AE33" s="178">
        <f>IF(W33&gt;0,IF(AI33=MAX($AI$32:$AI$36),2,0),)</f>
        <v>0</v>
      </c>
      <c r="AF33" s="191">
        <f>IF(W33&gt;0,IF(AD33=MAX($AD$32:$AD$36),AC33+AE33+2,AC33+AE33),)</f>
        <v>4</v>
      </c>
      <c r="AG33" s="187">
        <f t="shared" si="7"/>
        <v>0</v>
      </c>
      <c r="AH33" s="53">
        <f t="shared" si="8"/>
        <v>1.25</v>
      </c>
      <c r="AI33" s="207">
        <f t="shared" si="9"/>
        <v>0.75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197</v>
      </c>
      <c r="D34" s="56"/>
      <c r="E34" s="56">
        <f t="shared" si="38"/>
        <v>1</v>
      </c>
      <c r="F34" s="56">
        <f t="shared" si="39"/>
        <v>1</v>
      </c>
      <c r="G34" s="56">
        <f t="shared" si="40"/>
        <v>1</v>
      </c>
      <c r="H34" s="56">
        <f t="shared" si="41"/>
        <v>0</v>
      </c>
      <c r="I34" s="56">
        <f t="shared" si="42"/>
        <v>1</v>
      </c>
      <c r="J34" s="56">
        <f t="shared" si="43"/>
        <v>0</v>
      </c>
      <c r="K34" s="57"/>
      <c r="L34" s="56">
        <f t="shared" si="44"/>
        <v>1</v>
      </c>
      <c r="M34" s="56">
        <f t="shared" si="45"/>
        <v>1</v>
      </c>
      <c r="N34" s="56">
        <f t="shared" si="46"/>
        <v>1</v>
      </c>
      <c r="O34" s="56">
        <f t="shared" si="47"/>
        <v>0</v>
      </c>
      <c r="P34" s="56">
        <f t="shared" si="48"/>
        <v>1</v>
      </c>
      <c r="Q34" s="56">
        <f t="shared" si="49"/>
        <v>0</v>
      </c>
      <c r="R34" s="56"/>
      <c r="S34" s="55" t="s">
        <v>82</v>
      </c>
      <c r="T34" s="34"/>
      <c r="U34" s="166" t="s">
        <v>16</v>
      </c>
      <c r="V34" s="200" t="s">
        <v>120</v>
      </c>
      <c r="W34" s="170">
        <f t="shared" si="0"/>
        <v>4</v>
      </c>
      <c r="X34" s="52">
        <f t="shared" si="1"/>
        <v>7</v>
      </c>
      <c r="Y34" s="52">
        <f t="shared" si="2"/>
        <v>5</v>
      </c>
      <c r="Z34" s="52">
        <f t="shared" si="3"/>
        <v>2</v>
      </c>
      <c r="AA34" s="52">
        <f>SUMIF($C$2:$C$123,V34,$I$2:$I$123)+SUMIF($S$2:$S$123,V34,$P$2:P$123)</f>
        <v>1</v>
      </c>
      <c r="AB34" s="171">
        <f t="shared" si="4"/>
        <v>1</v>
      </c>
      <c r="AC34" s="178">
        <f t="shared" si="5"/>
        <v>7</v>
      </c>
      <c r="AD34" s="181">
        <f t="shared" si="6"/>
        <v>0.58333333333333337</v>
      </c>
      <c r="AE34" s="178">
        <f>IF(W34&gt;0,IF(AI34=MAX($AI$32:$AI$36),2,0),)</f>
        <v>2</v>
      </c>
      <c r="AF34" s="191">
        <f>IF(W34&gt;0,IF(AD34=MAX($AD$32:$AD$36),AC34+AE34+2,AC34+AE34),)</f>
        <v>11</v>
      </c>
      <c r="AG34" s="187">
        <f t="shared" si="7"/>
        <v>0</v>
      </c>
      <c r="AH34" s="53">
        <f t="shared" si="8"/>
        <v>1.25</v>
      </c>
      <c r="AI34" s="207">
        <f t="shared" si="9"/>
        <v>1.75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85</v>
      </c>
      <c r="D35" s="56"/>
      <c r="E35" s="56">
        <f t="shared" si="38"/>
        <v>1</v>
      </c>
      <c r="F35" s="56">
        <f t="shared" si="39"/>
        <v>1</v>
      </c>
      <c r="G35" s="56">
        <f t="shared" si="40"/>
        <v>1</v>
      </c>
      <c r="H35" s="56">
        <f t="shared" si="41"/>
        <v>0</v>
      </c>
      <c r="I35" s="56">
        <f t="shared" si="42"/>
        <v>1</v>
      </c>
      <c r="J35" s="56">
        <f t="shared" si="43"/>
        <v>0</v>
      </c>
      <c r="K35" s="57"/>
      <c r="L35" s="56">
        <f t="shared" si="44"/>
        <v>1</v>
      </c>
      <c r="M35" s="56">
        <f t="shared" si="45"/>
        <v>1</v>
      </c>
      <c r="N35" s="56">
        <f t="shared" si="46"/>
        <v>1</v>
      </c>
      <c r="O35" s="56">
        <f t="shared" si="47"/>
        <v>0</v>
      </c>
      <c r="P35" s="56">
        <f t="shared" si="48"/>
        <v>1</v>
      </c>
      <c r="Q35" s="56">
        <f t="shared" si="49"/>
        <v>0</v>
      </c>
      <c r="R35" s="56"/>
      <c r="S35" s="55" t="s">
        <v>147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15</v>
      </c>
      <c r="D36" s="56">
        <v>1</v>
      </c>
      <c r="E36" s="56">
        <f t="shared" si="38"/>
        <v>1</v>
      </c>
      <c r="F36" s="56">
        <f t="shared" si="39"/>
        <v>1</v>
      </c>
      <c r="G36" s="56">
        <f t="shared" si="40"/>
        <v>1</v>
      </c>
      <c r="H36" s="56">
        <f t="shared" si="41"/>
        <v>0</v>
      </c>
      <c r="I36" s="56">
        <f t="shared" si="42"/>
        <v>1</v>
      </c>
      <c r="J36" s="56">
        <f t="shared" si="43"/>
        <v>0</v>
      </c>
      <c r="K36" s="57"/>
      <c r="L36" s="56">
        <f t="shared" si="44"/>
        <v>1</v>
      </c>
      <c r="M36" s="56">
        <f t="shared" si="45"/>
        <v>1</v>
      </c>
      <c r="N36" s="56">
        <f t="shared" si="46"/>
        <v>1</v>
      </c>
      <c r="O36" s="56">
        <f t="shared" si="47"/>
        <v>0</v>
      </c>
      <c r="P36" s="56">
        <f t="shared" si="48"/>
        <v>1</v>
      </c>
      <c r="Q36" s="56">
        <f t="shared" si="49"/>
        <v>0</v>
      </c>
      <c r="R36" s="56"/>
      <c r="S36" s="55" t="s">
        <v>169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202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 t="s">
        <v>144</v>
      </c>
      <c r="D37" s="56"/>
      <c r="E37" s="56">
        <f t="shared" si="38"/>
        <v>1</v>
      </c>
      <c r="F37" s="56">
        <f t="shared" si="39"/>
        <v>1</v>
      </c>
      <c r="G37" s="56">
        <f t="shared" si="40"/>
        <v>1</v>
      </c>
      <c r="H37" s="56">
        <f t="shared" si="41"/>
        <v>0</v>
      </c>
      <c r="I37" s="56">
        <f t="shared" si="42"/>
        <v>1</v>
      </c>
      <c r="J37" s="56">
        <f t="shared" si="43"/>
        <v>0</v>
      </c>
      <c r="K37" s="57"/>
      <c r="L37" s="56">
        <f t="shared" si="44"/>
        <v>1</v>
      </c>
      <c r="M37" s="56">
        <f t="shared" si="45"/>
        <v>1</v>
      </c>
      <c r="N37" s="56">
        <f t="shared" si="46"/>
        <v>1</v>
      </c>
      <c r="O37" s="56">
        <f t="shared" si="47"/>
        <v>0</v>
      </c>
      <c r="P37" s="56">
        <f t="shared" si="48"/>
        <v>1</v>
      </c>
      <c r="Q37" s="56">
        <f t="shared" si="49"/>
        <v>0</v>
      </c>
      <c r="R37" s="56"/>
      <c r="S37" s="55" t="s">
        <v>143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13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148</v>
      </c>
      <c r="D38" s="56"/>
      <c r="E38" s="56">
        <f t="shared" si="38"/>
        <v>1</v>
      </c>
      <c r="F38" s="56">
        <f t="shared" si="39"/>
        <v>1</v>
      </c>
      <c r="G38" s="56">
        <f t="shared" si="40"/>
        <v>1</v>
      </c>
      <c r="H38" s="56">
        <f t="shared" si="41"/>
        <v>0</v>
      </c>
      <c r="I38" s="56">
        <f t="shared" si="42"/>
        <v>1</v>
      </c>
      <c r="J38" s="56">
        <f t="shared" si="43"/>
        <v>0</v>
      </c>
      <c r="K38" s="57"/>
      <c r="L38" s="56">
        <f t="shared" si="44"/>
        <v>1</v>
      </c>
      <c r="M38" s="56">
        <f t="shared" si="45"/>
        <v>1</v>
      </c>
      <c r="N38" s="56">
        <f t="shared" si="46"/>
        <v>1</v>
      </c>
      <c r="O38" s="56">
        <f t="shared" si="47"/>
        <v>0</v>
      </c>
      <c r="P38" s="56">
        <f t="shared" si="48"/>
        <v>1</v>
      </c>
      <c r="Q38" s="56">
        <f t="shared" si="49"/>
        <v>0</v>
      </c>
      <c r="R38" s="56"/>
      <c r="S38" s="55" t="s">
        <v>120</v>
      </c>
      <c r="T38" s="34"/>
      <c r="U38" s="295">
        <f>COUNTA(V3:V36)</f>
        <v>23</v>
      </c>
      <c r="V38" s="338">
        <f>U38/Resumo!C159</f>
        <v>0.67647058823529416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1</v>
      </c>
      <c r="G39" s="56">
        <f t="shared" si="40"/>
        <v>1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1</v>
      </c>
      <c r="N39" s="56">
        <f t="shared" si="46"/>
        <v>1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1</v>
      </c>
      <c r="G40" s="67">
        <f t="shared" si="40"/>
        <v>1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1</v>
      </c>
      <c r="N40" s="67">
        <f t="shared" si="46"/>
        <v>1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0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23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6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Branco</v>
      </c>
      <c r="D43" s="49">
        <f>SUM(D44:D53)</f>
        <v>0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1</v>
      </c>
      <c r="S43" s="48" t="str">
        <f>C4</f>
        <v>Preto</v>
      </c>
      <c r="T43" s="34"/>
      <c r="U43" s="151" t="str">
        <f>IFERROR(VLOOKUP(V43,Resumo!$D$7:$E$147,2,FALSE),"")</f>
        <v>G</v>
      </c>
      <c r="V43" s="116" t="s">
        <v>77</v>
      </c>
      <c r="W43" s="116">
        <f t="shared" ref="W43:AC58" si="50">COUNTIFS($C$4:$C$131,$V43,$B$4:$B$131,W$42)+COUNTIFS($S$4:$S$131,$V43,$B$4:$B$131,W$42)</f>
        <v>6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Ralph</v>
      </c>
      <c r="D44" s="56"/>
      <c r="E44" s="56">
        <f t="shared" ref="E44:E53" si="51">IF((C44=""),0,IF($D$43=$R$43,1,IF($D$43&gt;$R$43,3,IF($D$43&lt;$R$43,0))))</f>
        <v>0</v>
      </c>
      <c r="F44" s="56">
        <f t="shared" ref="F44:F53" si="52">$D$43</f>
        <v>0</v>
      </c>
      <c r="G44" s="56">
        <f t="shared" ref="G44:G53" si="53">$R$43</f>
        <v>1</v>
      </c>
      <c r="H44" s="56">
        <f t="shared" ref="H44:H53" si="54">IF((C44=""),0,IF($D$43&gt;$R$43,1,0))</f>
        <v>0</v>
      </c>
      <c r="I44" s="56">
        <f t="shared" ref="I44:I53" si="55">IF((C44=""),0,IF($D$43=$R$43,1,0))</f>
        <v>0</v>
      </c>
      <c r="J44" s="56">
        <f t="shared" ref="J44:J53" si="56">IF((C44=""),0,IF($D$43&lt;$R$43,1,0))</f>
        <v>1</v>
      </c>
      <c r="K44" s="57"/>
      <c r="L44" s="56">
        <f t="shared" ref="L44:L53" si="57">IF((S44=""),0,IF($D$43=$R$43,1,IF($D$43&lt;$R$43,3,IF($D$43&gt;$R$43,0))))</f>
        <v>3</v>
      </c>
      <c r="M44" s="56">
        <f t="shared" ref="M44:M53" si="58">$R$43</f>
        <v>1</v>
      </c>
      <c r="N44" s="56">
        <f t="shared" ref="N44:N53" si="59">$D$43</f>
        <v>0</v>
      </c>
      <c r="O44" s="56">
        <f t="shared" ref="O44:O53" si="60">IF((S44=""),0,IF($D$43&lt;$R$43,1,0))</f>
        <v>1</v>
      </c>
      <c r="P44" s="56">
        <f t="shared" ref="P44:P53" si="61">IF((S44=""),0,IF($D$43=$R$43,1,0))</f>
        <v>0</v>
      </c>
      <c r="Q44" s="56">
        <f t="shared" ref="Q44:Q53" si="62">IF((S44=""),0,IF($D$43&gt;$R$43,1,0))</f>
        <v>0</v>
      </c>
      <c r="R44" s="56"/>
      <c r="S44" s="55" t="str">
        <f>$S$5</f>
        <v>Fabio</v>
      </c>
      <c r="T44" s="34"/>
      <c r="U44" s="153" t="str">
        <f>IFERROR(VLOOKUP(V44,Resumo!$D$7:$E$147,2,FALSE),"")</f>
        <v>G</v>
      </c>
      <c r="V44" s="114" t="s">
        <v>164</v>
      </c>
      <c r="W44" s="114">
        <f t="shared" si="50"/>
        <v>6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 t="s">
        <v>142</v>
      </c>
      <c r="D45" s="56"/>
      <c r="E45" s="56">
        <f t="shared" si="51"/>
        <v>0</v>
      </c>
      <c r="F45" s="56">
        <f t="shared" si="52"/>
        <v>0</v>
      </c>
      <c r="G45" s="56">
        <f t="shared" si="53"/>
        <v>1</v>
      </c>
      <c r="H45" s="56">
        <f t="shared" si="54"/>
        <v>0</v>
      </c>
      <c r="I45" s="56">
        <f t="shared" si="55"/>
        <v>0</v>
      </c>
      <c r="J45" s="56">
        <f t="shared" si="56"/>
        <v>1</v>
      </c>
      <c r="K45" s="57"/>
      <c r="L45" s="56">
        <f t="shared" si="57"/>
        <v>3</v>
      </c>
      <c r="M45" s="56">
        <f t="shared" si="58"/>
        <v>1</v>
      </c>
      <c r="N45" s="56">
        <f t="shared" si="59"/>
        <v>0</v>
      </c>
      <c r="O45" s="56">
        <f t="shared" si="60"/>
        <v>1</v>
      </c>
      <c r="P45" s="56">
        <f t="shared" si="61"/>
        <v>0</v>
      </c>
      <c r="Q45" s="56">
        <f t="shared" si="62"/>
        <v>0</v>
      </c>
      <c r="R45" s="56"/>
      <c r="S45" s="55" t="s">
        <v>112</v>
      </c>
      <c r="T45" s="34"/>
      <c r="U45" s="153" t="str">
        <f>IFERROR(VLOOKUP(V45,Resumo!$D$7:$E$147,2,FALSE),"")</f>
        <v>V</v>
      </c>
      <c r="V45" s="114" t="s">
        <v>13</v>
      </c>
      <c r="W45" s="114">
        <f t="shared" si="50"/>
        <v>0</v>
      </c>
      <c r="X45" s="114">
        <f t="shared" si="50"/>
        <v>0</v>
      </c>
      <c r="Y45" s="114">
        <f t="shared" si="50"/>
        <v>0</v>
      </c>
      <c r="Z45" s="114">
        <f t="shared" si="50"/>
        <v>0</v>
      </c>
      <c r="AA45" s="114">
        <f t="shared" si="50"/>
        <v>4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 t="s">
        <v>146</v>
      </c>
      <c r="D46" s="56"/>
      <c r="E46" s="56">
        <f t="shared" si="51"/>
        <v>0</v>
      </c>
      <c r="F46" s="56">
        <f t="shared" si="52"/>
        <v>0</v>
      </c>
      <c r="G46" s="56">
        <f t="shared" si="53"/>
        <v>1</v>
      </c>
      <c r="H46" s="56">
        <f t="shared" si="54"/>
        <v>0</v>
      </c>
      <c r="I46" s="56">
        <f t="shared" si="55"/>
        <v>0</v>
      </c>
      <c r="J46" s="56">
        <f t="shared" si="56"/>
        <v>1</v>
      </c>
      <c r="K46" s="57"/>
      <c r="L46" s="56">
        <f t="shared" si="57"/>
        <v>3</v>
      </c>
      <c r="M46" s="56">
        <f t="shared" si="58"/>
        <v>1</v>
      </c>
      <c r="N46" s="56">
        <f t="shared" si="59"/>
        <v>0</v>
      </c>
      <c r="O46" s="56">
        <f t="shared" si="60"/>
        <v>1</v>
      </c>
      <c r="P46" s="56">
        <f t="shared" si="61"/>
        <v>0</v>
      </c>
      <c r="Q46" s="56">
        <f t="shared" si="62"/>
        <v>0</v>
      </c>
      <c r="R46" s="56"/>
      <c r="S46" s="55" t="s">
        <v>114</v>
      </c>
      <c r="T46" s="34"/>
      <c r="U46" s="153" t="str">
        <f>IFERROR(VLOOKUP(V46,Resumo!$D$7:$E$147,2,FALSE),"")</f>
        <v>L</v>
      </c>
      <c r="V46" s="114" t="s">
        <v>146</v>
      </c>
      <c r="W46" s="114">
        <f t="shared" si="50"/>
        <v>0</v>
      </c>
      <c r="X46" s="114">
        <f t="shared" si="50"/>
        <v>0</v>
      </c>
      <c r="Y46" s="114">
        <f t="shared" si="50"/>
        <v>4</v>
      </c>
      <c r="Z46" s="114">
        <f t="shared" si="50"/>
        <v>0</v>
      </c>
      <c r="AA46" s="114">
        <f t="shared" si="50"/>
        <v>0</v>
      </c>
      <c r="AB46" s="114">
        <f t="shared" si="50"/>
        <v>0</v>
      </c>
      <c r="AC46" s="154">
        <f t="shared" si="50"/>
        <v>0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 t="s">
        <v>173</v>
      </c>
      <c r="D47" s="56"/>
      <c r="E47" s="56">
        <f t="shared" si="51"/>
        <v>0</v>
      </c>
      <c r="F47" s="56">
        <f t="shared" si="52"/>
        <v>0</v>
      </c>
      <c r="G47" s="56">
        <f t="shared" si="53"/>
        <v>1</v>
      </c>
      <c r="H47" s="56">
        <f t="shared" si="54"/>
        <v>0</v>
      </c>
      <c r="I47" s="56">
        <f t="shared" si="55"/>
        <v>0</v>
      </c>
      <c r="J47" s="56">
        <f t="shared" si="56"/>
        <v>1</v>
      </c>
      <c r="K47" s="57"/>
      <c r="L47" s="56">
        <f t="shared" si="57"/>
        <v>3</v>
      </c>
      <c r="M47" s="56">
        <f t="shared" si="58"/>
        <v>1</v>
      </c>
      <c r="N47" s="56">
        <f t="shared" si="59"/>
        <v>0</v>
      </c>
      <c r="O47" s="56">
        <f t="shared" si="60"/>
        <v>1</v>
      </c>
      <c r="P47" s="56">
        <f t="shared" si="61"/>
        <v>0</v>
      </c>
      <c r="Q47" s="56">
        <f t="shared" si="62"/>
        <v>0</v>
      </c>
      <c r="R47" s="56"/>
      <c r="S47" s="55" t="s">
        <v>197</v>
      </c>
      <c r="T47" s="34"/>
      <c r="U47" s="153" t="str">
        <f>IFERROR(VLOOKUP(V47,Resumo!$D$7:$E$147,2,FALSE),"")</f>
        <v>M</v>
      </c>
      <c r="V47" s="114" t="s">
        <v>116</v>
      </c>
      <c r="W47" s="114">
        <f t="shared" si="50"/>
        <v>0</v>
      </c>
      <c r="X47" s="114">
        <f t="shared" si="50"/>
        <v>0</v>
      </c>
      <c r="Y47" s="114">
        <f t="shared" si="50"/>
        <v>0</v>
      </c>
      <c r="Z47" s="114">
        <f t="shared" si="50"/>
        <v>0</v>
      </c>
      <c r="AA47" s="114">
        <f t="shared" si="50"/>
        <v>0</v>
      </c>
      <c r="AB47" s="114">
        <f t="shared" si="50"/>
        <v>4</v>
      </c>
      <c r="AC47" s="154">
        <f t="shared" si="50"/>
        <v>0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 t="s">
        <v>13</v>
      </c>
      <c r="D48" s="56"/>
      <c r="E48" s="56">
        <f t="shared" si="51"/>
        <v>0</v>
      </c>
      <c r="F48" s="56">
        <f t="shared" si="52"/>
        <v>0</v>
      </c>
      <c r="G48" s="56">
        <f t="shared" si="53"/>
        <v>1</v>
      </c>
      <c r="H48" s="56">
        <f t="shared" si="54"/>
        <v>0</v>
      </c>
      <c r="I48" s="56">
        <f t="shared" si="55"/>
        <v>0</v>
      </c>
      <c r="J48" s="56">
        <f t="shared" si="56"/>
        <v>1</v>
      </c>
      <c r="K48" s="57"/>
      <c r="L48" s="56">
        <f t="shared" si="57"/>
        <v>3</v>
      </c>
      <c r="M48" s="56">
        <f t="shared" si="58"/>
        <v>1</v>
      </c>
      <c r="N48" s="56">
        <f t="shared" si="59"/>
        <v>0</v>
      </c>
      <c r="O48" s="56">
        <f t="shared" si="60"/>
        <v>1</v>
      </c>
      <c r="P48" s="56">
        <f t="shared" si="61"/>
        <v>0</v>
      </c>
      <c r="Q48" s="56">
        <f t="shared" si="62"/>
        <v>0</v>
      </c>
      <c r="R48" s="56"/>
      <c r="S48" s="55" t="s">
        <v>85</v>
      </c>
      <c r="T48" s="34"/>
      <c r="U48" s="153" t="str">
        <f>IFERROR(VLOOKUP(V48,Resumo!$D$7:$E$147,2,FALSE),"")</f>
        <v>Z</v>
      </c>
      <c r="V48" s="114" t="s">
        <v>142</v>
      </c>
      <c r="W48" s="114">
        <f t="shared" si="50"/>
        <v>0</v>
      </c>
      <c r="X48" s="114">
        <f t="shared" si="50"/>
        <v>4</v>
      </c>
      <c r="Y48" s="114">
        <f t="shared" si="50"/>
        <v>0</v>
      </c>
      <c r="Z48" s="114">
        <f t="shared" si="50"/>
        <v>0</v>
      </c>
      <c r="AA48" s="114">
        <f t="shared" si="50"/>
        <v>0</v>
      </c>
      <c r="AB48" s="114">
        <f t="shared" si="50"/>
        <v>0</v>
      </c>
      <c r="AC48" s="154">
        <f t="shared" si="50"/>
        <v>0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 t="s">
        <v>175</v>
      </c>
      <c r="D49" s="56"/>
      <c r="E49" s="56">
        <f t="shared" si="51"/>
        <v>0</v>
      </c>
      <c r="F49" s="56">
        <f t="shared" si="52"/>
        <v>0</v>
      </c>
      <c r="G49" s="56">
        <f t="shared" si="53"/>
        <v>1</v>
      </c>
      <c r="H49" s="56">
        <f t="shared" si="54"/>
        <v>0</v>
      </c>
      <c r="I49" s="56">
        <f t="shared" si="55"/>
        <v>0</v>
      </c>
      <c r="J49" s="56">
        <f t="shared" si="56"/>
        <v>1</v>
      </c>
      <c r="K49" s="57"/>
      <c r="L49" s="56">
        <f t="shared" si="57"/>
        <v>3</v>
      </c>
      <c r="M49" s="56">
        <f t="shared" si="58"/>
        <v>1</v>
      </c>
      <c r="N49" s="56">
        <f t="shared" si="59"/>
        <v>0</v>
      </c>
      <c r="O49" s="56">
        <f t="shared" si="60"/>
        <v>1</v>
      </c>
      <c r="P49" s="56">
        <f t="shared" si="61"/>
        <v>0</v>
      </c>
      <c r="Q49" s="56">
        <f t="shared" si="62"/>
        <v>0</v>
      </c>
      <c r="R49" s="56">
        <v>1</v>
      </c>
      <c r="S49" s="55" t="s">
        <v>15</v>
      </c>
      <c r="T49" s="34"/>
      <c r="U49" s="153" t="str">
        <f>IFERROR(VLOOKUP(V49,Resumo!$D$7:$E$147,2,FALSE),"")</f>
        <v>L</v>
      </c>
      <c r="V49" s="114" t="s">
        <v>114</v>
      </c>
      <c r="W49" s="114">
        <f t="shared" si="50"/>
        <v>0</v>
      </c>
      <c r="X49" s="114">
        <f t="shared" si="50"/>
        <v>0</v>
      </c>
      <c r="Y49" s="114">
        <f t="shared" si="50"/>
        <v>4</v>
      </c>
      <c r="Z49" s="114">
        <f t="shared" si="50"/>
        <v>0</v>
      </c>
      <c r="AA49" s="114">
        <f t="shared" si="50"/>
        <v>0</v>
      </c>
      <c r="AB49" s="114">
        <f t="shared" si="50"/>
        <v>0</v>
      </c>
      <c r="AC49" s="154">
        <f t="shared" si="50"/>
        <v>0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 t="s">
        <v>116</v>
      </c>
      <c r="D50" s="56"/>
      <c r="E50" s="56">
        <f t="shared" si="51"/>
        <v>0</v>
      </c>
      <c r="F50" s="56">
        <f t="shared" si="52"/>
        <v>0</v>
      </c>
      <c r="G50" s="56">
        <f t="shared" si="53"/>
        <v>1</v>
      </c>
      <c r="H50" s="56">
        <f t="shared" si="54"/>
        <v>0</v>
      </c>
      <c r="I50" s="56">
        <f t="shared" si="55"/>
        <v>0</v>
      </c>
      <c r="J50" s="56">
        <f t="shared" si="56"/>
        <v>1</v>
      </c>
      <c r="K50" s="57"/>
      <c r="L50" s="56">
        <f t="shared" si="57"/>
        <v>3</v>
      </c>
      <c r="M50" s="56">
        <f t="shared" si="58"/>
        <v>1</v>
      </c>
      <c r="N50" s="56">
        <f t="shared" si="59"/>
        <v>0</v>
      </c>
      <c r="O50" s="56">
        <f t="shared" si="60"/>
        <v>1</v>
      </c>
      <c r="P50" s="56">
        <f t="shared" si="61"/>
        <v>0</v>
      </c>
      <c r="Q50" s="56">
        <f t="shared" si="62"/>
        <v>0</v>
      </c>
      <c r="R50" s="56"/>
      <c r="S50" s="55" t="s">
        <v>144</v>
      </c>
      <c r="T50" s="34"/>
      <c r="U50" s="153" t="str">
        <f>IFERROR(VLOOKUP(V50,Resumo!$D$7:$E$147,2,FALSE),"")</f>
        <v>A</v>
      </c>
      <c r="V50" s="114" t="s">
        <v>148</v>
      </c>
      <c r="W50" s="114">
        <f t="shared" si="50"/>
        <v>0</v>
      </c>
      <c r="X50" s="114">
        <f t="shared" si="50"/>
        <v>0</v>
      </c>
      <c r="Y50" s="114">
        <f t="shared" si="50"/>
        <v>0</v>
      </c>
      <c r="Z50" s="114">
        <f t="shared" si="50"/>
        <v>0</v>
      </c>
      <c r="AA50" s="114">
        <f t="shared" si="50"/>
        <v>0</v>
      </c>
      <c r="AB50" s="114">
        <f t="shared" si="50"/>
        <v>0</v>
      </c>
      <c r="AC50" s="154">
        <f t="shared" si="50"/>
        <v>4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 t="s">
        <v>174</v>
      </c>
      <c r="D51" s="56"/>
      <c r="E51" s="56">
        <f t="shared" si="51"/>
        <v>0</v>
      </c>
      <c r="F51" s="56">
        <f t="shared" si="52"/>
        <v>0</v>
      </c>
      <c r="G51" s="56">
        <f t="shared" si="53"/>
        <v>1</v>
      </c>
      <c r="H51" s="56">
        <f t="shared" si="54"/>
        <v>0</v>
      </c>
      <c r="I51" s="56">
        <f t="shared" si="55"/>
        <v>0</v>
      </c>
      <c r="J51" s="56">
        <f t="shared" si="56"/>
        <v>1</v>
      </c>
      <c r="K51" s="57"/>
      <c r="L51" s="56">
        <f t="shared" si="57"/>
        <v>3</v>
      </c>
      <c r="M51" s="56">
        <f t="shared" si="58"/>
        <v>1</v>
      </c>
      <c r="N51" s="56">
        <f t="shared" si="59"/>
        <v>0</v>
      </c>
      <c r="O51" s="56">
        <f t="shared" si="60"/>
        <v>1</v>
      </c>
      <c r="P51" s="56">
        <f t="shared" si="61"/>
        <v>0</v>
      </c>
      <c r="Q51" s="56">
        <f t="shared" si="62"/>
        <v>0</v>
      </c>
      <c r="R51" s="56"/>
      <c r="S51" s="55" t="s">
        <v>148</v>
      </c>
      <c r="T51" s="34"/>
      <c r="U51" s="153" t="str">
        <f>IFERROR(VLOOKUP(V51,Resumo!$D$7:$E$147,2,FALSE),"")</f>
        <v>L</v>
      </c>
      <c r="V51" s="114" t="s">
        <v>197</v>
      </c>
      <c r="W51" s="114">
        <f t="shared" si="50"/>
        <v>0</v>
      </c>
      <c r="X51" s="114">
        <f t="shared" si="50"/>
        <v>0</v>
      </c>
      <c r="Y51" s="114">
        <f t="shared" si="50"/>
        <v>0</v>
      </c>
      <c r="Z51" s="114">
        <f t="shared" si="50"/>
        <v>4</v>
      </c>
      <c r="AA51" s="114">
        <f t="shared" si="50"/>
        <v>0</v>
      </c>
      <c r="AB51" s="114">
        <f t="shared" si="50"/>
        <v>0</v>
      </c>
      <c r="AC51" s="154">
        <f t="shared" si="50"/>
        <v>0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0</v>
      </c>
      <c r="G52" s="56">
        <f t="shared" si="53"/>
        <v>1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1</v>
      </c>
      <c r="N52" s="56">
        <f t="shared" si="59"/>
        <v>0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M</v>
      </c>
      <c r="V52" s="114" t="s">
        <v>174</v>
      </c>
      <c r="W52" s="114">
        <f t="shared" si="50"/>
        <v>0</v>
      </c>
      <c r="X52" s="114">
        <f t="shared" si="50"/>
        <v>0</v>
      </c>
      <c r="Y52" s="114">
        <f t="shared" si="50"/>
        <v>0</v>
      </c>
      <c r="Z52" s="114">
        <f t="shared" si="50"/>
        <v>0</v>
      </c>
      <c r="AA52" s="114">
        <f t="shared" si="50"/>
        <v>0</v>
      </c>
      <c r="AB52" s="114">
        <f t="shared" si="50"/>
        <v>0</v>
      </c>
      <c r="AC52" s="154">
        <f t="shared" si="50"/>
        <v>4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0</v>
      </c>
      <c r="G53" s="67">
        <f t="shared" si="53"/>
        <v>1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1</v>
      </c>
      <c r="N53" s="67">
        <f t="shared" si="59"/>
        <v>0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M</v>
      </c>
      <c r="V53" s="114" t="s">
        <v>15</v>
      </c>
      <c r="W53" s="114">
        <f t="shared" si="50"/>
        <v>0</v>
      </c>
      <c r="X53" s="114">
        <f t="shared" si="50"/>
        <v>0</v>
      </c>
      <c r="Y53" s="114">
        <f t="shared" si="50"/>
        <v>0</v>
      </c>
      <c r="Z53" s="114">
        <f t="shared" si="50"/>
        <v>0</v>
      </c>
      <c r="AA53" s="114">
        <f t="shared" si="50"/>
        <v>0</v>
      </c>
      <c r="AB53" s="114">
        <f t="shared" si="50"/>
        <v>4</v>
      </c>
      <c r="AC53" s="154">
        <f t="shared" si="50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L</v>
      </c>
      <c r="V54" s="114" t="s">
        <v>144</v>
      </c>
      <c r="W54" s="114">
        <f t="shared" si="50"/>
        <v>0</v>
      </c>
      <c r="X54" s="114">
        <f t="shared" si="50"/>
        <v>0</v>
      </c>
      <c r="Y54" s="114">
        <f t="shared" si="50"/>
        <v>0</v>
      </c>
      <c r="Z54" s="114">
        <f t="shared" si="50"/>
        <v>0</v>
      </c>
      <c r="AA54" s="114">
        <f t="shared" si="50"/>
        <v>0</v>
      </c>
      <c r="AB54" s="114">
        <f t="shared" si="50"/>
        <v>4</v>
      </c>
      <c r="AC54" s="154">
        <f t="shared" si="50"/>
        <v>0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Z</v>
      </c>
      <c r="V55" s="114" t="s">
        <v>112</v>
      </c>
      <c r="W55" s="114">
        <f t="shared" si="50"/>
        <v>0</v>
      </c>
      <c r="X55" s="114">
        <f t="shared" si="50"/>
        <v>4</v>
      </c>
      <c r="Y55" s="114">
        <f t="shared" si="50"/>
        <v>0</v>
      </c>
      <c r="Z55" s="114">
        <f t="shared" si="50"/>
        <v>0</v>
      </c>
      <c r="AA55" s="114">
        <f t="shared" si="50"/>
        <v>0</v>
      </c>
      <c r="AB55" s="114">
        <f t="shared" si="50"/>
        <v>0</v>
      </c>
      <c r="AC55" s="154">
        <f t="shared" si="50"/>
        <v>0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 t="str">
        <f>C4</f>
        <v>Preto</v>
      </c>
      <c r="D56" s="49">
        <f>SUM(D57:D66)</f>
        <v>4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1</v>
      </c>
      <c r="S56" s="48" t="str">
        <f>S4</f>
        <v>Branco</v>
      </c>
      <c r="T56" s="34"/>
      <c r="U56" s="153" t="str">
        <f>IFERROR(VLOOKUP(V56,Resumo!$D$7:$E$147,2,FALSE),"")</f>
        <v>L</v>
      </c>
      <c r="V56" s="114" t="s">
        <v>173</v>
      </c>
      <c r="W56" s="114">
        <f t="shared" si="50"/>
        <v>0</v>
      </c>
      <c r="X56" s="114">
        <f t="shared" si="50"/>
        <v>0</v>
      </c>
      <c r="Y56" s="114">
        <f t="shared" si="50"/>
        <v>0</v>
      </c>
      <c r="Z56" s="114">
        <f t="shared" si="50"/>
        <v>4</v>
      </c>
      <c r="AA56" s="114">
        <f t="shared" si="50"/>
        <v>0</v>
      </c>
      <c r="AB56" s="114">
        <f t="shared" si="50"/>
        <v>0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 t="str">
        <f>C5</f>
        <v>Ralph</v>
      </c>
      <c r="D57" s="56"/>
      <c r="E57" s="56">
        <f t="shared" ref="E57:E66" si="63">IF((C57=""),0,IF($D$56=$R$56,1,IF($D$56&gt;$R$56,3,IF($D$56&lt;$R$56,0))))</f>
        <v>3</v>
      </c>
      <c r="F57" s="56">
        <f t="shared" ref="F57:F66" si="64">$D$56</f>
        <v>4</v>
      </c>
      <c r="G57" s="56">
        <f t="shared" ref="G57:G66" si="65">$R$56</f>
        <v>1</v>
      </c>
      <c r="H57" s="56">
        <f t="shared" ref="H57:H66" si="66">IF((C57=""),0,IF($D$56&gt;$R$56,1,0))</f>
        <v>1</v>
      </c>
      <c r="I57" s="56">
        <f t="shared" ref="I57:I66" si="67">IF((C57=""),0,IF($D$56=$R$56,1,0))</f>
        <v>0</v>
      </c>
      <c r="J57" s="56">
        <f t="shared" ref="J57:J66" si="68">IF((C57=""),0,IF($D$56&lt;$R$56,1,0))</f>
        <v>0</v>
      </c>
      <c r="K57" s="57"/>
      <c r="L57" s="56">
        <f t="shared" ref="L57:L66" si="69">IF((S57=""),0,IF($D$56=$R$56,1,IF($D$56&lt;$R$56,3,IF($D$56&gt;$R$56,0))))</f>
        <v>0</v>
      </c>
      <c r="M57" s="56">
        <f t="shared" ref="M57:M66" si="70">$R$56</f>
        <v>1</v>
      </c>
      <c r="N57" s="56">
        <f t="shared" ref="N57:N66" si="71">$D$56</f>
        <v>4</v>
      </c>
      <c r="O57" s="56">
        <f t="shared" ref="O57:O66" si="72">IF((S57=""),0,IF($D$56&lt;$R$56,1,0))</f>
        <v>0</v>
      </c>
      <c r="P57" s="56">
        <f t="shared" ref="P57:P66" si="73">IF((S57=""),0,IF($D$56=$R$56,1,0))</f>
        <v>0</v>
      </c>
      <c r="Q57" s="56">
        <f t="shared" ref="Q57:Q66" si="74">IF((S57=""),0,IF($D$56&gt;$R$56,1,0))</f>
        <v>1</v>
      </c>
      <c r="R57" s="56"/>
      <c r="S57" s="55" t="str">
        <f>S5</f>
        <v>Fabio</v>
      </c>
      <c r="T57" s="34"/>
      <c r="U57" s="153" t="str">
        <f>IFERROR(VLOOKUP(V57,Resumo!$D$7:$E$147,2,FALSE),"")</f>
        <v>M</v>
      </c>
      <c r="V57" s="114" t="s">
        <v>175</v>
      </c>
      <c r="W57" s="114">
        <f t="shared" si="50"/>
        <v>0</v>
      </c>
      <c r="X57" s="114">
        <f t="shared" si="50"/>
        <v>0</v>
      </c>
      <c r="Y57" s="114">
        <f t="shared" si="50"/>
        <v>0</v>
      </c>
      <c r="Z57" s="114">
        <f t="shared" si="50"/>
        <v>0</v>
      </c>
      <c r="AA57" s="114">
        <f t="shared" si="50"/>
        <v>0</v>
      </c>
      <c r="AB57" s="114">
        <f t="shared" si="50"/>
        <v>4</v>
      </c>
      <c r="AC57" s="154">
        <f t="shared" si="50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 t="s">
        <v>84</v>
      </c>
      <c r="D58" s="56"/>
      <c r="E58" s="56">
        <f t="shared" si="63"/>
        <v>3</v>
      </c>
      <c r="F58" s="56">
        <f t="shared" si="64"/>
        <v>4</v>
      </c>
      <c r="G58" s="56">
        <f t="shared" si="65"/>
        <v>1</v>
      </c>
      <c r="H58" s="56">
        <f t="shared" si="66"/>
        <v>1</v>
      </c>
      <c r="I58" s="56">
        <f t="shared" si="67"/>
        <v>0</v>
      </c>
      <c r="J58" s="56">
        <f t="shared" si="68"/>
        <v>0</v>
      </c>
      <c r="K58" s="57"/>
      <c r="L58" s="56">
        <f t="shared" si="69"/>
        <v>0</v>
      </c>
      <c r="M58" s="56">
        <f t="shared" si="70"/>
        <v>1</v>
      </c>
      <c r="N58" s="56">
        <f t="shared" si="71"/>
        <v>4</v>
      </c>
      <c r="O58" s="56">
        <f t="shared" si="72"/>
        <v>0</v>
      </c>
      <c r="P58" s="56">
        <f t="shared" si="73"/>
        <v>0</v>
      </c>
      <c r="Q58" s="56">
        <f t="shared" si="74"/>
        <v>1</v>
      </c>
      <c r="R58" s="56"/>
      <c r="S58" s="55" t="s">
        <v>142</v>
      </c>
      <c r="T58" s="34"/>
      <c r="U58" s="153" t="str">
        <f>IFERROR(VLOOKUP(V58,Resumo!$D$7:$E$147,2,FALSE),"")</f>
        <v>V</v>
      </c>
      <c r="V58" s="114" t="s">
        <v>85</v>
      </c>
      <c r="W58" s="114">
        <f t="shared" si="50"/>
        <v>0</v>
      </c>
      <c r="X58" s="114">
        <f t="shared" si="50"/>
        <v>0</v>
      </c>
      <c r="Y58" s="114">
        <f t="shared" si="50"/>
        <v>0</v>
      </c>
      <c r="Z58" s="114">
        <f t="shared" si="50"/>
        <v>0</v>
      </c>
      <c r="AA58" s="114">
        <f t="shared" si="50"/>
        <v>4</v>
      </c>
      <c r="AB58" s="114">
        <f t="shared" si="50"/>
        <v>0</v>
      </c>
      <c r="AC58" s="154">
        <f t="shared" si="50"/>
        <v>0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 t="s">
        <v>169</v>
      </c>
      <c r="D59" s="56"/>
      <c r="E59" s="56">
        <f t="shared" si="63"/>
        <v>3</v>
      </c>
      <c r="F59" s="56">
        <f t="shared" si="64"/>
        <v>4</v>
      </c>
      <c r="G59" s="56">
        <f t="shared" si="65"/>
        <v>1</v>
      </c>
      <c r="H59" s="56">
        <f t="shared" si="66"/>
        <v>1</v>
      </c>
      <c r="I59" s="56">
        <f t="shared" si="67"/>
        <v>0</v>
      </c>
      <c r="J59" s="56">
        <f t="shared" si="68"/>
        <v>0</v>
      </c>
      <c r="K59" s="57"/>
      <c r="L59" s="56">
        <f t="shared" si="69"/>
        <v>0</v>
      </c>
      <c r="M59" s="56">
        <f t="shared" si="70"/>
        <v>1</v>
      </c>
      <c r="N59" s="56">
        <f t="shared" si="71"/>
        <v>4</v>
      </c>
      <c r="O59" s="56">
        <f t="shared" si="72"/>
        <v>0</v>
      </c>
      <c r="P59" s="56">
        <f t="shared" si="73"/>
        <v>0</v>
      </c>
      <c r="Q59" s="56">
        <f t="shared" si="74"/>
        <v>1</v>
      </c>
      <c r="R59" s="56"/>
      <c r="S59" s="55" t="s">
        <v>146</v>
      </c>
      <c r="T59" s="34"/>
      <c r="U59" s="153" t="str">
        <f>IFERROR(VLOOKUP(V59,Resumo!$D$7:$E$147,2,FALSE),"")</f>
        <v>M</v>
      </c>
      <c r="V59" s="114" t="s">
        <v>143</v>
      </c>
      <c r="W59" s="114">
        <f t="shared" ref="W59:AC74" si="75">COUNTIFS($C$4:$C$131,$V59,$B$4:$B$131,W$42)+COUNTIFS($S$4:$S$131,$V59,$B$4:$B$131,W$42)</f>
        <v>0</v>
      </c>
      <c r="X59" s="114">
        <f t="shared" si="75"/>
        <v>0</v>
      </c>
      <c r="Y59" s="114">
        <f t="shared" si="75"/>
        <v>0</v>
      </c>
      <c r="Z59" s="114">
        <f t="shared" si="75"/>
        <v>0</v>
      </c>
      <c r="AA59" s="114">
        <f t="shared" si="75"/>
        <v>0</v>
      </c>
      <c r="AB59" s="114">
        <f t="shared" si="75"/>
        <v>4</v>
      </c>
      <c r="AC59" s="154">
        <f t="shared" si="75"/>
        <v>0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 t="s">
        <v>82</v>
      </c>
      <c r="D60" s="56">
        <v>1</v>
      </c>
      <c r="E60" s="56">
        <f t="shared" si="63"/>
        <v>3</v>
      </c>
      <c r="F60" s="56">
        <f t="shared" si="64"/>
        <v>4</v>
      </c>
      <c r="G60" s="56">
        <f t="shared" si="65"/>
        <v>1</v>
      </c>
      <c r="H60" s="56">
        <f t="shared" si="66"/>
        <v>1</v>
      </c>
      <c r="I60" s="56">
        <f t="shared" si="67"/>
        <v>0</v>
      </c>
      <c r="J60" s="56">
        <f t="shared" si="68"/>
        <v>0</v>
      </c>
      <c r="K60" s="57"/>
      <c r="L60" s="56">
        <f t="shared" si="69"/>
        <v>0</v>
      </c>
      <c r="M60" s="56">
        <f t="shared" si="70"/>
        <v>1</v>
      </c>
      <c r="N60" s="56">
        <f t="shared" si="71"/>
        <v>4</v>
      </c>
      <c r="O60" s="56">
        <f t="shared" si="72"/>
        <v>0</v>
      </c>
      <c r="P60" s="56">
        <f t="shared" si="73"/>
        <v>0</v>
      </c>
      <c r="Q60" s="56">
        <f t="shared" si="74"/>
        <v>1</v>
      </c>
      <c r="R60" s="56">
        <v>1</v>
      </c>
      <c r="S60" s="55" t="s">
        <v>173</v>
      </c>
      <c r="T60" s="34"/>
      <c r="U60" s="153" t="str">
        <f>IFERROR(VLOOKUP(V60,Resumo!$D$7:$E$147,2,FALSE),"")</f>
        <v>L</v>
      </c>
      <c r="V60" s="114" t="s">
        <v>82</v>
      </c>
      <c r="W60" s="114">
        <f t="shared" si="75"/>
        <v>0</v>
      </c>
      <c r="X60" s="114">
        <f t="shared" si="75"/>
        <v>0</v>
      </c>
      <c r="Y60" s="114">
        <f t="shared" si="75"/>
        <v>0</v>
      </c>
      <c r="Z60" s="114">
        <f t="shared" si="75"/>
        <v>4</v>
      </c>
      <c r="AA60" s="114">
        <f t="shared" si="75"/>
        <v>0</v>
      </c>
      <c r="AB60" s="114">
        <f t="shared" si="75"/>
        <v>0</v>
      </c>
      <c r="AC60" s="154">
        <f t="shared" si="75"/>
        <v>0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 t="s">
        <v>14</v>
      </c>
      <c r="D61" s="56"/>
      <c r="E61" s="56">
        <f t="shared" si="63"/>
        <v>3</v>
      </c>
      <c r="F61" s="56">
        <f t="shared" si="64"/>
        <v>4</v>
      </c>
      <c r="G61" s="56">
        <f t="shared" si="65"/>
        <v>1</v>
      </c>
      <c r="H61" s="56">
        <f t="shared" si="66"/>
        <v>1</v>
      </c>
      <c r="I61" s="56">
        <f t="shared" si="67"/>
        <v>0</v>
      </c>
      <c r="J61" s="56">
        <f t="shared" si="68"/>
        <v>0</v>
      </c>
      <c r="K61" s="57"/>
      <c r="L61" s="56">
        <f t="shared" si="69"/>
        <v>0</v>
      </c>
      <c r="M61" s="56">
        <f t="shared" si="70"/>
        <v>1</v>
      </c>
      <c r="N61" s="56">
        <f t="shared" si="71"/>
        <v>4</v>
      </c>
      <c r="O61" s="56">
        <f t="shared" si="72"/>
        <v>0</v>
      </c>
      <c r="P61" s="56">
        <f t="shared" si="73"/>
        <v>0</v>
      </c>
      <c r="Q61" s="56">
        <f t="shared" si="74"/>
        <v>1</v>
      </c>
      <c r="R61" s="56"/>
      <c r="S61" s="55" t="s">
        <v>13</v>
      </c>
      <c r="T61" s="34"/>
      <c r="U61" s="153" t="str">
        <f>IFERROR(VLOOKUP(V61,Resumo!$D$7:$E$147,2,FALSE),"")</f>
        <v>M</v>
      </c>
      <c r="V61" s="114" t="s">
        <v>147</v>
      </c>
      <c r="W61" s="114">
        <f t="shared" si="75"/>
        <v>0</v>
      </c>
      <c r="X61" s="114">
        <f t="shared" si="75"/>
        <v>0</v>
      </c>
      <c r="Y61" s="114">
        <f t="shared" si="75"/>
        <v>0</v>
      </c>
      <c r="Z61" s="114">
        <f t="shared" si="75"/>
        <v>0</v>
      </c>
      <c r="AA61" s="114">
        <f t="shared" si="75"/>
        <v>2</v>
      </c>
      <c r="AB61" s="114">
        <f t="shared" si="75"/>
        <v>2</v>
      </c>
      <c r="AC61" s="154">
        <f t="shared" si="75"/>
        <v>0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 t="s">
        <v>147</v>
      </c>
      <c r="D62" s="56">
        <v>2</v>
      </c>
      <c r="E62" s="56">
        <f t="shared" si="63"/>
        <v>3</v>
      </c>
      <c r="F62" s="56">
        <f t="shared" si="64"/>
        <v>4</v>
      </c>
      <c r="G62" s="56">
        <f t="shared" si="65"/>
        <v>1</v>
      </c>
      <c r="H62" s="56">
        <f t="shared" si="66"/>
        <v>1</v>
      </c>
      <c r="I62" s="56">
        <f t="shared" si="67"/>
        <v>0</v>
      </c>
      <c r="J62" s="56">
        <f t="shared" si="68"/>
        <v>0</v>
      </c>
      <c r="K62" s="57"/>
      <c r="L62" s="56">
        <f t="shared" si="69"/>
        <v>0</v>
      </c>
      <c r="M62" s="56">
        <f t="shared" si="70"/>
        <v>1</v>
      </c>
      <c r="N62" s="56">
        <f t="shared" si="71"/>
        <v>4</v>
      </c>
      <c r="O62" s="56">
        <f t="shared" si="72"/>
        <v>0</v>
      </c>
      <c r="P62" s="56">
        <f t="shared" si="73"/>
        <v>0</v>
      </c>
      <c r="Q62" s="56">
        <f t="shared" si="74"/>
        <v>1</v>
      </c>
      <c r="R62" s="56"/>
      <c r="S62" s="55" t="s">
        <v>175</v>
      </c>
      <c r="T62" s="34"/>
      <c r="U62" s="153" t="str">
        <f>IFERROR(VLOOKUP(V62,Resumo!$D$7:$E$147,2,FALSE),"")</f>
        <v>M</v>
      </c>
      <c r="V62" s="114" t="s">
        <v>169</v>
      </c>
      <c r="W62" s="114">
        <f t="shared" si="75"/>
        <v>0</v>
      </c>
      <c r="X62" s="114">
        <f t="shared" si="75"/>
        <v>0</v>
      </c>
      <c r="Y62" s="114">
        <f t="shared" si="75"/>
        <v>2</v>
      </c>
      <c r="Z62" s="114">
        <f t="shared" si="75"/>
        <v>0</v>
      </c>
      <c r="AA62" s="114">
        <f t="shared" si="75"/>
        <v>0</v>
      </c>
      <c r="AB62" s="114">
        <f t="shared" si="75"/>
        <v>2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 t="s">
        <v>143</v>
      </c>
      <c r="D63" s="56">
        <v>1</v>
      </c>
      <c r="E63" s="56">
        <f t="shared" si="63"/>
        <v>3</v>
      </c>
      <c r="F63" s="56">
        <f t="shared" si="64"/>
        <v>4</v>
      </c>
      <c r="G63" s="56">
        <f t="shared" si="65"/>
        <v>1</v>
      </c>
      <c r="H63" s="56">
        <f t="shared" si="66"/>
        <v>1</v>
      </c>
      <c r="I63" s="56">
        <f t="shared" si="67"/>
        <v>0</v>
      </c>
      <c r="J63" s="56">
        <f t="shared" si="68"/>
        <v>0</v>
      </c>
      <c r="K63" s="57"/>
      <c r="L63" s="56">
        <f t="shared" si="69"/>
        <v>0</v>
      </c>
      <c r="M63" s="56">
        <f t="shared" si="70"/>
        <v>1</v>
      </c>
      <c r="N63" s="56">
        <f t="shared" si="71"/>
        <v>4</v>
      </c>
      <c r="O63" s="56">
        <f t="shared" si="72"/>
        <v>0</v>
      </c>
      <c r="P63" s="56">
        <f t="shared" si="73"/>
        <v>0</v>
      </c>
      <c r="Q63" s="56">
        <f t="shared" si="74"/>
        <v>1</v>
      </c>
      <c r="R63" s="56"/>
      <c r="S63" s="55" t="s">
        <v>116</v>
      </c>
      <c r="T63" s="34"/>
      <c r="U63" s="153" t="str">
        <f>IFERROR(VLOOKUP(V63,Resumo!$D$7:$E$147,2,FALSE),"")</f>
        <v>Z</v>
      </c>
      <c r="V63" s="114" t="s">
        <v>84</v>
      </c>
      <c r="W63" s="114">
        <f t="shared" si="75"/>
        <v>0</v>
      </c>
      <c r="X63" s="114">
        <f t="shared" si="75"/>
        <v>4</v>
      </c>
      <c r="Y63" s="114">
        <f t="shared" si="75"/>
        <v>0</v>
      </c>
      <c r="Z63" s="114">
        <f t="shared" si="75"/>
        <v>0</v>
      </c>
      <c r="AA63" s="114">
        <f t="shared" si="75"/>
        <v>0</v>
      </c>
      <c r="AB63" s="114">
        <f t="shared" si="75"/>
        <v>0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 t="s">
        <v>120</v>
      </c>
      <c r="D64" s="56"/>
      <c r="E64" s="56">
        <f t="shared" si="63"/>
        <v>3</v>
      </c>
      <c r="F64" s="56">
        <f t="shared" si="64"/>
        <v>4</v>
      </c>
      <c r="G64" s="56">
        <f t="shared" si="65"/>
        <v>1</v>
      </c>
      <c r="H64" s="56">
        <f t="shared" si="66"/>
        <v>1</v>
      </c>
      <c r="I64" s="56">
        <f t="shared" si="67"/>
        <v>0</v>
      </c>
      <c r="J64" s="56">
        <f t="shared" si="68"/>
        <v>0</v>
      </c>
      <c r="K64" s="57"/>
      <c r="L64" s="56">
        <f t="shared" si="69"/>
        <v>0</v>
      </c>
      <c r="M64" s="56">
        <f t="shared" si="70"/>
        <v>1</v>
      </c>
      <c r="N64" s="56">
        <f t="shared" si="71"/>
        <v>4</v>
      </c>
      <c r="O64" s="56">
        <f t="shared" si="72"/>
        <v>0</v>
      </c>
      <c r="P64" s="56">
        <f t="shared" si="73"/>
        <v>0</v>
      </c>
      <c r="Q64" s="56">
        <f t="shared" si="74"/>
        <v>1</v>
      </c>
      <c r="R64" s="56"/>
      <c r="S64" s="55" t="s">
        <v>174</v>
      </c>
      <c r="T64" s="34"/>
      <c r="U64" s="153" t="str">
        <f>IFERROR(VLOOKUP(V64,Resumo!$D$7:$E$147,2,FALSE),"")</f>
        <v>V</v>
      </c>
      <c r="V64" s="114" t="s">
        <v>14</v>
      </c>
      <c r="W64" s="114">
        <f t="shared" si="75"/>
        <v>0</v>
      </c>
      <c r="X64" s="114">
        <f t="shared" si="75"/>
        <v>0</v>
      </c>
      <c r="Y64" s="114">
        <f t="shared" si="75"/>
        <v>2</v>
      </c>
      <c r="Z64" s="114">
        <f t="shared" si="75"/>
        <v>0</v>
      </c>
      <c r="AA64" s="114">
        <f t="shared" si="75"/>
        <v>2</v>
      </c>
      <c r="AB64" s="114">
        <f t="shared" si="75"/>
        <v>0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4</v>
      </c>
      <c r="G65" s="56">
        <f t="shared" si="65"/>
        <v>1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1</v>
      </c>
      <c r="N65" s="56">
        <f t="shared" si="71"/>
        <v>4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/>
      </c>
      <c r="V65" s="114" t="s">
        <v>120</v>
      </c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0</v>
      </c>
      <c r="AA65" s="114">
        <f t="shared" si="75"/>
        <v>0</v>
      </c>
      <c r="AB65" s="114">
        <f t="shared" si="75"/>
        <v>0</v>
      </c>
      <c r="AC65" s="154">
        <f t="shared" si="75"/>
        <v>4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4</v>
      </c>
      <c r="G66" s="67">
        <f t="shared" si="65"/>
        <v>1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1</v>
      </c>
      <c r="N66" s="67">
        <f t="shared" si="71"/>
        <v>4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 t="s">
        <v>198</v>
      </c>
      <c r="D69" s="49">
        <f>SUM(D70:D79)</f>
        <v>1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2</v>
      </c>
      <c r="S69" s="48" t="s">
        <v>199</v>
      </c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 t="s">
        <v>164</v>
      </c>
      <c r="D70" s="56"/>
      <c r="E70" s="56">
        <f t="shared" ref="E70:E79" si="76">IF((C70=""),0,IF($D$69=$R$69,1,IF($D$69&gt;$R$69,3,IF($D$69&lt;$R$69,0))))</f>
        <v>0</v>
      </c>
      <c r="F70" s="56">
        <f t="shared" ref="F70:F79" si="77">$D$69</f>
        <v>1</v>
      </c>
      <c r="G70" s="56">
        <f t="shared" ref="G70:G79" si="78">$R$69</f>
        <v>2</v>
      </c>
      <c r="H70" s="56">
        <f t="shared" ref="H70:H79" si="79">IF((C70=""),0,IF($D$69&gt;$R$69,1,0))</f>
        <v>0</v>
      </c>
      <c r="I70" s="56">
        <f t="shared" ref="I70:I79" si="80">IF((C70=""),0,IF($D$69=$R$69,1,0))</f>
        <v>0</v>
      </c>
      <c r="J70" s="56">
        <f t="shared" ref="J70:J79" si="81">IF((C70=""),0,IF($D$69&lt;$R$69,1,0))</f>
        <v>1</v>
      </c>
      <c r="K70" s="57"/>
      <c r="L70" s="56">
        <f t="shared" ref="L70:L79" si="82">IF((S70=""),0,IF($D$69=$R$69,1,IF($D$69&lt;$R$69,3,IF($D$69&gt;$R$69,0))))</f>
        <v>3</v>
      </c>
      <c r="M70" s="56">
        <f t="shared" ref="M70:M79" si="83">$R$69</f>
        <v>2</v>
      </c>
      <c r="N70" s="56">
        <f t="shared" ref="N70:N79" si="84">$D$69</f>
        <v>1</v>
      </c>
      <c r="O70" s="56">
        <f t="shared" ref="O70:O79" si="85">IF((S70=""),0,IF($D$69&lt;$R$69,1,0))</f>
        <v>1</v>
      </c>
      <c r="P70" s="56">
        <f t="shared" ref="P70:P79" si="86">IF((S70=""),0,IF($D$69=$R$69,1,0))</f>
        <v>0</v>
      </c>
      <c r="Q70" s="56">
        <f t="shared" ref="Q70:Q79" si="87">IF((S70=""),0,IF($D$69&gt;$R$69,1,0))</f>
        <v>0</v>
      </c>
      <c r="R70" s="56"/>
      <c r="S70" s="55" t="s">
        <v>77</v>
      </c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 t="s">
        <v>112</v>
      </c>
      <c r="D71" s="56"/>
      <c r="E71" s="56">
        <f t="shared" si="76"/>
        <v>0</v>
      </c>
      <c r="F71" s="56">
        <f t="shared" si="77"/>
        <v>1</v>
      </c>
      <c r="G71" s="56">
        <f t="shared" si="78"/>
        <v>2</v>
      </c>
      <c r="H71" s="56">
        <f t="shared" si="79"/>
        <v>0</v>
      </c>
      <c r="I71" s="56">
        <f t="shared" si="80"/>
        <v>0</v>
      </c>
      <c r="J71" s="56">
        <f t="shared" si="81"/>
        <v>1</v>
      </c>
      <c r="K71" s="57"/>
      <c r="L71" s="56">
        <f t="shared" si="82"/>
        <v>3</v>
      </c>
      <c r="M71" s="56">
        <f t="shared" si="83"/>
        <v>2</v>
      </c>
      <c r="N71" s="56">
        <f t="shared" si="84"/>
        <v>1</v>
      </c>
      <c r="O71" s="56">
        <f t="shared" si="85"/>
        <v>1</v>
      </c>
      <c r="P71" s="56">
        <f t="shared" si="86"/>
        <v>0</v>
      </c>
      <c r="Q71" s="56">
        <f t="shared" si="87"/>
        <v>0</v>
      </c>
      <c r="R71" s="56">
        <v>1</v>
      </c>
      <c r="S71" s="55" t="s">
        <v>84</v>
      </c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 t="s">
        <v>114</v>
      </c>
      <c r="D72" s="56"/>
      <c r="E72" s="56">
        <f t="shared" si="76"/>
        <v>0</v>
      </c>
      <c r="F72" s="56">
        <f t="shared" si="77"/>
        <v>1</v>
      </c>
      <c r="G72" s="56">
        <f t="shared" si="78"/>
        <v>2</v>
      </c>
      <c r="H72" s="56">
        <f t="shared" si="79"/>
        <v>0</v>
      </c>
      <c r="I72" s="56">
        <f t="shared" si="80"/>
        <v>0</v>
      </c>
      <c r="J72" s="56">
        <f t="shared" si="81"/>
        <v>1</v>
      </c>
      <c r="K72" s="57"/>
      <c r="L72" s="56">
        <f t="shared" si="82"/>
        <v>3</v>
      </c>
      <c r="M72" s="56">
        <f t="shared" si="83"/>
        <v>2</v>
      </c>
      <c r="N72" s="56">
        <f t="shared" si="84"/>
        <v>1</v>
      </c>
      <c r="O72" s="56">
        <f t="shared" si="85"/>
        <v>1</v>
      </c>
      <c r="P72" s="56">
        <f t="shared" si="86"/>
        <v>0</v>
      </c>
      <c r="Q72" s="56">
        <f t="shared" si="87"/>
        <v>0</v>
      </c>
      <c r="R72" s="56"/>
      <c r="S72" s="55" t="s">
        <v>169</v>
      </c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 t="s">
        <v>197</v>
      </c>
      <c r="D73" s="56"/>
      <c r="E73" s="56">
        <f t="shared" si="76"/>
        <v>0</v>
      </c>
      <c r="F73" s="56">
        <f t="shared" si="77"/>
        <v>1</v>
      </c>
      <c r="G73" s="56">
        <f t="shared" si="78"/>
        <v>2</v>
      </c>
      <c r="H73" s="56">
        <f t="shared" si="79"/>
        <v>0</v>
      </c>
      <c r="I73" s="56">
        <f t="shared" si="80"/>
        <v>0</v>
      </c>
      <c r="J73" s="56">
        <f t="shared" si="81"/>
        <v>1</v>
      </c>
      <c r="K73" s="57"/>
      <c r="L73" s="56">
        <f t="shared" si="82"/>
        <v>3</v>
      </c>
      <c r="M73" s="56">
        <f t="shared" si="83"/>
        <v>2</v>
      </c>
      <c r="N73" s="56">
        <f t="shared" si="84"/>
        <v>1</v>
      </c>
      <c r="O73" s="56">
        <f t="shared" si="85"/>
        <v>1</v>
      </c>
      <c r="P73" s="56">
        <f t="shared" si="86"/>
        <v>0</v>
      </c>
      <c r="Q73" s="56">
        <f t="shared" si="87"/>
        <v>0</v>
      </c>
      <c r="R73" s="56"/>
      <c r="S73" s="55" t="s">
        <v>82</v>
      </c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 t="s">
        <v>85</v>
      </c>
      <c r="D74" s="56">
        <v>1</v>
      </c>
      <c r="E74" s="56">
        <f t="shared" si="76"/>
        <v>0</v>
      </c>
      <c r="F74" s="56">
        <f t="shared" si="77"/>
        <v>1</v>
      </c>
      <c r="G74" s="56">
        <f t="shared" si="78"/>
        <v>2</v>
      </c>
      <c r="H74" s="56">
        <f t="shared" si="79"/>
        <v>0</v>
      </c>
      <c r="I74" s="56">
        <f t="shared" si="80"/>
        <v>0</v>
      </c>
      <c r="J74" s="56">
        <f t="shared" si="81"/>
        <v>1</v>
      </c>
      <c r="K74" s="57"/>
      <c r="L74" s="56">
        <f t="shared" si="82"/>
        <v>3</v>
      </c>
      <c r="M74" s="56">
        <f t="shared" si="83"/>
        <v>2</v>
      </c>
      <c r="N74" s="56">
        <f t="shared" si="84"/>
        <v>1</v>
      </c>
      <c r="O74" s="56">
        <f t="shared" si="85"/>
        <v>1</v>
      </c>
      <c r="P74" s="56">
        <f t="shared" si="86"/>
        <v>0</v>
      </c>
      <c r="Q74" s="56">
        <f t="shared" si="87"/>
        <v>0</v>
      </c>
      <c r="R74" s="56">
        <v>1</v>
      </c>
      <c r="S74" s="55" t="s">
        <v>14</v>
      </c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 t="s">
        <v>15</v>
      </c>
      <c r="D75" s="56"/>
      <c r="E75" s="56">
        <f t="shared" si="76"/>
        <v>0</v>
      </c>
      <c r="F75" s="56">
        <f t="shared" si="77"/>
        <v>1</v>
      </c>
      <c r="G75" s="56">
        <f t="shared" si="78"/>
        <v>2</v>
      </c>
      <c r="H75" s="56">
        <f t="shared" si="79"/>
        <v>0</v>
      </c>
      <c r="I75" s="56">
        <f t="shared" si="80"/>
        <v>0</v>
      </c>
      <c r="J75" s="56">
        <f t="shared" si="81"/>
        <v>1</v>
      </c>
      <c r="K75" s="57"/>
      <c r="L75" s="56">
        <f t="shared" si="82"/>
        <v>3</v>
      </c>
      <c r="M75" s="56">
        <f t="shared" si="83"/>
        <v>2</v>
      </c>
      <c r="N75" s="56">
        <f t="shared" si="84"/>
        <v>1</v>
      </c>
      <c r="O75" s="56">
        <f t="shared" si="85"/>
        <v>1</v>
      </c>
      <c r="P75" s="56">
        <f t="shared" si="86"/>
        <v>0</v>
      </c>
      <c r="Q75" s="56">
        <f t="shared" si="87"/>
        <v>0</v>
      </c>
      <c r="R75" s="56"/>
      <c r="S75" s="55" t="s">
        <v>147</v>
      </c>
      <c r="T75" s="34"/>
      <c r="U75" s="153" t="str">
        <f>IFERROR(VLOOKUP(V75,Resumo!$D$7:$E$147,2,FALSE),"")</f>
        <v/>
      </c>
      <c r="V75" s="114"/>
      <c r="W75" s="114">
        <f t="shared" ref="W75:AC76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 t="s">
        <v>144</v>
      </c>
      <c r="D76" s="56"/>
      <c r="E76" s="56">
        <f t="shared" si="76"/>
        <v>0</v>
      </c>
      <c r="F76" s="56">
        <f t="shared" si="77"/>
        <v>1</v>
      </c>
      <c r="G76" s="56">
        <f t="shared" si="78"/>
        <v>2</v>
      </c>
      <c r="H76" s="56">
        <f t="shared" si="79"/>
        <v>0</v>
      </c>
      <c r="I76" s="56">
        <f t="shared" si="80"/>
        <v>0</v>
      </c>
      <c r="J76" s="56">
        <f t="shared" si="81"/>
        <v>1</v>
      </c>
      <c r="K76" s="57"/>
      <c r="L76" s="56">
        <f t="shared" si="82"/>
        <v>3</v>
      </c>
      <c r="M76" s="56">
        <f t="shared" si="83"/>
        <v>2</v>
      </c>
      <c r="N76" s="56">
        <f t="shared" si="84"/>
        <v>1</v>
      </c>
      <c r="O76" s="56">
        <f t="shared" si="85"/>
        <v>1</v>
      </c>
      <c r="P76" s="56">
        <f t="shared" si="86"/>
        <v>0</v>
      </c>
      <c r="Q76" s="56">
        <f t="shared" si="87"/>
        <v>0</v>
      </c>
      <c r="R76" s="56"/>
      <c r="S76" s="55" t="s">
        <v>143</v>
      </c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 t="s">
        <v>148</v>
      </c>
      <c r="D77" s="56"/>
      <c r="E77" s="56">
        <f t="shared" si="76"/>
        <v>0</v>
      </c>
      <c r="F77" s="56">
        <f t="shared" si="77"/>
        <v>1</v>
      </c>
      <c r="G77" s="56">
        <f t="shared" si="78"/>
        <v>2</v>
      </c>
      <c r="H77" s="56">
        <f t="shared" si="79"/>
        <v>0</v>
      </c>
      <c r="I77" s="56">
        <f t="shared" si="80"/>
        <v>0</v>
      </c>
      <c r="J77" s="56">
        <f t="shared" si="81"/>
        <v>1</v>
      </c>
      <c r="K77" s="57"/>
      <c r="L77" s="56">
        <f t="shared" si="82"/>
        <v>3</v>
      </c>
      <c r="M77" s="56">
        <f t="shared" si="83"/>
        <v>2</v>
      </c>
      <c r="N77" s="56">
        <f t="shared" si="84"/>
        <v>1</v>
      </c>
      <c r="O77" s="56">
        <f t="shared" si="85"/>
        <v>1</v>
      </c>
      <c r="P77" s="56">
        <f t="shared" si="86"/>
        <v>0</v>
      </c>
      <c r="Q77" s="56">
        <f t="shared" si="87"/>
        <v>0</v>
      </c>
      <c r="R77" s="56"/>
      <c r="S77" s="55" t="s">
        <v>120</v>
      </c>
      <c r="T77" s="34"/>
      <c r="U77" s="118"/>
      <c r="V77" s="118"/>
      <c r="W77" s="118"/>
      <c r="X77" s="118"/>
      <c r="Y77" s="118"/>
      <c r="Z77" s="118"/>
      <c r="AA77" s="118"/>
      <c r="AB77" s="118"/>
      <c r="AC77" s="119"/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1</v>
      </c>
      <c r="G78" s="56">
        <f t="shared" si="78"/>
        <v>2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2</v>
      </c>
      <c r="N78" s="56">
        <f t="shared" si="84"/>
        <v>1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1</v>
      </c>
      <c r="G79" s="67">
        <f t="shared" si="78"/>
        <v>2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2</v>
      </c>
      <c r="N79" s="67">
        <f t="shared" si="84"/>
        <v>1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8:BG8"/>
    <mergeCell ref="BB9:BG10"/>
    <mergeCell ref="AV14:BA14"/>
    <mergeCell ref="BH14:BM14"/>
    <mergeCell ref="AV15:BA16"/>
    <mergeCell ref="BH15:BM16"/>
    <mergeCell ref="BB22:BG22"/>
    <mergeCell ref="BB23:BG24"/>
    <mergeCell ref="AU27:AZ27"/>
    <mergeCell ref="BI27:BN27"/>
    <mergeCell ref="AU28:AZ29"/>
    <mergeCell ref="BI28:BN29"/>
    <mergeCell ref="U39:V39"/>
    <mergeCell ref="U40:V40"/>
    <mergeCell ref="AB37:AB40"/>
    <mergeCell ref="AC37:AC40"/>
    <mergeCell ref="U37:V37"/>
    <mergeCell ref="W37:W40"/>
    <mergeCell ref="X37:X40"/>
    <mergeCell ref="Y37:Y40"/>
    <mergeCell ref="Z37:Z40"/>
    <mergeCell ref="BB31:BG31"/>
    <mergeCell ref="BB32:BG33"/>
    <mergeCell ref="BB35:BG35"/>
    <mergeCell ref="BB36:BG37"/>
    <mergeCell ref="AA37:AA40"/>
    <mergeCell ref="AI37:AI40"/>
    <mergeCell ref="AG38:AG40"/>
    <mergeCell ref="AD37:AD40"/>
    <mergeCell ref="AE37:AE40"/>
    <mergeCell ref="AF37:AF40"/>
    <mergeCell ref="AH37:AH40"/>
  </mergeCells>
  <conditionalFormatting sqref="C4">
    <cfRule type="cellIs" dxfId="3842" priority="23" operator="equal">
      <formula>"Laranja"</formula>
    </cfRule>
    <cfRule type="cellIs" dxfId="3841" priority="29" operator="equal">
      <formula>"Vermelho"</formula>
    </cfRule>
    <cfRule type="cellIs" dxfId="3840" priority="28" operator="equal">
      <formula>"Verde"</formula>
    </cfRule>
    <cfRule type="cellIs" dxfId="3839" priority="27" operator="equal">
      <formula>"Amarelo"</formula>
    </cfRule>
    <cfRule type="cellIs" dxfId="3838" priority="26" operator="equal">
      <formula>"Cinza"</formula>
    </cfRule>
    <cfRule type="cellIs" dxfId="3837" priority="25" operator="equal">
      <formula>"Roxo"</formula>
    </cfRule>
    <cfRule type="cellIs" dxfId="3836" priority="24" operator="equal">
      <formula>"Preto"</formula>
    </cfRule>
    <cfRule type="cellIs" dxfId="3835" priority="30" operator="equal">
      <formula>"Azul"</formula>
    </cfRule>
  </conditionalFormatting>
  <conditionalFormatting sqref="C17">
    <cfRule type="cellIs" dxfId="3834" priority="41" operator="equal">
      <formula>"Roxo"</formula>
    </cfRule>
    <cfRule type="cellIs" dxfId="3833" priority="42" operator="equal">
      <formula>"Cinza"</formula>
    </cfRule>
    <cfRule type="cellIs" dxfId="3832" priority="43" operator="equal">
      <formula>"Amarelo"</formula>
    </cfRule>
    <cfRule type="cellIs" dxfId="3831" priority="44" operator="equal">
      <formula>"Verde"</formula>
    </cfRule>
    <cfRule type="cellIs" dxfId="3830" priority="39" operator="equal">
      <formula>"Laranja"</formula>
    </cfRule>
    <cfRule type="cellIs" dxfId="3829" priority="46" operator="equal">
      <formula>"Azul"</formula>
    </cfRule>
    <cfRule type="cellIs" dxfId="3828" priority="40" operator="equal">
      <formula>"Preto"</formula>
    </cfRule>
    <cfRule type="cellIs" dxfId="3827" priority="45" operator="equal">
      <formula>"Vermelho"</formula>
    </cfRule>
  </conditionalFormatting>
  <conditionalFormatting sqref="C30">
    <cfRule type="cellIs" dxfId="3826" priority="55" operator="equal">
      <formula>"Laranja"</formula>
    </cfRule>
    <cfRule type="cellIs" dxfId="3825" priority="62" operator="equal">
      <formula>"Azul"</formula>
    </cfRule>
    <cfRule type="cellIs" dxfId="3824" priority="60" operator="equal">
      <formula>"Verde"</formula>
    </cfRule>
    <cfRule type="cellIs" dxfId="3823" priority="59" operator="equal">
      <formula>"Amarelo"</formula>
    </cfRule>
    <cfRule type="cellIs" dxfId="3822" priority="58" operator="equal">
      <formula>"Cinza"</formula>
    </cfRule>
    <cfRule type="cellIs" dxfId="3821" priority="61" operator="equal">
      <formula>"Vermelho"</formula>
    </cfRule>
    <cfRule type="cellIs" dxfId="3820" priority="57" operator="equal">
      <formula>"Roxo"</formula>
    </cfRule>
    <cfRule type="cellIs" dxfId="3819" priority="56" operator="equal">
      <formula>"Preto"</formula>
    </cfRule>
  </conditionalFormatting>
  <conditionalFormatting sqref="C43">
    <cfRule type="cellIs" dxfId="3818" priority="78" operator="equal">
      <formula>"Azul"</formula>
    </cfRule>
    <cfRule type="cellIs" dxfId="3817" priority="77" operator="equal">
      <formula>"Vermelho"</formula>
    </cfRule>
    <cfRule type="cellIs" dxfId="3816" priority="76" operator="equal">
      <formula>"Verde"</formula>
    </cfRule>
    <cfRule type="cellIs" dxfId="3815" priority="75" operator="equal">
      <formula>"Amarelo"</formula>
    </cfRule>
    <cfRule type="cellIs" dxfId="3814" priority="74" operator="equal">
      <formula>"Cinza"</formula>
    </cfRule>
    <cfRule type="cellIs" dxfId="3813" priority="73" operator="equal">
      <formula>"Roxo"</formula>
    </cfRule>
    <cfRule type="cellIs" dxfId="3812" priority="71" operator="equal">
      <formula>"Laranja"</formula>
    </cfRule>
    <cfRule type="cellIs" dxfId="3811" priority="72" operator="equal">
      <formula>"Preto"</formula>
    </cfRule>
  </conditionalFormatting>
  <conditionalFormatting sqref="C56">
    <cfRule type="cellIs" dxfId="3810" priority="89" operator="equal">
      <formula>"Roxo"</formula>
    </cfRule>
    <cfRule type="cellIs" dxfId="3809" priority="87" operator="equal">
      <formula>"Laranja"</formula>
    </cfRule>
    <cfRule type="cellIs" dxfId="3808" priority="90" operator="equal">
      <formula>"Cinza"</formula>
    </cfRule>
    <cfRule type="cellIs" dxfId="3807" priority="91" operator="equal">
      <formula>"Amarelo"</formula>
    </cfRule>
    <cfRule type="cellIs" dxfId="3806" priority="92" operator="equal">
      <formula>"Verde"</formula>
    </cfRule>
    <cfRule type="cellIs" dxfId="3805" priority="93" operator="equal">
      <formula>"Vermelho"</formula>
    </cfRule>
    <cfRule type="cellIs" dxfId="3804" priority="94" operator="equal">
      <formula>"Azul"</formula>
    </cfRule>
    <cfRule type="cellIs" dxfId="3803" priority="88" operator="equal">
      <formula>"Preto"</formula>
    </cfRule>
  </conditionalFormatting>
  <conditionalFormatting sqref="C69">
    <cfRule type="cellIs" dxfId="3802" priority="103" operator="equal">
      <formula>"Laranja"</formula>
    </cfRule>
    <cfRule type="cellIs" dxfId="3801" priority="108" operator="equal">
      <formula>"Verde"</formula>
    </cfRule>
    <cfRule type="cellIs" dxfId="3800" priority="107" operator="equal">
      <formula>"Amarelo"</formula>
    </cfRule>
    <cfRule type="cellIs" dxfId="3799" priority="106" operator="equal">
      <formula>"Cinza"</formula>
    </cfRule>
    <cfRule type="cellIs" dxfId="3798" priority="105" operator="equal">
      <formula>"Roxo"</formula>
    </cfRule>
    <cfRule type="cellIs" dxfId="3797" priority="104" operator="equal">
      <formula>"Preto"</formula>
    </cfRule>
    <cfRule type="cellIs" dxfId="3796" priority="110" operator="equal">
      <formula>"Azul"</formula>
    </cfRule>
    <cfRule type="cellIs" dxfId="3795" priority="109" operator="equal">
      <formula>"Vermelho"</formula>
    </cfRule>
  </conditionalFormatting>
  <conditionalFormatting sqref="C82">
    <cfRule type="cellIs" dxfId="3794" priority="126" operator="equal">
      <formula>"Azul"</formula>
    </cfRule>
    <cfRule type="cellIs" dxfId="3793" priority="119" operator="equal">
      <formula>"Laranja"</formula>
    </cfRule>
    <cfRule type="cellIs" dxfId="3792" priority="120" operator="equal">
      <formula>"Preto"</formula>
    </cfRule>
    <cfRule type="cellIs" dxfId="3791" priority="121" operator="equal">
      <formula>"Roxo"</formula>
    </cfRule>
    <cfRule type="cellIs" dxfId="3790" priority="122" operator="equal">
      <formula>"Cinza"</formula>
    </cfRule>
    <cfRule type="cellIs" dxfId="3789" priority="123" operator="equal">
      <formula>"Amarelo"</formula>
    </cfRule>
    <cfRule type="cellIs" dxfId="3788" priority="124" operator="equal">
      <formula>"Verde"</formula>
    </cfRule>
    <cfRule type="cellIs" dxfId="3787" priority="125" operator="equal">
      <formula>"Vermelho"</formula>
    </cfRule>
  </conditionalFormatting>
  <conditionalFormatting sqref="C95">
    <cfRule type="cellIs" dxfId="3786" priority="142" operator="equal">
      <formula>"Azul"</formula>
    </cfRule>
    <cfRule type="cellIs" dxfId="3785" priority="141" operator="equal">
      <formula>"Vermelho"</formula>
    </cfRule>
    <cfRule type="cellIs" dxfId="3784" priority="140" operator="equal">
      <formula>"Verde"</formula>
    </cfRule>
    <cfRule type="cellIs" dxfId="3783" priority="139" operator="equal">
      <formula>"Amarelo"</formula>
    </cfRule>
    <cfRule type="cellIs" dxfId="3782" priority="138" operator="equal">
      <formula>"Cinza"</formula>
    </cfRule>
    <cfRule type="cellIs" dxfId="3781" priority="137" operator="equal">
      <formula>"Roxo"</formula>
    </cfRule>
    <cfRule type="cellIs" dxfId="3780" priority="136" operator="equal">
      <formula>"Preto"</formula>
    </cfRule>
    <cfRule type="cellIs" dxfId="3779" priority="135" operator="equal">
      <formula>"Laranja"</formula>
    </cfRule>
  </conditionalFormatting>
  <conditionalFormatting sqref="C108">
    <cfRule type="cellIs" dxfId="3778" priority="154" operator="equal">
      <formula>"Cinza"</formula>
    </cfRule>
    <cfRule type="cellIs" dxfId="3777" priority="153" operator="equal">
      <formula>"Roxo"</formula>
    </cfRule>
    <cfRule type="cellIs" dxfId="3776" priority="152" operator="equal">
      <formula>"Preto"</formula>
    </cfRule>
    <cfRule type="cellIs" dxfId="3775" priority="151" operator="equal">
      <formula>"Laranja"</formula>
    </cfRule>
    <cfRule type="cellIs" dxfId="3774" priority="158" operator="equal">
      <formula>"Azul"</formula>
    </cfRule>
    <cfRule type="cellIs" dxfId="3773" priority="157" operator="equal">
      <formula>"Vermelho"</formula>
    </cfRule>
    <cfRule type="cellIs" dxfId="3772" priority="156" operator="equal">
      <formula>"Verde"</formula>
    </cfRule>
    <cfRule type="cellIs" dxfId="3771" priority="155" operator="equal">
      <formula>"Amarelo"</formula>
    </cfRule>
  </conditionalFormatting>
  <conditionalFormatting sqref="C121">
    <cfRule type="cellIs" dxfId="3770" priority="174" operator="equal">
      <formula>"Azul"</formula>
    </cfRule>
    <cfRule type="cellIs" dxfId="3769" priority="168" operator="equal">
      <formula>"Preto"</formula>
    </cfRule>
    <cfRule type="cellIs" dxfId="3768" priority="167" operator="equal">
      <formula>"Laranja"</formula>
    </cfRule>
    <cfRule type="cellIs" dxfId="3767" priority="169" operator="equal">
      <formula>"Roxo"</formula>
    </cfRule>
    <cfRule type="cellIs" dxfId="3766" priority="170" operator="equal">
      <formula>"Cinza"</formula>
    </cfRule>
    <cfRule type="cellIs" dxfId="3765" priority="171" operator="equal">
      <formula>"Amarelo"</formula>
    </cfRule>
    <cfRule type="cellIs" dxfId="3764" priority="172" operator="equal">
      <formula>"Verde"</formula>
    </cfRule>
    <cfRule type="cellIs" dxfId="3763" priority="173" operator="equal">
      <formula>"Vermelho"</formula>
    </cfRule>
  </conditionalFormatting>
  <conditionalFormatting sqref="S4">
    <cfRule type="cellIs" dxfId="3762" priority="31" operator="equal">
      <formula>"Laranja"</formula>
    </cfRule>
    <cfRule type="cellIs" dxfId="3761" priority="35" operator="equal">
      <formula>"Amarelo"</formula>
    </cfRule>
    <cfRule type="cellIs" dxfId="3760" priority="36" operator="equal">
      <formula>"Verde"</formula>
    </cfRule>
    <cfRule type="cellIs" dxfId="3759" priority="38" operator="equal">
      <formula>"Azul"</formula>
    </cfRule>
    <cfRule type="cellIs" dxfId="3758" priority="32" operator="equal">
      <formula>"Preto"</formula>
    </cfRule>
    <cfRule type="cellIs" dxfId="3757" priority="33" operator="equal">
      <formula>"Roxo"</formula>
    </cfRule>
    <cfRule type="cellIs" dxfId="3756" priority="34" operator="equal">
      <formula>"Cinza"</formula>
    </cfRule>
    <cfRule type="cellIs" dxfId="3755" priority="37" operator="equal">
      <formula>"Vermelho"</formula>
    </cfRule>
  </conditionalFormatting>
  <conditionalFormatting sqref="S17">
    <cfRule type="cellIs" dxfId="3754" priority="52" operator="equal">
      <formula>"Verde"</formula>
    </cfRule>
    <cfRule type="cellIs" dxfId="3753" priority="53" operator="equal">
      <formula>"Vermelho"</formula>
    </cfRule>
    <cfRule type="cellIs" dxfId="3752" priority="54" operator="equal">
      <formula>"Azul"</formula>
    </cfRule>
    <cfRule type="cellIs" dxfId="3751" priority="47" operator="equal">
      <formula>"Laranja"</formula>
    </cfRule>
    <cfRule type="cellIs" dxfId="3750" priority="48" operator="equal">
      <formula>"Preto"</formula>
    </cfRule>
    <cfRule type="cellIs" dxfId="3749" priority="49" operator="equal">
      <formula>"Roxo"</formula>
    </cfRule>
    <cfRule type="cellIs" dxfId="3748" priority="50" operator="equal">
      <formula>"Cinza"</formula>
    </cfRule>
    <cfRule type="cellIs" dxfId="3747" priority="51" operator="equal">
      <formula>"Amarelo"</formula>
    </cfRule>
  </conditionalFormatting>
  <conditionalFormatting sqref="S30">
    <cfRule type="cellIs" dxfId="3746" priority="67" operator="equal">
      <formula>"Amarelo"</formula>
    </cfRule>
    <cfRule type="cellIs" dxfId="3745" priority="68" operator="equal">
      <formula>"Verde"</formula>
    </cfRule>
    <cfRule type="cellIs" dxfId="3744" priority="69" operator="equal">
      <formula>"Vermelho"</formula>
    </cfRule>
    <cfRule type="cellIs" dxfId="3743" priority="70" operator="equal">
      <formula>"Azul"</formula>
    </cfRule>
    <cfRule type="cellIs" dxfId="3742" priority="63" operator="equal">
      <formula>"Laranja"</formula>
    </cfRule>
    <cfRule type="cellIs" dxfId="3741" priority="64" operator="equal">
      <formula>"Preto"</formula>
    </cfRule>
    <cfRule type="cellIs" dxfId="3740" priority="65" operator="equal">
      <formula>"Roxo"</formula>
    </cfRule>
    <cfRule type="cellIs" dxfId="3739" priority="66" operator="equal">
      <formula>"Cinza"</formula>
    </cfRule>
  </conditionalFormatting>
  <conditionalFormatting sqref="S43">
    <cfRule type="cellIs" dxfId="3738" priority="82" operator="equal">
      <formula>"Cinza"</formula>
    </cfRule>
    <cfRule type="cellIs" dxfId="3737" priority="81" operator="equal">
      <formula>"Roxo"</formula>
    </cfRule>
    <cfRule type="cellIs" dxfId="3736" priority="80" operator="equal">
      <formula>"Preto"</formula>
    </cfRule>
    <cfRule type="cellIs" dxfId="3735" priority="79" operator="equal">
      <formula>"Laranja"</formula>
    </cfRule>
    <cfRule type="cellIs" dxfId="3734" priority="84" operator="equal">
      <formula>"Verde"</formula>
    </cfRule>
    <cfRule type="cellIs" dxfId="3733" priority="85" operator="equal">
      <formula>"Vermelho"</formula>
    </cfRule>
    <cfRule type="cellIs" dxfId="3732" priority="83" operator="equal">
      <formula>"Amarelo"</formula>
    </cfRule>
    <cfRule type="cellIs" dxfId="3731" priority="86" operator="equal">
      <formula>"Azul"</formula>
    </cfRule>
  </conditionalFormatting>
  <conditionalFormatting sqref="S56">
    <cfRule type="cellIs" dxfId="3730" priority="102" operator="equal">
      <formula>"Azul"</formula>
    </cfRule>
    <cfRule type="cellIs" dxfId="3729" priority="101" operator="equal">
      <formula>"Vermelho"</formula>
    </cfRule>
    <cfRule type="cellIs" dxfId="3728" priority="100" operator="equal">
      <formula>"Verde"</formula>
    </cfRule>
    <cfRule type="cellIs" dxfId="3727" priority="99" operator="equal">
      <formula>"Amarelo"</formula>
    </cfRule>
    <cfRule type="cellIs" dxfId="3726" priority="98" operator="equal">
      <formula>"Cinza"</formula>
    </cfRule>
    <cfRule type="cellIs" dxfId="3725" priority="97" operator="equal">
      <formula>"Roxo"</formula>
    </cfRule>
    <cfRule type="cellIs" dxfId="3724" priority="96" operator="equal">
      <formula>"Preto"</formula>
    </cfRule>
    <cfRule type="cellIs" dxfId="3723" priority="95" operator="equal">
      <formula>"Laranja"</formula>
    </cfRule>
  </conditionalFormatting>
  <conditionalFormatting sqref="S69">
    <cfRule type="cellIs" dxfId="3722" priority="111" operator="equal">
      <formula>"Laranja"</formula>
    </cfRule>
    <cfRule type="cellIs" dxfId="3721" priority="112" operator="equal">
      <formula>"Preto"</formula>
    </cfRule>
    <cfRule type="cellIs" dxfId="3720" priority="113" operator="equal">
      <formula>"Roxo"</formula>
    </cfRule>
    <cfRule type="cellIs" dxfId="3719" priority="114" operator="equal">
      <formula>"Cinza"</formula>
    </cfRule>
    <cfRule type="cellIs" dxfId="3718" priority="115" operator="equal">
      <formula>"Amarelo"</formula>
    </cfRule>
    <cfRule type="cellIs" dxfId="3717" priority="116" operator="equal">
      <formula>"Verde"</formula>
    </cfRule>
    <cfRule type="cellIs" dxfId="3716" priority="117" operator="equal">
      <formula>"Vermelho"</formula>
    </cfRule>
    <cfRule type="cellIs" dxfId="3715" priority="118" operator="equal">
      <formula>"Azul"</formula>
    </cfRule>
  </conditionalFormatting>
  <conditionalFormatting sqref="S82">
    <cfRule type="cellIs" dxfId="3714" priority="128" operator="equal">
      <formula>"Preto"</formula>
    </cfRule>
    <cfRule type="cellIs" dxfId="3713" priority="129" operator="equal">
      <formula>"Roxo"</formula>
    </cfRule>
    <cfRule type="cellIs" dxfId="3712" priority="130" operator="equal">
      <formula>"Cinza"</formula>
    </cfRule>
    <cfRule type="cellIs" dxfId="3711" priority="131" operator="equal">
      <formula>"Amarelo"</formula>
    </cfRule>
    <cfRule type="cellIs" dxfId="3710" priority="132" operator="equal">
      <formula>"Verde"</formula>
    </cfRule>
    <cfRule type="cellIs" dxfId="3709" priority="133" operator="equal">
      <formula>"Vermelho"</formula>
    </cfRule>
    <cfRule type="cellIs" dxfId="3708" priority="134" operator="equal">
      <formula>"Azul"</formula>
    </cfRule>
    <cfRule type="cellIs" dxfId="3707" priority="127" operator="equal">
      <formula>"Laranja"</formula>
    </cfRule>
  </conditionalFormatting>
  <conditionalFormatting sqref="S95">
    <cfRule type="cellIs" dxfId="3706" priority="144" operator="equal">
      <formula>"Preto"</formula>
    </cfRule>
    <cfRule type="cellIs" dxfId="3705" priority="150" operator="equal">
      <formula>"Azul"</formula>
    </cfRule>
    <cfRule type="cellIs" dxfId="3704" priority="149" operator="equal">
      <formula>"Vermelho"</formula>
    </cfRule>
    <cfRule type="cellIs" dxfId="3703" priority="148" operator="equal">
      <formula>"Verde"</formula>
    </cfRule>
    <cfRule type="cellIs" dxfId="3702" priority="147" operator="equal">
      <formula>"Amarelo"</formula>
    </cfRule>
    <cfRule type="cellIs" dxfId="3701" priority="146" operator="equal">
      <formula>"Cinza"</formula>
    </cfRule>
    <cfRule type="cellIs" dxfId="3700" priority="145" operator="equal">
      <formula>"Roxo"</formula>
    </cfRule>
    <cfRule type="cellIs" dxfId="3699" priority="143" operator="equal">
      <formula>"Laranja"</formula>
    </cfRule>
  </conditionalFormatting>
  <conditionalFormatting sqref="S108">
    <cfRule type="cellIs" dxfId="3698" priority="159" operator="equal">
      <formula>"Laranja"</formula>
    </cfRule>
    <cfRule type="cellIs" dxfId="3697" priority="160" operator="equal">
      <formula>"Preto"</formula>
    </cfRule>
    <cfRule type="cellIs" dxfId="3696" priority="161" operator="equal">
      <formula>"Roxo"</formula>
    </cfRule>
    <cfRule type="cellIs" dxfId="3695" priority="162" operator="equal">
      <formula>"Cinza"</formula>
    </cfRule>
    <cfRule type="cellIs" dxfId="3694" priority="163" operator="equal">
      <formula>"Amarelo"</formula>
    </cfRule>
    <cfRule type="cellIs" dxfId="3693" priority="164" operator="equal">
      <formula>"Verde"</formula>
    </cfRule>
    <cfRule type="cellIs" dxfId="3692" priority="166" operator="equal">
      <formula>"Azul"</formula>
    </cfRule>
    <cfRule type="cellIs" dxfId="3691" priority="165" operator="equal">
      <formula>"Vermelho"</formula>
    </cfRule>
  </conditionalFormatting>
  <conditionalFormatting sqref="S121">
    <cfRule type="cellIs" dxfId="3690" priority="175" operator="equal">
      <formula>"Laranja"</formula>
    </cfRule>
    <cfRule type="cellIs" dxfId="3689" priority="176" operator="equal">
      <formula>"Preto"</formula>
    </cfRule>
    <cfRule type="cellIs" dxfId="3688" priority="177" operator="equal">
      <formula>"Roxo"</formula>
    </cfRule>
    <cfRule type="cellIs" dxfId="3687" priority="178" operator="equal">
      <formula>"Cinza"</formula>
    </cfRule>
    <cfRule type="cellIs" dxfId="3686" priority="179" operator="equal">
      <formula>"Amarelo"</formula>
    </cfRule>
    <cfRule type="cellIs" dxfId="3685" priority="180" operator="equal">
      <formula>"Verde"</formula>
    </cfRule>
    <cfRule type="cellIs" dxfId="3684" priority="181" operator="equal">
      <formula>"Vermelho"</formula>
    </cfRule>
    <cfRule type="cellIs" dxfId="3683" priority="182" operator="equal">
      <formula>"Azul"</formula>
    </cfRule>
  </conditionalFormatting>
  <conditionalFormatting sqref="W43:AC76 AF44:AF45 AI44:AI45">
    <cfRule type="cellIs" dxfId="3682" priority="15" operator="greaterThan">
      <formula>0</formula>
    </cfRule>
  </conditionalFormatting>
  <conditionalFormatting sqref="AD3:AD5">
    <cfRule type="top10" dxfId="3681" priority="183" rank="1"/>
  </conditionalFormatting>
  <conditionalFormatting sqref="AD6:AD10">
    <cfRule type="top10" dxfId="3680" priority="14" rank="1"/>
  </conditionalFormatting>
  <conditionalFormatting sqref="AD11:AD18">
    <cfRule type="top10" dxfId="3679" priority="13" rank="2"/>
  </conditionalFormatting>
  <conditionalFormatting sqref="AD19:AD23">
    <cfRule type="top10" dxfId="3678" priority="12" rank="1"/>
  </conditionalFormatting>
  <conditionalFormatting sqref="AD24:AD31">
    <cfRule type="top10" dxfId="3677" priority="11" rank="2"/>
  </conditionalFormatting>
  <conditionalFormatting sqref="AD32:AD36">
    <cfRule type="top10" dxfId="3676" priority="10" rank="1"/>
  </conditionalFormatting>
  <conditionalFormatting sqref="AE3:AE36">
    <cfRule type="cellIs" dxfId="3675" priority="1" operator="equal">
      <formula>2</formula>
    </cfRule>
  </conditionalFormatting>
  <conditionalFormatting sqref="AF3:AF5">
    <cfRule type="top10" dxfId="3674" priority="22" rank="1"/>
  </conditionalFormatting>
  <conditionalFormatting sqref="AF6:AF10">
    <cfRule type="top10" dxfId="3673" priority="21" rank="1"/>
  </conditionalFormatting>
  <conditionalFormatting sqref="AF11:AF18">
    <cfRule type="top10" dxfId="3672" priority="20" rank="2"/>
  </conditionalFormatting>
  <conditionalFormatting sqref="AF19:AF23">
    <cfRule type="top10" dxfId="3671" priority="19" rank="1"/>
  </conditionalFormatting>
  <conditionalFormatting sqref="AF24:AF31">
    <cfRule type="top10" dxfId="3670" priority="18" rank="2"/>
  </conditionalFormatting>
  <conditionalFormatting sqref="AF32:AF36">
    <cfRule type="top10" dxfId="3669" priority="17" rank="1"/>
  </conditionalFormatting>
  <conditionalFormatting sqref="AG3:AG36">
    <cfRule type="cellIs" dxfId="3668" priority="16" operator="greaterThan">
      <formula>0</formula>
    </cfRule>
  </conditionalFormatting>
  <conditionalFormatting sqref="AH3:AH5">
    <cfRule type="top10" dxfId="3667" priority="7" bottom="1" rank="1"/>
  </conditionalFormatting>
  <conditionalFormatting sqref="AH6:AH10">
    <cfRule type="top10" dxfId="3666" priority="6" bottom="1" rank="1"/>
  </conditionalFormatting>
  <conditionalFormatting sqref="AH11:AH18">
    <cfRule type="top10" dxfId="3665" priority="5" bottom="1" rank="2"/>
  </conditionalFormatting>
  <conditionalFormatting sqref="AH19:AH23">
    <cfRule type="top10" dxfId="3664" priority="4" bottom="1" rank="1"/>
  </conditionalFormatting>
  <conditionalFormatting sqref="AH1:AI1">
    <cfRule type="cellIs" dxfId="3663" priority="8" operator="equal">
      <formula>2</formula>
    </cfRule>
    <cfRule type="cellIs" dxfId="3662" priority="9" operator="equal">
      <formula>1</formula>
    </cfRule>
  </conditionalFormatting>
  <conditionalFormatting sqref="AI24:AI31">
    <cfRule type="top10" dxfId="3661" priority="3" rank="2"/>
  </conditionalFormatting>
  <conditionalFormatting sqref="AI32:AI36">
    <cfRule type="top10" dxfId="3660" priority="2" rank="1"/>
  </conditionalFormatting>
  <pageMargins left="0.7" right="0.7" top="0.75" bottom="0.75" header="0" footer="0"/>
  <pageSetup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957A-ACCC-4B01-A161-D83E358B7FAF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W29" sqref="W29"/>
      <selection pane="topRight" activeCell="W29" sqref="W29"/>
      <selection pane="bottomLeft" activeCell="W29" sqref="W29"/>
      <selection pane="bottomRight" activeCell="AF24" sqref="AF24:AF25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W19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77</v>
      </c>
      <c r="W3" s="169">
        <f t="shared" ref="W3:W36" si="0">COUNTIF($C$2:$C$123,V3)+COUNTIF($S$2:$S$123,V3)</f>
        <v>4</v>
      </c>
      <c r="X3" s="164">
        <f t="shared" ref="X3:X36" si="1">SUMIF($C$2:$C$123,V3,$F$2:$F$123)+SUMIF($S$2:$S$123,V3,$M$2:$M$123)</f>
        <v>5</v>
      </c>
      <c r="Y3" s="164">
        <f t="shared" ref="Y3:Y36" si="2">SUMIF($C$2:$C$123,V3,$G$2:$G$123)+SUMIF($S$2:$S$123,V3,$N$2:$N$123)</f>
        <v>9</v>
      </c>
      <c r="Z3" s="164">
        <f t="shared" ref="Z3:Z36" si="3">SUMIF($C$2:$C$123,V3,$H$2:$H$123)+SUMIF($S$2:$S$123,V3,$O$2:$O$123)</f>
        <v>1</v>
      </c>
      <c r="AA3" s="164">
        <f>SUMIF($C$2:$C$123,V3,$I$2:$I$123)+SUMIF($S$2:$S$123,V3,$P$2:P$123)</f>
        <v>1</v>
      </c>
      <c r="AB3" s="174">
        <f t="shared" ref="AB3:AB36" si="4">SUMIF($C$2:$C$123,V3,$J$2:$J$123)+SUMIF($S$2:$S$123,V3,$Q$2:$Q$123)</f>
        <v>2</v>
      </c>
      <c r="AC3" s="180">
        <f t="shared" ref="AC3:AC36" si="5">SUMIF($C$2:$C$123,V3,$E$2:$E$123)+SUMIF($S$2:$S$123,V3,$L$2:$L$123)</f>
        <v>4</v>
      </c>
      <c r="AD3" s="183">
        <f t="shared" ref="AD3:AD36" si="6">IFERROR(IF(W3&gt;=($AI$42*$AI$43),(AC3)/(W3*3),"-"),"-")</f>
        <v>0.33333333333333331</v>
      </c>
      <c r="AE3" s="180">
        <f>IF(W3&gt;0,IF(AH3=MIN($AH$3:$AH$5),2,0),)</f>
        <v>0</v>
      </c>
      <c r="AF3" s="190">
        <f>IF(W3&gt;0,IF(AD3=MAX($AD$3:$AD$5),AC3+AE3+2,AC3+AE3),)</f>
        <v>4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2.25</v>
      </c>
      <c r="AI3" s="206">
        <f>IFERROR(IF(W3&gt;=($AI$42*$AI$43),X3/W3,"-"),"-")</f>
        <v>1.25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199</v>
      </c>
      <c r="D4" s="49">
        <f>SUM(D5:D14)</f>
        <v>2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2</v>
      </c>
      <c r="S4" s="149" t="s">
        <v>198</v>
      </c>
      <c r="T4" s="34"/>
      <c r="U4" s="159" t="s">
        <v>18</v>
      </c>
      <c r="V4" s="197" t="s">
        <v>164</v>
      </c>
      <c r="W4" s="170">
        <f t="shared" si="0"/>
        <v>4</v>
      </c>
      <c r="X4" s="52">
        <f t="shared" si="1"/>
        <v>9</v>
      </c>
      <c r="Y4" s="52">
        <f t="shared" si="2"/>
        <v>5</v>
      </c>
      <c r="Z4" s="52">
        <f t="shared" si="3"/>
        <v>2</v>
      </c>
      <c r="AA4" s="52">
        <f>SUMIF($C$2:$C$123,V4,$I$2:$I$123)+SUMIF($S$2:$S$123,V4,$P$2:P$123)</f>
        <v>1</v>
      </c>
      <c r="AB4" s="171">
        <f t="shared" si="4"/>
        <v>1</v>
      </c>
      <c r="AC4" s="178">
        <f t="shared" si="5"/>
        <v>7</v>
      </c>
      <c r="AD4" s="181">
        <f t="shared" si="6"/>
        <v>0.58333333333333337</v>
      </c>
      <c r="AE4" s="178">
        <f>IF(W4&gt;0,IF(AH4=MIN($AH$3:$AH$5),2,0),)</f>
        <v>2</v>
      </c>
      <c r="AF4" s="191">
        <f>IF(W4&gt;0,IF(AD4=MAX($AD$3:$AD$5),AC4+AE4+2,AC4+AE4),)</f>
        <v>11</v>
      </c>
      <c r="AG4" s="187">
        <f t="shared" si="7"/>
        <v>0</v>
      </c>
      <c r="AH4" s="53">
        <f t="shared" si="8"/>
        <v>1.25</v>
      </c>
      <c r="AI4" s="207">
        <f t="shared" ref="AI4:AI36" si="9">IFERROR(IF(W4&gt;=($AI$42*$AI$43),X4/W4,"-"),"-")</f>
        <v>2.25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77</v>
      </c>
      <c r="D5" s="56"/>
      <c r="E5" s="56">
        <f t="shared" ref="E5:E14" si="10">IF((C5=""),0,IF($D$4=$R$4,1,IF($D$4&gt;$R$4,3,IF($D$4&lt;$R$4,0))))</f>
        <v>1</v>
      </c>
      <c r="F5" s="56">
        <f t="shared" ref="F5:F14" si="11">$D$4</f>
        <v>2</v>
      </c>
      <c r="G5" s="56">
        <f t="shared" ref="G5:G14" si="12">$R$4</f>
        <v>2</v>
      </c>
      <c r="H5" s="56">
        <f t="shared" ref="H5:H14" si="13">IF((C5=""),0,IF($D$4&gt;$R$4,1,0))</f>
        <v>0</v>
      </c>
      <c r="I5" s="56">
        <f t="shared" ref="I5:I14" si="14">IF((C5=""),0,IF($D$4=$R$4,1,0))</f>
        <v>1</v>
      </c>
      <c r="J5" s="56">
        <f t="shared" ref="J5:J14" si="15">IF((C5=""),0,IF($D$4&lt;$R$4,1,0))</f>
        <v>0</v>
      </c>
      <c r="K5" s="57"/>
      <c r="L5" s="56">
        <f t="shared" ref="L5:L14" si="16">IF((S5=""),0,IF($D$4=$R$4,1,IF($D$4&lt;$R$4,3,IF($D$4&gt;$R$4,0))))</f>
        <v>1</v>
      </c>
      <c r="M5" s="56">
        <f t="shared" ref="M5:M14" si="17">$R$4</f>
        <v>2</v>
      </c>
      <c r="N5" s="56">
        <f t="shared" ref="N5:N14" si="18">$D$4</f>
        <v>2</v>
      </c>
      <c r="O5" s="56">
        <f t="shared" ref="O5:O14" si="19">IF((S5=""),0,IF($D$4&lt;$R$4,1,0))</f>
        <v>0</v>
      </c>
      <c r="P5" s="56">
        <f t="shared" ref="P5:P14" si="20">IF((S5=""),0,IF($D$4=$R$4,1,0))</f>
        <v>1</v>
      </c>
      <c r="Q5" s="56">
        <f t="shared" ref="Q5:Q14" si="21">IF((S5=""),0,IF($D$4&gt;$R$4,1,0))</f>
        <v>0</v>
      </c>
      <c r="R5" s="56"/>
      <c r="S5" s="55" t="s">
        <v>164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235</v>
      </c>
      <c r="D6" s="56"/>
      <c r="E6" s="56">
        <f t="shared" si="10"/>
        <v>1</v>
      </c>
      <c r="F6" s="56">
        <f t="shared" si="11"/>
        <v>2</v>
      </c>
      <c r="G6" s="56">
        <f t="shared" si="12"/>
        <v>2</v>
      </c>
      <c r="H6" s="56">
        <f t="shared" si="13"/>
        <v>0</v>
      </c>
      <c r="I6" s="56">
        <f t="shared" si="14"/>
        <v>1</v>
      </c>
      <c r="J6" s="56">
        <f t="shared" si="15"/>
        <v>0</v>
      </c>
      <c r="K6" s="57"/>
      <c r="L6" s="56">
        <f t="shared" si="16"/>
        <v>1</v>
      </c>
      <c r="M6" s="56">
        <f t="shared" si="17"/>
        <v>2</v>
      </c>
      <c r="N6" s="56">
        <f t="shared" si="18"/>
        <v>2</v>
      </c>
      <c r="O6" s="56">
        <f t="shared" si="19"/>
        <v>0</v>
      </c>
      <c r="P6" s="56">
        <f t="shared" si="20"/>
        <v>1</v>
      </c>
      <c r="Q6" s="56">
        <f t="shared" si="21"/>
        <v>0</v>
      </c>
      <c r="R6" s="56"/>
      <c r="S6" s="55" t="s">
        <v>142</v>
      </c>
      <c r="T6" s="34"/>
      <c r="U6" s="163" t="s">
        <v>78</v>
      </c>
      <c r="V6" s="199" t="s">
        <v>142</v>
      </c>
      <c r="W6" s="169">
        <f t="shared" si="0"/>
        <v>4</v>
      </c>
      <c r="X6" s="164">
        <f t="shared" si="1"/>
        <v>7</v>
      </c>
      <c r="Y6" s="164">
        <f t="shared" si="2"/>
        <v>7</v>
      </c>
      <c r="Z6" s="164">
        <f t="shared" si="3"/>
        <v>2</v>
      </c>
      <c r="AA6" s="164">
        <f>SUMIF($C$2:$C$123,V6,$I$2:$I$123)+SUMIF($S$2:$S$123,V6,$P$2:P$123)</f>
        <v>1</v>
      </c>
      <c r="AB6" s="174">
        <f t="shared" si="4"/>
        <v>1</v>
      </c>
      <c r="AC6" s="180">
        <f t="shared" si="5"/>
        <v>7</v>
      </c>
      <c r="AD6" s="183">
        <f t="shared" si="6"/>
        <v>0.58333333333333337</v>
      </c>
      <c r="AE6" s="180">
        <f>IF(W6&gt;0,IF(AH6=MIN($AH$6:$AH$10),2,0),)</f>
        <v>2</v>
      </c>
      <c r="AF6" s="190">
        <f>IF(W6&gt;0,IF(AD6=MAX($AD$6:$AD$10),AC6+AE6+2,AC6+AE6),)</f>
        <v>11</v>
      </c>
      <c r="AG6" s="189">
        <f t="shared" si="7"/>
        <v>1</v>
      </c>
      <c r="AH6" s="165">
        <f t="shared" si="8"/>
        <v>1.75</v>
      </c>
      <c r="AI6" s="206">
        <f t="shared" si="9"/>
        <v>1.75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173</v>
      </c>
      <c r="D7" s="56"/>
      <c r="E7" s="56">
        <f t="shared" si="10"/>
        <v>1</v>
      </c>
      <c r="F7" s="56">
        <f t="shared" si="11"/>
        <v>2</v>
      </c>
      <c r="G7" s="56">
        <f t="shared" si="12"/>
        <v>2</v>
      </c>
      <c r="H7" s="56">
        <f t="shared" si="13"/>
        <v>0</v>
      </c>
      <c r="I7" s="56">
        <f t="shared" si="14"/>
        <v>1</v>
      </c>
      <c r="J7" s="56">
        <f t="shared" si="15"/>
        <v>0</v>
      </c>
      <c r="K7" s="57"/>
      <c r="L7" s="56">
        <f t="shared" si="16"/>
        <v>1</v>
      </c>
      <c r="M7" s="56">
        <f t="shared" si="17"/>
        <v>2</v>
      </c>
      <c r="N7" s="56">
        <f t="shared" si="18"/>
        <v>2</v>
      </c>
      <c r="O7" s="56">
        <f t="shared" si="19"/>
        <v>0</v>
      </c>
      <c r="P7" s="56">
        <f t="shared" si="20"/>
        <v>1</v>
      </c>
      <c r="Q7" s="56">
        <f t="shared" si="21"/>
        <v>0</v>
      </c>
      <c r="R7" s="56"/>
      <c r="S7" s="55" t="s">
        <v>144</v>
      </c>
      <c r="T7" s="34"/>
      <c r="U7" s="166" t="s">
        <v>78</v>
      </c>
      <c r="V7" s="200"/>
      <c r="W7" s="170">
        <f t="shared" si="0"/>
        <v>0</v>
      </c>
      <c r="X7" s="52">
        <f t="shared" si="1"/>
        <v>0</v>
      </c>
      <c r="Y7" s="52">
        <f t="shared" si="2"/>
        <v>0</v>
      </c>
      <c r="Z7" s="52">
        <f t="shared" si="3"/>
        <v>0</v>
      </c>
      <c r="AA7" s="52">
        <f>SUMIF($C$2:$C$123,V7,$I$2:$I$123)+SUMIF($S$2:$S$123,V7,$P$2:P$123)</f>
        <v>0</v>
      </c>
      <c r="AB7" s="171">
        <f t="shared" si="4"/>
        <v>0</v>
      </c>
      <c r="AC7" s="178">
        <f t="shared" si="5"/>
        <v>0</v>
      </c>
      <c r="AD7" s="181" t="str">
        <f t="shared" si="6"/>
        <v>-</v>
      </c>
      <c r="AE7" s="178">
        <f>IF(W7&gt;0,IF(AH7=MIN($AH$6:$AH$10),2,0),)</f>
        <v>0</v>
      </c>
      <c r="AF7" s="191">
        <f>IF(W7&gt;0,IF(AD7=MAX($AD$6:$AD$10),AC7+AE7+2,AC7+AE7),)</f>
        <v>0</v>
      </c>
      <c r="AG7" s="187">
        <f t="shared" si="7"/>
        <v>0</v>
      </c>
      <c r="AH7" s="53" t="str">
        <f t="shared" si="8"/>
        <v>-</v>
      </c>
      <c r="AI7" s="207" t="str">
        <f t="shared" si="9"/>
        <v>-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234</v>
      </c>
      <c r="D8" s="56"/>
      <c r="E8" s="56">
        <f t="shared" si="10"/>
        <v>1</v>
      </c>
      <c r="F8" s="56">
        <f t="shared" si="11"/>
        <v>2</v>
      </c>
      <c r="G8" s="56">
        <f t="shared" si="12"/>
        <v>2</v>
      </c>
      <c r="H8" s="56">
        <f t="shared" si="13"/>
        <v>0</v>
      </c>
      <c r="I8" s="56">
        <f t="shared" si="14"/>
        <v>1</v>
      </c>
      <c r="J8" s="56">
        <f t="shared" si="15"/>
        <v>0</v>
      </c>
      <c r="K8" s="57"/>
      <c r="L8" s="56">
        <f t="shared" si="16"/>
        <v>1</v>
      </c>
      <c r="M8" s="56">
        <f t="shared" si="17"/>
        <v>2</v>
      </c>
      <c r="N8" s="56">
        <f t="shared" si="18"/>
        <v>2</v>
      </c>
      <c r="O8" s="56">
        <f t="shared" si="19"/>
        <v>0</v>
      </c>
      <c r="P8" s="56">
        <f t="shared" si="20"/>
        <v>1</v>
      </c>
      <c r="Q8" s="56">
        <f t="shared" si="21"/>
        <v>0</v>
      </c>
      <c r="R8" s="56"/>
      <c r="S8" s="55" t="s">
        <v>197</v>
      </c>
      <c r="T8" s="34"/>
      <c r="U8" s="159" t="s">
        <v>78</v>
      </c>
      <c r="V8" s="197"/>
      <c r="W8" s="170">
        <f t="shared" si="0"/>
        <v>0</v>
      </c>
      <c r="X8" s="52">
        <f t="shared" si="1"/>
        <v>0</v>
      </c>
      <c r="Y8" s="52">
        <f t="shared" si="2"/>
        <v>0</v>
      </c>
      <c r="Z8" s="52">
        <f t="shared" si="3"/>
        <v>0</v>
      </c>
      <c r="AA8" s="52">
        <f>SUMIF($C$2:$C$123,V8,$I$2:$I$123)+SUMIF($S$2:$S$123,V8,$P$2:P$123)</f>
        <v>0</v>
      </c>
      <c r="AB8" s="171">
        <f t="shared" si="4"/>
        <v>0</v>
      </c>
      <c r="AC8" s="178">
        <f t="shared" si="5"/>
        <v>0</v>
      </c>
      <c r="AD8" s="181" t="str">
        <f t="shared" si="6"/>
        <v>-</v>
      </c>
      <c r="AE8" s="178">
        <f>IF(W8&gt;0,IF(AH8=MIN($AH$6:$AH$10),2,0),)</f>
        <v>0</v>
      </c>
      <c r="AF8" s="191">
        <f>IF(W8&gt;0,IF(AD8=MAX($AD$6:$AD$10),AC8+AE8+2,AC8+AE8),)</f>
        <v>0</v>
      </c>
      <c r="AG8" s="187">
        <f t="shared" si="7"/>
        <v>0</v>
      </c>
      <c r="AH8" s="53" t="str">
        <f t="shared" si="8"/>
        <v>-</v>
      </c>
      <c r="AI8" s="207" t="str">
        <f t="shared" si="9"/>
        <v>-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 t="s">
        <v>13</v>
      </c>
      <c r="D9" s="56">
        <v>2</v>
      </c>
      <c r="E9" s="56">
        <f t="shared" si="10"/>
        <v>1</v>
      </c>
      <c r="F9" s="56">
        <f t="shared" si="11"/>
        <v>2</v>
      </c>
      <c r="G9" s="56">
        <f t="shared" si="12"/>
        <v>2</v>
      </c>
      <c r="H9" s="56">
        <f t="shared" si="13"/>
        <v>0</v>
      </c>
      <c r="I9" s="56">
        <f t="shared" si="14"/>
        <v>1</v>
      </c>
      <c r="J9" s="56">
        <f t="shared" si="15"/>
        <v>0</v>
      </c>
      <c r="K9" s="57"/>
      <c r="L9" s="56">
        <f t="shared" si="16"/>
        <v>1</v>
      </c>
      <c r="M9" s="56">
        <f t="shared" si="17"/>
        <v>2</v>
      </c>
      <c r="N9" s="56">
        <f t="shared" si="18"/>
        <v>2</v>
      </c>
      <c r="O9" s="56">
        <f t="shared" si="19"/>
        <v>0</v>
      </c>
      <c r="P9" s="56">
        <f t="shared" si="20"/>
        <v>1</v>
      </c>
      <c r="Q9" s="56">
        <f t="shared" si="21"/>
        <v>0</v>
      </c>
      <c r="R9" s="56"/>
      <c r="S9" s="55" t="s">
        <v>233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15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172</v>
      </c>
      <c r="D10" s="56"/>
      <c r="E10" s="56">
        <f t="shared" si="10"/>
        <v>1</v>
      </c>
      <c r="F10" s="56">
        <f t="shared" si="11"/>
        <v>2</v>
      </c>
      <c r="G10" s="56">
        <f t="shared" si="12"/>
        <v>2</v>
      </c>
      <c r="H10" s="56">
        <f t="shared" si="13"/>
        <v>0</v>
      </c>
      <c r="I10" s="56">
        <f t="shared" si="14"/>
        <v>1</v>
      </c>
      <c r="J10" s="56">
        <f t="shared" si="15"/>
        <v>0</v>
      </c>
      <c r="K10" s="57"/>
      <c r="L10" s="56">
        <f t="shared" si="16"/>
        <v>1</v>
      </c>
      <c r="M10" s="56">
        <f t="shared" si="17"/>
        <v>2</v>
      </c>
      <c r="N10" s="56">
        <f t="shared" si="18"/>
        <v>2</v>
      </c>
      <c r="O10" s="56">
        <f t="shared" si="19"/>
        <v>0</v>
      </c>
      <c r="P10" s="56">
        <f t="shared" si="20"/>
        <v>1</v>
      </c>
      <c r="Q10" s="56">
        <f t="shared" si="21"/>
        <v>0</v>
      </c>
      <c r="R10" s="56"/>
      <c r="S10" s="55" t="s">
        <v>232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 t="s">
        <v>175</v>
      </c>
      <c r="D11" s="56"/>
      <c r="E11" s="56">
        <f t="shared" si="10"/>
        <v>1</v>
      </c>
      <c r="F11" s="56">
        <f t="shared" si="11"/>
        <v>2</v>
      </c>
      <c r="G11" s="56">
        <f t="shared" si="12"/>
        <v>2</v>
      </c>
      <c r="H11" s="56">
        <f t="shared" si="13"/>
        <v>0</v>
      </c>
      <c r="I11" s="56">
        <f t="shared" si="14"/>
        <v>1</v>
      </c>
      <c r="J11" s="56">
        <f t="shared" si="15"/>
        <v>0</v>
      </c>
      <c r="K11" s="57"/>
      <c r="L11" s="56">
        <f t="shared" si="16"/>
        <v>1</v>
      </c>
      <c r="M11" s="56">
        <f t="shared" si="17"/>
        <v>2</v>
      </c>
      <c r="N11" s="56">
        <f t="shared" si="18"/>
        <v>2</v>
      </c>
      <c r="O11" s="56">
        <f t="shared" si="19"/>
        <v>0</v>
      </c>
      <c r="P11" s="56">
        <f t="shared" si="20"/>
        <v>1</v>
      </c>
      <c r="Q11" s="56">
        <f t="shared" si="21"/>
        <v>0</v>
      </c>
      <c r="R11" s="56">
        <v>1</v>
      </c>
      <c r="S11" s="55" t="s">
        <v>174</v>
      </c>
      <c r="T11" s="34"/>
      <c r="U11" s="168" t="s">
        <v>121</v>
      </c>
      <c r="V11" s="196" t="s">
        <v>144</v>
      </c>
      <c r="W11" s="169">
        <f t="shared" si="0"/>
        <v>4</v>
      </c>
      <c r="X11" s="164">
        <f t="shared" si="1"/>
        <v>7</v>
      </c>
      <c r="Y11" s="164">
        <f t="shared" si="2"/>
        <v>7</v>
      </c>
      <c r="Z11" s="164">
        <f t="shared" si="3"/>
        <v>2</v>
      </c>
      <c r="AA11" s="164">
        <f>SUMIF($C$2:$C$123,V11,$I$2:$I$123)+SUMIF($S$2:$S$123,V11,$P$2:P$123)</f>
        <v>1</v>
      </c>
      <c r="AB11" s="174">
        <f t="shared" si="4"/>
        <v>1</v>
      </c>
      <c r="AC11" s="180">
        <f t="shared" si="5"/>
        <v>7</v>
      </c>
      <c r="AD11" s="183">
        <f t="shared" si="6"/>
        <v>0.58333333333333337</v>
      </c>
      <c r="AE11" s="180">
        <f t="shared" ref="AE11:AE18" si="22">IF(W11&gt;0,IF(OR(SMALL($AH$11:$AH$18,2)=AH11,SMALL($AH$11:$AH$18,1)=AH11),2,0),)</f>
        <v>2</v>
      </c>
      <c r="AF11" s="190">
        <f t="shared" ref="AF11:AF18" si="23">IF(W11&gt;0,IF(OR(LARGE($AD$11:$AD$18,2)=AD11,LARGE($AD$11:$AD$18,1)=AD11),AC11+AE11+2,AC11+AE11),)</f>
        <v>11</v>
      </c>
      <c r="AG11" s="189">
        <f t="shared" si="7"/>
        <v>1</v>
      </c>
      <c r="AH11" s="165">
        <f t="shared" si="8"/>
        <v>1.75</v>
      </c>
      <c r="AI11" s="206">
        <f t="shared" si="9"/>
        <v>1.75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120</v>
      </c>
      <c r="D12" s="56"/>
      <c r="E12" s="56">
        <f t="shared" si="10"/>
        <v>1</v>
      </c>
      <c r="F12" s="56">
        <f t="shared" si="11"/>
        <v>2</v>
      </c>
      <c r="G12" s="56">
        <f t="shared" si="12"/>
        <v>2</v>
      </c>
      <c r="H12" s="56">
        <f t="shared" si="13"/>
        <v>0</v>
      </c>
      <c r="I12" s="56">
        <f t="shared" si="14"/>
        <v>1</v>
      </c>
      <c r="J12" s="56">
        <f t="shared" si="15"/>
        <v>0</v>
      </c>
      <c r="K12" s="57"/>
      <c r="L12" s="56">
        <f t="shared" si="16"/>
        <v>1</v>
      </c>
      <c r="M12" s="56">
        <f t="shared" si="17"/>
        <v>2</v>
      </c>
      <c r="N12" s="56">
        <f t="shared" si="18"/>
        <v>2</v>
      </c>
      <c r="O12" s="56">
        <f t="shared" si="19"/>
        <v>0</v>
      </c>
      <c r="P12" s="56">
        <f t="shared" si="20"/>
        <v>1</v>
      </c>
      <c r="Q12" s="56">
        <f t="shared" si="21"/>
        <v>0</v>
      </c>
      <c r="R12" s="56">
        <v>1</v>
      </c>
      <c r="S12" s="55" t="s">
        <v>15</v>
      </c>
      <c r="T12" s="34"/>
      <c r="U12" s="159" t="s">
        <v>121</v>
      </c>
      <c r="V12" s="197" t="s">
        <v>197</v>
      </c>
      <c r="W12" s="170">
        <f t="shared" si="0"/>
        <v>4</v>
      </c>
      <c r="X12" s="52">
        <f t="shared" si="1"/>
        <v>7</v>
      </c>
      <c r="Y12" s="52">
        <f t="shared" si="2"/>
        <v>7</v>
      </c>
      <c r="Z12" s="52">
        <f t="shared" si="3"/>
        <v>2</v>
      </c>
      <c r="AA12" s="52">
        <f>SUMIF($C$2:$C$123,V12,$I$2:$I$123)+SUMIF($S$2:$S$123,V12,$P$2:P$123)</f>
        <v>1</v>
      </c>
      <c r="AB12" s="171">
        <f t="shared" si="4"/>
        <v>1</v>
      </c>
      <c r="AC12" s="178">
        <f t="shared" si="5"/>
        <v>7</v>
      </c>
      <c r="AD12" s="181">
        <f t="shared" si="6"/>
        <v>0.58333333333333337</v>
      </c>
      <c r="AE12" s="178">
        <f t="shared" si="22"/>
        <v>2</v>
      </c>
      <c r="AF12" s="191">
        <f t="shared" si="23"/>
        <v>11</v>
      </c>
      <c r="AG12" s="187">
        <f t="shared" si="7"/>
        <v>0</v>
      </c>
      <c r="AH12" s="53">
        <f t="shared" si="8"/>
        <v>1.75</v>
      </c>
      <c r="AI12" s="207">
        <f t="shared" si="9"/>
        <v>1.75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2</v>
      </c>
      <c r="G13" s="56">
        <f t="shared" si="12"/>
        <v>2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2</v>
      </c>
      <c r="N13" s="56">
        <f t="shared" si="18"/>
        <v>2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197" t="s">
        <v>173</v>
      </c>
      <c r="W13" s="170">
        <f t="shared" si="0"/>
        <v>4</v>
      </c>
      <c r="X13" s="52">
        <f t="shared" si="1"/>
        <v>7</v>
      </c>
      <c r="Y13" s="52">
        <f t="shared" si="2"/>
        <v>7</v>
      </c>
      <c r="Z13" s="52">
        <f t="shared" si="3"/>
        <v>1</v>
      </c>
      <c r="AA13" s="52">
        <f>SUMIF($C$2:$C$123,V13,$I$2:$I$123)+SUMIF($S$2:$S$123,V13,$P$2:P$123)</f>
        <v>1</v>
      </c>
      <c r="AB13" s="171">
        <f t="shared" si="4"/>
        <v>2</v>
      </c>
      <c r="AC13" s="178">
        <f t="shared" si="5"/>
        <v>4</v>
      </c>
      <c r="AD13" s="181">
        <f t="shared" si="6"/>
        <v>0.33333333333333331</v>
      </c>
      <c r="AE13" s="178">
        <f t="shared" si="22"/>
        <v>2</v>
      </c>
      <c r="AF13" s="191">
        <f t="shared" si="23"/>
        <v>6</v>
      </c>
      <c r="AG13" s="187">
        <f t="shared" si="7"/>
        <v>0</v>
      </c>
      <c r="AH13" s="53">
        <f t="shared" si="8"/>
        <v>1.75</v>
      </c>
      <c r="AI13" s="207">
        <f t="shared" si="9"/>
        <v>1.75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2</v>
      </c>
      <c r="G14" s="67">
        <f t="shared" si="12"/>
        <v>2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2</v>
      </c>
      <c r="N14" s="67">
        <f t="shared" si="18"/>
        <v>2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/>
      <c r="W14" s="170">
        <f t="shared" si="0"/>
        <v>0</v>
      </c>
      <c r="X14" s="52">
        <f t="shared" si="1"/>
        <v>0</v>
      </c>
      <c r="Y14" s="52">
        <f t="shared" si="2"/>
        <v>0</v>
      </c>
      <c r="Z14" s="52">
        <f t="shared" si="3"/>
        <v>0</v>
      </c>
      <c r="AA14" s="52">
        <f>SUMIF($C$2:$C$123,V14,$I$2:$I$123)+SUMIF($S$2:$S$123,V14,$P$2:P$123)</f>
        <v>0</v>
      </c>
      <c r="AB14" s="171">
        <f t="shared" si="4"/>
        <v>0</v>
      </c>
      <c r="AC14" s="178">
        <f t="shared" si="5"/>
        <v>0</v>
      </c>
      <c r="AD14" s="181" t="str">
        <f t="shared" si="6"/>
        <v>-</v>
      </c>
      <c r="AE14" s="178">
        <f t="shared" si="22"/>
        <v>0</v>
      </c>
      <c r="AF14" s="191">
        <f t="shared" si="23"/>
        <v>0</v>
      </c>
      <c r="AG14" s="187">
        <f t="shared" si="7"/>
        <v>0</v>
      </c>
      <c r="AH14" s="53" t="str">
        <f t="shared" si="8"/>
        <v>-</v>
      </c>
      <c r="AI14" s="207" t="str">
        <f t="shared" si="9"/>
        <v>-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/>
      <c r="W15" s="170">
        <f t="shared" si="0"/>
        <v>0</v>
      </c>
      <c r="X15" s="52">
        <f t="shared" si="1"/>
        <v>0</v>
      </c>
      <c r="Y15" s="52">
        <f t="shared" si="2"/>
        <v>0</v>
      </c>
      <c r="Z15" s="52">
        <f t="shared" si="3"/>
        <v>0</v>
      </c>
      <c r="AA15" s="52">
        <f>SUMIF($C$2:$C$123,V15,$I$2:$I$123)+SUMIF($S$2:$S$123,V15,$P$2:P$123)</f>
        <v>0</v>
      </c>
      <c r="AB15" s="171">
        <f t="shared" si="4"/>
        <v>0</v>
      </c>
      <c r="AC15" s="178">
        <f t="shared" si="5"/>
        <v>0</v>
      </c>
      <c r="AD15" s="181" t="str">
        <f t="shared" si="6"/>
        <v>-</v>
      </c>
      <c r="AE15" s="178">
        <f t="shared" si="22"/>
        <v>0</v>
      </c>
      <c r="AF15" s="191">
        <f t="shared" si="23"/>
        <v>0</v>
      </c>
      <c r="AG15" s="187">
        <f t="shared" si="7"/>
        <v>0</v>
      </c>
      <c r="AH15" s="53" t="str">
        <f t="shared" si="8"/>
        <v>-</v>
      </c>
      <c r="AI15" s="207" t="str">
        <f t="shared" si="9"/>
        <v>-</v>
      </c>
      <c r="AJ15" s="34"/>
      <c r="AS15" s="97"/>
      <c r="AT15" s="294"/>
      <c r="AU15" s="288"/>
      <c r="AV15" s="426" t="s">
        <v>175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174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/>
      <c r="W16" s="170">
        <f t="shared" si="0"/>
        <v>0</v>
      </c>
      <c r="X16" s="52">
        <f t="shared" si="1"/>
        <v>0</v>
      </c>
      <c r="Y16" s="52">
        <f t="shared" si="2"/>
        <v>0</v>
      </c>
      <c r="Z16" s="52">
        <f t="shared" si="3"/>
        <v>0</v>
      </c>
      <c r="AA16" s="52">
        <f>SUMIF($C$2:$C$123,V16,$I$2:$I$123)+SUMIF($S$2:$S$123,V16,$P$2:P$123)</f>
        <v>0</v>
      </c>
      <c r="AB16" s="171">
        <f t="shared" si="4"/>
        <v>0</v>
      </c>
      <c r="AC16" s="178">
        <f t="shared" si="5"/>
        <v>0</v>
      </c>
      <c r="AD16" s="181" t="str">
        <f t="shared" si="6"/>
        <v>-</v>
      </c>
      <c r="AE16" s="178">
        <f t="shared" si="22"/>
        <v>0</v>
      </c>
      <c r="AF16" s="191">
        <f t="shared" si="23"/>
        <v>0</v>
      </c>
      <c r="AG16" s="187">
        <f t="shared" si="7"/>
        <v>0</v>
      </c>
      <c r="AH16" s="53" t="str">
        <f t="shared" si="8"/>
        <v>-</v>
      </c>
      <c r="AI16" s="207" t="str">
        <f t="shared" si="9"/>
        <v>-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Branco</v>
      </c>
      <c r="D17" s="49">
        <f>SUM(D18:D27)</f>
        <v>1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4</v>
      </c>
      <c r="S17" s="48" t="str">
        <f>C4</f>
        <v>Preto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Fabio</v>
      </c>
      <c r="D18" s="56"/>
      <c r="E18" s="56">
        <f t="shared" ref="E18:E27" si="24">IF((C18=""),0,IF($D$17=$R$17,1,IF($D$17&gt;$R$17,3,IF($D$17&lt;$R$17,0))))</f>
        <v>0</v>
      </c>
      <c r="F18" s="56">
        <f t="shared" ref="F18:F27" si="25">$D$17</f>
        <v>1</v>
      </c>
      <c r="G18" s="56">
        <f t="shared" ref="G18:G27" si="26">$R$17</f>
        <v>4</v>
      </c>
      <c r="H18" s="56">
        <f t="shared" ref="H18:H27" si="27">IF((C18=""),0,IF($D$17&gt;$R$17,1,0))</f>
        <v>0</v>
      </c>
      <c r="I18" s="56">
        <f t="shared" ref="I18:I27" si="28">IF((C18=""),0,IF($D$17=$R$17,1,0))</f>
        <v>0</v>
      </c>
      <c r="J18" s="56">
        <f t="shared" ref="J18:J27" si="29">IF((C18=""),0,IF($D$17&lt;$R$17,1,0))</f>
        <v>1</v>
      </c>
      <c r="K18" s="57"/>
      <c r="L18" s="56">
        <f t="shared" ref="L18:L27" si="30">IF((S18=""),0,IF($D$17=$R$17,1,IF($D$17&lt;$R$17,3,IF($D$17&gt;$R$17,0))))</f>
        <v>3</v>
      </c>
      <c r="M18" s="56">
        <f t="shared" ref="M18:M27" si="31">$R$17</f>
        <v>4</v>
      </c>
      <c r="N18" s="56">
        <f t="shared" ref="N18:N27" si="32">$D$17</f>
        <v>1</v>
      </c>
      <c r="O18" s="56">
        <f t="shared" ref="O18:O27" si="33">IF((S18=""),0,IF($D$17&lt;$R$17,1,0))</f>
        <v>1</v>
      </c>
      <c r="P18" s="56">
        <f t="shared" ref="P18:P27" si="34">IF((S18=""),0,IF($D$17=$R$17,1,0))</f>
        <v>0</v>
      </c>
      <c r="Q18" s="56">
        <f t="shared" ref="Q18:Q27" si="35">IF((S18=""),0,IF($D$17&gt;$R$17,1,0))</f>
        <v>0</v>
      </c>
      <c r="R18" s="56"/>
      <c r="S18" s="55" t="str">
        <f>$S$5</f>
        <v>Ralph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142</v>
      </c>
      <c r="D19" s="56"/>
      <c r="E19" s="56">
        <f t="shared" si="24"/>
        <v>0</v>
      </c>
      <c r="F19" s="56">
        <f t="shared" si="25"/>
        <v>1</v>
      </c>
      <c r="G19" s="56">
        <f t="shared" si="26"/>
        <v>4</v>
      </c>
      <c r="H19" s="56">
        <f t="shared" si="27"/>
        <v>0</v>
      </c>
      <c r="I19" s="56">
        <f t="shared" si="28"/>
        <v>0</v>
      </c>
      <c r="J19" s="56">
        <f t="shared" si="29"/>
        <v>1</v>
      </c>
      <c r="K19" s="57"/>
      <c r="L19" s="56">
        <f t="shared" si="30"/>
        <v>3</v>
      </c>
      <c r="M19" s="56">
        <f t="shared" si="31"/>
        <v>4</v>
      </c>
      <c r="N19" s="56">
        <f t="shared" si="32"/>
        <v>1</v>
      </c>
      <c r="O19" s="56">
        <f t="shared" si="33"/>
        <v>1</v>
      </c>
      <c r="P19" s="56">
        <f t="shared" si="34"/>
        <v>0</v>
      </c>
      <c r="Q19" s="56">
        <f t="shared" si="35"/>
        <v>0</v>
      </c>
      <c r="R19" s="56"/>
      <c r="S19" s="55" t="s">
        <v>235</v>
      </c>
      <c r="T19" s="34"/>
      <c r="U19" s="169" t="s">
        <v>83</v>
      </c>
      <c r="V19" s="196" t="s">
        <v>13</v>
      </c>
      <c r="W19" s="169">
        <f t="shared" si="0"/>
        <v>4</v>
      </c>
      <c r="X19" s="164">
        <f t="shared" si="1"/>
        <v>7</v>
      </c>
      <c r="Y19" s="164">
        <f t="shared" si="2"/>
        <v>7</v>
      </c>
      <c r="Z19" s="164">
        <f t="shared" si="3"/>
        <v>1</v>
      </c>
      <c r="AA19" s="164">
        <f>SUMIF($C$2:$C$123,V19,$I$2:$I$123)+SUMIF($S$2:$S$123,V19,$P$2:P$123)</f>
        <v>1</v>
      </c>
      <c r="AB19" s="174">
        <f t="shared" si="4"/>
        <v>2</v>
      </c>
      <c r="AC19" s="180">
        <f t="shared" si="5"/>
        <v>4</v>
      </c>
      <c r="AD19" s="183">
        <f t="shared" si="6"/>
        <v>0.33333333333333331</v>
      </c>
      <c r="AE19" s="180">
        <f>IF(W19&gt;0,IF(AH19=MIN($AH$19:$AH$23),2,0),)</f>
        <v>2</v>
      </c>
      <c r="AF19" s="190">
        <f>IF(W19&gt;0,IF(AD19=MAX($AD$19:$AD$23),AC19+AE19+2,AC19+AE19),)</f>
        <v>8</v>
      </c>
      <c r="AG19" s="189">
        <f t="shared" si="7"/>
        <v>2</v>
      </c>
      <c r="AH19" s="165">
        <f t="shared" si="8"/>
        <v>1.75</v>
      </c>
      <c r="AI19" s="206">
        <f t="shared" si="9"/>
        <v>1.75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144</v>
      </c>
      <c r="D20" s="56">
        <v>1</v>
      </c>
      <c r="E20" s="56">
        <f t="shared" si="24"/>
        <v>0</v>
      </c>
      <c r="F20" s="56">
        <f t="shared" si="25"/>
        <v>1</v>
      </c>
      <c r="G20" s="56">
        <f t="shared" si="26"/>
        <v>4</v>
      </c>
      <c r="H20" s="56">
        <f t="shared" si="27"/>
        <v>0</v>
      </c>
      <c r="I20" s="56">
        <f t="shared" si="28"/>
        <v>0</v>
      </c>
      <c r="J20" s="56">
        <f t="shared" si="29"/>
        <v>1</v>
      </c>
      <c r="K20" s="57"/>
      <c r="L20" s="56">
        <f t="shared" si="30"/>
        <v>3</v>
      </c>
      <c r="M20" s="56">
        <f t="shared" si="31"/>
        <v>4</v>
      </c>
      <c r="N20" s="56">
        <f t="shared" si="32"/>
        <v>1</v>
      </c>
      <c r="O20" s="56">
        <f t="shared" si="33"/>
        <v>1</v>
      </c>
      <c r="P20" s="56">
        <f t="shared" si="34"/>
        <v>0</v>
      </c>
      <c r="Q20" s="56">
        <f t="shared" si="35"/>
        <v>0</v>
      </c>
      <c r="R20" s="56"/>
      <c r="S20" s="55" t="s">
        <v>173</v>
      </c>
      <c r="T20" s="34"/>
      <c r="U20" s="159" t="s">
        <v>83</v>
      </c>
      <c r="V20" s="197"/>
      <c r="W20" s="170">
        <f t="shared" si="0"/>
        <v>0</v>
      </c>
      <c r="X20" s="52">
        <f t="shared" si="1"/>
        <v>0</v>
      </c>
      <c r="Y20" s="52">
        <f t="shared" si="2"/>
        <v>0</v>
      </c>
      <c r="Z20" s="52">
        <f t="shared" si="3"/>
        <v>0</v>
      </c>
      <c r="AA20" s="52">
        <f>SUMIF($C$2:$C$123,V20,$I$2:$I$123)+SUMIF($S$2:$S$123,V20,$P$2:P$123)</f>
        <v>0</v>
      </c>
      <c r="AB20" s="171">
        <f t="shared" si="4"/>
        <v>0</v>
      </c>
      <c r="AC20" s="178">
        <f t="shared" si="5"/>
        <v>0</v>
      </c>
      <c r="AD20" s="181" t="str">
        <f t="shared" si="6"/>
        <v>-</v>
      </c>
      <c r="AE20" s="178">
        <f>IF(W20&gt;0,IF(AH20=MIN($AH$19:$AH$23),2,0),)</f>
        <v>0</v>
      </c>
      <c r="AF20" s="191">
        <f>IF(W20&gt;0,IF(AD20=MAX($AD$19:$AD$23),AC20+AE20+2,AC20+AE20),)</f>
        <v>0</v>
      </c>
      <c r="AG20" s="187">
        <f t="shared" si="7"/>
        <v>0</v>
      </c>
      <c r="AH20" s="53" t="str">
        <f t="shared" si="8"/>
        <v>-</v>
      </c>
      <c r="AI20" s="207" t="str">
        <f t="shared" si="9"/>
        <v>-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197</v>
      </c>
      <c r="D21" s="56"/>
      <c r="E21" s="56">
        <f t="shared" si="24"/>
        <v>0</v>
      </c>
      <c r="F21" s="56">
        <f t="shared" si="25"/>
        <v>1</v>
      </c>
      <c r="G21" s="56">
        <f t="shared" si="26"/>
        <v>4</v>
      </c>
      <c r="H21" s="56">
        <f t="shared" si="27"/>
        <v>0</v>
      </c>
      <c r="I21" s="56">
        <f t="shared" si="28"/>
        <v>0</v>
      </c>
      <c r="J21" s="56">
        <f t="shared" si="29"/>
        <v>1</v>
      </c>
      <c r="K21" s="57"/>
      <c r="L21" s="56">
        <f t="shared" si="30"/>
        <v>3</v>
      </c>
      <c r="M21" s="56">
        <f t="shared" si="31"/>
        <v>4</v>
      </c>
      <c r="N21" s="56">
        <f t="shared" si="32"/>
        <v>1</v>
      </c>
      <c r="O21" s="56">
        <f t="shared" si="33"/>
        <v>1</v>
      </c>
      <c r="P21" s="56">
        <f t="shared" si="34"/>
        <v>0</v>
      </c>
      <c r="Q21" s="56">
        <f t="shared" si="35"/>
        <v>0</v>
      </c>
      <c r="R21" s="56">
        <v>1</v>
      </c>
      <c r="S21" s="55" t="s">
        <v>234</v>
      </c>
      <c r="T21" s="34"/>
      <c r="U21" s="159" t="s">
        <v>83</v>
      </c>
      <c r="V21" s="197"/>
      <c r="W21" s="170">
        <f t="shared" si="0"/>
        <v>0</v>
      </c>
      <c r="X21" s="52">
        <f t="shared" si="1"/>
        <v>0</v>
      </c>
      <c r="Y21" s="52">
        <f t="shared" si="2"/>
        <v>0</v>
      </c>
      <c r="Z21" s="52">
        <f t="shared" si="3"/>
        <v>0</v>
      </c>
      <c r="AA21" s="52">
        <f>SUMIF($C$2:$C$123,V21,$I$2:$I$123)+SUMIF($S$2:$S$123,V21,$P$2:P$123)</f>
        <v>0</v>
      </c>
      <c r="AB21" s="171">
        <f t="shared" si="4"/>
        <v>0</v>
      </c>
      <c r="AC21" s="178">
        <f t="shared" si="5"/>
        <v>0</v>
      </c>
      <c r="AD21" s="181" t="str">
        <f t="shared" si="6"/>
        <v>-</v>
      </c>
      <c r="AE21" s="178">
        <f>IF(W21&gt;0,IF(AH21=MIN($AH$19:$AH$23),2,0),)</f>
        <v>0</v>
      </c>
      <c r="AF21" s="191">
        <f>IF(W21&gt;0,IF(AD21=MAX($AD$19:$AD$23),AC21+AE21+2,AC21+AE21),)</f>
        <v>0</v>
      </c>
      <c r="AG21" s="187">
        <f t="shared" si="7"/>
        <v>0</v>
      </c>
      <c r="AH21" s="53" t="str">
        <f t="shared" si="8"/>
        <v>-</v>
      </c>
      <c r="AI21" s="207" t="str">
        <f t="shared" si="9"/>
        <v>-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233</v>
      </c>
      <c r="D22" s="56"/>
      <c r="E22" s="56">
        <f t="shared" si="24"/>
        <v>0</v>
      </c>
      <c r="F22" s="56">
        <f t="shared" si="25"/>
        <v>1</v>
      </c>
      <c r="G22" s="56">
        <f t="shared" si="26"/>
        <v>4</v>
      </c>
      <c r="H22" s="56">
        <f t="shared" si="27"/>
        <v>0</v>
      </c>
      <c r="I22" s="56">
        <f t="shared" si="28"/>
        <v>0</v>
      </c>
      <c r="J22" s="56">
        <f t="shared" si="29"/>
        <v>1</v>
      </c>
      <c r="K22" s="57"/>
      <c r="L22" s="56">
        <f t="shared" si="30"/>
        <v>3</v>
      </c>
      <c r="M22" s="56">
        <f t="shared" si="31"/>
        <v>4</v>
      </c>
      <c r="N22" s="56">
        <f t="shared" si="32"/>
        <v>1</v>
      </c>
      <c r="O22" s="56">
        <f t="shared" si="33"/>
        <v>1</v>
      </c>
      <c r="P22" s="56">
        <f t="shared" si="34"/>
        <v>0</v>
      </c>
      <c r="Q22" s="56">
        <f t="shared" si="35"/>
        <v>0</v>
      </c>
      <c r="R22" s="56"/>
      <c r="S22" s="55" t="s">
        <v>13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232</v>
      </c>
      <c r="D23" s="56"/>
      <c r="E23" s="56">
        <f t="shared" si="24"/>
        <v>0</v>
      </c>
      <c r="F23" s="56">
        <f t="shared" si="25"/>
        <v>1</v>
      </c>
      <c r="G23" s="56">
        <f t="shared" si="26"/>
        <v>4</v>
      </c>
      <c r="H23" s="56">
        <f t="shared" si="27"/>
        <v>0</v>
      </c>
      <c r="I23" s="56">
        <f t="shared" si="28"/>
        <v>0</v>
      </c>
      <c r="J23" s="56">
        <f t="shared" si="29"/>
        <v>1</v>
      </c>
      <c r="K23" s="57"/>
      <c r="L23" s="56">
        <f t="shared" si="30"/>
        <v>3</v>
      </c>
      <c r="M23" s="56">
        <f t="shared" si="31"/>
        <v>4</v>
      </c>
      <c r="N23" s="56">
        <f t="shared" si="32"/>
        <v>1</v>
      </c>
      <c r="O23" s="56">
        <f t="shared" si="33"/>
        <v>1</v>
      </c>
      <c r="P23" s="56">
        <f t="shared" si="34"/>
        <v>0</v>
      </c>
      <c r="Q23" s="56">
        <f t="shared" si="35"/>
        <v>0</v>
      </c>
      <c r="R23" s="56"/>
      <c r="S23" s="55" t="s">
        <v>172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13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 t="s">
        <v>174</v>
      </c>
      <c r="D24" s="56"/>
      <c r="E24" s="56">
        <f t="shared" si="24"/>
        <v>0</v>
      </c>
      <c r="F24" s="56">
        <f t="shared" si="25"/>
        <v>1</v>
      </c>
      <c r="G24" s="56">
        <f t="shared" si="26"/>
        <v>4</v>
      </c>
      <c r="H24" s="56">
        <f t="shared" si="27"/>
        <v>0</v>
      </c>
      <c r="I24" s="56">
        <f t="shared" si="28"/>
        <v>0</v>
      </c>
      <c r="J24" s="56">
        <f t="shared" si="29"/>
        <v>1</v>
      </c>
      <c r="K24" s="57"/>
      <c r="L24" s="56">
        <f t="shared" si="30"/>
        <v>3</v>
      </c>
      <c r="M24" s="56">
        <f t="shared" si="31"/>
        <v>4</v>
      </c>
      <c r="N24" s="56">
        <f t="shared" si="32"/>
        <v>1</v>
      </c>
      <c r="O24" s="56">
        <f t="shared" si="33"/>
        <v>1</v>
      </c>
      <c r="P24" s="56">
        <f t="shared" si="34"/>
        <v>0</v>
      </c>
      <c r="Q24" s="56">
        <f t="shared" si="35"/>
        <v>0</v>
      </c>
      <c r="R24" s="56">
        <v>3</v>
      </c>
      <c r="S24" s="55" t="s">
        <v>115</v>
      </c>
      <c r="T24" s="34"/>
      <c r="U24" s="163" t="s">
        <v>86</v>
      </c>
      <c r="V24" s="199" t="s">
        <v>175</v>
      </c>
      <c r="W24" s="169">
        <f t="shared" si="0"/>
        <v>3</v>
      </c>
      <c r="X24" s="164">
        <f t="shared" si="1"/>
        <v>6</v>
      </c>
      <c r="Y24" s="164">
        <f t="shared" si="2"/>
        <v>3</v>
      </c>
      <c r="Z24" s="164">
        <f t="shared" si="3"/>
        <v>2</v>
      </c>
      <c r="AA24" s="164">
        <f>SUMIF($C$2:$C$123,V24,$I$2:$I$123)+SUMIF($S$2:$S$123,V24,$P$2:P$123)</f>
        <v>1</v>
      </c>
      <c r="AB24" s="174">
        <f t="shared" si="4"/>
        <v>0</v>
      </c>
      <c r="AC24" s="180">
        <f t="shared" si="5"/>
        <v>7</v>
      </c>
      <c r="AD24" s="183">
        <f t="shared" si="6"/>
        <v>0.77777777777777779</v>
      </c>
      <c r="AE24" s="180">
        <f t="shared" ref="AE24:AE31" si="36">IF(W24&gt;0,IF(OR(LARGE($AI$24:$AI$31,2)=AI24,LARGE($AI$24:$AI$31,1)=AI24),2,0),)</f>
        <v>2</v>
      </c>
      <c r="AF24" s="190">
        <f t="shared" ref="AF24:AF31" si="37">IF(W24&gt;0,IF(OR(LARGE($AD$24:$AD$31,2)=AD24,LARGE($AD$24:$AD$31,1)=AD24),AC24+AE24+2,AC24+AE24),)</f>
        <v>11</v>
      </c>
      <c r="AG24" s="189">
        <f t="shared" si="7"/>
        <v>0</v>
      </c>
      <c r="AH24" s="165">
        <f t="shared" si="8"/>
        <v>1</v>
      </c>
      <c r="AI24" s="206">
        <f t="shared" si="9"/>
        <v>2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15</v>
      </c>
      <c r="D25" s="56"/>
      <c r="E25" s="56">
        <f t="shared" si="24"/>
        <v>0</v>
      </c>
      <c r="F25" s="56">
        <f t="shared" si="25"/>
        <v>1</v>
      </c>
      <c r="G25" s="56">
        <f t="shared" si="26"/>
        <v>4</v>
      </c>
      <c r="H25" s="56">
        <f t="shared" si="27"/>
        <v>0</v>
      </c>
      <c r="I25" s="56">
        <f t="shared" si="28"/>
        <v>0</v>
      </c>
      <c r="J25" s="56">
        <f t="shared" si="29"/>
        <v>1</v>
      </c>
      <c r="K25" s="57"/>
      <c r="L25" s="56">
        <f t="shared" si="30"/>
        <v>3</v>
      </c>
      <c r="M25" s="56">
        <f t="shared" si="31"/>
        <v>4</v>
      </c>
      <c r="N25" s="56">
        <f t="shared" si="32"/>
        <v>1</v>
      </c>
      <c r="O25" s="56">
        <f t="shared" si="33"/>
        <v>1</v>
      </c>
      <c r="P25" s="56">
        <f t="shared" si="34"/>
        <v>0</v>
      </c>
      <c r="Q25" s="56">
        <f t="shared" si="35"/>
        <v>0</v>
      </c>
      <c r="R25" s="56"/>
      <c r="S25" s="55" t="s">
        <v>120</v>
      </c>
      <c r="T25" s="34"/>
      <c r="U25" s="166" t="s">
        <v>86</v>
      </c>
      <c r="V25" s="200" t="s">
        <v>174</v>
      </c>
      <c r="W25" s="170">
        <f t="shared" si="0"/>
        <v>4</v>
      </c>
      <c r="X25" s="52">
        <f t="shared" si="1"/>
        <v>7</v>
      </c>
      <c r="Y25" s="52">
        <f t="shared" si="2"/>
        <v>7</v>
      </c>
      <c r="Z25" s="52">
        <f t="shared" si="3"/>
        <v>2</v>
      </c>
      <c r="AA25" s="52">
        <f>SUMIF($C$2:$C$123,V25,$I$2:$I$123)+SUMIF($S$2:$S$123,V25,$P$2:P$123)</f>
        <v>1</v>
      </c>
      <c r="AB25" s="171">
        <f t="shared" si="4"/>
        <v>1</v>
      </c>
      <c r="AC25" s="178">
        <f t="shared" si="5"/>
        <v>7</v>
      </c>
      <c r="AD25" s="181">
        <f t="shared" si="6"/>
        <v>0.58333333333333337</v>
      </c>
      <c r="AE25" s="178">
        <f t="shared" si="36"/>
        <v>2</v>
      </c>
      <c r="AF25" s="191">
        <f t="shared" si="37"/>
        <v>11</v>
      </c>
      <c r="AG25" s="187">
        <f t="shared" si="7"/>
        <v>2</v>
      </c>
      <c r="AH25" s="53">
        <f t="shared" si="8"/>
        <v>1.75</v>
      </c>
      <c r="AI25" s="207">
        <f t="shared" si="9"/>
        <v>1.75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1</v>
      </c>
      <c r="G26" s="56">
        <f t="shared" si="26"/>
        <v>4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4</v>
      </c>
      <c r="N26" s="56">
        <f t="shared" si="32"/>
        <v>1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200" t="s">
        <v>172</v>
      </c>
      <c r="W26" s="170">
        <f t="shared" si="0"/>
        <v>4</v>
      </c>
      <c r="X26" s="52">
        <f t="shared" si="1"/>
        <v>7</v>
      </c>
      <c r="Y26" s="52">
        <f t="shared" si="2"/>
        <v>7</v>
      </c>
      <c r="Z26" s="52">
        <f t="shared" si="3"/>
        <v>1</v>
      </c>
      <c r="AA26" s="52">
        <f>SUMIF($C$2:$C$123,V26,$I$2:$I$123)+SUMIF($S$2:$S$123,V26,$P$2:P$123)</f>
        <v>1</v>
      </c>
      <c r="AB26" s="171">
        <f t="shared" si="4"/>
        <v>2</v>
      </c>
      <c r="AC26" s="178">
        <f t="shared" si="5"/>
        <v>4</v>
      </c>
      <c r="AD26" s="181">
        <f t="shared" si="6"/>
        <v>0.33333333333333331</v>
      </c>
      <c r="AE26" s="178">
        <f t="shared" si="36"/>
        <v>2</v>
      </c>
      <c r="AF26" s="191">
        <f t="shared" si="37"/>
        <v>6</v>
      </c>
      <c r="AG26" s="187">
        <f t="shared" si="7"/>
        <v>1</v>
      </c>
      <c r="AH26" s="53">
        <f t="shared" si="8"/>
        <v>1.75</v>
      </c>
      <c r="AI26" s="207">
        <f t="shared" si="9"/>
        <v>1.75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1</v>
      </c>
      <c r="G27" s="67">
        <f t="shared" si="26"/>
        <v>4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4</v>
      </c>
      <c r="N27" s="67">
        <f t="shared" si="32"/>
        <v>1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 t="s">
        <v>115</v>
      </c>
      <c r="W27" s="170">
        <f t="shared" si="0"/>
        <v>3</v>
      </c>
      <c r="X27" s="52">
        <f t="shared" si="1"/>
        <v>5</v>
      </c>
      <c r="Y27" s="52">
        <f t="shared" si="2"/>
        <v>5</v>
      </c>
      <c r="Z27" s="52">
        <f t="shared" si="3"/>
        <v>1</v>
      </c>
      <c r="AA27" s="52">
        <f>SUMIF($C$2:$C$123,V27,$I$2:$I$123)+SUMIF($S$2:$S$123,V27,$P$2:P$123)</f>
        <v>0</v>
      </c>
      <c r="AB27" s="171">
        <f t="shared" si="4"/>
        <v>2</v>
      </c>
      <c r="AC27" s="178">
        <f t="shared" si="5"/>
        <v>3</v>
      </c>
      <c r="AD27" s="181">
        <f t="shared" si="6"/>
        <v>0.33333333333333331</v>
      </c>
      <c r="AE27" s="178">
        <f t="shared" si="36"/>
        <v>0</v>
      </c>
      <c r="AF27" s="191">
        <f t="shared" si="37"/>
        <v>3</v>
      </c>
      <c r="AG27" s="187">
        <f t="shared" si="7"/>
        <v>3</v>
      </c>
      <c r="AH27" s="53">
        <f t="shared" si="8"/>
        <v>1.6666666666666667</v>
      </c>
      <c r="AI27" s="207">
        <f t="shared" si="9"/>
        <v>1.6666666666666667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/>
      <c r="W28" s="170">
        <f t="shared" si="0"/>
        <v>0</v>
      </c>
      <c r="X28" s="52">
        <f t="shared" si="1"/>
        <v>0</v>
      </c>
      <c r="Y28" s="52">
        <f t="shared" si="2"/>
        <v>0</v>
      </c>
      <c r="Z28" s="52">
        <f t="shared" si="3"/>
        <v>0</v>
      </c>
      <c r="AA28" s="52">
        <f>SUMIF($C$2:$C$123,V28,$I$2:$I$123)+SUMIF($S$2:$S$123,V28,$P$2:P$123)</f>
        <v>0</v>
      </c>
      <c r="AB28" s="171">
        <f t="shared" si="4"/>
        <v>0</v>
      </c>
      <c r="AC28" s="178">
        <f t="shared" si="5"/>
        <v>0</v>
      </c>
      <c r="AD28" s="181" t="str">
        <f t="shared" si="6"/>
        <v>-</v>
      </c>
      <c r="AE28" s="178">
        <f t="shared" si="36"/>
        <v>0</v>
      </c>
      <c r="AF28" s="191">
        <f t="shared" si="37"/>
        <v>0</v>
      </c>
      <c r="AG28" s="187">
        <f t="shared" si="7"/>
        <v>0</v>
      </c>
      <c r="AH28" s="53" t="str">
        <f t="shared" si="8"/>
        <v>-</v>
      </c>
      <c r="AI28" s="207" t="str">
        <f t="shared" si="9"/>
        <v>-</v>
      </c>
      <c r="AJ28" s="34"/>
      <c r="AS28" s="97"/>
      <c r="AT28" s="294"/>
      <c r="AU28" s="425" t="s">
        <v>197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144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/>
      <c r="W29" s="170">
        <f t="shared" si="0"/>
        <v>0</v>
      </c>
      <c r="X29" s="52">
        <f t="shared" si="1"/>
        <v>0</v>
      </c>
      <c r="Y29" s="52">
        <f t="shared" si="2"/>
        <v>0</v>
      </c>
      <c r="Z29" s="52">
        <f t="shared" si="3"/>
        <v>0</v>
      </c>
      <c r="AA29" s="52">
        <f>SUMIF($C$2:$C$123,V29,$I$2:$I$123)+SUMIF($S$2:$S$123,V29,$P$2:P$123)</f>
        <v>0</v>
      </c>
      <c r="AB29" s="171">
        <f t="shared" si="4"/>
        <v>0</v>
      </c>
      <c r="AC29" s="178">
        <f t="shared" si="5"/>
        <v>0</v>
      </c>
      <c r="AD29" s="181" t="str">
        <f t="shared" si="6"/>
        <v>-</v>
      </c>
      <c r="AE29" s="178">
        <f t="shared" si="36"/>
        <v>0</v>
      </c>
      <c r="AF29" s="191">
        <f t="shared" si="37"/>
        <v>0</v>
      </c>
      <c r="AG29" s="187">
        <f t="shared" si="7"/>
        <v>0</v>
      </c>
      <c r="AH29" s="53" t="str">
        <f t="shared" si="8"/>
        <v>-</v>
      </c>
      <c r="AI29" s="207" t="str">
        <f t="shared" si="9"/>
        <v>-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Preto</v>
      </c>
      <c r="D30" s="49">
        <f>SUM(D31:D40)</f>
        <v>0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2</v>
      </c>
      <c r="S30" s="48" t="str">
        <f>S4</f>
        <v>Branco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Fabio</v>
      </c>
      <c r="D31" s="56"/>
      <c r="E31" s="56">
        <f t="shared" ref="E31:E40" si="38">IF((C31=""),0,IF($D$30=$R$30,1,IF($D$30&gt;$R$30,3,IF($D$30&lt;$R$30,0))))</f>
        <v>0</v>
      </c>
      <c r="F31" s="56">
        <f t="shared" ref="F31:F40" si="39">$D$30</f>
        <v>0</v>
      </c>
      <c r="G31" s="56">
        <f t="shared" ref="G31:G40" si="40">$R$30</f>
        <v>2</v>
      </c>
      <c r="H31" s="56">
        <f t="shared" ref="H31:H40" si="41">IF((C31=""),0,IF($D$30&gt;$R$30,1,0))</f>
        <v>0</v>
      </c>
      <c r="I31" s="56">
        <f t="shared" ref="I31:I40" si="42">IF((C31=""),0,IF($D$30=$R$30,1,0))</f>
        <v>0</v>
      </c>
      <c r="J31" s="56">
        <f t="shared" ref="J31:J40" si="43">IF((C31=""),0,IF($D$30&lt;$R$30,1,0))</f>
        <v>1</v>
      </c>
      <c r="K31" s="57"/>
      <c r="L31" s="56">
        <f t="shared" ref="L31:L40" si="44">IF((S31=""),0,IF($D$30=$R$30,1,IF($D$30&lt;$R$30,3,IF($D$30&gt;$R$30,0))))</f>
        <v>3</v>
      </c>
      <c r="M31" s="56">
        <f t="shared" ref="M31:M40" si="45">$R$30</f>
        <v>2</v>
      </c>
      <c r="N31" s="56">
        <f t="shared" ref="N31:N40" si="46">$D$30</f>
        <v>0</v>
      </c>
      <c r="O31" s="56">
        <f t="shared" ref="O31:O40" si="47">IF((S31=""),0,IF($D$30&lt;$R$30,1,0))</f>
        <v>1</v>
      </c>
      <c r="P31" s="56">
        <f t="shared" ref="P31:P40" si="48">IF((S31=""),0,IF($D$30=$R$30,1,0))</f>
        <v>0</v>
      </c>
      <c r="Q31" s="56">
        <f t="shared" ref="Q31:Q40" si="49">IF((S31=""),0,IF($D$30&gt;$R$30,1,0))</f>
        <v>0</v>
      </c>
      <c r="R31" s="56"/>
      <c r="S31" s="55" t="str">
        <f>$S$5</f>
        <v>Ralph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235</v>
      </c>
      <c r="D32" s="56"/>
      <c r="E32" s="56">
        <f t="shared" si="38"/>
        <v>0</v>
      </c>
      <c r="F32" s="56">
        <f t="shared" si="39"/>
        <v>0</v>
      </c>
      <c r="G32" s="56">
        <f t="shared" si="40"/>
        <v>2</v>
      </c>
      <c r="H32" s="56">
        <f t="shared" si="41"/>
        <v>0</v>
      </c>
      <c r="I32" s="56">
        <f t="shared" si="42"/>
        <v>0</v>
      </c>
      <c r="J32" s="56">
        <f t="shared" si="43"/>
        <v>1</v>
      </c>
      <c r="K32" s="57"/>
      <c r="L32" s="56">
        <f t="shared" si="44"/>
        <v>3</v>
      </c>
      <c r="M32" s="56">
        <f t="shared" si="45"/>
        <v>2</v>
      </c>
      <c r="N32" s="56">
        <f t="shared" si="46"/>
        <v>0</v>
      </c>
      <c r="O32" s="56">
        <f t="shared" si="47"/>
        <v>1</v>
      </c>
      <c r="P32" s="56">
        <f t="shared" si="48"/>
        <v>0</v>
      </c>
      <c r="Q32" s="56">
        <f t="shared" si="49"/>
        <v>0</v>
      </c>
      <c r="R32" s="56"/>
      <c r="S32" s="55" t="s">
        <v>142</v>
      </c>
      <c r="T32" s="34"/>
      <c r="U32" s="163" t="s">
        <v>16</v>
      </c>
      <c r="V32" s="199" t="s">
        <v>15</v>
      </c>
      <c r="W32" s="169">
        <f t="shared" si="0"/>
        <v>4</v>
      </c>
      <c r="X32" s="164">
        <f t="shared" si="1"/>
        <v>7</v>
      </c>
      <c r="Y32" s="164">
        <f t="shared" si="2"/>
        <v>7</v>
      </c>
      <c r="Z32" s="164">
        <f t="shared" si="3"/>
        <v>2</v>
      </c>
      <c r="AA32" s="164">
        <f>SUMIF($C$2:$C$123,V32,$I$2:$I$123)+SUMIF($S$2:$S$123,V32,$P$2:P$123)</f>
        <v>1</v>
      </c>
      <c r="AB32" s="174">
        <f t="shared" si="4"/>
        <v>1</v>
      </c>
      <c r="AC32" s="180">
        <f t="shared" si="5"/>
        <v>7</v>
      </c>
      <c r="AD32" s="183">
        <f t="shared" si="6"/>
        <v>0.58333333333333337</v>
      </c>
      <c r="AE32" s="180">
        <f>IF(W32&gt;0,IF(AI32=MAX($AI$32:$AI$36),2,0),)</f>
        <v>2</v>
      </c>
      <c r="AF32" s="190">
        <f>IF(W32&gt;0,IF(AD32=MAX($AD$32:$AD$36),AC32+AE32+2,AC32+AE32),)</f>
        <v>11</v>
      </c>
      <c r="AG32" s="189">
        <f t="shared" si="7"/>
        <v>3</v>
      </c>
      <c r="AH32" s="165">
        <f t="shared" si="8"/>
        <v>1.75</v>
      </c>
      <c r="AI32" s="206">
        <f t="shared" si="9"/>
        <v>1.75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142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173</v>
      </c>
      <c r="D33" s="56"/>
      <c r="E33" s="56">
        <f t="shared" si="38"/>
        <v>0</v>
      </c>
      <c r="F33" s="56">
        <f t="shared" si="39"/>
        <v>0</v>
      </c>
      <c r="G33" s="56">
        <f t="shared" si="40"/>
        <v>2</v>
      </c>
      <c r="H33" s="56">
        <f t="shared" si="41"/>
        <v>0</v>
      </c>
      <c r="I33" s="56">
        <f t="shared" si="42"/>
        <v>0</v>
      </c>
      <c r="J33" s="56">
        <f t="shared" si="43"/>
        <v>1</v>
      </c>
      <c r="K33" s="57"/>
      <c r="L33" s="56">
        <f t="shared" si="44"/>
        <v>3</v>
      </c>
      <c r="M33" s="56">
        <f t="shared" si="45"/>
        <v>2</v>
      </c>
      <c r="N33" s="56">
        <f t="shared" si="46"/>
        <v>0</v>
      </c>
      <c r="O33" s="56">
        <f t="shared" si="47"/>
        <v>1</v>
      </c>
      <c r="P33" s="56">
        <f t="shared" si="48"/>
        <v>0</v>
      </c>
      <c r="Q33" s="56">
        <f t="shared" si="49"/>
        <v>0</v>
      </c>
      <c r="R33" s="56"/>
      <c r="S33" s="55" t="s">
        <v>144</v>
      </c>
      <c r="T33" s="34"/>
      <c r="U33" s="166" t="s">
        <v>16</v>
      </c>
      <c r="V33" s="200" t="s">
        <v>120</v>
      </c>
      <c r="W33" s="170">
        <f t="shared" si="0"/>
        <v>4</v>
      </c>
      <c r="X33" s="52">
        <f t="shared" si="1"/>
        <v>7</v>
      </c>
      <c r="Y33" s="52">
        <f t="shared" si="2"/>
        <v>7</v>
      </c>
      <c r="Z33" s="52">
        <f t="shared" si="3"/>
        <v>1</v>
      </c>
      <c r="AA33" s="52">
        <f>SUMIF($C$2:$C$123,V33,$I$2:$I$123)+SUMIF($S$2:$S$123,V33,$P$2:P$123)</f>
        <v>1</v>
      </c>
      <c r="AB33" s="171">
        <f t="shared" si="4"/>
        <v>2</v>
      </c>
      <c r="AC33" s="178">
        <f t="shared" si="5"/>
        <v>4</v>
      </c>
      <c r="AD33" s="181">
        <f t="shared" si="6"/>
        <v>0.33333333333333331</v>
      </c>
      <c r="AE33" s="178">
        <f>IF(W33&gt;0,IF(AI33=MAX($AI$32:$AI$36),2,0),)</f>
        <v>2</v>
      </c>
      <c r="AF33" s="191">
        <f>IF(W33&gt;0,IF(AD33=MAX($AD$32:$AD$36),AC33+AE33+2,AC33+AE33),)</f>
        <v>6</v>
      </c>
      <c r="AG33" s="187">
        <f t="shared" si="7"/>
        <v>0</v>
      </c>
      <c r="AH33" s="53">
        <f t="shared" si="8"/>
        <v>1.75</v>
      </c>
      <c r="AI33" s="207">
        <f t="shared" si="9"/>
        <v>1.75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234</v>
      </c>
      <c r="D34" s="56"/>
      <c r="E34" s="56">
        <f t="shared" si="38"/>
        <v>0</v>
      </c>
      <c r="F34" s="56">
        <f t="shared" si="39"/>
        <v>0</v>
      </c>
      <c r="G34" s="56">
        <f t="shared" si="40"/>
        <v>2</v>
      </c>
      <c r="H34" s="56">
        <f t="shared" si="41"/>
        <v>0</v>
      </c>
      <c r="I34" s="56">
        <f t="shared" si="42"/>
        <v>0</v>
      </c>
      <c r="J34" s="56">
        <f t="shared" si="43"/>
        <v>1</v>
      </c>
      <c r="K34" s="57"/>
      <c r="L34" s="56">
        <f t="shared" si="44"/>
        <v>3</v>
      </c>
      <c r="M34" s="56">
        <f t="shared" si="45"/>
        <v>2</v>
      </c>
      <c r="N34" s="56">
        <f t="shared" si="46"/>
        <v>0</v>
      </c>
      <c r="O34" s="56">
        <f t="shared" si="47"/>
        <v>1</v>
      </c>
      <c r="P34" s="56">
        <f t="shared" si="48"/>
        <v>0</v>
      </c>
      <c r="Q34" s="56">
        <f t="shared" si="49"/>
        <v>0</v>
      </c>
      <c r="R34" s="56"/>
      <c r="S34" s="55" t="s">
        <v>197</v>
      </c>
      <c r="T34" s="34"/>
      <c r="U34" s="166" t="s">
        <v>16</v>
      </c>
      <c r="V34" s="200"/>
      <c r="W34" s="170">
        <f t="shared" si="0"/>
        <v>0</v>
      </c>
      <c r="X34" s="52">
        <f t="shared" si="1"/>
        <v>0</v>
      </c>
      <c r="Y34" s="52">
        <f t="shared" si="2"/>
        <v>0</v>
      </c>
      <c r="Z34" s="52">
        <f t="shared" si="3"/>
        <v>0</v>
      </c>
      <c r="AA34" s="52">
        <f>SUMIF($C$2:$C$123,V34,$I$2:$I$123)+SUMIF($S$2:$S$123,V34,$P$2:P$123)</f>
        <v>0</v>
      </c>
      <c r="AB34" s="171">
        <f t="shared" si="4"/>
        <v>0</v>
      </c>
      <c r="AC34" s="178">
        <f t="shared" si="5"/>
        <v>0</v>
      </c>
      <c r="AD34" s="181" t="str">
        <f t="shared" si="6"/>
        <v>-</v>
      </c>
      <c r="AE34" s="178">
        <f>IF(W34&gt;0,IF(AI34=MAX($AI$32:$AI$36),2,0),)</f>
        <v>0</v>
      </c>
      <c r="AF34" s="191">
        <f>IF(W34&gt;0,IF(AD34=MAX($AD$32:$AD$36),AC34+AE34+2,AC34+AE34),)</f>
        <v>0</v>
      </c>
      <c r="AG34" s="187">
        <f t="shared" si="7"/>
        <v>0</v>
      </c>
      <c r="AH34" s="53" t="str">
        <f t="shared" si="8"/>
        <v>-</v>
      </c>
      <c r="AI34" s="207" t="str">
        <f t="shared" si="9"/>
        <v>-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13</v>
      </c>
      <c r="D35" s="56"/>
      <c r="E35" s="56">
        <f t="shared" si="38"/>
        <v>0</v>
      </c>
      <c r="F35" s="56">
        <f t="shared" si="39"/>
        <v>0</v>
      </c>
      <c r="G35" s="56">
        <f t="shared" si="40"/>
        <v>2</v>
      </c>
      <c r="H35" s="56">
        <f t="shared" si="41"/>
        <v>0</v>
      </c>
      <c r="I35" s="56">
        <f t="shared" si="42"/>
        <v>0</v>
      </c>
      <c r="J35" s="56">
        <f t="shared" si="43"/>
        <v>1</v>
      </c>
      <c r="K35" s="57"/>
      <c r="L35" s="56">
        <f t="shared" si="44"/>
        <v>3</v>
      </c>
      <c r="M35" s="56">
        <f t="shared" si="45"/>
        <v>2</v>
      </c>
      <c r="N35" s="56">
        <f t="shared" si="46"/>
        <v>0</v>
      </c>
      <c r="O35" s="56">
        <f t="shared" si="47"/>
        <v>1</v>
      </c>
      <c r="P35" s="56">
        <f t="shared" si="48"/>
        <v>0</v>
      </c>
      <c r="Q35" s="56">
        <f t="shared" si="49"/>
        <v>0</v>
      </c>
      <c r="R35" s="56"/>
      <c r="S35" s="55" t="s">
        <v>233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172</v>
      </c>
      <c r="D36" s="56"/>
      <c r="E36" s="56">
        <f t="shared" si="38"/>
        <v>0</v>
      </c>
      <c r="F36" s="56">
        <f t="shared" si="39"/>
        <v>0</v>
      </c>
      <c r="G36" s="56">
        <f t="shared" si="40"/>
        <v>2</v>
      </c>
      <c r="H36" s="56">
        <f t="shared" si="41"/>
        <v>0</v>
      </c>
      <c r="I36" s="56">
        <f t="shared" si="42"/>
        <v>0</v>
      </c>
      <c r="J36" s="56">
        <f t="shared" si="43"/>
        <v>1</v>
      </c>
      <c r="K36" s="57"/>
      <c r="L36" s="56">
        <f t="shared" si="44"/>
        <v>3</v>
      </c>
      <c r="M36" s="56">
        <f t="shared" si="45"/>
        <v>2</v>
      </c>
      <c r="N36" s="56">
        <f t="shared" si="46"/>
        <v>0</v>
      </c>
      <c r="O36" s="56">
        <f t="shared" si="47"/>
        <v>1</v>
      </c>
      <c r="P36" s="56">
        <f t="shared" si="48"/>
        <v>0</v>
      </c>
      <c r="Q36" s="56">
        <f t="shared" si="49"/>
        <v>0</v>
      </c>
      <c r="R36" s="56"/>
      <c r="S36" s="55" t="s">
        <v>175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164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 t="s">
        <v>115</v>
      </c>
      <c r="D37" s="56"/>
      <c r="E37" s="56">
        <f t="shared" si="38"/>
        <v>0</v>
      </c>
      <c r="F37" s="56">
        <f t="shared" si="39"/>
        <v>0</v>
      </c>
      <c r="G37" s="56">
        <f t="shared" si="40"/>
        <v>2</v>
      </c>
      <c r="H37" s="56">
        <f t="shared" si="41"/>
        <v>0</v>
      </c>
      <c r="I37" s="56">
        <f t="shared" si="42"/>
        <v>0</v>
      </c>
      <c r="J37" s="56">
        <f t="shared" si="43"/>
        <v>1</v>
      </c>
      <c r="K37" s="57"/>
      <c r="L37" s="56">
        <f t="shared" si="44"/>
        <v>3</v>
      </c>
      <c r="M37" s="56">
        <f t="shared" si="45"/>
        <v>2</v>
      </c>
      <c r="N37" s="56">
        <f t="shared" si="46"/>
        <v>0</v>
      </c>
      <c r="O37" s="56">
        <f t="shared" si="47"/>
        <v>1</v>
      </c>
      <c r="P37" s="56">
        <f t="shared" si="48"/>
        <v>0</v>
      </c>
      <c r="Q37" s="56">
        <f t="shared" si="49"/>
        <v>0</v>
      </c>
      <c r="R37" s="56">
        <v>1</v>
      </c>
      <c r="S37" s="55" t="s">
        <v>174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13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120</v>
      </c>
      <c r="D38" s="56"/>
      <c r="E38" s="56">
        <f t="shared" si="38"/>
        <v>0</v>
      </c>
      <c r="F38" s="56">
        <f t="shared" si="39"/>
        <v>0</v>
      </c>
      <c r="G38" s="56">
        <f t="shared" si="40"/>
        <v>2</v>
      </c>
      <c r="H38" s="56">
        <f t="shared" si="41"/>
        <v>0</v>
      </c>
      <c r="I38" s="56">
        <f t="shared" si="42"/>
        <v>0</v>
      </c>
      <c r="J38" s="56">
        <f t="shared" si="43"/>
        <v>1</v>
      </c>
      <c r="K38" s="57"/>
      <c r="L38" s="56">
        <f t="shared" si="44"/>
        <v>3</v>
      </c>
      <c r="M38" s="56">
        <f t="shared" si="45"/>
        <v>2</v>
      </c>
      <c r="N38" s="56">
        <f t="shared" si="46"/>
        <v>0</v>
      </c>
      <c r="O38" s="56">
        <f t="shared" si="47"/>
        <v>1</v>
      </c>
      <c r="P38" s="56">
        <f t="shared" si="48"/>
        <v>0</v>
      </c>
      <c r="Q38" s="56">
        <f t="shared" si="49"/>
        <v>0</v>
      </c>
      <c r="R38" s="56">
        <v>1</v>
      </c>
      <c r="S38" s="55" t="s">
        <v>15</v>
      </c>
      <c r="T38" s="34"/>
      <c r="U38" s="295">
        <f>COUNTA(V3:V36)</f>
        <v>13</v>
      </c>
      <c r="V38" s="338">
        <f>U38/Resumo!C159</f>
        <v>0.38235294117647056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0</v>
      </c>
      <c r="G39" s="56">
        <f t="shared" si="40"/>
        <v>2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2</v>
      </c>
      <c r="N39" s="56">
        <f t="shared" si="46"/>
        <v>0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0</v>
      </c>
      <c r="G40" s="67">
        <f t="shared" si="40"/>
        <v>2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2</v>
      </c>
      <c r="N40" s="67">
        <f t="shared" si="46"/>
        <v>0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4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17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4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Branco</v>
      </c>
      <c r="D43" s="49">
        <f>SUM(D44:D53)</f>
        <v>2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1</v>
      </c>
      <c r="S43" s="48" t="str">
        <f>C4</f>
        <v>Preto</v>
      </c>
      <c r="T43" s="34"/>
      <c r="U43" s="151" t="str">
        <f>IFERROR(VLOOKUP(V43,Resumo!$D$7:$E$147,2,FALSE),"")</f>
        <v>G</v>
      </c>
      <c r="V43" s="116" t="s">
        <v>77</v>
      </c>
      <c r="W43" s="116">
        <f t="shared" ref="W43:AC58" si="50">COUNTIFS($C$4:$C$131,$V43,$B$4:$B$131,W$42)+COUNTIFS($S$4:$S$131,$V43,$B$4:$B$131,W$42)</f>
        <v>4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Fabio</v>
      </c>
      <c r="D44" s="56"/>
      <c r="E44" s="56">
        <f t="shared" ref="E44:E53" si="51">IF((C44=""),0,IF($D$43=$R$43,1,IF($D$43&gt;$R$43,3,IF($D$43&lt;$R$43,0))))</f>
        <v>3</v>
      </c>
      <c r="F44" s="56">
        <f t="shared" ref="F44:F53" si="52">$D$43</f>
        <v>2</v>
      </c>
      <c r="G44" s="56">
        <f t="shared" ref="G44:G53" si="53">$R$43</f>
        <v>1</v>
      </c>
      <c r="H44" s="56">
        <f t="shared" ref="H44:H53" si="54">IF((C44=""),0,IF($D$43&gt;$R$43,1,0))</f>
        <v>1</v>
      </c>
      <c r="I44" s="56">
        <f t="shared" ref="I44:I53" si="55">IF((C44=""),0,IF($D$43=$R$43,1,0))</f>
        <v>0</v>
      </c>
      <c r="J44" s="56">
        <f t="shared" ref="J44:J53" si="56">IF((C44=""),0,IF($D$43&lt;$R$43,1,0))</f>
        <v>0</v>
      </c>
      <c r="K44" s="57"/>
      <c r="L44" s="56">
        <f t="shared" ref="L44:L53" si="57">IF((S44=""),0,IF($D$43=$R$43,1,IF($D$43&lt;$R$43,3,IF($D$43&gt;$R$43,0))))</f>
        <v>0</v>
      </c>
      <c r="M44" s="56">
        <f t="shared" ref="M44:M53" si="58">$R$43</f>
        <v>1</v>
      </c>
      <c r="N44" s="56">
        <f t="shared" ref="N44:N53" si="59">$D$43</f>
        <v>2</v>
      </c>
      <c r="O44" s="56">
        <f t="shared" ref="O44:O53" si="60">IF((S44=""),0,IF($D$43&lt;$R$43,1,0))</f>
        <v>0</v>
      </c>
      <c r="P44" s="56">
        <f t="shared" ref="P44:P53" si="61">IF((S44=""),0,IF($D$43=$R$43,1,0))</f>
        <v>0</v>
      </c>
      <c r="Q44" s="56">
        <f t="shared" ref="Q44:Q53" si="62">IF((S44=""),0,IF($D$43&gt;$R$43,1,0))</f>
        <v>1</v>
      </c>
      <c r="R44" s="56"/>
      <c r="S44" s="55" t="str">
        <f>$S$5</f>
        <v>Ralph</v>
      </c>
      <c r="T44" s="34"/>
      <c r="U44" s="153" t="str">
        <f>IFERROR(VLOOKUP(V44,Resumo!$D$7:$E$147,2,FALSE),"")</f>
        <v>G</v>
      </c>
      <c r="V44" s="114" t="s">
        <v>164</v>
      </c>
      <c r="W44" s="114">
        <f t="shared" si="50"/>
        <v>4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 t="s">
        <v>142</v>
      </c>
      <c r="D45" s="56">
        <v>1</v>
      </c>
      <c r="E45" s="56">
        <f t="shared" si="51"/>
        <v>3</v>
      </c>
      <c r="F45" s="56">
        <f t="shared" si="52"/>
        <v>2</v>
      </c>
      <c r="G45" s="56">
        <f t="shared" si="53"/>
        <v>1</v>
      </c>
      <c r="H45" s="56">
        <f t="shared" si="54"/>
        <v>1</v>
      </c>
      <c r="I45" s="56">
        <f t="shared" si="55"/>
        <v>0</v>
      </c>
      <c r="J45" s="56">
        <f t="shared" si="56"/>
        <v>0</v>
      </c>
      <c r="K45" s="57"/>
      <c r="L45" s="56">
        <f t="shared" si="57"/>
        <v>0</v>
      </c>
      <c r="M45" s="56">
        <f t="shared" si="58"/>
        <v>1</v>
      </c>
      <c r="N45" s="56">
        <f t="shared" si="59"/>
        <v>2</v>
      </c>
      <c r="O45" s="56">
        <f t="shared" si="60"/>
        <v>0</v>
      </c>
      <c r="P45" s="56">
        <f t="shared" si="61"/>
        <v>0</v>
      </c>
      <c r="Q45" s="56">
        <f t="shared" si="62"/>
        <v>1</v>
      </c>
      <c r="R45" s="56"/>
      <c r="S45" s="55" t="s">
        <v>13</v>
      </c>
      <c r="T45" s="34"/>
      <c r="U45" s="153" t="str">
        <f>IFERROR(VLOOKUP(V45,Resumo!$D$7:$E$147,2,FALSE),"")</f>
        <v>V</v>
      </c>
      <c r="V45" s="114" t="s">
        <v>13</v>
      </c>
      <c r="W45" s="114">
        <f t="shared" si="50"/>
        <v>0</v>
      </c>
      <c r="X45" s="114">
        <f t="shared" si="50"/>
        <v>1</v>
      </c>
      <c r="Y45" s="114">
        <f t="shared" si="50"/>
        <v>0</v>
      </c>
      <c r="Z45" s="114">
        <f t="shared" si="50"/>
        <v>0</v>
      </c>
      <c r="AA45" s="114">
        <f t="shared" si="50"/>
        <v>3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 t="s">
        <v>144</v>
      </c>
      <c r="D46" s="56"/>
      <c r="E46" s="56">
        <f t="shared" si="51"/>
        <v>3</v>
      </c>
      <c r="F46" s="56">
        <f t="shared" si="52"/>
        <v>2</v>
      </c>
      <c r="G46" s="56">
        <f t="shared" si="53"/>
        <v>1</v>
      </c>
      <c r="H46" s="56">
        <f t="shared" si="54"/>
        <v>1</v>
      </c>
      <c r="I46" s="56">
        <f t="shared" si="55"/>
        <v>0</v>
      </c>
      <c r="J46" s="56">
        <f t="shared" si="56"/>
        <v>0</v>
      </c>
      <c r="K46" s="57"/>
      <c r="L46" s="56">
        <f t="shared" si="57"/>
        <v>0</v>
      </c>
      <c r="M46" s="56">
        <f t="shared" si="58"/>
        <v>1</v>
      </c>
      <c r="N46" s="56">
        <f t="shared" si="59"/>
        <v>2</v>
      </c>
      <c r="O46" s="56">
        <f t="shared" si="60"/>
        <v>0</v>
      </c>
      <c r="P46" s="56">
        <f t="shared" si="61"/>
        <v>0</v>
      </c>
      <c r="Q46" s="56">
        <f t="shared" si="62"/>
        <v>1</v>
      </c>
      <c r="R46" s="56"/>
      <c r="S46" s="55" t="s">
        <v>173</v>
      </c>
      <c r="T46" s="34"/>
      <c r="U46" s="153" t="str">
        <f>IFERROR(VLOOKUP(V46,Resumo!$D$7:$E$147,2,FALSE),"")</f>
        <v>Z</v>
      </c>
      <c r="V46" s="114" t="s">
        <v>142</v>
      </c>
      <c r="W46" s="114">
        <f t="shared" si="50"/>
        <v>0</v>
      </c>
      <c r="X46" s="114">
        <f t="shared" si="50"/>
        <v>4</v>
      </c>
      <c r="Y46" s="114">
        <f t="shared" si="50"/>
        <v>0</v>
      </c>
      <c r="Z46" s="114">
        <f t="shared" si="50"/>
        <v>0</v>
      </c>
      <c r="AA46" s="114">
        <f t="shared" si="50"/>
        <v>0</v>
      </c>
      <c r="AB46" s="114">
        <f t="shared" si="50"/>
        <v>0</v>
      </c>
      <c r="AC46" s="154">
        <f t="shared" si="50"/>
        <v>0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 t="s">
        <v>197</v>
      </c>
      <c r="D47" s="56"/>
      <c r="E47" s="56">
        <f t="shared" si="51"/>
        <v>3</v>
      </c>
      <c r="F47" s="56">
        <f t="shared" si="52"/>
        <v>2</v>
      </c>
      <c r="G47" s="56">
        <f t="shared" si="53"/>
        <v>1</v>
      </c>
      <c r="H47" s="56">
        <f t="shared" si="54"/>
        <v>1</v>
      </c>
      <c r="I47" s="56">
        <f t="shared" si="55"/>
        <v>0</v>
      </c>
      <c r="J47" s="56">
        <f t="shared" si="56"/>
        <v>0</v>
      </c>
      <c r="K47" s="57"/>
      <c r="L47" s="56">
        <f t="shared" si="57"/>
        <v>0</v>
      </c>
      <c r="M47" s="56">
        <f t="shared" si="58"/>
        <v>1</v>
      </c>
      <c r="N47" s="56">
        <f t="shared" si="59"/>
        <v>2</v>
      </c>
      <c r="O47" s="56">
        <f t="shared" si="60"/>
        <v>0</v>
      </c>
      <c r="P47" s="56">
        <f t="shared" si="61"/>
        <v>0</v>
      </c>
      <c r="Q47" s="56">
        <f t="shared" si="62"/>
        <v>1</v>
      </c>
      <c r="R47" s="56"/>
      <c r="S47" s="55" t="s">
        <v>234</v>
      </c>
      <c r="T47" s="34"/>
      <c r="U47" s="153" t="str">
        <f>IFERROR(VLOOKUP(V47,Resumo!$D$7:$E$147,2,FALSE),"")</f>
        <v>M</v>
      </c>
      <c r="V47" s="114" t="s">
        <v>175</v>
      </c>
      <c r="W47" s="114">
        <f t="shared" si="50"/>
        <v>0</v>
      </c>
      <c r="X47" s="114">
        <f t="shared" si="50"/>
        <v>0</v>
      </c>
      <c r="Y47" s="114">
        <f t="shared" si="50"/>
        <v>0</v>
      </c>
      <c r="Z47" s="114">
        <f t="shared" si="50"/>
        <v>0</v>
      </c>
      <c r="AA47" s="114">
        <f t="shared" si="50"/>
        <v>0</v>
      </c>
      <c r="AB47" s="114">
        <f t="shared" si="50"/>
        <v>3</v>
      </c>
      <c r="AC47" s="154">
        <f t="shared" si="50"/>
        <v>0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 t="s">
        <v>233</v>
      </c>
      <c r="D48" s="56"/>
      <c r="E48" s="56">
        <f t="shared" si="51"/>
        <v>3</v>
      </c>
      <c r="F48" s="56">
        <f t="shared" si="52"/>
        <v>2</v>
      </c>
      <c r="G48" s="56">
        <f t="shared" si="53"/>
        <v>1</v>
      </c>
      <c r="H48" s="56">
        <f t="shared" si="54"/>
        <v>1</v>
      </c>
      <c r="I48" s="56">
        <f t="shared" si="55"/>
        <v>0</v>
      </c>
      <c r="J48" s="56">
        <f t="shared" si="56"/>
        <v>0</v>
      </c>
      <c r="K48" s="57"/>
      <c r="L48" s="56">
        <f t="shared" si="57"/>
        <v>0</v>
      </c>
      <c r="M48" s="56">
        <f t="shared" si="58"/>
        <v>1</v>
      </c>
      <c r="N48" s="56">
        <f t="shared" si="59"/>
        <v>2</v>
      </c>
      <c r="O48" s="56">
        <f t="shared" si="60"/>
        <v>0</v>
      </c>
      <c r="P48" s="56">
        <f t="shared" si="61"/>
        <v>0</v>
      </c>
      <c r="Q48" s="56">
        <f t="shared" si="62"/>
        <v>1</v>
      </c>
      <c r="R48" s="56">
        <v>1</v>
      </c>
      <c r="S48" s="55" t="s">
        <v>172</v>
      </c>
      <c r="T48" s="34"/>
      <c r="U48" s="153" t="str">
        <f>IFERROR(VLOOKUP(V48,Resumo!$D$7:$E$147,2,FALSE),"")</f>
        <v>M</v>
      </c>
      <c r="V48" s="114" t="s">
        <v>15</v>
      </c>
      <c r="W48" s="114">
        <f t="shared" si="50"/>
        <v>0</v>
      </c>
      <c r="X48" s="114">
        <f t="shared" si="50"/>
        <v>0</v>
      </c>
      <c r="Y48" s="114">
        <f t="shared" si="50"/>
        <v>0</v>
      </c>
      <c r="Z48" s="114">
        <f t="shared" si="50"/>
        <v>0</v>
      </c>
      <c r="AA48" s="114">
        <f t="shared" si="50"/>
        <v>0</v>
      </c>
      <c r="AB48" s="114">
        <f t="shared" si="50"/>
        <v>0</v>
      </c>
      <c r="AC48" s="154">
        <f t="shared" si="50"/>
        <v>4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 t="s">
        <v>175</v>
      </c>
      <c r="D49" s="56"/>
      <c r="E49" s="56">
        <f t="shared" si="51"/>
        <v>3</v>
      </c>
      <c r="F49" s="56">
        <f t="shared" si="52"/>
        <v>2</v>
      </c>
      <c r="G49" s="56">
        <f t="shared" si="53"/>
        <v>1</v>
      </c>
      <c r="H49" s="56">
        <f t="shared" si="54"/>
        <v>1</v>
      </c>
      <c r="I49" s="56">
        <f t="shared" si="55"/>
        <v>0</v>
      </c>
      <c r="J49" s="56">
        <f t="shared" si="56"/>
        <v>0</v>
      </c>
      <c r="K49" s="57"/>
      <c r="L49" s="56">
        <f t="shared" si="57"/>
        <v>0</v>
      </c>
      <c r="M49" s="56">
        <f t="shared" si="58"/>
        <v>1</v>
      </c>
      <c r="N49" s="56">
        <f t="shared" si="59"/>
        <v>2</v>
      </c>
      <c r="O49" s="56">
        <f t="shared" si="60"/>
        <v>0</v>
      </c>
      <c r="P49" s="56">
        <f t="shared" si="61"/>
        <v>0</v>
      </c>
      <c r="Q49" s="56">
        <f t="shared" si="62"/>
        <v>1</v>
      </c>
      <c r="R49" s="56"/>
      <c r="S49" s="55" t="s">
        <v>232</v>
      </c>
      <c r="T49" s="34"/>
      <c r="U49" s="153" t="str">
        <f>IFERROR(VLOOKUP(V49,Resumo!$D$7:$E$147,2,FALSE),"")</f>
        <v>L</v>
      </c>
      <c r="V49" s="114" t="s">
        <v>144</v>
      </c>
      <c r="W49" s="114">
        <f t="shared" si="50"/>
        <v>0</v>
      </c>
      <c r="X49" s="114">
        <f t="shared" si="50"/>
        <v>0</v>
      </c>
      <c r="Y49" s="114">
        <f t="shared" si="50"/>
        <v>4</v>
      </c>
      <c r="Z49" s="114">
        <f t="shared" si="50"/>
        <v>0</v>
      </c>
      <c r="AA49" s="114">
        <f t="shared" si="50"/>
        <v>0</v>
      </c>
      <c r="AB49" s="114">
        <f t="shared" si="50"/>
        <v>0</v>
      </c>
      <c r="AC49" s="154">
        <f t="shared" si="50"/>
        <v>0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 t="s">
        <v>174</v>
      </c>
      <c r="D50" s="56"/>
      <c r="E50" s="56">
        <f t="shared" si="51"/>
        <v>3</v>
      </c>
      <c r="F50" s="56">
        <f t="shared" si="52"/>
        <v>2</v>
      </c>
      <c r="G50" s="56">
        <f t="shared" si="53"/>
        <v>1</v>
      </c>
      <c r="H50" s="56">
        <f t="shared" si="54"/>
        <v>1</v>
      </c>
      <c r="I50" s="56">
        <f t="shared" si="55"/>
        <v>0</v>
      </c>
      <c r="J50" s="56">
        <f t="shared" si="56"/>
        <v>0</v>
      </c>
      <c r="K50" s="57"/>
      <c r="L50" s="56">
        <f t="shared" si="57"/>
        <v>0</v>
      </c>
      <c r="M50" s="56">
        <f t="shared" si="58"/>
        <v>1</v>
      </c>
      <c r="N50" s="56">
        <f t="shared" si="59"/>
        <v>2</v>
      </c>
      <c r="O50" s="56">
        <f t="shared" si="60"/>
        <v>0</v>
      </c>
      <c r="P50" s="56">
        <f t="shared" si="61"/>
        <v>0</v>
      </c>
      <c r="Q50" s="56">
        <f t="shared" si="62"/>
        <v>1</v>
      </c>
      <c r="R50" s="56"/>
      <c r="S50" s="55" t="s">
        <v>115</v>
      </c>
      <c r="T50" s="34"/>
      <c r="U50" s="153" t="str">
        <f>IFERROR(VLOOKUP(V50,Resumo!$D$7:$E$147,2,FALSE),"")</f>
        <v>L</v>
      </c>
      <c r="V50" s="114" t="s">
        <v>197</v>
      </c>
      <c r="W50" s="114">
        <f t="shared" si="50"/>
        <v>0</v>
      </c>
      <c r="X50" s="114">
        <f t="shared" si="50"/>
        <v>0</v>
      </c>
      <c r="Y50" s="114">
        <f t="shared" si="50"/>
        <v>0</v>
      </c>
      <c r="Z50" s="114">
        <f t="shared" si="50"/>
        <v>4</v>
      </c>
      <c r="AA50" s="114">
        <f t="shared" si="50"/>
        <v>0</v>
      </c>
      <c r="AB50" s="114">
        <f t="shared" si="50"/>
        <v>0</v>
      </c>
      <c r="AC50" s="154">
        <f t="shared" si="50"/>
        <v>0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 t="s">
        <v>15</v>
      </c>
      <c r="D51" s="56">
        <v>1</v>
      </c>
      <c r="E51" s="56">
        <f t="shared" si="51"/>
        <v>3</v>
      </c>
      <c r="F51" s="56">
        <f t="shared" si="52"/>
        <v>2</v>
      </c>
      <c r="G51" s="56">
        <f t="shared" si="53"/>
        <v>1</v>
      </c>
      <c r="H51" s="56">
        <f t="shared" si="54"/>
        <v>1</v>
      </c>
      <c r="I51" s="56">
        <f t="shared" si="55"/>
        <v>0</v>
      </c>
      <c r="J51" s="56">
        <f t="shared" si="56"/>
        <v>0</v>
      </c>
      <c r="K51" s="57"/>
      <c r="L51" s="56">
        <f t="shared" si="57"/>
        <v>0</v>
      </c>
      <c r="M51" s="56">
        <f t="shared" si="58"/>
        <v>1</v>
      </c>
      <c r="N51" s="56">
        <f t="shared" si="59"/>
        <v>2</v>
      </c>
      <c r="O51" s="56">
        <f t="shared" si="60"/>
        <v>0</v>
      </c>
      <c r="P51" s="56">
        <f t="shared" si="61"/>
        <v>0</v>
      </c>
      <c r="Q51" s="56">
        <f t="shared" si="62"/>
        <v>1</v>
      </c>
      <c r="R51" s="56"/>
      <c r="S51" s="55" t="s">
        <v>120</v>
      </c>
      <c r="T51" s="34"/>
      <c r="U51" s="153" t="str">
        <f>IFERROR(VLOOKUP(V51,Resumo!$D$7:$E$147,2,FALSE),"")</f>
        <v>L</v>
      </c>
      <c r="V51" s="114" t="s">
        <v>173</v>
      </c>
      <c r="W51" s="114">
        <f t="shared" si="50"/>
        <v>0</v>
      </c>
      <c r="X51" s="114">
        <f t="shared" si="50"/>
        <v>0</v>
      </c>
      <c r="Y51" s="114">
        <f t="shared" si="50"/>
        <v>4</v>
      </c>
      <c r="Z51" s="114">
        <f t="shared" si="50"/>
        <v>0</v>
      </c>
      <c r="AA51" s="114">
        <f t="shared" si="50"/>
        <v>0</v>
      </c>
      <c r="AB51" s="114">
        <f t="shared" si="50"/>
        <v>0</v>
      </c>
      <c r="AC51" s="154">
        <f t="shared" si="50"/>
        <v>0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2</v>
      </c>
      <c r="G52" s="56">
        <f t="shared" si="53"/>
        <v>1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1</v>
      </c>
      <c r="N52" s="56">
        <f t="shared" si="59"/>
        <v>2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/>
      </c>
      <c r="V52" s="114" t="s">
        <v>232</v>
      </c>
      <c r="W52" s="114">
        <f t="shared" si="50"/>
        <v>0</v>
      </c>
      <c r="X52" s="114">
        <f t="shared" si="50"/>
        <v>0</v>
      </c>
      <c r="Y52" s="114">
        <f t="shared" si="50"/>
        <v>0</v>
      </c>
      <c r="Z52" s="114">
        <f t="shared" si="50"/>
        <v>0</v>
      </c>
      <c r="AA52" s="114">
        <f t="shared" si="50"/>
        <v>0</v>
      </c>
      <c r="AB52" s="114">
        <f t="shared" si="50"/>
        <v>3</v>
      </c>
      <c r="AC52" s="154">
        <f t="shared" si="50"/>
        <v>0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2</v>
      </c>
      <c r="G53" s="67">
        <f t="shared" si="53"/>
        <v>1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1</v>
      </c>
      <c r="N53" s="67">
        <f t="shared" si="59"/>
        <v>2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M</v>
      </c>
      <c r="V53" s="114" t="s">
        <v>174</v>
      </c>
      <c r="W53" s="114">
        <f t="shared" si="50"/>
        <v>0</v>
      </c>
      <c r="X53" s="114">
        <f t="shared" si="50"/>
        <v>0</v>
      </c>
      <c r="Y53" s="114">
        <f t="shared" si="50"/>
        <v>0</v>
      </c>
      <c r="Z53" s="114">
        <f t="shared" si="50"/>
        <v>0</v>
      </c>
      <c r="AA53" s="114">
        <f t="shared" si="50"/>
        <v>0</v>
      </c>
      <c r="AB53" s="114">
        <f t="shared" si="50"/>
        <v>4</v>
      </c>
      <c r="AC53" s="154">
        <f t="shared" si="50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M</v>
      </c>
      <c r="V54" s="114" t="s">
        <v>172</v>
      </c>
      <c r="W54" s="114">
        <f t="shared" si="50"/>
        <v>0</v>
      </c>
      <c r="X54" s="114">
        <f t="shared" si="50"/>
        <v>0</v>
      </c>
      <c r="Y54" s="114">
        <f t="shared" si="50"/>
        <v>0</v>
      </c>
      <c r="Z54" s="114">
        <f t="shared" si="50"/>
        <v>0</v>
      </c>
      <c r="AA54" s="114">
        <f t="shared" si="50"/>
        <v>1</v>
      </c>
      <c r="AB54" s="114">
        <f t="shared" si="50"/>
        <v>3</v>
      </c>
      <c r="AC54" s="154">
        <f t="shared" si="50"/>
        <v>0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/>
      </c>
      <c r="V55" s="114" t="s">
        <v>120</v>
      </c>
      <c r="W55" s="114">
        <f t="shared" si="50"/>
        <v>0</v>
      </c>
      <c r="X55" s="114">
        <f t="shared" si="50"/>
        <v>0</v>
      </c>
      <c r="Y55" s="114">
        <f t="shared" si="50"/>
        <v>0</v>
      </c>
      <c r="Z55" s="114">
        <f t="shared" si="50"/>
        <v>0</v>
      </c>
      <c r="AA55" s="114">
        <f t="shared" si="50"/>
        <v>0</v>
      </c>
      <c r="AB55" s="114">
        <f t="shared" si="50"/>
        <v>0</v>
      </c>
      <c r="AC55" s="154">
        <f t="shared" si="50"/>
        <v>4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/>
      <c r="D56" s="49">
        <f>SUM(D57:D66)</f>
        <v>0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0</v>
      </c>
      <c r="S56" s="48"/>
      <c r="T56" s="34"/>
      <c r="U56" s="153" t="str">
        <f>IFERROR(VLOOKUP(V56,Resumo!$D$7:$E$147,2,FALSE),"")</f>
        <v/>
      </c>
      <c r="V56" s="114" t="s">
        <v>233</v>
      </c>
      <c r="W56" s="114">
        <f t="shared" si="50"/>
        <v>0</v>
      </c>
      <c r="X56" s="114">
        <f t="shared" si="50"/>
        <v>0</v>
      </c>
      <c r="Y56" s="114">
        <f t="shared" si="50"/>
        <v>0</v>
      </c>
      <c r="Z56" s="114">
        <f t="shared" si="50"/>
        <v>0</v>
      </c>
      <c r="AA56" s="114">
        <f t="shared" si="50"/>
        <v>4</v>
      </c>
      <c r="AB56" s="114">
        <f t="shared" si="50"/>
        <v>0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/>
      <c r="D57" s="56"/>
      <c r="E57" s="56">
        <f t="shared" ref="E57:E66" si="63">IF((C57=""),0,IF($D$56=$R$56,1,IF($D$56&gt;$R$56,3,IF($D$56&lt;$R$56,0))))</f>
        <v>0</v>
      </c>
      <c r="F57" s="56">
        <f t="shared" ref="F57:F66" si="64">$D$56</f>
        <v>0</v>
      </c>
      <c r="G57" s="56">
        <f t="shared" ref="G57:G66" si="65">$R$56</f>
        <v>0</v>
      </c>
      <c r="H57" s="56">
        <f t="shared" ref="H57:H66" si="66">IF((C57=""),0,IF($D$56&gt;$R$56,1,0))</f>
        <v>0</v>
      </c>
      <c r="I57" s="56">
        <f t="shared" ref="I57:I66" si="67">IF((C57=""),0,IF($D$56=$R$56,1,0))</f>
        <v>0</v>
      </c>
      <c r="J57" s="56">
        <f t="shared" ref="J57:J66" si="68">IF((C57=""),0,IF($D$56&lt;$R$56,1,0))</f>
        <v>0</v>
      </c>
      <c r="K57" s="57"/>
      <c r="L57" s="56">
        <f t="shared" ref="L57:L66" si="69">IF((S57=""),0,IF($D$56=$R$56,1,IF($D$56&lt;$R$56,3,IF($D$56&gt;$R$56,0))))</f>
        <v>0</v>
      </c>
      <c r="M57" s="56">
        <f t="shared" ref="M57:M66" si="70">$R$56</f>
        <v>0</v>
      </c>
      <c r="N57" s="56">
        <f t="shared" ref="N57:N66" si="71">$D$56</f>
        <v>0</v>
      </c>
      <c r="O57" s="56">
        <f t="shared" ref="O57:O66" si="72">IF((S57=""),0,IF($D$56&lt;$R$56,1,0))</f>
        <v>0</v>
      </c>
      <c r="P57" s="56">
        <f t="shared" ref="P57:P66" si="73">IF((S57=""),0,IF($D$56=$R$56,1,0))</f>
        <v>0</v>
      </c>
      <c r="Q57" s="56">
        <f t="shared" ref="Q57:Q66" si="74">IF((S57=""),0,IF($D$56&gt;$R$56,1,0))</f>
        <v>0</v>
      </c>
      <c r="R57" s="56"/>
      <c r="S57" s="55"/>
      <c r="T57" s="34"/>
      <c r="U57" s="153" t="str">
        <f>IFERROR(VLOOKUP(V57,Resumo!$D$7:$E$147,2,FALSE),"")</f>
        <v/>
      </c>
      <c r="V57" s="114" t="s">
        <v>234</v>
      </c>
      <c r="W57" s="114">
        <f t="shared" si="50"/>
        <v>0</v>
      </c>
      <c r="X57" s="114">
        <f t="shared" si="50"/>
        <v>0</v>
      </c>
      <c r="Y57" s="114">
        <f t="shared" si="50"/>
        <v>0</v>
      </c>
      <c r="Z57" s="114">
        <f t="shared" si="50"/>
        <v>4</v>
      </c>
      <c r="AA57" s="114">
        <f t="shared" si="50"/>
        <v>0</v>
      </c>
      <c r="AB57" s="114">
        <f t="shared" si="50"/>
        <v>0</v>
      </c>
      <c r="AC57" s="154">
        <f t="shared" si="50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/>
      <c r="D58" s="56"/>
      <c r="E58" s="56">
        <f t="shared" si="63"/>
        <v>0</v>
      </c>
      <c r="F58" s="56">
        <f t="shared" si="64"/>
        <v>0</v>
      </c>
      <c r="G58" s="56">
        <f t="shared" si="65"/>
        <v>0</v>
      </c>
      <c r="H58" s="56">
        <f t="shared" si="66"/>
        <v>0</v>
      </c>
      <c r="I58" s="56">
        <f t="shared" si="67"/>
        <v>0</v>
      </c>
      <c r="J58" s="56">
        <f t="shared" si="68"/>
        <v>0</v>
      </c>
      <c r="K58" s="57"/>
      <c r="L58" s="56">
        <f t="shared" si="69"/>
        <v>0</v>
      </c>
      <c r="M58" s="56">
        <f t="shared" si="70"/>
        <v>0</v>
      </c>
      <c r="N58" s="56">
        <f t="shared" si="71"/>
        <v>0</v>
      </c>
      <c r="O58" s="56">
        <f t="shared" si="72"/>
        <v>0</v>
      </c>
      <c r="P58" s="56">
        <f t="shared" si="73"/>
        <v>0</v>
      </c>
      <c r="Q58" s="56">
        <f t="shared" si="74"/>
        <v>0</v>
      </c>
      <c r="R58" s="56"/>
      <c r="S58" s="55"/>
      <c r="T58" s="34"/>
      <c r="U58" s="153" t="str">
        <f>IFERROR(VLOOKUP(V58,Resumo!$D$7:$E$147,2,FALSE),"")</f>
        <v/>
      </c>
      <c r="V58" s="114" t="s">
        <v>235</v>
      </c>
      <c r="W58" s="114">
        <f t="shared" si="50"/>
        <v>0</v>
      </c>
      <c r="X58" s="114">
        <f t="shared" si="50"/>
        <v>3</v>
      </c>
      <c r="Y58" s="114">
        <f t="shared" si="50"/>
        <v>0</v>
      </c>
      <c r="Z58" s="114">
        <f t="shared" si="50"/>
        <v>0</v>
      </c>
      <c r="AA58" s="114">
        <f t="shared" si="50"/>
        <v>0</v>
      </c>
      <c r="AB58" s="114">
        <f t="shared" si="50"/>
        <v>0</v>
      </c>
      <c r="AC58" s="154">
        <f t="shared" si="50"/>
        <v>0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/>
      <c r="D59" s="56"/>
      <c r="E59" s="56">
        <f t="shared" si="63"/>
        <v>0</v>
      </c>
      <c r="F59" s="56">
        <f t="shared" si="64"/>
        <v>0</v>
      </c>
      <c r="G59" s="56">
        <f t="shared" si="65"/>
        <v>0</v>
      </c>
      <c r="H59" s="56">
        <f t="shared" si="66"/>
        <v>0</v>
      </c>
      <c r="I59" s="56">
        <f t="shared" si="67"/>
        <v>0</v>
      </c>
      <c r="J59" s="56">
        <f t="shared" si="68"/>
        <v>0</v>
      </c>
      <c r="K59" s="57"/>
      <c r="L59" s="56">
        <f t="shared" si="69"/>
        <v>0</v>
      </c>
      <c r="M59" s="56">
        <f t="shared" si="70"/>
        <v>0</v>
      </c>
      <c r="N59" s="56">
        <f t="shared" si="71"/>
        <v>0</v>
      </c>
      <c r="O59" s="56">
        <f t="shared" si="72"/>
        <v>0</v>
      </c>
      <c r="P59" s="56">
        <f t="shared" si="73"/>
        <v>0</v>
      </c>
      <c r="Q59" s="56">
        <f t="shared" si="74"/>
        <v>0</v>
      </c>
      <c r="R59" s="56"/>
      <c r="S59" s="55"/>
      <c r="T59" s="34"/>
      <c r="U59" s="153" t="str">
        <f>IFERROR(VLOOKUP(V59,Resumo!$D$7:$E$147,2,FALSE),"")</f>
        <v>M</v>
      </c>
      <c r="V59" s="114" t="s">
        <v>115</v>
      </c>
      <c r="W59" s="114">
        <f t="shared" ref="W59:AC74" si="75">COUNTIFS($C$4:$C$131,$V59,$B$4:$B$131,W$42)+COUNTIFS($S$4:$S$131,$V59,$B$4:$B$131,W$42)</f>
        <v>0</v>
      </c>
      <c r="X59" s="114">
        <f t="shared" si="75"/>
        <v>0</v>
      </c>
      <c r="Y59" s="114">
        <f t="shared" si="75"/>
        <v>0</v>
      </c>
      <c r="Z59" s="114">
        <f t="shared" si="75"/>
        <v>0</v>
      </c>
      <c r="AA59" s="114">
        <f t="shared" si="75"/>
        <v>0</v>
      </c>
      <c r="AB59" s="114">
        <f t="shared" si="75"/>
        <v>3</v>
      </c>
      <c r="AC59" s="154">
        <f t="shared" si="75"/>
        <v>0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/>
      <c r="D60" s="56"/>
      <c r="E60" s="56">
        <f t="shared" si="63"/>
        <v>0</v>
      </c>
      <c r="F60" s="56">
        <f t="shared" si="64"/>
        <v>0</v>
      </c>
      <c r="G60" s="56">
        <f t="shared" si="65"/>
        <v>0</v>
      </c>
      <c r="H60" s="56">
        <f t="shared" si="66"/>
        <v>0</v>
      </c>
      <c r="I60" s="56">
        <f t="shared" si="67"/>
        <v>0</v>
      </c>
      <c r="J60" s="56">
        <f t="shared" si="68"/>
        <v>0</v>
      </c>
      <c r="K60" s="57"/>
      <c r="L60" s="56">
        <f t="shared" si="69"/>
        <v>0</v>
      </c>
      <c r="M60" s="56">
        <f t="shared" si="70"/>
        <v>0</v>
      </c>
      <c r="N60" s="56">
        <f t="shared" si="71"/>
        <v>0</v>
      </c>
      <c r="O60" s="56">
        <f t="shared" si="72"/>
        <v>0</v>
      </c>
      <c r="P60" s="56">
        <f t="shared" si="73"/>
        <v>0</v>
      </c>
      <c r="Q60" s="56">
        <f t="shared" si="74"/>
        <v>0</v>
      </c>
      <c r="R60" s="56"/>
      <c r="S60" s="55"/>
      <c r="T60" s="34"/>
      <c r="U60" s="153" t="str">
        <f>IFERROR(VLOOKUP(V60,Resumo!$D$7:$E$147,2,FALSE),"")</f>
        <v/>
      </c>
      <c r="V60" s="114"/>
      <c r="W60" s="114">
        <f t="shared" si="75"/>
        <v>0</v>
      </c>
      <c r="X60" s="114">
        <f t="shared" si="75"/>
        <v>0</v>
      </c>
      <c r="Y60" s="114">
        <f t="shared" si="75"/>
        <v>0</v>
      </c>
      <c r="Z60" s="114">
        <f t="shared" si="75"/>
        <v>0</v>
      </c>
      <c r="AA60" s="114">
        <f t="shared" si="75"/>
        <v>0</v>
      </c>
      <c r="AB60" s="114">
        <f t="shared" si="75"/>
        <v>0</v>
      </c>
      <c r="AC60" s="154">
        <f t="shared" si="75"/>
        <v>0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/>
      <c r="D61" s="56"/>
      <c r="E61" s="56">
        <f t="shared" si="63"/>
        <v>0</v>
      </c>
      <c r="F61" s="56">
        <f t="shared" si="64"/>
        <v>0</v>
      </c>
      <c r="G61" s="56">
        <f t="shared" si="65"/>
        <v>0</v>
      </c>
      <c r="H61" s="56">
        <f t="shared" si="66"/>
        <v>0</v>
      </c>
      <c r="I61" s="56">
        <f t="shared" si="67"/>
        <v>0</v>
      </c>
      <c r="J61" s="56">
        <f t="shared" si="68"/>
        <v>0</v>
      </c>
      <c r="K61" s="57"/>
      <c r="L61" s="56">
        <f t="shared" si="69"/>
        <v>0</v>
      </c>
      <c r="M61" s="56">
        <f t="shared" si="70"/>
        <v>0</v>
      </c>
      <c r="N61" s="56">
        <f t="shared" si="71"/>
        <v>0</v>
      </c>
      <c r="O61" s="56">
        <f t="shared" si="72"/>
        <v>0</v>
      </c>
      <c r="P61" s="56">
        <f t="shared" si="73"/>
        <v>0</v>
      </c>
      <c r="Q61" s="56">
        <f t="shared" si="74"/>
        <v>0</v>
      </c>
      <c r="R61" s="56"/>
      <c r="S61" s="55"/>
      <c r="T61" s="34"/>
      <c r="U61" s="153" t="str">
        <f>IFERROR(VLOOKUP(V61,Resumo!$D$7:$E$147,2,FALSE),"")</f>
        <v/>
      </c>
      <c r="V61" s="114"/>
      <c r="W61" s="114">
        <f t="shared" si="75"/>
        <v>0</v>
      </c>
      <c r="X61" s="114">
        <f t="shared" si="75"/>
        <v>0</v>
      </c>
      <c r="Y61" s="114">
        <f t="shared" si="75"/>
        <v>0</v>
      </c>
      <c r="Z61" s="114">
        <f t="shared" si="75"/>
        <v>0</v>
      </c>
      <c r="AA61" s="114">
        <f t="shared" si="75"/>
        <v>0</v>
      </c>
      <c r="AB61" s="114">
        <f t="shared" si="75"/>
        <v>0</v>
      </c>
      <c r="AC61" s="154">
        <f t="shared" si="75"/>
        <v>0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/>
      <c r="D62" s="56"/>
      <c r="E62" s="56">
        <f t="shared" si="63"/>
        <v>0</v>
      </c>
      <c r="F62" s="56">
        <f t="shared" si="64"/>
        <v>0</v>
      </c>
      <c r="G62" s="56">
        <f t="shared" si="65"/>
        <v>0</v>
      </c>
      <c r="H62" s="56">
        <f t="shared" si="66"/>
        <v>0</v>
      </c>
      <c r="I62" s="56">
        <f t="shared" si="67"/>
        <v>0</v>
      </c>
      <c r="J62" s="56">
        <f t="shared" si="68"/>
        <v>0</v>
      </c>
      <c r="K62" s="57"/>
      <c r="L62" s="56">
        <f t="shared" si="69"/>
        <v>0</v>
      </c>
      <c r="M62" s="56">
        <f t="shared" si="70"/>
        <v>0</v>
      </c>
      <c r="N62" s="56">
        <f t="shared" si="71"/>
        <v>0</v>
      </c>
      <c r="O62" s="56">
        <f t="shared" si="72"/>
        <v>0</v>
      </c>
      <c r="P62" s="56">
        <f t="shared" si="73"/>
        <v>0</v>
      </c>
      <c r="Q62" s="56">
        <f t="shared" si="74"/>
        <v>0</v>
      </c>
      <c r="R62" s="56"/>
      <c r="S62" s="55"/>
      <c r="T62" s="34"/>
      <c r="U62" s="153" t="str">
        <f>IFERROR(VLOOKUP(V62,Resumo!$D$7:$E$147,2,FALSE),"")</f>
        <v/>
      </c>
      <c r="V62" s="114"/>
      <c r="W62" s="114">
        <f t="shared" si="75"/>
        <v>0</v>
      </c>
      <c r="X62" s="114">
        <f t="shared" si="75"/>
        <v>0</v>
      </c>
      <c r="Y62" s="114">
        <f t="shared" si="75"/>
        <v>0</v>
      </c>
      <c r="Z62" s="114">
        <f t="shared" si="75"/>
        <v>0</v>
      </c>
      <c r="AA62" s="114">
        <f t="shared" si="75"/>
        <v>0</v>
      </c>
      <c r="AB62" s="114">
        <f t="shared" si="75"/>
        <v>0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/>
      <c r="D63" s="56"/>
      <c r="E63" s="56">
        <f t="shared" si="63"/>
        <v>0</v>
      </c>
      <c r="F63" s="56">
        <f t="shared" si="64"/>
        <v>0</v>
      </c>
      <c r="G63" s="56">
        <f t="shared" si="65"/>
        <v>0</v>
      </c>
      <c r="H63" s="56">
        <f t="shared" si="66"/>
        <v>0</v>
      </c>
      <c r="I63" s="56">
        <f t="shared" si="67"/>
        <v>0</v>
      </c>
      <c r="J63" s="56">
        <f t="shared" si="68"/>
        <v>0</v>
      </c>
      <c r="K63" s="57"/>
      <c r="L63" s="56">
        <f t="shared" si="69"/>
        <v>0</v>
      </c>
      <c r="M63" s="56">
        <f t="shared" si="70"/>
        <v>0</v>
      </c>
      <c r="N63" s="56">
        <f t="shared" si="71"/>
        <v>0</v>
      </c>
      <c r="O63" s="56">
        <f t="shared" si="72"/>
        <v>0</v>
      </c>
      <c r="P63" s="56">
        <f t="shared" si="73"/>
        <v>0</v>
      </c>
      <c r="Q63" s="56">
        <f t="shared" si="74"/>
        <v>0</v>
      </c>
      <c r="R63" s="56"/>
      <c r="S63" s="55"/>
      <c r="T63" s="34"/>
      <c r="U63" s="153" t="str">
        <f>IFERROR(VLOOKUP(V63,Resumo!$D$7:$E$147,2,FALSE),"")</f>
        <v/>
      </c>
      <c r="V63" s="114"/>
      <c r="W63" s="114">
        <f t="shared" si="75"/>
        <v>0</v>
      </c>
      <c r="X63" s="114">
        <f t="shared" si="75"/>
        <v>0</v>
      </c>
      <c r="Y63" s="114">
        <f t="shared" si="75"/>
        <v>0</v>
      </c>
      <c r="Z63" s="114">
        <f t="shared" si="75"/>
        <v>0</v>
      </c>
      <c r="AA63" s="114">
        <f t="shared" si="75"/>
        <v>0</v>
      </c>
      <c r="AB63" s="114">
        <f t="shared" si="75"/>
        <v>0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/>
      <c r="D64" s="56"/>
      <c r="E64" s="56">
        <f t="shared" si="63"/>
        <v>0</v>
      </c>
      <c r="F64" s="56">
        <f t="shared" si="64"/>
        <v>0</v>
      </c>
      <c r="G64" s="56">
        <f t="shared" si="65"/>
        <v>0</v>
      </c>
      <c r="H64" s="56">
        <f t="shared" si="66"/>
        <v>0</v>
      </c>
      <c r="I64" s="56">
        <f t="shared" si="67"/>
        <v>0</v>
      </c>
      <c r="J64" s="56">
        <f t="shared" si="68"/>
        <v>0</v>
      </c>
      <c r="K64" s="57"/>
      <c r="L64" s="56">
        <f t="shared" si="69"/>
        <v>0</v>
      </c>
      <c r="M64" s="56">
        <f t="shared" si="70"/>
        <v>0</v>
      </c>
      <c r="N64" s="56">
        <f t="shared" si="71"/>
        <v>0</v>
      </c>
      <c r="O64" s="56">
        <f t="shared" si="72"/>
        <v>0</v>
      </c>
      <c r="P64" s="56">
        <f t="shared" si="73"/>
        <v>0</v>
      </c>
      <c r="Q64" s="56">
        <f t="shared" si="74"/>
        <v>0</v>
      </c>
      <c r="R64" s="56"/>
      <c r="S64" s="55"/>
      <c r="T64" s="34"/>
      <c r="U64" s="153" t="str">
        <f>IFERROR(VLOOKUP(V64,Resumo!$D$7:$E$147,2,FALSE),"")</f>
        <v/>
      </c>
      <c r="V64" s="114"/>
      <c r="W64" s="114">
        <f t="shared" si="75"/>
        <v>0</v>
      </c>
      <c r="X64" s="114">
        <f t="shared" si="75"/>
        <v>0</v>
      </c>
      <c r="Y64" s="114">
        <f t="shared" si="75"/>
        <v>0</v>
      </c>
      <c r="Z64" s="114">
        <f t="shared" si="75"/>
        <v>0</v>
      </c>
      <c r="AA64" s="114">
        <f t="shared" si="75"/>
        <v>0</v>
      </c>
      <c r="AB64" s="114">
        <f t="shared" si="75"/>
        <v>0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0</v>
      </c>
      <c r="G65" s="56">
        <f t="shared" si="65"/>
        <v>0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0</v>
      </c>
      <c r="N65" s="56">
        <f t="shared" si="71"/>
        <v>0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/>
      </c>
      <c r="V65" s="114"/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0</v>
      </c>
      <c r="AA65" s="114">
        <f t="shared" si="75"/>
        <v>0</v>
      </c>
      <c r="AB65" s="114">
        <f t="shared" si="75"/>
        <v>0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0</v>
      </c>
      <c r="G66" s="67">
        <f t="shared" si="65"/>
        <v>0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0</v>
      </c>
      <c r="N66" s="67">
        <f t="shared" si="71"/>
        <v>0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/>
      <c r="D69" s="49">
        <f>SUM(D70:D79)</f>
        <v>0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0</v>
      </c>
      <c r="S69" s="48"/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/>
      <c r="D70" s="56"/>
      <c r="E70" s="56">
        <f t="shared" ref="E70:E79" si="76">IF((C70=""),0,IF($D$69=$R$69,1,IF($D$69&gt;$R$69,3,IF($D$69&lt;$R$69,0))))</f>
        <v>0</v>
      </c>
      <c r="F70" s="56">
        <f t="shared" ref="F70:F79" si="77">$D$69</f>
        <v>0</v>
      </c>
      <c r="G70" s="56">
        <f t="shared" ref="G70:G79" si="78">$R$69</f>
        <v>0</v>
      </c>
      <c r="H70" s="56">
        <f t="shared" ref="H70:H79" si="79">IF((C70=""),0,IF($D$69&gt;$R$69,1,0))</f>
        <v>0</v>
      </c>
      <c r="I70" s="56">
        <f t="shared" ref="I70:I79" si="80">IF((C70=""),0,IF($D$69=$R$69,1,0))</f>
        <v>0</v>
      </c>
      <c r="J70" s="56">
        <f t="shared" ref="J70:J79" si="81">IF((C70=""),0,IF($D$69&lt;$R$69,1,0))</f>
        <v>0</v>
      </c>
      <c r="K70" s="57"/>
      <c r="L70" s="56">
        <f t="shared" ref="L70:L79" si="82">IF((S70=""),0,IF($D$69=$R$69,1,IF($D$69&lt;$R$69,3,IF($D$69&gt;$R$69,0))))</f>
        <v>0</v>
      </c>
      <c r="M70" s="56">
        <f t="shared" ref="M70:M79" si="83">$R$69</f>
        <v>0</v>
      </c>
      <c r="N70" s="56">
        <f t="shared" ref="N70:N79" si="84">$D$69</f>
        <v>0</v>
      </c>
      <c r="O70" s="56">
        <f t="shared" ref="O70:O79" si="85">IF((S70=""),0,IF($D$69&lt;$R$69,1,0))</f>
        <v>0</v>
      </c>
      <c r="P70" s="56">
        <f t="shared" ref="P70:P79" si="86">IF((S70=""),0,IF($D$69=$R$69,1,0))</f>
        <v>0</v>
      </c>
      <c r="Q70" s="56">
        <f t="shared" ref="Q70:Q79" si="87">IF((S70=""),0,IF($D$69&gt;$R$69,1,0))</f>
        <v>0</v>
      </c>
      <c r="R70" s="56"/>
      <c r="S70" s="55"/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/>
      <c r="D71" s="56"/>
      <c r="E71" s="56">
        <f t="shared" si="76"/>
        <v>0</v>
      </c>
      <c r="F71" s="56">
        <f t="shared" si="77"/>
        <v>0</v>
      </c>
      <c r="G71" s="56">
        <f t="shared" si="78"/>
        <v>0</v>
      </c>
      <c r="H71" s="56">
        <f t="shared" si="79"/>
        <v>0</v>
      </c>
      <c r="I71" s="56">
        <f t="shared" si="80"/>
        <v>0</v>
      </c>
      <c r="J71" s="56">
        <f t="shared" si="81"/>
        <v>0</v>
      </c>
      <c r="K71" s="57"/>
      <c r="L71" s="56">
        <f t="shared" si="82"/>
        <v>0</v>
      </c>
      <c r="M71" s="56">
        <f t="shared" si="83"/>
        <v>0</v>
      </c>
      <c r="N71" s="56">
        <f t="shared" si="84"/>
        <v>0</v>
      </c>
      <c r="O71" s="56">
        <f t="shared" si="85"/>
        <v>0</v>
      </c>
      <c r="P71" s="56">
        <f t="shared" si="86"/>
        <v>0</v>
      </c>
      <c r="Q71" s="56">
        <f t="shared" si="87"/>
        <v>0</v>
      </c>
      <c r="R71" s="56"/>
      <c r="S71" s="55"/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/>
      <c r="D72" s="56"/>
      <c r="E72" s="56">
        <f t="shared" si="76"/>
        <v>0</v>
      </c>
      <c r="F72" s="56">
        <f t="shared" si="77"/>
        <v>0</v>
      </c>
      <c r="G72" s="56">
        <f t="shared" si="78"/>
        <v>0</v>
      </c>
      <c r="H72" s="56">
        <f t="shared" si="79"/>
        <v>0</v>
      </c>
      <c r="I72" s="56">
        <f t="shared" si="80"/>
        <v>0</v>
      </c>
      <c r="J72" s="56">
        <f t="shared" si="81"/>
        <v>0</v>
      </c>
      <c r="K72" s="57"/>
      <c r="L72" s="56">
        <f t="shared" si="82"/>
        <v>0</v>
      </c>
      <c r="M72" s="56">
        <f t="shared" si="83"/>
        <v>0</v>
      </c>
      <c r="N72" s="56">
        <f t="shared" si="84"/>
        <v>0</v>
      </c>
      <c r="O72" s="56">
        <f t="shared" si="85"/>
        <v>0</v>
      </c>
      <c r="P72" s="56">
        <f t="shared" si="86"/>
        <v>0</v>
      </c>
      <c r="Q72" s="56">
        <f t="shared" si="87"/>
        <v>0</v>
      </c>
      <c r="R72" s="56"/>
      <c r="S72" s="55"/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/>
      <c r="D73" s="56"/>
      <c r="E73" s="56">
        <f t="shared" si="76"/>
        <v>0</v>
      </c>
      <c r="F73" s="56">
        <f t="shared" si="77"/>
        <v>0</v>
      </c>
      <c r="G73" s="56">
        <f t="shared" si="78"/>
        <v>0</v>
      </c>
      <c r="H73" s="56">
        <f t="shared" si="79"/>
        <v>0</v>
      </c>
      <c r="I73" s="56">
        <f t="shared" si="80"/>
        <v>0</v>
      </c>
      <c r="J73" s="56">
        <f t="shared" si="81"/>
        <v>0</v>
      </c>
      <c r="K73" s="57"/>
      <c r="L73" s="56">
        <f t="shared" si="82"/>
        <v>0</v>
      </c>
      <c r="M73" s="56">
        <f t="shared" si="83"/>
        <v>0</v>
      </c>
      <c r="N73" s="56">
        <f t="shared" si="84"/>
        <v>0</v>
      </c>
      <c r="O73" s="56">
        <f t="shared" si="85"/>
        <v>0</v>
      </c>
      <c r="P73" s="56">
        <f t="shared" si="86"/>
        <v>0</v>
      </c>
      <c r="Q73" s="56">
        <f t="shared" si="87"/>
        <v>0</v>
      </c>
      <c r="R73" s="56"/>
      <c r="S73" s="55"/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/>
      <c r="D74" s="56"/>
      <c r="E74" s="56">
        <f t="shared" si="76"/>
        <v>0</v>
      </c>
      <c r="F74" s="56">
        <f t="shared" si="77"/>
        <v>0</v>
      </c>
      <c r="G74" s="56">
        <f t="shared" si="78"/>
        <v>0</v>
      </c>
      <c r="H74" s="56">
        <f t="shared" si="79"/>
        <v>0</v>
      </c>
      <c r="I74" s="56">
        <f t="shared" si="80"/>
        <v>0</v>
      </c>
      <c r="J74" s="56">
        <f t="shared" si="81"/>
        <v>0</v>
      </c>
      <c r="K74" s="57"/>
      <c r="L74" s="56">
        <f t="shared" si="82"/>
        <v>0</v>
      </c>
      <c r="M74" s="56">
        <f t="shared" si="83"/>
        <v>0</v>
      </c>
      <c r="N74" s="56">
        <f t="shared" si="84"/>
        <v>0</v>
      </c>
      <c r="O74" s="56">
        <f t="shared" si="85"/>
        <v>0</v>
      </c>
      <c r="P74" s="56">
        <f t="shared" si="86"/>
        <v>0</v>
      </c>
      <c r="Q74" s="56">
        <f t="shared" si="87"/>
        <v>0</v>
      </c>
      <c r="R74" s="56"/>
      <c r="S74" s="55"/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/>
      <c r="D75" s="56"/>
      <c r="E75" s="56">
        <f t="shared" si="76"/>
        <v>0</v>
      </c>
      <c r="F75" s="56">
        <f t="shared" si="77"/>
        <v>0</v>
      </c>
      <c r="G75" s="56">
        <f t="shared" si="78"/>
        <v>0</v>
      </c>
      <c r="H75" s="56">
        <f t="shared" si="79"/>
        <v>0</v>
      </c>
      <c r="I75" s="56">
        <f t="shared" si="80"/>
        <v>0</v>
      </c>
      <c r="J75" s="56">
        <f t="shared" si="81"/>
        <v>0</v>
      </c>
      <c r="K75" s="57"/>
      <c r="L75" s="56">
        <f t="shared" si="82"/>
        <v>0</v>
      </c>
      <c r="M75" s="56">
        <f t="shared" si="83"/>
        <v>0</v>
      </c>
      <c r="N75" s="56">
        <f t="shared" si="84"/>
        <v>0</v>
      </c>
      <c r="O75" s="56">
        <f t="shared" si="85"/>
        <v>0</v>
      </c>
      <c r="P75" s="56">
        <f t="shared" si="86"/>
        <v>0</v>
      </c>
      <c r="Q75" s="56">
        <f t="shared" si="87"/>
        <v>0</v>
      </c>
      <c r="R75" s="56"/>
      <c r="S75" s="55"/>
      <c r="T75" s="34"/>
      <c r="U75" s="153" t="str">
        <f>IFERROR(VLOOKUP(V75,Resumo!$D$7:$E$147,2,FALSE),"")</f>
        <v/>
      </c>
      <c r="V75" s="114"/>
      <c r="W75" s="114">
        <f t="shared" ref="W75:AC76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/>
      <c r="D76" s="56"/>
      <c r="E76" s="56">
        <f t="shared" si="76"/>
        <v>0</v>
      </c>
      <c r="F76" s="56">
        <f t="shared" si="77"/>
        <v>0</v>
      </c>
      <c r="G76" s="56">
        <f t="shared" si="78"/>
        <v>0</v>
      </c>
      <c r="H76" s="56">
        <f t="shared" si="79"/>
        <v>0</v>
      </c>
      <c r="I76" s="56">
        <f t="shared" si="80"/>
        <v>0</v>
      </c>
      <c r="J76" s="56">
        <f t="shared" si="81"/>
        <v>0</v>
      </c>
      <c r="K76" s="57"/>
      <c r="L76" s="56">
        <f t="shared" si="82"/>
        <v>0</v>
      </c>
      <c r="M76" s="56">
        <f t="shared" si="83"/>
        <v>0</v>
      </c>
      <c r="N76" s="56">
        <f t="shared" si="84"/>
        <v>0</v>
      </c>
      <c r="O76" s="56">
        <f t="shared" si="85"/>
        <v>0</v>
      </c>
      <c r="P76" s="56">
        <f t="shared" si="86"/>
        <v>0</v>
      </c>
      <c r="Q76" s="56">
        <f t="shared" si="87"/>
        <v>0</v>
      </c>
      <c r="R76" s="56"/>
      <c r="S76" s="55"/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/>
      <c r="D77" s="56"/>
      <c r="E77" s="56">
        <f t="shared" si="76"/>
        <v>0</v>
      </c>
      <c r="F77" s="56">
        <f t="shared" si="77"/>
        <v>0</v>
      </c>
      <c r="G77" s="56">
        <f t="shared" si="78"/>
        <v>0</v>
      </c>
      <c r="H77" s="56">
        <f t="shared" si="79"/>
        <v>0</v>
      </c>
      <c r="I77" s="56">
        <f t="shared" si="80"/>
        <v>0</v>
      </c>
      <c r="J77" s="56">
        <f t="shared" si="81"/>
        <v>0</v>
      </c>
      <c r="K77" s="57"/>
      <c r="L77" s="56">
        <f t="shared" si="82"/>
        <v>0</v>
      </c>
      <c r="M77" s="56">
        <f t="shared" si="83"/>
        <v>0</v>
      </c>
      <c r="N77" s="56">
        <f t="shared" si="84"/>
        <v>0</v>
      </c>
      <c r="O77" s="56">
        <f t="shared" si="85"/>
        <v>0</v>
      </c>
      <c r="P77" s="56">
        <f t="shared" si="86"/>
        <v>0</v>
      </c>
      <c r="Q77" s="56">
        <f t="shared" si="87"/>
        <v>0</v>
      </c>
      <c r="R77" s="56"/>
      <c r="S77" s="55"/>
      <c r="T77" s="34"/>
      <c r="U77" s="118"/>
      <c r="V77" s="118"/>
      <c r="W77" s="118"/>
      <c r="X77" s="118"/>
      <c r="Y77" s="118"/>
      <c r="Z77" s="118"/>
      <c r="AA77" s="118"/>
      <c r="AB77" s="118"/>
      <c r="AC77" s="119"/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0</v>
      </c>
      <c r="G78" s="56">
        <f t="shared" si="78"/>
        <v>0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0</v>
      </c>
      <c r="N78" s="56">
        <f t="shared" si="84"/>
        <v>0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0</v>
      </c>
      <c r="G79" s="67">
        <f t="shared" si="78"/>
        <v>0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0</v>
      </c>
      <c r="N79" s="67">
        <f t="shared" si="84"/>
        <v>0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8:BG8"/>
    <mergeCell ref="BB9:BG10"/>
    <mergeCell ref="AV14:BA14"/>
    <mergeCell ref="BH14:BM14"/>
    <mergeCell ref="AV15:BA16"/>
    <mergeCell ref="BH15:BM16"/>
    <mergeCell ref="BB22:BG22"/>
    <mergeCell ref="BB23:BG24"/>
    <mergeCell ref="AU27:AZ27"/>
    <mergeCell ref="BI27:BN27"/>
    <mergeCell ref="AU28:AZ29"/>
    <mergeCell ref="BI28:BN29"/>
    <mergeCell ref="U39:V39"/>
    <mergeCell ref="U40:V40"/>
    <mergeCell ref="AB37:AB40"/>
    <mergeCell ref="AC37:AC40"/>
    <mergeCell ref="U37:V37"/>
    <mergeCell ref="W37:W40"/>
    <mergeCell ref="X37:X40"/>
    <mergeCell ref="Y37:Y40"/>
    <mergeCell ref="Z37:Z40"/>
    <mergeCell ref="BB31:BG31"/>
    <mergeCell ref="BB32:BG33"/>
    <mergeCell ref="BB35:BG35"/>
    <mergeCell ref="BB36:BG37"/>
    <mergeCell ref="AA37:AA40"/>
    <mergeCell ref="AI37:AI40"/>
    <mergeCell ref="AG38:AG40"/>
    <mergeCell ref="AD37:AD40"/>
    <mergeCell ref="AE37:AE40"/>
    <mergeCell ref="AF37:AF40"/>
    <mergeCell ref="AH37:AH40"/>
  </mergeCells>
  <conditionalFormatting sqref="C4">
    <cfRule type="cellIs" dxfId="3659" priority="23" operator="equal">
      <formula>"Laranja"</formula>
    </cfRule>
    <cfRule type="cellIs" dxfId="3658" priority="29" operator="equal">
      <formula>"Vermelho"</formula>
    </cfRule>
    <cfRule type="cellIs" dxfId="3657" priority="28" operator="equal">
      <formula>"Verde"</formula>
    </cfRule>
    <cfRule type="cellIs" dxfId="3656" priority="27" operator="equal">
      <formula>"Amarelo"</formula>
    </cfRule>
    <cfRule type="cellIs" dxfId="3655" priority="26" operator="equal">
      <formula>"Cinza"</formula>
    </cfRule>
    <cfRule type="cellIs" dxfId="3654" priority="25" operator="equal">
      <formula>"Roxo"</formula>
    </cfRule>
    <cfRule type="cellIs" dxfId="3653" priority="24" operator="equal">
      <formula>"Preto"</formula>
    </cfRule>
    <cfRule type="cellIs" dxfId="3652" priority="30" operator="equal">
      <formula>"Azul"</formula>
    </cfRule>
  </conditionalFormatting>
  <conditionalFormatting sqref="C17">
    <cfRule type="cellIs" dxfId="3651" priority="41" operator="equal">
      <formula>"Roxo"</formula>
    </cfRule>
    <cfRule type="cellIs" dxfId="3650" priority="42" operator="equal">
      <formula>"Cinza"</formula>
    </cfRule>
    <cfRule type="cellIs" dxfId="3649" priority="43" operator="equal">
      <formula>"Amarelo"</formula>
    </cfRule>
    <cfRule type="cellIs" dxfId="3648" priority="44" operator="equal">
      <formula>"Verde"</formula>
    </cfRule>
    <cfRule type="cellIs" dxfId="3647" priority="39" operator="equal">
      <formula>"Laranja"</formula>
    </cfRule>
    <cfRule type="cellIs" dxfId="3646" priority="46" operator="equal">
      <formula>"Azul"</formula>
    </cfRule>
    <cfRule type="cellIs" dxfId="3645" priority="40" operator="equal">
      <formula>"Preto"</formula>
    </cfRule>
    <cfRule type="cellIs" dxfId="3644" priority="45" operator="equal">
      <formula>"Vermelho"</formula>
    </cfRule>
  </conditionalFormatting>
  <conditionalFormatting sqref="C30">
    <cfRule type="cellIs" dxfId="3643" priority="55" operator="equal">
      <formula>"Laranja"</formula>
    </cfRule>
    <cfRule type="cellIs" dxfId="3642" priority="62" operator="equal">
      <formula>"Azul"</formula>
    </cfRule>
    <cfRule type="cellIs" dxfId="3641" priority="60" operator="equal">
      <formula>"Verde"</formula>
    </cfRule>
    <cfRule type="cellIs" dxfId="3640" priority="59" operator="equal">
      <formula>"Amarelo"</formula>
    </cfRule>
    <cfRule type="cellIs" dxfId="3639" priority="58" operator="equal">
      <formula>"Cinza"</formula>
    </cfRule>
    <cfRule type="cellIs" dxfId="3638" priority="61" operator="equal">
      <formula>"Vermelho"</formula>
    </cfRule>
    <cfRule type="cellIs" dxfId="3637" priority="57" operator="equal">
      <formula>"Roxo"</formula>
    </cfRule>
    <cfRule type="cellIs" dxfId="3636" priority="56" operator="equal">
      <formula>"Preto"</formula>
    </cfRule>
  </conditionalFormatting>
  <conditionalFormatting sqref="C43">
    <cfRule type="cellIs" dxfId="3635" priority="78" operator="equal">
      <formula>"Azul"</formula>
    </cfRule>
    <cfRule type="cellIs" dxfId="3634" priority="77" operator="equal">
      <formula>"Vermelho"</formula>
    </cfRule>
    <cfRule type="cellIs" dxfId="3633" priority="76" operator="equal">
      <formula>"Verde"</formula>
    </cfRule>
    <cfRule type="cellIs" dxfId="3632" priority="75" operator="equal">
      <formula>"Amarelo"</formula>
    </cfRule>
    <cfRule type="cellIs" dxfId="3631" priority="74" operator="equal">
      <formula>"Cinza"</formula>
    </cfRule>
    <cfRule type="cellIs" dxfId="3630" priority="73" operator="equal">
      <formula>"Roxo"</formula>
    </cfRule>
    <cfRule type="cellIs" dxfId="3629" priority="71" operator="equal">
      <formula>"Laranja"</formula>
    </cfRule>
    <cfRule type="cellIs" dxfId="3628" priority="72" operator="equal">
      <formula>"Preto"</formula>
    </cfRule>
  </conditionalFormatting>
  <conditionalFormatting sqref="C56">
    <cfRule type="cellIs" dxfId="3627" priority="89" operator="equal">
      <formula>"Roxo"</formula>
    </cfRule>
    <cfRule type="cellIs" dxfId="3626" priority="87" operator="equal">
      <formula>"Laranja"</formula>
    </cfRule>
    <cfRule type="cellIs" dxfId="3625" priority="90" operator="equal">
      <formula>"Cinza"</formula>
    </cfRule>
    <cfRule type="cellIs" dxfId="3624" priority="91" operator="equal">
      <formula>"Amarelo"</formula>
    </cfRule>
    <cfRule type="cellIs" dxfId="3623" priority="92" operator="equal">
      <formula>"Verde"</formula>
    </cfRule>
    <cfRule type="cellIs" dxfId="3622" priority="93" operator="equal">
      <formula>"Vermelho"</formula>
    </cfRule>
    <cfRule type="cellIs" dxfId="3621" priority="94" operator="equal">
      <formula>"Azul"</formula>
    </cfRule>
    <cfRule type="cellIs" dxfId="3620" priority="88" operator="equal">
      <formula>"Preto"</formula>
    </cfRule>
  </conditionalFormatting>
  <conditionalFormatting sqref="C69">
    <cfRule type="cellIs" dxfId="3619" priority="103" operator="equal">
      <formula>"Laranja"</formula>
    </cfRule>
    <cfRule type="cellIs" dxfId="3618" priority="108" operator="equal">
      <formula>"Verde"</formula>
    </cfRule>
    <cfRule type="cellIs" dxfId="3617" priority="107" operator="equal">
      <formula>"Amarelo"</formula>
    </cfRule>
    <cfRule type="cellIs" dxfId="3616" priority="106" operator="equal">
      <formula>"Cinza"</formula>
    </cfRule>
    <cfRule type="cellIs" dxfId="3615" priority="105" operator="equal">
      <formula>"Roxo"</formula>
    </cfRule>
    <cfRule type="cellIs" dxfId="3614" priority="104" operator="equal">
      <formula>"Preto"</formula>
    </cfRule>
    <cfRule type="cellIs" dxfId="3613" priority="110" operator="equal">
      <formula>"Azul"</formula>
    </cfRule>
    <cfRule type="cellIs" dxfId="3612" priority="109" operator="equal">
      <formula>"Vermelho"</formula>
    </cfRule>
  </conditionalFormatting>
  <conditionalFormatting sqref="C82">
    <cfRule type="cellIs" dxfId="3611" priority="126" operator="equal">
      <formula>"Azul"</formula>
    </cfRule>
    <cfRule type="cellIs" dxfId="3610" priority="119" operator="equal">
      <formula>"Laranja"</formula>
    </cfRule>
    <cfRule type="cellIs" dxfId="3609" priority="120" operator="equal">
      <formula>"Preto"</formula>
    </cfRule>
    <cfRule type="cellIs" dxfId="3608" priority="121" operator="equal">
      <formula>"Roxo"</formula>
    </cfRule>
    <cfRule type="cellIs" dxfId="3607" priority="122" operator="equal">
      <formula>"Cinza"</formula>
    </cfRule>
    <cfRule type="cellIs" dxfId="3606" priority="123" operator="equal">
      <formula>"Amarelo"</formula>
    </cfRule>
    <cfRule type="cellIs" dxfId="3605" priority="124" operator="equal">
      <formula>"Verde"</formula>
    </cfRule>
    <cfRule type="cellIs" dxfId="3604" priority="125" operator="equal">
      <formula>"Vermelho"</formula>
    </cfRule>
  </conditionalFormatting>
  <conditionalFormatting sqref="C95">
    <cfRule type="cellIs" dxfId="3603" priority="142" operator="equal">
      <formula>"Azul"</formula>
    </cfRule>
    <cfRule type="cellIs" dxfId="3602" priority="141" operator="equal">
      <formula>"Vermelho"</formula>
    </cfRule>
    <cfRule type="cellIs" dxfId="3601" priority="140" operator="equal">
      <formula>"Verde"</formula>
    </cfRule>
    <cfRule type="cellIs" dxfId="3600" priority="139" operator="equal">
      <formula>"Amarelo"</formula>
    </cfRule>
    <cfRule type="cellIs" dxfId="3599" priority="138" operator="equal">
      <formula>"Cinza"</formula>
    </cfRule>
    <cfRule type="cellIs" dxfId="3598" priority="137" operator="equal">
      <formula>"Roxo"</formula>
    </cfRule>
    <cfRule type="cellIs" dxfId="3597" priority="136" operator="equal">
      <formula>"Preto"</formula>
    </cfRule>
    <cfRule type="cellIs" dxfId="3596" priority="135" operator="equal">
      <formula>"Laranja"</formula>
    </cfRule>
  </conditionalFormatting>
  <conditionalFormatting sqref="C108">
    <cfRule type="cellIs" dxfId="3595" priority="154" operator="equal">
      <formula>"Cinza"</formula>
    </cfRule>
    <cfRule type="cellIs" dxfId="3594" priority="153" operator="equal">
      <formula>"Roxo"</formula>
    </cfRule>
    <cfRule type="cellIs" dxfId="3593" priority="152" operator="equal">
      <formula>"Preto"</formula>
    </cfRule>
    <cfRule type="cellIs" dxfId="3592" priority="151" operator="equal">
      <formula>"Laranja"</formula>
    </cfRule>
    <cfRule type="cellIs" dxfId="3591" priority="158" operator="equal">
      <formula>"Azul"</formula>
    </cfRule>
    <cfRule type="cellIs" dxfId="3590" priority="157" operator="equal">
      <formula>"Vermelho"</formula>
    </cfRule>
    <cfRule type="cellIs" dxfId="3589" priority="156" operator="equal">
      <formula>"Verde"</formula>
    </cfRule>
    <cfRule type="cellIs" dxfId="3588" priority="155" operator="equal">
      <formula>"Amarelo"</formula>
    </cfRule>
  </conditionalFormatting>
  <conditionalFormatting sqref="C121">
    <cfRule type="cellIs" dxfId="3587" priority="174" operator="equal">
      <formula>"Azul"</formula>
    </cfRule>
    <cfRule type="cellIs" dxfId="3586" priority="168" operator="equal">
      <formula>"Preto"</formula>
    </cfRule>
    <cfRule type="cellIs" dxfId="3585" priority="167" operator="equal">
      <formula>"Laranja"</formula>
    </cfRule>
    <cfRule type="cellIs" dxfId="3584" priority="169" operator="equal">
      <formula>"Roxo"</formula>
    </cfRule>
    <cfRule type="cellIs" dxfId="3583" priority="170" operator="equal">
      <formula>"Cinza"</formula>
    </cfRule>
    <cfRule type="cellIs" dxfId="3582" priority="171" operator="equal">
      <formula>"Amarelo"</formula>
    </cfRule>
    <cfRule type="cellIs" dxfId="3581" priority="172" operator="equal">
      <formula>"Verde"</formula>
    </cfRule>
    <cfRule type="cellIs" dxfId="3580" priority="173" operator="equal">
      <formula>"Vermelho"</formula>
    </cfRule>
  </conditionalFormatting>
  <conditionalFormatting sqref="S4">
    <cfRule type="cellIs" dxfId="3579" priority="31" operator="equal">
      <formula>"Laranja"</formula>
    </cfRule>
    <cfRule type="cellIs" dxfId="3578" priority="35" operator="equal">
      <formula>"Amarelo"</formula>
    </cfRule>
    <cfRule type="cellIs" dxfId="3577" priority="36" operator="equal">
      <formula>"Verde"</formula>
    </cfRule>
    <cfRule type="cellIs" dxfId="3576" priority="38" operator="equal">
      <formula>"Azul"</formula>
    </cfRule>
    <cfRule type="cellIs" dxfId="3575" priority="32" operator="equal">
      <formula>"Preto"</formula>
    </cfRule>
    <cfRule type="cellIs" dxfId="3574" priority="33" operator="equal">
      <formula>"Roxo"</formula>
    </cfRule>
    <cfRule type="cellIs" dxfId="3573" priority="34" operator="equal">
      <formula>"Cinza"</formula>
    </cfRule>
    <cfRule type="cellIs" dxfId="3572" priority="37" operator="equal">
      <formula>"Vermelho"</formula>
    </cfRule>
  </conditionalFormatting>
  <conditionalFormatting sqref="S17">
    <cfRule type="cellIs" dxfId="3571" priority="52" operator="equal">
      <formula>"Verde"</formula>
    </cfRule>
    <cfRule type="cellIs" dxfId="3570" priority="53" operator="equal">
      <formula>"Vermelho"</formula>
    </cfRule>
    <cfRule type="cellIs" dxfId="3569" priority="54" operator="equal">
      <formula>"Azul"</formula>
    </cfRule>
    <cfRule type="cellIs" dxfId="3568" priority="47" operator="equal">
      <formula>"Laranja"</formula>
    </cfRule>
    <cfRule type="cellIs" dxfId="3567" priority="48" operator="equal">
      <formula>"Preto"</formula>
    </cfRule>
    <cfRule type="cellIs" dxfId="3566" priority="49" operator="equal">
      <formula>"Roxo"</formula>
    </cfRule>
    <cfRule type="cellIs" dxfId="3565" priority="50" operator="equal">
      <formula>"Cinza"</formula>
    </cfRule>
    <cfRule type="cellIs" dxfId="3564" priority="51" operator="equal">
      <formula>"Amarelo"</formula>
    </cfRule>
  </conditionalFormatting>
  <conditionalFormatting sqref="S30">
    <cfRule type="cellIs" dxfId="3563" priority="67" operator="equal">
      <formula>"Amarelo"</formula>
    </cfRule>
    <cfRule type="cellIs" dxfId="3562" priority="68" operator="equal">
      <formula>"Verde"</formula>
    </cfRule>
    <cfRule type="cellIs" dxfId="3561" priority="69" operator="equal">
      <formula>"Vermelho"</formula>
    </cfRule>
    <cfRule type="cellIs" dxfId="3560" priority="70" operator="equal">
      <formula>"Azul"</formula>
    </cfRule>
    <cfRule type="cellIs" dxfId="3559" priority="63" operator="equal">
      <formula>"Laranja"</formula>
    </cfRule>
    <cfRule type="cellIs" dxfId="3558" priority="64" operator="equal">
      <formula>"Preto"</formula>
    </cfRule>
    <cfRule type="cellIs" dxfId="3557" priority="65" operator="equal">
      <formula>"Roxo"</formula>
    </cfRule>
    <cfRule type="cellIs" dxfId="3556" priority="66" operator="equal">
      <formula>"Cinza"</formula>
    </cfRule>
  </conditionalFormatting>
  <conditionalFormatting sqref="S43">
    <cfRule type="cellIs" dxfId="3555" priority="82" operator="equal">
      <formula>"Cinza"</formula>
    </cfRule>
    <cfRule type="cellIs" dxfId="3554" priority="81" operator="equal">
      <formula>"Roxo"</formula>
    </cfRule>
    <cfRule type="cellIs" dxfId="3553" priority="80" operator="equal">
      <formula>"Preto"</formula>
    </cfRule>
    <cfRule type="cellIs" dxfId="3552" priority="79" operator="equal">
      <formula>"Laranja"</formula>
    </cfRule>
    <cfRule type="cellIs" dxfId="3551" priority="84" operator="equal">
      <formula>"Verde"</formula>
    </cfRule>
    <cfRule type="cellIs" dxfId="3550" priority="85" operator="equal">
      <formula>"Vermelho"</formula>
    </cfRule>
    <cfRule type="cellIs" dxfId="3549" priority="83" operator="equal">
      <formula>"Amarelo"</formula>
    </cfRule>
    <cfRule type="cellIs" dxfId="3548" priority="86" operator="equal">
      <formula>"Azul"</formula>
    </cfRule>
  </conditionalFormatting>
  <conditionalFormatting sqref="S56">
    <cfRule type="cellIs" dxfId="3547" priority="102" operator="equal">
      <formula>"Azul"</formula>
    </cfRule>
    <cfRule type="cellIs" dxfId="3546" priority="101" operator="equal">
      <formula>"Vermelho"</formula>
    </cfRule>
    <cfRule type="cellIs" dxfId="3545" priority="100" operator="equal">
      <formula>"Verde"</formula>
    </cfRule>
    <cfRule type="cellIs" dxfId="3544" priority="99" operator="equal">
      <formula>"Amarelo"</formula>
    </cfRule>
    <cfRule type="cellIs" dxfId="3543" priority="98" operator="equal">
      <formula>"Cinza"</formula>
    </cfRule>
    <cfRule type="cellIs" dxfId="3542" priority="97" operator="equal">
      <formula>"Roxo"</formula>
    </cfRule>
    <cfRule type="cellIs" dxfId="3541" priority="96" operator="equal">
      <formula>"Preto"</formula>
    </cfRule>
    <cfRule type="cellIs" dxfId="3540" priority="95" operator="equal">
      <formula>"Laranja"</formula>
    </cfRule>
  </conditionalFormatting>
  <conditionalFormatting sqref="S69">
    <cfRule type="cellIs" dxfId="3539" priority="111" operator="equal">
      <formula>"Laranja"</formula>
    </cfRule>
    <cfRule type="cellIs" dxfId="3538" priority="112" operator="equal">
      <formula>"Preto"</formula>
    </cfRule>
    <cfRule type="cellIs" dxfId="3537" priority="113" operator="equal">
      <formula>"Roxo"</formula>
    </cfRule>
    <cfRule type="cellIs" dxfId="3536" priority="114" operator="equal">
      <formula>"Cinza"</formula>
    </cfRule>
    <cfRule type="cellIs" dxfId="3535" priority="115" operator="equal">
      <formula>"Amarelo"</formula>
    </cfRule>
    <cfRule type="cellIs" dxfId="3534" priority="116" operator="equal">
      <formula>"Verde"</formula>
    </cfRule>
    <cfRule type="cellIs" dxfId="3533" priority="117" operator="equal">
      <formula>"Vermelho"</formula>
    </cfRule>
    <cfRule type="cellIs" dxfId="3532" priority="118" operator="equal">
      <formula>"Azul"</formula>
    </cfRule>
  </conditionalFormatting>
  <conditionalFormatting sqref="S82">
    <cfRule type="cellIs" dxfId="3531" priority="128" operator="equal">
      <formula>"Preto"</formula>
    </cfRule>
    <cfRule type="cellIs" dxfId="3530" priority="129" operator="equal">
      <formula>"Roxo"</formula>
    </cfRule>
    <cfRule type="cellIs" dxfId="3529" priority="130" operator="equal">
      <formula>"Cinza"</formula>
    </cfRule>
    <cfRule type="cellIs" dxfId="3528" priority="131" operator="equal">
      <formula>"Amarelo"</formula>
    </cfRule>
    <cfRule type="cellIs" dxfId="3527" priority="132" operator="equal">
      <formula>"Verde"</formula>
    </cfRule>
    <cfRule type="cellIs" dxfId="3526" priority="133" operator="equal">
      <formula>"Vermelho"</formula>
    </cfRule>
    <cfRule type="cellIs" dxfId="3525" priority="134" operator="equal">
      <formula>"Azul"</formula>
    </cfRule>
    <cfRule type="cellIs" dxfId="3524" priority="127" operator="equal">
      <formula>"Laranja"</formula>
    </cfRule>
  </conditionalFormatting>
  <conditionalFormatting sqref="S95">
    <cfRule type="cellIs" dxfId="3523" priority="144" operator="equal">
      <formula>"Preto"</formula>
    </cfRule>
    <cfRule type="cellIs" dxfId="3522" priority="150" operator="equal">
      <formula>"Azul"</formula>
    </cfRule>
    <cfRule type="cellIs" dxfId="3521" priority="149" operator="equal">
      <formula>"Vermelho"</formula>
    </cfRule>
    <cfRule type="cellIs" dxfId="3520" priority="148" operator="equal">
      <formula>"Verde"</formula>
    </cfRule>
    <cfRule type="cellIs" dxfId="3519" priority="147" operator="equal">
      <formula>"Amarelo"</formula>
    </cfRule>
    <cfRule type="cellIs" dxfId="3518" priority="146" operator="equal">
      <formula>"Cinza"</formula>
    </cfRule>
    <cfRule type="cellIs" dxfId="3517" priority="145" operator="equal">
      <formula>"Roxo"</formula>
    </cfRule>
    <cfRule type="cellIs" dxfId="3516" priority="143" operator="equal">
      <formula>"Laranja"</formula>
    </cfRule>
  </conditionalFormatting>
  <conditionalFormatting sqref="S108">
    <cfRule type="cellIs" dxfId="3515" priority="159" operator="equal">
      <formula>"Laranja"</formula>
    </cfRule>
    <cfRule type="cellIs" dxfId="3514" priority="160" operator="equal">
      <formula>"Preto"</formula>
    </cfRule>
    <cfRule type="cellIs" dxfId="3513" priority="161" operator="equal">
      <formula>"Roxo"</formula>
    </cfRule>
    <cfRule type="cellIs" dxfId="3512" priority="162" operator="equal">
      <formula>"Cinza"</formula>
    </cfRule>
    <cfRule type="cellIs" dxfId="3511" priority="163" operator="equal">
      <formula>"Amarelo"</formula>
    </cfRule>
    <cfRule type="cellIs" dxfId="3510" priority="164" operator="equal">
      <formula>"Verde"</formula>
    </cfRule>
    <cfRule type="cellIs" dxfId="3509" priority="166" operator="equal">
      <formula>"Azul"</formula>
    </cfRule>
    <cfRule type="cellIs" dxfId="3508" priority="165" operator="equal">
      <formula>"Vermelho"</formula>
    </cfRule>
  </conditionalFormatting>
  <conditionalFormatting sqref="S121">
    <cfRule type="cellIs" dxfId="3507" priority="175" operator="equal">
      <formula>"Laranja"</formula>
    </cfRule>
    <cfRule type="cellIs" dxfId="3506" priority="176" operator="equal">
      <formula>"Preto"</formula>
    </cfRule>
    <cfRule type="cellIs" dxfId="3505" priority="177" operator="equal">
      <formula>"Roxo"</formula>
    </cfRule>
    <cfRule type="cellIs" dxfId="3504" priority="178" operator="equal">
      <formula>"Cinza"</formula>
    </cfRule>
    <cfRule type="cellIs" dxfId="3503" priority="179" operator="equal">
      <formula>"Amarelo"</formula>
    </cfRule>
    <cfRule type="cellIs" dxfId="3502" priority="180" operator="equal">
      <formula>"Verde"</formula>
    </cfRule>
    <cfRule type="cellIs" dxfId="3501" priority="181" operator="equal">
      <formula>"Vermelho"</formula>
    </cfRule>
    <cfRule type="cellIs" dxfId="3500" priority="182" operator="equal">
      <formula>"Azul"</formula>
    </cfRule>
  </conditionalFormatting>
  <conditionalFormatting sqref="W43:AC76 AF44:AF45 AI44:AI45">
    <cfRule type="cellIs" dxfId="3499" priority="15" operator="greaterThan">
      <formula>0</formula>
    </cfRule>
  </conditionalFormatting>
  <conditionalFormatting sqref="AD3:AD5">
    <cfRule type="top10" dxfId="3498" priority="183" rank="1"/>
  </conditionalFormatting>
  <conditionalFormatting sqref="AD6:AD10">
    <cfRule type="top10" dxfId="3497" priority="14" rank="1"/>
  </conditionalFormatting>
  <conditionalFormatting sqref="AD11:AD18">
    <cfRule type="top10" dxfId="3496" priority="13" rank="2"/>
  </conditionalFormatting>
  <conditionalFormatting sqref="AD19:AD23">
    <cfRule type="top10" dxfId="3495" priority="12" rank="1"/>
  </conditionalFormatting>
  <conditionalFormatting sqref="AD24:AD31">
    <cfRule type="top10" dxfId="3494" priority="11" rank="2"/>
  </conditionalFormatting>
  <conditionalFormatting sqref="AD32:AD36">
    <cfRule type="top10" dxfId="3493" priority="10" rank="1"/>
  </conditionalFormatting>
  <conditionalFormatting sqref="AE3:AE36">
    <cfRule type="cellIs" dxfId="3492" priority="1" operator="equal">
      <formula>2</formula>
    </cfRule>
  </conditionalFormatting>
  <conditionalFormatting sqref="AF3:AF5">
    <cfRule type="top10" dxfId="3491" priority="22" rank="1"/>
  </conditionalFormatting>
  <conditionalFormatting sqref="AF6:AF10">
    <cfRule type="top10" dxfId="3490" priority="21" rank="1"/>
  </conditionalFormatting>
  <conditionalFormatting sqref="AF11:AF18">
    <cfRule type="top10" dxfId="3489" priority="20" rank="2"/>
  </conditionalFormatting>
  <conditionalFormatting sqref="AF19:AF23">
    <cfRule type="top10" dxfId="3488" priority="19" rank="1"/>
  </conditionalFormatting>
  <conditionalFormatting sqref="AF24:AF31">
    <cfRule type="top10" dxfId="3487" priority="18" rank="2"/>
  </conditionalFormatting>
  <conditionalFormatting sqref="AF32:AF36">
    <cfRule type="top10" dxfId="3486" priority="17" rank="1"/>
  </conditionalFormatting>
  <conditionalFormatting sqref="AG3:AG36">
    <cfRule type="cellIs" dxfId="3485" priority="16" operator="greaterThan">
      <formula>0</formula>
    </cfRule>
  </conditionalFormatting>
  <conditionalFormatting sqref="AH3:AH5">
    <cfRule type="top10" dxfId="3484" priority="7" bottom="1" rank="1"/>
  </conditionalFormatting>
  <conditionalFormatting sqref="AH6:AH10">
    <cfRule type="top10" dxfId="3483" priority="6" bottom="1" rank="1"/>
  </conditionalFormatting>
  <conditionalFormatting sqref="AH11:AH18">
    <cfRule type="top10" dxfId="3482" priority="5" bottom="1" rank="2"/>
  </conditionalFormatting>
  <conditionalFormatting sqref="AH19:AH23">
    <cfRule type="top10" dxfId="3481" priority="4" bottom="1" rank="1"/>
  </conditionalFormatting>
  <conditionalFormatting sqref="AH1:AI1">
    <cfRule type="cellIs" dxfId="3480" priority="8" operator="equal">
      <formula>2</formula>
    </cfRule>
    <cfRule type="cellIs" dxfId="3479" priority="9" operator="equal">
      <formula>1</formula>
    </cfRule>
  </conditionalFormatting>
  <conditionalFormatting sqref="AI24:AI31">
    <cfRule type="top10" dxfId="3478" priority="3" rank="2"/>
  </conditionalFormatting>
  <conditionalFormatting sqref="AI32:AI36">
    <cfRule type="top10" dxfId="3477" priority="2" rank="1"/>
  </conditionalFormatting>
  <pageMargins left="0.7" right="0.7" top="0.75" bottom="0.75" header="0" footer="0"/>
  <pageSetup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AF149-38A7-43C9-BB54-0D9E95AB15AB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W29" sqref="W29"/>
      <selection pane="topRight" activeCell="W29" sqref="W29"/>
      <selection pane="bottomLeft" activeCell="W29" sqref="W29"/>
      <selection pane="bottomRight" activeCell="BB32" sqref="BB32:BG33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W20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164</v>
      </c>
      <c r="W3" s="169">
        <f t="shared" ref="W3:W36" si="0">COUNTIF($C$2:$C$123,V3)+COUNTIF($S$2:$S$123,V3)</f>
        <v>5</v>
      </c>
      <c r="X3" s="164">
        <f t="shared" ref="X3:X36" si="1">SUMIF($C$2:$C$123,V3,$F$2:$F$123)+SUMIF($S$2:$S$123,V3,$M$2:$M$123)</f>
        <v>9</v>
      </c>
      <c r="Y3" s="164">
        <f t="shared" ref="Y3:Y36" si="2">SUMIF($C$2:$C$123,V3,$G$2:$G$123)+SUMIF($S$2:$S$123,V3,$N$2:$N$123)</f>
        <v>12</v>
      </c>
      <c r="Z3" s="164">
        <f t="shared" ref="Z3:Z36" si="3">SUMIF($C$2:$C$123,V3,$H$2:$H$123)+SUMIF($S$2:$S$123,V3,$O$2:$O$123)</f>
        <v>1</v>
      </c>
      <c r="AA3" s="164">
        <f>SUMIF($C$2:$C$123,V3,$I$2:$I$123)+SUMIF($S$2:$S$123,V3,$P$2:P$123)</f>
        <v>1</v>
      </c>
      <c r="AB3" s="174">
        <f t="shared" ref="AB3:AB36" si="4">SUMIF($C$2:$C$123,V3,$J$2:$J$123)+SUMIF($S$2:$S$123,V3,$Q$2:$Q$123)</f>
        <v>3</v>
      </c>
      <c r="AC3" s="180">
        <f t="shared" ref="AC3:AC36" si="5">SUMIF($C$2:$C$123,V3,$E$2:$E$123)+SUMIF($S$2:$S$123,V3,$L$2:$L$123)</f>
        <v>4</v>
      </c>
      <c r="AD3" s="183">
        <f t="shared" ref="AD3:AD36" si="6">IFERROR(IF(W3&gt;=($AI$42*$AI$43),(AC3)/(W3*3),"-"),"-")</f>
        <v>0.26666666666666666</v>
      </c>
      <c r="AE3" s="180">
        <f>IF(W3&gt;0,IF(AH3=MIN($AH$3:$AH$5),2,0),)</f>
        <v>0</v>
      </c>
      <c r="AF3" s="190">
        <f>IF(W3&gt;0,IF(AD3=MAX($AD$3:$AD$5),AC3+AE3+2,AC3+AE3),)</f>
        <v>4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2.4</v>
      </c>
      <c r="AI3" s="206">
        <f>IFERROR(IF(W3&gt;=($AI$42*$AI$43),X3/W3,"-"),"-")</f>
        <v>1.8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199</v>
      </c>
      <c r="D4" s="49">
        <f>SUM(D5:D14)</f>
        <v>1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0</v>
      </c>
      <c r="S4" s="149" t="s">
        <v>198</v>
      </c>
      <c r="T4" s="34"/>
      <c r="U4" s="159" t="s">
        <v>18</v>
      </c>
      <c r="V4" s="197" t="s">
        <v>236</v>
      </c>
      <c r="W4" s="170">
        <f t="shared" si="0"/>
        <v>5</v>
      </c>
      <c r="X4" s="52">
        <f t="shared" si="1"/>
        <v>12</v>
      </c>
      <c r="Y4" s="52">
        <f t="shared" si="2"/>
        <v>9</v>
      </c>
      <c r="Z4" s="52">
        <f t="shared" si="3"/>
        <v>3</v>
      </c>
      <c r="AA4" s="52">
        <f>SUMIF($C$2:$C$123,V4,$I$2:$I$123)+SUMIF($S$2:$S$123,V4,$P$2:P$123)</f>
        <v>1</v>
      </c>
      <c r="AB4" s="171">
        <f t="shared" si="4"/>
        <v>1</v>
      </c>
      <c r="AC4" s="178">
        <f t="shared" si="5"/>
        <v>10</v>
      </c>
      <c r="AD4" s="181">
        <f t="shared" si="6"/>
        <v>0.66666666666666663</v>
      </c>
      <c r="AE4" s="178">
        <f>IF(W4&gt;0,IF(AH4=MIN($AH$3:$AH$5),2,0),)</f>
        <v>2</v>
      </c>
      <c r="AF4" s="191">
        <f>IF(W4&gt;0,IF(AD4=MAX($AD$3:$AD$5),AC4+AE4+2,AC4+AE4),)</f>
        <v>14</v>
      </c>
      <c r="AG4" s="187">
        <f t="shared" si="7"/>
        <v>0</v>
      </c>
      <c r="AH4" s="53">
        <f t="shared" si="8"/>
        <v>1.8</v>
      </c>
      <c r="AI4" s="207">
        <f t="shared" ref="AI4:AI36" si="9">IFERROR(IF(W4&gt;=($AI$42*$AI$43),X4/W4,"-"),"-")</f>
        <v>2.4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236</v>
      </c>
      <c r="D5" s="56"/>
      <c r="E5" s="56">
        <f t="shared" ref="E5:E14" si="10">IF((C5=""),0,IF($D$4=$R$4,1,IF($D$4&gt;$R$4,3,IF($D$4&lt;$R$4,0))))</f>
        <v>3</v>
      </c>
      <c r="F5" s="56">
        <f t="shared" ref="F5:F14" si="11">$D$4</f>
        <v>1</v>
      </c>
      <c r="G5" s="56">
        <f t="shared" ref="G5:G14" si="12">$R$4</f>
        <v>0</v>
      </c>
      <c r="H5" s="56">
        <f t="shared" ref="H5:H14" si="13">IF((C5=""),0,IF($D$4&gt;$R$4,1,0))</f>
        <v>1</v>
      </c>
      <c r="I5" s="56">
        <f t="shared" ref="I5:I14" si="14">IF((C5=""),0,IF($D$4=$R$4,1,0))</f>
        <v>0</v>
      </c>
      <c r="J5" s="56">
        <f t="shared" ref="J5:J14" si="15">IF((C5=""),0,IF($D$4&lt;$R$4,1,0))</f>
        <v>0</v>
      </c>
      <c r="K5" s="57"/>
      <c r="L5" s="56">
        <f t="shared" ref="L5:L14" si="16">IF((S5=""),0,IF($D$4=$R$4,1,IF($D$4&lt;$R$4,3,IF($D$4&gt;$R$4,0))))</f>
        <v>0</v>
      </c>
      <c r="M5" s="56">
        <f t="shared" ref="M5:M14" si="17">$R$4</f>
        <v>0</v>
      </c>
      <c r="N5" s="56">
        <f t="shared" ref="N5:N14" si="18">$D$4</f>
        <v>1</v>
      </c>
      <c r="O5" s="56">
        <f t="shared" ref="O5:O14" si="19">IF((S5=""),0,IF($D$4&lt;$R$4,1,0))</f>
        <v>0</v>
      </c>
      <c r="P5" s="56">
        <f t="shared" ref="P5:P14" si="20">IF((S5=""),0,IF($D$4=$R$4,1,0))</f>
        <v>0</v>
      </c>
      <c r="Q5" s="56">
        <f t="shared" ref="Q5:Q14" si="21">IF((S5=""),0,IF($D$4&gt;$R$4,1,0))</f>
        <v>1</v>
      </c>
      <c r="R5" s="56"/>
      <c r="S5" s="55" t="s">
        <v>164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84</v>
      </c>
      <c r="D6" s="56"/>
      <c r="E6" s="56">
        <f t="shared" si="10"/>
        <v>3</v>
      </c>
      <c r="F6" s="56">
        <f t="shared" si="11"/>
        <v>1</v>
      </c>
      <c r="G6" s="56">
        <f t="shared" si="12"/>
        <v>0</v>
      </c>
      <c r="H6" s="56">
        <f t="shared" si="13"/>
        <v>1</v>
      </c>
      <c r="I6" s="56">
        <f t="shared" si="14"/>
        <v>0</v>
      </c>
      <c r="J6" s="56">
        <f t="shared" si="15"/>
        <v>0</v>
      </c>
      <c r="K6" s="57"/>
      <c r="L6" s="56">
        <f t="shared" si="16"/>
        <v>0</v>
      </c>
      <c r="M6" s="56">
        <f t="shared" si="17"/>
        <v>0</v>
      </c>
      <c r="N6" s="56">
        <f t="shared" si="18"/>
        <v>1</v>
      </c>
      <c r="O6" s="56">
        <f t="shared" si="19"/>
        <v>0</v>
      </c>
      <c r="P6" s="56">
        <f t="shared" si="20"/>
        <v>0</v>
      </c>
      <c r="Q6" s="56">
        <f t="shared" si="21"/>
        <v>1</v>
      </c>
      <c r="R6" s="56"/>
      <c r="S6" s="55" t="s">
        <v>142</v>
      </c>
      <c r="T6" s="34"/>
      <c r="U6" s="163" t="s">
        <v>78</v>
      </c>
      <c r="V6" s="199" t="s">
        <v>142</v>
      </c>
      <c r="W6" s="169">
        <f t="shared" si="0"/>
        <v>5</v>
      </c>
      <c r="X6" s="164">
        <f t="shared" si="1"/>
        <v>7</v>
      </c>
      <c r="Y6" s="164">
        <f t="shared" si="2"/>
        <v>14</v>
      </c>
      <c r="Z6" s="164">
        <f t="shared" si="3"/>
        <v>0</v>
      </c>
      <c r="AA6" s="164">
        <f>SUMIF($C$2:$C$123,V6,$I$2:$I$123)+SUMIF($S$2:$S$123,V6,$P$2:P$123)</f>
        <v>1</v>
      </c>
      <c r="AB6" s="174">
        <f t="shared" si="4"/>
        <v>4</v>
      </c>
      <c r="AC6" s="180">
        <f t="shared" si="5"/>
        <v>1</v>
      </c>
      <c r="AD6" s="183">
        <f t="shared" si="6"/>
        <v>6.6666666666666666E-2</v>
      </c>
      <c r="AE6" s="180">
        <f>IF(W6&gt;0,IF(AH6=MIN($AH$6:$AH$10),2,0),)</f>
        <v>0</v>
      </c>
      <c r="AF6" s="190">
        <f>IF(W6&gt;0,IF(AD6=MAX($AD$6:$AD$10),AC6+AE6+2,AC6+AE6),)</f>
        <v>1</v>
      </c>
      <c r="AG6" s="189">
        <f t="shared" si="7"/>
        <v>0</v>
      </c>
      <c r="AH6" s="165">
        <f t="shared" si="8"/>
        <v>2.8</v>
      </c>
      <c r="AI6" s="206">
        <f t="shared" si="9"/>
        <v>1.4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173</v>
      </c>
      <c r="D7" s="56"/>
      <c r="E7" s="56">
        <f t="shared" si="10"/>
        <v>3</v>
      </c>
      <c r="F7" s="56">
        <f t="shared" si="11"/>
        <v>1</v>
      </c>
      <c r="G7" s="56">
        <f t="shared" si="12"/>
        <v>0</v>
      </c>
      <c r="H7" s="56">
        <f t="shared" si="13"/>
        <v>1</v>
      </c>
      <c r="I7" s="56">
        <f t="shared" si="14"/>
        <v>0</v>
      </c>
      <c r="J7" s="56">
        <f t="shared" si="15"/>
        <v>0</v>
      </c>
      <c r="K7" s="57"/>
      <c r="L7" s="56">
        <f t="shared" si="16"/>
        <v>0</v>
      </c>
      <c r="M7" s="56">
        <f t="shared" si="17"/>
        <v>0</v>
      </c>
      <c r="N7" s="56">
        <f t="shared" si="18"/>
        <v>1</v>
      </c>
      <c r="O7" s="56">
        <f t="shared" si="19"/>
        <v>0</v>
      </c>
      <c r="P7" s="56">
        <f t="shared" si="20"/>
        <v>0</v>
      </c>
      <c r="Q7" s="56">
        <f t="shared" si="21"/>
        <v>1</v>
      </c>
      <c r="R7" s="56"/>
      <c r="S7" s="55" t="s">
        <v>114</v>
      </c>
      <c r="T7" s="34"/>
      <c r="U7" s="166" t="s">
        <v>78</v>
      </c>
      <c r="V7" s="200" t="s">
        <v>84</v>
      </c>
      <c r="W7" s="170">
        <f t="shared" si="0"/>
        <v>5</v>
      </c>
      <c r="X7" s="52">
        <f t="shared" si="1"/>
        <v>14</v>
      </c>
      <c r="Y7" s="52">
        <f t="shared" si="2"/>
        <v>7</v>
      </c>
      <c r="Z7" s="52">
        <f t="shared" si="3"/>
        <v>4</v>
      </c>
      <c r="AA7" s="52">
        <f>SUMIF($C$2:$C$123,V7,$I$2:$I$123)+SUMIF($S$2:$S$123,V7,$P$2:P$123)</f>
        <v>1</v>
      </c>
      <c r="AB7" s="171">
        <f t="shared" si="4"/>
        <v>0</v>
      </c>
      <c r="AC7" s="178">
        <f t="shared" si="5"/>
        <v>13</v>
      </c>
      <c r="AD7" s="181">
        <f t="shared" si="6"/>
        <v>0.8666666666666667</v>
      </c>
      <c r="AE7" s="178">
        <f>IF(W7&gt;0,IF(AH7=MIN($AH$6:$AH$10),2,0),)</f>
        <v>2</v>
      </c>
      <c r="AF7" s="191">
        <f>IF(W7&gt;0,IF(AD7=MAX($AD$6:$AD$10),AC7+AE7+2,AC7+AE7),)</f>
        <v>17</v>
      </c>
      <c r="AG7" s="187">
        <f t="shared" si="7"/>
        <v>0</v>
      </c>
      <c r="AH7" s="53">
        <f t="shared" si="8"/>
        <v>1.4</v>
      </c>
      <c r="AI7" s="207">
        <f t="shared" si="9"/>
        <v>2.8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82</v>
      </c>
      <c r="D8" s="56"/>
      <c r="E8" s="56">
        <f t="shared" si="10"/>
        <v>3</v>
      </c>
      <c r="F8" s="56">
        <f t="shared" si="11"/>
        <v>1</v>
      </c>
      <c r="G8" s="56">
        <f t="shared" si="12"/>
        <v>0</v>
      </c>
      <c r="H8" s="56">
        <f t="shared" si="13"/>
        <v>1</v>
      </c>
      <c r="I8" s="56">
        <f t="shared" si="14"/>
        <v>0</v>
      </c>
      <c r="J8" s="56">
        <f t="shared" si="15"/>
        <v>0</v>
      </c>
      <c r="K8" s="57"/>
      <c r="L8" s="56">
        <f t="shared" si="16"/>
        <v>0</v>
      </c>
      <c r="M8" s="56">
        <f t="shared" si="17"/>
        <v>0</v>
      </c>
      <c r="N8" s="56">
        <f t="shared" si="18"/>
        <v>1</v>
      </c>
      <c r="O8" s="56">
        <f t="shared" si="19"/>
        <v>0</v>
      </c>
      <c r="P8" s="56">
        <f t="shared" si="20"/>
        <v>0</v>
      </c>
      <c r="Q8" s="56">
        <f t="shared" si="21"/>
        <v>1</v>
      </c>
      <c r="R8" s="56"/>
      <c r="S8" s="55" t="s">
        <v>144</v>
      </c>
      <c r="T8" s="34"/>
      <c r="U8" s="159" t="s">
        <v>78</v>
      </c>
      <c r="V8" s="197"/>
      <c r="W8" s="170">
        <f t="shared" si="0"/>
        <v>0</v>
      </c>
      <c r="X8" s="52">
        <f t="shared" si="1"/>
        <v>0</v>
      </c>
      <c r="Y8" s="52">
        <f t="shared" si="2"/>
        <v>0</v>
      </c>
      <c r="Z8" s="52">
        <f t="shared" si="3"/>
        <v>0</v>
      </c>
      <c r="AA8" s="52">
        <f>SUMIF($C$2:$C$123,V8,$I$2:$I$123)+SUMIF($S$2:$S$123,V8,$P$2:P$123)</f>
        <v>0</v>
      </c>
      <c r="AB8" s="171">
        <f t="shared" si="4"/>
        <v>0</v>
      </c>
      <c r="AC8" s="178">
        <f t="shared" si="5"/>
        <v>0</v>
      </c>
      <c r="AD8" s="181" t="str">
        <f t="shared" si="6"/>
        <v>-</v>
      </c>
      <c r="AE8" s="178">
        <f>IF(W8&gt;0,IF(AH8=MIN($AH$6:$AH$10),2,0),)</f>
        <v>0</v>
      </c>
      <c r="AF8" s="191">
        <f>IF(W8&gt;0,IF(AD8=MAX($AD$6:$AD$10),AC8+AE8+2,AC8+AE8),)</f>
        <v>0</v>
      </c>
      <c r="AG8" s="187">
        <f t="shared" si="7"/>
        <v>0</v>
      </c>
      <c r="AH8" s="53" t="str">
        <f t="shared" si="8"/>
        <v>-</v>
      </c>
      <c r="AI8" s="207" t="str">
        <f t="shared" si="9"/>
        <v>-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 t="s">
        <v>147</v>
      </c>
      <c r="D9" s="56">
        <v>1</v>
      </c>
      <c r="E9" s="56">
        <f t="shared" si="10"/>
        <v>3</v>
      </c>
      <c r="F9" s="56">
        <f t="shared" si="11"/>
        <v>1</v>
      </c>
      <c r="G9" s="56">
        <f t="shared" si="12"/>
        <v>0</v>
      </c>
      <c r="H9" s="56">
        <f t="shared" si="13"/>
        <v>1</v>
      </c>
      <c r="I9" s="56">
        <f t="shared" si="14"/>
        <v>0</v>
      </c>
      <c r="J9" s="56">
        <f t="shared" si="15"/>
        <v>0</v>
      </c>
      <c r="K9" s="57"/>
      <c r="L9" s="56">
        <f t="shared" si="16"/>
        <v>0</v>
      </c>
      <c r="M9" s="56">
        <f t="shared" si="17"/>
        <v>0</v>
      </c>
      <c r="N9" s="56">
        <f t="shared" si="18"/>
        <v>1</v>
      </c>
      <c r="O9" s="56">
        <f t="shared" si="19"/>
        <v>0</v>
      </c>
      <c r="P9" s="56">
        <f t="shared" si="20"/>
        <v>0</v>
      </c>
      <c r="Q9" s="56">
        <f t="shared" si="21"/>
        <v>1</v>
      </c>
      <c r="R9" s="56"/>
      <c r="S9" s="55" t="s">
        <v>172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148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148</v>
      </c>
      <c r="D10" s="56"/>
      <c r="E10" s="56">
        <f t="shared" si="10"/>
        <v>3</v>
      </c>
      <c r="F10" s="56">
        <f t="shared" si="11"/>
        <v>1</v>
      </c>
      <c r="G10" s="56">
        <f t="shared" si="12"/>
        <v>0</v>
      </c>
      <c r="H10" s="56">
        <f t="shared" si="13"/>
        <v>1</v>
      </c>
      <c r="I10" s="56">
        <f t="shared" si="14"/>
        <v>0</v>
      </c>
      <c r="J10" s="56">
        <f t="shared" si="15"/>
        <v>0</v>
      </c>
      <c r="K10" s="57"/>
      <c r="L10" s="56">
        <f t="shared" si="16"/>
        <v>0</v>
      </c>
      <c r="M10" s="56">
        <f t="shared" si="17"/>
        <v>0</v>
      </c>
      <c r="N10" s="56">
        <f t="shared" si="18"/>
        <v>1</v>
      </c>
      <c r="O10" s="56">
        <f t="shared" si="19"/>
        <v>0</v>
      </c>
      <c r="P10" s="56">
        <f t="shared" si="20"/>
        <v>0</v>
      </c>
      <c r="Q10" s="56">
        <f t="shared" si="21"/>
        <v>1</v>
      </c>
      <c r="R10" s="56"/>
      <c r="S10" s="55" t="s">
        <v>119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 t="s">
        <v>143</v>
      </c>
      <c r="D11" s="56"/>
      <c r="E11" s="56">
        <f t="shared" si="10"/>
        <v>3</v>
      </c>
      <c r="F11" s="56">
        <f t="shared" si="11"/>
        <v>1</v>
      </c>
      <c r="G11" s="56">
        <f t="shared" si="12"/>
        <v>0</v>
      </c>
      <c r="H11" s="56">
        <f t="shared" si="13"/>
        <v>1</v>
      </c>
      <c r="I11" s="56">
        <f t="shared" si="14"/>
        <v>0</v>
      </c>
      <c r="J11" s="56">
        <f t="shared" si="15"/>
        <v>0</v>
      </c>
      <c r="K11" s="57"/>
      <c r="L11" s="56">
        <f t="shared" si="16"/>
        <v>0</v>
      </c>
      <c r="M11" s="56">
        <f t="shared" si="17"/>
        <v>0</v>
      </c>
      <c r="N11" s="56">
        <f t="shared" si="18"/>
        <v>1</v>
      </c>
      <c r="O11" s="56">
        <f t="shared" si="19"/>
        <v>0</v>
      </c>
      <c r="P11" s="56">
        <f t="shared" si="20"/>
        <v>0</v>
      </c>
      <c r="Q11" s="56">
        <f t="shared" si="21"/>
        <v>1</v>
      </c>
      <c r="R11" s="56"/>
      <c r="S11" s="55" t="s">
        <v>15</v>
      </c>
      <c r="T11" s="34"/>
      <c r="U11" s="168" t="s">
        <v>121</v>
      </c>
      <c r="V11" s="196" t="s">
        <v>114</v>
      </c>
      <c r="W11" s="169">
        <f t="shared" si="0"/>
        <v>4</v>
      </c>
      <c r="X11" s="164">
        <f t="shared" si="1"/>
        <v>4</v>
      </c>
      <c r="Y11" s="164">
        <f t="shared" si="2"/>
        <v>10</v>
      </c>
      <c r="Z11" s="164">
        <f t="shared" si="3"/>
        <v>0</v>
      </c>
      <c r="AA11" s="164">
        <f>SUMIF($C$2:$C$123,V11,$I$2:$I$123)+SUMIF($S$2:$S$123,V11,$P$2:P$123)</f>
        <v>1</v>
      </c>
      <c r="AB11" s="174">
        <f t="shared" si="4"/>
        <v>3</v>
      </c>
      <c r="AC11" s="180">
        <f t="shared" si="5"/>
        <v>1</v>
      </c>
      <c r="AD11" s="183">
        <f t="shared" si="6"/>
        <v>8.3333333333333329E-2</v>
      </c>
      <c r="AE11" s="180">
        <f t="shared" ref="AE11:AE18" si="22">IF(W11&gt;0,IF(OR(SMALL($AH$11:$AH$18,2)=AH11,SMALL($AH$11:$AH$18,1)=AH11),2,0),)</f>
        <v>0</v>
      </c>
      <c r="AF11" s="190">
        <f t="shared" ref="AF11:AF18" si="23">IF(W11&gt;0,IF(OR(LARGE($AD$11:$AD$18,2)=AD11,LARGE($AD$11:$AD$18,1)=AD11),AC11+AE11+2,AC11+AE11),)</f>
        <v>1</v>
      </c>
      <c r="AG11" s="189">
        <f t="shared" si="7"/>
        <v>0</v>
      </c>
      <c r="AH11" s="165">
        <f t="shared" si="8"/>
        <v>2.5</v>
      </c>
      <c r="AI11" s="206">
        <f t="shared" si="9"/>
        <v>1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174</v>
      </c>
      <c r="D12" s="56"/>
      <c r="E12" s="56">
        <f t="shared" si="10"/>
        <v>3</v>
      </c>
      <c r="F12" s="56">
        <f t="shared" si="11"/>
        <v>1</v>
      </c>
      <c r="G12" s="56">
        <f t="shared" si="12"/>
        <v>0</v>
      </c>
      <c r="H12" s="56">
        <f t="shared" si="13"/>
        <v>1</v>
      </c>
      <c r="I12" s="56">
        <f t="shared" si="14"/>
        <v>0</v>
      </c>
      <c r="J12" s="56">
        <f t="shared" si="15"/>
        <v>0</v>
      </c>
      <c r="K12" s="57"/>
      <c r="L12" s="56">
        <f t="shared" si="16"/>
        <v>0</v>
      </c>
      <c r="M12" s="56">
        <f t="shared" si="17"/>
        <v>0</v>
      </c>
      <c r="N12" s="56">
        <f t="shared" si="18"/>
        <v>1</v>
      </c>
      <c r="O12" s="56">
        <f t="shared" si="19"/>
        <v>0</v>
      </c>
      <c r="P12" s="56">
        <f t="shared" si="20"/>
        <v>0</v>
      </c>
      <c r="Q12" s="56">
        <f t="shared" si="21"/>
        <v>1</v>
      </c>
      <c r="R12" s="56"/>
      <c r="S12" s="55" t="s">
        <v>12</v>
      </c>
      <c r="T12" s="34"/>
      <c r="U12" s="159" t="s">
        <v>121</v>
      </c>
      <c r="V12" s="197" t="s">
        <v>173</v>
      </c>
      <c r="W12" s="170">
        <f t="shared" si="0"/>
        <v>5</v>
      </c>
      <c r="X12" s="52">
        <f t="shared" si="1"/>
        <v>13</v>
      </c>
      <c r="Y12" s="52">
        <f t="shared" si="2"/>
        <v>8</v>
      </c>
      <c r="Z12" s="52">
        <f t="shared" si="3"/>
        <v>3</v>
      </c>
      <c r="AA12" s="52">
        <f>SUMIF($C$2:$C$123,V12,$I$2:$I$123)+SUMIF($S$2:$S$123,V12,$P$2:P$123)</f>
        <v>1</v>
      </c>
      <c r="AB12" s="171">
        <f t="shared" si="4"/>
        <v>1</v>
      </c>
      <c r="AC12" s="178">
        <f t="shared" si="5"/>
        <v>10</v>
      </c>
      <c r="AD12" s="181">
        <f t="shared" si="6"/>
        <v>0.66666666666666663</v>
      </c>
      <c r="AE12" s="178">
        <f t="shared" si="22"/>
        <v>2</v>
      </c>
      <c r="AF12" s="191">
        <f t="shared" si="23"/>
        <v>14</v>
      </c>
      <c r="AG12" s="187">
        <f t="shared" si="7"/>
        <v>1</v>
      </c>
      <c r="AH12" s="53">
        <f t="shared" si="8"/>
        <v>1.6</v>
      </c>
      <c r="AI12" s="207">
        <f t="shared" si="9"/>
        <v>2.6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1</v>
      </c>
      <c r="G13" s="56">
        <f t="shared" si="12"/>
        <v>0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0</v>
      </c>
      <c r="N13" s="56">
        <f t="shared" si="18"/>
        <v>1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197" t="s">
        <v>144</v>
      </c>
      <c r="W13" s="170">
        <f t="shared" si="0"/>
        <v>5</v>
      </c>
      <c r="X13" s="52">
        <f t="shared" si="1"/>
        <v>13</v>
      </c>
      <c r="Y13" s="52">
        <f t="shared" si="2"/>
        <v>8</v>
      </c>
      <c r="Z13" s="52">
        <f t="shared" si="3"/>
        <v>3</v>
      </c>
      <c r="AA13" s="52">
        <f>SUMIF($C$2:$C$123,V13,$I$2:$I$123)+SUMIF($S$2:$S$123,V13,$P$2:P$123)</f>
        <v>1</v>
      </c>
      <c r="AB13" s="171">
        <f t="shared" si="4"/>
        <v>1</v>
      </c>
      <c r="AC13" s="178">
        <f t="shared" si="5"/>
        <v>10</v>
      </c>
      <c r="AD13" s="181">
        <f t="shared" si="6"/>
        <v>0.66666666666666663</v>
      </c>
      <c r="AE13" s="178">
        <f t="shared" si="22"/>
        <v>2</v>
      </c>
      <c r="AF13" s="191">
        <f t="shared" si="23"/>
        <v>14</v>
      </c>
      <c r="AG13" s="187">
        <f t="shared" si="7"/>
        <v>2</v>
      </c>
      <c r="AH13" s="53">
        <f t="shared" si="8"/>
        <v>1.6</v>
      </c>
      <c r="AI13" s="207">
        <f t="shared" si="9"/>
        <v>2.6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1</v>
      </c>
      <c r="G14" s="67">
        <f t="shared" si="12"/>
        <v>0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0</v>
      </c>
      <c r="N14" s="67">
        <f t="shared" si="18"/>
        <v>1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 t="s">
        <v>82</v>
      </c>
      <c r="W14" s="170">
        <f t="shared" si="0"/>
        <v>1</v>
      </c>
      <c r="X14" s="52">
        <f t="shared" si="1"/>
        <v>1</v>
      </c>
      <c r="Y14" s="52">
        <f t="shared" si="2"/>
        <v>0</v>
      </c>
      <c r="Z14" s="52">
        <f t="shared" si="3"/>
        <v>1</v>
      </c>
      <c r="AA14" s="52">
        <f>SUMIF($C$2:$C$123,V14,$I$2:$I$123)+SUMIF($S$2:$S$123,V14,$P$2:P$123)</f>
        <v>0</v>
      </c>
      <c r="AB14" s="171">
        <f t="shared" si="4"/>
        <v>0</v>
      </c>
      <c r="AC14" s="178">
        <f t="shared" si="5"/>
        <v>3</v>
      </c>
      <c r="AD14" s="181" t="str">
        <f t="shared" si="6"/>
        <v>-</v>
      </c>
      <c r="AE14" s="178">
        <f t="shared" si="22"/>
        <v>0</v>
      </c>
      <c r="AF14" s="191">
        <f t="shared" si="23"/>
        <v>3</v>
      </c>
      <c r="AG14" s="187">
        <f t="shared" si="7"/>
        <v>0</v>
      </c>
      <c r="AH14" s="53" t="str">
        <f t="shared" si="8"/>
        <v>-</v>
      </c>
      <c r="AI14" s="207" t="str">
        <f t="shared" si="9"/>
        <v>-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 t="s">
        <v>197</v>
      </c>
      <c r="W15" s="170">
        <f t="shared" si="0"/>
        <v>4</v>
      </c>
      <c r="X15" s="52">
        <f t="shared" si="1"/>
        <v>7</v>
      </c>
      <c r="Y15" s="52">
        <f t="shared" si="2"/>
        <v>13</v>
      </c>
      <c r="Z15" s="52">
        <f t="shared" si="3"/>
        <v>0</v>
      </c>
      <c r="AA15" s="52">
        <f>SUMIF($C$2:$C$123,V15,$I$2:$I$123)+SUMIF($S$2:$S$123,V15,$P$2:P$123)</f>
        <v>1</v>
      </c>
      <c r="AB15" s="171">
        <f t="shared" si="4"/>
        <v>3</v>
      </c>
      <c r="AC15" s="178">
        <f t="shared" si="5"/>
        <v>1</v>
      </c>
      <c r="AD15" s="181">
        <f t="shared" si="6"/>
        <v>8.3333333333333329E-2</v>
      </c>
      <c r="AE15" s="178">
        <f t="shared" si="22"/>
        <v>0</v>
      </c>
      <c r="AF15" s="191">
        <f t="shared" si="23"/>
        <v>1</v>
      </c>
      <c r="AG15" s="187">
        <f t="shared" si="7"/>
        <v>0</v>
      </c>
      <c r="AH15" s="53">
        <f t="shared" si="8"/>
        <v>3.25</v>
      </c>
      <c r="AI15" s="207">
        <f t="shared" si="9"/>
        <v>1.75</v>
      </c>
      <c r="AJ15" s="34"/>
      <c r="AS15" s="97"/>
      <c r="AT15" s="294"/>
      <c r="AU15" s="288"/>
      <c r="AV15" s="426" t="s">
        <v>143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48" t="s">
        <v>238</v>
      </c>
      <c r="BI15" s="448"/>
      <c r="BJ15" s="448"/>
      <c r="BK15" s="448"/>
      <c r="BL15" s="448"/>
      <c r="BM15" s="448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/>
      <c r="W16" s="170">
        <f t="shared" si="0"/>
        <v>0</v>
      </c>
      <c r="X16" s="52">
        <f t="shared" si="1"/>
        <v>0</v>
      </c>
      <c r="Y16" s="52">
        <f t="shared" si="2"/>
        <v>0</v>
      </c>
      <c r="Z16" s="52">
        <f t="shared" si="3"/>
        <v>0</v>
      </c>
      <c r="AA16" s="52">
        <f>SUMIF($C$2:$C$123,V16,$I$2:$I$123)+SUMIF($S$2:$S$123,V16,$P$2:P$123)</f>
        <v>0</v>
      </c>
      <c r="AB16" s="171">
        <f t="shared" si="4"/>
        <v>0</v>
      </c>
      <c r="AC16" s="178">
        <f t="shared" si="5"/>
        <v>0</v>
      </c>
      <c r="AD16" s="181" t="str">
        <f t="shared" si="6"/>
        <v>-</v>
      </c>
      <c r="AE16" s="178">
        <f t="shared" si="22"/>
        <v>0</v>
      </c>
      <c r="AF16" s="191">
        <f t="shared" si="23"/>
        <v>0</v>
      </c>
      <c r="AG16" s="187">
        <f t="shared" si="7"/>
        <v>0</v>
      </c>
      <c r="AH16" s="53" t="str">
        <f t="shared" si="8"/>
        <v>-</v>
      </c>
      <c r="AI16" s="207" t="str">
        <f t="shared" si="9"/>
        <v>-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48"/>
      <c r="BI16" s="448"/>
      <c r="BJ16" s="448"/>
      <c r="BK16" s="448"/>
      <c r="BL16" s="448"/>
      <c r="BM16" s="448"/>
      <c r="BN16" s="289"/>
      <c r="BO16" s="86"/>
    </row>
    <row r="17" spans="1:67" ht="16.5" thickTop="1" thickBot="1" x14ac:dyDescent="0.3">
      <c r="A17" s="34"/>
      <c r="B17" s="47"/>
      <c r="C17" s="48" t="str">
        <f>S4</f>
        <v>Branco</v>
      </c>
      <c r="D17" s="49">
        <f>SUM(D18:D27)</f>
        <v>1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3</v>
      </c>
      <c r="S17" s="48" t="str">
        <f>C4</f>
        <v>Preto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Colome</v>
      </c>
      <c r="D18" s="56"/>
      <c r="E18" s="56">
        <f t="shared" ref="E18:E27" si="24">IF((C18=""),0,IF($D$17=$R$17,1,IF($D$17&gt;$R$17,3,IF($D$17&lt;$R$17,0))))</f>
        <v>0</v>
      </c>
      <c r="F18" s="56">
        <f t="shared" ref="F18:F27" si="25">$D$17</f>
        <v>1</v>
      </c>
      <c r="G18" s="56">
        <f t="shared" ref="G18:G27" si="26">$R$17</f>
        <v>3</v>
      </c>
      <c r="H18" s="56">
        <f t="shared" ref="H18:H27" si="27">IF((C18=""),0,IF($D$17&gt;$R$17,1,0))</f>
        <v>0</v>
      </c>
      <c r="I18" s="56">
        <f t="shared" ref="I18:I27" si="28">IF((C18=""),0,IF($D$17=$R$17,1,0))</f>
        <v>0</v>
      </c>
      <c r="J18" s="56">
        <f t="shared" ref="J18:J27" si="29">IF((C18=""),0,IF($D$17&lt;$R$17,1,0))</f>
        <v>1</v>
      </c>
      <c r="K18" s="57"/>
      <c r="L18" s="56">
        <f t="shared" ref="L18:L27" si="30">IF((S18=""),0,IF($D$17=$R$17,1,IF($D$17&lt;$R$17,3,IF($D$17&gt;$R$17,0))))</f>
        <v>3</v>
      </c>
      <c r="M18" s="56">
        <f t="shared" ref="M18:M27" si="31">$R$17</f>
        <v>3</v>
      </c>
      <c r="N18" s="56">
        <f t="shared" ref="N18:N27" si="32">$D$17</f>
        <v>1</v>
      </c>
      <c r="O18" s="56">
        <f t="shared" ref="O18:O27" si="33">IF((S18=""),0,IF($D$17&lt;$R$17,1,0))</f>
        <v>1</v>
      </c>
      <c r="P18" s="56">
        <f t="shared" ref="P18:P27" si="34">IF((S18=""),0,IF($D$17=$R$17,1,0))</f>
        <v>0</v>
      </c>
      <c r="Q18" s="56">
        <f t="shared" ref="Q18:Q27" si="35">IF((S18=""),0,IF($D$17&gt;$R$17,1,0))</f>
        <v>0</v>
      </c>
      <c r="R18" s="56"/>
      <c r="S18" s="55" t="str">
        <f>$S$5</f>
        <v>Ralph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142</v>
      </c>
      <c r="D19" s="56"/>
      <c r="E19" s="56">
        <f t="shared" si="24"/>
        <v>0</v>
      </c>
      <c r="F19" s="56">
        <f t="shared" si="25"/>
        <v>1</v>
      </c>
      <c r="G19" s="56">
        <f t="shared" si="26"/>
        <v>3</v>
      </c>
      <c r="H19" s="56">
        <f t="shared" si="27"/>
        <v>0</v>
      </c>
      <c r="I19" s="56">
        <f t="shared" si="28"/>
        <v>0</v>
      </c>
      <c r="J19" s="56">
        <f t="shared" si="29"/>
        <v>1</v>
      </c>
      <c r="K19" s="57"/>
      <c r="L19" s="56">
        <f t="shared" si="30"/>
        <v>3</v>
      </c>
      <c r="M19" s="56">
        <f t="shared" si="31"/>
        <v>3</v>
      </c>
      <c r="N19" s="56">
        <f t="shared" si="32"/>
        <v>1</v>
      </c>
      <c r="O19" s="56">
        <f t="shared" si="33"/>
        <v>1</v>
      </c>
      <c r="P19" s="56">
        <f t="shared" si="34"/>
        <v>0</v>
      </c>
      <c r="Q19" s="56">
        <f t="shared" si="35"/>
        <v>0</v>
      </c>
      <c r="R19" s="56"/>
      <c r="S19" s="55" t="s">
        <v>84</v>
      </c>
      <c r="T19" s="34"/>
      <c r="U19" s="169" t="s">
        <v>83</v>
      </c>
      <c r="V19" s="196" t="s">
        <v>172</v>
      </c>
      <c r="W19" s="169">
        <f t="shared" si="0"/>
        <v>4</v>
      </c>
      <c r="X19" s="164">
        <f t="shared" si="1"/>
        <v>10</v>
      </c>
      <c r="Y19" s="164">
        <f t="shared" si="2"/>
        <v>7</v>
      </c>
      <c r="Z19" s="164">
        <f t="shared" si="3"/>
        <v>2</v>
      </c>
      <c r="AA19" s="164">
        <f>SUMIF($C$2:$C$123,V19,$I$2:$I$123)+SUMIF($S$2:$S$123,V19,$P$2:P$123)</f>
        <v>1</v>
      </c>
      <c r="AB19" s="174">
        <f t="shared" si="4"/>
        <v>1</v>
      </c>
      <c r="AC19" s="180">
        <f t="shared" si="5"/>
        <v>7</v>
      </c>
      <c r="AD19" s="183">
        <f t="shared" si="6"/>
        <v>0.58333333333333337</v>
      </c>
      <c r="AE19" s="180">
        <f>IF(W19&gt;0,IF(AH19=MIN($AH$19:$AH$23),2,0),)</f>
        <v>2</v>
      </c>
      <c r="AF19" s="190">
        <f>IF(W19&gt;0,IF(AD19=MAX($AD$19:$AD$23),AC19+AE19+2,AC19+AE19),)</f>
        <v>11</v>
      </c>
      <c r="AG19" s="189">
        <f t="shared" si="7"/>
        <v>0</v>
      </c>
      <c r="AH19" s="165">
        <f t="shared" si="8"/>
        <v>1.75</v>
      </c>
      <c r="AI19" s="206">
        <f t="shared" si="9"/>
        <v>2.5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114</v>
      </c>
      <c r="D20" s="56"/>
      <c r="E20" s="56">
        <f t="shared" si="24"/>
        <v>0</v>
      </c>
      <c r="F20" s="56">
        <f t="shared" si="25"/>
        <v>1</v>
      </c>
      <c r="G20" s="56">
        <f t="shared" si="26"/>
        <v>3</v>
      </c>
      <c r="H20" s="56">
        <f t="shared" si="27"/>
        <v>0</v>
      </c>
      <c r="I20" s="56">
        <f t="shared" si="28"/>
        <v>0</v>
      </c>
      <c r="J20" s="56">
        <f t="shared" si="29"/>
        <v>1</v>
      </c>
      <c r="K20" s="57"/>
      <c r="L20" s="56">
        <f t="shared" si="30"/>
        <v>3</v>
      </c>
      <c r="M20" s="56">
        <f t="shared" si="31"/>
        <v>3</v>
      </c>
      <c r="N20" s="56">
        <f t="shared" si="32"/>
        <v>1</v>
      </c>
      <c r="O20" s="56">
        <f t="shared" si="33"/>
        <v>1</v>
      </c>
      <c r="P20" s="56">
        <f t="shared" si="34"/>
        <v>0</v>
      </c>
      <c r="Q20" s="56">
        <f t="shared" si="35"/>
        <v>0</v>
      </c>
      <c r="R20" s="56"/>
      <c r="S20" s="55" t="s">
        <v>173</v>
      </c>
      <c r="T20" s="34"/>
      <c r="U20" s="159" t="s">
        <v>83</v>
      </c>
      <c r="V20" s="197" t="s">
        <v>147</v>
      </c>
      <c r="W20" s="170">
        <f t="shared" si="0"/>
        <v>4</v>
      </c>
      <c r="X20" s="52">
        <f t="shared" si="1"/>
        <v>10</v>
      </c>
      <c r="Y20" s="52">
        <f t="shared" si="2"/>
        <v>8</v>
      </c>
      <c r="Z20" s="52">
        <f t="shared" si="3"/>
        <v>2</v>
      </c>
      <c r="AA20" s="52">
        <f>SUMIF($C$2:$C$123,V20,$I$2:$I$123)+SUMIF($S$2:$S$123,V20,$P$2:P$123)</f>
        <v>1</v>
      </c>
      <c r="AB20" s="171">
        <f t="shared" si="4"/>
        <v>1</v>
      </c>
      <c r="AC20" s="178">
        <f t="shared" si="5"/>
        <v>7</v>
      </c>
      <c r="AD20" s="181">
        <f t="shared" si="6"/>
        <v>0.58333333333333337</v>
      </c>
      <c r="AE20" s="178">
        <f>IF(W20&gt;0,IF(AH20=MIN($AH$19:$AH$23),2,0),)</f>
        <v>0</v>
      </c>
      <c r="AF20" s="191">
        <f>IF(W20&gt;0,IF(AD20=MAX($AD$19:$AD$23),AC20+AE20+2,AC20+AE20),)</f>
        <v>9</v>
      </c>
      <c r="AG20" s="187">
        <f t="shared" si="7"/>
        <v>1</v>
      </c>
      <c r="AH20" s="53">
        <f t="shared" si="8"/>
        <v>2</v>
      </c>
      <c r="AI20" s="207">
        <f t="shared" si="9"/>
        <v>2.5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197</v>
      </c>
      <c r="D21" s="56"/>
      <c r="E21" s="56">
        <f t="shared" si="24"/>
        <v>0</v>
      </c>
      <c r="F21" s="56">
        <f t="shared" si="25"/>
        <v>1</v>
      </c>
      <c r="G21" s="56">
        <f t="shared" si="26"/>
        <v>3</v>
      </c>
      <c r="H21" s="56">
        <f t="shared" si="27"/>
        <v>0</v>
      </c>
      <c r="I21" s="56">
        <f t="shared" si="28"/>
        <v>0</v>
      </c>
      <c r="J21" s="56">
        <f t="shared" si="29"/>
        <v>1</v>
      </c>
      <c r="K21" s="57"/>
      <c r="L21" s="56">
        <f t="shared" si="30"/>
        <v>3</v>
      </c>
      <c r="M21" s="56">
        <f t="shared" si="31"/>
        <v>3</v>
      </c>
      <c r="N21" s="56">
        <f t="shared" si="32"/>
        <v>1</v>
      </c>
      <c r="O21" s="56">
        <f t="shared" si="33"/>
        <v>1</v>
      </c>
      <c r="P21" s="56">
        <f t="shared" si="34"/>
        <v>0</v>
      </c>
      <c r="Q21" s="56">
        <f t="shared" si="35"/>
        <v>0</v>
      </c>
      <c r="R21" s="56">
        <v>1</v>
      </c>
      <c r="S21" s="55" t="s">
        <v>144</v>
      </c>
      <c r="T21" s="34"/>
      <c r="U21" s="159" t="s">
        <v>83</v>
      </c>
      <c r="V21" s="197" t="s">
        <v>85</v>
      </c>
      <c r="W21" s="170">
        <f t="shared" si="0"/>
        <v>3</v>
      </c>
      <c r="X21" s="52">
        <f t="shared" si="1"/>
        <v>5</v>
      </c>
      <c r="Y21" s="52">
        <f t="shared" si="2"/>
        <v>9</v>
      </c>
      <c r="Z21" s="52">
        <f t="shared" si="3"/>
        <v>1</v>
      </c>
      <c r="AA21" s="52">
        <f>SUMIF($C$2:$C$123,V21,$I$2:$I$123)+SUMIF($S$2:$S$123,V21,$P$2:P$123)</f>
        <v>0</v>
      </c>
      <c r="AB21" s="171">
        <f t="shared" si="4"/>
        <v>2</v>
      </c>
      <c r="AC21" s="178">
        <f t="shared" si="5"/>
        <v>3</v>
      </c>
      <c r="AD21" s="181">
        <f t="shared" si="6"/>
        <v>0.33333333333333331</v>
      </c>
      <c r="AE21" s="178">
        <f>IF(W21&gt;0,IF(AH21=MIN($AH$19:$AH$23),2,0),)</f>
        <v>0</v>
      </c>
      <c r="AF21" s="191">
        <f>IF(W21&gt;0,IF(AD21=MAX($AD$19:$AD$23),AC21+AE21+2,AC21+AE21),)</f>
        <v>3</v>
      </c>
      <c r="AG21" s="187">
        <f t="shared" si="7"/>
        <v>0</v>
      </c>
      <c r="AH21" s="53">
        <f t="shared" si="8"/>
        <v>3</v>
      </c>
      <c r="AI21" s="207">
        <f t="shared" si="9"/>
        <v>1.6666666666666667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85</v>
      </c>
      <c r="D22" s="56"/>
      <c r="E22" s="56">
        <f t="shared" si="24"/>
        <v>0</v>
      </c>
      <c r="F22" s="56">
        <f t="shared" si="25"/>
        <v>1</v>
      </c>
      <c r="G22" s="56">
        <f t="shared" si="26"/>
        <v>3</v>
      </c>
      <c r="H22" s="56">
        <f t="shared" si="27"/>
        <v>0</v>
      </c>
      <c r="I22" s="56">
        <f t="shared" si="28"/>
        <v>0</v>
      </c>
      <c r="J22" s="56">
        <f t="shared" si="29"/>
        <v>1</v>
      </c>
      <c r="K22" s="57"/>
      <c r="L22" s="56">
        <f t="shared" si="30"/>
        <v>3</v>
      </c>
      <c r="M22" s="56">
        <f t="shared" si="31"/>
        <v>3</v>
      </c>
      <c r="N22" s="56">
        <f t="shared" si="32"/>
        <v>1</v>
      </c>
      <c r="O22" s="56">
        <f t="shared" si="33"/>
        <v>1</v>
      </c>
      <c r="P22" s="56">
        <f t="shared" si="34"/>
        <v>0</v>
      </c>
      <c r="Q22" s="56">
        <f t="shared" si="35"/>
        <v>0</v>
      </c>
      <c r="R22" s="56"/>
      <c r="S22" s="55" t="s">
        <v>147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175</v>
      </c>
      <c r="D23" s="56"/>
      <c r="E23" s="56">
        <f t="shared" si="24"/>
        <v>0</v>
      </c>
      <c r="F23" s="56">
        <f t="shared" si="25"/>
        <v>1</v>
      </c>
      <c r="G23" s="56">
        <f t="shared" si="26"/>
        <v>3</v>
      </c>
      <c r="H23" s="56">
        <f t="shared" si="27"/>
        <v>0</v>
      </c>
      <c r="I23" s="56">
        <f t="shared" si="28"/>
        <v>0</v>
      </c>
      <c r="J23" s="56">
        <f t="shared" si="29"/>
        <v>1</v>
      </c>
      <c r="K23" s="57"/>
      <c r="L23" s="56">
        <f t="shared" si="30"/>
        <v>3</v>
      </c>
      <c r="M23" s="56">
        <f t="shared" si="31"/>
        <v>3</v>
      </c>
      <c r="N23" s="56">
        <f t="shared" si="32"/>
        <v>1</v>
      </c>
      <c r="O23" s="56">
        <f t="shared" si="33"/>
        <v>1</v>
      </c>
      <c r="P23" s="56">
        <f t="shared" si="34"/>
        <v>0</v>
      </c>
      <c r="Q23" s="56">
        <f t="shared" si="35"/>
        <v>0</v>
      </c>
      <c r="R23" s="56"/>
      <c r="S23" s="55" t="s">
        <v>174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172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 t="s">
        <v>169</v>
      </c>
      <c r="D24" s="56"/>
      <c r="E24" s="56">
        <f t="shared" si="24"/>
        <v>0</v>
      </c>
      <c r="F24" s="56">
        <f t="shared" si="25"/>
        <v>1</v>
      </c>
      <c r="G24" s="56">
        <f t="shared" si="26"/>
        <v>3</v>
      </c>
      <c r="H24" s="56">
        <f t="shared" si="27"/>
        <v>0</v>
      </c>
      <c r="I24" s="56">
        <f t="shared" si="28"/>
        <v>0</v>
      </c>
      <c r="J24" s="56">
        <f t="shared" si="29"/>
        <v>1</v>
      </c>
      <c r="K24" s="57"/>
      <c r="L24" s="56">
        <f t="shared" si="30"/>
        <v>3</v>
      </c>
      <c r="M24" s="56">
        <f t="shared" si="31"/>
        <v>3</v>
      </c>
      <c r="N24" s="56">
        <f t="shared" si="32"/>
        <v>1</v>
      </c>
      <c r="O24" s="56">
        <f t="shared" si="33"/>
        <v>1</v>
      </c>
      <c r="P24" s="56">
        <f t="shared" si="34"/>
        <v>0</v>
      </c>
      <c r="Q24" s="56">
        <f t="shared" si="35"/>
        <v>0</v>
      </c>
      <c r="R24" s="56">
        <v>1</v>
      </c>
      <c r="S24" s="55" t="s">
        <v>143</v>
      </c>
      <c r="T24" s="34"/>
      <c r="U24" s="163" t="s">
        <v>86</v>
      </c>
      <c r="V24" s="199" t="s">
        <v>174</v>
      </c>
      <c r="W24" s="169">
        <f t="shared" si="0"/>
        <v>4</v>
      </c>
      <c r="X24" s="164">
        <f t="shared" si="1"/>
        <v>10</v>
      </c>
      <c r="Y24" s="164">
        <f t="shared" si="2"/>
        <v>8</v>
      </c>
      <c r="Z24" s="164">
        <f t="shared" si="3"/>
        <v>2</v>
      </c>
      <c r="AA24" s="164">
        <f>SUMIF($C$2:$C$123,V24,$I$2:$I$123)+SUMIF($S$2:$S$123,V24,$P$2:P$123)</f>
        <v>1</v>
      </c>
      <c r="AB24" s="174">
        <f t="shared" si="4"/>
        <v>1</v>
      </c>
      <c r="AC24" s="180">
        <f t="shared" si="5"/>
        <v>7</v>
      </c>
      <c r="AD24" s="183">
        <f t="shared" si="6"/>
        <v>0.58333333333333337</v>
      </c>
      <c r="AE24" s="180">
        <f t="shared" ref="AE24:AE31" si="36">IF(W24&gt;0,IF(OR(LARGE($AI$24:$AI$31,2)=AI24,LARGE($AI$24:$AI$31,1)=AI24),2,0),)</f>
        <v>2</v>
      </c>
      <c r="AF24" s="190">
        <f t="shared" ref="AF24:AF31" si="37">IF(W24&gt;0,IF(OR(LARGE($AD$24:$AD$31,2)=AD24,LARGE($AD$24:$AD$31,1)=AD24),AC24+AE24+2,AC24+AE24),)</f>
        <v>11</v>
      </c>
      <c r="AG24" s="189">
        <f t="shared" si="7"/>
        <v>0</v>
      </c>
      <c r="AH24" s="165">
        <f t="shared" si="8"/>
        <v>2</v>
      </c>
      <c r="AI24" s="206">
        <f t="shared" si="9"/>
        <v>2.5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15</v>
      </c>
      <c r="D25" s="56">
        <v>1</v>
      </c>
      <c r="E25" s="56">
        <f t="shared" si="24"/>
        <v>0</v>
      </c>
      <c r="F25" s="56">
        <f t="shared" si="25"/>
        <v>1</v>
      </c>
      <c r="G25" s="56">
        <f t="shared" si="26"/>
        <v>3</v>
      </c>
      <c r="H25" s="56">
        <f t="shared" si="27"/>
        <v>0</v>
      </c>
      <c r="I25" s="56">
        <f t="shared" si="28"/>
        <v>0</v>
      </c>
      <c r="J25" s="56">
        <f t="shared" si="29"/>
        <v>1</v>
      </c>
      <c r="K25" s="57"/>
      <c r="L25" s="56">
        <f t="shared" si="30"/>
        <v>3</v>
      </c>
      <c r="M25" s="56">
        <f t="shared" si="31"/>
        <v>3</v>
      </c>
      <c r="N25" s="56">
        <f t="shared" si="32"/>
        <v>1</v>
      </c>
      <c r="O25" s="56">
        <f t="shared" si="33"/>
        <v>1</v>
      </c>
      <c r="P25" s="56">
        <f t="shared" si="34"/>
        <v>0</v>
      </c>
      <c r="Q25" s="56">
        <f t="shared" si="35"/>
        <v>0</v>
      </c>
      <c r="R25" s="56">
        <v>1</v>
      </c>
      <c r="S25" s="55" t="s">
        <v>148</v>
      </c>
      <c r="T25" s="34"/>
      <c r="U25" s="166" t="s">
        <v>86</v>
      </c>
      <c r="V25" s="200" t="s">
        <v>119</v>
      </c>
      <c r="W25" s="170">
        <f t="shared" si="0"/>
        <v>4</v>
      </c>
      <c r="X25" s="52">
        <f t="shared" si="1"/>
        <v>10</v>
      </c>
      <c r="Y25" s="52">
        <f t="shared" si="2"/>
        <v>7</v>
      </c>
      <c r="Z25" s="52">
        <f t="shared" si="3"/>
        <v>2</v>
      </c>
      <c r="AA25" s="52">
        <f>SUMIF($C$2:$C$123,V25,$I$2:$I$123)+SUMIF($S$2:$S$123,V25,$P$2:P$123)</f>
        <v>1</v>
      </c>
      <c r="AB25" s="171">
        <f t="shared" si="4"/>
        <v>1</v>
      </c>
      <c r="AC25" s="178">
        <f t="shared" si="5"/>
        <v>7</v>
      </c>
      <c r="AD25" s="181">
        <f t="shared" si="6"/>
        <v>0.58333333333333337</v>
      </c>
      <c r="AE25" s="178">
        <f t="shared" si="36"/>
        <v>2</v>
      </c>
      <c r="AF25" s="191">
        <f t="shared" si="37"/>
        <v>11</v>
      </c>
      <c r="AG25" s="187">
        <f t="shared" si="7"/>
        <v>3</v>
      </c>
      <c r="AH25" s="53">
        <f t="shared" si="8"/>
        <v>1.75</v>
      </c>
      <c r="AI25" s="207">
        <f t="shared" si="9"/>
        <v>2.5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1</v>
      </c>
      <c r="G26" s="56">
        <f t="shared" si="26"/>
        <v>3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3</v>
      </c>
      <c r="N26" s="56">
        <f t="shared" si="32"/>
        <v>1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200" t="s">
        <v>143</v>
      </c>
      <c r="W26" s="170">
        <f t="shared" si="0"/>
        <v>4</v>
      </c>
      <c r="X26" s="52">
        <f t="shared" si="1"/>
        <v>10</v>
      </c>
      <c r="Y26" s="52">
        <f t="shared" si="2"/>
        <v>4</v>
      </c>
      <c r="Z26" s="52">
        <f t="shared" si="3"/>
        <v>3</v>
      </c>
      <c r="AA26" s="52">
        <f>SUMIF($C$2:$C$123,V26,$I$2:$I$123)+SUMIF($S$2:$S$123,V26,$P$2:P$123)</f>
        <v>1</v>
      </c>
      <c r="AB26" s="171">
        <f t="shared" si="4"/>
        <v>0</v>
      </c>
      <c r="AC26" s="178">
        <f t="shared" si="5"/>
        <v>10</v>
      </c>
      <c r="AD26" s="181">
        <f t="shared" si="6"/>
        <v>0.83333333333333337</v>
      </c>
      <c r="AE26" s="178">
        <f t="shared" si="36"/>
        <v>2</v>
      </c>
      <c r="AF26" s="191">
        <f t="shared" si="37"/>
        <v>14</v>
      </c>
      <c r="AG26" s="187">
        <f t="shared" si="7"/>
        <v>2</v>
      </c>
      <c r="AH26" s="53">
        <f t="shared" si="8"/>
        <v>1</v>
      </c>
      <c r="AI26" s="207">
        <f t="shared" si="9"/>
        <v>2.5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1</v>
      </c>
      <c r="G27" s="67">
        <f t="shared" si="26"/>
        <v>3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3</v>
      </c>
      <c r="N27" s="67">
        <f t="shared" si="32"/>
        <v>1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 t="s">
        <v>169</v>
      </c>
      <c r="W27" s="170">
        <f t="shared" si="0"/>
        <v>3</v>
      </c>
      <c r="X27" s="52">
        <f t="shared" si="1"/>
        <v>5</v>
      </c>
      <c r="Y27" s="52">
        <f t="shared" si="2"/>
        <v>9</v>
      </c>
      <c r="Z27" s="52">
        <f t="shared" si="3"/>
        <v>1</v>
      </c>
      <c r="AA27" s="52">
        <f>SUMIF($C$2:$C$123,V27,$I$2:$I$123)+SUMIF($S$2:$S$123,V27,$P$2:P$123)</f>
        <v>0</v>
      </c>
      <c r="AB27" s="171">
        <f t="shared" si="4"/>
        <v>2</v>
      </c>
      <c r="AC27" s="178">
        <f t="shared" si="5"/>
        <v>3</v>
      </c>
      <c r="AD27" s="181">
        <f t="shared" si="6"/>
        <v>0.33333333333333331</v>
      </c>
      <c r="AE27" s="178">
        <f t="shared" si="36"/>
        <v>0</v>
      </c>
      <c r="AF27" s="191">
        <f t="shared" si="37"/>
        <v>3</v>
      </c>
      <c r="AG27" s="187">
        <f t="shared" si="7"/>
        <v>0</v>
      </c>
      <c r="AH27" s="53">
        <f t="shared" si="8"/>
        <v>3</v>
      </c>
      <c r="AI27" s="207">
        <f t="shared" si="9"/>
        <v>1.6666666666666667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 t="s">
        <v>175</v>
      </c>
      <c r="W28" s="170">
        <f t="shared" si="0"/>
        <v>4</v>
      </c>
      <c r="X28" s="52">
        <f t="shared" si="1"/>
        <v>7</v>
      </c>
      <c r="Y28" s="52">
        <f t="shared" si="2"/>
        <v>13</v>
      </c>
      <c r="Z28" s="52">
        <f t="shared" si="3"/>
        <v>0</v>
      </c>
      <c r="AA28" s="52">
        <f>SUMIF($C$2:$C$123,V28,$I$2:$I$123)+SUMIF($S$2:$S$123,V28,$P$2:P$123)</f>
        <v>1</v>
      </c>
      <c r="AB28" s="171">
        <f t="shared" si="4"/>
        <v>3</v>
      </c>
      <c r="AC28" s="178">
        <f t="shared" si="5"/>
        <v>1</v>
      </c>
      <c r="AD28" s="181">
        <f t="shared" si="6"/>
        <v>8.3333333333333329E-2</v>
      </c>
      <c r="AE28" s="178">
        <f t="shared" si="36"/>
        <v>0</v>
      </c>
      <c r="AF28" s="191">
        <f t="shared" si="37"/>
        <v>1</v>
      </c>
      <c r="AG28" s="187">
        <f t="shared" si="7"/>
        <v>3</v>
      </c>
      <c r="AH28" s="53">
        <f t="shared" si="8"/>
        <v>3.25</v>
      </c>
      <c r="AI28" s="207">
        <f t="shared" si="9"/>
        <v>1.75</v>
      </c>
      <c r="AJ28" s="34"/>
      <c r="AS28" s="97"/>
      <c r="AT28" s="294"/>
      <c r="AU28" s="425" t="s">
        <v>144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173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/>
      <c r="W29" s="170">
        <f t="shared" si="0"/>
        <v>0</v>
      </c>
      <c r="X29" s="52">
        <f t="shared" si="1"/>
        <v>0</v>
      </c>
      <c r="Y29" s="52">
        <f t="shared" si="2"/>
        <v>0</v>
      </c>
      <c r="Z29" s="52">
        <f t="shared" si="3"/>
        <v>0</v>
      </c>
      <c r="AA29" s="52">
        <f>SUMIF($C$2:$C$123,V29,$I$2:$I$123)+SUMIF($S$2:$S$123,V29,$P$2:P$123)</f>
        <v>0</v>
      </c>
      <c r="AB29" s="171">
        <f t="shared" si="4"/>
        <v>0</v>
      </c>
      <c r="AC29" s="178">
        <f t="shared" si="5"/>
        <v>0</v>
      </c>
      <c r="AD29" s="181" t="str">
        <f t="shared" si="6"/>
        <v>-</v>
      </c>
      <c r="AE29" s="178">
        <f t="shared" si="36"/>
        <v>0</v>
      </c>
      <c r="AF29" s="191">
        <f t="shared" si="37"/>
        <v>0</v>
      </c>
      <c r="AG29" s="187">
        <f t="shared" si="7"/>
        <v>0</v>
      </c>
      <c r="AH29" s="53" t="str">
        <f t="shared" si="8"/>
        <v>-</v>
      </c>
      <c r="AI29" s="207" t="str">
        <f t="shared" si="9"/>
        <v>-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Preto</v>
      </c>
      <c r="D30" s="49">
        <f>SUM(D31:D40)</f>
        <v>3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0</v>
      </c>
      <c r="S30" s="48" t="str">
        <f>S4</f>
        <v>Branco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Colome</v>
      </c>
      <c r="D31" s="56"/>
      <c r="E31" s="56">
        <f t="shared" ref="E31:E40" si="38">IF((C31=""),0,IF($D$30=$R$30,1,IF($D$30&gt;$R$30,3,IF($D$30&lt;$R$30,0))))</f>
        <v>3</v>
      </c>
      <c r="F31" s="56">
        <f t="shared" ref="F31:F40" si="39">$D$30</f>
        <v>3</v>
      </c>
      <c r="G31" s="56">
        <f t="shared" ref="G31:G40" si="40">$R$30</f>
        <v>0</v>
      </c>
      <c r="H31" s="56">
        <f t="shared" ref="H31:H40" si="41">IF((C31=""),0,IF($D$30&gt;$R$30,1,0))</f>
        <v>1</v>
      </c>
      <c r="I31" s="56">
        <f t="shared" ref="I31:I40" si="42">IF((C31=""),0,IF($D$30=$R$30,1,0))</f>
        <v>0</v>
      </c>
      <c r="J31" s="56">
        <f t="shared" ref="J31:J40" si="43">IF((C31=""),0,IF($D$30&lt;$R$30,1,0))</f>
        <v>0</v>
      </c>
      <c r="K31" s="57"/>
      <c r="L31" s="56">
        <f t="shared" ref="L31:L40" si="44">IF((S31=""),0,IF($D$30=$R$30,1,IF($D$30&lt;$R$30,3,IF($D$30&gt;$R$30,0))))</f>
        <v>0</v>
      </c>
      <c r="M31" s="56">
        <f t="shared" ref="M31:M40" si="45">$R$30</f>
        <v>0</v>
      </c>
      <c r="N31" s="56">
        <f t="shared" ref="N31:N40" si="46">$D$30</f>
        <v>3</v>
      </c>
      <c r="O31" s="56">
        <f t="shared" ref="O31:O40" si="47">IF((S31=""),0,IF($D$30&lt;$R$30,1,0))</f>
        <v>0</v>
      </c>
      <c r="P31" s="56">
        <f t="shared" ref="P31:P40" si="48">IF((S31=""),0,IF($D$30=$R$30,1,0))</f>
        <v>0</v>
      </c>
      <c r="Q31" s="56">
        <f t="shared" ref="Q31:Q40" si="49">IF((S31=""),0,IF($D$30&gt;$R$30,1,0))</f>
        <v>1</v>
      </c>
      <c r="R31" s="56"/>
      <c r="S31" s="55" t="str">
        <f>$S$5</f>
        <v>Ralph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84</v>
      </c>
      <c r="D32" s="56"/>
      <c r="E32" s="56">
        <f t="shared" si="38"/>
        <v>3</v>
      </c>
      <c r="F32" s="56">
        <f t="shared" si="39"/>
        <v>3</v>
      </c>
      <c r="G32" s="56">
        <f t="shared" si="40"/>
        <v>0</v>
      </c>
      <c r="H32" s="56">
        <f t="shared" si="41"/>
        <v>1</v>
      </c>
      <c r="I32" s="56">
        <f t="shared" si="42"/>
        <v>0</v>
      </c>
      <c r="J32" s="56">
        <f t="shared" si="43"/>
        <v>0</v>
      </c>
      <c r="K32" s="57"/>
      <c r="L32" s="56">
        <f t="shared" si="44"/>
        <v>0</v>
      </c>
      <c r="M32" s="56">
        <f t="shared" si="45"/>
        <v>0</v>
      </c>
      <c r="N32" s="56">
        <f t="shared" si="46"/>
        <v>3</v>
      </c>
      <c r="O32" s="56">
        <f t="shared" si="47"/>
        <v>0</v>
      </c>
      <c r="P32" s="56">
        <f t="shared" si="48"/>
        <v>0</v>
      </c>
      <c r="Q32" s="56">
        <f t="shared" si="49"/>
        <v>1</v>
      </c>
      <c r="R32" s="56"/>
      <c r="S32" s="55" t="s">
        <v>142</v>
      </c>
      <c r="T32" s="34"/>
      <c r="U32" s="163" t="s">
        <v>16</v>
      </c>
      <c r="V32" s="199" t="s">
        <v>148</v>
      </c>
      <c r="W32" s="169">
        <f t="shared" si="0"/>
        <v>4</v>
      </c>
      <c r="X32" s="164">
        <f t="shared" si="1"/>
        <v>10</v>
      </c>
      <c r="Y32" s="164">
        <f t="shared" si="2"/>
        <v>8</v>
      </c>
      <c r="Z32" s="164">
        <f t="shared" si="3"/>
        <v>2</v>
      </c>
      <c r="AA32" s="164">
        <f>SUMIF($C$2:$C$123,V32,$I$2:$I$123)+SUMIF($S$2:$S$123,V32,$P$2:P$123)</f>
        <v>1</v>
      </c>
      <c r="AB32" s="174">
        <f t="shared" si="4"/>
        <v>1</v>
      </c>
      <c r="AC32" s="180">
        <f t="shared" si="5"/>
        <v>7</v>
      </c>
      <c r="AD32" s="183">
        <f t="shared" si="6"/>
        <v>0.58333333333333337</v>
      </c>
      <c r="AE32" s="180">
        <f>IF(W32&gt;0,IF(AI32=MAX($AI$32:$AI$36),2,0),)</f>
        <v>2</v>
      </c>
      <c r="AF32" s="190">
        <f>IF(W32&gt;0,IF(AD32=MAX($AD$32:$AD$36),AC32+AE32+2,AC32+AE32),)</f>
        <v>11</v>
      </c>
      <c r="AG32" s="189">
        <f t="shared" si="7"/>
        <v>4</v>
      </c>
      <c r="AH32" s="165">
        <f t="shared" si="8"/>
        <v>2</v>
      </c>
      <c r="AI32" s="206">
        <f t="shared" si="9"/>
        <v>2.5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216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173</v>
      </c>
      <c r="D33" s="56"/>
      <c r="E33" s="56">
        <f t="shared" si="38"/>
        <v>3</v>
      </c>
      <c r="F33" s="56">
        <f t="shared" si="39"/>
        <v>3</v>
      </c>
      <c r="G33" s="56">
        <f t="shared" si="40"/>
        <v>0</v>
      </c>
      <c r="H33" s="56">
        <f t="shared" si="41"/>
        <v>1</v>
      </c>
      <c r="I33" s="56">
        <f t="shared" si="42"/>
        <v>0</v>
      </c>
      <c r="J33" s="56">
        <f t="shared" si="43"/>
        <v>0</v>
      </c>
      <c r="K33" s="57"/>
      <c r="L33" s="56">
        <f t="shared" si="44"/>
        <v>0</v>
      </c>
      <c r="M33" s="56">
        <f t="shared" si="45"/>
        <v>0</v>
      </c>
      <c r="N33" s="56">
        <f t="shared" si="46"/>
        <v>3</v>
      </c>
      <c r="O33" s="56">
        <f t="shared" si="47"/>
        <v>0</v>
      </c>
      <c r="P33" s="56">
        <f t="shared" si="48"/>
        <v>0</v>
      </c>
      <c r="Q33" s="56">
        <f t="shared" si="49"/>
        <v>1</v>
      </c>
      <c r="R33" s="56"/>
      <c r="S33" s="55" t="s">
        <v>114</v>
      </c>
      <c r="T33" s="34"/>
      <c r="U33" s="166" t="s">
        <v>16</v>
      </c>
      <c r="V33" s="200" t="s">
        <v>12</v>
      </c>
      <c r="W33" s="170">
        <f t="shared" si="0"/>
        <v>3</v>
      </c>
      <c r="X33" s="52">
        <f t="shared" si="1"/>
        <v>6</v>
      </c>
      <c r="Y33" s="52">
        <f t="shared" si="2"/>
        <v>4</v>
      </c>
      <c r="Z33" s="52">
        <f t="shared" si="3"/>
        <v>1</v>
      </c>
      <c r="AA33" s="52">
        <f>SUMIF($C$2:$C$123,V33,$I$2:$I$123)+SUMIF($S$2:$S$123,V33,$P$2:P$123)</f>
        <v>1</v>
      </c>
      <c r="AB33" s="171">
        <f t="shared" si="4"/>
        <v>1</v>
      </c>
      <c r="AC33" s="178">
        <f t="shared" si="5"/>
        <v>4</v>
      </c>
      <c r="AD33" s="181">
        <f t="shared" si="6"/>
        <v>0.44444444444444442</v>
      </c>
      <c r="AE33" s="178">
        <f>IF(W33&gt;0,IF(AI33=MAX($AI$32:$AI$36),2,0),)</f>
        <v>0</v>
      </c>
      <c r="AF33" s="191">
        <f>IF(W33&gt;0,IF(AD33=MAX($AD$32:$AD$36),AC33+AE33+2,AC33+AE33),)</f>
        <v>4</v>
      </c>
      <c r="AG33" s="187">
        <f t="shared" si="7"/>
        <v>1</v>
      </c>
      <c r="AH33" s="53">
        <f t="shared" si="8"/>
        <v>1.3333333333333333</v>
      </c>
      <c r="AI33" s="207">
        <f t="shared" si="9"/>
        <v>2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144</v>
      </c>
      <c r="D34" s="56">
        <v>1</v>
      </c>
      <c r="E34" s="56">
        <f t="shared" si="38"/>
        <v>3</v>
      </c>
      <c r="F34" s="56">
        <f t="shared" si="39"/>
        <v>3</v>
      </c>
      <c r="G34" s="56">
        <f t="shared" si="40"/>
        <v>0</v>
      </c>
      <c r="H34" s="56">
        <f t="shared" si="41"/>
        <v>1</v>
      </c>
      <c r="I34" s="56">
        <f t="shared" si="42"/>
        <v>0</v>
      </c>
      <c r="J34" s="56">
        <f t="shared" si="43"/>
        <v>0</v>
      </c>
      <c r="K34" s="57"/>
      <c r="L34" s="56">
        <f t="shared" si="44"/>
        <v>0</v>
      </c>
      <c r="M34" s="56">
        <f t="shared" si="45"/>
        <v>0</v>
      </c>
      <c r="N34" s="56">
        <f t="shared" si="46"/>
        <v>3</v>
      </c>
      <c r="O34" s="56">
        <f t="shared" si="47"/>
        <v>0</v>
      </c>
      <c r="P34" s="56">
        <f t="shared" si="48"/>
        <v>0</v>
      </c>
      <c r="Q34" s="56">
        <f t="shared" si="49"/>
        <v>1</v>
      </c>
      <c r="R34" s="56"/>
      <c r="S34" s="55" t="s">
        <v>197</v>
      </c>
      <c r="T34" s="34"/>
      <c r="U34" s="166" t="s">
        <v>16</v>
      </c>
      <c r="V34" s="200" t="s">
        <v>15</v>
      </c>
      <c r="W34" s="170">
        <f t="shared" si="0"/>
        <v>4</v>
      </c>
      <c r="X34" s="52">
        <f t="shared" si="1"/>
        <v>5</v>
      </c>
      <c r="Y34" s="52">
        <f t="shared" si="2"/>
        <v>10</v>
      </c>
      <c r="Z34" s="52">
        <f t="shared" si="3"/>
        <v>1</v>
      </c>
      <c r="AA34" s="52">
        <f>SUMIF($C$2:$C$123,V34,$I$2:$I$123)+SUMIF($S$2:$S$123,V34,$P$2:P$123)</f>
        <v>0</v>
      </c>
      <c r="AB34" s="171">
        <f t="shared" si="4"/>
        <v>3</v>
      </c>
      <c r="AC34" s="178">
        <f t="shared" si="5"/>
        <v>3</v>
      </c>
      <c r="AD34" s="181">
        <f t="shared" si="6"/>
        <v>0.25</v>
      </c>
      <c r="AE34" s="178">
        <f>IF(W34&gt;0,IF(AI34=MAX($AI$32:$AI$36),2,0),)</f>
        <v>0</v>
      </c>
      <c r="AF34" s="191">
        <f>IF(W34&gt;0,IF(AD34=MAX($AD$32:$AD$36),AC34+AE34+2,AC34+AE34),)</f>
        <v>3</v>
      </c>
      <c r="AG34" s="187">
        <f t="shared" si="7"/>
        <v>4</v>
      </c>
      <c r="AH34" s="53">
        <f t="shared" si="8"/>
        <v>2.5</v>
      </c>
      <c r="AI34" s="207">
        <f t="shared" si="9"/>
        <v>1.25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172</v>
      </c>
      <c r="D35" s="56"/>
      <c r="E35" s="56">
        <f t="shared" si="38"/>
        <v>3</v>
      </c>
      <c r="F35" s="56">
        <f t="shared" si="39"/>
        <v>3</v>
      </c>
      <c r="G35" s="56">
        <f t="shared" si="40"/>
        <v>0</v>
      </c>
      <c r="H35" s="56">
        <f t="shared" si="41"/>
        <v>1</v>
      </c>
      <c r="I35" s="56">
        <f t="shared" si="42"/>
        <v>0</v>
      </c>
      <c r="J35" s="56">
        <f t="shared" si="43"/>
        <v>0</v>
      </c>
      <c r="K35" s="57"/>
      <c r="L35" s="56">
        <f t="shared" si="44"/>
        <v>0</v>
      </c>
      <c r="M35" s="56">
        <f t="shared" si="45"/>
        <v>0</v>
      </c>
      <c r="N35" s="56">
        <f t="shared" si="46"/>
        <v>3</v>
      </c>
      <c r="O35" s="56">
        <f t="shared" si="47"/>
        <v>0</v>
      </c>
      <c r="P35" s="56">
        <f t="shared" si="48"/>
        <v>0</v>
      </c>
      <c r="Q35" s="56">
        <f t="shared" si="49"/>
        <v>1</v>
      </c>
      <c r="R35" s="56"/>
      <c r="S35" s="55" t="s">
        <v>85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119</v>
      </c>
      <c r="D36" s="56">
        <v>1</v>
      </c>
      <c r="E36" s="56">
        <f t="shared" si="38"/>
        <v>3</v>
      </c>
      <c r="F36" s="56">
        <f t="shared" si="39"/>
        <v>3</v>
      </c>
      <c r="G36" s="56">
        <f t="shared" si="40"/>
        <v>0</v>
      </c>
      <c r="H36" s="56">
        <f t="shared" si="41"/>
        <v>1</v>
      </c>
      <c r="I36" s="56">
        <f t="shared" si="42"/>
        <v>0</v>
      </c>
      <c r="J36" s="56">
        <f t="shared" si="43"/>
        <v>0</v>
      </c>
      <c r="K36" s="57"/>
      <c r="L36" s="56">
        <f t="shared" si="44"/>
        <v>0</v>
      </c>
      <c r="M36" s="56">
        <f t="shared" si="45"/>
        <v>0</v>
      </c>
      <c r="N36" s="56">
        <f t="shared" si="46"/>
        <v>3</v>
      </c>
      <c r="O36" s="56">
        <f t="shared" si="47"/>
        <v>0</v>
      </c>
      <c r="P36" s="56">
        <f t="shared" si="48"/>
        <v>0</v>
      </c>
      <c r="Q36" s="56">
        <f t="shared" si="49"/>
        <v>1</v>
      </c>
      <c r="R36" s="56"/>
      <c r="S36" s="55" t="s">
        <v>175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237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 t="s">
        <v>143</v>
      </c>
      <c r="D37" s="56"/>
      <c r="E37" s="56">
        <f t="shared" si="38"/>
        <v>3</v>
      </c>
      <c r="F37" s="56">
        <f t="shared" si="39"/>
        <v>3</v>
      </c>
      <c r="G37" s="56">
        <f t="shared" si="40"/>
        <v>0</v>
      </c>
      <c r="H37" s="56">
        <f t="shared" si="41"/>
        <v>1</v>
      </c>
      <c r="I37" s="56">
        <f t="shared" si="42"/>
        <v>0</v>
      </c>
      <c r="J37" s="56">
        <f t="shared" si="43"/>
        <v>0</v>
      </c>
      <c r="K37" s="57"/>
      <c r="L37" s="56">
        <f t="shared" si="44"/>
        <v>0</v>
      </c>
      <c r="M37" s="56">
        <f t="shared" si="45"/>
        <v>0</v>
      </c>
      <c r="N37" s="56">
        <f t="shared" si="46"/>
        <v>3</v>
      </c>
      <c r="O37" s="56">
        <f t="shared" si="47"/>
        <v>0</v>
      </c>
      <c r="P37" s="56">
        <f t="shared" si="48"/>
        <v>0</v>
      </c>
      <c r="Q37" s="56">
        <f t="shared" si="49"/>
        <v>1</v>
      </c>
      <c r="R37" s="56"/>
      <c r="S37" s="55" t="s">
        <v>169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21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12</v>
      </c>
      <c r="D38" s="56">
        <v>1</v>
      </c>
      <c r="E38" s="56">
        <f t="shared" si="38"/>
        <v>3</v>
      </c>
      <c r="F38" s="56">
        <f t="shared" si="39"/>
        <v>3</v>
      </c>
      <c r="G38" s="56">
        <f t="shared" si="40"/>
        <v>0</v>
      </c>
      <c r="H38" s="56">
        <f t="shared" si="41"/>
        <v>1</v>
      </c>
      <c r="I38" s="56">
        <f t="shared" si="42"/>
        <v>0</v>
      </c>
      <c r="J38" s="56">
        <f t="shared" si="43"/>
        <v>0</v>
      </c>
      <c r="K38" s="57"/>
      <c r="L38" s="56">
        <f t="shared" si="44"/>
        <v>0</v>
      </c>
      <c r="M38" s="56">
        <f t="shared" si="45"/>
        <v>0</v>
      </c>
      <c r="N38" s="56">
        <f t="shared" si="46"/>
        <v>3</v>
      </c>
      <c r="O38" s="56">
        <f t="shared" si="47"/>
        <v>0</v>
      </c>
      <c r="P38" s="56">
        <f t="shared" si="48"/>
        <v>0</v>
      </c>
      <c r="Q38" s="56">
        <f t="shared" si="49"/>
        <v>1</v>
      </c>
      <c r="R38" s="56"/>
      <c r="S38" s="55" t="s">
        <v>15</v>
      </c>
      <c r="T38" s="34"/>
      <c r="U38" s="295">
        <v>19</v>
      </c>
      <c r="V38" s="338">
        <f>U38/Resumo!C159</f>
        <v>0.55882352941176472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3</v>
      </c>
      <c r="G39" s="56">
        <f t="shared" si="40"/>
        <v>0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0</v>
      </c>
      <c r="N39" s="56">
        <f t="shared" si="46"/>
        <v>3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3</v>
      </c>
      <c r="G40" s="67">
        <f t="shared" si="40"/>
        <v>0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0</v>
      </c>
      <c r="N40" s="67">
        <f t="shared" si="46"/>
        <v>3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1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20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5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Branco</v>
      </c>
      <c r="D43" s="49">
        <f>SUM(D44:D53)</f>
        <v>3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3</v>
      </c>
      <c r="S43" s="48" t="str">
        <f>C4</f>
        <v>Preto</v>
      </c>
      <c r="T43" s="34"/>
      <c r="U43" s="151" t="str">
        <f>IFERROR(VLOOKUP(V43,Resumo!$D$7:$E$147,2,FALSE),"")</f>
        <v>G</v>
      </c>
      <c r="V43" s="116" t="s">
        <v>164</v>
      </c>
      <c r="W43" s="116">
        <f t="shared" ref="W43:AC58" si="50">COUNTIFS($C$4:$C$131,$V43,$B$4:$B$131,W$42)+COUNTIFS($S$4:$S$131,$V43,$B$4:$B$131,W$42)</f>
        <v>5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Colome</v>
      </c>
      <c r="D44" s="56"/>
      <c r="E44" s="56">
        <f t="shared" ref="E44:E53" si="51">IF((C44=""),0,IF($D$43=$R$43,1,IF($D$43&gt;$R$43,3,IF($D$43&lt;$R$43,0))))</f>
        <v>1</v>
      </c>
      <c r="F44" s="56">
        <f t="shared" ref="F44:F53" si="52">$D$43</f>
        <v>3</v>
      </c>
      <c r="G44" s="56">
        <f t="shared" ref="G44:G53" si="53">$R$43</f>
        <v>3</v>
      </c>
      <c r="H44" s="56">
        <f t="shared" ref="H44:H53" si="54">IF((C44=""),0,IF($D$43&gt;$R$43,1,0))</f>
        <v>0</v>
      </c>
      <c r="I44" s="56">
        <f t="shared" ref="I44:I53" si="55">IF((C44=""),0,IF($D$43=$R$43,1,0))</f>
        <v>1</v>
      </c>
      <c r="J44" s="56">
        <f t="shared" ref="J44:J53" si="56">IF((C44=""),0,IF($D$43&lt;$R$43,1,0))</f>
        <v>0</v>
      </c>
      <c r="K44" s="57"/>
      <c r="L44" s="56">
        <f t="shared" ref="L44:L53" si="57">IF((S44=""),0,IF($D$43=$R$43,1,IF($D$43&lt;$R$43,3,IF($D$43&gt;$R$43,0))))</f>
        <v>1</v>
      </c>
      <c r="M44" s="56">
        <f t="shared" ref="M44:M53" si="58">$R$43</f>
        <v>3</v>
      </c>
      <c r="N44" s="56">
        <f t="shared" ref="N44:N53" si="59">$D$43</f>
        <v>3</v>
      </c>
      <c r="O44" s="56">
        <f t="shared" ref="O44:O53" si="60">IF((S44=""),0,IF($D$43&lt;$R$43,1,0))</f>
        <v>0</v>
      </c>
      <c r="P44" s="56">
        <f t="shared" ref="P44:P53" si="61">IF((S44=""),0,IF($D$43=$R$43,1,0))</f>
        <v>1</v>
      </c>
      <c r="Q44" s="56">
        <f t="shared" ref="Q44:Q53" si="62">IF((S44=""),0,IF($D$43&gt;$R$43,1,0))</f>
        <v>0</v>
      </c>
      <c r="R44" s="56"/>
      <c r="S44" s="55" t="str">
        <f>$S$5</f>
        <v>Ralph</v>
      </c>
      <c r="T44" s="34"/>
      <c r="U44" s="153" t="str">
        <f>IFERROR(VLOOKUP(V44,Resumo!$D$7:$E$147,2,FALSE),"")</f>
        <v/>
      </c>
      <c r="V44" s="114" t="s">
        <v>236</v>
      </c>
      <c r="W44" s="114">
        <f t="shared" si="50"/>
        <v>5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 t="s">
        <v>142</v>
      </c>
      <c r="D45" s="56"/>
      <c r="E45" s="56">
        <f t="shared" si="51"/>
        <v>1</v>
      </c>
      <c r="F45" s="56">
        <f t="shared" si="52"/>
        <v>3</v>
      </c>
      <c r="G45" s="56">
        <f t="shared" si="53"/>
        <v>3</v>
      </c>
      <c r="H45" s="56">
        <f t="shared" si="54"/>
        <v>0</v>
      </c>
      <c r="I45" s="56">
        <f t="shared" si="55"/>
        <v>1</v>
      </c>
      <c r="J45" s="56">
        <f t="shared" si="56"/>
        <v>0</v>
      </c>
      <c r="K45" s="57"/>
      <c r="L45" s="56">
        <f t="shared" si="57"/>
        <v>1</v>
      </c>
      <c r="M45" s="56">
        <f t="shared" si="58"/>
        <v>3</v>
      </c>
      <c r="N45" s="56">
        <f t="shared" si="59"/>
        <v>3</v>
      </c>
      <c r="O45" s="56">
        <f t="shared" si="60"/>
        <v>0</v>
      </c>
      <c r="P45" s="56">
        <f t="shared" si="61"/>
        <v>1</v>
      </c>
      <c r="Q45" s="56">
        <f t="shared" si="62"/>
        <v>0</v>
      </c>
      <c r="R45" s="56"/>
      <c r="S45" s="55" t="s">
        <v>84</v>
      </c>
      <c r="T45" s="34"/>
      <c r="U45" s="153" t="str">
        <f>IFERROR(VLOOKUP(V45,Resumo!$D$7:$E$147,2,FALSE),"")</f>
        <v>Z</v>
      </c>
      <c r="V45" s="114" t="s">
        <v>142</v>
      </c>
      <c r="W45" s="114">
        <f t="shared" si="50"/>
        <v>0</v>
      </c>
      <c r="X45" s="114">
        <f t="shared" si="50"/>
        <v>5</v>
      </c>
      <c r="Y45" s="114">
        <f t="shared" si="50"/>
        <v>0</v>
      </c>
      <c r="Z45" s="114">
        <f t="shared" si="50"/>
        <v>0</v>
      </c>
      <c r="AA45" s="114">
        <f t="shared" si="50"/>
        <v>0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 t="s">
        <v>114</v>
      </c>
      <c r="D46" s="56"/>
      <c r="E46" s="56">
        <f t="shared" si="51"/>
        <v>1</v>
      </c>
      <c r="F46" s="56">
        <f t="shared" si="52"/>
        <v>3</v>
      </c>
      <c r="G46" s="56">
        <f t="shared" si="53"/>
        <v>3</v>
      </c>
      <c r="H46" s="56">
        <f t="shared" si="54"/>
        <v>0</v>
      </c>
      <c r="I46" s="56">
        <f t="shared" si="55"/>
        <v>1</v>
      </c>
      <c r="J46" s="56">
        <f t="shared" si="56"/>
        <v>0</v>
      </c>
      <c r="K46" s="57"/>
      <c r="L46" s="56">
        <f t="shared" si="57"/>
        <v>1</v>
      </c>
      <c r="M46" s="56">
        <f t="shared" si="58"/>
        <v>3</v>
      </c>
      <c r="N46" s="56">
        <f t="shared" si="59"/>
        <v>3</v>
      </c>
      <c r="O46" s="56">
        <f t="shared" si="60"/>
        <v>0</v>
      </c>
      <c r="P46" s="56">
        <f t="shared" si="61"/>
        <v>1</v>
      </c>
      <c r="Q46" s="56">
        <f t="shared" si="62"/>
        <v>0</v>
      </c>
      <c r="R46" s="56">
        <v>1</v>
      </c>
      <c r="S46" s="55" t="s">
        <v>173</v>
      </c>
      <c r="T46" s="34"/>
      <c r="U46" s="153" t="str">
        <f>IFERROR(VLOOKUP(V46,Resumo!$D$7:$E$147,2,FALSE),"")</f>
        <v>A</v>
      </c>
      <c r="V46" s="114" t="s">
        <v>148</v>
      </c>
      <c r="W46" s="114">
        <f t="shared" si="50"/>
        <v>0</v>
      </c>
      <c r="X46" s="114">
        <f t="shared" si="50"/>
        <v>0</v>
      </c>
      <c r="Y46" s="114">
        <f t="shared" si="50"/>
        <v>0</v>
      </c>
      <c r="Z46" s="114">
        <f t="shared" si="50"/>
        <v>0</v>
      </c>
      <c r="AA46" s="114">
        <f t="shared" si="50"/>
        <v>0</v>
      </c>
      <c r="AB46" s="114">
        <f t="shared" si="50"/>
        <v>1</v>
      </c>
      <c r="AC46" s="154">
        <f t="shared" si="50"/>
        <v>3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 t="s">
        <v>197</v>
      </c>
      <c r="D47" s="56"/>
      <c r="E47" s="56">
        <f t="shared" si="51"/>
        <v>1</v>
      </c>
      <c r="F47" s="56">
        <f t="shared" si="52"/>
        <v>3</v>
      </c>
      <c r="G47" s="56">
        <f t="shared" si="53"/>
        <v>3</v>
      </c>
      <c r="H47" s="56">
        <f t="shared" si="54"/>
        <v>0</v>
      </c>
      <c r="I47" s="56">
        <f t="shared" si="55"/>
        <v>1</v>
      </c>
      <c r="J47" s="56">
        <f t="shared" si="56"/>
        <v>0</v>
      </c>
      <c r="K47" s="57"/>
      <c r="L47" s="56">
        <f t="shared" si="57"/>
        <v>1</v>
      </c>
      <c r="M47" s="56">
        <f t="shared" si="58"/>
        <v>3</v>
      </c>
      <c r="N47" s="56">
        <f t="shared" si="59"/>
        <v>3</v>
      </c>
      <c r="O47" s="56">
        <f t="shared" si="60"/>
        <v>0</v>
      </c>
      <c r="P47" s="56">
        <f t="shared" si="61"/>
        <v>1</v>
      </c>
      <c r="Q47" s="56">
        <f t="shared" si="62"/>
        <v>0</v>
      </c>
      <c r="R47" s="56"/>
      <c r="S47" s="55" t="s">
        <v>144</v>
      </c>
      <c r="T47" s="34"/>
      <c r="U47" s="153" t="str">
        <f>IFERROR(VLOOKUP(V47,Resumo!$D$7:$E$147,2,FALSE),"")</f>
        <v>L</v>
      </c>
      <c r="V47" s="114" t="s">
        <v>114</v>
      </c>
      <c r="W47" s="114">
        <f t="shared" si="50"/>
        <v>0</v>
      </c>
      <c r="X47" s="114">
        <f t="shared" si="50"/>
        <v>0</v>
      </c>
      <c r="Y47" s="114">
        <f t="shared" si="50"/>
        <v>4</v>
      </c>
      <c r="Z47" s="114">
        <f t="shared" si="50"/>
        <v>0</v>
      </c>
      <c r="AA47" s="114">
        <f t="shared" si="50"/>
        <v>0</v>
      </c>
      <c r="AB47" s="114">
        <f t="shared" si="50"/>
        <v>0</v>
      </c>
      <c r="AC47" s="154">
        <f t="shared" si="50"/>
        <v>0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 t="s">
        <v>147</v>
      </c>
      <c r="D48" s="56"/>
      <c r="E48" s="56">
        <f t="shared" si="51"/>
        <v>1</v>
      </c>
      <c r="F48" s="56">
        <f t="shared" si="52"/>
        <v>3</v>
      </c>
      <c r="G48" s="56">
        <f t="shared" si="53"/>
        <v>3</v>
      </c>
      <c r="H48" s="56">
        <f t="shared" si="54"/>
        <v>0</v>
      </c>
      <c r="I48" s="56">
        <f t="shared" si="55"/>
        <v>1</v>
      </c>
      <c r="J48" s="56">
        <f t="shared" si="56"/>
        <v>0</v>
      </c>
      <c r="K48" s="57"/>
      <c r="L48" s="56">
        <f t="shared" si="57"/>
        <v>1</v>
      </c>
      <c r="M48" s="56">
        <f t="shared" si="58"/>
        <v>3</v>
      </c>
      <c r="N48" s="56">
        <f t="shared" si="59"/>
        <v>3</v>
      </c>
      <c r="O48" s="56">
        <f t="shared" si="60"/>
        <v>0</v>
      </c>
      <c r="P48" s="56">
        <f t="shared" si="61"/>
        <v>1</v>
      </c>
      <c r="Q48" s="56">
        <f t="shared" si="62"/>
        <v>0</v>
      </c>
      <c r="R48" s="56"/>
      <c r="S48" s="55" t="s">
        <v>172</v>
      </c>
      <c r="T48" s="34"/>
      <c r="U48" s="153" t="str">
        <f>IFERROR(VLOOKUP(V48,Resumo!$D$7:$E$147,2,FALSE),"")</f>
        <v>M</v>
      </c>
      <c r="V48" s="114" t="s">
        <v>174</v>
      </c>
      <c r="W48" s="114">
        <f t="shared" si="50"/>
        <v>0</v>
      </c>
      <c r="X48" s="114">
        <f t="shared" si="50"/>
        <v>0</v>
      </c>
      <c r="Y48" s="114">
        <f t="shared" si="50"/>
        <v>0</v>
      </c>
      <c r="Z48" s="114">
        <f t="shared" si="50"/>
        <v>0</v>
      </c>
      <c r="AA48" s="114">
        <f t="shared" si="50"/>
        <v>0</v>
      </c>
      <c r="AB48" s="114">
        <f t="shared" si="50"/>
        <v>3</v>
      </c>
      <c r="AC48" s="154">
        <f t="shared" si="50"/>
        <v>1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 t="s">
        <v>175</v>
      </c>
      <c r="D49" s="56">
        <v>1</v>
      </c>
      <c r="E49" s="56">
        <f t="shared" si="51"/>
        <v>1</v>
      </c>
      <c r="F49" s="56">
        <f t="shared" si="52"/>
        <v>3</v>
      </c>
      <c r="G49" s="56">
        <f t="shared" si="53"/>
        <v>3</v>
      </c>
      <c r="H49" s="56">
        <f t="shared" si="54"/>
        <v>0</v>
      </c>
      <c r="I49" s="56">
        <f t="shared" si="55"/>
        <v>1</v>
      </c>
      <c r="J49" s="56">
        <f t="shared" si="56"/>
        <v>0</v>
      </c>
      <c r="K49" s="57"/>
      <c r="L49" s="56">
        <f t="shared" si="57"/>
        <v>1</v>
      </c>
      <c r="M49" s="56">
        <f t="shared" si="58"/>
        <v>3</v>
      </c>
      <c r="N49" s="56">
        <f t="shared" si="59"/>
        <v>3</v>
      </c>
      <c r="O49" s="56">
        <f t="shared" si="60"/>
        <v>0</v>
      </c>
      <c r="P49" s="56">
        <f t="shared" si="61"/>
        <v>1</v>
      </c>
      <c r="Q49" s="56">
        <f t="shared" si="62"/>
        <v>0</v>
      </c>
      <c r="R49" s="56">
        <v>1</v>
      </c>
      <c r="S49" s="55" t="s">
        <v>119</v>
      </c>
      <c r="T49" s="34"/>
      <c r="U49" s="153" t="str">
        <f>IFERROR(VLOOKUP(V49,Resumo!$D$7:$E$147,2,FALSE),"")</f>
        <v>A</v>
      </c>
      <c r="V49" s="114" t="s">
        <v>12</v>
      </c>
      <c r="W49" s="114">
        <f t="shared" si="50"/>
        <v>0</v>
      </c>
      <c r="X49" s="114">
        <f t="shared" si="50"/>
        <v>0</v>
      </c>
      <c r="Y49" s="114">
        <f t="shared" si="50"/>
        <v>0</v>
      </c>
      <c r="Z49" s="114">
        <f t="shared" si="50"/>
        <v>0</v>
      </c>
      <c r="AA49" s="114">
        <f t="shared" si="50"/>
        <v>0</v>
      </c>
      <c r="AB49" s="114">
        <f t="shared" si="50"/>
        <v>0</v>
      </c>
      <c r="AC49" s="154">
        <f t="shared" si="50"/>
        <v>3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 t="s">
        <v>174</v>
      </c>
      <c r="D50" s="56"/>
      <c r="E50" s="56">
        <f t="shared" si="51"/>
        <v>1</v>
      </c>
      <c r="F50" s="56">
        <f t="shared" si="52"/>
        <v>3</v>
      </c>
      <c r="G50" s="56">
        <f t="shared" si="53"/>
        <v>3</v>
      </c>
      <c r="H50" s="56">
        <f t="shared" si="54"/>
        <v>0</v>
      </c>
      <c r="I50" s="56">
        <f t="shared" si="55"/>
        <v>1</v>
      </c>
      <c r="J50" s="56">
        <f t="shared" si="56"/>
        <v>0</v>
      </c>
      <c r="K50" s="57"/>
      <c r="L50" s="56">
        <f t="shared" si="57"/>
        <v>1</v>
      </c>
      <c r="M50" s="56">
        <f t="shared" si="58"/>
        <v>3</v>
      </c>
      <c r="N50" s="56">
        <f t="shared" si="59"/>
        <v>3</v>
      </c>
      <c r="O50" s="56">
        <f t="shared" si="60"/>
        <v>0</v>
      </c>
      <c r="P50" s="56">
        <f t="shared" si="61"/>
        <v>1</v>
      </c>
      <c r="Q50" s="56">
        <f t="shared" si="62"/>
        <v>0</v>
      </c>
      <c r="R50" s="56">
        <v>1</v>
      </c>
      <c r="S50" s="55" t="s">
        <v>143</v>
      </c>
      <c r="T50" s="34"/>
      <c r="U50" s="153" t="str">
        <f>IFERROR(VLOOKUP(V50,Resumo!$D$7:$E$147,2,FALSE),"")</f>
        <v>L</v>
      </c>
      <c r="V50" s="114" t="s">
        <v>173</v>
      </c>
      <c r="W50" s="114">
        <f t="shared" si="50"/>
        <v>0</v>
      </c>
      <c r="X50" s="114">
        <f t="shared" si="50"/>
        <v>0</v>
      </c>
      <c r="Y50" s="114">
        <f t="shared" si="50"/>
        <v>5</v>
      </c>
      <c r="Z50" s="114">
        <f t="shared" si="50"/>
        <v>0</v>
      </c>
      <c r="AA50" s="114">
        <f t="shared" si="50"/>
        <v>0</v>
      </c>
      <c r="AB50" s="114">
        <f t="shared" si="50"/>
        <v>0</v>
      </c>
      <c r="AC50" s="154">
        <f t="shared" si="50"/>
        <v>0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 t="s">
        <v>148</v>
      </c>
      <c r="D51" s="56">
        <v>2</v>
      </c>
      <c r="E51" s="56">
        <f t="shared" si="51"/>
        <v>1</v>
      </c>
      <c r="F51" s="56">
        <f t="shared" si="52"/>
        <v>3</v>
      </c>
      <c r="G51" s="56">
        <f t="shared" si="53"/>
        <v>3</v>
      </c>
      <c r="H51" s="56">
        <f t="shared" si="54"/>
        <v>0</v>
      </c>
      <c r="I51" s="56">
        <f t="shared" si="55"/>
        <v>1</v>
      </c>
      <c r="J51" s="56">
        <f t="shared" si="56"/>
        <v>0</v>
      </c>
      <c r="K51" s="57"/>
      <c r="L51" s="56">
        <f t="shared" si="57"/>
        <v>1</v>
      </c>
      <c r="M51" s="56">
        <f t="shared" si="58"/>
        <v>3</v>
      </c>
      <c r="N51" s="56">
        <f t="shared" si="59"/>
        <v>3</v>
      </c>
      <c r="O51" s="56">
        <f t="shared" si="60"/>
        <v>0</v>
      </c>
      <c r="P51" s="56">
        <f t="shared" si="61"/>
        <v>1</v>
      </c>
      <c r="Q51" s="56">
        <f t="shared" si="62"/>
        <v>0</v>
      </c>
      <c r="R51" s="56"/>
      <c r="S51" s="55" t="s">
        <v>12</v>
      </c>
      <c r="T51" s="34"/>
      <c r="U51" s="153" t="str">
        <f>IFERROR(VLOOKUP(V51,Resumo!$D$7:$E$147,2,FALSE),"")</f>
        <v>M</v>
      </c>
      <c r="V51" s="114" t="s">
        <v>15</v>
      </c>
      <c r="W51" s="114">
        <f t="shared" si="50"/>
        <v>0</v>
      </c>
      <c r="X51" s="114">
        <f t="shared" si="50"/>
        <v>0</v>
      </c>
      <c r="Y51" s="114">
        <f t="shared" si="50"/>
        <v>0</v>
      </c>
      <c r="Z51" s="114">
        <f t="shared" si="50"/>
        <v>0</v>
      </c>
      <c r="AA51" s="114">
        <f t="shared" si="50"/>
        <v>0</v>
      </c>
      <c r="AB51" s="114">
        <f t="shared" si="50"/>
        <v>1</v>
      </c>
      <c r="AC51" s="154">
        <f t="shared" si="50"/>
        <v>3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3</v>
      </c>
      <c r="G52" s="56">
        <f t="shared" si="53"/>
        <v>3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3</v>
      </c>
      <c r="N52" s="56">
        <f t="shared" si="59"/>
        <v>3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M</v>
      </c>
      <c r="V52" s="114" t="s">
        <v>119</v>
      </c>
      <c r="W52" s="114">
        <f t="shared" si="50"/>
        <v>0</v>
      </c>
      <c r="X52" s="114">
        <f t="shared" si="50"/>
        <v>0</v>
      </c>
      <c r="Y52" s="114">
        <f t="shared" si="50"/>
        <v>0</v>
      </c>
      <c r="Z52" s="114">
        <f t="shared" si="50"/>
        <v>0</v>
      </c>
      <c r="AA52" s="114">
        <f t="shared" si="50"/>
        <v>0</v>
      </c>
      <c r="AB52" s="114">
        <f t="shared" si="50"/>
        <v>4</v>
      </c>
      <c r="AC52" s="154">
        <f t="shared" si="50"/>
        <v>0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3</v>
      </c>
      <c r="G53" s="67">
        <f t="shared" si="53"/>
        <v>3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3</v>
      </c>
      <c r="N53" s="67">
        <f t="shared" si="59"/>
        <v>3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L</v>
      </c>
      <c r="V53" s="114" t="s">
        <v>144</v>
      </c>
      <c r="W53" s="114">
        <f t="shared" si="50"/>
        <v>0</v>
      </c>
      <c r="X53" s="114">
        <f t="shared" si="50"/>
        <v>0</v>
      </c>
      <c r="Y53" s="114">
        <f t="shared" si="50"/>
        <v>0</v>
      </c>
      <c r="Z53" s="114">
        <f t="shared" si="50"/>
        <v>5</v>
      </c>
      <c r="AA53" s="114">
        <f t="shared" si="50"/>
        <v>0</v>
      </c>
      <c r="AB53" s="114">
        <f t="shared" si="50"/>
        <v>0</v>
      </c>
      <c r="AC53" s="154">
        <f t="shared" si="50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L</v>
      </c>
      <c r="V54" s="114" t="s">
        <v>82</v>
      </c>
      <c r="W54" s="114">
        <f t="shared" si="50"/>
        <v>0</v>
      </c>
      <c r="X54" s="114">
        <f t="shared" si="50"/>
        <v>0</v>
      </c>
      <c r="Y54" s="114">
        <f t="shared" si="50"/>
        <v>0</v>
      </c>
      <c r="Z54" s="114">
        <f t="shared" si="50"/>
        <v>1</v>
      </c>
      <c r="AA54" s="114">
        <f t="shared" si="50"/>
        <v>0</v>
      </c>
      <c r="AB54" s="114">
        <f t="shared" si="50"/>
        <v>0</v>
      </c>
      <c r="AC54" s="154">
        <f t="shared" si="50"/>
        <v>0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M</v>
      </c>
      <c r="V55" s="114" t="s">
        <v>143</v>
      </c>
      <c r="W55" s="114">
        <f t="shared" si="50"/>
        <v>0</v>
      </c>
      <c r="X55" s="114">
        <f t="shared" si="50"/>
        <v>0</v>
      </c>
      <c r="Y55" s="114">
        <f t="shared" si="50"/>
        <v>0</v>
      </c>
      <c r="Z55" s="114">
        <f t="shared" si="50"/>
        <v>0</v>
      </c>
      <c r="AA55" s="114">
        <f t="shared" si="50"/>
        <v>0</v>
      </c>
      <c r="AB55" s="114">
        <f t="shared" si="50"/>
        <v>4</v>
      </c>
      <c r="AC55" s="154">
        <f t="shared" si="50"/>
        <v>0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 t="str">
        <f>C4</f>
        <v>Preto</v>
      </c>
      <c r="D56" s="49">
        <f>SUM(D57:D66)</f>
        <v>4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3</v>
      </c>
      <c r="S56" s="48" t="str">
        <f>S4</f>
        <v>Branco</v>
      </c>
      <c r="T56" s="34"/>
      <c r="U56" s="153" t="str">
        <f>IFERROR(VLOOKUP(V56,Resumo!$D$7:$E$147,2,FALSE),"")</f>
        <v>M</v>
      </c>
      <c r="V56" s="114" t="s">
        <v>172</v>
      </c>
      <c r="W56" s="114">
        <f t="shared" si="50"/>
        <v>0</v>
      </c>
      <c r="X56" s="114">
        <f t="shared" si="50"/>
        <v>0</v>
      </c>
      <c r="Y56" s="114">
        <f t="shared" si="50"/>
        <v>0</v>
      </c>
      <c r="Z56" s="114">
        <f t="shared" si="50"/>
        <v>0</v>
      </c>
      <c r="AA56" s="114">
        <f t="shared" si="50"/>
        <v>3</v>
      </c>
      <c r="AB56" s="114">
        <f t="shared" si="50"/>
        <v>1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 t="str">
        <f>C5</f>
        <v>Colome</v>
      </c>
      <c r="D57" s="56"/>
      <c r="E57" s="56">
        <f t="shared" ref="E57:E66" si="63">IF((C57=""),0,IF($D$56=$R$56,1,IF($D$56&gt;$R$56,3,IF($D$56&lt;$R$56,0))))</f>
        <v>3</v>
      </c>
      <c r="F57" s="56">
        <f t="shared" ref="F57:F66" si="64">$D$56</f>
        <v>4</v>
      </c>
      <c r="G57" s="56">
        <f t="shared" ref="G57:G66" si="65">$R$56</f>
        <v>3</v>
      </c>
      <c r="H57" s="56">
        <f t="shared" ref="H57:H66" si="66">IF((C57=""),0,IF($D$56&gt;$R$56,1,0))</f>
        <v>1</v>
      </c>
      <c r="I57" s="56">
        <f t="shared" ref="I57:I66" si="67">IF((C57=""),0,IF($D$56=$R$56,1,0))</f>
        <v>0</v>
      </c>
      <c r="J57" s="56">
        <f t="shared" ref="J57:J66" si="68">IF((C57=""),0,IF($D$56&lt;$R$56,1,0))</f>
        <v>0</v>
      </c>
      <c r="K57" s="57"/>
      <c r="L57" s="56">
        <f t="shared" ref="L57:L66" si="69">IF((S57=""),0,IF($D$56=$R$56,1,IF($D$56&lt;$R$56,3,IF($D$56&gt;$R$56,0))))</f>
        <v>0</v>
      </c>
      <c r="M57" s="56">
        <f t="shared" ref="M57:M66" si="70">$R$56</f>
        <v>3</v>
      </c>
      <c r="N57" s="56">
        <f t="shared" ref="N57:N66" si="71">$D$56</f>
        <v>4</v>
      </c>
      <c r="O57" s="56">
        <f t="shared" ref="O57:O66" si="72">IF((S57=""),0,IF($D$56&lt;$R$56,1,0))</f>
        <v>0</v>
      </c>
      <c r="P57" s="56">
        <f t="shared" ref="P57:P66" si="73">IF((S57=""),0,IF($D$56=$R$56,1,0))</f>
        <v>0</v>
      </c>
      <c r="Q57" s="56">
        <f t="shared" ref="Q57:Q66" si="74">IF((S57=""),0,IF($D$56&gt;$R$56,1,0))</f>
        <v>1</v>
      </c>
      <c r="R57" s="56"/>
      <c r="S57" s="55" t="str">
        <f>S5</f>
        <v>Ralph</v>
      </c>
      <c r="T57" s="34"/>
      <c r="U57" s="153" t="str">
        <f>IFERROR(VLOOKUP(V57,Resumo!$D$7:$E$147,2,FALSE),"")</f>
        <v>M</v>
      </c>
      <c r="V57" s="114" t="s">
        <v>147</v>
      </c>
      <c r="W57" s="114">
        <f t="shared" si="50"/>
        <v>0</v>
      </c>
      <c r="X57" s="114">
        <f t="shared" si="50"/>
        <v>0</v>
      </c>
      <c r="Y57" s="114">
        <f t="shared" si="50"/>
        <v>0</v>
      </c>
      <c r="Z57" s="114">
        <f t="shared" si="50"/>
        <v>0</v>
      </c>
      <c r="AA57" s="114">
        <f t="shared" si="50"/>
        <v>4</v>
      </c>
      <c r="AB57" s="114">
        <f t="shared" si="50"/>
        <v>0</v>
      </c>
      <c r="AC57" s="154">
        <f t="shared" si="50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 t="s">
        <v>84</v>
      </c>
      <c r="D58" s="56"/>
      <c r="E58" s="56">
        <f t="shared" si="63"/>
        <v>3</v>
      </c>
      <c r="F58" s="56">
        <f t="shared" si="64"/>
        <v>4</v>
      </c>
      <c r="G58" s="56">
        <f t="shared" si="65"/>
        <v>3</v>
      </c>
      <c r="H58" s="56">
        <f t="shared" si="66"/>
        <v>1</v>
      </c>
      <c r="I58" s="56">
        <f t="shared" si="67"/>
        <v>0</v>
      </c>
      <c r="J58" s="56">
        <f t="shared" si="68"/>
        <v>0</v>
      </c>
      <c r="K58" s="57"/>
      <c r="L58" s="56">
        <f t="shared" si="69"/>
        <v>0</v>
      </c>
      <c r="M58" s="56">
        <f t="shared" si="70"/>
        <v>3</v>
      </c>
      <c r="N58" s="56">
        <f t="shared" si="71"/>
        <v>4</v>
      </c>
      <c r="O58" s="56">
        <f t="shared" si="72"/>
        <v>0</v>
      </c>
      <c r="P58" s="56">
        <f t="shared" si="73"/>
        <v>0</v>
      </c>
      <c r="Q58" s="56">
        <f t="shared" si="74"/>
        <v>1</v>
      </c>
      <c r="R58" s="56"/>
      <c r="S58" s="55" t="s">
        <v>142</v>
      </c>
      <c r="T58" s="34"/>
      <c r="U58" s="153" t="str">
        <f>IFERROR(VLOOKUP(V58,Resumo!$D$7:$E$147,2,FALSE),"")</f>
        <v>Z</v>
      </c>
      <c r="V58" s="114" t="s">
        <v>84</v>
      </c>
      <c r="W58" s="114">
        <f t="shared" si="50"/>
        <v>0</v>
      </c>
      <c r="X58" s="114">
        <f t="shared" si="50"/>
        <v>5</v>
      </c>
      <c r="Y58" s="114">
        <f t="shared" si="50"/>
        <v>0</v>
      </c>
      <c r="Z58" s="114">
        <f t="shared" si="50"/>
        <v>0</v>
      </c>
      <c r="AA58" s="114">
        <f t="shared" si="50"/>
        <v>0</v>
      </c>
      <c r="AB58" s="114">
        <f t="shared" si="50"/>
        <v>0</v>
      </c>
      <c r="AC58" s="154">
        <f t="shared" si="50"/>
        <v>0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 t="s">
        <v>169</v>
      </c>
      <c r="D59" s="56"/>
      <c r="E59" s="56">
        <f t="shared" si="63"/>
        <v>3</v>
      </c>
      <c r="F59" s="56">
        <f t="shared" si="64"/>
        <v>4</v>
      </c>
      <c r="G59" s="56">
        <f t="shared" si="65"/>
        <v>3</v>
      </c>
      <c r="H59" s="56">
        <f t="shared" si="66"/>
        <v>1</v>
      </c>
      <c r="I59" s="56">
        <f t="shared" si="67"/>
        <v>0</v>
      </c>
      <c r="J59" s="56">
        <f t="shared" si="68"/>
        <v>0</v>
      </c>
      <c r="K59" s="57"/>
      <c r="L59" s="56">
        <f t="shared" si="69"/>
        <v>0</v>
      </c>
      <c r="M59" s="56">
        <f t="shared" si="70"/>
        <v>3</v>
      </c>
      <c r="N59" s="56">
        <f t="shared" si="71"/>
        <v>4</v>
      </c>
      <c r="O59" s="56">
        <f t="shared" si="72"/>
        <v>0</v>
      </c>
      <c r="P59" s="56">
        <f t="shared" si="73"/>
        <v>0</v>
      </c>
      <c r="Q59" s="56">
        <f t="shared" si="74"/>
        <v>1</v>
      </c>
      <c r="R59" s="56"/>
      <c r="S59" s="55" t="s">
        <v>173</v>
      </c>
      <c r="T59" s="34"/>
      <c r="U59" s="153" t="str">
        <f>IFERROR(VLOOKUP(V59,Resumo!$D$7:$E$147,2,FALSE),"")</f>
        <v>M</v>
      </c>
      <c r="V59" s="114" t="s">
        <v>169</v>
      </c>
      <c r="W59" s="114">
        <f t="shared" ref="W59:AC74" si="75">COUNTIFS($C$4:$C$131,$V59,$B$4:$B$131,W$42)+COUNTIFS($S$4:$S$131,$V59,$B$4:$B$131,W$42)</f>
        <v>0</v>
      </c>
      <c r="X59" s="114">
        <f t="shared" si="75"/>
        <v>0</v>
      </c>
      <c r="Y59" s="114">
        <f t="shared" si="75"/>
        <v>1</v>
      </c>
      <c r="Z59" s="114">
        <f t="shared" si="75"/>
        <v>0</v>
      </c>
      <c r="AA59" s="114">
        <f t="shared" si="75"/>
        <v>0</v>
      </c>
      <c r="AB59" s="114">
        <f t="shared" si="75"/>
        <v>2</v>
      </c>
      <c r="AC59" s="154">
        <f t="shared" si="75"/>
        <v>0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 t="s">
        <v>144</v>
      </c>
      <c r="D60" s="56"/>
      <c r="E60" s="56">
        <f t="shared" si="63"/>
        <v>3</v>
      </c>
      <c r="F60" s="56">
        <f t="shared" si="64"/>
        <v>4</v>
      </c>
      <c r="G60" s="56">
        <f t="shared" si="65"/>
        <v>3</v>
      </c>
      <c r="H60" s="56">
        <f t="shared" si="66"/>
        <v>1</v>
      </c>
      <c r="I60" s="56">
        <f t="shared" si="67"/>
        <v>0</v>
      </c>
      <c r="J60" s="56">
        <f t="shared" si="68"/>
        <v>0</v>
      </c>
      <c r="K60" s="57"/>
      <c r="L60" s="56">
        <f t="shared" si="69"/>
        <v>0</v>
      </c>
      <c r="M60" s="56">
        <f t="shared" si="70"/>
        <v>3</v>
      </c>
      <c r="N60" s="56">
        <f t="shared" si="71"/>
        <v>4</v>
      </c>
      <c r="O60" s="56">
        <f t="shared" si="72"/>
        <v>0</v>
      </c>
      <c r="P60" s="56">
        <f t="shared" si="73"/>
        <v>0</v>
      </c>
      <c r="Q60" s="56">
        <f t="shared" si="74"/>
        <v>1</v>
      </c>
      <c r="R60" s="56"/>
      <c r="S60" s="55" t="s">
        <v>197</v>
      </c>
      <c r="T60" s="34"/>
      <c r="U60" s="153" t="str">
        <f>IFERROR(VLOOKUP(V60,Resumo!$D$7:$E$147,2,FALSE),"")</f>
        <v>M</v>
      </c>
      <c r="V60" s="114" t="s">
        <v>175</v>
      </c>
      <c r="W60" s="114">
        <f t="shared" si="75"/>
        <v>0</v>
      </c>
      <c r="X60" s="114">
        <f t="shared" si="75"/>
        <v>0</v>
      </c>
      <c r="Y60" s="114">
        <f t="shared" si="75"/>
        <v>0</v>
      </c>
      <c r="Z60" s="114">
        <f t="shared" si="75"/>
        <v>0</v>
      </c>
      <c r="AA60" s="114">
        <f t="shared" si="75"/>
        <v>0</v>
      </c>
      <c r="AB60" s="114">
        <f t="shared" si="75"/>
        <v>4</v>
      </c>
      <c r="AC60" s="154">
        <f t="shared" si="75"/>
        <v>0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 t="s">
        <v>85</v>
      </c>
      <c r="D61" s="56"/>
      <c r="E61" s="56">
        <f t="shared" si="63"/>
        <v>3</v>
      </c>
      <c r="F61" s="56">
        <f t="shared" si="64"/>
        <v>4</v>
      </c>
      <c r="G61" s="56">
        <f t="shared" si="65"/>
        <v>3</v>
      </c>
      <c r="H61" s="56">
        <f t="shared" si="66"/>
        <v>1</v>
      </c>
      <c r="I61" s="56">
        <f t="shared" si="67"/>
        <v>0</v>
      </c>
      <c r="J61" s="56">
        <f t="shared" si="68"/>
        <v>0</v>
      </c>
      <c r="K61" s="57"/>
      <c r="L61" s="56">
        <f t="shared" si="69"/>
        <v>0</v>
      </c>
      <c r="M61" s="56">
        <f t="shared" si="70"/>
        <v>3</v>
      </c>
      <c r="N61" s="56">
        <f t="shared" si="71"/>
        <v>4</v>
      </c>
      <c r="O61" s="56">
        <f t="shared" si="72"/>
        <v>0</v>
      </c>
      <c r="P61" s="56">
        <f t="shared" si="73"/>
        <v>0</v>
      </c>
      <c r="Q61" s="56">
        <f t="shared" si="74"/>
        <v>1</v>
      </c>
      <c r="R61" s="56"/>
      <c r="S61" s="55" t="s">
        <v>147</v>
      </c>
      <c r="T61" s="34"/>
      <c r="U61" s="153" t="str">
        <f>IFERROR(VLOOKUP(V61,Resumo!$D$7:$E$147,2,FALSE),"")</f>
        <v>V</v>
      </c>
      <c r="V61" s="114" t="s">
        <v>85</v>
      </c>
      <c r="W61" s="114">
        <f t="shared" si="75"/>
        <v>0</v>
      </c>
      <c r="X61" s="114">
        <f t="shared" si="75"/>
        <v>0</v>
      </c>
      <c r="Y61" s="114">
        <f t="shared" si="75"/>
        <v>0</v>
      </c>
      <c r="Z61" s="114">
        <f t="shared" si="75"/>
        <v>0</v>
      </c>
      <c r="AA61" s="114">
        <f t="shared" si="75"/>
        <v>3</v>
      </c>
      <c r="AB61" s="114">
        <f t="shared" si="75"/>
        <v>0</v>
      </c>
      <c r="AC61" s="154">
        <f t="shared" si="75"/>
        <v>0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 t="s">
        <v>172</v>
      </c>
      <c r="D62" s="56"/>
      <c r="E62" s="56">
        <f t="shared" si="63"/>
        <v>3</v>
      </c>
      <c r="F62" s="56">
        <f t="shared" si="64"/>
        <v>4</v>
      </c>
      <c r="G62" s="56">
        <f t="shared" si="65"/>
        <v>3</v>
      </c>
      <c r="H62" s="56">
        <f t="shared" si="66"/>
        <v>1</v>
      </c>
      <c r="I62" s="56">
        <f t="shared" si="67"/>
        <v>0</v>
      </c>
      <c r="J62" s="56">
        <f t="shared" si="68"/>
        <v>0</v>
      </c>
      <c r="K62" s="57"/>
      <c r="L62" s="56">
        <f t="shared" si="69"/>
        <v>0</v>
      </c>
      <c r="M62" s="56">
        <f t="shared" si="70"/>
        <v>3</v>
      </c>
      <c r="N62" s="56">
        <f t="shared" si="71"/>
        <v>4</v>
      </c>
      <c r="O62" s="56">
        <f t="shared" si="72"/>
        <v>0</v>
      </c>
      <c r="P62" s="56">
        <f t="shared" si="73"/>
        <v>0</v>
      </c>
      <c r="Q62" s="56">
        <f t="shared" si="74"/>
        <v>1</v>
      </c>
      <c r="R62" s="56">
        <v>2</v>
      </c>
      <c r="S62" s="55" t="s">
        <v>175</v>
      </c>
      <c r="T62" s="34"/>
      <c r="U62" s="153" t="str">
        <f>IFERROR(VLOOKUP(V62,Resumo!$D$7:$E$147,2,FALSE),"")</f>
        <v>L</v>
      </c>
      <c r="V62" s="114" t="s">
        <v>197</v>
      </c>
      <c r="W62" s="114">
        <f t="shared" si="75"/>
        <v>0</v>
      </c>
      <c r="X62" s="114">
        <f t="shared" si="75"/>
        <v>0</v>
      </c>
      <c r="Y62" s="114">
        <f t="shared" si="75"/>
        <v>0</v>
      </c>
      <c r="Z62" s="114">
        <f t="shared" si="75"/>
        <v>4</v>
      </c>
      <c r="AA62" s="114">
        <f t="shared" si="75"/>
        <v>0</v>
      </c>
      <c r="AB62" s="114">
        <f t="shared" si="75"/>
        <v>0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 t="s">
        <v>119</v>
      </c>
      <c r="D63" s="56">
        <v>1</v>
      </c>
      <c r="E63" s="56">
        <f t="shared" si="63"/>
        <v>3</v>
      </c>
      <c r="F63" s="56">
        <f t="shared" si="64"/>
        <v>4</v>
      </c>
      <c r="G63" s="56">
        <f t="shared" si="65"/>
        <v>3</v>
      </c>
      <c r="H63" s="56">
        <f t="shared" si="66"/>
        <v>1</v>
      </c>
      <c r="I63" s="56">
        <f t="shared" si="67"/>
        <v>0</v>
      </c>
      <c r="J63" s="56">
        <f t="shared" si="68"/>
        <v>0</v>
      </c>
      <c r="K63" s="57"/>
      <c r="L63" s="56">
        <f t="shared" si="69"/>
        <v>0</v>
      </c>
      <c r="M63" s="56">
        <f t="shared" si="70"/>
        <v>3</v>
      </c>
      <c r="N63" s="56">
        <f t="shared" si="71"/>
        <v>4</v>
      </c>
      <c r="O63" s="56">
        <f t="shared" si="72"/>
        <v>0</v>
      </c>
      <c r="P63" s="56">
        <f t="shared" si="73"/>
        <v>0</v>
      </c>
      <c r="Q63" s="56">
        <f t="shared" si="74"/>
        <v>1</v>
      </c>
      <c r="R63" s="56"/>
      <c r="S63" s="55" t="s">
        <v>174</v>
      </c>
      <c r="T63" s="34"/>
      <c r="U63" s="153" t="str">
        <f>IFERROR(VLOOKUP(V63,Resumo!$D$7:$E$147,2,FALSE),"")</f>
        <v/>
      </c>
      <c r="V63" s="114"/>
      <c r="W63" s="114">
        <f t="shared" si="75"/>
        <v>0</v>
      </c>
      <c r="X63" s="114">
        <f t="shared" si="75"/>
        <v>0</v>
      </c>
      <c r="Y63" s="114">
        <f t="shared" si="75"/>
        <v>0</v>
      </c>
      <c r="Z63" s="114">
        <f t="shared" si="75"/>
        <v>0</v>
      </c>
      <c r="AA63" s="114">
        <f t="shared" si="75"/>
        <v>0</v>
      </c>
      <c r="AB63" s="114">
        <f t="shared" si="75"/>
        <v>0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 t="s">
        <v>15</v>
      </c>
      <c r="D64" s="56">
        <v>3</v>
      </c>
      <c r="E64" s="56">
        <f t="shared" si="63"/>
        <v>3</v>
      </c>
      <c r="F64" s="56">
        <f t="shared" si="64"/>
        <v>4</v>
      </c>
      <c r="G64" s="56">
        <f t="shared" si="65"/>
        <v>3</v>
      </c>
      <c r="H64" s="56">
        <f t="shared" si="66"/>
        <v>1</v>
      </c>
      <c r="I64" s="56">
        <f t="shared" si="67"/>
        <v>0</v>
      </c>
      <c r="J64" s="56">
        <f t="shared" si="68"/>
        <v>0</v>
      </c>
      <c r="K64" s="57"/>
      <c r="L64" s="56">
        <f t="shared" si="69"/>
        <v>0</v>
      </c>
      <c r="M64" s="56">
        <f t="shared" si="70"/>
        <v>3</v>
      </c>
      <c r="N64" s="56">
        <f t="shared" si="71"/>
        <v>4</v>
      </c>
      <c r="O64" s="56">
        <f t="shared" si="72"/>
        <v>0</v>
      </c>
      <c r="P64" s="56">
        <f t="shared" si="73"/>
        <v>0</v>
      </c>
      <c r="Q64" s="56">
        <f t="shared" si="74"/>
        <v>1</v>
      </c>
      <c r="R64" s="56">
        <v>1</v>
      </c>
      <c r="S64" s="55" t="s">
        <v>148</v>
      </c>
      <c r="T64" s="34"/>
      <c r="U64" s="153" t="str">
        <f>IFERROR(VLOOKUP(V64,Resumo!$D$7:$E$147,2,FALSE),"")</f>
        <v/>
      </c>
      <c r="V64" s="114"/>
      <c r="W64" s="114">
        <f t="shared" si="75"/>
        <v>0</v>
      </c>
      <c r="X64" s="114">
        <f t="shared" si="75"/>
        <v>0</v>
      </c>
      <c r="Y64" s="114">
        <f t="shared" si="75"/>
        <v>0</v>
      </c>
      <c r="Z64" s="114">
        <f t="shared" si="75"/>
        <v>0</v>
      </c>
      <c r="AA64" s="114">
        <f t="shared" si="75"/>
        <v>0</v>
      </c>
      <c r="AB64" s="114">
        <f t="shared" si="75"/>
        <v>0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4</v>
      </c>
      <c r="G65" s="56">
        <f t="shared" si="65"/>
        <v>3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3</v>
      </c>
      <c r="N65" s="56">
        <f t="shared" si="71"/>
        <v>4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/>
      </c>
      <c r="V65" s="114"/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0</v>
      </c>
      <c r="AA65" s="114">
        <f t="shared" si="75"/>
        <v>0</v>
      </c>
      <c r="AB65" s="114">
        <f t="shared" si="75"/>
        <v>0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4</v>
      </c>
      <c r="G66" s="67">
        <f t="shared" si="65"/>
        <v>3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3</v>
      </c>
      <c r="N66" s="67">
        <f t="shared" si="71"/>
        <v>4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/>
      <c r="D69" s="49">
        <f>SUM(D70:D79)</f>
        <v>0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0</v>
      </c>
      <c r="S69" s="48"/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/>
      <c r="D70" s="56"/>
      <c r="E70" s="56">
        <f t="shared" ref="E70:E79" si="76">IF((C70=""),0,IF($D$69=$R$69,1,IF($D$69&gt;$R$69,3,IF($D$69&lt;$R$69,0))))</f>
        <v>0</v>
      </c>
      <c r="F70" s="56">
        <f t="shared" ref="F70:F79" si="77">$D$69</f>
        <v>0</v>
      </c>
      <c r="G70" s="56">
        <f t="shared" ref="G70:G79" si="78">$R$69</f>
        <v>0</v>
      </c>
      <c r="H70" s="56">
        <f t="shared" ref="H70:H79" si="79">IF((C70=""),0,IF($D$69&gt;$R$69,1,0))</f>
        <v>0</v>
      </c>
      <c r="I70" s="56">
        <f t="shared" ref="I70:I79" si="80">IF((C70=""),0,IF($D$69=$R$69,1,0))</f>
        <v>0</v>
      </c>
      <c r="J70" s="56">
        <f t="shared" ref="J70:J79" si="81">IF((C70=""),0,IF($D$69&lt;$R$69,1,0))</f>
        <v>0</v>
      </c>
      <c r="K70" s="57"/>
      <c r="L70" s="56">
        <f t="shared" ref="L70:L79" si="82">IF((S70=""),0,IF($D$69=$R$69,1,IF($D$69&lt;$R$69,3,IF($D$69&gt;$R$69,0))))</f>
        <v>0</v>
      </c>
      <c r="M70" s="56">
        <f t="shared" ref="M70:M79" si="83">$R$69</f>
        <v>0</v>
      </c>
      <c r="N70" s="56">
        <f t="shared" ref="N70:N79" si="84">$D$69</f>
        <v>0</v>
      </c>
      <c r="O70" s="56">
        <f t="shared" ref="O70:O79" si="85">IF((S70=""),0,IF($D$69&lt;$R$69,1,0))</f>
        <v>0</v>
      </c>
      <c r="P70" s="56">
        <f t="shared" ref="P70:P79" si="86">IF((S70=""),0,IF($D$69=$R$69,1,0))</f>
        <v>0</v>
      </c>
      <c r="Q70" s="56">
        <f t="shared" ref="Q70:Q79" si="87">IF((S70=""),0,IF($D$69&gt;$R$69,1,0))</f>
        <v>0</v>
      </c>
      <c r="R70" s="56"/>
      <c r="S70" s="55"/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/>
      <c r="D71" s="56"/>
      <c r="E71" s="56">
        <f t="shared" si="76"/>
        <v>0</v>
      </c>
      <c r="F71" s="56">
        <f t="shared" si="77"/>
        <v>0</v>
      </c>
      <c r="G71" s="56">
        <f t="shared" si="78"/>
        <v>0</v>
      </c>
      <c r="H71" s="56">
        <f t="shared" si="79"/>
        <v>0</v>
      </c>
      <c r="I71" s="56">
        <f t="shared" si="80"/>
        <v>0</v>
      </c>
      <c r="J71" s="56">
        <f t="shared" si="81"/>
        <v>0</v>
      </c>
      <c r="K71" s="57"/>
      <c r="L71" s="56">
        <f t="shared" si="82"/>
        <v>0</v>
      </c>
      <c r="M71" s="56">
        <f t="shared" si="83"/>
        <v>0</v>
      </c>
      <c r="N71" s="56">
        <f t="shared" si="84"/>
        <v>0</v>
      </c>
      <c r="O71" s="56">
        <f t="shared" si="85"/>
        <v>0</v>
      </c>
      <c r="P71" s="56">
        <f t="shared" si="86"/>
        <v>0</v>
      </c>
      <c r="Q71" s="56">
        <f t="shared" si="87"/>
        <v>0</v>
      </c>
      <c r="R71" s="56"/>
      <c r="S71" s="55"/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/>
      <c r="D72" s="56"/>
      <c r="E72" s="56">
        <f t="shared" si="76"/>
        <v>0</v>
      </c>
      <c r="F72" s="56">
        <f t="shared" si="77"/>
        <v>0</v>
      </c>
      <c r="G72" s="56">
        <f t="shared" si="78"/>
        <v>0</v>
      </c>
      <c r="H72" s="56">
        <f t="shared" si="79"/>
        <v>0</v>
      </c>
      <c r="I72" s="56">
        <f t="shared" si="80"/>
        <v>0</v>
      </c>
      <c r="J72" s="56">
        <f t="shared" si="81"/>
        <v>0</v>
      </c>
      <c r="K72" s="57"/>
      <c r="L72" s="56">
        <f t="shared" si="82"/>
        <v>0</v>
      </c>
      <c r="M72" s="56">
        <f t="shared" si="83"/>
        <v>0</v>
      </c>
      <c r="N72" s="56">
        <f t="shared" si="84"/>
        <v>0</v>
      </c>
      <c r="O72" s="56">
        <f t="shared" si="85"/>
        <v>0</v>
      </c>
      <c r="P72" s="56">
        <f t="shared" si="86"/>
        <v>0</v>
      </c>
      <c r="Q72" s="56">
        <f t="shared" si="87"/>
        <v>0</v>
      </c>
      <c r="R72" s="56"/>
      <c r="S72" s="55"/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/>
      <c r="D73" s="56"/>
      <c r="E73" s="56">
        <f t="shared" si="76"/>
        <v>0</v>
      </c>
      <c r="F73" s="56">
        <f t="shared" si="77"/>
        <v>0</v>
      </c>
      <c r="G73" s="56">
        <f t="shared" si="78"/>
        <v>0</v>
      </c>
      <c r="H73" s="56">
        <f t="shared" si="79"/>
        <v>0</v>
      </c>
      <c r="I73" s="56">
        <f t="shared" si="80"/>
        <v>0</v>
      </c>
      <c r="J73" s="56">
        <f t="shared" si="81"/>
        <v>0</v>
      </c>
      <c r="K73" s="57"/>
      <c r="L73" s="56">
        <f t="shared" si="82"/>
        <v>0</v>
      </c>
      <c r="M73" s="56">
        <f t="shared" si="83"/>
        <v>0</v>
      </c>
      <c r="N73" s="56">
        <f t="shared" si="84"/>
        <v>0</v>
      </c>
      <c r="O73" s="56">
        <f t="shared" si="85"/>
        <v>0</v>
      </c>
      <c r="P73" s="56">
        <f t="shared" si="86"/>
        <v>0</v>
      </c>
      <c r="Q73" s="56">
        <f t="shared" si="87"/>
        <v>0</v>
      </c>
      <c r="R73" s="56"/>
      <c r="S73" s="55"/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/>
      <c r="D74" s="56"/>
      <c r="E74" s="56">
        <f t="shared" si="76"/>
        <v>0</v>
      </c>
      <c r="F74" s="56">
        <f t="shared" si="77"/>
        <v>0</v>
      </c>
      <c r="G74" s="56">
        <f t="shared" si="78"/>
        <v>0</v>
      </c>
      <c r="H74" s="56">
        <f t="shared" si="79"/>
        <v>0</v>
      </c>
      <c r="I74" s="56">
        <f t="shared" si="80"/>
        <v>0</v>
      </c>
      <c r="J74" s="56">
        <f t="shared" si="81"/>
        <v>0</v>
      </c>
      <c r="K74" s="57"/>
      <c r="L74" s="56">
        <f t="shared" si="82"/>
        <v>0</v>
      </c>
      <c r="M74" s="56">
        <f t="shared" si="83"/>
        <v>0</v>
      </c>
      <c r="N74" s="56">
        <f t="shared" si="84"/>
        <v>0</v>
      </c>
      <c r="O74" s="56">
        <f t="shared" si="85"/>
        <v>0</v>
      </c>
      <c r="P74" s="56">
        <f t="shared" si="86"/>
        <v>0</v>
      </c>
      <c r="Q74" s="56">
        <f t="shared" si="87"/>
        <v>0</v>
      </c>
      <c r="R74" s="56"/>
      <c r="S74" s="55"/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/>
      <c r="D75" s="56"/>
      <c r="E75" s="56">
        <f t="shared" si="76"/>
        <v>0</v>
      </c>
      <c r="F75" s="56">
        <f t="shared" si="77"/>
        <v>0</v>
      </c>
      <c r="G75" s="56">
        <f t="shared" si="78"/>
        <v>0</v>
      </c>
      <c r="H75" s="56">
        <f t="shared" si="79"/>
        <v>0</v>
      </c>
      <c r="I75" s="56">
        <f t="shared" si="80"/>
        <v>0</v>
      </c>
      <c r="J75" s="56">
        <f t="shared" si="81"/>
        <v>0</v>
      </c>
      <c r="K75" s="57"/>
      <c r="L75" s="56">
        <f t="shared" si="82"/>
        <v>0</v>
      </c>
      <c r="M75" s="56">
        <f t="shared" si="83"/>
        <v>0</v>
      </c>
      <c r="N75" s="56">
        <f t="shared" si="84"/>
        <v>0</v>
      </c>
      <c r="O75" s="56">
        <f t="shared" si="85"/>
        <v>0</v>
      </c>
      <c r="P75" s="56">
        <f t="shared" si="86"/>
        <v>0</v>
      </c>
      <c r="Q75" s="56">
        <f t="shared" si="87"/>
        <v>0</v>
      </c>
      <c r="R75" s="56"/>
      <c r="S75" s="55"/>
      <c r="T75" s="34"/>
      <c r="U75" s="153" t="str">
        <f>IFERROR(VLOOKUP(V75,Resumo!$D$7:$E$147,2,FALSE),"")</f>
        <v/>
      </c>
      <c r="V75" s="114"/>
      <c r="W75" s="114">
        <f t="shared" ref="W75:AC76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/>
      <c r="D76" s="56"/>
      <c r="E76" s="56">
        <f t="shared" si="76"/>
        <v>0</v>
      </c>
      <c r="F76" s="56">
        <f t="shared" si="77"/>
        <v>0</v>
      </c>
      <c r="G76" s="56">
        <f t="shared" si="78"/>
        <v>0</v>
      </c>
      <c r="H76" s="56">
        <f t="shared" si="79"/>
        <v>0</v>
      </c>
      <c r="I76" s="56">
        <f t="shared" si="80"/>
        <v>0</v>
      </c>
      <c r="J76" s="56">
        <f t="shared" si="81"/>
        <v>0</v>
      </c>
      <c r="K76" s="57"/>
      <c r="L76" s="56">
        <f t="shared" si="82"/>
        <v>0</v>
      </c>
      <c r="M76" s="56">
        <f t="shared" si="83"/>
        <v>0</v>
      </c>
      <c r="N76" s="56">
        <f t="shared" si="84"/>
        <v>0</v>
      </c>
      <c r="O76" s="56">
        <f t="shared" si="85"/>
        <v>0</v>
      </c>
      <c r="P76" s="56">
        <f t="shared" si="86"/>
        <v>0</v>
      </c>
      <c r="Q76" s="56">
        <f t="shared" si="87"/>
        <v>0</v>
      </c>
      <c r="R76" s="56"/>
      <c r="S76" s="55"/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/>
      <c r="D77" s="56"/>
      <c r="E77" s="56">
        <f t="shared" si="76"/>
        <v>0</v>
      </c>
      <c r="F77" s="56">
        <f t="shared" si="77"/>
        <v>0</v>
      </c>
      <c r="G77" s="56">
        <f t="shared" si="78"/>
        <v>0</v>
      </c>
      <c r="H77" s="56">
        <f t="shared" si="79"/>
        <v>0</v>
      </c>
      <c r="I77" s="56">
        <f t="shared" si="80"/>
        <v>0</v>
      </c>
      <c r="J77" s="56">
        <f t="shared" si="81"/>
        <v>0</v>
      </c>
      <c r="K77" s="57"/>
      <c r="L77" s="56">
        <f t="shared" si="82"/>
        <v>0</v>
      </c>
      <c r="M77" s="56">
        <f t="shared" si="83"/>
        <v>0</v>
      </c>
      <c r="N77" s="56">
        <f t="shared" si="84"/>
        <v>0</v>
      </c>
      <c r="O77" s="56">
        <f t="shared" si="85"/>
        <v>0</v>
      </c>
      <c r="P77" s="56">
        <f t="shared" si="86"/>
        <v>0</v>
      </c>
      <c r="Q77" s="56">
        <f t="shared" si="87"/>
        <v>0</v>
      </c>
      <c r="R77" s="56"/>
      <c r="S77" s="55"/>
      <c r="T77" s="34"/>
      <c r="U77" s="118"/>
      <c r="V77" s="118"/>
      <c r="W77" s="118"/>
      <c r="X77" s="118"/>
      <c r="Y77" s="118"/>
      <c r="Z77" s="118"/>
      <c r="AA77" s="118"/>
      <c r="AB77" s="118"/>
      <c r="AC77" s="119"/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0</v>
      </c>
      <c r="G78" s="56">
        <f t="shared" si="78"/>
        <v>0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0</v>
      </c>
      <c r="N78" s="56">
        <f t="shared" si="84"/>
        <v>0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0</v>
      </c>
      <c r="G79" s="67">
        <f t="shared" si="78"/>
        <v>0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0</v>
      </c>
      <c r="N79" s="67">
        <f t="shared" si="84"/>
        <v>0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31:BG31"/>
    <mergeCell ref="BB32:BG33"/>
    <mergeCell ref="BB35:BG35"/>
    <mergeCell ref="BB36:BG37"/>
    <mergeCell ref="AA37:AA40"/>
    <mergeCell ref="AI37:AI40"/>
    <mergeCell ref="AG38:AG40"/>
    <mergeCell ref="AD37:AD40"/>
    <mergeCell ref="AE37:AE40"/>
    <mergeCell ref="AF37:AF40"/>
    <mergeCell ref="AH37:AH40"/>
    <mergeCell ref="U39:V39"/>
    <mergeCell ref="U40:V40"/>
    <mergeCell ref="AB37:AB40"/>
    <mergeCell ref="AC37:AC40"/>
    <mergeCell ref="U37:V37"/>
    <mergeCell ref="W37:W40"/>
    <mergeCell ref="X37:X40"/>
    <mergeCell ref="Y37:Y40"/>
    <mergeCell ref="Z37:Z40"/>
    <mergeCell ref="BB22:BG22"/>
    <mergeCell ref="BB23:BG24"/>
    <mergeCell ref="AU27:AZ27"/>
    <mergeCell ref="BI27:BN27"/>
    <mergeCell ref="AU28:AZ29"/>
    <mergeCell ref="BI28:BN29"/>
    <mergeCell ref="BB8:BG8"/>
    <mergeCell ref="BB9:BG10"/>
    <mergeCell ref="AV14:BA14"/>
    <mergeCell ref="BH14:BM14"/>
    <mergeCell ref="AV15:BA16"/>
    <mergeCell ref="BH15:BM16"/>
  </mergeCells>
  <conditionalFormatting sqref="C4">
    <cfRule type="cellIs" dxfId="3476" priority="23" operator="equal">
      <formula>"Laranja"</formula>
    </cfRule>
    <cfRule type="cellIs" dxfId="3475" priority="29" operator="equal">
      <formula>"Vermelho"</formula>
    </cfRule>
    <cfRule type="cellIs" dxfId="3474" priority="28" operator="equal">
      <formula>"Verde"</formula>
    </cfRule>
    <cfRule type="cellIs" dxfId="3473" priority="27" operator="equal">
      <formula>"Amarelo"</formula>
    </cfRule>
    <cfRule type="cellIs" dxfId="3472" priority="26" operator="equal">
      <formula>"Cinza"</formula>
    </cfRule>
    <cfRule type="cellIs" dxfId="3471" priority="25" operator="equal">
      <formula>"Roxo"</formula>
    </cfRule>
    <cfRule type="cellIs" dxfId="3470" priority="24" operator="equal">
      <formula>"Preto"</formula>
    </cfRule>
    <cfRule type="cellIs" dxfId="3469" priority="30" operator="equal">
      <formula>"Azul"</formula>
    </cfRule>
  </conditionalFormatting>
  <conditionalFormatting sqref="C17">
    <cfRule type="cellIs" dxfId="3468" priority="41" operator="equal">
      <formula>"Roxo"</formula>
    </cfRule>
    <cfRule type="cellIs" dxfId="3467" priority="42" operator="equal">
      <formula>"Cinza"</formula>
    </cfRule>
    <cfRule type="cellIs" dxfId="3466" priority="43" operator="equal">
      <formula>"Amarelo"</formula>
    </cfRule>
    <cfRule type="cellIs" dxfId="3465" priority="44" operator="equal">
      <formula>"Verde"</formula>
    </cfRule>
    <cfRule type="cellIs" dxfId="3464" priority="39" operator="equal">
      <formula>"Laranja"</formula>
    </cfRule>
    <cfRule type="cellIs" dxfId="3463" priority="46" operator="equal">
      <formula>"Azul"</formula>
    </cfRule>
    <cfRule type="cellIs" dxfId="3462" priority="40" operator="equal">
      <formula>"Preto"</formula>
    </cfRule>
    <cfRule type="cellIs" dxfId="3461" priority="45" operator="equal">
      <formula>"Vermelho"</formula>
    </cfRule>
  </conditionalFormatting>
  <conditionalFormatting sqref="C30">
    <cfRule type="cellIs" dxfId="3460" priority="55" operator="equal">
      <formula>"Laranja"</formula>
    </cfRule>
    <cfRule type="cellIs" dxfId="3459" priority="62" operator="equal">
      <formula>"Azul"</formula>
    </cfRule>
    <cfRule type="cellIs" dxfId="3458" priority="60" operator="equal">
      <formula>"Verde"</formula>
    </cfRule>
    <cfRule type="cellIs" dxfId="3457" priority="59" operator="equal">
      <formula>"Amarelo"</formula>
    </cfRule>
    <cfRule type="cellIs" dxfId="3456" priority="58" operator="equal">
      <formula>"Cinza"</formula>
    </cfRule>
    <cfRule type="cellIs" dxfId="3455" priority="61" operator="equal">
      <formula>"Vermelho"</formula>
    </cfRule>
    <cfRule type="cellIs" dxfId="3454" priority="57" operator="equal">
      <formula>"Roxo"</formula>
    </cfRule>
    <cfRule type="cellIs" dxfId="3453" priority="56" operator="equal">
      <formula>"Preto"</formula>
    </cfRule>
  </conditionalFormatting>
  <conditionalFormatting sqref="C43">
    <cfRule type="cellIs" dxfId="3452" priority="78" operator="equal">
      <formula>"Azul"</formula>
    </cfRule>
    <cfRule type="cellIs" dxfId="3451" priority="77" operator="equal">
      <formula>"Vermelho"</formula>
    </cfRule>
    <cfRule type="cellIs" dxfId="3450" priority="76" operator="equal">
      <formula>"Verde"</formula>
    </cfRule>
    <cfRule type="cellIs" dxfId="3449" priority="75" operator="equal">
      <formula>"Amarelo"</formula>
    </cfRule>
    <cfRule type="cellIs" dxfId="3448" priority="74" operator="equal">
      <formula>"Cinza"</formula>
    </cfRule>
    <cfRule type="cellIs" dxfId="3447" priority="73" operator="equal">
      <formula>"Roxo"</formula>
    </cfRule>
    <cfRule type="cellIs" dxfId="3446" priority="71" operator="equal">
      <formula>"Laranja"</formula>
    </cfRule>
    <cfRule type="cellIs" dxfId="3445" priority="72" operator="equal">
      <formula>"Preto"</formula>
    </cfRule>
  </conditionalFormatting>
  <conditionalFormatting sqref="C56">
    <cfRule type="cellIs" dxfId="3444" priority="89" operator="equal">
      <formula>"Roxo"</formula>
    </cfRule>
    <cfRule type="cellIs" dxfId="3443" priority="87" operator="equal">
      <formula>"Laranja"</formula>
    </cfRule>
    <cfRule type="cellIs" dxfId="3442" priority="90" operator="equal">
      <formula>"Cinza"</formula>
    </cfRule>
    <cfRule type="cellIs" dxfId="3441" priority="91" operator="equal">
      <formula>"Amarelo"</formula>
    </cfRule>
    <cfRule type="cellIs" dxfId="3440" priority="92" operator="equal">
      <formula>"Verde"</formula>
    </cfRule>
    <cfRule type="cellIs" dxfId="3439" priority="93" operator="equal">
      <formula>"Vermelho"</formula>
    </cfRule>
    <cfRule type="cellIs" dxfId="3438" priority="94" operator="equal">
      <formula>"Azul"</formula>
    </cfRule>
    <cfRule type="cellIs" dxfId="3437" priority="88" operator="equal">
      <formula>"Preto"</formula>
    </cfRule>
  </conditionalFormatting>
  <conditionalFormatting sqref="C69">
    <cfRule type="cellIs" dxfId="3436" priority="103" operator="equal">
      <formula>"Laranja"</formula>
    </cfRule>
    <cfRule type="cellIs" dxfId="3435" priority="108" operator="equal">
      <formula>"Verde"</formula>
    </cfRule>
    <cfRule type="cellIs" dxfId="3434" priority="107" operator="equal">
      <formula>"Amarelo"</formula>
    </cfRule>
    <cfRule type="cellIs" dxfId="3433" priority="106" operator="equal">
      <formula>"Cinza"</formula>
    </cfRule>
    <cfRule type="cellIs" dxfId="3432" priority="105" operator="equal">
      <formula>"Roxo"</formula>
    </cfRule>
    <cfRule type="cellIs" dxfId="3431" priority="104" operator="equal">
      <formula>"Preto"</formula>
    </cfRule>
    <cfRule type="cellIs" dxfId="3430" priority="110" operator="equal">
      <formula>"Azul"</formula>
    </cfRule>
    <cfRule type="cellIs" dxfId="3429" priority="109" operator="equal">
      <formula>"Vermelho"</formula>
    </cfRule>
  </conditionalFormatting>
  <conditionalFormatting sqref="C82">
    <cfRule type="cellIs" dxfId="3428" priority="126" operator="equal">
      <formula>"Azul"</formula>
    </cfRule>
    <cfRule type="cellIs" dxfId="3427" priority="119" operator="equal">
      <formula>"Laranja"</formula>
    </cfRule>
    <cfRule type="cellIs" dxfId="3426" priority="120" operator="equal">
      <formula>"Preto"</formula>
    </cfRule>
    <cfRule type="cellIs" dxfId="3425" priority="121" operator="equal">
      <formula>"Roxo"</formula>
    </cfRule>
    <cfRule type="cellIs" dxfId="3424" priority="122" operator="equal">
      <formula>"Cinza"</formula>
    </cfRule>
    <cfRule type="cellIs" dxfId="3423" priority="123" operator="equal">
      <formula>"Amarelo"</formula>
    </cfRule>
    <cfRule type="cellIs" dxfId="3422" priority="124" operator="equal">
      <formula>"Verde"</formula>
    </cfRule>
    <cfRule type="cellIs" dxfId="3421" priority="125" operator="equal">
      <formula>"Vermelho"</formula>
    </cfRule>
  </conditionalFormatting>
  <conditionalFormatting sqref="C95">
    <cfRule type="cellIs" dxfId="3420" priority="142" operator="equal">
      <formula>"Azul"</formula>
    </cfRule>
    <cfRule type="cellIs" dxfId="3419" priority="141" operator="equal">
      <formula>"Vermelho"</formula>
    </cfRule>
    <cfRule type="cellIs" dxfId="3418" priority="140" operator="equal">
      <formula>"Verde"</formula>
    </cfRule>
    <cfRule type="cellIs" dxfId="3417" priority="139" operator="equal">
      <formula>"Amarelo"</formula>
    </cfRule>
    <cfRule type="cellIs" dxfId="3416" priority="138" operator="equal">
      <formula>"Cinza"</formula>
    </cfRule>
    <cfRule type="cellIs" dxfId="3415" priority="137" operator="equal">
      <formula>"Roxo"</formula>
    </cfRule>
    <cfRule type="cellIs" dxfId="3414" priority="136" operator="equal">
      <formula>"Preto"</formula>
    </cfRule>
    <cfRule type="cellIs" dxfId="3413" priority="135" operator="equal">
      <formula>"Laranja"</formula>
    </cfRule>
  </conditionalFormatting>
  <conditionalFormatting sqref="C108">
    <cfRule type="cellIs" dxfId="3412" priority="154" operator="equal">
      <formula>"Cinza"</formula>
    </cfRule>
    <cfRule type="cellIs" dxfId="3411" priority="153" operator="equal">
      <formula>"Roxo"</formula>
    </cfRule>
    <cfRule type="cellIs" dxfId="3410" priority="152" operator="equal">
      <formula>"Preto"</formula>
    </cfRule>
    <cfRule type="cellIs" dxfId="3409" priority="151" operator="equal">
      <formula>"Laranja"</formula>
    </cfRule>
    <cfRule type="cellIs" dxfId="3408" priority="158" operator="equal">
      <formula>"Azul"</formula>
    </cfRule>
    <cfRule type="cellIs" dxfId="3407" priority="157" operator="equal">
      <formula>"Vermelho"</formula>
    </cfRule>
    <cfRule type="cellIs" dxfId="3406" priority="156" operator="equal">
      <formula>"Verde"</formula>
    </cfRule>
    <cfRule type="cellIs" dxfId="3405" priority="155" operator="equal">
      <formula>"Amarelo"</formula>
    </cfRule>
  </conditionalFormatting>
  <conditionalFormatting sqref="C121">
    <cfRule type="cellIs" dxfId="3404" priority="174" operator="equal">
      <formula>"Azul"</formula>
    </cfRule>
    <cfRule type="cellIs" dxfId="3403" priority="168" operator="equal">
      <formula>"Preto"</formula>
    </cfRule>
    <cfRule type="cellIs" dxfId="3402" priority="167" operator="equal">
      <formula>"Laranja"</formula>
    </cfRule>
    <cfRule type="cellIs" dxfId="3401" priority="169" operator="equal">
      <formula>"Roxo"</formula>
    </cfRule>
    <cfRule type="cellIs" dxfId="3400" priority="170" operator="equal">
      <formula>"Cinza"</formula>
    </cfRule>
    <cfRule type="cellIs" dxfId="3399" priority="171" operator="equal">
      <formula>"Amarelo"</formula>
    </cfRule>
    <cfRule type="cellIs" dxfId="3398" priority="172" operator="equal">
      <formula>"Verde"</formula>
    </cfRule>
    <cfRule type="cellIs" dxfId="3397" priority="173" operator="equal">
      <formula>"Vermelho"</formula>
    </cfRule>
  </conditionalFormatting>
  <conditionalFormatting sqref="S4">
    <cfRule type="cellIs" dxfId="3396" priority="31" operator="equal">
      <formula>"Laranja"</formula>
    </cfRule>
    <cfRule type="cellIs" dxfId="3395" priority="35" operator="equal">
      <formula>"Amarelo"</formula>
    </cfRule>
    <cfRule type="cellIs" dxfId="3394" priority="36" operator="equal">
      <formula>"Verde"</formula>
    </cfRule>
    <cfRule type="cellIs" dxfId="3393" priority="38" operator="equal">
      <formula>"Azul"</formula>
    </cfRule>
    <cfRule type="cellIs" dxfId="3392" priority="32" operator="equal">
      <formula>"Preto"</formula>
    </cfRule>
    <cfRule type="cellIs" dxfId="3391" priority="33" operator="equal">
      <formula>"Roxo"</formula>
    </cfRule>
    <cfRule type="cellIs" dxfId="3390" priority="34" operator="equal">
      <formula>"Cinza"</formula>
    </cfRule>
    <cfRule type="cellIs" dxfId="3389" priority="37" operator="equal">
      <formula>"Vermelho"</formula>
    </cfRule>
  </conditionalFormatting>
  <conditionalFormatting sqref="S17">
    <cfRule type="cellIs" dxfId="3388" priority="52" operator="equal">
      <formula>"Verde"</formula>
    </cfRule>
    <cfRule type="cellIs" dxfId="3387" priority="53" operator="equal">
      <formula>"Vermelho"</formula>
    </cfRule>
    <cfRule type="cellIs" dxfId="3386" priority="54" operator="equal">
      <formula>"Azul"</formula>
    </cfRule>
    <cfRule type="cellIs" dxfId="3385" priority="47" operator="equal">
      <formula>"Laranja"</formula>
    </cfRule>
    <cfRule type="cellIs" dxfId="3384" priority="48" operator="equal">
      <formula>"Preto"</formula>
    </cfRule>
    <cfRule type="cellIs" dxfId="3383" priority="49" operator="equal">
      <formula>"Roxo"</formula>
    </cfRule>
    <cfRule type="cellIs" dxfId="3382" priority="50" operator="equal">
      <formula>"Cinza"</formula>
    </cfRule>
    <cfRule type="cellIs" dxfId="3381" priority="51" operator="equal">
      <formula>"Amarelo"</formula>
    </cfRule>
  </conditionalFormatting>
  <conditionalFormatting sqref="S30">
    <cfRule type="cellIs" dxfId="3380" priority="67" operator="equal">
      <formula>"Amarelo"</formula>
    </cfRule>
    <cfRule type="cellIs" dxfId="3379" priority="68" operator="equal">
      <formula>"Verde"</formula>
    </cfRule>
    <cfRule type="cellIs" dxfId="3378" priority="69" operator="equal">
      <formula>"Vermelho"</formula>
    </cfRule>
    <cfRule type="cellIs" dxfId="3377" priority="70" operator="equal">
      <formula>"Azul"</formula>
    </cfRule>
    <cfRule type="cellIs" dxfId="3376" priority="63" operator="equal">
      <formula>"Laranja"</formula>
    </cfRule>
    <cfRule type="cellIs" dxfId="3375" priority="64" operator="equal">
      <formula>"Preto"</formula>
    </cfRule>
    <cfRule type="cellIs" dxfId="3374" priority="65" operator="equal">
      <formula>"Roxo"</formula>
    </cfRule>
    <cfRule type="cellIs" dxfId="3373" priority="66" operator="equal">
      <formula>"Cinza"</formula>
    </cfRule>
  </conditionalFormatting>
  <conditionalFormatting sqref="S43">
    <cfRule type="cellIs" dxfId="3372" priority="82" operator="equal">
      <formula>"Cinza"</formula>
    </cfRule>
    <cfRule type="cellIs" dxfId="3371" priority="81" operator="equal">
      <formula>"Roxo"</formula>
    </cfRule>
    <cfRule type="cellIs" dxfId="3370" priority="80" operator="equal">
      <formula>"Preto"</formula>
    </cfRule>
    <cfRule type="cellIs" dxfId="3369" priority="79" operator="equal">
      <formula>"Laranja"</formula>
    </cfRule>
    <cfRule type="cellIs" dxfId="3368" priority="84" operator="equal">
      <formula>"Verde"</formula>
    </cfRule>
    <cfRule type="cellIs" dxfId="3367" priority="85" operator="equal">
      <formula>"Vermelho"</formula>
    </cfRule>
    <cfRule type="cellIs" dxfId="3366" priority="83" operator="equal">
      <formula>"Amarelo"</formula>
    </cfRule>
    <cfRule type="cellIs" dxfId="3365" priority="86" operator="equal">
      <formula>"Azul"</formula>
    </cfRule>
  </conditionalFormatting>
  <conditionalFormatting sqref="S56">
    <cfRule type="cellIs" dxfId="3364" priority="102" operator="equal">
      <formula>"Azul"</formula>
    </cfRule>
    <cfRule type="cellIs" dxfId="3363" priority="101" operator="equal">
      <formula>"Vermelho"</formula>
    </cfRule>
    <cfRule type="cellIs" dxfId="3362" priority="100" operator="equal">
      <formula>"Verde"</formula>
    </cfRule>
    <cfRule type="cellIs" dxfId="3361" priority="99" operator="equal">
      <formula>"Amarelo"</formula>
    </cfRule>
    <cfRule type="cellIs" dxfId="3360" priority="98" operator="equal">
      <formula>"Cinza"</formula>
    </cfRule>
    <cfRule type="cellIs" dxfId="3359" priority="97" operator="equal">
      <formula>"Roxo"</formula>
    </cfRule>
    <cfRule type="cellIs" dxfId="3358" priority="96" operator="equal">
      <formula>"Preto"</formula>
    </cfRule>
    <cfRule type="cellIs" dxfId="3357" priority="95" operator="equal">
      <formula>"Laranja"</formula>
    </cfRule>
  </conditionalFormatting>
  <conditionalFormatting sqref="S69">
    <cfRule type="cellIs" dxfId="3356" priority="111" operator="equal">
      <formula>"Laranja"</formula>
    </cfRule>
    <cfRule type="cellIs" dxfId="3355" priority="112" operator="equal">
      <formula>"Preto"</formula>
    </cfRule>
    <cfRule type="cellIs" dxfId="3354" priority="113" operator="equal">
      <formula>"Roxo"</formula>
    </cfRule>
    <cfRule type="cellIs" dxfId="3353" priority="114" operator="equal">
      <formula>"Cinza"</formula>
    </cfRule>
    <cfRule type="cellIs" dxfId="3352" priority="115" operator="equal">
      <formula>"Amarelo"</formula>
    </cfRule>
    <cfRule type="cellIs" dxfId="3351" priority="116" operator="equal">
      <formula>"Verde"</formula>
    </cfRule>
    <cfRule type="cellIs" dxfId="3350" priority="117" operator="equal">
      <formula>"Vermelho"</formula>
    </cfRule>
    <cfRule type="cellIs" dxfId="3349" priority="118" operator="equal">
      <formula>"Azul"</formula>
    </cfRule>
  </conditionalFormatting>
  <conditionalFormatting sqref="S82">
    <cfRule type="cellIs" dxfId="3348" priority="128" operator="equal">
      <formula>"Preto"</formula>
    </cfRule>
    <cfRule type="cellIs" dxfId="3347" priority="129" operator="equal">
      <formula>"Roxo"</formula>
    </cfRule>
    <cfRule type="cellIs" dxfId="3346" priority="130" operator="equal">
      <formula>"Cinza"</formula>
    </cfRule>
    <cfRule type="cellIs" dxfId="3345" priority="131" operator="equal">
      <formula>"Amarelo"</formula>
    </cfRule>
    <cfRule type="cellIs" dxfId="3344" priority="132" operator="equal">
      <formula>"Verde"</formula>
    </cfRule>
    <cfRule type="cellIs" dxfId="3343" priority="133" operator="equal">
      <formula>"Vermelho"</formula>
    </cfRule>
    <cfRule type="cellIs" dxfId="3342" priority="134" operator="equal">
      <formula>"Azul"</formula>
    </cfRule>
    <cfRule type="cellIs" dxfId="3341" priority="127" operator="equal">
      <formula>"Laranja"</formula>
    </cfRule>
  </conditionalFormatting>
  <conditionalFormatting sqref="S95">
    <cfRule type="cellIs" dxfId="3340" priority="144" operator="equal">
      <formula>"Preto"</formula>
    </cfRule>
    <cfRule type="cellIs" dxfId="3339" priority="150" operator="equal">
      <formula>"Azul"</formula>
    </cfRule>
    <cfRule type="cellIs" dxfId="3338" priority="149" operator="equal">
      <formula>"Vermelho"</formula>
    </cfRule>
    <cfRule type="cellIs" dxfId="3337" priority="148" operator="equal">
      <formula>"Verde"</formula>
    </cfRule>
    <cfRule type="cellIs" dxfId="3336" priority="147" operator="equal">
      <formula>"Amarelo"</formula>
    </cfRule>
    <cfRule type="cellIs" dxfId="3335" priority="146" operator="equal">
      <formula>"Cinza"</formula>
    </cfRule>
    <cfRule type="cellIs" dxfId="3334" priority="145" operator="equal">
      <formula>"Roxo"</formula>
    </cfRule>
    <cfRule type="cellIs" dxfId="3333" priority="143" operator="equal">
      <formula>"Laranja"</formula>
    </cfRule>
  </conditionalFormatting>
  <conditionalFormatting sqref="S108">
    <cfRule type="cellIs" dxfId="3332" priority="159" operator="equal">
      <formula>"Laranja"</formula>
    </cfRule>
    <cfRule type="cellIs" dxfId="3331" priority="160" operator="equal">
      <formula>"Preto"</formula>
    </cfRule>
    <cfRule type="cellIs" dxfId="3330" priority="161" operator="equal">
      <formula>"Roxo"</formula>
    </cfRule>
    <cfRule type="cellIs" dxfId="3329" priority="162" operator="equal">
      <formula>"Cinza"</formula>
    </cfRule>
    <cfRule type="cellIs" dxfId="3328" priority="163" operator="equal">
      <formula>"Amarelo"</formula>
    </cfRule>
    <cfRule type="cellIs" dxfId="3327" priority="164" operator="equal">
      <formula>"Verde"</formula>
    </cfRule>
    <cfRule type="cellIs" dxfId="3326" priority="166" operator="equal">
      <formula>"Azul"</formula>
    </cfRule>
    <cfRule type="cellIs" dxfId="3325" priority="165" operator="equal">
      <formula>"Vermelho"</formula>
    </cfRule>
  </conditionalFormatting>
  <conditionalFormatting sqref="S121">
    <cfRule type="cellIs" dxfId="3324" priority="175" operator="equal">
      <formula>"Laranja"</formula>
    </cfRule>
    <cfRule type="cellIs" dxfId="3323" priority="176" operator="equal">
      <formula>"Preto"</formula>
    </cfRule>
    <cfRule type="cellIs" dxfId="3322" priority="177" operator="equal">
      <formula>"Roxo"</formula>
    </cfRule>
    <cfRule type="cellIs" dxfId="3321" priority="178" operator="equal">
      <formula>"Cinza"</formula>
    </cfRule>
    <cfRule type="cellIs" dxfId="3320" priority="179" operator="equal">
      <formula>"Amarelo"</formula>
    </cfRule>
    <cfRule type="cellIs" dxfId="3319" priority="180" operator="equal">
      <formula>"Verde"</formula>
    </cfRule>
    <cfRule type="cellIs" dxfId="3318" priority="181" operator="equal">
      <formula>"Vermelho"</formula>
    </cfRule>
    <cfRule type="cellIs" dxfId="3317" priority="182" operator="equal">
      <formula>"Azul"</formula>
    </cfRule>
  </conditionalFormatting>
  <conditionalFormatting sqref="W43:AC76 AF44:AF45 AI44:AI45">
    <cfRule type="cellIs" dxfId="3316" priority="15" operator="greaterThan">
      <formula>0</formula>
    </cfRule>
  </conditionalFormatting>
  <conditionalFormatting sqref="AD3:AD5">
    <cfRule type="top10" dxfId="3315" priority="183" rank="1"/>
  </conditionalFormatting>
  <conditionalFormatting sqref="AD6:AD10">
    <cfRule type="top10" dxfId="3314" priority="14" rank="1"/>
  </conditionalFormatting>
  <conditionalFormatting sqref="AD11:AD18">
    <cfRule type="top10" dxfId="3313" priority="13" rank="2"/>
  </conditionalFormatting>
  <conditionalFormatting sqref="AD19:AD23">
    <cfRule type="top10" dxfId="3312" priority="12" rank="1"/>
  </conditionalFormatting>
  <conditionalFormatting sqref="AD24:AD31">
    <cfRule type="top10" dxfId="3311" priority="11" rank="2"/>
  </conditionalFormatting>
  <conditionalFormatting sqref="AD32:AD36">
    <cfRule type="top10" dxfId="3310" priority="10" rank="1"/>
  </conditionalFormatting>
  <conditionalFormatting sqref="AE3:AE36">
    <cfRule type="cellIs" dxfId="3309" priority="1" operator="equal">
      <formula>2</formula>
    </cfRule>
  </conditionalFormatting>
  <conditionalFormatting sqref="AF3:AF5">
    <cfRule type="top10" dxfId="3308" priority="22" rank="1"/>
  </conditionalFormatting>
  <conditionalFormatting sqref="AF6:AF10">
    <cfRule type="top10" dxfId="3307" priority="21" rank="1"/>
  </conditionalFormatting>
  <conditionalFormatting sqref="AF11:AF18">
    <cfRule type="top10" dxfId="3306" priority="20" rank="2"/>
  </conditionalFormatting>
  <conditionalFormatting sqref="AF19:AF23">
    <cfRule type="top10" dxfId="3305" priority="19" rank="1"/>
  </conditionalFormatting>
  <conditionalFormatting sqref="AF24:AF31">
    <cfRule type="top10" dxfId="3304" priority="18" rank="2"/>
  </conditionalFormatting>
  <conditionalFormatting sqref="AF32:AF36">
    <cfRule type="top10" dxfId="3303" priority="17" rank="1"/>
  </conditionalFormatting>
  <conditionalFormatting sqref="AG3:AG36">
    <cfRule type="cellIs" dxfId="3302" priority="16" operator="greaterThan">
      <formula>0</formula>
    </cfRule>
  </conditionalFormatting>
  <conditionalFormatting sqref="AH3:AH5">
    <cfRule type="top10" dxfId="3301" priority="7" bottom="1" rank="1"/>
  </conditionalFormatting>
  <conditionalFormatting sqref="AH6:AH10">
    <cfRule type="top10" dxfId="3300" priority="6" bottom="1" rank="1"/>
  </conditionalFormatting>
  <conditionalFormatting sqref="AH11:AH18">
    <cfRule type="top10" dxfId="3299" priority="5" bottom="1" rank="2"/>
  </conditionalFormatting>
  <conditionalFormatting sqref="AH19:AH23">
    <cfRule type="top10" dxfId="3298" priority="4" bottom="1" rank="1"/>
  </conditionalFormatting>
  <conditionalFormatting sqref="AH1:AI1">
    <cfRule type="cellIs" dxfId="3297" priority="8" operator="equal">
      <formula>2</formula>
    </cfRule>
    <cfRule type="cellIs" dxfId="3296" priority="9" operator="equal">
      <formula>1</formula>
    </cfRule>
  </conditionalFormatting>
  <conditionalFormatting sqref="AI24:AI31">
    <cfRule type="top10" dxfId="3295" priority="3" rank="2"/>
  </conditionalFormatting>
  <conditionalFormatting sqref="AI32:AI36">
    <cfRule type="top10" dxfId="3294" priority="2" rank="1"/>
  </conditionalFormatting>
  <pageMargins left="0.7" right="0.7" top="0.75" bottom="0.75" header="0" footer="0"/>
  <pageSetup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D909B-6109-463B-A362-1A9AE3475D38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W29" sqref="W29"/>
      <selection pane="topRight" activeCell="W29" sqref="W29"/>
      <selection pane="bottomLeft" activeCell="W29" sqref="W29"/>
      <selection pane="bottomRight" activeCell="BB11" sqref="BB11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W21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77</v>
      </c>
      <c r="W3" s="169">
        <f t="shared" ref="W3:W36" si="0">COUNTIF($C$2:$C$123,V3)+COUNTIF($S$2:$S$123,V3)</f>
        <v>5</v>
      </c>
      <c r="X3" s="164">
        <f t="shared" ref="X3:X36" si="1">SUMIF($C$2:$C$123,V3,$F$2:$F$123)+SUMIF($S$2:$S$123,V3,$M$2:$M$123)</f>
        <v>7</v>
      </c>
      <c r="Y3" s="164">
        <f t="shared" ref="Y3:Y36" si="2">SUMIF($C$2:$C$123,V3,$G$2:$G$123)+SUMIF($S$2:$S$123,V3,$N$2:$N$123)</f>
        <v>6</v>
      </c>
      <c r="Z3" s="164">
        <f t="shared" ref="Z3:Z36" si="3">SUMIF($C$2:$C$123,V3,$H$2:$H$123)+SUMIF($S$2:$S$123,V3,$O$2:$O$123)</f>
        <v>2</v>
      </c>
      <c r="AA3" s="164">
        <f>SUMIF($C$2:$C$123,V3,$I$2:$I$123)+SUMIF($S$2:$S$123,V3,$P$2:P$123)</f>
        <v>1</v>
      </c>
      <c r="AB3" s="174">
        <f t="shared" ref="AB3:AB36" si="4">SUMIF($C$2:$C$123,V3,$J$2:$J$123)+SUMIF($S$2:$S$123,V3,$Q$2:$Q$123)</f>
        <v>2</v>
      </c>
      <c r="AC3" s="180">
        <f t="shared" ref="AC3:AC36" si="5">SUMIF($C$2:$C$123,V3,$E$2:$E$123)+SUMIF($S$2:$S$123,V3,$L$2:$L$123)</f>
        <v>7</v>
      </c>
      <c r="AD3" s="183">
        <f t="shared" ref="AD3:AD36" si="6">IFERROR(IF(W3&gt;=($AI$42*$AI$43),(AC3)/(W3*3),"-"),"-")</f>
        <v>0.46666666666666667</v>
      </c>
      <c r="AE3" s="180">
        <f>IF(W3&gt;0,IF(AH3=MIN($AH$3:$AH$5),2,0),)</f>
        <v>2</v>
      </c>
      <c r="AF3" s="190">
        <f>IF(W3&gt;0,IF(AD3=MAX($AD$3:$AD$5),AC3+AE3+2,AC3+AE3),)</f>
        <v>11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1.2</v>
      </c>
      <c r="AI3" s="206">
        <f>IFERROR(IF(W3&gt;=($AI$42*$AI$43),X3/W3,"-"),"-")</f>
        <v>1.4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199</v>
      </c>
      <c r="D4" s="49">
        <f>SUM(D5:D14)</f>
        <v>1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2</v>
      </c>
      <c r="S4" s="149" t="s">
        <v>198</v>
      </c>
      <c r="T4" s="34"/>
      <c r="U4" s="159" t="s">
        <v>18</v>
      </c>
      <c r="V4" s="197" t="s">
        <v>229</v>
      </c>
      <c r="W4" s="170">
        <f t="shared" si="0"/>
        <v>5</v>
      </c>
      <c r="X4" s="52">
        <f t="shared" si="1"/>
        <v>6</v>
      </c>
      <c r="Y4" s="52">
        <f t="shared" si="2"/>
        <v>7</v>
      </c>
      <c r="Z4" s="52">
        <f t="shared" si="3"/>
        <v>2</v>
      </c>
      <c r="AA4" s="52">
        <f>SUMIF($C$2:$C$123,V4,$I$2:$I$123)+SUMIF($S$2:$S$123,V4,$P$2:P$123)</f>
        <v>1</v>
      </c>
      <c r="AB4" s="171">
        <f t="shared" si="4"/>
        <v>2</v>
      </c>
      <c r="AC4" s="178">
        <f t="shared" si="5"/>
        <v>7</v>
      </c>
      <c r="AD4" s="181">
        <f t="shared" si="6"/>
        <v>0.46666666666666667</v>
      </c>
      <c r="AE4" s="178">
        <f>IF(W4&gt;0,IF(AH4=MIN($AH$3:$AH$5),2,0),)</f>
        <v>0</v>
      </c>
      <c r="AF4" s="191">
        <f>IF(W4&gt;0,IF(AD4=MAX($AD$3:$AD$5),AC4+AE4+2,AC4+AE4),)</f>
        <v>9</v>
      </c>
      <c r="AG4" s="187">
        <f t="shared" si="7"/>
        <v>0</v>
      </c>
      <c r="AH4" s="53">
        <f t="shared" si="8"/>
        <v>1.4</v>
      </c>
      <c r="AI4" s="207">
        <f t="shared" ref="AI4:AI36" si="9">IFERROR(IF(W4&gt;=($AI$42*$AI$43),X4/W4,"-"),"-")</f>
        <v>1.2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77</v>
      </c>
      <c r="D5" s="56"/>
      <c r="E5" s="56">
        <f t="shared" ref="E5:E14" si="10">IF((C5=""),0,IF($D$4=$R$4,1,IF($D$4&gt;$R$4,3,IF($D$4&lt;$R$4,0))))</f>
        <v>0</v>
      </c>
      <c r="F5" s="56">
        <f t="shared" ref="F5:F14" si="11">$D$4</f>
        <v>1</v>
      </c>
      <c r="G5" s="56">
        <f t="shared" ref="G5:G14" si="12">$R$4</f>
        <v>2</v>
      </c>
      <c r="H5" s="56">
        <f t="shared" ref="H5:H14" si="13">IF((C5=""),0,IF($D$4&gt;$R$4,1,0))</f>
        <v>0</v>
      </c>
      <c r="I5" s="56">
        <f t="shared" ref="I5:I14" si="14">IF((C5=""),0,IF($D$4=$R$4,1,0))</f>
        <v>0</v>
      </c>
      <c r="J5" s="56">
        <f t="shared" ref="J5:J14" si="15">IF((C5=""),0,IF($D$4&lt;$R$4,1,0))</f>
        <v>1</v>
      </c>
      <c r="K5" s="57"/>
      <c r="L5" s="56">
        <f t="shared" ref="L5:L14" si="16">IF((S5=""),0,IF($D$4=$R$4,1,IF($D$4&lt;$R$4,3,IF($D$4&gt;$R$4,0))))</f>
        <v>3</v>
      </c>
      <c r="M5" s="56">
        <f t="shared" ref="M5:M14" si="17">$R$4</f>
        <v>2</v>
      </c>
      <c r="N5" s="56">
        <f t="shared" ref="N5:N14" si="18">$D$4</f>
        <v>1</v>
      </c>
      <c r="O5" s="56">
        <f t="shared" ref="O5:O14" si="19">IF((S5=""),0,IF($D$4&lt;$R$4,1,0))</f>
        <v>1</v>
      </c>
      <c r="P5" s="56">
        <f t="shared" ref="P5:P14" si="20">IF((S5=""),0,IF($D$4=$R$4,1,0))</f>
        <v>0</v>
      </c>
      <c r="Q5" s="56">
        <f t="shared" ref="Q5:Q14" si="21">IF((S5=""),0,IF($D$4&gt;$R$4,1,0))</f>
        <v>0</v>
      </c>
      <c r="R5" s="56"/>
      <c r="S5" s="55" t="s">
        <v>229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13</v>
      </c>
      <c r="D6" s="56"/>
      <c r="E6" s="56">
        <f t="shared" si="10"/>
        <v>0</v>
      </c>
      <c r="F6" s="56">
        <f t="shared" si="11"/>
        <v>1</v>
      </c>
      <c r="G6" s="56">
        <f t="shared" si="12"/>
        <v>2</v>
      </c>
      <c r="H6" s="56">
        <f t="shared" si="13"/>
        <v>0</v>
      </c>
      <c r="I6" s="56">
        <f t="shared" si="14"/>
        <v>0</v>
      </c>
      <c r="J6" s="56">
        <f t="shared" si="15"/>
        <v>1</v>
      </c>
      <c r="K6" s="57"/>
      <c r="L6" s="56">
        <f t="shared" si="16"/>
        <v>3</v>
      </c>
      <c r="M6" s="56">
        <f t="shared" si="17"/>
        <v>2</v>
      </c>
      <c r="N6" s="56">
        <f t="shared" si="18"/>
        <v>1</v>
      </c>
      <c r="O6" s="56">
        <f t="shared" si="19"/>
        <v>1</v>
      </c>
      <c r="P6" s="56">
        <f t="shared" si="20"/>
        <v>0</v>
      </c>
      <c r="Q6" s="56">
        <f t="shared" si="21"/>
        <v>0</v>
      </c>
      <c r="R6" s="56"/>
      <c r="S6" s="55" t="s">
        <v>112</v>
      </c>
      <c r="T6" s="34"/>
      <c r="U6" s="163" t="s">
        <v>78</v>
      </c>
      <c r="V6" s="199" t="s">
        <v>13</v>
      </c>
      <c r="W6" s="169">
        <f t="shared" si="0"/>
        <v>1</v>
      </c>
      <c r="X6" s="164">
        <f t="shared" si="1"/>
        <v>1</v>
      </c>
      <c r="Y6" s="164">
        <f t="shared" si="2"/>
        <v>2</v>
      </c>
      <c r="Z6" s="164">
        <f t="shared" si="3"/>
        <v>0</v>
      </c>
      <c r="AA6" s="164">
        <f>SUMIF($C$2:$C$123,V6,$I$2:$I$123)+SUMIF($S$2:$S$123,V6,$P$2:P$123)</f>
        <v>0</v>
      </c>
      <c r="AB6" s="174">
        <f t="shared" si="4"/>
        <v>1</v>
      </c>
      <c r="AC6" s="180">
        <f t="shared" si="5"/>
        <v>0</v>
      </c>
      <c r="AD6" s="183" t="str">
        <f t="shared" si="6"/>
        <v>-</v>
      </c>
      <c r="AE6" s="180">
        <f>IF(W6&gt;0,IF(AH6=MIN($AH$6:$AH$10),2,0),)</f>
        <v>0</v>
      </c>
      <c r="AF6" s="190">
        <f>IF(W6&gt;0,IF(AD6=MAX($AD$6:$AD$10),AC6+AE6+2,AC6+AE6),)</f>
        <v>0</v>
      </c>
      <c r="AG6" s="189">
        <f t="shared" si="7"/>
        <v>0</v>
      </c>
      <c r="AH6" s="165" t="str">
        <f t="shared" si="8"/>
        <v>-</v>
      </c>
      <c r="AI6" s="206" t="str">
        <f t="shared" si="9"/>
        <v>-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145</v>
      </c>
      <c r="D7" s="56"/>
      <c r="E7" s="56">
        <f t="shared" si="10"/>
        <v>0</v>
      </c>
      <c r="F7" s="56">
        <f t="shared" si="11"/>
        <v>1</v>
      </c>
      <c r="G7" s="56">
        <f t="shared" si="12"/>
        <v>2</v>
      </c>
      <c r="H7" s="56">
        <f t="shared" si="13"/>
        <v>0</v>
      </c>
      <c r="I7" s="56">
        <f t="shared" si="14"/>
        <v>0</v>
      </c>
      <c r="J7" s="56">
        <f t="shared" si="15"/>
        <v>1</v>
      </c>
      <c r="K7" s="57"/>
      <c r="L7" s="56">
        <f t="shared" si="16"/>
        <v>3</v>
      </c>
      <c r="M7" s="56">
        <f t="shared" si="17"/>
        <v>2</v>
      </c>
      <c r="N7" s="56">
        <f t="shared" si="18"/>
        <v>1</v>
      </c>
      <c r="O7" s="56">
        <f t="shared" si="19"/>
        <v>1</v>
      </c>
      <c r="P7" s="56">
        <f t="shared" si="20"/>
        <v>0</v>
      </c>
      <c r="Q7" s="56">
        <f t="shared" si="21"/>
        <v>0</v>
      </c>
      <c r="R7" s="56"/>
      <c r="S7" s="55" t="s">
        <v>173</v>
      </c>
      <c r="T7" s="34"/>
      <c r="U7" s="166" t="s">
        <v>78</v>
      </c>
      <c r="V7" s="200" t="s">
        <v>84</v>
      </c>
      <c r="W7" s="170">
        <f t="shared" si="0"/>
        <v>5</v>
      </c>
      <c r="X7" s="52">
        <f t="shared" si="1"/>
        <v>7</v>
      </c>
      <c r="Y7" s="52">
        <f t="shared" si="2"/>
        <v>6</v>
      </c>
      <c r="Z7" s="52">
        <f t="shared" si="3"/>
        <v>2</v>
      </c>
      <c r="AA7" s="52">
        <f>SUMIF($C$2:$C$123,V7,$I$2:$I$123)+SUMIF($S$2:$S$123,V7,$P$2:P$123)</f>
        <v>1</v>
      </c>
      <c r="AB7" s="171">
        <f t="shared" si="4"/>
        <v>2</v>
      </c>
      <c r="AC7" s="178">
        <f t="shared" si="5"/>
        <v>7</v>
      </c>
      <c r="AD7" s="181">
        <f t="shared" si="6"/>
        <v>0.46666666666666667</v>
      </c>
      <c r="AE7" s="178">
        <f>IF(W7&gt;0,IF(AH7=MIN($AH$6:$AH$10),2,0),)</f>
        <v>2</v>
      </c>
      <c r="AF7" s="191">
        <f>IF(W7&gt;0,IF(AD7=MAX($AD$6:$AD$10),AC7+AE7+2,AC7+AE7),)</f>
        <v>9</v>
      </c>
      <c r="AG7" s="187">
        <f t="shared" si="7"/>
        <v>1</v>
      </c>
      <c r="AH7" s="53">
        <f t="shared" si="8"/>
        <v>1.2</v>
      </c>
      <c r="AI7" s="207">
        <f t="shared" si="9"/>
        <v>1.4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144</v>
      </c>
      <c r="D8" s="56"/>
      <c r="E8" s="56">
        <f t="shared" si="10"/>
        <v>0</v>
      </c>
      <c r="F8" s="56">
        <f t="shared" si="11"/>
        <v>1</v>
      </c>
      <c r="G8" s="56">
        <f t="shared" si="12"/>
        <v>2</v>
      </c>
      <c r="H8" s="56">
        <f t="shared" si="13"/>
        <v>0</v>
      </c>
      <c r="I8" s="56">
        <f t="shared" si="14"/>
        <v>0</v>
      </c>
      <c r="J8" s="56">
        <f t="shared" si="15"/>
        <v>1</v>
      </c>
      <c r="K8" s="57"/>
      <c r="L8" s="56">
        <f t="shared" si="16"/>
        <v>3</v>
      </c>
      <c r="M8" s="56">
        <f t="shared" si="17"/>
        <v>2</v>
      </c>
      <c r="N8" s="56">
        <f t="shared" si="18"/>
        <v>1</v>
      </c>
      <c r="O8" s="56">
        <f t="shared" si="19"/>
        <v>1</v>
      </c>
      <c r="P8" s="56">
        <f t="shared" si="20"/>
        <v>0</v>
      </c>
      <c r="Q8" s="56">
        <f t="shared" si="21"/>
        <v>0</v>
      </c>
      <c r="R8" s="56"/>
      <c r="S8" s="55" t="s">
        <v>116</v>
      </c>
      <c r="T8" s="34"/>
      <c r="U8" s="159" t="s">
        <v>78</v>
      </c>
      <c r="V8" s="197" t="s">
        <v>112</v>
      </c>
      <c r="W8" s="170">
        <f t="shared" si="0"/>
        <v>4</v>
      </c>
      <c r="X8" s="52">
        <f t="shared" si="1"/>
        <v>4</v>
      </c>
      <c r="Y8" s="52">
        <f t="shared" si="2"/>
        <v>5</v>
      </c>
      <c r="Z8" s="52">
        <f t="shared" si="3"/>
        <v>2</v>
      </c>
      <c r="AA8" s="52">
        <f>SUMIF($C$2:$C$123,V8,$I$2:$I$123)+SUMIF($S$2:$S$123,V8,$P$2:P$123)</f>
        <v>0</v>
      </c>
      <c r="AB8" s="171">
        <f t="shared" si="4"/>
        <v>2</v>
      </c>
      <c r="AC8" s="178">
        <f t="shared" si="5"/>
        <v>6</v>
      </c>
      <c r="AD8" s="181">
        <f t="shared" si="6"/>
        <v>0.5</v>
      </c>
      <c r="AE8" s="178">
        <f>IF(W8&gt;0,IF(AH8=MIN($AH$6:$AH$10),2,0),)</f>
        <v>0</v>
      </c>
      <c r="AF8" s="191">
        <f>IF(W8&gt;0,IF(AD8=MAX($AD$6:$AD$10),AC8+AE8+2,AC8+AE8),)</f>
        <v>8</v>
      </c>
      <c r="AG8" s="187">
        <f t="shared" si="7"/>
        <v>0</v>
      </c>
      <c r="AH8" s="53">
        <f t="shared" si="8"/>
        <v>1.25</v>
      </c>
      <c r="AI8" s="207">
        <f t="shared" si="9"/>
        <v>1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 t="s">
        <v>84</v>
      </c>
      <c r="D9" s="56"/>
      <c r="E9" s="56">
        <f t="shared" si="10"/>
        <v>0</v>
      </c>
      <c r="F9" s="56">
        <f t="shared" si="11"/>
        <v>1</v>
      </c>
      <c r="G9" s="56">
        <f t="shared" si="12"/>
        <v>2</v>
      </c>
      <c r="H9" s="56">
        <f t="shared" si="13"/>
        <v>0</v>
      </c>
      <c r="I9" s="56">
        <f t="shared" si="14"/>
        <v>0</v>
      </c>
      <c r="J9" s="56">
        <f t="shared" si="15"/>
        <v>1</v>
      </c>
      <c r="K9" s="57"/>
      <c r="L9" s="56">
        <f t="shared" si="16"/>
        <v>3</v>
      </c>
      <c r="M9" s="56">
        <f t="shared" si="17"/>
        <v>2</v>
      </c>
      <c r="N9" s="56">
        <f t="shared" si="18"/>
        <v>1</v>
      </c>
      <c r="O9" s="56">
        <f t="shared" si="19"/>
        <v>1</v>
      </c>
      <c r="P9" s="56">
        <f t="shared" si="20"/>
        <v>0</v>
      </c>
      <c r="Q9" s="56">
        <f t="shared" si="21"/>
        <v>0</v>
      </c>
      <c r="R9" s="56"/>
      <c r="S9" s="55" t="s">
        <v>172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174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117</v>
      </c>
      <c r="D10" s="56"/>
      <c r="E10" s="56">
        <f t="shared" si="10"/>
        <v>0</v>
      </c>
      <c r="F10" s="56">
        <f t="shared" si="11"/>
        <v>1</v>
      </c>
      <c r="G10" s="56">
        <f t="shared" si="12"/>
        <v>2</v>
      </c>
      <c r="H10" s="56">
        <f t="shared" si="13"/>
        <v>0</v>
      </c>
      <c r="I10" s="56">
        <f t="shared" si="14"/>
        <v>0</v>
      </c>
      <c r="J10" s="56">
        <f t="shared" si="15"/>
        <v>1</v>
      </c>
      <c r="K10" s="57"/>
      <c r="L10" s="56">
        <f t="shared" si="16"/>
        <v>3</v>
      </c>
      <c r="M10" s="56">
        <f t="shared" si="17"/>
        <v>2</v>
      </c>
      <c r="N10" s="56">
        <f t="shared" si="18"/>
        <v>1</v>
      </c>
      <c r="O10" s="56">
        <f t="shared" si="19"/>
        <v>1</v>
      </c>
      <c r="P10" s="56">
        <f t="shared" si="20"/>
        <v>0</v>
      </c>
      <c r="Q10" s="56">
        <f t="shared" si="21"/>
        <v>0</v>
      </c>
      <c r="R10" s="56">
        <v>2</v>
      </c>
      <c r="S10" s="55" t="s">
        <v>175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 t="s">
        <v>143</v>
      </c>
      <c r="D11" s="56">
        <v>1</v>
      </c>
      <c r="E11" s="56">
        <f t="shared" si="10"/>
        <v>0</v>
      </c>
      <c r="F11" s="56">
        <f t="shared" si="11"/>
        <v>1</v>
      </c>
      <c r="G11" s="56">
        <f t="shared" si="12"/>
        <v>2</v>
      </c>
      <c r="H11" s="56">
        <f t="shared" si="13"/>
        <v>0</v>
      </c>
      <c r="I11" s="56">
        <f t="shared" si="14"/>
        <v>0</v>
      </c>
      <c r="J11" s="56">
        <f t="shared" si="15"/>
        <v>1</v>
      </c>
      <c r="K11" s="57"/>
      <c r="L11" s="56">
        <f t="shared" si="16"/>
        <v>3</v>
      </c>
      <c r="M11" s="56">
        <f t="shared" si="17"/>
        <v>2</v>
      </c>
      <c r="N11" s="56">
        <f t="shared" si="18"/>
        <v>1</v>
      </c>
      <c r="O11" s="56">
        <f t="shared" si="19"/>
        <v>1</v>
      </c>
      <c r="P11" s="56">
        <f t="shared" si="20"/>
        <v>0</v>
      </c>
      <c r="Q11" s="56">
        <f t="shared" si="21"/>
        <v>0</v>
      </c>
      <c r="R11" s="56"/>
      <c r="S11" s="55" t="s">
        <v>147</v>
      </c>
      <c r="T11" s="34"/>
      <c r="U11" s="168" t="s">
        <v>121</v>
      </c>
      <c r="V11" s="196" t="s">
        <v>173</v>
      </c>
      <c r="W11" s="169">
        <f t="shared" si="0"/>
        <v>4</v>
      </c>
      <c r="X11" s="164">
        <f t="shared" si="1"/>
        <v>4</v>
      </c>
      <c r="Y11" s="164">
        <f t="shared" si="2"/>
        <v>5</v>
      </c>
      <c r="Z11" s="164">
        <f t="shared" si="3"/>
        <v>2</v>
      </c>
      <c r="AA11" s="164">
        <f>SUMIF($C$2:$C$123,V11,$I$2:$I$123)+SUMIF($S$2:$S$123,V11,$P$2:P$123)</f>
        <v>0</v>
      </c>
      <c r="AB11" s="174">
        <f t="shared" si="4"/>
        <v>2</v>
      </c>
      <c r="AC11" s="180">
        <f t="shared" si="5"/>
        <v>6</v>
      </c>
      <c r="AD11" s="183">
        <f t="shared" si="6"/>
        <v>0.5</v>
      </c>
      <c r="AE11" s="180">
        <f t="shared" ref="AE11:AE18" si="22">IF(W11&gt;0,IF(OR(SMALL($AH$11:$AH$18,2)=AH11,SMALL($AH$11:$AH$18,1)=AH11),2,0),)</f>
        <v>2</v>
      </c>
      <c r="AF11" s="190">
        <f t="shared" ref="AF11:AF18" si="23">IF(W11&gt;0,IF(OR(LARGE($AD$11:$AD$18,2)=AD11,LARGE($AD$11:$AD$18,1)=AD11),AC11+AE11+2,AC11+AE11),)</f>
        <v>10</v>
      </c>
      <c r="AG11" s="189">
        <f t="shared" si="7"/>
        <v>0</v>
      </c>
      <c r="AH11" s="165">
        <f t="shared" si="8"/>
        <v>1.25</v>
      </c>
      <c r="AI11" s="206">
        <f t="shared" si="9"/>
        <v>1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148</v>
      </c>
      <c r="D12" s="56"/>
      <c r="E12" s="56">
        <f t="shared" si="10"/>
        <v>0</v>
      </c>
      <c r="F12" s="56">
        <f t="shared" si="11"/>
        <v>1</v>
      </c>
      <c r="G12" s="56">
        <f t="shared" si="12"/>
        <v>2</v>
      </c>
      <c r="H12" s="56">
        <f t="shared" si="13"/>
        <v>0</v>
      </c>
      <c r="I12" s="56">
        <f t="shared" si="14"/>
        <v>0</v>
      </c>
      <c r="J12" s="56">
        <f t="shared" si="15"/>
        <v>1</v>
      </c>
      <c r="K12" s="57"/>
      <c r="L12" s="56">
        <f t="shared" si="16"/>
        <v>3</v>
      </c>
      <c r="M12" s="56">
        <f t="shared" si="17"/>
        <v>2</v>
      </c>
      <c r="N12" s="56">
        <f t="shared" si="18"/>
        <v>1</v>
      </c>
      <c r="O12" s="56">
        <f t="shared" si="19"/>
        <v>1</v>
      </c>
      <c r="P12" s="56">
        <f t="shared" si="20"/>
        <v>0</v>
      </c>
      <c r="Q12" s="56">
        <f t="shared" si="21"/>
        <v>0</v>
      </c>
      <c r="R12" s="56"/>
      <c r="S12" s="55" t="s">
        <v>174</v>
      </c>
      <c r="T12" s="34"/>
      <c r="U12" s="159" t="s">
        <v>121</v>
      </c>
      <c r="V12" s="197" t="s">
        <v>116</v>
      </c>
      <c r="W12" s="170">
        <f t="shared" si="0"/>
        <v>5</v>
      </c>
      <c r="X12" s="52">
        <f t="shared" si="1"/>
        <v>6</v>
      </c>
      <c r="Y12" s="52">
        <f t="shared" si="2"/>
        <v>7</v>
      </c>
      <c r="Z12" s="52">
        <f t="shared" si="3"/>
        <v>2</v>
      </c>
      <c r="AA12" s="52">
        <f>SUMIF($C$2:$C$123,V12,$I$2:$I$123)+SUMIF($S$2:$S$123,V12,$P$2:P$123)</f>
        <v>1</v>
      </c>
      <c r="AB12" s="171">
        <f t="shared" si="4"/>
        <v>2</v>
      </c>
      <c r="AC12" s="178">
        <f t="shared" si="5"/>
        <v>7</v>
      </c>
      <c r="AD12" s="181">
        <f t="shared" si="6"/>
        <v>0.46666666666666667</v>
      </c>
      <c r="AE12" s="178">
        <f t="shared" si="22"/>
        <v>0</v>
      </c>
      <c r="AF12" s="191">
        <f t="shared" si="23"/>
        <v>7</v>
      </c>
      <c r="AG12" s="187">
        <f t="shared" si="7"/>
        <v>0</v>
      </c>
      <c r="AH12" s="53">
        <f t="shared" si="8"/>
        <v>1.4</v>
      </c>
      <c r="AI12" s="207">
        <f t="shared" si="9"/>
        <v>1.2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1</v>
      </c>
      <c r="G13" s="56">
        <f t="shared" si="12"/>
        <v>2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2</v>
      </c>
      <c r="N13" s="56">
        <f t="shared" si="18"/>
        <v>1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197" t="s">
        <v>145</v>
      </c>
      <c r="W13" s="170">
        <f t="shared" si="0"/>
        <v>4</v>
      </c>
      <c r="X13" s="52">
        <f t="shared" si="1"/>
        <v>7</v>
      </c>
      <c r="Y13" s="52">
        <f t="shared" si="2"/>
        <v>5</v>
      </c>
      <c r="Z13" s="52">
        <f t="shared" si="3"/>
        <v>2</v>
      </c>
      <c r="AA13" s="52">
        <f>SUMIF($C$2:$C$123,V13,$I$2:$I$123)+SUMIF($S$2:$S$123,V13,$P$2:P$123)</f>
        <v>1</v>
      </c>
      <c r="AB13" s="171">
        <f t="shared" si="4"/>
        <v>1</v>
      </c>
      <c r="AC13" s="178">
        <f t="shared" si="5"/>
        <v>7</v>
      </c>
      <c r="AD13" s="181">
        <f t="shared" si="6"/>
        <v>0.58333333333333337</v>
      </c>
      <c r="AE13" s="178">
        <f t="shared" si="22"/>
        <v>2</v>
      </c>
      <c r="AF13" s="191">
        <f t="shared" si="23"/>
        <v>11</v>
      </c>
      <c r="AG13" s="187">
        <f t="shared" si="7"/>
        <v>0</v>
      </c>
      <c r="AH13" s="53">
        <f t="shared" si="8"/>
        <v>1.25</v>
      </c>
      <c r="AI13" s="207">
        <f t="shared" si="9"/>
        <v>1.75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1</v>
      </c>
      <c r="G14" s="67">
        <f t="shared" si="12"/>
        <v>2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2</v>
      </c>
      <c r="N14" s="67">
        <f t="shared" si="18"/>
        <v>1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 t="s">
        <v>144</v>
      </c>
      <c r="W14" s="170">
        <f t="shared" si="0"/>
        <v>5</v>
      </c>
      <c r="X14" s="52">
        <f t="shared" si="1"/>
        <v>7</v>
      </c>
      <c r="Y14" s="52">
        <f t="shared" si="2"/>
        <v>6</v>
      </c>
      <c r="Z14" s="52">
        <f t="shared" si="3"/>
        <v>2</v>
      </c>
      <c r="AA14" s="52">
        <f>SUMIF($C$2:$C$123,V14,$I$2:$I$123)+SUMIF($S$2:$S$123,V14,$P$2:P$123)</f>
        <v>1</v>
      </c>
      <c r="AB14" s="171">
        <f t="shared" si="4"/>
        <v>2</v>
      </c>
      <c r="AC14" s="178">
        <f t="shared" si="5"/>
        <v>7</v>
      </c>
      <c r="AD14" s="181">
        <f t="shared" si="6"/>
        <v>0.46666666666666667</v>
      </c>
      <c r="AE14" s="178">
        <f t="shared" si="22"/>
        <v>2</v>
      </c>
      <c r="AF14" s="191">
        <f t="shared" si="23"/>
        <v>9</v>
      </c>
      <c r="AG14" s="187">
        <f t="shared" si="7"/>
        <v>1</v>
      </c>
      <c r="AH14" s="53">
        <f t="shared" si="8"/>
        <v>1.2</v>
      </c>
      <c r="AI14" s="207">
        <f t="shared" si="9"/>
        <v>1.4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/>
      <c r="W15" s="170">
        <f t="shared" si="0"/>
        <v>0</v>
      </c>
      <c r="X15" s="52">
        <f t="shared" si="1"/>
        <v>0</v>
      </c>
      <c r="Y15" s="52">
        <f t="shared" si="2"/>
        <v>0</v>
      </c>
      <c r="Z15" s="52">
        <f t="shared" si="3"/>
        <v>0</v>
      </c>
      <c r="AA15" s="52">
        <f>SUMIF($C$2:$C$123,V15,$I$2:$I$123)+SUMIF($S$2:$S$123,V15,$P$2:P$123)</f>
        <v>0</v>
      </c>
      <c r="AB15" s="171">
        <f t="shared" si="4"/>
        <v>0</v>
      </c>
      <c r="AC15" s="178">
        <f t="shared" si="5"/>
        <v>0</v>
      </c>
      <c r="AD15" s="181" t="str">
        <f t="shared" si="6"/>
        <v>-</v>
      </c>
      <c r="AE15" s="178">
        <f t="shared" si="22"/>
        <v>0</v>
      </c>
      <c r="AF15" s="191">
        <f t="shared" si="23"/>
        <v>0</v>
      </c>
      <c r="AG15" s="187">
        <f t="shared" si="7"/>
        <v>0</v>
      </c>
      <c r="AH15" s="53" t="str">
        <f t="shared" si="8"/>
        <v>-</v>
      </c>
      <c r="AI15" s="207" t="str">
        <f t="shared" si="9"/>
        <v>-</v>
      </c>
      <c r="AJ15" s="34"/>
      <c r="AS15" s="97"/>
      <c r="AT15" s="294"/>
      <c r="AU15" s="288"/>
      <c r="AV15" s="426" t="s">
        <v>169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239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/>
      <c r="W16" s="170">
        <f t="shared" si="0"/>
        <v>0</v>
      </c>
      <c r="X16" s="52">
        <f t="shared" si="1"/>
        <v>0</v>
      </c>
      <c r="Y16" s="52">
        <f t="shared" si="2"/>
        <v>0</v>
      </c>
      <c r="Z16" s="52">
        <f t="shared" si="3"/>
        <v>0</v>
      </c>
      <c r="AA16" s="52">
        <f>SUMIF($C$2:$C$123,V16,$I$2:$I$123)+SUMIF($S$2:$S$123,V16,$P$2:P$123)</f>
        <v>0</v>
      </c>
      <c r="AB16" s="171">
        <f t="shared" si="4"/>
        <v>0</v>
      </c>
      <c r="AC16" s="178">
        <f t="shared" si="5"/>
        <v>0</v>
      </c>
      <c r="AD16" s="181" t="str">
        <f t="shared" si="6"/>
        <v>-</v>
      </c>
      <c r="AE16" s="178">
        <f t="shared" si="22"/>
        <v>0</v>
      </c>
      <c r="AF16" s="191">
        <f t="shared" si="23"/>
        <v>0</v>
      </c>
      <c r="AG16" s="187">
        <f t="shared" si="7"/>
        <v>0</v>
      </c>
      <c r="AH16" s="53" t="str">
        <f t="shared" si="8"/>
        <v>-</v>
      </c>
      <c r="AI16" s="207" t="str">
        <f t="shared" si="9"/>
        <v>-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Branco</v>
      </c>
      <c r="D17" s="49">
        <f>SUM(D18:D27)</f>
        <v>1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2</v>
      </c>
      <c r="S17" s="48" t="str">
        <f>C4</f>
        <v>Preto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Fabio</v>
      </c>
      <c r="D18" s="56"/>
      <c r="E18" s="56">
        <f t="shared" ref="E18:E27" si="24">IF((C18=""),0,IF($D$17=$R$17,1,IF($D$17&gt;$R$17,3,IF($D$17&lt;$R$17,0))))</f>
        <v>0</v>
      </c>
      <c r="F18" s="56">
        <f t="shared" ref="F18:F27" si="25">$D$17</f>
        <v>1</v>
      </c>
      <c r="G18" s="56">
        <f t="shared" ref="G18:G27" si="26">$R$17</f>
        <v>2</v>
      </c>
      <c r="H18" s="56">
        <f t="shared" ref="H18:H27" si="27">IF((C18=""),0,IF($D$17&gt;$R$17,1,0))</f>
        <v>0</v>
      </c>
      <c r="I18" s="56">
        <f t="shared" ref="I18:I27" si="28">IF((C18=""),0,IF($D$17=$R$17,1,0))</f>
        <v>0</v>
      </c>
      <c r="J18" s="56">
        <f t="shared" ref="J18:J27" si="29">IF((C18=""),0,IF($D$17&lt;$R$17,1,0))</f>
        <v>1</v>
      </c>
      <c r="K18" s="57"/>
      <c r="L18" s="56">
        <f t="shared" ref="L18:L27" si="30">IF((S18=""),0,IF($D$17=$R$17,1,IF($D$17&lt;$R$17,3,IF($D$17&gt;$R$17,0))))</f>
        <v>3</v>
      </c>
      <c r="M18" s="56">
        <f t="shared" ref="M18:M27" si="31">$R$17</f>
        <v>2</v>
      </c>
      <c r="N18" s="56">
        <f t="shared" ref="N18:N27" si="32">$D$17</f>
        <v>1</v>
      </c>
      <c r="O18" s="56">
        <f t="shared" ref="O18:O27" si="33">IF((S18=""),0,IF($D$17&lt;$R$17,1,0))</f>
        <v>1</v>
      </c>
      <c r="P18" s="56">
        <f t="shared" ref="P18:P27" si="34">IF((S18=""),0,IF($D$17=$R$17,1,0))</f>
        <v>0</v>
      </c>
      <c r="Q18" s="56">
        <f t="shared" ref="Q18:Q27" si="35">IF((S18=""),0,IF($D$17&gt;$R$17,1,0))</f>
        <v>0</v>
      </c>
      <c r="R18" s="56"/>
      <c r="S18" s="55" t="str">
        <f>$S$5</f>
        <v>Leonardo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112</v>
      </c>
      <c r="D19" s="56"/>
      <c r="E19" s="56">
        <f t="shared" si="24"/>
        <v>0</v>
      </c>
      <c r="F19" s="56">
        <f t="shared" si="25"/>
        <v>1</v>
      </c>
      <c r="G19" s="56">
        <f t="shared" si="26"/>
        <v>2</v>
      </c>
      <c r="H19" s="56">
        <f t="shared" si="27"/>
        <v>0</v>
      </c>
      <c r="I19" s="56">
        <f t="shared" si="28"/>
        <v>0</v>
      </c>
      <c r="J19" s="56">
        <f t="shared" si="29"/>
        <v>1</v>
      </c>
      <c r="K19" s="57"/>
      <c r="L19" s="56">
        <f t="shared" si="30"/>
        <v>3</v>
      </c>
      <c r="M19" s="56">
        <f t="shared" si="31"/>
        <v>2</v>
      </c>
      <c r="N19" s="56">
        <f t="shared" si="32"/>
        <v>1</v>
      </c>
      <c r="O19" s="56">
        <f t="shared" si="33"/>
        <v>1</v>
      </c>
      <c r="P19" s="56">
        <f t="shared" si="34"/>
        <v>0</v>
      </c>
      <c r="Q19" s="56">
        <f t="shared" si="35"/>
        <v>0</v>
      </c>
      <c r="R19" s="56"/>
      <c r="S19" s="55" t="s">
        <v>84</v>
      </c>
      <c r="T19" s="34"/>
      <c r="U19" s="169" t="s">
        <v>83</v>
      </c>
      <c r="V19" s="196" t="s">
        <v>172</v>
      </c>
      <c r="W19" s="169">
        <f t="shared" si="0"/>
        <v>5</v>
      </c>
      <c r="X19" s="164">
        <f t="shared" si="1"/>
        <v>6</v>
      </c>
      <c r="Y19" s="164">
        <f t="shared" si="2"/>
        <v>7</v>
      </c>
      <c r="Z19" s="164">
        <f t="shared" si="3"/>
        <v>2</v>
      </c>
      <c r="AA19" s="164">
        <f>SUMIF($C$2:$C$123,V19,$I$2:$I$123)+SUMIF($S$2:$S$123,V19,$P$2:P$123)</f>
        <v>1</v>
      </c>
      <c r="AB19" s="174">
        <f t="shared" si="4"/>
        <v>2</v>
      </c>
      <c r="AC19" s="180">
        <f t="shared" si="5"/>
        <v>7</v>
      </c>
      <c r="AD19" s="183">
        <f t="shared" si="6"/>
        <v>0.46666666666666667</v>
      </c>
      <c r="AE19" s="180">
        <f>IF(W19&gt;0,IF(AH19=MIN($AH$19:$AH$23),2,0),)</f>
        <v>0</v>
      </c>
      <c r="AF19" s="190">
        <f>IF(W19&gt;0,IF(AD19=MAX($AD$19:$AD$23),AC19+AE19+2,AC19+AE19),)</f>
        <v>7</v>
      </c>
      <c r="AG19" s="189">
        <f t="shared" si="7"/>
        <v>0</v>
      </c>
      <c r="AH19" s="165">
        <f t="shared" si="8"/>
        <v>1.4</v>
      </c>
      <c r="AI19" s="206">
        <f t="shared" si="9"/>
        <v>1.2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173</v>
      </c>
      <c r="D20" s="56"/>
      <c r="E20" s="56">
        <f t="shared" si="24"/>
        <v>0</v>
      </c>
      <c r="F20" s="56">
        <f t="shared" si="25"/>
        <v>1</v>
      </c>
      <c r="G20" s="56">
        <f t="shared" si="26"/>
        <v>2</v>
      </c>
      <c r="H20" s="56">
        <f t="shared" si="27"/>
        <v>0</v>
      </c>
      <c r="I20" s="56">
        <f t="shared" si="28"/>
        <v>0</v>
      </c>
      <c r="J20" s="56">
        <f t="shared" si="29"/>
        <v>1</v>
      </c>
      <c r="K20" s="57"/>
      <c r="L20" s="56">
        <f t="shared" si="30"/>
        <v>3</v>
      </c>
      <c r="M20" s="56">
        <f t="shared" si="31"/>
        <v>2</v>
      </c>
      <c r="N20" s="56">
        <f t="shared" si="32"/>
        <v>1</v>
      </c>
      <c r="O20" s="56">
        <f t="shared" si="33"/>
        <v>1</v>
      </c>
      <c r="P20" s="56">
        <f t="shared" si="34"/>
        <v>0</v>
      </c>
      <c r="Q20" s="56">
        <f t="shared" si="35"/>
        <v>0</v>
      </c>
      <c r="R20" s="56"/>
      <c r="S20" s="55" t="s">
        <v>145</v>
      </c>
      <c r="T20" s="34"/>
      <c r="U20" s="159" t="s">
        <v>83</v>
      </c>
      <c r="V20" s="197" t="s">
        <v>113</v>
      </c>
      <c r="W20" s="170">
        <f t="shared" si="0"/>
        <v>4</v>
      </c>
      <c r="X20" s="52">
        <f t="shared" si="1"/>
        <v>6</v>
      </c>
      <c r="Y20" s="52">
        <f t="shared" si="2"/>
        <v>4</v>
      </c>
      <c r="Z20" s="52">
        <f t="shared" si="3"/>
        <v>2</v>
      </c>
      <c r="AA20" s="52">
        <f>SUMIF($C$2:$C$123,V20,$I$2:$I$123)+SUMIF($S$2:$S$123,V20,$P$2:P$123)</f>
        <v>1</v>
      </c>
      <c r="AB20" s="171">
        <f t="shared" si="4"/>
        <v>1</v>
      </c>
      <c r="AC20" s="178">
        <f t="shared" si="5"/>
        <v>7</v>
      </c>
      <c r="AD20" s="181">
        <f t="shared" si="6"/>
        <v>0.58333333333333337</v>
      </c>
      <c r="AE20" s="178">
        <f>IF(W20&gt;0,IF(AH20=MIN($AH$19:$AH$23),2,0),)</f>
        <v>2</v>
      </c>
      <c r="AF20" s="191">
        <f>IF(W20&gt;0,IF(AD20=MAX($AD$19:$AD$23),AC20+AE20+2,AC20+AE20),)</f>
        <v>11</v>
      </c>
      <c r="AG20" s="187">
        <f t="shared" si="7"/>
        <v>1</v>
      </c>
      <c r="AH20" s="53">
        <f t="shared" si="8"/>
        <v>1</v>
      </c>
      <c r="AI20" s="207">
        <f t="shared" si="9"/>
        <v>1.5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116</v>
      </c>
      <c r="D21" s="56"/>
      <c r="E21" s="56">
        <f t="shared" si="24"/>
        <v>0</v>
      </c>
      <c r="F21" s="56">
        <f t="shared" si="25"/>
        <v>1</v>
      </c>
      <c r="G21" s="56">
        <f t="shared" si="26"/>
        <v>2</v>
      </c>
      <c r="H21" s="56">
        <f t="shared" si="27"/>
        <v>0</v>
      </c>
      <c r="I21" s="56">
        <f t="shared" si="28"/>
        <v>0</v>
      </c>
      <c r="J21" s="56">
        <f t="shared" si="29"/>
        <v>1</v>
      </c>
      <c r="K21" s="57"/>
      <c r="L21" s="56">
        <f t="shared" si="30"/>
        <v>3</v>
      </c>
      <c r="M21" s="56">
        <f t="shared" si="31"/>
        <v>2</v>
      </c>
      <c r="N21" s="56">
        <f t="shared" si="32"/>
        <v>1</v>
      </c>
      <c r="O21" s="56">
        <f t="shared" si="33"/>
        <v>1</v>
      </c>
      <c r="P21" s="56">
        <f t="shared" si="34"/>
        <v>0</v>
      </c>
      <c r="Q21" s="56">
        <f t="shared" si="35"/>
        <v>0</v>
      </c>
      <c r="R21" s="56"/>
      <c r="S21" s="55" t="s">
        <v>144</v>
      </c>
      <c r="T21" s="34"/>
      <c r="U21" s="159" t="s">
        <v>83</v>
      </c>
      <c r="V21" s="197"/>
      <c r="W21" s="170">
        <f t="shared" si="0"/>
        <v>0</v>
      </c>
      <c r="X21" s="52">
        <f t="shared" si="1"/>
        <v>0</v>
      </c>
      <c r="Y21" s="52">
        <f t="shared" si="2"/>
        <v>0</v>
      </c>
      <c r="Z21" s="52">
        <f t="shared" si="3"/>
        <v>0</v>
      </c>
      <c r="AA21" s="52">
        <f>SUMIF($C$2:$C$123,V21,$I$2:$I$123)+SUMIF($S$2:$S$123,V21,$P$2:P$123)</f>
        <v>0</v>
      </c>
      <c r="AB21" s="171">
        <f t="shared" si="4"/>
        <v>0</v>
      </c>
      <c r="AC21" s="178">
        <f t="shared" si="5"/>
        <v>0</v>
      </c>
      <c r="AD21" s="181" t="str">
        <f t="shared" si="6"/>
        <v>-</v>
      </c>
      <c r="AE21" s="178">
        <f>IF(W21&gt;0,IF(AH21=MIN($AH$19:$AH$23),2,0),)</f>
        <v>0</v>
      </c>
      <c r="AF21" s="191">
        <f>IF(W21&gt;0,IF(AD21=MAX($AD$19:$AD$23),AC21+AE21+2,AC21+AE21),)</f>
        <v>0</v>
      </c>
      <c r="AG21" s="187">
        <f t="shared" si="7"/>
        <v>0</v>
      </c>
      <c r="AH21" s="53" t="str">
        <f t="shared" si="8"/>
        <v>-</v>
      </c>
      <c r="AI21" s="207" t="str">
        <f t="shared" si="9"/>
        <v>-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172</v>
      </c>
      <c r="D22" s="56"/>
      <c r="E22" s="56">
        <f t="shared" si="24"/>
        <v>0</v>
      </c>
      <c r="F22" s="56">
        <f t="shared" si="25"/>
        <v>1</v>
      </c>
      <c r="G22" s="56">
        <f t="shared" si="26"/>
        <v>2</v>
      </c>
      <c r="H22" s="56">
        <f t="shared" si="27"/>
        <v>0</v>
      </c>
      <c r="I22" s="56">
        <f t="shared" si="28"/>
        <v>0</v>
      </c>
      <c r="J22" s="56">
        <f t="shared" si="29"/>
        <v>1</v>
      </c>
      <c r="K22" s="57"/>
      <c r="L22" s="56">
        <f t="shared" si="30"/>
        <v>3</v>
      </c>
      <c r="M22" s="56">
        <f t="shared" si="31"/>
        <v>2</v>
      </c>
      <c r="N22" s="56">
        <f t="shared" si="32"/>
        <v>1</v>
      </c>
      <c r="O22" s="56">
        <f t="shared" si="33"/>
        <v>1</v>
      </c>
      <c r="P22" s="56">
        <f t="shared" si="34"/>
        <v>0</v>
      </c>
      <c r="Q22" s="56">
        <f t="shared" si="35"/>
        <v>0</v>
      </c>
      <c r="R22" s="56"/>
      <c r="S22" s="55" t="s">
        <v>235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175</v>
      </c>
      <c r="D23" s="56"/>
      <c r="E23" s="56">
        <f t="shared" si="24"/>
        <v>0</v>
      </c>
      <c r="F23" s="56">
        <f t="shared" si="25"/>
        <v>1</v>
      </c>
      <c r="G23" s="56">
        <f t="shared" si="26"/>
        <v>2</v>
      </c>
      <c r="H23" s="56">
        <f t="shared" si="27"/>
        <v>0</v>
      </c>
      <c r="I23" s="56">
        <f t="shared" si="28"/>
        <v>0</v>
      </c>
      <c r="J23" s="56">
        <f t="shared" si="29"/>
        <v>1</v>
      </c>
      <c r="K23" s="57"/>
      <c r="L23" s="56">
        <f t="shared" si="30"/>
        <v>3</v>
      </c>
      <c r="M23" s="56">
        <f t="shared" si="31"/>
        <v>2</v>
      </c>
      <c r="N23" s="56">
        <f t="shared" si="32"/>
        <v>1</v>
      </c>
      <c r="O23" s="56">
        <f t="shared" si="33"/>
        <v>1</v>
      </c>
      <c r="P23" s="56">
        <f t="shared" si="34"/>
        <v>0</v>
      </c>
      <c r="Q23" s="56">
        <f t="shared" si="35"/>
        <v>0</v>
      </c>
      <c r="R23" s="56">
        <v>1</v>
      </c>
      <c r="S23" s="55" t="s">
        <v>113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113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 t="s">
        <v>147</v>
      </c>
      <c r="D24" s="56"/>
      <c r="E24" s="56">
        <f t="shared" si="24"/>
        <v>0</v>
      </c>
      <c r="F24" s="56">
        <f t="shared" si="25"/>
        <v>1</v>
      </c>
      <c r="G24" s="56">
        <f t="shared" si="26"/>
        <v>2</v>
      </c>
      <c r="H24" s="56">
        <f t="shared" si="27"/>
        <v>0</v>
      </c>
      <c r="I24" s="56">
        <f t="shared" si="28"/>
        <v>0</v>
      </c>
      <c r="J24" s="56">
        <f t="shared" si="29"/>
        <v>1</v>
      </c>
      <c r="K24" s="57"/>
      <c r="L24" s="56">
        <f t="shared" si="30"/>
        <v>3</v>
      </c>
      <c r="M24" s="56">
        <f t="shared" si="31"/>
        <v>2</v>
      </c>
      <c r="N24" s="56">
        <f t="shared" si="32"/>
        <v>1</v>
      </c>
      <c r="O24" s="56">
        <f t="shared" si="33"/>
        <v>1</v>
      </c>
      <c r="P24" s="56">
        <f t="shared" si="34"/>
        <v>0</v>
      </c>
      <c r="Q24" s="56">
        <f t="shared" si="35"/>
        <v>0</v>
      </c>
      <c r="R24" s="56"/>
      <c r="S24" s="55" t="s">
        <v>169</v>
      </c>
      <c r="T24" s="34"/>
      <c r="U24" s="163" t="s">
        <v>86</v>
      </c>
      <c r="V24" s="199" t="s">
        <v>147</v>
      </c>
      <c r="W24" s="169">
        <f t="shared" si="0"/>
        <v>4</v>
      </c>
      <c r="X24" s="164">
        <f t="shared" si="1"/>
        <v>5</v>
      </c>
      <c r="Y24" s="164">
        <f t="shared" si="2"/>
        <v>6</v>
      </c>
      <c r="Z24" s="164">
        <f t="shared" si="3"/>
        <v>1</v>
      </c>
      <c r="AA24" s="164">
        <f>SUMIF($C$2:$C$123,V24,$I$2:$I$123)+SUMIF($S$2:$S$123,V24,$P$2:P$123)</f>
        <v>1</v>
      </c>
      <c r="AB24" s="174">
        <f t="shared" si="4"/>
        <v>2</v>
      </c>
      <c r="AC24" s="180">
        <f t="shared" si="5"/>
        <v>4</v>
      </c>
      <c r="AD24" s="183">
        <f t="shared" si="6"/>
        <v>0.33333333333333331</v>
      </c>
      <c r="AE24" s="180">
        <f t="shared" ref="AE24:AE31" si="36">IF(W24&gt;0,IF(OR(LARGE($AI$24:$AI$31,2)=AI24,LARGE($AI$24:$AI$31,1)=AI24),2,0),)</f>
        <v>2</v>
      </c>
      <c r="AF24" s="190">
        <f t="shared" ref="AF24:AF31" si="37">IF(W24&gt;0,IF(OR(LARGE($AD$24:$AD$31,2)=AD24,LARGE($AD$24:$AD$31,1)=AD24),AC24+AE24+2,AC24+AE24),)</f>
        <v>8</v>
      </c>
      <c r="AG24" s="189">
        <f t="shared" si="7"/>
        <v>0</v>
      </c>
      <c r="AH24" s="165">
        <f t="shared" si="8"/>
        <v>1.5</v>
      </c>
      <c r="AI24" s="206">
        <f t="shared" si="9"/>
        <v>1.25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174</v>
      </c>
      <c r="D25" s="56">
        <v>1</v>
      </c>
      <c r="E25" s="56">
        <f t="shared" si="24"/>
        <v>0</v>
      </c>
      <c r="F25" s="56">
        <f t="shared" si="25"/>
        <v>1</v>
      </c>
      <c r="G25" s="56">
        <f t="shared" si="26"/>
        <v>2</v>
      </c>
      <c r="H25" s="56">
        <f t="shared" si="27"/>
        <v>0</v>
      </c>
      <c r="I25" s="56">
        <f t="shared" si="28"/>
        <v>0</v>
      </c>
      <c r="J25" s="56">
        <f t="shared" si="29"/>
        <v>1</v>
      </c>
      <c r="K25" s="57"/>
      <c r="L25" s="56">
        <f t="shared" si="30"/>
        <v>3</v>
      </c>
      <c r="M25" s="56">
        <f t="shared" si="31"/>
        <v>2</v>
      </c>
      <c r="N25" s="56">
        <f t="shared" si="32"/>
        <v>1</v>
      </c>
      <c r="O25" s="56">
        <f t="shared" si="33"/>
        <v>1</v>
      </c>
      <c r="P25" s="56">
        <f t="shared" si="34"/>
        <v>0</v>
      </c>
      <c r="Q25" s="56">
        <f t="shared" si="35"/>
        <v>0</v>
      </c>
      <c r="R25" s="56">
        <v>1</v>
      </c>
      <c r="S25" s="55" t="s">
        <v>207</v>
      </c>
      <c r="T25" s="34"/>
      <c r="U25" s="166" t="s">
        <v>86</v>
      </c>
      <c r="V25" s="200" t="s">
        <v>175</v>
      </c>
      <c r="W25" s="170">
        <f t="shared" si="0"/>
        <v>4</v>
      </c>
      <c r="X25" s="52">
        <f t="shared" si="1"/>
        <v>5</v>
      </c>
      <c r="Y25" s="52">
        <f t="shared" si="2"/>
        <v>6</v>
      </c>
      <c r="Z25" s="52">
        <f t="shared" si="3"/>
        <v>1</v>
      </c>
      <c r="AA25" s="52">
        <f>SUMIF($C$2:$C$123,V25,$I$2:$I$123)+SUMIF($S$2:$S$123,V25,$P$2:P$123)</f>
        <v>1</v>
      </c>
      <c r="AB25" s="171">
        <f t="shared" si="4"/>
        <v>2</v>
      </c>
      <c r="AC25" s="178">
        <f t="shared" si="5"/>
        <v>4</v>
      </c>
      <c r="AD25" s="181">
        <f t="shared" si="6"/>
        <v>0.33333333333333331</v>
      </c>
      <c r="AE25" s="178">
        <f t="shared" si="36"/>
        <v>2</v>
      </c>
      <c r="AF25" s="191">
        <f t="shared" si="37"/>
        <v>8</v>
      </c>
      <c r="AG25" s="187">
        <f t="shared" si="7"/>
        <v>2</v>
      </c>
      <c r="AH25" s="53">
        <f t="shared" si="8"/>
        <v>1.5</v>
      </c>
      <c r="AI25" s="207">
        <f t="shared" si="9"/>
        <v>1.25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1</v>
      </c>
      <c r="G26" s="56">
        <f t="shared" si="26"/>
        <v>2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2</v>
      </c>
      <c r="N26" s="56">
        <f t="shared" si="32"/>
        <v>1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200" t="s">
        <v>117</v>
      </c>
      <c r="W26" s="170">
        <f t="shared" si="0"/>
        <v>3</v>
      </c>
      <c r="X26" s="52">
        <f t="shared" si="1"/>
        <v>2</v>
      </c>
      <c r="Y26" s="52">
        <f t="shared" si="2"/>
        <v>4</v>
      </c>
      <c r="Z26" s="52">
        <f t="shared" si="3"/>
        <v>1</v>
      </c>
      <c r="AA26" s="52">
        <f>SUMIF($C$2:$C$123,V26,$I$2:$I$123)+SUMIF($S$2:$S$123,V26,$P$2:P$123)</f>
        <v>0</v>
      </c>
      <c r="AB26" s="171">
        <f t="shared" si="4"/>
        <v>2</v>
      </c>
      <c r="AC26" s="178">
        <f t="shared" si="5"/>
        <v>3</v>
      </c>
      <c r="AD26" s="181">
        <f t="shared" si="6"/>
        <v>0.33333333333333331</v>
      </c>
      <c r="AE26" s="178">
        <f t="shared" si="36"/>
        <v>0</v>
      </c>
      <c r="AF26" s="191">
        <f t="shared" si="37"/>
        <v>5</v>
      </c>
      <c r="AG26" s="187">
        <f t="shared" si="7"/>
        <v>0</v>
      </c>
      <c r="AH26" s="53">
        <f t="shared" si="8"/>
        <v>1.3333333333333333</v>
      </c>
      <c r="AI26" s="207">
        <f t="shared" si="9"/>
        <v>0.66666666666666663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1</v>
      </c>
      <c r="G27" s="67">
        <f t="shared" si="26"/>
        <v>2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2</v>
      </c>
      <c r="N27" s="67">
        <f t="shared" si="32"/>
        <v>1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 t="s">
        <v>143</v>
      </c>
      <c r="W27" s="170">
        <f t="shared" si="0"/>
        <v>4</v>
      </c>
      <c r="X27" s="52">
        <f t="shared" si="1"/>
        <v>4</v>
      </c>
      <c r="Y27" s="52">
        <f t="shared" si="2"/>
        <v>6</v>
      </c>
      <c r="Z27" s="52">
        <f t="shared" si="3"/>
        <v>1</v>
      </c>
      <c r="AA27" s="52">
        <f>SUMIF($C$2:$C$123,V27,$I$2:$I$123)+SUMIF($S$2:$S$123,V27,$P$2:P$123)</f>
        <v>1</v>
      </c>
      <c r="AB27" s="171">
        <f t="shared" si="4"/>
        <v>2</v>
      </c>
      <c r="AC27" s="178">
        <f t="shared" si="5"/>
        <v>4</v>
      </c>
      <c r="AD27" s="181">
        <f t="shared" si="6"/>
        <v>0.33333333333333331</v>
      </c>
      <c r="AE27" s="178">
        <f t="shared" si="36"/>
        <v>0</v>
      </c>
      <c r="AF27" s="191">
        <f t="shared" si="37"/>
        <v>6</v>
      </c>
      <c r="AG27" s="187">
        <f t="shared" si="7"/>
        <v>2</v>
      </c>
      <c r="AH27" s="53">
        <f t="shared" si="8"/>
        <v>1.5</v>
      </c>
      <c r="AI27" s="207">
        <f t="shared" si="9"/>
        <v>1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 t="s">
        <v>169</v>
      </c>
      <c r="W28" s="170">
        <f t="shared" si="0"/>
        <v>4</v>
      </c>
      <c r="X28" s="52">
        <f t="shared" si="1"/>
        <v>6</v>
      </c>
      <c r="Y28" s="52">
        <f t="shared" si="2"/>
        <v>4</v>
      </c>
      <c r="Z28" s="52">
        <f t="shared" si="3"/>
        <v>2</v>
      </c>
      <c r="AA28" s="52">
        <f>SUMIF($C$2:$C$123,V28,$I$2:$I$123)+SUMIF($S$2:$S$123,V28,$P$2:P$123)</f>
        <v>1</v>
      </c>
      <c r="AB28" s="171">
        <f t="shared" si="4"/>
        <v>1</v>
      </c>
      <c r="AC28" s="178">
        <f t="shared" si="5"/>
        <v>7</v>
      </c>
      <c r="AD28" s="181">
        <f t="shared" si="6"/>
        <v>0.58333333333333337</v>
      </c>
      <c r="AE28" s="178">
        <f t="shared" si="36"/>
        <v>2</v>
      </c>
      <c r="AF28" s="191">
        <f t="shared" si="37"/>
        <v>11</v>
      </c>
      <c r="AG28" s="187">
        <f t="shared" si="7"/>
        <v>0</v>
      </c>
      <c r="AH28" s="53">
        <f t="shared" si="8"/>
        <v>1</v>
      </c>
      <c r="AI28" s="207">
        <f t="shared" si="9"/>
        <v>1.5</v>
      </c>
      <c r="AJ28" s="34"/>
      <c r="AS28" s="97"/>
      <c r="AT28" s="294"/>
      <c r="AU28" s="425" t="s">
        <v>173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145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/>
      <c r="W29" s="170">
        <f t="shared" si="0"/>
        <v>0</v>
      </c>
      <c r="X29" s="52">
        <f t="shared" si="1"/>
        <v>0</v>
      </c>
      <c r="Y29" s="52">
        <f t="shared" si="2"/>
        <v>0</v>
      </c>
      <c r="Z29" s="52">
        <f t="shared" si="3"/>
        <v>0</v>
      </c>
      <c r="AA29" s="52">
        <f>SUMIF($C$2:$C$123,V29,$I$2:$I$123)+SUMIF($S$2:$S$123,V29,$P$2:P$123)</f>
        <v>0</v>
      </c>
      <c r="AB29" s="171">
        <f t="shared" si="4"/>
        <v>0</v>
      </c>
      <c r="AC29" s="178">
        <f t="shared" si="5"/>
        <v>0</v>
      </c>
      <c r="AD29" s="181" t="str">
        <f t="shared" si="6"/>
        <v>-</v>
      </c>
      <c r="AE29" s="178">
        <f t="shared" si="36"/>
        <v>0</v>
      </c>
      <c r="AF29" s="191">
        <f t="shared" si="37"/>
        <v>0</v>
      </c>
      <c r="AG29" s="187">
        <f t="shared" si="7"/>
        <v>0</v>
      </c>
      <c r="AH29" s="53" t="str">
        <f t="shared" si="8"/>
        <v>-</v>
      </c>
      <c r="AI29" s="207" t="str">
        <f t="shared" si="9"/>
        <v>-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Preto</v>
      </c>
      <c r="D30" s="49">
        <f>SUM(D31:D40)</f>
        <v>2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0</v>
      </c>
      <c r="S30" s="48" t="str">
        <f>S4</f>
        <v>Branco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Fabio</v>
      </c>
      <c r="D31" s="56"/>
      <c r="E31" s="56">
        <f t="shared" ref="E31:E40" si="38">IF((C31=""),0,IF($D$30=$R$30,1,IF($D$30&gt;$R$30,3,IF($D$30&lt;$R$30,0))))</f>
        <v>3</v>
      </c>
      <c r="F31" s="56">
        <f t="shared" ref="F31:F40" si="39">$D$30</f>
        <v>2</v>
      </c>
      <c r="G31" s="56">
        <f t="shared" ref="G31:G40" si="40">$R$30</f>
        <v>0</v>
      </c>
      <c r="H31" s="56">
        <f t="shared" ref="H31:H40" si="41">IF((C31=""),0,IF($D$30&gt;$R$30,1,0))</f>
        <v>1</v>
      </c>
      <c r="I31" s="56">
        <f t="shared" ref="I31:I40" si="42">IF((C31=""),0,IF($D$30=$R$30,1,0))</f>
        <v>0</v>
      </c>
      <c r="J31" s="56">
        <f t="shared" ref="J31:J40" si="43">IF((C31=""),0,IF($D$30&lt;$R$30,1,0))</f>
        <v>0</v>
      </c>
      <c r="K31" s="57"/>
      <c r="L31" s="56">
        <f t="shared" ref="L31:L40" si="44">IF((S31=""),0,IF($D$30=$R$30,1,IF($D$30&lt;$R$30,3,IF($D$30&gt;$R$30,0))))</f>
        <v>0</v>
      </c>
      <c r="M31" s="56">
        <f t="shared" ref="M31:M40" si="45">$R$30</f>
        <v>0</v>
      </c>
      <c r="N31" s="56">
        <f t="shared" ref="N31:N40" si="46">$D$30</f>
        <v>2</v>
      </c>
      <c r="O31" s="56">
        <f t="shared" ref="O31:O40" si="47">IF((S31=""),0,IF($D$30&lt;$R$30,1,0))</f>
        <v>0</v>
      </c>
      <c r="P31" s="56">
        <f t="shared" ref="P31:P40" si="48">IF((S31=""),0,IF($D$30=$R$30,1,0))</f>
        <v>0</v>
      </c>
      <c r="Q31" s="56">
        <f t="shared" ref="Q31:Q40" si="49">IF((S31=""),0,IF($D$30&gt;$R$30,1,0))</f>
        <v>1</v>
      </c>
      <c r="R31" s="56"/>
      <c r="S31" s="55" t="str">
        <f>$S$5</f>
        <v>Leonardo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84</v>
      </c>
      <c r="D32" s="56"/>
      <c r="E32" s="56">
        <f t="shared" si="38"/>
        <v>3</v>
      </c>
      <c r="F32" s="56">
        <f t="shared" si="39"/>
        <v>2</v>
      </c>
      <c r="G32" s="56">
        <f t="shared" si="40"/>
        <v>0</v>
      </c>
      <c r="H32" s="56">
        <f t="shared" si="41"/>
        <v>1</v>
      </c>
      <c r="I32" s="56">
        <f t="shared" si="42"/>
        <v>0</v>
      </c>
      <c r="J32" s="56">
        <f t="shared" si="43"/>
        <v>0</v>
      </c>
      <c r="K32" s="57"/>
      <c r="L32" s="56">
        <f t="shared" si="44"/>
        <v>0</v>
      </c>
      <c r="M32" s="56">
        <f t="shared" si="45"/>
        <v>0</v>
      </c>
      <c r="N32" s="56">
        <f t="shared" si="46"/>
        <v>2</v>
      </c>
      <c r="O32" s="56">
        <f t="shared" si="47"/>
        <v>0</v>
      </c>
      <c r="P32" s="56">
        <f t="shared" si="48"/>
        <v>0</v>
      </c>
      <c r="Q32" s="56">
        <f t="shared" si="49"/>
        <v>1</v>
      </c>
      <c r="R32" s="56"/>
      <c r="S32" s="55" t="s">
        <v>112</v>
      </c>
      <c r="T32" s="34"/>
      <c r="U32" s="163" t="s">
        <v>16</v>
      </c>
      <c r="V32" s="199" t="s">
        <v>148</v>
      </c>
      <c r="W32" s="169">
        <f t="shared" si="0"/>
        <v>4</v>
      </c>
      <c r="X32" s="164">
        <f t="shared" si="1"/>
        <v>4</v>
      </c>
      <c r="Y32" s="164">
        <f t="shared" si="2"/>
        <v>6</v>
      </c>
      <c r="Z32" s="164">
        <f t="shared" si="3"/>
        <v>1</v>
      </c>
      <c r="AA32" s="164">
        <f>SUMIF($C$2:$C$123,V32,$I$2:$I$123)+SUMIF($S$2:$S$123,V32,$P$2:P$123)</f>
        <v>1</v>
      </c>
      <c r="AB32" s="174">
        <f t="shared" si="4"/>
        <v>2</v>
      </c>
      <c r="AC32" s="180">
        <f t="shared" si="5"/>
        <v>4</v>
      </c>
      <c r="AD32" s="183">
        <f t="shared" si="6"/>
        <v>0.33333333333333331</v>
      </c>
      <c r="AE32" s="180">
        <f>IF(W32&gt;0,IF(AI32=MAX($AI$32:$AI$36),2,0),)</f>
        <v>0</v>
      </c>
      <c r="AF32" s="190">
        <f>IF(W32&gt;0,IF(AD32=MAX($AD$32:$AD$36),AC32+AE32+2,AC32+AE32),)</f>
        <v>6</v>
      </c>
      <c r="AG32" s="189">
        <f t="shared" si="7"/>
        <v>2</v>
      </c>
      <c r="AH32" s="165">
        <f t="shared" si="8"/>
        <v>1.5</v>
      </c>
      <c r="AI32" s="206">
        <f t="shared" si="9"/>
        <v>1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216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145</v>
      </c>
      <c r="D33" s="56"/>
      <c r="E33" s="56">
        <f t="shared" si="38"/>
        <v>3</v>
      </c>
      <c r="F33" s="56">
        <f t="shared" si="39"/>
        <v>2</v>
      </c>
      <c r="G33" s="56">
        <f t="shared" si="40"/>
        <v>0</v>
      </c>
      <c r="H33" s="56">
        <f t="shared" si="41"/>
        <v>1</v>
      </c>
      <c r="I33" s="56">
        <f t="shared" si="42"/>
        <v>0</v>
      </c>
      <c r="J33" s="56">
        <f t="shared" si="43"/>
        <v>0</v>
      </c>
      <c r="K33" s="57"/>
      <c r="L33" s="56">
        <f t="shared" si="44"/>
        <v>0</v>
      </c>
      <c r="M33" s="56">
        <f t="shared" si="45"/>
        <v>0</v>
      </c>
      <c r="N33" s="56">
        <f t="shared" si="46"/>
        <v>2</v>
      </c>
      <c r="O33" s="56">
        <f t="shared" si="47"/>
        <v>0</v>
      </c>
      <c r="P33" s="56">
        <f t="shared" si="48"/>
        <v>0</v>
      </c>
      <c r="Q33" s="56">
        <f t="shared" si="49"/>
        <v>1</v>
      </c>
      <c r="R33" s="56"/>
      <c r="S33" s="55" t="s">
        <v>173</v>
      </c>
      <c r="T33" s="34"/>
      <c r="U33" s="166" t="s">
        <v>16</v>
      </c>
      <c r="V33" s="200" t="s">
        <v>174</v>
      </c>
      <c r="W33" s="170">
        <f t="shared" si="0"/>
        <v>4</v>
      </c>
      <c r="X33" s="52">
        <f t="shared" si="1"/>
        <v>5</v>
      </c>
      <c r="Y33" s="52">
        <f t="shared" si="2"/>
        <v>6</v>
      </c>
      <c r="Z33" s="52">
        <f t="shared" si="3"/>
        <v>1</v>
      </c>
      <c r="AA33" s="52">
        <f>SUMIF($C$2:$C$123,V33,$I$2:$I$123)+SUMIF($S$2:$S$123,V33,$P$2:P$123)</f>
        <v>1</v>
      </c>
      <c r="AB33" s="171">
        <f t="shared" si="4"/>
        <v>2</v>
      </c>
      <c r="AC33" s="178">
        <f t="shared" si="5"/>
        <v>4</v>
      </c>
      <c r="AD33" s="181">
        <f t="shared" si="6"/>
        <v>0.33333333333333331</v>
      </c>
      <c r="AE33" s="178">
        <f>IF(W33&gt;0,IF(AI33=MAX($AI$32:$AI$36),2,0),)</f>
        <v>2</v>
      </c>
      <c r="AF33" s="191">
        <f>IF(W33&gt;0,IF(AD33=MAX($AD$32:$AD$36),AC33+AE33+2,AC33+AE33),)</f>
        <v>8</v>
      </c>
      <c r="AG33" s="187">
        <f t="shared" si="7"/>
        <v>2</v>
      </c>
      <c r="AH33" s="53">
        <f t="shared" si="8"/>
        <v>1.5</v>
      </c>
      <c r="AI33" s="207">
        <f t="shared" si="9"/>
        <v>1.25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144</v>
      </c>
      <c r="D34" s="56">
        <v>1</v>
      </c>
      <c r="E34" s="56">
        <f t="shared" si="38"/>
        <v>3</v>
      </c>
      <c r="F34" s="56">
        <f t="shared" si="39"/>
        <v>2</v>
      </c>
      <c r="G34" s="56">
        <f t="shared" si="40"/>
        <v>0</v>
      </c>
      <c r="H34" s="56">
        <f t="shared" si="41"/>
        <v>1</v>
      </c>
      <c r="I34" s="56">
        <f t="shared" si="42"/>
        <v>0</v>
      </c>
      <c r="J34" s="56">
        <f t="shared" si="43"/>
        <v>0</v>
      </c>
      <c r="K34" s="57"/>
      <c r="L34" s="56">
        <f t="shared" si="44"/>
        <v>0</v>
      </c>
      <c r="M34" s="56">
        <f t="shared" si="45"/>
        <v>0</v>
      </c>
      <c r="N34" s="56">
        <f t="shared" si="46"/>
        <v>2</v>
      </c>
      <c r="O34" s="56">
        <f t="shared" si="47"/>
        <v>0</v>
      </c>
      <c r="P34" s="56">
        <f t="shared" si="48"/>
        <v>0</v>
      </c>
      <c r="Q34" s="56">
        <f t="shared" si="49"/>
        <v>1</v>
      </c>
      <c r="R34" s="56"/>
      <c r="S34" s="55" t="s">
        <v>116</v>
      </c>
      <c r="T34" s="34"/>
      <c r="U34" s="166" t="s">
        <v>16</v>
      </c>
      <c r="V34" s="200"/>
      <c r="W34" s="170">
        <f t="shared" si="0"/>
        <v>0</v>
      </c>
      <c r="X34" s="52">
        <f t="shared" si="1"/>
        <v>0</v>
      </c>
      <c r="Y34" s="52">
        <f t="shared" si="2"/>
        <v>0</v>
      </c>
      <c r="Z34" s="52">
        <f t="shared" si="3"/>
        <v>0</v>
      </c>
      <c r="AA34" s="52">
        <f>SUMIF($C$2:$C$123,V34,$I$2:$I$123)+SUMIF($S$2:$S$123,V34,$P$2:P$123)</f>
        <v>0</v>
      </c>
      <c r="AB34" s="171">
        <f t="shared" si="4"/>
        <v>0</v>
      </c>
      <c r="AC34" s="178">
        <f t="shared" si="5"/>
        <v>0</v>
      </c>
      <c r="AD34" s="181" t="str">
        <f t="shared" si="6"/>
        <v>-</v>
      </c>
      <c r="AE34" s="178">
        <f>IF(W34&gt;0,IF(AI34=MAX($AI$32:$AI$36),2,0),)</f>
        <v>0</v>
      </c>
      <c r="AF34" s="191">
        <f>IF(W34&gt;0,IF(AD34=MAX($AD$32:$AD$36),AC34+AE34+2,AC34+AE34),)</f>
        <v>0</v>
      </c>
      <c r="AG34" s="187">
        <f t="shared" si="7"/>
        <v>0</v>
      </c>
      <c r="AH34" s="53" t="str">
        <f t="shared" si="8"/>
        <v>-</v>
      </c>
      <c r="AI34" s="207" t="str">
        <f t="shared" si="9"/>
        <v>-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235</v>
      </c>
      <c r="D35" s="56"/>
      <c r="E35" s="56">
        <f t="shared" si="38"/>
        <v>3</v>
      </c>
      <c r="F35" s="56">
        <f t="shared" si="39"/>
        <v>2</v>
      </c>
      <c r="G35" s="56">
        <f t="shared" si="40"/>
        <v>0</v>
      </c>
      <c r="H35" s="56">
        <f t="shared" si="41"/>
        <v>1</v>
      </c>
      <c r="I35" s="56">
        <f t="shared" si="42"/>
        <v>0</v>
      </c>
      <c r="J35" s="56">
        <f t="shared" si="43"/>
        <v>0</v>
      </c>
      <c r="K35" s="57"/>
      <c r="L35" s="56">
        <f t="shared" si="44"/>
        <v>0</v>
      </c>
      <c r="M35" s="56">
        <f t="shared" si="45"/>
        <v>0</v>
      </c>
      <c r="N35" s="56">
        <f t="shared" si="46"/>
        <v>2</v>
      </c>
      <c r="O35" s="56">
        <f t="shared" si="47"/>
        <v>0</v>
      </c>
      <c r="P35" s="56">
        <f t="shared" si="48"/>
        <v>0</v>
      </c>
      <c r="Q35" s="56">
        <f t="shared" si="49"/>
        <v>1</v>
      </c>
      <c r="R35" s="56"/>
      <c r="S35" s="55" t="s">
        <v>172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113</v>
      </c>
      <c r="D36" s="56"/>
      <c r="E36" s="56">
        <f t="shared" si="38"/>
        <v>3</v>
      </c>
      <c r="F36" s="56">
        <f t="shared" si="39"/>
        <v>2</v>
      </c>
      <c r="G36" s="56">
        <f t="shared" si="40"/>
        <v>0</v>
      </c>
      <c r="H36" s="56">
        <f t="shared" si="41"/>
        <v>1</v>
      </c>
      <c r="I36" s="56">
        <f t="shared" si="42"/>
        <v>0</v>
      </c>
      <c r="J36" s="56">
        <f t="shared" si="43"/>
        <v>0</v>
      </c>
      <c r="K36" s="57"/>
      <c r="L36" s="56">
        <f t="shared" si="44"/>
        <v>0</v>
      </c>
      <c r="M36" s="56">
        <f t="shared" si="45"/>
        <v>0</v>
      </c>
      <c r="N36" s="56">
        <f t="shared" si="46"/>
        <v>2</v>
      </c>
      <c r="O36" s="56">
        <f t="shared" si="47"/>
        <v>0</v>
      </c>
      <c r="P36" s="56">
        <f t="shared" si="48"/>
        <v>0</v>
      </c>
      <c r="Q36" s="56">
        <f t="shared" si="49"/>
        <v>1</v>
      </c>
      <c r="R36" s="56"/>
      <c r="S36" s="55" t="s">
        <v>117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202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 t="s">
        <v>169</v>
      </c>
      <c r="D37" s="56"/>
      <c r="E37" s="56">
        <f t="shared" si="38"/>
        <v>3</v>
      </c>
      <c r="F37" s="56">
        <f t="shared" si="39"/>
        <v>2</v>
      </c>
      <c r="G37" s="56">
        <f t="shared" si="40"/>
        <v>0</v>
      </c>
      <c r="H37" s="56">
        <f t="shared" si="41"/>
        <v>1</v>
      </c>
      <c r="I37" s="56">
        <f t="shared" si="42"/>
        <v>0</v>
      </c>
      <c r="J37" s="56">
        <f t="shared" si="43"/>
        <v>0</v>
      </c>
      <c r="K37" s="57"/>
      <c r="L37" s="56">
        <f t="shared" si="44"/>
        <v>0</v>
      </c>
      <c r="M37" s="56">
        <f t="shared" si="45"/>
        <v>0</v>
      </c>
      <c r="N37" s="56">
        <f t="shared" si="46"/>
        <v>2</v>
      </c>
      <c r="O37" s="56">
        <f t="shared" si="47"/>
        <v>0</v>
      </c>
      <c r="P37" s="56">
        <f t="shared" si="48"/>
        <v>0</v>
      </c>
      <c r="Q37" s="56">
        <f t="shared" si="49"/>
        <v>1</v>
      </c>
      <c r="R37" s="56"/>
      <c r="S37" s="55" t="s">
        <v>143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11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207</v>
      </c>
      <c r="D38" s="56">
        <v>1</v>
      </c>
      <c r="E38" s="56">
        <f t="shared" si="38"/>
        <v>3</v>
      </c>
      <c r="F38" s="56">
        <f t="shared" si="39"/>
        <v>2</v>
      </c>
      <c r="G38" s="56">
        <f t="shared" si="40"/>
        <v>0</v>
      </c>
      <c r="H38" s="56">
        <f t="shared" si="41"/>
        <v>1</v>
      </c>
      <c r="I38" s="56">
        <f t="shared" si="42"/>
        <v>0</v>
      </c>
      <c r="J38" s="56">
        <f t="shared" si="43"/>
        <v>0</v>
      </c>
      <c r="K38" s="57"/>
      <c r="L38" s="56">
        <f t="shared" si="44"/>
        <v>0</v>
      </c>
      <c r="M38" s="56">
        <f t="shared" si="45"/>
        <v>0</v>
      </c>
      <c r="N38" s="56">
        <f t="shared" si="46"/>
        <v>2</v>
      </c>
      <c r="O38" s="56">
        <f t="shared" si="47"/>
        <v>0</v>
      </c>
      <c r="P38" s="56">
        <f t="shared" si="48"/>
        <v>0</v>
      </c>
      <c r="Q38" s="56">
        <f t="shared" si="49"/>
        <v>1</v>
      </c>
      <c r="R38" s="56"/>
      <c r="S38" s="55" t="s">
        <v>148</v>
      </c>
      <c r="T38" s="34"/>
      <c r="U38" s="295">
        <v>17</v>
      </c>
      <c r="V38" s="338">
        <f>U38/Resumo!C159</f>
        <v>0.5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2</v>
      </c>
      <c r="G39" s="56">
        <f t="shared" si="40"/>
        <v>0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0</v>
      </c>
      <c r="N39" s="56">
        <f t="shared" si="46"/>
        <v>2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2</v>
      </c>
      <c r="G40" s="67">
        <f t="shared" si="40"/>
        <v>0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0</v>
      </c>
      <c r="N40" s="67">
        <f t="shared" si="46"/>
        <v>2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3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20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5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Branco</v>
      </c>
      <c r="D43" s="49">
        <f>SUM(D44:D53)</f>
        <v>1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0</v>
      </c>
      <c r="S43" s="48" t="str">
        <f>C4</f>
        <v>Preto</v>
      </c>
      <c r="T43" s="34"/>
      <c r="U43" s="151" t="str">
        <f>IFERROR(VLOOKUP(V43,Resumo!$D$7:$E$147,2,FALSE),"")</f>
        <v>G</v>
      </c>
      <c r="V43" s="116" t="s">
        <v>77</v>
      </c>
      <c r="W43" s="116">
        <f t="shared" ref="W43:AC58" si="50">COUNTIFS($C$4:$C$131,$V43,$B$4:$B$131,W$42)+COUNTIFS($S$4:$S$131,$V43,$B$4:$B$131,W$42)</f>
        <v>5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Fabio</v>
      </c>
      <c r="D44" s="56"/>
      <c r="E44" s="56">
        <f t="shared" ref="E44:E53" si="51">IF((C44=""),0,IF($D$43=$R$43,1,IF($D$43&gt;$R$43,3,IF($D$43&lt;$R$43,0))))</f>
        <v>3</v>
      </c>
      <c r="F44" s="56">
        <f t="shared" ref="F44:F53" si="52">$D$43</f>
        <v>1</v>
      </c>
      <c r="G44" s="56">
        <f t="shared" ref="G44:G53" si="53">$R$43</f>
        <v>0</v>
      </c>
      <c r="H44" s="56">
        <f t="shared" ref="H44:H53" si="54">IF((C44=""),0,IF($D$43&gt;$R$43,1,0))</f>
        <v>1</v>
      </c>
      <c r="I44" s="56">
        <f t="shared" ref="I44:I53" si="55">IF((C44=""),0,IF($D$43=$R$43,1,0))</f>
        <v>0</v>
      </c>
      <c r="J44" s="56">
        <f t="shared" ref="J44:J53" si="56">IF((C44=""),0,IF($D$43&lt;$R$43,1,0))</f>
        <v>0</v>
      </c>
      <c r="K44" s="57"/>
      <c r="L44" s="56">
        <f t="shared" ref="L44:L53" si="57">IF((S44=""),0,IF($D$43=$R$43,1,IF($D$43&lt;$R$43,3,IF($D$43&gt;$R$43,0))))</f>
        <v>0</v>
      </c>
      <c r="M44" s="56">
        <f t="shared" ref="M44:M53" si="58">$R$43</f>
        <v>0</v>
      </c>
      <c r="N44" s="56">
        <f t="shared" ref="N44:N53" si="59">$D$43</f>
        <v>1</v>
      </c>
      <c r="O44" s="56">
        <f t="shared" ref="O44:O53" si="60">IF((S44=""),0,IF($D$43&lt;$R$43,1,0))</f>
        <v>0</v>
      </c>
      <c r="P44" s="56">
        <f t="shared" ref="P44:P53" si="61">IF((S44=""),0,IF($D$43=$R$43,1,0))</f>
        <v>0</v>
      </c>
      <c r="Q44" s="56">
        <f t="shared" ref="Q44:Q53" si="62">IF((S44=""),0,IF($D$43&gt;$R$43,1,0))</f>
        <v>1</v>
      </c>
      <c r="R44" s="56"/>
      <c r="S44" s="55" t="str">
        <f>$S$5</f>
        <v>Leonardo</v>
      </c>
      <c r="T44" s="34"/>
      <c r="U44" s="153" t="str">
        <f>IFERROR(VLOOKUP(V44,Resumo!$D$7:$E$147,2,FALSE),"")</f>
        <v/>
      </c>
      <c r="V44" s="114" t="s">
        <v>229</v>
      </c>
      <c r="W44" s="114">
        <f t="shared" si="50"/>
        <v>5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 t="s">
        <v>112</v>
      </c>
      <c r="D45" s="56"/>
      <c r="E45" s="56">
        <f t="shared" si="51"/>
        <v>3</v>
      </c>
      <c r="F45" s="56">
        <f t="shared" si="52"/>
        <v>1</v>
      </c>
      <c r="G45" s="56">
        <f t="shared" si="53"/>
        <v>0</v>
      </c>
      <c r="H45" s="56">
        <f t="shared" si="54"/>
        <v>1</v>
      </c>
      <c r="I45" s="56">
        <f t="shared" si="55"/>
        <v>0</v>
      </c>
      <c r="J45" s="56">
        <f t="shared" si="56"/>
        <v>0</v>
      </c>
      <c r="K45" s="57"/>
      <c r="L45" s="56">
        <f t="shared" si="57"/>
        <v>0</v>
      </c>
      <c r="M45" s="56">
        <f t="shared" si="58"/>
        <v>0</v>
      </c>
      <c r="N45" s="56">
        <f t="shared" si="59"/>
        <v>1</v>
      </c>
      <c r="O45" s="56">
        <f t="shared" si="60"/>
        <v>0</v>
      </c>
      <c r="P45" s="56">
        <f t="shared" si="61"/>
        <v>0</v>
      </c>
      <c r="Q45" s="56">
        <f t="shared" si="62"/>
        <v>1</v>
      </c>
      <c r="R45" s="56"/>
      <c r="S45" s="55" t="s">
        <v>84</v>
      </c>
      <c r="T45" s="34"/>
      <c r="U45" s="153" t="str">
        <f>IFERROR(VLOOKUP(V45,Resumo!$D$7:$E$147,2,FALSE),"")</f>
        <v>V</v>
      </c>
      <c r="V45" s="114" t="s">
        <v>13</v>
      </c>
      <c r="W45" s="114">
        <f t="shared" si="50"/>
        <v>0</v>
      </c>
      <c r="X45" s="114">
        <f t="shared" si="50"/>
        <v>1</v>
      </c>
      <c r="Y45" s="114">
        <f t="shared" si="50"/>
        <v>0</v>
      </c>
      <c r="Z45" s="114">
        <f t="shared" si="50"/>
        <v>0</v>
      </c>
      <c r="AA45" s="114">
        <f t="shared" si="50"/>
        <v>0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 t="s">
        <v>173</v>
      </c>
      <c r="D46" s="56"/>
      <c r="E46" s="56">
        <f t="shared" si="51"/>
        <v>3</v>
      </c>
      <c r="F46" s="56">
        <f t="shared" si="52"/>
        <v>1</v>
      </c>
      <c r="G46" s="56">
        <f t="shared" si="53"/>
        <v>0</v>
      </c>
      <c r="H46" s="56">
        <f t="shared" si="54"/>
        <v>1</v>
      </c>
      <c r="I46" s="56">
        <f t="shared" si="55"/>
        <v>0</v>
      </c>
      <c r="J46" s="56">
        <f t="shared" si="56"/>
        <v>0</v>
      </c>
      <c r="K46" s="57"/>
      <c r="L46" s="56">
        <f t="shared" si="57"/>
        <v>0</v>
      </c>
      <c r="M46" s="56">
        <f t="shared" si="58"/>
        <v>0</v>
      </c>
      <c r="N46" s="56">
        <f t="shared" si="59"/>
        <v>1</v>
      </c>
      <c r="O46" s="56">
        <f t="shared" si="60"/>
        <v>0</v>
      </c>
      <c r="P46" s="56">
        <f t="shared" si="61"/>
        <v>0</v>
      </c>
      <c r="Q46" s="56">
        <f t="shared" si="62"/>
        <v>1</v>
      </c>
      <c r="R46" s="56"/>
      <c r="S46" s="55" t="s">
        <v>169</v>
      </c>
      <c r="T46" s="34"/>
      <c r="U46" s="153" t="str">
        <f>IFERROR(VLOOKUP(V46,Resumo!$D$7:$E$147,2,FALSE),"")</f>
        <v>A</v>
      </c>
      <c r="V46" s="114" t="s">
        <v>148</v>
      </c>
      <c r="W46" s="114">
        <f t="shared" si="50"/>
        <v>0</v>
      </c>
      <c r="X46" s="114">
        <f t="shared" si="50"/>
        <v>0</v>
      </c>
      <c r="Y46" s="114">
        <f t="shared" si="50"/>
        <v>0</v>
      </c>
      <c r="Z46" s="114">
        <f t="shared" si="50"/>
        <v>0</v>
      </c>
      <c r="AA46" s="114">
        <f t="shared" si="50"/>
        <v>0</v>
      </c>
      <c r="AB46" s="114">
        <f t="shared" si="50"/>
        <v>1</v>
      </c>
      <c r="AC46" s="154">
        <f t="shared" si="50"/>
        <v>3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 t="s">
        <v>116</v>
      </c>
      <c r="D47" s="56"/>
      <c r="E47" s="56">
        <f t="shared" si="51"/>
        <v>3</v>
      </c>
      <c r="F47" s="56">
        <f t="shared" si="52"/>
        <v>1</v>
      </c>
      <c r="G47" s="56">
        <f t="shared" si="53"/>
        <v>0</v>
      </c>
      <c r="H47" s="56">
        <f t="shared" si="54"/>
        <v>1</v>
      </c>
      <c r="I47" s="56">
        <f t="shared" si="55"/>
        <v>0</v>
      </c>
      <c r="J47" s="56">
        <f t="shared" si="56"/>
        <v>0</v>
      </c>
      <c r="K47" s="57"/>
      <c r="L47" s="56">
        <f t="shared" si="57"/>
        <v>0</v>
      </c>
      <c r="M47" s="56">
        <f t="shared" si="58"/>
        <v>0</v>
      </c>
      <c r="N47" s="56">
        <f t="shared" si="59"/>
        <v>1</v>
      </c>
      <c r="O47" s="56">
        <f t="shared" si="60"/>
        <v>0</v>
      </c>
      <c r="P47" s="56">
        <f t="shared" si="61"/>
        <v>0</v>
      </c>
      <c r="Q47" s="56">
        <f t="shared" si="62"/>
        <v>1</v>
      </c>
      <c r="R47" s="56"/>
      <c r="S47" s="55" t="s">
        <v>144</v>
      </c>
      <c r="T47" s="34"/>
      <c r="U47" s="153" t="str">
        <f>IFERROR(VLOOKUP(V47,Resumo!$D$7:$E$147,2,FALSE),"")</f>
        <v>L</v>
      </c>
      <c r="V47" s="114" t="s">
        <v>173</v>
      </c>
      <c r="W47" s="114">
        <f t="shared" si="50"/>
        <v>0</v>
      </c>
      <c r="X47" s="114">
        <f t="shared" si="50"/>
        <v>0</v>
      </c>
      <c r="Y47" s="114">
        <f t="shared" si="50"/>
        <v>4</v>
      </c>
      <c r="Z47" s="114">
        <f t="shared" si="50"/>
        <v>0</v>
      </c>
      <c r="AA47" s="114">
        <f t="shared" si="50"/>
        <v>0</v>
      </c>
      <c r="AB47" s="114">
        <f t="shared" si="50"/>
        <v>0</v>
      </c>
      <c r="AC47" s="154">
        <f t="shared" si="50"/>
        <v>0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 t="s">
        <v>172</v>
      </c>
      <c r="D48" s="56"/>
      <c r="E48" s="56">
        <f t="shared" si="51"/>
        <v>3</v>
      </c>
      <c r="F48" s="56">
        <f t="shared" si="52"/>
        <v>1</v>
      </c>
      <c r="G48" s="56">
        <f t="shared" si="53"/>
        <v>0</v>
      </c>
      <c r="H48" s="56">
        <f t="shared" si="54"/>
        <v>1</v>
      </c>
      <c r="I48" s="56">
        <f t="shared" si="55"/>
        <v>0</v>
      </c>
      <c r="J48" s="56">
        <f t="shared" si="56"/>
        <v>0</v>
      </c>
      <c r="K48" s="57"/>
      <c r="L48" s="56">
        <f t="shared" si="57"/>
        <v>0</v>
      </c>
      <c r="M48" s="56">
        <f t="shared" si="58"/>
        <v>0</v>
      </c>
      <c r="N48" s="56">
        <f t="shared" si="59"/>
        <v>1</v>
      </c>
      <c r="O48" s="56">
        <f t="shared" si="60"/>
        <v>0</v>
      </c>
      <c r="P48" s="56">
        <f t="shared" si="61"/>
        <v>0</v>
      </c>
      <c r="Q48" s="56">
        <f t="shared" si="62"/>
        <v>1</v>
      </c>
      <c r="R48" s="56"/>
      <c r="S48" s="55" t="s">
        <v>113</v>
      </c>
      <c r="T48" s="34"/>
      <c r="U48" s="153" t="str">
        <f>IFERROR(VLOOKUP(V48,Resumo!$D$7:$E$147,2,FALSE),"")</f>
        <v>M</v>
      </c>
      <c r="V48" s="114" t="s">
        <v>116</v>
      </c>
      <c r="W48" s="114">
        <f t="shared" si="50"/>
        <v>0</v>
      </c>
      <c r="X48" s="114">
        <f t="shared" si="50"/>
        <v>0</v>
      </c>
      <c r="Y48" s="114">
        <f t="shared" si="50"/>
        <v>0</v>
      </c>
      <c r="Z48" s="114">
        <f t="shared" si="50"/>
        <v>5</v>
      </c>
      <c r="AA48" s="114">
        <f t="shared" si="50"/>
        <v>0</v>
      </c>
      <c r="AB48" s="114">
        <f t="shared" si="50"/>
        <v>0</v>
      </c>
      <c r="AC48" s="154">
        <f t="shared" si="50"/>
        <v>0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 t="s">
        <v>117</v>
      </c>
      <c r="D49" s="56"/>
      <c r="E49" s="56">
        <f t="shared" si="51"/>
        <v>3</v>
      </c>
      <c r="F49" s="56">
        <f t="shared" si="52"/>
        <v>1</v>
      </c>
      <c r="G49" s="56">
        <f t="shared" si="53"/>
        <v>0</v>
      </c>
      <c r="H49" s="56">
        <f t="shared" si="54"/>
        <v>1</v>
      </c>
      <c r="I49" s="56">
        <f t="shared" si="55"/>
        <v>0</v>
      </c>
      <c r="J49" s="56">
        <f t="shared" si="56"/>
        <v>0</v>
      </c>
      <c r="K49" s="57"/>
      <c r="L49" s="56">
        <f t="shared" si="57"/>
        <v>0</v>
      </c>
      <c r="M49" s="56">
        <f t="shared" si="58"/>
        <v>0</v>
      </c>
      <c r="N49" s="56">
        <f t="shared" si="59"/>
        <v>1</v>
      </c>
      <c r="O49" s="56">
        <f t="shared" si="60"/>
        <v>0</v>
      </c>
      <c r="P49" s="56">
        <f t="shared" si="61"/>
        <v>0</v>
      </c>
      <c r="Q49" s="56">
        <f t="shared" si="62"/>
        <v>1</v>
      </c>
      <c r="R49" s="56"/>
      <c r="S49" s="55" t="s">
        <v>175</v>
      </c>
      <c r="T49" s="34"/>
      <c r="U49" s="153" t="str">
        <f>IFERROR(VLOOKUP(V49,Resumo!$D$7:$E$147,2,FALSE),"")</f>
        <v>M</v>
      </c>
      <c r="V49" s="114" t="s">
        <v>147</v>
      </c>
      <c r="W49" s="114">
        <f t="shared" si="50"/>
        <v>0</v>
      </c>
      <c r="X49" s="114">
        <f t="shared" si="50"/>
        <v>0</v>
      </c>
      <c r="Y49" s="114">
        <f t="shared" si="50"/>
        <v>0</v>
      </c>
      <c r="Z49" s="114">
        <f t="shared" si="50"/>
        <v>0</v>
      </c>
      <c r="AA49" s="114">
        <f t="shared" si="50"/>
        <v>0</v>
      </c>
      <c r="AB49" s="114">
        <f t="shared" si="50"/>
        <v>4</v>
      </c>
      <c r="AC49" s="154">
        <f t="shared" si="50"/>
        <v>0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 t="s">
        <v>143</v>
      </c>
      <c r="D50" s="56">
        <v>1</v>
      </c>
      <c r="E50" s="56">
        <f t="shared" si="51"/>
        <v>3</v>
      </c>
      <c r="F50" s="56">
        <f t="shared" si="52"/>
        <v>1</v>
      </c>
      <c r="G50" s="56">
        <f t="shared" si="53"/>
        <v>0</v>
      </c>
      <c r="H50" s="56">
        <f t="shared" si="54"/>
        <v>1</v>
      </c>
      <c r="I50" s="56">
        <f t="shared" si="55"/>
        <v>0</v>
      </c>
      <c r="J50" s="56">
        <f t="shared" si="56"/>
        <v>0</v>
      </c>
      <c r="K50" s="57"/>
      <c r="L50" s="56">
        <f t="shared" si="57"/>
        <v>0</v>
      </c>
      <c r="M50" s="56">
        <f t="shared" si="58"/>
        <v>0</v>
      </c>
      <c r="N50" s="56">
        <f t="shared" si="59"/>
        <v>1</v>
      </c>
      <c r="O50" s="56">
        <f t="shared" si="60"/>
        <v>0</v>
      </c>
      <c r="P50" s="56">
        <f t="shared" si="61"/>
        <v>0</v>
      </c>
      <c r="Q50" s="56">
        <f t="shared" si="62"/>
        <v>1</v>
      </c>
      <c r="R50" s="56"/>
      <c r="S50" s="55" t="s">
        <v>147</v>
      </c>
      <c r="T50" s="34"/>
      <c r="U50" s="153" t="str">
        <f>IFERROR(VLOOKUP(V50,Resumo!$D$7:$E$147,2,FALSE),"")</f>
        <v>L</v>
      </c>
      <c r="V50" s="114" t="s">
        <v>145</v>
      </c>
      <c r="W50" s="114">
        <f t="shared" si="50"/>
        <v>0</v>
      </c>
      <c r="X50" s="114">
        <f t="shared" si="50"/>
        <v>0</v>
      </c>
      <c r="Y50" s="114">
        <f t="shared" si="50"/>
        <v>4</v>
      </c>
      <c r="Z50" s="114">
        <f t="shared" si="50"/>
        <v>0</v>
      </c>
      <c r="AA50" s="114">
        <f t="shared" si="50"/>
        <v>0</v>
      </c>
      <c r="AB50" s="114">
        <f t="shared" si="50"/>
        <v>0</v>
      </c>
      <c r="AC50" s="154">
        <f t="shared" si="50"/>
        <v>0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 t="s">
        <v>148</v>
      </c>
      <c r="D51" s="56"/>
      <c r="E51" s="56">
        <f t="shared" si="51"/>
        <v>3</v>
      </c>
      <c r="F51" s="56">
        <f t="shared" si="52"/>
        <v>1</v>
      </c>
      <c r="G51" s="56">
        <f t="shared" si="53"/>
        <v>0</v>
      </c>
      <c r="H51" s="56">
        <f t="shared" si="54"/>
        <v>1</v>
      </c>
      <c r="I51" s="56">
        <f t="shared" si="55"/>
        <v>0</v>
      </c>
      <c r="J51" s="56">
        <f t="shared" si="56"/>
        <v>0</v>
      </c>
      <c r="K51" s="57"/>
      <c r="L51" s="56">
        <f t="shared" si="57"/>
        <v>0</v>
      </c>
      <c r="M51" s="56">
        <f t="shared" si="58"/>
        <v>0</v>
      </c>
      <c r="N51" s="56">
        <f t="shared" si="59"/>
        <v>1</v>
      </c>
      <c r="O51" s="56">
        <f t="shared" si="60"/>
        <v>0</v>
      </c>
      <c r="P51" s="56">
        <f t="shared" si="61"/>
        <v>0</v>
      </c>
      <c r="Q51" s="56">
        <f t="shared" si="62"/>
        <v>1</v>
      </c>
      <c r="R51" s="56"/>
      <c r="S51" s="55" t="s">
        <v>174</v>
      </c>
      <c r="T51" s="34"/>
      <c r="U51" s="153" t="str">
        <f>IFERROR(VLOOKUP(V51,Resumo!$D$7:$E$147,2,FALSE),"")</f>
        <v>L</v>
      </c>
      <c r="V51" s="114" t="s">
        <v>144</v>
      </c>
      <c r="W51" s="114">
        <f t="shared" si="50"/>
        <v>0</v>
      </c>
      <c r="X51" s="114">
        <f t="shared" si="50"/>
        <v>0</v>
      </c>
      <c r="Y51" s="114">
        <f t="shared" si="50"/>
        <v>0</v>
      </c>
      <c r="Z51" s="114">
        <f t="shared" si="50"/>
        <v>5</v>
      </c>
      <c r="AA51" s="114">
        <f t="shared" si="50"/>
        <v>0</v>
      </c>
      <c r="AB51" s="114">
        <f t="shared" si="50"/>
        <v>0</v>
      </c>
      <c r="AC51" s="154">
        <f t="shared" si="50"/>
        <v>0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1</v>
      </c>
      <c r="G52" s="56">
        <f t="shared" si="53"/>
        <v>0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0</v>
      </c>
      <c r="N52" s="56">
        <f t="shared" si="59"/>
        <v>1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M</v>
      </c>
      <c r="V52" s="114" t="s">
        <v>175</v>
      </c>
      <c r="W52" s="114">
        <f t="shared" si="50"/>
        <v>0</v>
      </c>
      <c r="X52" s="114">
        <f t="shared" si="50"/>
        <v>0</v>
      </c>
      <c r="Y52" s="114">
        <f t="shared" si="50"/>
        <v>0</v>
      </c>
      <c r="Z52" s="114">
        <f t="shared" si="50"/>
        <v>0</v>
      </c>
      <c r="AA52" s="114">
        <f t="shared" si="50"/>
        <v>0</v>
      </c>
      <c r="AB52" s="114">
        <f t="shared" si="50"/>
        <v>4</v>
      </c>
      <c r="AC52" s="154">
        <f t="shared" si="50"/>
        <v>0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1</v>
      </c>
      <c r="G53" s="67">
        <f t="shared" si="53"/>
        <v>0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0</v>
      </c>
      <c r="N53" s="67">
        <f t="shared" si="59"/>
        <v>1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Z</v>
      </c>
      <c r="V53" s="114" t="s">
        <v>84</v>
      </c>
      <c r="W53" s="114">
        <f t="shared" si="50"/>
        <v>0</v>
      </c>
      <c r="X53" s="114">
        <f t="shared" si="50"/>
        <v>4</v>
      </c>
      <c r="Y53" s="114">
        <f t="shared" si="50"/>
        <v>0</v>
      </c>
      <c r="Z53" s="114">
        <f t="shared" si="50"/>
        <v>0</v>
      </c>
      <c r="AA53" s="114">
        <f t="shared" si="50"/>
        <v>1</v>
      </c>
      <c r="AB53" s="114">
        <f t="shared" si="50"/>
        <v>0</v>
      </c>
      <c r="AC53" s="154">
        <f t="shared" si="50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M</v>
      </c>
      <c r="V54" s="114" t="s">
        <v>117</v>
      </c>
      <c r="W54" s="114">
        <f t="shared" si="50"/>
        <v>0</v>
      </c>
      <c r="X54" s="114">
        <f t="shared" si="50"/>
        <v>0</v>
      </c>
      <c r="Y54" s="114">
        <f t="shared" si="50"/>
        <v>0</v>
      </c>
      <c r="Z54" s="114">
        <f t="shared" si="50"/>
        <v>0</v>
      </c>
      <c r="AA54" s="114">
        <f t="shared" si="50"/>
        <v>0</v>
      </c>
      <c r="AB54" s="114">
        <f t="shared" si="50"/>
        <v>3</v>
      </c>
      <c r="AC54" s="154">
        <f t="shared" si="50"/>
        <v>0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M</v>
      </c>
      <c r="V55" s="114" t="s">
        <v>174</v>
      </c>
      <c r="W55" s="114">
        <f t="shared" si="50"/>
        <v>0</v>
      </c>
      <c r="X55" s="114">
        <f t="shared" si="50"/>
        <v>0</v>
      </c>
      <c r="Y55" s="114">
        <f t="shared" si="50"/>
        <v>0</v>
      </c>
      <c r="Z55" s="114">
        <f t="shared" si="50"/>
        <v>0</v>
      </c>
      <c r="AA55" s="114">
        <f t="shared" si="50"/>
        <v>0</v>
      </c>
      <c r="AB55" s="114">
        <f t="shared" si="50"/>
        <v>0</v>
      </c>
      <c r="AC55" s="154">
        <f t="shared" si="50"/>
        <v>4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 t="str">
        <f>C4</f>
        <v>Preto</v>
      </c>
      <c r="D56" s="49">
        <f>SUM(D57:D66)</f>
        <v>2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2</v>
      </c>
      <c r="S56" s="48" t="str">
        <f>S4</f>
        <v>Branco</v>
      </c>
      <c r="T56" s="34"/>
      <c r="U56" s="153" t="str">
        <f>IFERROR(VLOOKUP(V56,Resumo!$D$7:$E$147,2,FALSE),"")</f>
        <v>M</v>
      </c>
      <c r="V56" s="114" t="s">
        <v>172</v>
      </c>
      <c r="W56" s="114">
        <f t="shared" si="50"/>
        <v>0</v>
      </c>
      <c r="X56" s="114">
        <f t="shared" si="50"/>
        <v>0</v>
      </c>
      <c r="Y56" s="114">
        <f t="shared" si="50"/>
        <v>0</v>
      </c>
      <c r="Z56" s="114">
        <f t="shared" si="50"/>
        <v>0</v>
      </c>
      <c r="AA56" s="114">
        <f t="shared" si="50"/>
        <v>5</v>
      </c>
      <c r="AB56" s="114">
        <f t="shared" si="50"/>
        <v>0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 t="str">
        <f>C5</f>
        <v>Fabio</v>
      </c>
      <c r="D57" s="56"/>
      <c r="E57" s="56">
        <f t="shared" ref="E57:E66" si="63">IF((C57=""),0,IF($D$56=$R$56,1,IF($D$56&gt;$R$56,3,IF($D$56&lt;$R$56,0))))</f>
        <v>1</v>
      </c>
      <c r="F57" s="56">
        <f t="shared" ref="F57:F66" si="64">$D$56</f>
        <v>2</v>
      </c>
      <c r="G57" s="56">
        <f t="shared" ref="G57:G66" si="65">$R$56</f>
        <v>2</v>
      </c>
      <c r="H57" s="56">
        <f t="shared" ref="H57:H66" si="66">IF((C57=""),0,IF($D$56&gt;$R$56,1,0))</f>
        <v>0</v>
      </c>
      <c r="I57" s="56">
        <f t="shared" ref="I57:I66" si="67">IF((C57=""),0,IF($D$56=$R$56,1,0))</f>
        <v>1</v>
      </c>
      <c r="J57" s="56">
        <f t="shared" ref="J57:J66" si="68">IF((C57=""),0,IF($D$56&lt;$R$56,1,0))</f>
        <v>0</v>
      </c>
      <c r="K57" s="57"/>
      <c r="L57" s="56">
        <f t="shared" ref="L57:L66" si="69">IF((S57=""),0,IF($D$56=$R$56,1,IF($D$56&lt;$R$56,3,IF($D$56&gt;$R$56,0))))</f>
        <v>1</v>
      </c>
      <c r="M57" s="56">
        <f t="shared" ref="M57:M66" si="70">$R$56</f>
        <v>2</v>
      </c>
      <c r="N57" s="56">
        <f t="shared" ref="N57:N66" si="71">$D$56</f>
        <v>2</v>
      </c>
      <c r="O57" s="56">
        <f t="shared" ref="O57:O66" si="72">IF((S57=""),0,IF($D$56&lt;$R$56,1,0))</f>
        <v>0</v>
      </c>
      <c r="P57" s="56">
        <f t="shared" ref="P57:P66" si="73">IF((S57=""),0,IF($D$56=$R$56,1,0))</f>
        <v>1</v>
      </c>
      <c r="Q57" s="56">
        <f t="shared" ref="Q57:Q66" si="74">IF((S57=""),0,IF($D$56&gt;$R$56,1,0))</f>
        <v>0</v>
      </c>
      <c r="R57" s="56"/>
      <c r="S57" s="55" t="str">
        <f>S5</f>
        <v>Leonardo</v>
      </c>
      <c r="T57" s="34"/>
      <c r="U57" s="153" t="str">
        <f>IFERROR(VLOOKUP(V57,Resumo!$D$7:$E$147,2,FALSE),"")</f>
        <v>Z</v>
      </c>
      <c r="V57" s="114" t="s">
        <v>112</v>
      </c>
      <c r="W57" s="114">
        <f t="shared" si="50"/>
        <v>0</v>
      </c>
      <c r="X57" s="114">
        <f t="shared" si="50"/>
        <v>4</v>
      </c>
      <c r="Y57" s="114">
        <f t="shared" si="50"/>
        <v>0</v>
      </c>
      <c r="Z57" s="114">
        <f t="shared" si="50"/>
        <v>0</v>
      </c>
      <c r="AA57" s="114">
        <f t="shared" si="50"/>
        <v>0</v>
      </c>
      <c r="AB57" s="114">
        <f t="shared" si="50"/>
        <v>0</v>
      </c>
      <c r="AC57" s="154">
        <f t="shared" si="50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 t="s">
        <v>84</v>
      </c>
      <c r="D58" s="56">
        <v>1</v>
      </c>
      <c r="E58" s="56">
        <f t="shared" si="63"/>
        <v>1</v>
      </c>
      <c r="F58" s="56">
        <f t="shared" si="64"/>
        <v>2</v>
      </c>
      <c r="G58" s="56">
        <f t="shared" si="65"/>
        <v>2</v>
      </c>
      <c r="H58" s="56">
        <f t="shared" si="66"/>
        <v>0</v>
      </c>
      <c r="I58" s="56">
        <f t="shared" si="67"/>
        <v>1</v>
      </c>
      <c r="J58" s="56">
        <f t="shared" si="68"/>
        <v>0</v>
      </c>
      <c r="K58" s="57"/>
      <c r="L58" s="56">
        <f t="shared" si="69"/>
        <v>1</v>
      </c>
      <c r="M58" s="56">
        <f t="shared" si="70"/>
        <v>2</v>
      </c>
      <c r="N58" s="56">
        <f t="shared" si="71"/>
        <v>2</v>
      </c>
      <c r="O58" s="56">
        <f t="shared" si="72"/>
        <v>0</v>
      </c>
      <c r="P58" s="56">
        <f t="shared" si="73"/>
        <v>1</v>
      </c>
      <c r="Q58" s="56">
        <f t="shared" si="74"/>
        <v>0</v>
      </c>
      <c r="R58" s="56"/>
      <c r="S58" s="55" t="s">
        <v>235</v>
      </c>
      <c r="T58" s="34"/>
      <c r="U58" s="153" t="str">
        <f>IFERROR(VLOOKUP(V58,Resumo!$D$7:$E$147,2,FALSE),"")</f>
        <v>M</v>
      </c>
      <c r="V58" s="114" t="s">
        <v>143</v>
      </c>
      <c r="W58" s="114">
        <f t="shared" si="50"/>
        <v>0</v>
      </c>
      <c r="X58" s="114">
        <f t="shared" si="50"/>
        <v>0</v>
      </c>
      <c r="Y58" s="114">
        <f t="shared" si="50"/>
        <v>0</v>
      </c>
      <c r="Z58" s="114">
        <f t="shared" si="50"/>
        <v>0</v>
      </c>
      <c r="AA58" s="114">
        <f t="shared" si="50"/>
        <v>0</v>
      </c>
      <c r="AB58" s="114">
        <f t="shared" si="50"/>
        <v>4</v>
      </c>
      <c r="AC58" s="154">
        <f t="shared" si="50"/>
        <v>0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 t="s">
        <v>169</v>
      </c>
      <c r="D59" s="56"/>
      <c r="E59" s="56">
        <f t="shared" si="63"/>
        <v>1</v>
      </c>
      <c r="F59" s="56">
        <f t="shared" si="64"/>
        <v>2</v>
      </c>
      <c r="G59" s="56">
        <f t="shared" si="65"/>
        <v>2</v>
      </c>
      <c r="H59" s="56">
        <f t="shared" si="66"/>
        <v>0</v>
      </c>
      <c r="I59" s="56">
        <f t="shared" si="67"/>
        <v>1</v>
      </c>
      <c r="J59" s="56">
        <f t="shared" si="68"/>
        <v>0</v>
      </c>
      <c r="K59" s="57"/>
      <c r="L59" s="56">
        <f t="shared" si="69"/>
        <v>1</v>
      </c>
      <c r="M59" s="56">
        <f t="shared" si="70"/>
        <v>2</v>
      </c>
      <c r="N59" s="56">
        <f t="shared" si="71"/>
        <v>2</v>
      </c>
      <c r="O59" s="56">
        <f t="shared" si="72"/>
        <v>0</v>
      </c>
      <c r="P59" s="56">
        <f t="shared" si="73"/>
        <v>1</v>
      </c>
      <c r="Q59" s="56">
        <f t="shared" si="74"/>
        <v>0</v>
      </c>
      <c r="R59" s="56"/>
      <c r="S59" s="55" t="s">
        <v>145</v>
      </c>
      <c r="T59" s="34"/>
      <c r="U59" s="153" t="str">
        <f>IFERROR(VLOOKUP(V59,Resumo!$D$7:$E$147,2,FALSE),"")</f>
        <v>M</v>
      </c>
      <c r="V59" s="114" t="s">
        <v>169</v>
      </c>
      <c r="W59" s="114">
        <f t="shared" ref="W59:AC74" si="75">COUNTIFS($C$4:$C$131,$V59,$B$4:$B$131,W$42)+COUNTIFS($S$4:$S$131,$V59,$B$4:$B$131,W$42)</f>
        <v>0</v>
      </c>
      <c r="X59" s="114">
        <f t="shared" si="75"/>
        <v>0</v>
      </c>
      <c r="Y59" s="114">
        <f t="shared" si="75"/>
        <v>2</v>
      </c>
      <c r="Z59" s="114">
        <f t="shared" si="75"/>
        <v>0</v>
      </c>
      <c r="AA59" s="114">
        <f t="shared" si="75"/>
        <v>0</v>
      </c>
      <c r="AB59" s="114">
        <f t="shared" si="75"/>
        <v>2</v>
      </c>
      <c r="AC59" s="154">
        <f t="shared" si="75"/>
        <v>0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 t="s">
        <v>144</v>
      </c>
      <c r="D60" s="56"/>
      <c r="E60" s="56">
        <f t="shared" si="63"/>
        <v>1</v>
      </c>
      <c r="F60" s="56">
        <f t="shared" si="64"/>
        <v>2</v>
      </c>
      <c r="G60" s="56">
        <f t="shared" si="65"/>
        <v>2</v>
      </c>
      <c r="H60" s="56">
        <f t="shared" si="66"/>
        <v>0</v>
      </c>
      <c r="I60" s="56">
        <f t="shared" si="67"/>
        <v>1</v>
      </c>
      <c r="J60" s="56">
        <f t="shared" si="68"/>
        <v>0</v>
      </c>
      <c r="K60" s="57"/>
      <c r="L60" s="56">
        <f t="shared" si="69"/>
        <v>1</v>
      </c>
      <c r="M60" s="56">
        <f t="shared" si="70"/>
        <v>2</v>
      </c>
      <c r="N60" s="56">
        <f t="shared" si="71"/>
        <v>2</v>
      </c>
      <c r="O60" s="56">
        <f t="shared" si="72"/>
        <v>0</v>
      </c>
      <c r="P60" s="56">
        <f t="shared" si="73"/>
        <v>1</v>
      </c>
      <c r="Q60" s="56">
        <f t="shared" si="74"/>
        <v>0</v>
      </c>
      <c r="R60" s="56"/>
      <c r="S60" s="55" t="s">
        <v>116</v>
      </c>
      <c r="T60" s="34"/>
      <c r="U60" s="153" t="str">
        <f>IFERROR(VLOOKUP(V60,Resumo!$D$7:$E$147,2,FALSE),"")</f>
        <v>V</v>
      </c>
      <c r="V60" s="114" t="s">
        <v>113</v>
      </c>
      <c r="W60" s="114">
        <f t="shared" si="75"/>
        <v>0</v>
      </c>
      <c r="X60" s="114">
        <f t="shared" si="75"/>
        <v>0</v>
      </c>
      <c r="Y60" s="114">
        <f t="shared" si="75"/>
        <v>0</v>
      </c>
      <c r="Z60" s="114">
        <f t="shared" si="75"/>
        <v>0</v>
      </c>
      <c r="AA60" s="114">
        <f t="shared" si="75"/>
        <v>2</v>
      </c>
      <c r="AB60" s="114">
        <f t="shared" si="75"/>
        <v>2</v>
      </c>
      <c r="AC60" s="154">
        <f t="shared" si="75"/>
        <v>0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 t="s">
        <v>113</v>
      </c>
      <c r="D61" s="56"/>
      <c r="E61" s="56">
        <f t="shared" si="63"/>
        <v>1</v>
      </c>
      <c r="F61" s="56">
        <f t="shared" si="64"/>
        <v>2</v>
      </c>
      <c r="G61" s="56">
        <f t="shared" si="65"/>
        <v>2</v>
      </c>
      <c r="H61" s="56">
        <f t="shared" si="66"/>
        <v>0</v>
      </c>
      <c r="I61" s="56">
        <f t="shared" si="67"/>
        <v>1</v>
      </c>
      <c r="J61" s="56">
        <f t="shared" si="68"/>
        <v>0</v>
      </c>
      <c r="K61" s="57"/>
      <c r="L61" s="56">
        <f t="shared" si="69"/>
        <v>1</v>
      </c>
      <c r="M61" s="56">
        <f t="shared" si="70"/>
        <v>2</v>
      </c>
      <c r="N61" s="56">
        <f t="shared" si="71"/>
        <v>2</v>
      </c>
      <c r="O61" s="56">
        <f t="shared" si="72"/>
        <v>0</v>
      </c>
      <c r="P61" s="56">
        <f t="shared" si="73"/>
        <v>1</v>
      </c>
      <c r="Q61" s="56">
        <f t="shared" si="74"/>
        <v>0</v>
      </c>
      <c r="R61" s="56"/>
      <c r="S61" s="55" t="s">
        <v>172</v>
      </c>
      <c r="T61" s="34"/>
      <c r="U61" s="153" t="str">
        <f>IFERROR(VLOOKUP(V61,Resumo!$D$7:$E$147,2,FALSE),"")</f>
        <v/>
      </c>
      <c r="V61" s="114" t="s">
        <v>207</v>
      </c>
      <c r="W61" s="114">
        <f t="shared" si="75"/>
        <v>0</v>
      </c>
      <c r="X61" s="114">
        <f t="shared" si="75"/>
        <v>0</v>
      </c>
      <c r="Y61" s="114">
        <f t="shared" si="75"/>
        <v>0</v>
      </c>
      <c r="Z61" s="114">
        <f t="shared" si="75"/>
        <v>0</v>
      </c>
      <c r="AA61" s="114">
        <f t="shared" si="75"/>
        <v>0</v>
      </c>
      <c r="AB61" s="114">
        <f t="shared" si="75"/>
        <v>0</v>
      </c>
      <c r="AC61" s="154">
        <f t="shared" si="75"/>
        <v>3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 t="s">
        <v>175</v>
      </c>
      <c r="D62" s="56"/>
      <c r="E62" s="56">
        <f t="shared" si="63"/>
        <v>1</v>
      </c>
      <c r="F62" s="56">
        <f t="shared" si="64"/>
        <v>2</v>
      </c>
      <c r="G62" s="56">
        <f t="shared" si="65"/>
        <v>2</v>
      </c>
      <c r="H62" s="56">
        <f t="shared" si="66"/>
        <v>0</v>
      </c>
      <c r="I62" s="56">
        <f t="shared" si="67"/>
        <v>1</v>
      </c>
      <c r="J62" s="56">
        <f t="shared" si="68"/>
        <v>0</v>
      </c>
      <c r="K62" s="57"/>
      <c r="L62" s="56">
        <f t="shared" si="69"/>
        <v>1</v>
      </c>
      <c r="M62" s="56">
        <f t="shared" si="70"/>
        <v>2</v>
      </c>
      <c r="N62" s="56">
        <f t="shared" si="71"/>
        <v>2</v>
      </c>
      <c r="O62" s="56">
        <f t="shared" si="72"/>
        <v>0</v>
      </c>
      <c r="P62" s="56">
        <f t="shared" si="73"/>
        <v>1</v>
      </c>
      <c r="Q62" s="56">
        <f t="shared" si="74"/>
        <v>0</v>
      </c>
      <c r="R62" s="56"/>
      <c r="S62" s="55" t="s">
        <v>143</v>
      </c>
      <c r="T62" s="34"/>
      <c r="U62" s="153" t="str">
        <f>IFERROR(VLOOKUP(V62,Resumo!$D$7:$E$147,2,FALSE),"")</f>
        <v/>
      </c>
      <c r="V62" s="114" t="s">
        <v>235</v>
      </c>
      <c r="W62" s="114">
        <f t="shared" si="75"/>
        <v>0</v>
      </c>
      <c r="X62" s="114">
        <f t="shared" si="75"/>
        <v>1</v>
      </c>
      <c r="Y62" s="114">
        <f t="shared" si="75"/>
        <v>0</v>
      </c>
      <c r="Z62" s="114">
        <f t="shared" si="75"/>
        <v>0</v>
      </c>
      <c r="AA62" s="114">
        <f t="shared" si="75"/>
        <v>2</v>
      </c>
      <c r="AB62" s="114">
        <f t="shared" si="75"/>
        <v>0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 t="s">
        <v>147</v>
      </c>
      <c r="D63" s="56"/>
      <c r="E63" s="56">
        <f t="shared" si="63"/>
        <v>1</v>
      </c>
      <c r="F63" s="56">
        <f t="shared" si="64"/>
        <v>2</v>
      </c>
      <c r="G63" s="56">
        <f t="shared" si="65"/>
        <v>2</v>
      </c>
      <c r="H63" s="56">
        <f t="shared" si="66"/>
        <v>0</v>
      </c>
      <c r="I63" s="56">
        <f t="shared" si="67"/>
        <v>1</v>
      </c>
      <c r="J63" s="56">
        <f t="shared" si="68"/>
        <v>0</v>
      </c>
      <c r="K63" s="57"/>
      <c r="L63" s="56">
        <f t="shared" si="69"/>
        <v>1</v>
      </c>
      <c r="M63" s="56">
        <f t="shared" si="70"/>
        <v>2</v>
      </c>
      <c r="N63" s="56">
        <f t="shared" si="71"/>
        <v>2</v>
      </c>
      <c r="O63" s="56">
        <f t="shared" si="72"/>
        <v>0</v>
      </c>
      <c r="P63" s="56">
        <f t="shared" si="73"/>
        <v>1</v>
      </c>
      <c r="Q63" s="56">
        <f t="shared" si="74"/>
        <v>0</v>
      </c>
      <c r="R63" s="56">
        <v>2</v>
      </c>
      <c r="S63" s="55" t="s">
        <v>148</v>
      </c>
      <c r="T63" s="34"/>
      <c r="U63" s="153" t="str">
        <f>IFERROR(VLOOKUP(V63,Resumo!$D$7:$E$147,2,FALSE),"")</f>
        <v/>
      </c>
      <c r="V63" s="114"/>
      <c r="W63" s="114">
        <f t="shared" si="75"/>
        <v>0</v>
      </c>
      <c r="X63" s="114">
        <f t="shared" si="75"/>
        <v>0</v>
      </c>
      <c r="Y63" s="114">
        <f t="shared" si="75"/>
        <v>0</v>
      </c>
      <c r="Z63" s="114">
        <f t="shared" si="75"/>
        <v>0</v>
      </c>
      <c r="AA63" s="114">
        <f t="shared" si="75"/>
        <v>0</v>
      </c>
      <c r="AB63" s="114">
        <f t="shared" si="75"/>
        <v>0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 t="s">
        <v>174</v>
      </c>
      <c r="D64" s="56">
        <v>1</v>
      </c>
      <c r="E64" s="56">
        <f t="shared" si="63"/>
        <v>1</v>
      </c>
      <c r="F64" s="56">
        <f t="shared" si="64"/>
        <v>2</v>
      </c>
      <c r="G64" s="56">
        <f t="shared" si="65"/>
        <v>2</v>
      </c>
      <c r="H64" s="56">
        <f t="shared" si="66"/>
        <v>0</v>
      </c>
      <c r="I64" s="56">
        <f t="shared" si="67"/>
        <v>1</v>
      </c>
      <c r="J64" s="56">
        <f t="shared" si="68"/>
        <v>0</v>
      </c>
      <c r="K64" s="57"/>
      <c r="L64" s="56">
        <f t="shared" si="69"/>
        <v>1</v>
      </c>
      <c r="M64" s="56">
        <f t="shared" si="70"/>
        <v>2</v>
      </c>
      <c r="N64" s="56">
        <f t="shared" si="71"/>
        <v>2</v>
      </c>
      <c r="O64" s="56">
        <f t="shared" si="72"/>
        <v>0</v>
      </c>
      <c r="P64" s="56">
        <f t="shared" si="73"/>
        <v>1</v>
      </c>
      <c r="Q64" s="56">
        <f t="shared" si="74"/>
        <v>0</v>
      </c>
      <c r="R64" s="56"/>
      <c r="S64" s="55" t="s">
        <v>207</v>
      </c>
      <c r="T64" s="34"/>
      <c r="U64" s="153" t="str">
        <f>IFERROR(VLOOKUP(V64,Resumo!$D$7:$E$147,2,FALSE),"")</f>
        <v/>
      </c>
      <c r="V64" s="114"/>
      <c r="W64" s="114">
        <f t="shared" si="75"/>
        <v>0</v>
      </c>
      <c r="X64" s="114">
        <f t="shared" si="75"/>
        <v>0</v>
      </c>
      <c r="Y64" s="114">
        <f t="shared" si="75"/>
        <v>0</v>
      </c>
      <c r="Z64" s="114">
        <f t="shared" si="75"/>
        <v>0</v>
      </c>
      <c r="AA64" s="114">
        <f t="shared" si="75"/>
        <v>0</v>
      </c>
      <c r="AB64" s="114">
        <f t="shared" si="75"/>
        <v>0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2</v>
      </c>
      <c r="G65" s="56">
        <f t="shared" si="65"/>
        <v>2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2</v>
      </c>
      <c r="N65" s="56">
        <f t="shared" si="71"/>
        <v>2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/>
      </c>
      <c r="V65" s="114"/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0</v>
      </c>
      <c r="AA65" s="114">
        <f t="shared" si="75"/>
        <v>0</v>
      </c>
      <c r="AB65" s="114">
        <f t="shared" si="75"/>
        <v>0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2</v>
      </c>
      <c r="G66" s="67">
        <f t="shared" si="65"/>
        <v>2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2</v>
      </c>
      <c r="N66" s="67">
        <f t="shared" si="71"/>
        <v>2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/>
      <c r="D69" s="49">
        <f>SUM(D70:D79)</f>
        <v>0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0</v>
      </c>
      <c r="S69" s="48"/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/>
      <c r="D70" s="56"/>
      <c r="E70" s="56">
        <f t="shared" ref="E70:E79" si="76">IF((C70=""),0,IF($D$69=$R$69,1,IF($D$69&gt;$R$69,3,IF($D$69&lt;$R$69,0))))</f>
        <v>0</v>
      </c>
      <c r="F70" s="56">
        <f t="shared" ref="F70:F79" si="77">$D$69</f>
        <v>0</v>
      </c>
      <c r="G70" s="56">
        <f t="shared" ref="G70:G79" si="78">$R$69</f>
        <v>0</v>
      </c>
      <c r="H70" s="56">
        <f t="shared" ref="H70:H79" si="79">IF((C70=""),0,IF($D$69&gt;$R$69,1,0))</f>
        <v>0</v>
      </c>
      <c r="I70" s="56">
        <f t="shared" ref="I70:I79" si="80">IF((C70=""),0,IF($D$69=$R$69,1,0))</f>
        <v>0</v>
      </c>
      <c r="J70" s="56">
        <f t="shared" ref="J70:J79" si="81">IF((C70=""),0,IF($D$69&lt;$R$69,1,0))</f>
        <v>0</v>
      </c>
      <c r="K70" s="57"/>
      <c r="L70" s="56">
        <f t="shared" ref="L70:L79" si="82">IF((S70=""),0,IF($D$69=$R$69,1,IF($D$69&lt;$R$69,3,IF($D$69&gt;$R$69,0))))</f>
        <v>0</v>
      </c>
      <c r="M70" s="56">
        <f t="shared" ref="M70:M79" si="83">$R$69</f>
        <v>0</v>
      </c>
      <c r="N70" s="56">
        <f t="shared" ref="N70:N79" si="84">$D$69</f>
        <v>0</v>
      </c>
      <c r="O70" s="56">
        <f t="shared" ref="O70:O79" si="85">IF((S70=""),0,IF($D$69&lt;$R$69,1,0))</f>
        <v>0</v>
      </c>
      <c r="P70" s="56">
        <f t="shared" ref="P70:P79" si="86">IF((S70=""),0,IF($D$69=$R$69,1,0))</f>
        <v>0</v>
      </c>
      <c r="Q70" s="56">
        <f t="shared" ref="Q70:Q79" si="87">IF((S70=""),0,IF($D$69&gt;$R$69,1,0))</f>
        <v>0</v>
      </c>
      <c r="R70" s="56"/>
      <c r="S70" s="55"/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/>
      <c r="D71" s="56"/>
      <c r="E71" s="56">
        <f t="shared" si="76"/>
        <v>0</v>
      </c>
      <c r="F71" s="56">
        <f t="shared" si="77"/>
        <v>0</v>
      </c>
      <c r="G71" s="56">
        <f t="shared" si="78"/>
        <v>0</v>
      </c>
      <c r="H71" s="56">
        <f t="shared" si="79"/>
        <v>0</v>
      </c>
      <c r="I71" s="56">
        <f t="shared" si="80"/>
        <v>0</v>
      </c>
      <c r="J71" s="56">
        <f t="shared" si="81"/>
        <v>0</v>
      </c>
      <c r="K71" s="57"/>
      <c r="L71" s="56">
        <f t="shared" si="82"/>
        <v>0</v>
      </c>
      <c r="M71" s="56">
        <f t="shared" si="83"/>
        <v>0</v>
      </c>
      <c r="N71" s="56">
        <f t="shared" si="84"/>
        <v>0</v>
      </c>
      <c r="O71" s="56">
        <f t="shared" si="85"/>
        <v>0</v>
      </c>
      <c r="P71" s="56">
        <f t="shared" si="86"/>
        <v>0</v>
      </c>
      <c r="Q71" s="56">
        <f t="shared" si="87"/>
        <v>0</v>
      </c>
      <c r="R71" s="56"/>
      <c r="S71" s="55"/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/>
      <c r="D72" s="56"/>
      <c r="E72" s="56">
        <f t="shared" si="76"/>
        <v>0</v>
      </c>
      <c r="F72" s="56">
        <f t="shared" si="77"/>
        <v>0</v>
      </c>
      <c r="G72" s="56">
        <f t="shared" si="78"/>
        <v>0</v>
      </c>
      <c r="H72" s="56">
        <f t="shared" si="79"/>
        <v>0</v>
      </c>
      <c r="I72" s="56">
        <f t="shared" si="80"/>
        <v>0</v>
      </c>
      <c r="J72" s="56">
        <f t="shared" si="81"/>
        <v>0</v>
      </c>
      <c r="K72" s="57"/>
      <c r="L72" s="56">
        <f t="shared" si="82"/>
        <v>0</v>
      </c>
      <c r="M72" s="56">
        <f t="shared" si="83"/>
        <v>0</v>
      </c>
      <c r="N72" s="56">
        <f t="shared" si="84"/>
        <v>0</v>
      </c>
      <c r="O72" s="56">
        <f t="shared" si="85"/>
        <v>0</v>
      </c>
      <c r="P72" s="56">
        <f t="shared" si="86"/>
        <v>0</v>
      </c>
      <c r="Q72" s="56">
        <f t="shared" si="87"/>
        <v>0</v>
      </c>
      <c r="R72" s="56"/>
      <c r="S72" s="55"/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/>
      <c r="D73" s="56"/>
      <c r="E73" s="56">
        <f t="shared" si="76"/>
        <v>0</v>
      </c>
      <c r="F73" s="56">
        <f t="shared" si="77"/>
        <v>0</v>
      </c>
      <c r="G73" s="56">
        <f t="shared" si="78"/>
        <v>0</v>
      </c>
      <c r="H73" s="56">
        <f t="shared" si="79"/>
        <v>0</v>
      </c>
      <c r="I73" s="56">
        <f t="shared" si="80"/>
        <v>0</v>
      </c>
      <c r="J73" s="56">
        <f t="shared" si="81"/>
        <v>0</v>
      </c>
      <c r="K73" s="57"/>
      <c r="L73" s="56">
        <f t="shared" si="82"/>
        <v>0</v>
      </c>
      <c r="M73" s="56">
        <f t="shared" si="83"/>
        <v>0</v>
      </c>
      <c r="N73" s="56">
        <f t="shared" si="84"/>
        <v>0</v>
      </c>
      <c r="O73" s="56">
        <f t="shared" si="85"/>
        <v>0</v>
      </c>
      <c r="P73" s="56">
        <f t="shared" si="86"/>
        <v>0</v>
      </c>
      <c r="Q73" s="56">
        <f t="shared" si="87"/>
        <v>0</v>
      </c>
      <c r="R73" s="56"/>
      <c r="S73" s="55"/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/>
      <c r="D74" s="56"/>
      <c r="E74" s="56">
        <f t="shared" si="76"/>
        <v>0</v>
      </c>
      <c r="F74" s="56">
        <f t="shared" si="77"/>
        <v>0</v>
      </c>
      <c r="G74" s="56">
        <f t="shared" si="78"/>
        <v>0</v>
      </c>
      <c r="H74" s="56">
        <f t="shared" si="79"/>
        <v>0</v>
      </c>
      <c r="I74" s="56">
        <f t="shared" si="80"/>
        <v>0</v>
      </c>
      <c r="J74" s="56">
        <f t="shared" si="81"/>
        <v>0</v>
      </c>
      <c r="K74" s="57"/>
      <c r="L74" s="56">
        <f t="shared" si="82"/>
        <v>0</v>
      </c>
      <c r="M74" s="56">
        <f t="shared" si="83"/>
        <v>0</v>
      </c>
      <c r="N74" s="56">
        <f t="shared" si="84"/>
        <v>0</v>
      </c>
      <c r="O74" s="56">
        <f t="shared" si="85"/>
        <v>0</v>
      </c>
      <c r="P74" s="56">
        <f t="shared" si="86"/>
        <v>0</v>
      </c>
      <c r="Q74" s="56">
        <f t="shared" si="87"/>
        <v>0</v>
      </c>
      <c r="R74" s="56"/>
      <c r="S74" s="55"/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/>
      <c r="D75" s="56"/>
      <c r="E75" s="56">
        <f t="shared" si="76"/>
        <v>0</v>
      </c>
      <c r="F75" s="56">
        <f t="shared" si="77"/>
        <v>0</v>
      </c>
      <c r="G75" s="56">
        <f t="shared" si="78"/>
        <v>0</v>
      </c>
      <c r="H75" s="56">
        <f t="shared" si="79"/>
        <v>0</v>
      </c>
      <c r="I75" s="56">
        <f t="shared" si="80"/>
        <v>0</v>
      </c>
      <c r="J75" s="56">
        <f t="shared" si="81"/>
        <v>0</v>
      </c>
      <c r="K75" s="57"/>
      <c r="L75" s="56">
        <f t="shared" si="82"/>
        <v>0</v>
      </c>
      <c r="M75" s="56">
        <f t="shared" si="83"/>
        <v>0</v>
      </c>
      <c r="N75" s="56">
        <f t="shared" si="84"/>
        <v>0</v>
      </c>
      <c r="O75" s="56">
        <f t="shared" si="85"/>
        <v>0</v>
      </c>
      <c r="P75" s="56">
        <f t="shared" si="86"/>
        <v>0</v>
      </c>
      <c r="Q75" s="56">
        <f t="shared" si="87"/>
        <v>0</v>
      </c>
      <c r="R75" s="56"/>
      <c r="S75" s="55"/>
      <c r="T75" s="34"/>
      <c r="U75" s="153" t="str">
        <f>IFERROR(VLOOKUP(V75,Resumo!$D$7:$E$147,2,FALSE),"")</f>
        <v/>
      </c>
      <c r="V75" s="114"/>
      <c r="W75" s="114">
        <f t="shared" ref="W75:AC76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/>
      <c r="D76" s="56"/>
      <c r="E76" s="56">
        <f t="shared" si="76"/>
        <v>0</v>
      </c>
      <c r="F76" s="56">
        <f t="shared" si="77"/>
        <v>0</v>
      </c>
      <c r="G76" s="56">
        <f t="shared" si="78"/>
        <v>0</v>
      </c>
      <c r="H76" s="56">
        <f t="shared" si="79"/>
        <v>0</v>
      </c>
      <c r="I76" s="56">
        <f t="shared" si="80"/>
        <v>0</v>
      </c>
      <c r="J76" s="56">
        <f t="shared" si="81"/>
        <v>0</v>
      </c>
      <c r="K76" s="57"/>
      <c r="L76" s="56">
        <f t="shared" si="82"/>
        <v>0</v>
      </c>
      <c r="M76" s="56">
        <f t="shared" si="83"/>
        <v>0</v>
      </c>
      <c r="N76" s="56">
        <f t="shared" si="84"/>
        <v>0</v>
      </c>
      <c r="O76" s="56">
        <f t="shared" si="85"/>
        <v>0</v>
      </c>
      <c r="P76" s="56">
        <f t="shared" si="86"/>
        <v>0</v>
      </c>
      <c r="Q76" s="56">
        <f t="shared" si="87"/>
        <v>0</v>
      </c>
      <c r="R76" s="56"/>
      <c r="S76" s="55"/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/>
      <c r="D77" s="56"/>
      <c r="E77" s="56">
        <f t="shared" si="76"/>
        <v>0</v>
      </c>
      <c r="F77" s="56">
        <f t="shared" si="77"/>
        <v>0</v>
      </c>
      <c r="G77" s="56">
        <f t="shared" si="78"/>
        <v>0</v>
      </c>
      <c r="H77" s="56">
        <f t="shared" si="79"/>
        <v>0</v>
      </c>
      <c r="I77" s="56">
        <f t="shared" si="80"/>
        <v>0</v>
      </c>
      <c r="J77" s="56">
        <f t="shared" si="81"/>
        <v>0</v>
      </c>
      <c r="K77" s="57"/>
      <c r="L77" s="56">
        <f t="shared" si="82"/>
        <v>0</v>
      </c>
      <c r="M77" s="56">
        <f t="shared" si="83"/>
        <v>0</v>
      </c>
      <c r="N77" s="56">
        <f t="shared" si="84"/>
        <v>0</v>
      </c>
      <c r="O77" s="56">
        <f t="shared" si="85"/>
        <v>0</v>
      </c>
      <c r="P77" s="56">
        <f t="shared" si="86"/>
        <v>0</v>
      </c>
      <c r="Q77" s="56">
        <f t="shared" si="87"/>
        <v>0</v>
      </c>
      <c r="R77" s="56"/>
      <c r="S77" s="55"/>
      <c r="T77" s="34"/>
      <c r="U77" s="118"/>
      <c r="V77" s="118"/>
      <c r="W77" s="118"/>
      <c r="X77" s="118"/>
      <c r="Y77" s="118"/>
      <c r="Z77" s="118"/>
      <c r="AA77" s="118"/>
      <c r="AB77" s="118"/>
      <c r="AC77" s="119"/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0</v>
      </c>
      <c r="G78" s="56">
        <f t="shared" si="78"/>
        <v>0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0</v>
      </c>
      <c r="N78" s="56">
        <f t="shared" si="84"/>
        <v>0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0</v>
      </c>
      <c r="G79" s="67">
        <f t="shared" si="78"/>
        <v>0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0</v>
      </c>
      <c r="N79" s="67">
        <f t="shared" si="84"/>
        <v>0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8:BG8"/>
    <mergeCell ref="BB9:BG10"/>
    <mergeCell ref="AV14:BA14"/>
    <mergeCell ref="BH14:BM14"/>
    <mergeCell ref="AV15:BA16"/>
    <mergeCell ref="BH15:BM16"/>
    <mergeCell ref="BB22:BG22"/>
    <mergeCell ref="BB23:BG24"/>
    <mergeCell ref="AU27:AZ27"/>
    <mergeCell ref="BI27:BN27"/>
    <mergeCell ref="AU28:AZ29"/>
    <mergeCell ref="BI28:BN29"/>
    <mergeCell ref="U39:V39"/>
    <mergeCell ref="U40:V40"/>
    <mergeCell ref="AB37:AB40"/>
    <mergeCell ref="AC37:AC40"/>
    <mergeCell ref="U37:V37"/>
    <mergeCell ref="W37:W40"/>
    <mergeCell ref="X37:X40"/>
    <mergeCell ref="Y37:Y40"/>
    <mergeCell ref="Z37:Z40"/>
    <mergeCell ref="BB31:BG31"/>
    <mergeCell ref="BB32:BG33"/>
    <mergeCell ref="BB35:BG35"/>
    <mergeCell ref="BB36:BG37"/>
    <mergeCell ref="AA37:AA40"/>
    <mergeCell ref="AI37:AI40"/>
    <mergeCell ref="AG38:AG40"/>
    <mergeCell ref="AD37:AD40"/>
    <mergeCell ref="AE37:AE40"/>
    <mergeCell ref="AF37:AF40"/>
    <mergeCell ref="AH37:AH40"/>
  </mergeCells>
  <conditionalFormatting sqref="C4">
    <cfRule type="cellIs" dxfId="3293" priority="23" operator="equal">
      <formula>"Laranja"</formula>
    </cfRule>
    <cfRule type="cellIs" dxfId="3292" priority="29" operator="equal">
      <formula>"Vermelho"</formula>
    </cfRule>
    <cfRule type="cellIs" dxfId="3291" priority="28" operator="equal">
      <formula>"Verde"</formula>
    </cfRule>
    <cfRule type="cellIs" dxfId="3290" priority="27" operator="equal">
      <formula>"Amarelo"</formula>
    </cfRule>
    <cfRule type="cellIs" dxfId="3289" priority="26" operator="equal">
      <formula>"Cinza"</formula>
    </cfRule>
    <cfRule type="cellIs" dxfId="3288" priority="25" operator="equal">
      <formula>"Roxo"</formula>
    </cfRule>
    <cfRule type="cellIs" dxfId="3287" priority="24" operator="equal">
      <formula>"Preto"</formula>
    </cfRule>
    <cfRule type="cellIs" dxfId="3286" priority="30" operator="equal">
      <formula>"Azul"</formula>
    </cfRule>
  </conditionalFormatting>
  <conditionalFormatting sqref="C17">
    <cfRule type="cellIs" dxfId="3285" priority="41" operator="equal">
      <formula>"Roxo"</formula>
    </cfRule>
    <cfRule type="cellIs" dxfId="3284" priority="42" operator="equal">
      <formula>"Cinza"</formula>
    </cfRule>
    <cfRule type="cellIs" dxfId="3283" priority="43" operator="equal">
      <formula>"Amarelo"</formula>
    </cfRule>
    <cfRule type="cellIs" dxfId="3282" priority="44" operator="equal">
      <formula>"Verde"</formula>
    </cfRule>
    <cfRule type="cellIs" dxfId="3281" priority="39" operator="equal">
      <formula>"Laranja"</formula>
    </cfRule>
    <cfRule type="cellIs" dxfId="3280" priority="46" operator="equal">
      <formula>"Azul"</formula>
    </cfRule>
    <cfRule type="cellIs" dxfId="3279" priority="40" operator="equal">
      <formula>"Preto"</formula>
    </cfRule>
    <cfRule type="cellIs" dxfId="3278" priority="45" operator="equal">
      <formula>"Vermelho"</formula>
    </cfRule>
  </conditionalFormatting>
  <conditionalFormatting sqref="C30">
    <cfRule type="cellIs" dxfId="3277" priority="55" operator="equal">
      <formula>"Laranja"</formula>
    </cfRule>
    <cfRule type="cellIs" dxfId="3276" priority="62" operator="equal">
      <formula>"Azul"</formula>
    </cfRule>
    <cfRule type="cellIs" dxfId="3275" priority="60" operator="equal">
      <formula>"Verde"</formula>
    </cfRule>
    <cfRule type="cellIs" dxfId="3274" priority="59" operator="equal">
      <formula>"Amarelo"</formula>
    </cfRule>
    <cfRule type="cellIs" dxfId="3273" priority="58" operator="equal">
      <formula>"Cinza"</formula>
    </cfRule>
    <cfRule type="cellIs" dxfId="3272" priority="61" operator="equal">
      <formula>"Vermelho"</formula>
    </cfRule>
    <cfRule type="cellIs" dxfId="3271" priority="57" operator="equal">
      <formula>"Roxo"</formula>
    </cfRule>
    <cfRule type="cellIs" dxfId="3270" priority="56" operator="equal">
      <formula>"Preto"</formula>
    </cfRule>
  </conditionalFormatting>
  <conditionalFormatting sqref="C43">
    <cfRule type="cellIs" dxfId="3269" priority="78" operator="equal">
      <formula>"Azul"</formula>
    </cfRule>
    <cfRule type="cellIs" dxfId="3268" priority="77" operator="equal">
      <formula>"Vermelho"</formula>
    </cfRule>
    <cfRule type="cellIs" dxfId="3267" priority="76" operator="equal">
      <formula>"Verde"</formula>
    </cfRule>
    <cfRule type="cellIs" dxfId="3266" priority="75" operator="equal">
      <formula>"Amarelo"</formula>
    </cfRule>
    <cfRule type="cellIs" dxfId="3265" priority="74" operator="equal">
      <formula>"Cinza"</formula>
    </cfRule>
    <cfRule type="cellIs" dxfId="3264" priority="73" operator="equal">
      <formula>"Roxo"</formula>
    </cfRule>
    <cfRule type="cellIs" dxfId="3263" priority="71" operator="equal">
      <formula>"Laranja"</formula>
    </cfRule>
    <cfRule type="cellIs" dxfId="3262" priority="72" operator="equal">
      <formula>"Preto"</formula>
    </cfRule>
  </conditionalFormatting>
  <conditionalFormatting sqref="C56">
    <cfRule type="cellIs" dxfId="3261" priority="89" operator="equal">
      <formula>"Roxo"</formula>
    </cfRule>
    <cfRule type="cellIs" dxfId="3260" priority="87" operator="equal">
      <formula>"Laranja"</formula>
    </cfRule>
    <cfRule type="cellIs" dxfId="3259" priority="90" operator="equal">
      <formula>"Cinza"</formula>
    </cfRule>
    <cfRule type="cellIs" dxfId="3258" priority="91" operator="equal">
      <formula>"Amarelo"</formula>
    </cfRule>
    <cfRule type="cellIs" dxfId="3257" priority="92" operator="equal">
      <formula>"Verde"</formula>
    </cfRule>
    <cfRule type="cellIs" dxfId="3256" priority="93" operator="equal">
      <formula>"Vermelho"</formula>
    </cfRule>
    <cfRule type="cellIs" dxfId="3255" priority="94" operator="equal">
      <formula>"Azul"</formula>
    </cfRule>
    <cfRule type="cellIs" dxfId="3254" priority="88" operator="equal">
      <formula>"Preto"</formula>
    </cfRule>
  </conditionalFormatting>
  <conditionalFormatting sqref="C69">
    <cfRule type="cellIs" dxfId="3253" priority="103" operator="equal">
      <formula>"Laranja"</formula>
    </cfRule>
    <cfRule type="cellIs" dxfId="3252" priority="108" operator="equal">
      <formula>"Verde"</formula>
    </cfRule>
    <cfRule type="cellIs" dxfId="3251" priority="107" operator="equal">
      <formula>"Amarelo"</formula>
    </cfRule>
    <cfRule type="cellIs" dxfId="3250" priority="106" operator="equal">
      <formula>"Cinza"</formula>
    </cfRule>
    <cfRule type="cellIs" dxfId="3249" priority="105" operator="equal">
      <formula>"Roxo"</formula>
    </cfRule>
    <cfRule type="cellIs" dxfId="3248" priority="104" operator="equal">
      <formula>"Preto"</formula>
    </cfRule>
    <cfRule type="cellIs" dxfId="3247" priority="110" operator="equal">
      <formula>"Azul"</formula>
    </cfRule>
    <cfRule type="cellIs" dxfId="3246" priority="109" operator="equal">
      <formula>"Vermelho"</formula>
    </cfRule>
  </conditionalFormatting>
  <conditionalFormatting sqref="C82">
    <cfRule type="cellIs" dxfId="3245" priority="126" operator="equal">
      <formula>"Azul"</formula>
    </cfRule>
    <cfRule type="cellIs" dxfId="3244" priority="119" operator="equal">
      <formula>"Laranja"</formula>
    </cfRule>
    <cfRule type="cellIs" dxfId="3243" priority="120" operator="equal">
      <formula>"Preto"</formula>
    </cfRule>
    <cfRule type="cellIs" dxfId="3242" priority="121" operator="equal">
      <formula>"Roxo"</formula>
    </cfRule>
    <cfRule type="cellIs" dxfId="3241" priority="122" operator="equal">
      <formula>"Cinza"</formula>
    </cfRule>
    <cfRule type="cellIs" dxfId="3240" priority="123" operator="equal">
      <formula>"Amarelo"</formula>
    </cfRule>
    <cfRule type="cellIs" dxfId="3239" priority="124" operator="equal">
      <formula>"Verde"</formula>
    </cfRule>
    <cfRule type="cellIs" dxfId="3238" priority="125" operator="equal">
      <formula>"Vermelho"</formula>
    </cfRule>
  </conditionalFormatting>
  <conditionalFormatting sqref="C95">
    <cfRule type="cellIs" dxfId="3237" priority="142" operator="equal">
      <formula>"Azul"</formula>
    </cfRule>
    <cfRule type="cellIs" dxfId="3236" priority="141" operator="equal">
      <formula>"Vermelho"</formula>
    </cfRule>
    <cfRule type="cellIs" dxfId="3235" priority="140" operator="equal">
      <formula>"Verde"</formula>
    </cfRule>
    <cfRule type="cellIs" dxfId="3234" priority="139" operator="equal">
      <formula>"Amarelo"</formula>
    </cfRule>
    <cfRule type="cellIs" dxfId="3233" priority="138" operator="equal">
      <formula>"Cinza"</formula>
    </cfRule>
    <cfRule type="cellIs" dxfId="3232" priority="137" operator="equal">
      <formula>"Roxo"</formula>
    </cfRule>
    <cfRule type="cellIs" dxfId="3231" priority="136" operator="equal">
      <formula>"Preto"</formula>
    </cfRule>
    <cfRule type="cellIs" dxfId="3230" priority="135" operator="equal">
      <formula>"Laranja"</formula>
    </cfRule>
  </conditionalFormatting>
  <conditionalFormatting sqref="C108">
    <cfRule type="cellIs" dxfId="3229" priority="154" operator="equal">
      <formula>"Cinza"</formula>
    </cfRule>
    <cfRule type="cellIs" dxfId="3228" priority="153" operator="equal">
      <formula>"Roxo"</formula>
    </cfRule>
    <cfRule type="cellIs" dxfId="3227" priority="152" operator="equal">
      <formula>"Preto"</formula>
    </cfRule>
    <cfRule type="cellIs" dxfId="3226" priority="151" operator="equal">
      <formula>"Laranja"</formula>
    </cfRule>
    <cfRule type="cellIs" dxfId="3225" priority="158" operator="equal">
      <formula>"Azul"</formula>
    </cfRule>
    <cfRule type="cellIs" dxfId="3224" priority="157" operator="equal">
      <formula>"Vermelho"</formula>
    </cfRule>
    <cfRule type="cellIs" dxfId="3223" priority="156" operator="equal">
      <formula>"Verde"</formula>
    </cfRule>
    <cfRule type="cellIs" dxfId="3222" priority="155" operator="equal">
      <formula>"Amarelo"</formula>
    </cfRule>
  </conditionalFormatting>
  <conditionalFormatting sqref="C121">
    <cfRule type="cellIs" dxfId="3221" priority="174" operator="equal">
      <formula>"Azul"</formula>
    </cfRule>
    <cfRule type="cellIs" dxfId="3220" priority="168" operator="equal">
      <formula>"Preto"</formula>
    </cfRule>
    <cfRule type="cellIs" dxfId="3219" priority="167" operator="equal">
      <formula>"Laranja"</formula>
    </cfRule>
    <cfRule type="cellIs" dxfId="3218" priority="169" operator="equal">
      <formula>"Roxo"</formula>
    </cfRule>
    <cfRule type="cellIs" dxfId="3217" priority="170" operator="equal">
      <formula>"Cinza"</formula>
    </cfRule>
    <cfRule type="cellIs" dxfId="3216" priority="171" operator="equal">
      <formula>"Amarelo"</formula>
    </cfRule>
    <cfRule type="cellIs" dxfId="3215" priority="172" operator="equal">
      <formula>"Verde"</formula>
    </cfRule>
    <cfRule type="cellIs" dxfId="3214" priority="173" operator="equal">
      <formula>"Vermelho"</formula>
    </cfRule>
  </conditionalFormatting>
  <conditionalFormatting sqref="S4">
    <cfRule type="cellIs" dxfId="3213" priority="31" operator="equal">
      <formula>"Laranja"</formula>
    </cfRule>
    <cfRule type="cellIs" dxfId="3212" priority="35" operator="equal">
      <formula>"Amarelo"</formula>
    </cfRule>
    <cfRule type="cellIs" dxfId="3211" priority="36" operator="equal">
      <formula>"Verde"</formula>
    </cfRule>
    <cfRule type="cellIs" dxfId="3210" priority="38" operator="equal">
      <formula>"Azul"</formula>
    </cfRule>
    <cfRule type="cellIs" dxfId="3209" priority="32" operator="equal">
      <formula>"Preto"</formula>
    </cfRule>
    <cfRule type="cellIs" dxfId="3208" priority="33" operator="equal">
      <formula>"Roxo"</formula>
    </cfRule>
    <cfRule type="cellIs" dxfId="3207" priority="34" operator="equal">
      <formula>"Cinza"</formula>
    </cfRule>
    <cfRule type="cellIs" dxfId="3206" priority="37" operator="equal">
      <formula>"Vermelho"</formula>
    </cfRule>
  </conditionalFormatting>
  <conditionalFormatting sqref="S17">
    <cfRule type="cellIs" dxfId="3205" priority="52" operator="equal">
      <formula>"Verde"</formula>
    </cfRule>
    <cfRule type="cellIs" dxfId="3204" priority="53" operator="equal">
      <formula>"Vermelho"</formula>
    </cfRule>
    <cfRule type="cellIs" dxfId="3203" priority="54" operator="equal">
      <formula>"Azul"</formula>
    </cfRule>
    <cfRule type="cellIs" dxfId="3202" priority="47" operator="equal">
      <formula>"Laranja"</formula>
    </cfRule>
    <cfRule type="cellIs" dxfId="3201" priority="48" operator="equal">
      <formula>"Preto"</formula>
    </cfRule>
    <cfRule type="cellIs" dxfId="3200" priority="49" operator="equal">
      <formula>"Roxo"</formula>
    </cfRule>
    <cfRule type="cellIs" dxfId="3199" priority="50" operator="equal">
      <formula>"Cinza"</formula>
    </cfRule>
    <cfRule type="cellIs" dxfId="3198" priority="51" operator="equal">
      <formula>"Amarelo"</formula>
    </cfRule>
  </conditionalFormatting>
  <conditionalFormatting sqref="S30">
    <cfRule type="cellIs" dxfId="3197" priority="67" operator="equal">
      <formula>"Amarelo"</formula>
    </cfRule>
    <cfRule type="cellIs" dxfId="3196" priority="68" operator="equal">
      <formula>"Verde"</formula>
    </cfRule>
    <cfRule type="cellIs" dxfId="3195" priority="69" operator="equal">
      <formula>"Vermelho"</formula>
    </cfRule>
    <cfRule type="cellIs" dxfId="3194" priority="70" operator="equal">
      <formula>"Azul"</formula>
    </cfRule>
    <cfRule type="cellIs" dxfId="3193" priority="63" operator="equal">
      <formula>"Laranja"</formula>
    </cfRule>
    <cfRule type="cellIs" dxfId="3192" priority="64" operator="equal">
      <formula>"Preto"</formula>
    </cfRule>
    <cfRule type="cellIs" dxfId="3191" priority="65" operator="equal">
      <formula>"Roxo"</formula>
    </cfRule>
    <cfRule type="cellIs" dxfId="3190" priority="66" operator="equal">
      <formula>"Cinza"</formula>
    </cfRule>
  </conditionalFormatting>
  <conditionalFormatting sqref="S43">
    <cfRule type="cellIs" dxfId="3189" priority="82" operator="equal">
      <formula>"Cinza"</formula>
    </cfRule>
    <cfRule type="cellIs" dxfId="3188" priority="81" operator="equal">
      <formula>"Roxo"</formula>
    </cfRule>
    <cfRule type="cellIs" dxfId="3187" priority="80" operator="equal">
      <formula>"Preto"</formula>
    </cfRule>
    <cfRule type="cellIs" dxfId="3186" priority="79" operator="equal">
      <formula>"Laranja"</formula>
    </cfRule>
    <cfRule type="cellIs" dxfId="3185" priority="84" operator="equal">
      <formula>"Verde"</formula>
    </cfRule>
    <cfRule type="cellIs" dxfId="3184" priority="85" operator="equal">
      <formula>"Vermelho"</formula>
    </cfRule>
    <cfRule type="cellIs" dxfId="3183" priority="83" operator="equal">
      <formula>"Amarelo"</formula>
    </cfRule>
    <cfRule type="cellIs" dxfId="3182" priority="86" operator="equal">
      <formula>"Azul"</formula>
    </cfRule>
  </conditionalFormatting>
  <conditionalFormatting sqref="S56">
    <cfRule type="cellIs" dxfId="3181" priority="102" operator="equal">
      <formula>"Azul"</formula>
    </cfRule>
    <cfRule type="cellIs" dxfId="3180" priority="101" operator="equal">
      <formula>"Vermelho"</formula>
    </cfRule>
    <cfRule type="cellIs" dxfId="3179" priority="100" operator="equal">
      <formula>"Verde"</formula>
    </cfRule>
    <cfRule type="cellIs" dxfId="3178" priority="99" operator="equal">
      <formula>"Amarelo"</formula>
    </cfRule>
    <cfRule type="cellIs" dxfId="3177" priority="98" operator="equal">
      <formula>"Cinza"</formula>
    </cfRule>
    <cfRule type="cellIs" dxfId="3176" priority="97" operator="equal">
      <formula>"Roxo"</formula>
    </cfRule>
    <cfRule type="cellIs" dxfId="3175" priority="96" operator="equal">
      <formula>"Preto"</formula>
    </cfRule>
    <cfRule type="cellIs" dxfId="3174" priority="95" operator="equal">
      <formula>"Laranja"</formula>
    </cfRule>
  </conditionalFormatting>
  <conditionalFormatting sqref="S69">
    <cfRule type="cellIs" dxfId="3173" priority="111" operator="equal">
      <formula>"Laranja"</formula>
    </cfRule>
    <cfRule type="cellIs" dxfId="3172" priority="112" operator="equal">
      <formula>"Preto"</formula>
    </cfRule>
    <cfRule type="cellIs" dxfId="3171" priority="113" operator="equal">
      <formula>"Roxo"</formula>
    </cfRule>
    <cfRule type="cellIs" dxfId="3170" priority="114" operator="equal">
      <formula>"Cinza"</formula>
    </cfRule>
    <cfRule type="cellIs" dxfId="3169" priority="115" operator="equal">
      <formula>"Amarelo"</formula>
    </cfRule>
    <cfRule type="cellIs" dxfId="3168" priority="116" operator="equal">
      <formula>"Verde"</formula>
    </cfRule>
    <cfRule type="cellIs" dxfId="3167" priority="117" operator="equal">
      <formula>"Vermelho"</formula>
    </cfRule>
    <cfRule type="cellIs" dxfId="3166" priority="118" operator="equal">
      <formula>"Azul"</formula>
    </cfRule>
  </conditionalFormatting>
  <conditionalFormatting sqref="S82">
    <cfRule type="cellIs" dxfId="3165" priority="128" operator="equal">
      <formula>"Preto"</formula>
    </cfRule>
    <cfRule type="cellIs" dxfId="3164" priority="129" operator="equal">
      <formula>"Roxo"</formula>
    </cfRule>
    <cfRule type="cellIs" dxfId="3163" priority="130" operator="equal">
      <formula>"Cinza"</formula>
    </cfRule>
    <cfRule type="cellIs" dxfId="3162" priority="131" operator="equal">
      <formula>"Amarelo"</formula>
    </cfRule>
    <cfRule type="cellIs" dxfId="3161" priority="132" operator="equal">
      <formula>"Verde"</formula>
    </cfRule>
    <cfRule type="cellIs" dxfId="3160" priority="133" operator="equal">
      <formula>"Vermelho"</formula>
    </cfRule>
    <cfRule type="cellIs" dxfId="3159" priority="134" operator="equal">
      <formula>"Azul"</formula>
    </cfRule>
    <cfRule type="cellIs" dxfId="3158" priority="127" operator="equal">
      <formula>"Laranja"</formula>
    </cfRule>
  </conditionalFormatting>
  <conditionalFormatting sqref="S95">
    <cfRule type="cellIs" dxfId="3157" priority="144" operator="equal">
      <formula>"Preto"</formula>
    </cfRule>
    <cfRule type="cellIs" dxfId="3156" priority="150" operator="equal">
      <formula>"Azul"</formula>
    </cfRule>
    <cfRule type="cellIs" dxfId="3155" priority="149" operator="equal">
      <formula>"Vermelho"</formula>
    </cfRule>
    <cfRule type="cellIs" dxfId="3154" priority="148" operator="equal">
      <formula>"Verde"</formula>
    </cfRule>
    <cfRule type="cellIs" dxfId="3153" priority="147" operator="equal">
      <formula>"Amarelo"</formula>
    </cfRule>
    <cfRule type="cellIs" dxfId="3152" priority="146" operator="equal">
      <formula>"Cinza"</formula>
    </cfRule>
    <cfRule type="cellIs" dxfId="3151" priority="145" operator="equal">
      <formula>"Roxo"</formula>
    </cfRule>
    <cfRule type="cellIs" dxfId="3150" priority="143" operator="equal">
      <formula>"Laranja"</formula>
    </cfRule>
  </conditionalFormatting>
  <conditionalFormatting sqref="S108">
    <cfRule type="cellIs" dxfId="3149" priority="159" operator="equal">
      <formula>"Laranja"</formula>
    </cfRule>
    <cfRule type="cellIs" dxfId="3148" priority="160" operator="equal">
      <formula>"Preto"</formula>
    </cfRule>
    <cfRule type="cellIs" dxfId="3147" priority="161" operator="equal">
      <formula>"Roxo"</formula>
    </cfRule>
    <cfRule type="cellIs" dxfId="3146" priority="162" operator="equal">
      <formula>"Cinza"</formula>
    </cfRule>
    <cfRule type="cellIs" dxfId="3145" priority="163" operator="equal">
      <formula>"Amarelo"</formula>
    </cfRule>
    <cfRule type="cellIs" dxfId="3144" priority="164" operator="equal">
      <formula>"Verde"</formula>
    </cfRule>
    <cfRule type="cellIs" dxfId="3143" priority="166" operator="equal">
      <formula>"Azul"</formula>
    </cfRule>
    <cfRule type="cellIs" dxfId="3142" priority="165" operator="equal">
      <formula>"Vermelho"</formula>
    </cfRule>
  </conditionalFormatting>
  <conditionalFormatting sqref="S121">
    <cfRule type="cellIs" dxfId="3141" priority="175" operator="equal">
      <formula>"Laranja"</formula>
    </cfRule>
    <cfRule type="cellIs" dxfId="3140" priority="176" operator="equal">
      <formula>"Preto"</formula>
    </cfRule>
    <cfRule type="cellIs" dxfId="3139" priority="177" operator="equal">
      <formula>"Roxo"</formula>
    </cfRule>
    <cfRule type="cellIs" dxfId="3138" priority="178" operator="equal">
      <formula>"Cinza"</formula>
    </cfRule>
    <cfRule type="cellIs" dxfId="3137" priority="179" operator="equal">
      <formula>"Amarelo"</formula>
    </cfRule>
    <cfRule type="cellIs" dxfId="3136" priority="180" operator="equal">
      <formula>"Verde"</formula>
    </cfRule>
    <cfRule type="cellIs" dxfId="3135" priority="181" operator="equal">
      <formula>"Vermelho"</formula>
    </cfRule>
    <cfRule type="cellIs" dxfId="3134" priority="182" operator="equal">
      <formula>"Azul"</formula>
    </cfRule>
  </conditionalFormatting>
  <conditionalFormatting sqref="W43:AC76 AF44:AF45 AI44:AI45">
    <cfRule type="cellIs" dxfId="3133" priority="15" operator="greaterThan">
      <formula>0</formula>
    </cfRule>
  </conditionalFormatting>
  <conditionalFormatting sqref="AD3:AD5">
    <cfRule type="top10" dxfId="3132" priority="183" rank="1"/>
  </conditionalFormatting>
  <conditionalFormatting sqref="AD6:AD10">
    <cfRule type="top10" dxfId="3131" priority="14" rank="1"/>
  </conditionalFormatting>
  <conditionalFormatting sqref="AD11:AD18">
    <cfRule type="top10" dxfId="3130" priority="13" rank="2"/>
  </conditionalFormatting>
  <conditionalFormatting sqref="AD19:AD23">
    <cfRule type="top10" dxfId="3129" priority="12" rank="1"/>
  </conditionalFormatting>
  <conditionalFormatting sqref="AD24:AD31">
    <cfRule type="top10" dxfId="3128" priority="11" rank="2"/>
  </conditionalFormatting>
  <conditionalFormatting sqref="AD32:AD36">
    <cfRule type="top10" dxfId="3127" priority="10" rank="1"/>
  </conditionalFormatting>
  <conditionalFormatting sqref="AE3:AE36">
    <cfRule type="cellIs" dxfId="3126" priority="1" operator="equal">
      <formula>2</formula>
    </cfRule>
  </conditionalFormatting>
  <conditionalFormatting sqref="AF3:AF5">
    <cfRule type="top10" dxfId="3125" priority="22" rank="1"/>
  </conditionalFormatting>
  <conditionalFormatting sqref="AF6:AF10">
    <cfRule type="top10" dxfId="3124" priority="21" rank="1"/>
  </conditionalFormatting>
  <conditionalFormatting sqref="AF11:AF18">
    <cfRule type="top10" dxfId="3123" priority="20" rank="2"/>
  </conditionalFormatting>
  <conditionalFormatting sqref="AF19:AF23">
    <cfRule type="top10" dxfId="3122" priority="19" rank="1"/>
  </conditionalFormatting>
  <conditionalFormatting sqref="AF24:AF31">
    <cfRule type="top10" dxfId="3121" priority="18" rank="2"/>
  </conditionalFormatting>
  <conditionalFormatting sqref="AF32:AF36">
    <cfRule type="top10" dxfId="3120" priority="17" rank="1"/>
  </conditionalFormatting>
  <conditionalFormatting sqref="AG3:AG36">
    <cfRule type="cellIs" dxfId="3119" priority="16" operator="greaterThan">
      <formula>0</formula>
    </cfRule>
  </conditionalFormatting>
  <conditionalFormatting sqref="AH3:AH5">
    <cfRule type="top10" dxfId="3118" priority="7" bottom="1" rank="1"/>
  </conditionalFormatting>
  <conditionalFormatting sqref="AH6:AH10">
    <cfRule type="top10" dxfId="3117" priority="6" bottom="1" rank="1"/>
  </conditionalFormatting>
  <conditionalFormatting sqref="AH11:AH18">
    <cfRule type="top10" dxfId="3116" priority="5" bottom="1" rank="2"/>
  </conditionalFormatting>
  <conditionalFormatting sqref="AH19:AH23">
    <cfRule type="top10" dxfId="3115" priority="4" bottom="1" rank="1"/>
  </conditionalFormatting>
  <conditionalFormatting sqref="AH1:AI1">
    <cfRule type="cellIs" dxfId="3114" priority="8" operator="equal">
      <formula>2</formula>
    </cfRule>
    <cfRule type="cellIs" dxfId="3113" priority="9" operator="equal">
      <formula>1</formula>
    </cfRule>
  </conditionalFormatting>
  <conditionalFormatting sqref="AI24:AI31">
    <cfRule type="top10" dxfId="3112" priority="3" rank="2"/>
  </conditionalFormatting>
  <conditionalFormatting sqref="AI32:AI36">
    <cfRule type="top10" dxfId="3111" priority="2" rank="1"/>
  </conditionalFormatting>
  <pageMargins left="0.7" right="0.7" top="0.75" bottom="0.75" header="0" footer="0"/>
  <pageSetup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E3C66-F83E-454F-8D16-7C8DF29664A3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W29" sqref="W29"/>
      <selection pane="topRight" activeCell="W29" sqref="W29"/>
      <selection pane="bottomLeft" activeCell="W29" sqref="W29"/>
      <selection pane="bottomRight" activeCell="BB11" sqref="BB11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W22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77</v>
      </c>
      <c r="W3" s="169">
        <f t="shared" ref="W3:W36" si="0">COUNTIF($C$2:$C$123,V3)+COUNTIF($S$2:$S$123,V3)</f>
        <v>6</v>
      </c>
      <c r="X3" s="164">
        <f t="shared" ref="X3:X36" si="1">SUMIF($C$2:$C$123,V3,$F$2:$F$123)+SUMIF($S$2:$S$123,V3,$M$2:$M$123)</f>
        <v>9</v>
      </c>
      <c r="Y3" s="164">
        <f t="shared" ref="Y3:Y36" si="2">SUMIF($C$2:$C$123,V3,$G$2:$G$123)+SUMIF($S$2:$S$123,V3,$N$2:$N$123)</f>
        <v>4</v>
      </c>
      <c r="Z3" s="164">
        <f t="shared" ref="Z3:Z36" si="3">SUMIF($C$2:$C$123,V3,$H$2:$H$123)+SUMIF($S$2:$S$123,V3,$O$2:$O$123)</f>
        <v>2</v>
      </c>
      <c r="AA3" s="164">
        <f>SUMIF($C$2:$C$123,V3,$I$2:$I$123)+SUMIF($S$2:$S$123,V3,$P$2:P$123)</f>
        <v>4</v>
      </c>
      <c r="AB3" s="174">
        <f t="shared" ref="AB3:AB36" si="4">SUMIF($C$2:$C$123,V3,$J$2:$J$123)+SUMIF($S$2:$S$123,V3,$Q$2:$Q$123)</f>
        <v>0</v>
      </c>
      <c r="AC3" s="180">
        <f t="shared" ref="AC3:AC36" si="5">SUMIF($C$2:$C$123,V3,$E$2:$E$123)+SUMIF($S$2:$S$123,V3,$L$2:$L$123)</f>
        <v>10</v>
      </c>
      <c r="AD3" s="183">
        <f t="shared" ref="AD3:AD36" si="6">IFERROR(IF(W3&gt;=($AI$42*$AI$43),(AC3)/(W3*3),"-"),"-")</f>
        <v>0.55555555555555558</v>
      </c>
      <c r="AE3" s="180">
        <f>IF(W3&gt;0,IF(AH3=MIN($AH$3:$AH$5),2,0),)</f>
        <v>2</v>
      </c>
      <c r="AF3" s="190">
        <f>IF(W3&gt;0,IF(AD3=MAX($AD$3:$AD$5),AC3+AE3+2,AC3+AE3),)</f>
        <v>14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0.66666666666666663</v>
      </c>
      <c r="AI3" s="206">
        <f>IFERROR(IF(W3&gt;=($AI$42*$AI$43),X3/W3,"-"),"-")</f>
        <v>1.5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199</v>
      </c>
      <c r="D4" s="49">
        <f>SUM(D5:D14)</f>
        <v>0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3</v>
      </c>
      <c r="S4" s="149" t="s">
        <v>198</v>
      </c>
      <c r="T4" s="34"/>
      <c r="U4" s="159" t="s">
        <v>18</v>
      </c>
      <c r="V4" s="197" t="s">
        <v>164</v>
      </c>
      <c r="W4" s="170">
        <f t="shared" si="0"/>
        <v>6</v>
      </c>
      <c r="X4" s="52">
        <f t="shared" si="1"/>
        <v>4</v>
      </c>
      <c r="Y4" s="52">
        <f t="shared" si="2"/>
        <v>9</v>
      </c>
      <c r="Z4" s="52">
        <f t="shared" si="3"/>
        <v>0</v>
      </c>
      <c r="AA4" s="52">
        <f>SUMIF($C$2:$C$123,V4,$I$2:$I$123)+SUMIF($S$2:$S$123,V4,$P$2:P$123)</f>
        <v>4</v>
      </c>
      <c r="AB4" s="171">
        <f t="shared" si="4"/>
        <v>2</v>
      </c>
      <c r="AC4" s="178">
        <f t="shared" si="5"/>
        <v>4</v>
      </c>
      <c r="AD4" s="181">
        <f t="shared" si="6"/>
        <v>0.22222222222222221</v>
      </c>
      <c r="AE4" s="178">
        <f>IF(W4&gt;0,IF(AH4=MIN($AH$3:$AH$5),2,0),)</f>
        <v>0</v>
      </c>
      <c r="AF4" s="191">
        <f>IF(W4&gt;0,IF(AD4=MAX($AD$3:$AD$5),AC4+AE4+2,AC4+AE4),)</f>
        <v>4</v>
      </c>
      <c r="AG4" s="187">
        <f t="shared" si="7"/>
        <v>0</v>
      </c>
      <c r="AH4" s="53">
        <f t="shared" si="8"/>
        <v>1.5</v>
      </c>
      <c r="AI4" s="207">
        <f t="shared" ref="AI4:AI36" si="9">IFERROR(IF(W4&gt;=($AI$42*$AI$43),X4/W4,"-"),"-")</f>
        <v>0.66666666666666663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164</v>
      </c>
      <c r="D5" s="56"/>
      <c r="E5" s="56">
        <f t="shared" ref="E5:E14" si="10">IF((C5=""),0,IF($D$4=$R$4,1,IF($D$4&gt;$R$4,3,IF($D$4&lt;$R$4,0))))</f>
        <v>0</v>
      </c>
      <c r="F5" s="56">
        <f t="shared" ref="F5:F14" si="11">$D$4</f>
        <v>0</v>
      </c>
      <c r="G5" s="56">
        <f t="shared" ref="G5:G14" si="12">$R$4</f>
        <v>3</v>
      </c>
      <c r="H5" s="56">
        <f t="shared" ref="H5:H14" si="13">IF((C5=""),0,IF($D$4&gt;$R$4,1,0))</f>
        <v>0</v>
      </c>
      <c r="I5" s="56">
        <f t="shared" ref="I5:I14" si="14">IF((C5=""),0,IF($D$4=$R$4,1,0))</f>
        <v>0</v>
      </c>
      <c r="J5" s="56">
        <f t="shared" ref="J5:J14" si="15">IF((C5=""),0,IF($D$4&lt;$R$4,1,0))</f>
        <v>1</v>
      </c>
      <c r="K5" s="57"/>
      <c r="L5" s="56">
        <f t="shared" ref="L5:L14" si="16">IF((S5=""),0,IF($D$4=$R$4,1,IF($D$4&lt;$R$4,3,IF($D$4&gt;$R$4,0))))</f>
        <v>3</v>
      </c>
      <c r="M5" s="56">
        <f t="shared" ref="M5:M14" si="17">$R$4</f>
        <v>3</v>
      </c>
      <c r="N5" s="56">
        <f t="shared" ref="N5:N14" si="18">$D$4</f>
        <v>0</v>
      </c>
      <c r="O5" s="56">
        <f t="shared" ref="O5:O14" si="19">IF((S5=""),0,IF($D$4&lt;$R$4,1,0))</f>
        <v>1</v>
      </c>
      <c r="P5" s="56">
        <f t="shared" ref="P5:P14" si="20">IF((S5=""),0,IF($D$4=$R$4,1,0))</f>
        <v>0</v>
      </c>
      <c r="Q5" s="56">
        <f t="shared" ref="Q5:Q14" si="21">IF((S5=""),0,IF($D$4&gt;$R$4,1,0))</f>
        <v>0</v>
      </c>
      <c r="R5" s="56"/>
      <c r="S5" s="55" t="s">
        <v>77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13</v>
      </c>
      <c r="D6" s="56"/>
      <c r="E6" s="56">
        <f t="shared" si="10"/>
        <v>0</v>
      </c>
      <c r="F6" s="56">
        <f t="shared" si="11"/>
        <v>0</v>
      </c>
      <c r="G6" s="56">
        <f t="shared" si="12"/>
        <v>3</v>
      </c>
      <c r="H6" s="56">
        <f t="shared" si="13"/>
        <v>0</v>
      </c>
      <c r="I6" s="56">
        <f t="shared" si="14"/>
        <v>0</v>
      </c>
      <c r="J6" s="56">
        <f t="shared" si="15"/>
        <v>1</v>
      </c>
      <c r="K6" s="57"/>
      <c r="L6" s="56">
        <f t="shared" si="16"/>
        <v>3</v>
      </c>
      <c r="M6" s="56">
        <f t="shared" si="17"/>
        <v>3</v>
      </c>
      <c r="N6" s="56">
        <f t="shared" si="18"/>
        <v>0</v>
      </c>
      <c r="O6" s="56">
        <f t="shared" si="19"/>
        <v>1</v>
      </c>
      <c r="P6" s="56">
        <f t="shared" si="20"/>
        <v>0</v>
      </c>
      <c r="Q6" s="56">
        <f t="shared" si="21"/>
        <v>0</v>
      </c>
      <c r="R6" s="56"/>
      <c r="S6" s="55" t="s">
        <v>142</v>
      </c>
      <c r="T6" s="34"/>
      <c r="U6" s="163" t="s">
        <v>78</v>
      </c>
      <c r="V6" s="199" t="s">
        <v>13</v>
      </c>
      <c r="W6" s="169">
        <f t="shared" si="0"/>
        <v>4</v>
      </c>
      <c r="X6" s="164">
        <f t="shared" si="1"/>
        <v>4</v>
      </c>
      <c r="Y6" s="164">
        <f t="shared" si="2"/>
        <v>5</v>
      </c>
      <c r="Z6" s="164">
        <f t="shared" si="3"/>
        <v>1</v>
      </c>
      <c r="AA6" s="164">
        <f>SUMIF($C$2:$C$123,V6,$I$2:$I$123)+SUMIF($S$2:$S$123,V6,$P$2:P$123)</f>
        <v>2</v>
      </c>
      <c r="AB6" s="174">
        <f t="shared" si="4"/>
        <v>1</v>
      </c>
      <c r="AC6" s="180">
        <f t="shared" si="5"/>
        <v>5</v>
      </c>
      <c r="AD6" s="183">
        <f t="shared" si="6"/>
        <v>0.41666666666666669</v>
      </c>
      <c r="AE6" s="180">
        <f>IF(W6&gt;0,IF(AH6=MIN($AH$6:$AH$10),2,0),)</f>
        <v>0</v>
      </c>
      <c r="AF6" s="190">
        <f>IF(W6&gt;0,IF(AD6=MAX($AD$6:$AD$10),AC6+AE6+2,AC6+AE6),)</f>
        <v>5</v>
      </c>
      <c r="AG6" s="189">
        <f t="shared" si="7"/>
        <v>0</v>
      </c>
      <c r="AH6" s="165">
        <f t="shared" si="8"/>
        <v>1.25</v>
      </c>
      <c r="AI6" s="206">
        <f t="shared" si="9"/>
        <v>1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173</v>
      </c>
      <c r="D7" s="56"/>
      <c r="E7" s="56">
        <f t="shared" si="10"/>
        <v>0</v>
      </c>
      <c r="F7" s="56">
        <f t="shared" si="11"/>
        <v>0</v>
      </c>
      <c r="G7" s="56">
        <f t="shared" si="12"/>
        <v>3</v>
      </c>
      <c r="H7" s="56">
        <f t="shared" si="13"/>
        <v>0</v>
      </c>
      <c r="I7" s="56">
        <f t="shared" si="14"/>
        <v>0</v>
      </c>
      <c r="J7" s="56">
        <f t="shared" si="15"/>
        <v>1</v>
      </c>
      <c r="K7" s="57"/>
      <c r="L7" s="56">
        <f t="shared" si="16"/>
        <v>3</v>
      </c>
      <c r="M7" s="56">
        <f t="shared" si="17"/>
        <v>3</v>
      </c>
      <c r="N7" s="56">
        <f t="shared" si="18"/>
        <v>0</v>
      </c>
      <c r="O7" s="56">
        <f t="shared" si="19"/>
        <v>1</v>
      </c>
      <c r="P7" s="56">
        <f t="shared" si="20"/>
        <v>0</v>
      </c>
      <c r="Q7" s="56">
        <f t="shared" si="21"/>
        <v>0</v>
      </c>
      <c r="R7" s="56"/>
      <c r="S7" s="55" t="s">
        <v>114</v>
      </c>
      <c r="T7" s="34"/>
      <c r="U7" s="166" t="s">
        <v>78</v>
      </c>
      <c r="V7" s="200" t="s">
        <v>142</v>
      </c>
      <c r="W7" s="170">
        <f t="shared" si="0"/>
        <v>4</v>
      </c>
      <c r="X7" s="52">
        <f t="shared" si="1"/>
        <v>6</v>
      </c>
      <c r="Y7" s="52">
        <f t="shared" si="2"/>
        <v>3</v>
      </c>
      <c r="Z7" s="52">
        <f t="shared" si="3"/>
        <v>1</v>
      </c>
      <c r="AA7" s="52">
        <f>SUMIF($C$2:$C$123,V7,$I$2:$I$123)+SUMIF($S$2:$S$123,V7,$P$2:P$123)</f>
        <v>3</v>
      </c>
      <c r="AB7" s="171">
        <f t="shared" si="4"/>
        <v>0</v>
      </c>
      <c r="AC7" s="178">
        <f t="shared" si="5"/>
        <v>6</v>
      </c>
      <c r="AD7" s="181">
        <f t="shared" si="6"/>
        <v>0.5</v>
      </c>
      <c r="AE7" s="178">
        <f>IF(W7&gt;0,IF(AH7=MIN($AH$6:$AH$10),2,0),)</f>
        <v>2</v>
      </c>
      <c r="AF7" s="191">
        <f>IF(W7&gt;0,IF(AD7=MAX($AD$6:$AD$10),AC7+AE7+2,AC7+AE7),)</f>
        <v>10</v>
      </c>
      <c r="AG7" s="187">
        <f t="shared" si="7"/>
        <v>1</v>
      </c>
      <c r="AH7" s="53">
        <f t="shared" si="8"/>
        <v>0.75</v>
      </c>
      <c r="AI7" s="207">
        <f t="shared" si="9"/>
        <v>1.5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144</v>
      </c>
      <c r="D8" s="56"/>
      <c r="E8" s="56">
        <f t="shared" si="10"/>
        <v>0</v>
      </c>
      <c r="F8" s="56">
        <f t="shared" si="11"/>
        <v>0</v>
      </c>
      <c r="G8" s="56">
        <f t="shared" si="12"/>
        <v>3</v>
      </c>
      <c r="H8" s="56">
        <f t="shared" si="13"/>
        <v>0</v>
      </c>
      <c r="I8" s="56">
        <f t="shared" si="14"/>
        <v>0</v>
      </c>
      <c r="J8" s="56">
        <f t="shared" si="15"/>
        <v>1</v>
      </c>
      <c r="K8" s="57"/>
      <c r="L8" s="56">
        <f t="shared" si="16"/>
        <v>3</v>
      </c>
      <c r="M8" s="56">
        <f t="shared" si="17"/>
        <v>3</v>
      </c>
      <c r="N8" s="56">
        <f t="shared" si="18"/>
        <v>0</v>
      </c>
      <c r="O8" s="56">
        <f t="shared" si="19"/>
        <v>1</v>
      </c>
      <c r="P8" s="56">
        <f t="shared" si="20"/>
        <v>0</v>
      </c>
      <c r="Q8" s="56">
        <f t="shared" si="21"/>
        <v>0</v>
      </c>
      <c r="R8" s="56">
        <v>1</v>
      </c>
      <c r="S8" s="55" t="s">
        <v>81</v>
      </c>
      <c r="T8" s="34"/>
      <c r="U8" s="159" t="s">
        <v>78</v>
      </c>
      <c r="V8" s="197" t="s">
        <v>84</v>
      </c>
      <c r="W8" s="170">
        <f t="shared" si="0"/>
        <v>4</v>
      </c>
      <c r="X8" s="52">
        <f t="shared" si="1"/>
        <v>3</v>
      </c>
      <c r="Y8" s="52">
        <f t="shared" si="2"/>
        <v>5</v>
      </c>
      <c r="Z8" s="52">
        <f t="shared" si="3"/>
        <v>0</v>
      </c>
      <c r="AA8" s="52">
        <f>SUMIF($C$2:$C$123,V8,$I$2:$I$123)+SUMIF($S$2:$S$123,V8,$P$2:P$123)</f>
        <v>3</v>
      </c>
      <c r="AB8" s="171">
        <f t="shared" si="4"/>
        <v>1</v>
      </c>
      <c r="AC8" s="178">
        <f t="shared" si="5"/>
        <v>3</v>
      </c>
      <c r="AD8" s="181">
        <f t="shared" si="6"/>
        <v>0.25</v>
      </c>
      <c r="AE8" s="178">
        <f>IF(W8&gt;0,IF(AH8=MIN($AH$6:$AH$10),2,0),)</f>
        <v>0</v>
      </c>
      <c r="AF8" s="191">
        <f>IF(W8&gt;0,IF(AD8=MAX($AD$6:$AD$10),AC8+AE8+2,AC8+AE8),)</f>
        <v>3</v>
      </c>
      <c r="AG8" s="187">
        <f t="shared" si="7"/>
        <v>0</v>
      </c>
      <c r="AH8" s="53">
        <f t="shared" si="8"/>
        <v>1.25</v>
      </c>
      <c r="AI8" s="207">
        <f t="shared" si="9"/>
        <v>0.75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 t="s">
        <v>197</v>
      </c>
      <c r="D9" s="56"/>
      <c r="E9" s="56">
        <f t="shared" si="10"/>
        <v>0</v>
      </c>
      <c r="F9" s="56">
        <f t="shared" si="11"/>
        <v>0</v>
      </c>
      <c r="G9" s="56">
        <f t="shared" si="12"/>
        <v>3</v>
      </c>
      <c r="H9" s="56">
        <f t="shared" si="13"/>
        <v>0</v>
      </c>
      <c r="I9" s="56">
        <f t="shared" si="14"/>
        <v>0</v>
      </c>
      <c r="J9" s="56">
        <f t="shared" si="15"/>
        <v>1</v>
      </c>
      <c r="K9" s="57"/>
      <c r="L9" s="56">
        <f t="shared" si="16"/>
        <v>3</v>
      </c>
      <c r="M9" s="56">
        <f t="shared" si="17"/>
        <v>3</v>
      </c>
      <c r="N9" s="56">
        <f t="shared" si="18"/>
        <v>0</v>
      </c>
      <c r="O9" s="56">
        <f t="shared" si="19"/>
        <v>1</v>
      </c>
      <c r="P9" s="56">
        <f t="shared" si="20"/>
        <v>0</v>
      </c>
      <c r="Q9" s="56">
        <f t="shared" si="21"/>
        <v>0</v>
      </c>
      <c r="R9" s="56">
        <v>1</v>
      </c>
      <c r="S9" s="55" t="s">
        <v>14</v>
      </c>
      <c r="T9" s="34"/>
      <c r="U9" s="167" t="s">
        <v>78</v>
      </c>
      <c r="V9" s="201" t="s">
        <v>112</v>
      </c>
      <c r="W9" s="175">
        <f t="shared" si="0"/>
        <v>1</v>
      </c>
      <c r="X9" s="58">
        <f t="shared" si="1"/>
        <v>2</v>
      </c>
      <c r="Y9" s="58">
        <f t="shared" si="2"/>
        <v>2</v>
      </c>
      <c r="Z9" s="58">
        <f t="shared" si="3"/>
        <v>0</v>
      </c>
      <c r="AA9" s="58">
        <f>SUMIF($C$2:$C$123,V9,$I$2:$I$123)+SUMIF($S$2:$S$123,V9,$P$2:P$123)</f>
        <v>1</v>
      </c>
      <c r="AB9" s="176">
        <f t="shared" si="4"/>
        <v>0</v>
      </c>
      <c r="AC9" s="178">
        <f t="shared" si="5"/>
        <v>1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1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174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147</v>
      </c>
      <c r="D10" s="56"/>
      <c r="E10" s="56">
        <f t="shared" si="10"/>
        <v>0</v>
      </c>
      <c r="F10" s="56">
        <f t="shared" si="11"/>
        <v>0</v>
      </c>
      <c r="G10" s="56">
        <f t="shared" si="12"/>
        <v>3</v>
      </c>
      <c r="H10" s="56">
        <f t="shared" si="13"/>
        <v>0</v>
      </c>
      <c r="I10" s="56">
        <f t="shared" si="14"/>
        <v>0</v>
      </c>
      <c r="J10" s="56">
        <f t="shared" si="15"/>
        <v>1</v>
      </c>
      <c r="K10" s="57"/>
      <c r="L10" s="56">
        <f t="shared" si="16"/>
        <v>3</v>
      </c>
      <c r="M10" s="56">
        <f t="shared" si="17"/>
        <v>3</v>
      </c>
      <c r="N10" s="56">
        <f t="shared" si="18"/>
        <v>0</v>
      </c>
      <c r="O10" s="56">
        <f t="shared" si="19"/>
        <v>1</v>
      </c>
      <c r="P10" s="56">
        <f t="shared" si="20"/>
        <v>0</v>
      </c>
      <c r="Q10" s="56">
        <f t="shared" si="21"/>
        <v>0</v>
      </c>
      <c r="R10" s="56"/>
      <c r="S10" s="55" t="s">
        <v>143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 t="s">
        <v>15</v>
      </c>
      <c r="D11" s="56"/>
      <c r="E11" s="56">
        <f t="shared" si="10"/>
        <v>0</v>
      </c>
      <c r="F11" s="56">
        <f t="shared" si="11"/>
        <v>0</v>
      </c>
      <c r="G11" s="56">
        <f t="shared" si="12"/>
        <v>3</v>
      </c>
      <c r="H11" s="56">
        <f t="shared" si="13"/>
        <v>0</v>
      </c>
      <c r="I11" s="56">
        <f t="shared" si="14"/>
        <v>0</v>
      </c>
      <c r="J11" s="56">
        <f t="shared" si="15"/>
        <v>1</v>
      </c>
      <c r="K11" s="57"/>
      <c r="L11" s="56">
        <f t="shared" si="16"/>
        <v>3</v>
      </c>
      <c r="M11" s="56">
        <f t="shared" si="17"/>
        <v>3</v>
      </c>
      <c r="N11" s="56">
        <f t="shared" si="18"/>
        <v>0</v>
      </c>
      <c r="O11" s="56">
        <f t="shared" si="19"/>
        <v>1</v>
      </c>
      <c r="P11" s="56">
        <f t="shared" si="20"/>
        <v>0</v>
      </c>
      <c r="Q11" s="56">
        <f t="shared" si="21"/>
        <v>0</v>
      </c>
      <c r="R11" s="56"/>
      <c r="S11" s="55" t="s">
        <v>119</v>
      </c>
      <c r="T11" s="34"/>
      <c r="U11" s="168" t="s">
        <v>121</v>
      </c>
      <c r="V11" s="196" t="s">
        <v>81</v>
      </c>
      <c r="W11" s="169">
        <f t="shared" si="0"/>
        <v>4</v>
      </c>
      <c r="X11" s="164">
        <f t="shared" si="1"/>
        <v>6</v>
      </c>
      <c r="Y11" s="164">
        <f t="shared" si="2"/>
        <v>3</v>
      </c>
      <c r="Z11" s="164">
        <f t="shared" si="3"/>
        <v>1</v>
      </c>
      <c r="AA11" s="164">
        <f>SUMIF($C$2:$C$123,V11,$I$2:$I$123)+SUMIF($S$2:$S$123,V11,$P$2:P$123)</f>
        <v>3</v>
      </c>
      <c r="AB11" s="174">
        <f t="shared" si="4"/>
        <v>0</v>
      </c>
      <c r="AC11" s="180">
        <f t="shared" si="5"/>
        <v>6</v>
      </c>
      <c r="AD11" s="183">
        <f t="shared" si="6"/>
        <v>0.5</v>
      </c>
      <c r="AE11" s="180">
        <f t="shared" ref="AE11:AE18" si="22">IF(W11&gt;0,IF(OR(SMALL($AH$11:$AH$18,2)=AH11,SMALL($AH$11:$AH$18,1)=AH11),2,0),)</f>
        <v>2</v>
      </c>
      <c r="AF11" s="190">
        <f t="shared" ref="AF11:AF18" si="23">IF(W11&gt;0,IF(OR(LARGE($AD$11:$AD$18,2)=AD11,LARGE($AD$11:$AD$18,1)=AD11),AC11+AE11+2,AC11+AE11),)</f>
        <v>10</v>
      </c>
      <c r="AG11" s="189">
        <f t="shared" si="7"/>
        <v>1</v>
      </c>
      <c r="AH11" s="165">
        <f t="shared" si="8"/>
        <v>0.75</v>
      </c>
      <c r="AI11" s="206">
        <f t="shared" si="9"/>
        <v>1.5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12</v>
      </c>
      <c r="D12" s="56"/>
      <c r="E12" s="56">
        <f t="shared" si="10"/>
        <v>0</v>
      </c>
      <c r="F12" s="56">
        <f t="shared" si="11"/>
        <v>0</v>
      </c>
      <c r="G12" s="56">
        <f t="shared" si="12"/>
        <v>3</v>
      </c>
      <c r="H12" s="56">
        <f t="shared" si="13"/>
        <v>0</v>
      </c>
      <c r="I12" s="56">
        <f t="shared" si="14"/>
        <v>0</v>
      </c>
      <c r="J12" s="56">
        <f t="shared" si="15"/>
        <v>1</v>
      </c>
      <c r="K12" s="57"/>
      <c r="L12" s="56">
        <f t="shared" si="16"/>
        <v>3</v>
      </c>
      <c r="M12" s="56">
        <f t="shared" si="17"/>
        <v>3</v>
      </c>
      <c r="N12" s="56">
        <f t="shared" si="18"/>
        <v>0</v>
      </c>
      <c r="O12" s="56">
        <f t="shared" si="19"/>
        <v>1</v>
      </c>
      <c r="P12" s="56">
        <f t="shared" si="20"/>
        <v>0</v>
      </c>
      <c r="Q12" s="56">
        <f t="shared" si="21"/>
        <v>0</v>
      </c>
      <c r="R12" s="56">
        <v>1</v>
      </c>
      <c r="S12" s="55" t="s">
        <v>174</v>
      </c>
      <c r="T12" s="34"/>
      <c r="U12" s="159" t="s">
        <v>121</v>
      </c>
      <c r="V12" s="197" t="s">
        <v>114</v>
      </c>
      <c r="W12" s="170">
        <f t="shared" si="0"/>
        <v>5</v>
      </c>
      <c r="X12" s="52">
        <f t="shared" si="1"/>
        <v>6</v>
      </c>
      <c r="Y12" s="52">
        <f t="shared" si="2"/>
        <v>5</v>
      </c>
      <c r="Z12" s="52">
        <f t="shared" si="3"/>
        <v>1</v>
      </c>
      <c r="AA12" s="52">
        <f>SUMIF($C$2:$C$123,V12,$I$2:$I$123)+SUMIF($S$2:$S$123,V12,$P$2:P$123)</f>
        <v>3</v>
      </c>
      <c r="AB12" s="171">
        <f t="shared" si="4"/>
        <v>1</v>
      </c>
      <c r="AC12" s="178">
        <f t="shared" si="5"/>
        <v>6</v>
      </c>
      <c r="AD12" s="181">
        <f t="shared" si="6"/>
        <v>0.4</v>
      </c>
      <c r="AE12" s="178">
        <f t="shared" si="22"/>
        <v>2</v>
      </c>
      <c r="AF12" s="191">
        <f t="shared" si="23"/>
        <v>8</v>
      </c>
      <c r="AG12" s="187">
        <f t="shared" si="7"/>
        <v>0</v>
      </c>
      <c r="AH12" s="53">
        <f t="shared" si="8"/>
        <v>1</v>
      </c>
      <c r="AI12" s="207">
        <f t="shared" si="9"/>
        <v>1.2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0</v>
      </c>
      <c r="G13" s="56">
        <f t="shared" si="12"/>
        <v>3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3</v>
      </c>
      <c r="N13" s="56">
        <f t="shared" si="18"/>
        <v>0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197" t="s">
        <v>173</v>
      </c>
      <c r="W13" s="170">
        <f t="shared" si="0"/>
        <v>5</v>
      </c>
      <c r="X13" s="52">
        <f t="shared" si="1"/>
        <v>4</v>
      </c>
      <c r="Y13" s="52">
        <f t="shared" si="2"/>
        <v>5</v>
      </c>
      <c r="Z13" s="52">
        <f t="shared" si="3"/>
        <v>1</v>
      </c>
      <c r="AA13" s="52">
        <f>SUMIF($C$2:$C$123,V13,$I$2:$I$123)+SUMIF($S$2:$S$123,V13,$P$2:P$123)</f>
        <v>3</v>
      </c>
      <c r="AB13" s="171">
        <f t="shared" si="4"/>
        <v>1</v>
      </c>
      <c r="AC13" s="178">
        <f t="shared" si="5"/>
        <v>6</v>
      </c>
      <c r="AD13" s="181">
        <f t="shared" si="6"/>
        <v>0.4</v>
      </c>
      <c r="AE13" s="178">
        <f t="shared" si="22"/>
        <v>2</v>
      </c>
      <c r="AF13" s="191">
        <f t="shared" si="23"/>
        <v>8</v>
      </c>
      <c r="AG13" s="187">
        <f t="shared" si="7"/>
        <v>0</v>
      </c>
      <c r="AH13" s="53">
        <f t="shared" si="8"/>
        <v>1</v>
      </c>
      <c r="AI13" s="207">
        <f t="shared" si="9"/>
        <v>0.8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0</v>
      </c>
      <c r="G14" s="67">
        <f t="shared" si="12"/>
        <v>3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3</v>
      </c>
      <c r="N14" s="67">
        <f t="shared" si="18"/>
        <v>0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 t="s">
        <v>197</v>
      </c>
      <c r="W14" s="170">
        <f t="shared" si="0"/>
        <v>4</v>
      </c>
      <c r="X14" s="52">
        <f t="shared" si="1"/>
        <v>4</v>
      </c>
      <c r="Y14" s="52">
        <f t="shared" si="2"/>
        <v>5</v>
      </c>
      <c r="Z14" s="52">
        <f t="shared" si="3"/>
        <v>1</v>
      </c>
      <c r="AA14" s="52">
        <f>SUMIF($C$2:$C$123,V14,$I$2:$I$123)+SUMIF($S$2:$S$123,V14,$P$2:P$123)</f>
        <v>2</v>
      </c>
      <c r="AB14" s="171">
        <f t="shared" si="4"/>
        <v>1</v>
      </c>
      <c r="AC14" s="178">
        <f t="shared" si="5"/>
        <v>5</v>
      </c>
      <c r="AD14" s="181">
        <f t="shared" si="6"/>
        <v>0.41666666666666669</v>
      </c>
      <c r="AE14" s="178">
        <f t="shared" si="22"/>
        <v>0</v>
      </c>
      <c r="AF14" s="191">
        <f t="shared" si="23"/>
        <v>7</v>
      </c>
      <c r="AG14" s="187">
        <f t="shared" si="7"/>
        <v>0</v>
      </c>
      <c r="AH14" s="53">
        <f t="shared" si="8"/>
        <v>1.25</v>
      </c>
      <c r="AI14" s="207">
        <f t="shared" si="9"/>
        <v>1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 t="s">
        <v>116</v>
      </c>
      <c r="W15" s="170">
        <f t="shared" si="0"/>
        <v>4</v>
      </c>
      <c r="X15" s="52">
        <f t="shared" si="1"/>
        <v>3</v>
      </c>
      <c r="Y15" s="52">
        <f t="shared" si="2"/>
        <v>5</v>
      </c>
      <c r="Z15" s="52">
        <f t="shared" si="3"/>
        <v>0</v>
      </c>
      <c r="AA15" s="52">
        <f>SUMIF($C$2:$C$123,V15,$I$2:$I$123)+SUMIF($S$2:$S$123,V15,$P$2:P$123)</f>
        <v>3</v>
      </c>
      <c r="AB15" s="171">
        <f t="shared" si="4"/>
        <v>1</v>
      </c>
      <c r="AC15" s="178">
        <f t="shared" si="5"/>
        <v>3</v>
      </c>
      <c r="AD15" s="181">
        <f t="shared" si="6"/>
        <v>0.25</v>
      </c>
      <c r="AE15" s="178">
        <f t="shared" si="22"/>
        <v>0</v>
      </c>
      <c r="AF15" s="191">
        <f t="shared" si="23"/>
        <v>3</v>
      </c>
      <c r="AG15" s="187">
        <f t="shared" si="7"/>
        <v>0</v>
      </c>
      <c r="AH15" s="53">
        <f t="shared" si="8"/>
        <v>1.25</v>
      </c>
      <c r="AI15" s="207">
        <f t="shared" si="9"/>
        <v>0.75</v>
      </c>
      <c r="AJ15" s="34"/>
      <c r="AS15" s="97"/>
      <c r="AT15" s="294"/>
      <c r="AU15" s="288"/>
      <c r="AV15" s="426" t="s">
        <v>143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119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/>
      <c r="W16" s="170">
        <f t="shared" si="0"/>
        <v>0</v>
      </c>
      <c r="X16" s="52">
        <f t="shared" si="1"/>
        <v>0</v>
      </c>
      <c r="Y16" s="52">
        <f t="shared" si="2"/>
        <v>0</v>
      </c>
      <c r="Z16" s="52">
        <f t="shared" si="3"/>
        <v>0</v>
      </c>
      <c r="AA16" s="52">
        <f>SUMIF($C$2:$C$123,V16,$I$2:$I$123)+SUMIF($S$2:$S$123,V16,$P$2:P$123)</f>
        <v>0</v>
      </c>
      <c r="AB16" s="171">
        <f t="shared" si="4"/>
        <v>0</v>
      </c>
      <c r="AC16" s="178">
        <f t="shared" si="5"/>
        <v>0</v>
      </c>
      <c r="AD16" s="181" t="str">
        <f t="shared" si="6"/>
        <v>-</v>
      </c>
      <c r="AE16" s="178">
        <f t="shared" si="22"/>
        <v>0</v>
      </c>
      <c r="AF16" s="191">
        <f t="shared" si="23"/>
        <v>0</v>
      </c>
      <c r="AG16" s="187">
        <f t="shared" si="7"/>
        <v>0</v>
      </c>
      <c r="AH16" s="53" t="str">
        <f t="shared" si="8"/>
        <v>-</v>
      </c>
      <c r="AI16" s="207" t="str">
        <f t="shared" si="9"/>
        <v>-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Branco</v>
      </c>
      <c r="D17" s="49">
        <f>SUM(D18:D27)</f>
        <v>2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2</v>
      </c>
      <c r="S17" s="48" t="str">
        <f>C4</f>
        <v>Preto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Ralph</v>
      </c>
      <c r="D18" s="56"/>
      <c r="E18" s="56">
        <f t="shared" ref="E18:E27" si="24">IF((C18=""),0,IF($D$17=$R$17,1,IF($D$17&gt;$R$17,3,IF($D$17&lt;$R$17,0))))</f>
        <v>1</v>
      </c>
      <c r="F18" s="56">
        <f t="shared" ref="F18:F27" si="25">$D$17</f>
        <v>2</v>
      </c>
      <c r="G18" s="56">
        <f t="shared" ref="G18:G27" si="26">$R$17</f>
        <v>2</v>
      </c>
      <c r="H18" s="56">
        <f t="shared" ref="H18:H27" si="27">IF((C18=""),0,IF($D$17&gt;$R$17,1,0))</f>
        <v>0</v>
      </c>
      <c r="I18" s="56">
        <f t="shared" ref="I18:I27" si="28">IF((C18=""),0,IF($D$17=$R$17,1,0))</f>
        <v>1</v>
      </c>
      <c r="J18" s="56">
        <f t="shared" ref="J18:J27" si="29">IF((C18=""),0,IF($D$17&lt;$R$17,1,0))</f>
        <v>0</v>
      </c>
      <c r="K18" s="57"/>
      <c r="L18" s="56">
        <f t="shared" ref="L18:L27" si="30">IF((S18=""),0,IF($D$17=$R$17,1,IF($D$17&lt;$R$17,3,IF($D$17&gt;$R$17,0))))</f>
        <v>1</v>
      </c>
      <c r="M18" s="56">
        <f t="shared" ref="M18:M27" si="31">$R$17</f>
        <v>2</v>
      </c>
      <c r="N18" s="56">
        <f t="shared" ref="N18:N27" si="32">$D$17</f>
        <v>2</v>
      </c>
      <c r="O18" s="56">
        <f t="shared" ref="O18:O27" si="33">IF((S18=""),0,IF($D$17&lt;$R$17,1,0))</f>
        <v>0</v>
      </c>
      <c r="P18" s="56">
        <f t="shared" ref="P18:P27" si="34">IF((S18=""),0,IF($D$17=$R$17,1,0))</f>
        <v>1</v>
      </c>
      <c r="Q18" s="56">
        <f t="shared" ref="Q18:Q27" si="35">IF((S18=""),0,IF($D$17&gt;$R$17,1,0))</f>
        <v>0</v>
      </c>
      <c r="R18" s="56"/>
      <c r="S18" s="55" t="str">
        <f>$S$5</f>
        <v>Fabio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142</v>
      </c>
      <c r="D19" s="56">
        <v>1</v>
      </c>
      <c r="E19" s="56">
        <f t="shared" si="24"/>
        <v>1</v>
      </c>
      <c r="F19" s="56">
        <f t="shared" si="25"/>
        <v>2</v>
      </c>
      <c r="G19" s="56">
        <f t="shared" si="26"/>
        <v>2</v>
      </c>
      <c r="H19" s="56">
        <f t="shared" si="27"/>
        <v>0</v>
      </c>
      <c r="I19" s="56">
        <f t="shared" si="28"/>
        <v>1</v>
      </c>
      <c r="J19" s="56">
        <f t="shared" si="29"/>
        <v>0</v>
      </c>
      <c r="K19" s="57"/>
      <c r="L19" s="56">
        <f t="shared" si="30"/>
        <v>1</v>
      </c>
      <c r="M19" s="56">
        <f t="shared" si="31"/>
        <v>2</v>
      </c>
      <c r="N19" s="56">
        <f t="shared" si="32"/>
        <v>2</v>
      </c>
      <c r="O19" s="56">
        <f t="shared" si="33"/>
        <v>0</v>
      </c>
      <c r="P19" s="56">
        <f t="shared" si="34"/>
        <v>1</v>
      </c>
      <c r="Q19" s="56">
        <f t="shared" si="35"/>
        <v>0</v>
      </c>
      <c r="R19" s="56"/>
      <c r="S19" s="55" t="s">
        <v>112</v>
      </c>
      <c r="T19" s="34"/>
      <c r="U19" s="169" t="s">
        <v>83</v>
      </c>
      <c r="V19" s="196" t="s">
        <v>14</v>
      </c>
      <c r="W19" s="169">
        <f t="shared" si="0"/>
        <v>5</v>
      </c>
      <c r="X19" s="164">
        <f t="shared" si="1"/>
        <v>7</v>
      </c>
      <c r="Y19" s="164">
        <f t="shared" si="2"/>
        <v>4</v>
      </c>
      <c r="Z19" s="164">
        <f t="shared" si="3"/>
        <v>1</v>
      </c>
      <c r="AA19" s="164">
        <f>SUMIF($C$2:$C$123,V19,$I$2:$I$123)+SUMIF($S$2:$S$123,V19,$P$2:P$123)</f>
        <v>4</v>
      </c>
      <c r="AB19" s="174">
        <f t="shared" si="4"/>
        <v>0</v>
      </c>
      <c r="AC19" s="180">
        <f t="shared" si="5"/>
        <v>7</v>
      </c>
      <c r="AD19" s="183">
        <f t="shared" si="6"/>
        <v>0.46666666666666667</v>
      </c>
      <c r="AE19" s="180">
        <f>IF(W19&gt;0,IF(AH19=MIN($AH$19:$AH$23),2,0),)</f>
        <v>2</v>
      </c>
      <c r="AF19" s="190">
        <f>IF(W19&gt;0,IF(AD19=MAX($AD$19:$AD$23),AC19+AE19+2,AC19+AE19),)</f>
        <v>11</v>
      </c>
      <c r="AG19" s="189">
        <f t="shared" si="7"/>
        <v>1</v>
      </c>
      <c r="AH19" s="165">
        <f t="shared" si="8"/>
        <v>0.8</v>
      </c>
      <c r="AI19" s="206">
        <f t="shared" si="9"/>
        <v>1.4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114</v>
      </c>
      <c r="D20" s="56"/>
      <c r="E20" s="56">
        <f t="shared" si="24"/>
        <v>1</v>
      </c>
      <c r="F20" s="56">
        <f t="shared" si="25"/>
        <v>2</v>
      </c>
      <c r="G20" s="56">
        <f t="shared" si="26"/>
        <v>2</v>
      </c>
      <c r="H20" s="56">
        <f t="shared" si="27"/>
        <v>0</v>
      </c>
      <c r="I20" s="56">
        <f t="shared" si="28"/>
        <v>1</v>
      </c>
      <c r="J20" s="56">
        <f t="shared" si="29"/>
        <v>0</v>
      </c>
      <c r="K20" s="57"/>
      <c r="L20" s="56">
        <f t="shared" si="30"/>
        <v>1</v>
      </c>
      <c r="M20" s="56">
        <f t="shared" si="31"/>
        <v>2</v>
      </c>
      <c r="N20" s="56">
        <f t="shared" si="32"/>
        <v>2</v>
      </c>
      <c r="O20" s="56">
        <f t="shared" si="33"/>
        <v>0</v>
      </c>
      <c r="P20" s="56">
        <f t="shared" si="34"/>
        <v>1</v>
      </c>
      <c r="Q20" s="56">
        <f t="shared" si="35"/>
        <v>0</v>
      </c>
      <c r="R20" s="56"/>
      <c r="S20" s="55" t="s">
        <v>84</v>
      </c>
      <c r="T20" s="34"/>
      <c r="U20" s="159" t="s">
        <v>83</v>
      </c>
      <c r="V20" s="197" t="s">
        <v>85</v>
      </c>
      <c r="W20" s="170">
        <f t="shared" si="0"/>
        <v>4</v>
      </c>
      <c r="X20" s="52">
        <f t="shared" si="1"/>
        <v>3</v>
      </c>
      <c r="Y20" s="52">
        <f t="shared" si="2"/>
        <v>5</v>
      </c>
      <c r="Z20" s="52">
        <f t="shared" si="3"/>
        <v>0</v>
      </c>
      <c r="AA20" s="52">
        <f>SUMIF($C$2:$C$123,V20,$I$2:$I$123)+SUMIF($S$2:$S$123,V20,$P$2:P$123)</f>
        <v>3</v>
      </c>
      <c r="AB20" s="171">
        <f t="shared" si="4"/>
        <v>1</v>
      </c>
      <c r="AC20" s="178">
        <f t="shared" si="5"/>
        <v>3</v>
      </c>
      <c r="AD20" s="181">
        <f t="shared" si="6"/>
        <v>0.25</v>
      </c>
      <c r="AE20" s="178">
        <f>IF(W20&gt;0,IF(AH20=MIN($AH$19:$AH$23),2,0),)</f>
        <v>0</v>
      </c>
      <c r="AF20" s="191">
        <f>IF(W20&gt;0,IF(AD20=MAX($AD$19:$AD$23),AC20+AE20+2,AC20+AE20),)</f>
        <v>3</v>
      </c>
      <c r="AG20" s="187">
        <f t="shared" si="7"/>
        <v>0</v>
      </c>
      <c r="AH20" s="53">
        <f t="shared" si="8"/>
        <v>1.25</v>
      </c>
      <c r="AI20" s="207">
        <f t="shared" si="9"/>
        <v>0.75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81</v>
      </c>
      <c r="D21" s="56"/>
      <c r="E21" s="56">
        <f t="shared" si="24"/>
        <v>1</v>
      </c>
      <c r="F21" s="56">
        <f t="shared" si="25"/>
        <v>2</v>
      </c>
      <c r="G21" s="56">
        <f t="shared" si="26"/>
        <v>2</v>
      </c>
      <c r="H21" s="56">
        <f t="shared" si="27"/>
        <v>0</v>
      </c>
      <c r="I21" s="56">
        <f t="shared" si="28"/>
        <v>1</v>
      </c>
      <c r="J21" s="56">
        <f t="shared" si="29"/>
        <v>0</v>
      </c>
      <c r="K21" s="57"/>
      <c r="L21" s="56">
        <f t="shared" si="30"/>
        <v>1</v>
      </c>
      <c r="M21" s="56">
        <f t="shared" si="31"/>
        <v>2</v>
      </c>
      <c r="N21" s="56">
        <f t="shared" si="32"/>
        <v>2</v>
      </c>
      <c r="O21" s="56">
        <f t="shared" si="33"/>
        <v>0</v>
      </c>
      <c r="P21" s="56">
        <f t="shared" si="34"/>
        <v>1</v>
      </c>
      <c r="Q21" s="56">
        <f t="shared" si="35"/>
        <v>0</v>
      </c>
      <c r="R21" s="56"/>
      <c r="S21" s="55" t="s">
        <v>116</v>
      </c>
      <c r="T21" s="34"/>
      <c r="U21" s="159" t="s">
        <v>83</v>
      </c>
      <c r="V21" s="197"/>
      <c r="W21" s="170">
        <f t="shared" si="0"/>
        <v>0</v>
      </c>
      <c r="X21" s="52">
        <f t="shared" si="1"/>
        <v>0</v>
      </c>
      <c r="Y21" s="52">
        <f t="shared" si="2"/>
        <v>0</v>
      </c>
      <c r="Z21" s="52">
        <f t="shared" si="3"/>
        <v>0</v>
      </c>
      <c r="AA21" s="52">
        <f>SUMIF($C$2:$C$123,V21,$I$2:$I$123)+SUMIF($S$2:$S$123,V21,$P$2:P$123)</f>
        <v>0</v>
      </c>
      <c r="AB21" s="171">
        <f t="shared" si="4"/>
        <v>0</v>
      </c>
      <c r="AC21" s="178">
        <f t="shared" si="5"/>
        <v>0</v>
      </c>
      <c r="AD21" s="181" t="str">
        <f t="shared" si="6"/>
        <v>-</v>
      </c>
      <c r="AE21" s="178">
        <f>IF(W21&gt;0,IF(AH21=MIN($AH$19:$AH$23),2,0),)</f>
        <v>0</v>
      </c>
      <c r="AF21" s="191">
        <f>IF(W21&gt;0,IF(AD21=MAX($AD$19:$AD$23),AC21+AE21+2,AC21+AE21),)</f>
        <v>0</v>
      </c>
      <c r="AG21" s="187">
        <f t="shared" si="7"/>
        <v>0</v>
      </c>
      <c r="AH21" s="53" t="str">
        <f t="shared" si="8"/>
        <v>-</v>
      </c>
      <c r="AI21" s="207" t="str">
        <f t="shared" si="9"/>
        <v>-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14</v>
      </c>
      <c r="D22" s="56"/>
      <c r="E22" s="56">
        <f t="shared" si="24"/>
        <v>1</v>
      </c>
      <c r="F22" s="56">
        <f t="shared" si="25"/>
        <v>2</v>
      </c>
      <c r="G22" s="56">
        <f t="shared" si="26"/>
        <v>2</v>
      </c>
      <c r="H22" s="56">
        <f t="shared" si="27"/>
        <v>0</v>
      </c>
      <c r="I22" s="56">
        <f t="shared" si="28"/>
        <v>1</v>
      </c>
      <c r="J22" s="56">
        <f t="shared" si="29"/>
        <v>0</v>
      </c>
      <c r="K22" s="57"/>
      <c r="L22" s="56">
        <f t="shared" si="30"/>
        <v>1</v>
      </c>
      <c r="M22" s="56">
        <f t="shared" si="31"/>
        <v>2</v>
      </c>
      <c r="N22" s="56">
        <f t="shared" si="32"/>
        <v>2</v>
      </c>
      <c r="O22" s="56">
        <f t="shared" si="33"/>
        <v>0</v>
      </c>
      <c r="P22" s="56">
        <f t="shared" si="34"/>
        <v>1</v>
      </c>
      <c r="Q22" s="56">
        <f t="shared" si="35"/>
        <v>0</v>
      </c>
      <c r="R22" s="56"/>
      <c r="S22" s="55" t="s">
        <v>85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143</v>
      </c>
      <c r="D23" s="56">
        <v>1</v>
      </c>
      <c r="E23" s="56">
        <f t="shared" si="24"/>
        <v>1</v>
      </c>
      <c r="F23" s="56">
        <f t="shared" si="25"/>
        <v>2</v>
      </c>
      <c r="G23" s="56">
        <f t="shared" si="26"/>
        <v>2</v>
      </c>
      <c r="H23" s="56">
        <f t="shared" si="27"/>
        <v>0</v>
      </c>
      <c r="I23" s="56">
        <f t="shared" si="28"/>
        <v>1</v>
      </c>
      <c r="J23" s="56">
        <f t="shared" si="29"/>
        <v>0</v>
      </c>
      <c r="K23" s="57"/>
      <c r="L23" s="56">
        <f t="shared" si="30"/>
        <v>1</v>
      </c>
      <c r="M23" s="56">
        <f t="shared" si="31"/>
        <v>2</v>
      </c>
      <c r="N23" s="56">
        <f t="shared" si="32"/>
        <v>2</v>
      </c>
      <c r="O23" s="56">
        <f t="shared" si="33"/>
        <v>0</v>
      </c>
      <c r="P23" s="56">
        <f t="shared" si="34"/>
        <v>1</v>
      </c>
      <c r="Q23" s="56">
        <f t="shared" si="35"/>
        <v>0</v>
      </c>
      <c r="R23" s="56">
        <v>1</v>
      </c>
      <c r="S23" s="55" t="s">
        <v>172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14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 t="s">
        <v>119</v>
      </c>
      <c r="D24" s="56"/>
      <c r="E24" s="56">
        <f t="shared" si="24"/>
        <v>1</v>
      </c>
      <c r="F24" s="56">
        <f t="shared" si="25"/>
        <v>2</v>
      </c>
      <c r="G24" s="56">
        <f t="shared" si="26"/>
        <v>2</v>
      </c>
      <c r="H24" s="56">
        <f t="shared" si="27"/>
        <v>0</v>
      </c>
      <c r="I24" s="56">
        <f t="shared" si="28"/>
        <v>1</v>
      </c>
      <c r="J24" s="56">
        <f t="shared" si="29"/>
        <v>0</v>
      </c>
      <c r="K24" s="57"/>
      <c r="L24" s="56">
        <f t="shared" si="30"/>
        <v>1</v>
      </c>
      <c r="M24" s="56">
        <f t="shared" si="31"/>
        <v>2</v>
      </c>
      <c r="N24" s="56">
        <f t="shared" si="32"/>
        <v>2</v>
      </c>
      <c r="O24" s="56">
        <f t="shared" si="33"/>
        <v>0</v>
      </c>
      <c r="P24" s="56">
        <f t="shared" si="34"/>
        <v>1</v>
      </c>
      <c r="Q24" s="56">
        <f t="shared" si="35"/>
        <v>0</v>
      </c>
      <c r="R24" s="56"/>
      <c r="S24" s="55" t="s">
        <v>175</v>
      </c>
      <c r="T24" s="34"/>
      <c r="U24" s="163" t="s">
        <v>86</v>
      </c>
      <c r="V24" s="199" t="s">
        <v>143</v>
      </c>
      <c r="W24" s="169">
        <f t="shared" si="0"/>
        <v>5</v>
      </c>
      <c r="X24" s="164">
        <f t="shared" si="1"/>
        <v>9</v>
      </c>
      <c r="Y24" s="164">
        <f t="shared" si="2"/>
        <v>4</v>
      </c>
      <c r="Z24" s="164">
        <f t="shared" si="3"/>
        <v>2</v>
      </c>
      <c r="AA24" s="164">
        <f>SUMIF($C$2:$C$123,V24,$I$2:$I$123)+SUMIF($S$2:$S$123,V24,$P$2:P$123)</f>
        <v>3</v>
      </c>
      <c r="AB24" s="174">
        <f t="shared" si="4"/>
        <v>0</v>
      </c>
      <c r="AC24" s="180">
        <f t="shared" si="5"/>
        <v>9</v>
      </c>
      <c r="AD24" s="183">
        <f t="shared" si="6"/>
        <v>0.6</v>
      </c>
      <c r="AE24" s="180">
        <f t="shared" ref="AE24:AE31" si="36">IF(W24&gt;0,IF(OR(LARGE($AI$24:$AI$31,2)=AI24,LARGE($AI$24:$AI$31,1)=AI24),2,0),)</f>
        <v>2</v>
      </c>
      <c r="AF24" s="190">
        <f t="shared" ref="AF24:AF31" si="37">IF(W24&gt;0,IF(OR(LARGE($AD$24:$AD$31,2)=AD24,LARGE($AD$24:$AD$31,1)=AD24),AC24+AE24+2,AC24+AE24),)</f>
        <v>13</v>
      </c>
      <c r="AG24" s="189">
        <f t="shared" si="7"/>
        <v>2</v>
      </c>
      <c r="AH24" s="165">
        <f t="shared" si="8"/>
        <v>0.8</v>
      </c>
      <c r="AI24" s="206">
        <f t="shared" si="9"/>
        <v>1.8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174</v>
      </c>
      <c r="D25" s="56"/>
      <c r="E25" s="56">
        <f t="shared" si="24"/>
        <v>1</v>
      </c>
      <c r="F25" s="56">
        <f t="shared" si="25"/>
        <v>2</v>
      </c>
      <c r="G25" s="56">
        <f t="shared" si="26"/>
        <v>2</v>
      </c>
      <c r="H25" s="56">
        <f t="shared" si="27"/>
        <v>0</v>
      </c>
      <c r="I25" s="56">
        <f t="shared" si="28"/>
        <v>1</v>
      </c>
      <c r="J25" s="56">
        <f t="shared" si="29"/>
        <v>0</v>
      </c>
      <c r="K25" s="57"/>
      <c r="L25" s="56">
        <f t="shared" si="30"/>
        <v>1</v>
      </c>
      <c r="M25" s="56">
        <f t="shared" si="31"/>
        <v>2</v>
      </c>
      <c r="N25" s="56">
        <f t="shared" si="32"/>
        <v>2</v>
      </c>
      <c r="O25" s="56">
        <f t="shared" si="33"/>
        <v>0</v>
      </c>
      <c r="P25" s="56">
        <f t="shared" si="34"/>
        <v>1</v>
      </c>
      <c r="Q25" s="56">
        <f t="shared" si="35"/>
        <v>0</v>
      </c>
      <c r="R25" s="56">
        <v>1</v>
      </c>
      <c r="S25" s="55" t="s">
        <v>148</v>
      </c>
      <c r="T25" s="34"/>
      <c r="U25" s="166" t="s">
        <v>86</v>
      </c>
      <c r="V25" s="200" t="s">
        <v>147</v>
      </c>
      <c r="W25" s="170">
        <f t="shared" si="0"/>
        <v>5</v>
      </c>
      <c r="X25" s="52">
        <f t="shared" si="1"/>
        <v>4</v>
      </c>
      <c r="Y25" s="52">
        <f t="shared" si="2"/>
        <v>5</v>
      </c>
      <c r="Z25" s="52">
        <f t="shared" si="3"/>
        <v>1</v>
      </c>
      <c r="AA25" s="52">
        <f>SUMIF($C$2:$C$123,V25,$I$2:$I$123)+SUMIF($S$2:$S$123,V25,$P$2:P$123)</f>
        <v>3</v>
      </c>
      <c r="AB25" s="171">
        <f t="shared" si="4"/>
        <v>1</v>
      </c>
      <c r="AC25" s="178">
        <f t="shared" si="5"/>
        <v>6</v>
      </c>
      <c r="AD25" s="181">
        <f t="shared" si="6"/>
        <v>0.4</v>
      </c>
      <c r="AE25" s="178">
        <f t="shared" si="36"/>
        <v>0</v>
      </c>
      <c r="AF25" s="191">
        <f t="shared" si="37"/>
        <v>6</v>
      </c>
      <c r="AG25" s="187">
        <f t="shared" si="7"/>
        <v>1</v>
      </c>
      <c r="AH25" s="53">
        <f t="shared" si="8"/>
        <v>1</v>
      </c>
      <c r="AI25" s="207">
        <f t="shared" si="9"/>
        <v>0.8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2</v>
      </c>
      <c r="G26" s="56">
        <f t="shared" si="26"/>
        <v>2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2</v>
      </c>
      <c r="N26" s="56">
        <f t="shared" si="32"/>
        <v>2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200" t="s">
        <v>119</v>
      </c>
      <c r="W26" s="170">
        <f t="shared" si="0"/>
        <v>4</v>
      </c>
      <c r="X26" s="52">
        <f t="shared" si="1"/>
        <v>6</v>
      </c>
      <c r="Y26" s="52">
        <f t="shared" si="2"/>
        <v>3</v>
      </c>
      <c r="Z26" s="52">
        <f t="shared" si="3"/>
        <v>1</v>
      </c>
      <c r="AA26" s="52">
        <f>SUMIF($C$2:$C$123,V26,$I$2:$I$123)+SUMIF($S$2:$S$123,V26,$P$2:P$123)</f>
        <v>3</v>
      </c>
      <c r="AB26" s="171">
        <f t="shared" si="4"/>
        <v>0</v>
      </c>
      <c r="AC26" s="178">
        <f t="shared" si="5"/>
        <v>6</v>
      </c>
      <c r="AD26" s="181">
        <f t="shared" si="6"/>
        <v>0.5</v>
      </c>
      <c r="AE26" s="178">
        <f t="shared" si="36"/>
        <v>2</v>
      </c>
      <c r="AF26" s="191">
        <f t="shared" si="37"/>
        <v>10</v>
      </c>
      <c r="AG26" s="187">
        <f t="shared" si="7"/>
        <v>0</v>
      </c>
      <c r="AH26" s="53">
        <f t="shared" si="8"/>
        <v>0.75</v>
      </c>
      <c r="AI26" s="207">
        <f t="shared" si="9"/>
        <v>1.5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2</v>
      </c>
      <c r="G27" s="67">
        <f t="shared" si="26"/>
        <v>2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2</v>
      </c>
      <c r="N27" s="67">
        <f t="shared" si="32"/>
        <v>2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 t="s">
        <v>144</v>
      </c>
      <c r="W27" s="170">
        <f t="shared" si="0"/>
        <v>4</v>
      </c>
      <c r="X27" s="52">
        <f t="shared" si="1"/>
        <v>4</v>
      </c>
      <c r="Y27" s="52">
        <f t="shared" si="2"/>
        <v>5</v>
      </c>
      <c r="Z27" s="52">
        <f t="shared" si="3"/>
        <v>1</v>
      </c>
      <c r="AA27" s="52">
        <f>SUMIF($C$2:$C$123,V27,$I$2:$I$123)+SUMIF($S$2:$S$123,V27,$P$2:P$123)</f>
        <v>2</v>
      </c>
      <c r="AB27" s="171">
        <f t="shared" si="4"/>
        <v>1</v>
      </c>
      <c r="AC27" s="178">
        <f t="shared" si="5"/>
        <v>5</v>
      </c>
      <c r="AD27" s="181">
        <f t="shared" si="6"/>
        <v>0.41666666666666669</v>
      </c>
      <c r="AE27" s="178">
        <f t="shared" si="36"/>
        <v>0</v>
      </c>
      <c r="AF27" s="191">
        <f t="shared" si="37"/>
        <v>5</v>
      </c>
      <c r="AG27" s="187">
        <f t="shared" si="7"/>
        <v>0</v>
      </c>
      <c r="AH27" s="53">
        <f t="shared" si="8"/>
        <v>1.25</v>
      </c>
      <c r="AI27" s="207">
        <f t="shared" si="9"/>
        <v>1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 t="s">
        <v>175</v>
      </c>
      <c r="W28" s="170">
        <f t="shared" si="0"/>
        <v>4</v>
      </c>
      <c r="X28" s="52">
        <f t="shared" si="1"/>
        <v>3</v>
      </c>
      <c r="Y28" s="52">
        <f t="shared" si="2"/>
        <v>5</v>
      </c>
      <c r="Z28" s="52">
        <f t="shared" si="3"/>
        <v>0</v>
      </c>
      <c r="AA28" s="52">
        <f>SUMIF($C$2:$C$123,V28,$I$2:$I$123)+SUMIF($S$2:$S$123,V28,$P$2:P$123)</f>
        <v>3</v>
      </c>
      <c r="AB28" s="171">
        <f t="shared" si="4"/>
        <v>1</v>
      </c>
      <c r="AC28" s="178">
        <f t="shared" si="5"/>
        <v>3</v>
      </c>
      <c r="AD28" s="181">
        <f t="shared" si="6"/>
        <v>0.25</v>
      </c>
      <c r="AE28" s="178">
        <f t="shared" si="36"/>
        <v>0</v>
      </c>
      <c r="AF28" s="191">
        <f t="shared" si="37"/>
        <v>3</v>
      </c>
      <c r="AG28" s="187">
        <f t="shared" si="7"/>
        <v>0</v>
      </c>
      <c r="AH28" s="53">
        <f t="shared" si="8"/>
        <v>1.25</v>
      </c>
      <c r="AI28" s="207">
        <f t="shared" si="9"/>
        <v>0.75</v>
      </c>
      <c r="AJ28" s="34"/>
      <c r="AS28" s="97"/>
      <c r="AT28" s="294"/>
      <c r="AU28" s="425" t="s">
        <v>200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240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 t="s">
        <v>172</v>
      </c>
      <c r="W29" s="170">
        <f t="shared" si="0"/>
        <v>5</v>
      </c>
      <c r="X29" s="52">
        <f t="shared" si="1"/>
        <v>4</v>
      </c>
      <c r="Y29" s="52">
        <f t="shared" si="2"/>
        <v>6</v>
      </c>
      <c r="Z29" s="52">
        <f t="shared" si="3"/>
        <v>0</v>
      </c>
      <c r="AA29" s="52">
        <f>SUMIF($C$2:$C$123,V29,$I$2:$I$123)+SUMIF($S$2:$S$123,V29,$P$2:P$123)</f>
        <v>4</v>
      </c>
      <c r="AB29" s="171">
        <f t="shared" si="4"/>
        <v>1</v>
      </c>
      <c r="AC29" s="178">
        <f t="shared" si="5"/>
        <v>4</v>
      </c>
      <c r="AD29" s="181">
        <f t="shared" si="6"/>
        <v>0.26666666666666666</v>
      </c>
      <c r="AE29" s="178">
        <f t="shared" si="36"/>
        <v>0</v>
      </c>
      <c r="AF29" s="191">
        <f t="shared" si="37"/>
        <v>4</v>
      </c>
      <c r="AG29" s="187">
        <f t="shared" si="7"/>
        <v>2</v>
      </c>
      <c r="AH29" s="53">
        <f t="shared" si="8"/>
        <v>1.2</v>
      </c>
      <c r="AI29" s="207">
        <f t="shared" si="9"/>
        <v>0.8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Preto</v>
      </c>
      <c r="D30" s="49">
        <f>SUM(D31:D40)</f>
        <v>0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2</v>
      </c>
      <c r="S30" s="48" t="str">
        <f>S4</f>
        <v>Branco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Ralph</v>
      </c>
      <c r="D31" s="56"/>
      <c r="E31" s="56">
        <f t="shared" ref="E31:E40" si="38">IF((C31=""),0,IF($D$30=$R$30,1,IF($D$30&gt;$R$30,3,IF($D$30&lt;$R$30,0))))</f>
        <v>0</v>
      </c>
      <c r="F31" s="56">
        <f t="shared" ref="F31:F40" si="39">$D$30</f>
        <v>0</v>
      </c>
      <c r="G31" s="56">
        <f t="shared" ref="G31:G40" si="40">$R$30</f>
        <v>2</v>
      </c>
      <c r="H31" s="56">
        <f t="shared" ref="H31:H40" si="41">IF((C31=""),0,IF($D$30&gt;$R$30,1,0))</f>
        <v>0</v>
      </c>
      <c r="I31" s="56">
        <f t="shared" ref="I31:I40" si="42">IF((C31=""),0,IF($D$30=$R$30,1,0))</f>
        <v>0</v>
      </c>
      <c r="J31" s="56">
        <f t="shared" ref="J31:J40" si="43">IF((C31=""),0,IF($D$30&lt;$R$30,1,0))</f>
        <v>1</v>
      </c>
      <c r="K31" s="57"/>
      <c r="L31" s="56">
        <f t="shared" ref="L31:L40" si="44">IF((S31=""),0,IF($D$30=$R$30,1,IF($D$30&lt;$R$30,3,IF($D$30&gt;$R$30,0))))</f>
        <v>3</v>
      </c>
      <c r="M31" s="56">
        <f t="shared" ref="M31:M40" si="45">$R$30</f>
        <v>2</v>
      </c>
      <c r="N31" s="56">
        <f t="shared" ref="N31:N40" si="46">$D$30</f>
        <v>0</v>
      </c>
      <c r="O31" s="56">
        <f t="shared" ref="O31:O40" si="47">IF((S31=""),0,IF($D$30&lt;$R$30,1,0))</f>
        <v>1</v>
      </c>
      <c r="P31" s="56">
        <f t="shared" ref="P31:P40" si="48">IF((S31=""),0,IF($D$30=$R$30,1,0))</f>
        <v>0</v>
      </c>
      <c r="Q31" s="56">
        <f t="shared" ref="Q31:Q40" si="49">IF((S31=""),0,IF($D$30&gt;$R$30,1,0))</f>
        <v>0</v>
      </c>
      <c r="R31" s="56"/>
      <c r="S31" s="55" t="str">
        <f>$S$5</f>
        <v>Fabio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84</v>
      </c>
      <c r="D32" s="56"/>
      <c r="E32" s="56">
        <f t="shared" si="38"/>
        <v>0</v>
      </c>
      <c r="F32" s="56">
        <f t="shared" si="39"/>
        <v>0</v>
      </c>
      <c r="G32" s="56">
        <f t="shared" si="40"/>
        <v>2</v>
      </c>
      <c r="H32" s="56">
        <f t="shared" si="41"/>
        <v>0</v>
      </c>
      <c r="I32" s="56">
        <f t="shared" si="42"/>
        <v>0</v>
      </c>
      <c r="J32" s="56">
        <f t="shared" si="43"/>
        <v>1</v>
      </c>
      <c r="K32" s="57"/>
      <c r="L32" s="56">
        <f t="shared" si="44"/>
        <v>3</v>
      </c>
      <c r="M32" s="56">
        <f t="shared" si="45"/>
        <v>2</v>
      </c>
      <c r="N32" s="56">
        <f t="shared" si="46"/>
        <v>0</v>
      </c>
      <c r="O32" s="56">
        <f t="shared" si="47"/>
        <v>1</v>
      </c>
      <c r="P32" s="56">
        <f t="shared" si="48"/>
        <v>0</v>
      </c>
      <c r="Q32" s="56">
        <f t="shared" si="49"/>
        <v>0</v>
      </c>
      <c r="R32" s="56"/>
      <c r="S32" s="55" t="s">
        <v>13</v>
      </c>
      <c r="T32" s="34"/>
      <c r="U32" s="163" t="s">
        <v>16</v>
      </c>
      <c r="V32" s="199" t="s">
        <v>12</v>
      </c>
      <c r="W32" s="169">
        <f t="shared" si="0"/>
        <v>1</v>
      </c>
      <c r="X32" s="164">
        <f t="shared" si="1"/>
        <v>0</v>
      </c>
      <c r="Y32" s="164">
        <f t="shared" si="2"/>
        <v>3</v>
      </c>
      <c r="Z32" s="164">
        <f t="shared" si="3"/>
        <v>0</v>
      </c>
      <c r="AA32" s="164">
        <f>SUMIF($C$2:$C$123,V32,$I$2:$I$123)+SUMIF($S$2:$S$123,V32,$P$2:P$123)</f>
        <v>0</v>
      </c>
      <c r="AB32" s="174">
        <f t="shared" si="4"/>
        <v>1</v>
      </c>
      <c r="AC32" s="180">
        <f t="shared" si="5"/>
        <v>0</v>
      </c>
      <c r="AD32" s="183" t="str">
        <f t="shared" si="6"/>
        <v>-</v>
      </c>
      <c r="AE32" s="180">
        <f>IF(W32&gt;0,IF(AI32=MAX($AI$32:$AI$36),2,0),)</f>
        <v>0</v>
      </c>
      <c r="AF32" s="190">
        <f>IF(W32&gt;0,IF(AD32=MAX($AD$32:$AD$36),AC32+AE32+2,AC32+AE32),)</f>
        <v>0</v>
      </c>
      <c r="AG32" s="189">
        <f t="shared" si="7"/>
        <v>0</v>
      </c>
      <c r="AH32" s="165" t="str">
        <f t="shared" si="8"/>
        <v>-</v>
      </c>
      <c r="AI32" s="206" t="str">
        <f t="shared" si="9"/>
        <v>-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142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114</v>
      </c>
      <c r="D33" s="56"/>
      <c r="E33" s="56">
        <f t="shared" si="38"/>
        <v>0</v>
      </c>
      <c r="F33" s="56">
        <f t="shared" si="39"/>
        <v>0</v>
      </c>
      <c r="G33" s="56">
        <f t="shared" si="40"/>
        <v>2</v>
      </c>
      <c r="H33" s="56">
        <f t="shared" si="41"/>
        <v>0</v>
      </c>
      <c r="I33" s="56">
        <f t="shared" si="42"/>
        <v>0</v>
      </c>
      <c r="J33" s="56">
        <f t="shared" si="43"/>
        <v>1</v>
      </c>
      <c r="K33" s="57"/>
      <c r="L33" s="56">
        <f t="shared" si="44"/>
        <v>3</v>
      </c>
      <c r="M33" s="56">
        <f t="shared" si="45"/>
        <v>2</v>
      </c>
      <c r="N33" s="56">
        <f t="shared" si="46"/>
        <v>0</v>
      </c>
      <c r="O33" s="56">
        <f t="shared" si="47"/>
        <v>1</v>
      </c>
      <c r="P33" s="56">
        <f t="shared" si="48"/>
        <v>0</v>
      </c>
      <c r="Q33" s="56">
        <f t="shared" si="49"/>
        <v>0</v>
      </c>
      <c r="R33" s="56"/>
      <c r="S33" s="55" t="s">
        <v>173</v>
      </c>
      <c r="T33" s="34"/>
      <c r="U33" s="166" t="s">
        <v>16</v>
      </c>
      <c r="V33" s="200" t="s">
        <v>15</v>
      </c>
      <c r="W33" s="170">
        <f t="shared" si="0"/>
        <v>4</v>
      </c>
      <c r="X33" s="52">
        <f t="shared" si="1"/>
        <v>4</v>
      </c>
      <c r="Y33" s="52">
        <f t="shared" si="2"/>
        <v>5</v>
      </c>
      <c r="Z33" s="52">
        <f t="shared" si="3"/>
        <v>1</v>
      </c>
      <c r="AA33" s="52">
        <f>SUMIF($C$2:$C$123,V33,$I$2:$I$123)+SUMIF($S$2:$S$123,V33,$P$2:P$123)</f>
        <v>2</v>
      </c>
      <c r="AB33" s="171">
        <f t="shared" si="4"/>
        <v>1</v>
      </c>
      <c r="AC33" s="178">
        <f t="shared" si="5"/>
        <v>5</v>
      </c>
      <c r="AD33" s="181">
        <f t="shared" si="6"/>
        <v>0.41666666666666669</v>
      </c>
      <c r="AE33" s="178">
        <f>IF(W33&gt;0,IF(AI33=MAX($AI$32:$AI$36),2,0),)</f>
        <v>0</v>
      </c>
      <c r="AF33" s="191">
        <f>IF(W33&gt;0,IF(AD33=MAX($AD$32:$AD$36),AC33+AE33+2,AC33+AE33),)</f>
        <v>5</v>
      </c>
      <c r="AG33" s="187">
        <f t="shared" si="7"/>
        <v>2</v>
      </c>
      <c r="AH33" s="53">
        <f t="shared" si="8"/>
        <v>1.25</v>
      </c>
      <c r="AI33" s="207">
        <f t="shared" si="9"/>
        <v>1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116</v>
      </c>
      <c r="D34" s="56"/>
      <c r="E34" s="56">
        <f t="shared" si="38"/>
        <v>0</v>
      </c>
      <c r="F34" s="56">
        <f t="shared" si="39"/>
        <v>0</v>
      </c>
      <c r="G34" s="56">
        <f t="shared" si="40"/>
        <v>2</v>
      </c>
      <c r="H34" s="56">
        <f t="shared" si="41"/>
        <v>0</v>
      </c>
      <c r="I34" s="56">
        <f t="shared" si="42"/>
        <v>0</v>
      </c>
      <c r="J34" s="56">
        <f t="shared" si="43"/>
        <v>1</v>
      </c>
      <c r="K34" s="57"/>
      <c r="L34" s="56">
        <f t="shared" si="44"/>
        <v>3</v>
      </c>
      <c r="M34" s="56">
        <f t="shared" si="45"/>
        <v>2</v>
      </c>
      <c r="N34" s="56">
        <f t="shared" si="46"/>
        <v>0</v>
      </c>
      <c r="O34" s="56">
        <f t="shared" si="47"/>
        <v>1</v>
      </c>
      <c r="P34" s="56">
        <f t="shared" si="48"/>
        <v>0</v>
      </c>
      <c r="Q34" s="56">
        <f t="shared" si="49"/>
        <v>0</v>
      </c>
      <c r="R34" s="56"/>
      <c r="S34" s="55" t="s">
        <v>197</v>
      </c>
      <c r="T34" s="34"/>
      <c r="U34" s="166" t="s">
        <v>16</v>
      </c>
      <c r="V34" s="200" t="s">
        <v>174</v>
      </c>
      <c r="W34" s="170">
        <f t="shared" si="0"/>
        <v>4</v>
      </c>
      <c r="X34" s="52">
        <f t="shared" si="1"/>
        <v>6</v>
      </c>
      <c r="Y34" s="52">
        <f t="shared" si="2"/>
        <v>3</v>
      </c>
      <c r="Z34" s="52">
        <f t="shared" si="3"/>
        <v>1</v>
      </c>
      <c r="AA34" s="52">
        <f>SUMIF($C$2:$C$123,V34,$I$2:$I$123)+SUMIF($S$2:$S$123,V34,$P$2:P$123)</f>
        <v>3</v>
      </c>
      <c r="AB34" s="171">
        <f t="shared" si="4"/>
        <v>0</v>
      </c>
      <c r="AC34" s="178">
        <f t="shared" si="5"/>
        <v>6</v>
      </c>
      <c r="AD34" s="181">
        <f t="shared" si="6"/>
        <v>0.5</v>
      </c>
      <c r="AE34" s="178">
        <f>IF(W34&gt;0,IF(AI34=MAX($AI$32:$AI$36),2,0),)</f>
        <v>2</v>
      </c>
      <c r="AF34" s="191">
        <f>IF(W34&gt;0,IF(AD34=MAX($AD$32:$AD$36),AC34+AE34+2,AC34+AE34),)</f>
        <v>10</v>
      </c>
      <c r="AG34" s="187">
        <f t="shared" si="7"/>
        <v>1</v>
      </c>
      <c r="AH34" s="53">
        <f t="shared" si="8"/>
        <v>0.75</v>
      </c>
      <c r="AI34" s="207">
        <f t="shared" si="9"/>
        <v>1.5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85</v>
      </c>
      <c r="D35" s="56"/>
      <c r="E35" s="56">
        <f t="shared" si="38"/>
        <v>0</v>
      </c>
      <c r="F35" s="56">
        <f t="shared" si="39"/>
        <v>0</v>
      </c>
      <c r="G35" s="56">
        <f t="shared" si="40"/>
        <v>2</v>
      </c>
      <c r="H35" s="56">
        <f t="shared" si="41"/>
        <v>0</v>
      </c>
      <c r="I35" s="56">
        <f t="shared" si="42"/>
        <v>0</v>
      </c>
      <c r="J35" s="56">
        <f t="shared" si="43"/>
        <v>1</v>
      </c>
      <c r="K35" s="57"/>
      <c r="L35" s="56">
        <f t="shared" si="44"/>
        <v>3</v>
      </c>
      <c r="M35" s="56">
        <f t="shared" si="45"/>
        <v>2</v>
      </c>
      <c r="N35" s="56">
        <f t="shared" si="46"/>
        <v>0</v>
      </c>
      <c r="O35" s="56">
        <f t="shared" si="47"/>
        <v>1</v>
      </c>
      <c r="P35" s="56">
        <f t="shared" si="48"/>
        <v>0</v>
      </c>
      <c r="Q35" s="56">
        <f t="shared" si="49"/>
        <v>0</v>
      </c>
      <c r="R35" s="56">
        <v>1</v>
      </c>
      <c r="S35" s="55" t="s">
        <v>147</v>
      </c>
      <c r="T35" s="34"/>
      <c r="U35" s="159" t="s">
        <v>16</v>
      </c>
      <c r="V35" s="197" t="s">
        <v>148</v>
      </c>
      <c r="W35" s="170">
        <f t="shared" si="0"/>
        <v>4</v>
      </c>
      <c r="X35" s="52">
        <f t="shared" si="1"/>
        <v>3</v>
      </c>
      <c r="Y35" s="52">
        <f t="shared" si="2"/>
        <v>5</v>
      </c>
      <c r="Z35" s="52">
        <f t="shared" si="3"/>
        <v>0</v>
      </c>
      <c r="AA35" s="52">
        <f>SUMIF($C$2:$C$123,V35,$I$2:$I$123)+SUMIF($S$2:$S$123,V35,$P$2:P$123)</f>
        <v>3</v>
      </c>
      <c r="AB35" s="171">
        <f t="shared" si="4"/>
        <v>1</v>
      </c>
      <c r="AC35" s="178">
        <f t="shared" si="5"/>
        <v>3</v>
      </c>
      <c r="AD35" s="181">
        <f t="shared" si="6"/>
        <v>0.25</v>
      </c>
      <c r="AE35" s="178">
        <f>IF(W35&gt;0,IF(AI35=MAX($AI$32:$AI$36),2,0),)</f>
        <v>0</v>
      </c>
      <c r="AF35" s="191">
        <f>IF(W35&gt;0,IF(AD35=MAX($AD$32:$AD$36),AC35+AE35+2,AC35+AE35),)</f>
        <v>3</v>
      </c>
      <c r="AG35" s="187">
        <f t="shared" si="7"/>
        <v>2</v>
      </c>
      <c r="AH35" s="53">
        <f t="shared" si="8"/>
        <v>1.25</v>
      </c>
      <c r="AI35" s="207">
        <f t="shared" si="9"/>
        <v>0.75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172</v>
      </c>
      <c r="D36" s="56"/>
      <c r="E36" s="56">
        <f t="shared" si="38"/>
        <v>0</v>
      </c>
      <c r="F36" s="56">
        <f t="shared" si="39"/>
        <v>0</v>
      </c>
      <c r="G36" s="56">
        <f t="shared" si="40"/>
        <v>2</v>
      </c>
      <c r="H36" s="56">
        <f t="shared" si="41"/>
        <v>0</v>
      </c>
      <c r="I36" s="56">
        <f t="shared" si="42"/>
        <v>0</v>
      </c>
      <c r="J36" s="56">
        <f t="shared" si="43"/>
        <v>1</v>
      </c>
      <c r="K36" s="57"/>
      <c r="L36" s="56">
        <f t="shared" si="44"/>
        <v>3</v>
      </c>
      <c r="M36" s="56">
        <f t="shared" si="45"/>
        <v>2</v>
      </c>
      <c r="N36" s="56">
        <f t="shared" si="46"/>
        <v>0</v>
      </c>
      <c r="O36" s="56">
        <f t="shared" si="47"/>
        <v>1</v>
      </c>
      <c r="P36" s="56">
        <f t="shared" si="48"/>
        <v>0</v>
      </c>
      <c r="Q36" s="56">
        <f t="shared" si="49"/>
        <v>0</v>
      </c>
      <c r="R36" s="56"/>
      <c r="S36" s="55" t="s">
        <v>144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202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 t="s">
        <v>175</v>
      </c>
      <c r="D37" s="56"/>
      <c r="E37" s="56">
        <f t="shared" si="38"/>
        <v>0</v>
      </c>
      <c r="F37" s="56">
        <f t="shared" si="39"/>
        <v>0</v>
      </c>
      <c r="G37" s="56">
        <f t="shared" si="40"/>
        <v>2</v>
      </c>
      <c r="H37" s="56">
        <f t="shared" si="41"/>
        <v>0</v>
      </c>
      <c r="I37" s="56">
        <f t="shared" si="42"/>
        <v>0</v>
      </c>
      <c r="J37" s="56">
        <f t="shared" si="43"/>
        <v>1</v>
      </c>
      <c r="K37" s="57"/>
      <c r="L37" s="56">
        <f t="shared" si="44"/>
        <v>3</v>
      </c>
      <c r="M37" s="56">
        <f t="shared" si="45"/>
        <v>2</v>
      </c>
      <c r="N37" s="56">
        <f t="shared" si="46"/>
        <v>0</v>
      </c>
      <c r="O37" s="56">
        <f t="shared" si="47"/>
        <v>1</v>
      </c>
      <c r="P37" s="56">
        <f t="shared" si="48"/>
        <v>0</v>
      </c>
      <c r="Q37" s="56">
        <f t="shared" si="49"/>
        <v>0</v>
      </c>
      <c r="R37" s="56">
        <v>1</v>
      </c>
      <c r="S37" s="55" t="s">
        <v>143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13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148</v>
      </c>
      <c r="D38" s="56"/>
      <c r="E38" s="56">
        <f t="shared" si="38"/>
        <v>0</v>
      </c>
      <c r="F38" s="56">
        <f t="shared" si="39"/>
        <v>0</v>
      </c>
      <c r="G38" s="56">
        <f t="shared" si="40"/>
        <v>2</v>
      </c>
      <c r="H38" s="56">
        <f t="shared" si="41"/>
        <v>0</v>
      </c>
      <c r="I38" s="56">
        <f t="shared" si="42"/>
        <v>0</v>
      </c>
      <c r="J38" s="56">
        <f t="shared" si="43"/>
        <v>1</v>
      </c>
      <c r="K38" s="57"/>
      <c r="L38" s="56">
        <f t="shared" si="44"/>
        <v>3</v>
      </c>
      <c r="M38" s="56">
        <f t="shared" si="45"/>
        <v>2</v>
      </c>
      <c r="N38" s="56">
        <f t="shared" si="46"/>
        <v>0</v>
      </c>
      <c r="O38" s="56">
        <f t="shared" si="47"/>
        <v>1</v>
      </c>
      <c r="P38" s="56">
        <f t="shared" si="48"/>
        <v>0</v>
      </c>
      <c r="Q38" s="56">
        <f t="shared" si="49"/>
        <v>0</v>
      </c>
      <c r="R38" s="56"/>
      <c r="S38" s="55" t="s">
        <v>15</v>
      </c>
      <c r="T38" s="34"/>
      <c r="U38" s="295">
        <f>COUNTA(V3:V36)</f>
        <v>23</v>
      </c>
      <c r="V38" s="338">
        <f>U38/Resumo!C159</f>
        <v>0.67647058823529416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0</v>
      </c>
      <c r="G39" s="56">
        <f t="shared" si="40"/>
        <v>2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2</v>
      </c>
      <c r="N39" s="56">
        <f t="shared" si="46"/>
        <v>0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0</v>
      </c>
      <c r="G40" s="67">
        <f t="shared" si="40"/>
        <v>2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2</v>
      </c>
      <c r="N40" s="67">
        <f t="shared" si="46"/>
        <v>0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0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23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6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Branco</v>
      </c>
      <c r="D43" s="49">
        <f>SUM(D44:D53)</f>
        <v>1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1</v>
      </c>
      <c r="S43" s="48" t="str">
        <f>C4</f>
        <v>Preto</v>
      </c>
      <c r="T43" s="34"/>
      <c r="U43" s="151" t="str">
        <f>IFERROR(VLOOKUP(V43,Resumo!$D$7:$E$147,2,FALSE),"")</f>
        <v>G</v>
      </c>
      <c r="V43" s="116" t="s">
        <v>77</v>
      </c>
      <c r="W43" s="116">
        <f t="shared" ref="W43:AC58" si="50">COUNTIFS($C$4:$C$131,$V43,$B$4:$B$131,W$42)+COUNTIFS($S$4:$S$131,$V43,$B$4:$B$131,W$42)</f>
        <v>6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Ralph</v>
      </c>
      <c r="D44" s="56"/>
      <c r="E44" s="56">
        <f t="shared" ref="E44:E53" si="51">IF((C44=""),0,IF($D$43=$R$43,1,IF($D$43&gt;$R$43,3,IF($D$43&lt;$R$43,0))))</f>
        <v>1</v>
      </c>
      <c r="F44" s="56">
        <f t="shared" ref="F44:F53" si="52">$D$43</f>
        <v>1</v>
      </c>
      <c r="G44" s="56">
        <f t="shared" ref="G44:G53" si="53">$R$43</f>
        <v>1</v>
      </c>
      <c r="H44" s="56">
        <f t="shared" ref="H44:H53" si="54">IF((C44=""),0,IF($D$43&gt;$R$43,1,0))</f>
        <v>0</v>
      </c>
      <c r="I44" s="56">
        <f t="shared" ref="I44:I53" si="55">IF((C44=""),0,IF($D$43=$R$43,1,0))</f>
        <v>1</v>
      </c>
      <c r="J44" s="56">
        <f t="shared" ref="J44:J53" si="56">IF((C44=""),0,IF($D$43&lt;$R$43,1,0))</f>
        <v>0</v>
      </c>
      <c r="K44" s="57"/>
      <c r="L44" s="56">
        <f t="shared" ref="L44:L53" si="57">IF((S44=""),0,IF($D$43=$R$43,1,IF($D$43&lt;$R$43,3,IF($D$43&gt;$R$43,0))))</f>
        <v>1</v>
      </c>
      <c r="M44" s="56">
        <f t="shared" ref="M44:M53" si="58">$R$43</f>
        <v>1</v>
      </c>
      <c r="N44" s="56">
        <f t="shared" ref="N44:N53" si="59">$D$43</f>
        <v>1</v>
      </c>
      <c r="O44" s="56">
        <f t="shared" ref="O44:O53" si="60">IF((S44=""),0,IF($D$43&lt;$R$43,1,0))</f>
        <v>0</v>
      </c>
      <c r="P44" s="56">
        <f t="shared" ref="P44:P53" si="61">IF((S44=""),0,IF($D$43=$R$43,1,0))</f>
        <v>1</v>
      </c>
      <c r="Q44" s="56">
        <f t="shared" ref="Q44:Q53" si="62">IF((S44=""),0,IF($D$43&gt;$R$43,1,0))</f>
        <v>0</v>
      </c>
      <c r="R44" s="56"/>
      <c r="S44" s="55" t="str">
        <f>$S$5</f>
        <v>Fabio</v>
      </c>
      <c r="T44" s="34"/>
      <c r="U44" s="153" t="str">
        <f>IFERROR(VLOOKUP(V44,Resumo!$D$7:$E$147,2,FALSE),"")</f>
        <v>G</v>
      </c>
      <c r="V44" s="114" t="s">
        <v>164</v>
      </c>
      <c r="W44" s="114">
        <f t="shared" si="50"/>
        <v>6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 t="s">
        <v>13</v>
      </c>
      <c r="D45" s="56"/>
      <c r="E45" s="56">
        <f t="shared" si="51"/>
        <v>1</v>
      </c>
      <c r="F45" s="56">
        <f t="shared" si="52"/>
        <v>1</v>
      </c>
      <c r="G45" s="56">
        <f t="shared" si="53"/>
        <v>1</v>
      </c>
      <c r="H45" s="56">
        <f t="shared" si="54"/>
        <v>0</v>
      </c>
      <c r="I45" s="56">
        <f t="shared" si="55"/>
        <v>1</v>
      </c>
      <c r="J45" s="56">
        <f t="shared" si="56"/>
        <v>0</v>
      </c>
      <c r="K45" s="57"/>
      <c r="L45" s="56">
        <f t="shared" si="57"/>
        <v>1</v>
      </c>
      <c r="M45" s="56">
        <f t="shared" si="58"/>
        <v>1</v>
      </c>
      <c r="N45" s="56">
        <f t="shared" si="59"/>
        <v>1</v>
      </c>
      <c r="O45" s="56">
        <f t="shared" si="60"/>
        <v>0</v>
      </c>
      <c r="P45" s="56">
        <f t="shared" si="61"/>
        <v>1</v>
      </c>
      <c r="Q45" s="56">
        <f t="shared" si="62"/>
        <v>0</v>
      </c>
      <c r="R45" s="56"/>
      <c r="S45" s="55" t="s">
        <v>142</v>
      </c>
      <c r="T45" s="34"/>
      <c r="U45" s="153" t="str">
        <f>IFERROR(VLOOKUP(V45,Resumo!$D$7:$E$147,2,FALSE),"")</f>
        <v>V</v>
      </c>
      <c r="V45" s="114" t="s">
        <v>14</v>
      </c>
      <c r="W45" s="114">
        <f t="shared" si="50"/>
        <v>0</v>
      </c>
      <c r="X45" s="114">
        <f t="shared" si="50"/>
        <v>0</v>
      </c>
      <c r="Y45" s="114">
        <f t="shared" si="50"/>
        <v>0</v>
      </c>
      <c r="Z45" s="114">
        <f t="shared" si="50"/>
        <v>0</v>
      </c>
      <c r="AA45" s="114">
        <f t="shared" si="50"/>
        <v>5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 t="s">
        <v>173</v>
      </c>
      <c r="D46" s="56"/>
      <c r="E46" s="56">
        <f t="shared" si="51"/>
        <v>1</v>
      </c>
      <c r="F46" s="56">
        <f t="shared" si="52"/>
        <v>1</v>
      </c>
      <c r="G46" s="56">
        <f t="shared" si="53"/>
        <v>1</v>
      </c>
      <c r="H46" s="56">
        <f t="shared" si="54"/>
        <v>0</v>
      </c>
      <c r="I46" s="56">
        <f t="shared" si="55"/>
        <v>1</v>
      </c>
      <c r="J46" s="56">
        <f t="shared" si="56"/>
        <v>0</v>
      </c>
      <c r="K46" s="57"/>
      <c r="L46" s="56">
        <f t="shared" si="57"/>
        <v>1</v>
      </c>
      <c r="M46" s="56">
        <f t="shared" si="58"/>
        <v>1</v>
      </c>
      <c r="N46" s="56">
        <f t="shared" si="59"/>
        <v>1</v>
      </c>
      <c r="O46" s="56">
        <f t="shared" si="60"/>
        <v>0</v>
      </c>
      <c r="P46" s="56">
        <f t="shared" si="61"/>
        <v>1</v>
      </c>
      <c r="Q46" s="56">
        <f t="shared" si="62"/>
        <v>0</v>
      </c>
      <c r="R46" s="56"/>
      <c r="S46" s="55" t="s">
        <v>114</v>
      </c>
      <c r="T46" s="34"/>
      <c r="U46" s="153" t="str">
        <f>IFERROR(VLOOKUP(V46,Resumo!$D$7:$E$147,2,FALSE),"")</f>
        <v>L</v>
      </c>
      <c r="V46" s="114" t="s">
        <v>81</v>
      </c>
      <c r="W46" s="114">
        <f t="shared" si="50"/>
        <v>0</v>
      </c>
      <c r="X46" s="114">
        <f t="shared" si="50"/>
        <v>0</v>
      </c>
      <c r="Y46" s="114">
        <f t="shared" si="50"/>
        <v>0</v>
      </c>
      <c r="Z46" s="114">
        <f t="shared" si="50"/>
        <v>4</v>
      </c>
      <c r="AA46" s="114">
        <f t="shared" si="50"/>
        <v>0</v>
      </c>
      <c r="AB46" s="114">
        <f t="shared" si="50"/>
        <v>0</v>
      </c>
      <c r="AC46" s="154">
        <f t="shared" si="50"/>
        <v>0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 t="s">
        <v>197</v>
      </c>
      <c r="D47" s="56"/>
      <c r="E47" s="56">
        <f t="shared" si="51"/>
        <v>1</v>
      </c>
      <c r="F47" s="56">
        <f t="shared" si="52"/>
        <v>1</v>
      </c>
      <c r="G47" s="56">
        <f t="shared" si="53"/>
        <v>1</v>
      </c>
      <c r="H47" s="56">
        <f t="shared" si="54"/>
        <v>0</v>
      </c>
      <c r="I47" s="56">
        <f t="shared" si="55"/>
        <v>1</v>
      </c>
      <c r="J47" s="56">
        <f t="shared" si="56"/>
        <v>0</v>
      </c>
      <c r="K47" s="57"/>
      <c r="L47" s="56">
        <f t="shared" si="57"/>
        <v>1</v>
      </c>
      <c r="M47" s="56">
        <f t="shared" si="58"/>
        <v>1</v>
      </c>
      <c r="N47" s="56">
        <f t="shared" si="59"/>
        <v>1</v>
      </c>
      <c r="O47" s="56">
        <f t="shared" si="60"/>
        <v>0</v>
      </c>
      <c r="P47" s="56">
        <f t="shared" si="61"/>
        <v>1</v>
      </c>
      <c r="Q47" s="56">
        <f t="shared" si="62"/>
        <v>0</v>
      </c>
      <c r="R47" s="56"/>
      <c r="S47" s="55" t="s">
        <v>81</v>
      </c>
      <c r="T47" s="34"/>
      <c r="U47" s="153" t="str">
        <f>IFERROR(VLOOKUP(V47,Resumo!$D$7:$E$147,2,FALSE),"")</f>
        <v>V</v>
      </c>
      <c r="V47" s="114" t="s">
        <v>13</v>
      </c>
      <c r="W47" s="114">
        <f t="shared" si="50"/>
        <v>0</v>
      </c>
      <c r="X47" s="114">
        <f t="shared" si="50"/>
        <v>4</v>
      </c>
      <c r="Y47" s="114">
        <f t="shared" si="50"/>
        <v>0</v>
      </c>
      <c r="Z47" s="114">
        <f t="shared" si="50"/>
        <v>0</v>
      </c>
      <c r="AA47" s="114">
        <f t="shared" si="50"/>
        <v>0</v>
      </c>
      <c r="AB47" s="114">
        <f t="shared" si="50"/>
        <v>0</v>
      </c>
      <c r="AC47" s="154">
        <f t="shared" si="50"/>
        <v>0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 t="s">
        <v>147</v>
      </c>
      <c r="D48" s="56"/>
      <c r="E48" s="56">
        <f t="shared" si="51"/>
        <v>1</v>
      </c>
      <c r="F48" s="56">
        <f t="shared" si="52"/>
        <v>1</v>
      </c>
      <c r="G48" s="56">
        <f t="shared" si="53"/>
        <v>1</v>
      </c>
      <c r="H48" s="56">
        <f t="shared" si="54"/>
        <v>0</v>
      </c>
      <c r="I48" s="56">
        <f t="shared" si="55"/>
        <v>1</v>
      </c>
      <c r="J48" s="56">
        <f t="shared" si="56"/>
        <v>0</v>
      </c>
      <c r="K48" s="57"/>
      <c r="L48" s="56">
        <f t="shared" si="57"/>
        <v>1</v>
      </c>
      <c r="M48" s="56">
        <f t="shared" si="58"/>
        <v>1</v>
      </c>
      <c r="N48" s="56">
        <f t="shared" si="59"/>
        <v>1</v>
      </c>
      <c r="O48" s="56">
        <f t="shared" si="60"/>
        <v>0</v>
      </c>
      <c r="P48" s="56">
        <f t="shared" si="61"/>
        <v>1</v>
      </c>
      <c r="Q48" s="56">
        <f t="shared" si="62"/>
        <v>0</v>
      </c>
      <c r="R48" s="56"/>
      <c r="S48" s="55" t="s">
        <v>14</v>
      </c>
      <c r="T48" s="34"/>
      <c r="U48" s="153" t="str">
        <f>IFERROR(VLOOKUP(V48,Resumo!$D$7:$E$147,2,FALSE),"")</f>
        <v>Z</v>
      </c>
      <c r="V48" s="114" t="s">
        <v>142</v>
      </c>
      <c r="W48" s="114">
        <f t="shared" si="50"/>
        <v>0</v>
      </c>
      <c r="X48" s="114">
        <f t="shared" si="50"/>
        <v>4</v>
      </c>
      <c r="Y48" s="114">
        <f t="shared" si="50"/>
        <v>0</v>
      </c>
      <c r="Z48" s="114">
        <f t="shared" si="50"/>
        <v>0</v>
      </c>
      <c r="AA48" s="114">
        <f t="shared" si="50"/>
        <v>0</v>
      </c>
      <c r="AB48" s="114">
        <f t="shared" si="50"/>
        <v>0</v>
      </c>
      <c r="AC48" s="154">
        <f t="shared" si="50"/>
        <v>0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 t="s">
        <v>144</v>
      </c>
      <c r="D49" s="56"/>
      <c r="E49" s="56">
        <f t="shared" si="51"/>
        <v>1</v>
      </c>
      <c r="F49" s="56">
        <f t="shared" si="52"/>
        <v>1</v>
      </c>
      <c r="G49" s="56">
        <f t="shared" si="53"/>
        <v>1</v>
      </c>
      <c r="H49" s="56">
        <f t="shared" si="54"/>
        <v>0</v>
      </c>
      <c r="I49" s="56">
        <f t="shared" si="55"/>
        <v>1</v>
      </c>
      <c r="J49" s="56">
        <f t="shared" si="56"/>
        <v>0</v>
      </c>
      <c r="K49" s="57"/>
      <c r="L49" s="56">
        <f t="shared" si="57"/>
        <v>1</v>
      </c>
      <c r="M49" s="56">
        <f t="shared" si="58"/>
        <v>1</v>
      </c>
      <c r="N49" s="56">
        <f t="shared" si="59"/>
        <v>1</v>
      </c>
      <c r="O49" s="56">
        <f t="shared" si="60"/>
        <v>0</v>
      </c>
      <c r="P49" s="56">
        <f t="shared" si="61"/>
        <v>1</v>
      </c>
      <c r="Q49" s="56">
        <f t="shared" si="62"/>
        <v>0</v>
      </c>
      <c r="R49" s="56">
        <v>1</v>
      </c>
      <c r="S49" s="55" t="s">
        <v>172</v>
      </c>
      <c r="T49" s="34"/>
      <c r="U49" s="153" t="str">
        <f>IFERROR(VLOOKUP(V49,Resumo!$D$7:$E$147,2,FALSE),"")</f>
        <v>A</v>
      </c>
      <c r="V49" s="114" t="s">
        <v>12</v>
      </c>
      <c r="W49" s="114">
        <f t="shared" si="50"/>
        <v>0</v>
      </c>
      <c r="X49" s="114">
        <f t="shared" si="50"/>
        <v>0</v>
      </c>
      <c r="Y49" s="114">
        <f t="shared" si="50"/>
        <v>0</v>
      </c>
      <c r="Z49" s="114">
        <f t="shared" si="50"/>
        <v>0</v>
      </c>
      <c r="AA49" s="114">
        <f t="shared" si="50"/>
        <v>0</v>
      </c>
      <c r="AB49" s="114">
        <f t="shared" si="50"/>
        <v>0</v>
      </c>
      <c r="AC49" s="154">
        <f t="shared" si="50"/>
        <v>1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 t="s">
        <v>143</v>
      </c>
      <c r="D50" s="56"/>
      <c r="E50" s="56">
        <f t="shared" si="51"/>
        <v>1</v>
      </c>
      <c r="F50" s="56">
        <f t="shared" si="52"/>
        <v>1</v>
      </c>
      <c r="G50" s="56">
        <f t="shared" si="53"/>
        <v>1</v>
      </c>
      <c r="H50" s="56">
        <f t="shared" si="54"/>
        <v>0</v>
      </c>
      <c r="I50" s="56">
        <f t="shared" si="55"/>
        <v>1</v>
      </c>
      <c r="J50" s="56">
        <f t="shared" si="56"/>
        <v>0</v>
      </c>
      <c r="K50" s="57"/>
      <c r="L50" s="56">
        <f t="shared" si="57"/>
        <v>1</v>
      </c>
      <c r="M50" s="56">
        <f t="shared" si="58"/>
        <v>1</v>
      </c>
      <c r="N50" s="56">
        <f t="shared" si="59"/>
        <v>1</v>
      </c>
      <c r="O50" s="56">
        <f t="shared" si="60"/>
        <v>0</v>
      </c>
      <c r="P50" s="56">
        <f t="shared" si="61"/>
        <v>1</v>
      </c>
      <c r="Q50" s="56">
        <f t="shared" si="62"/>
        <v>0</v>
      </c>
      <c r="R50" s="56"/>
      <c r="S50" s="55" t="s">
        <v>119</v>
      </c>
      <c r="T50" s="34"/>
      <c r="U50" s="153" t="str">
        <f>IFERROR(VLOOKUP(V50,Resumo!$D$7:$E$147,2,FALSE),"")</f>
        <v>M</v>
      </c>
      <c r="V50" s="114" t="s">
        <v>143</v>
      </c>
      <c r="W50" s="114">
        <f t="shared" si="50"/>
        <v>0</v>
      </c>
      <c r="X50" s="114">
        <f t="shared" si="50"/>
        <v>0</v>
      </c>
      <c r="Y50" s="114">
        <f t="shared" si="50"/>
        <v>0</v>
      </c>
      <c r="Z50" s="114">
        <f t="shared" si="50"/>
        <v>0</v>
      </c>
      <c r="AA50" s="114">
        <f t="shared" si="50"/>
        <v>0</v>
      </c>
      <c r="AB50" s="114">
        <f t="shared" si="50"/>
        <v>5</v>
      </c>
      <c r="AC50" s="154">
        <f t="shared" si="50"/>
        <v>0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 t="s">
        <v>15</v>
      </c>
      <c r="D51" s="56">
        <v>1</v>
      </c>
      <c r="E51" s="56">
        <f t="shared" si="51"/>
        <v>1</v>
      </c>
      <c r="F51" s="56">
        <f t="shared" si="52"/>
        <v>1</v>
      </c>
      <c r="G51" s="56">
        <f t="shared" si="53"/>
        <v>1</v>
      </c>
      <c r="H51" s="56">
        <f t="shared" si="54"/>
        <v>0</v>
      </c>
      <c r="I51" s="56">
        <f t="shared" si="55"/>
        <v>1</v>
      </c>
      <c r="J51" s="56">
        <f t="shared" si="56"/>
        <v>0</v>
      </c>
      <c r="K51" s="57"/>
      <c r="L51" s="56">
        <f t="shared" si="57"/>
        <v>1</v>
      </c>
      <c r="M51" s="56">
        <f t="shared" si="58"/>
        <v>1</v>
      </c>
      <c r="N51" s="56">
        <f t="shared" si="59"/>
        <v>1</v>
      </c>
      <c r="O51" s="56">
        <f t="shared" si="60"/>
        <v>0</v>
      </c>
      <c r="P51" s="56">
        <f t="shared" si="61"/>
        <v>1</v>
      </c>
      <c r="Q51" s="56">
        <f t="shared" si="62"/>
        <v>0</v>
      </c>
      <c r="R51" s="56"/>
      <c r="S51" s="55" t="s">
        <v>174</v>
      </c>
      <c r="T51" s="34"/>
      <c r="U51" s="153" t="str">
        <f>IFERROR(VLOOKUP(V51,Resumo!$D$7:$E$147,2,FALSE),"")</f>
        <v>M</v>
      </c>
      <c r="V51" s="114" t="s">
        <v>147</v>
      </c>
      <c r="W51" s="114">
        <f t="shared" si="50"/>
        <v>0</v>
      </c>
      <c r="X51" s="114">
        <f t="shared" si="50"/>
        <v>0</v>
      </c>
      <c r="Y51" s="114">
        <f t="shared" si="50"/>
        <v>0</v>
      </c>
      <c r="Z51" s="114">
        <f t="shared" si="50"/>
        <v>0</v>
      </c>
      <c r="AA51" s="114">
        <f t="shared" si="50"/>
        <v>2</v>
      </c>
      <c r="AB51" s="114">
        <f t="shared" si="50"/>
        <v>3</v>
      </c>
      <c r="AC51" s="154">
        <f t="shared" si="50"/>
        <v>0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1</v>
      </c>
      <c r="G52" s="56">
        <f t="shared" si="53"/>
        <v>1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1</v>
      </c>
      <c r="N52" s="56">
        <f t="shared" si="59"/>
        <v>1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L</v>
      </c>
      <c r="V52" s="114" t="s">
        <v>114</v>
      </c>
      <c r="W52" s="114">
        <f t="shared" si="50"/>
        <v>0</v>
      </c>
      <c r="X52" s="114">
        <f t="shared" si="50"/>
        <v>0</v>
      </c>
      <c r="Y52" s="114">
        <f t="shared" si="50"/>
        <v>5</v>
      </c>
      <c r="Z52" s="114">
        <f t="shared" si="50"/>
        <v>0</v>
      </c>
      <c r="AA52" s="114">
        <f t="shared" si="50"/>
        <v>0</v>
      </c>
      <c r="AB52" s="114">
        <f t="shared" si="50"/>
        <v>0</v>
      </c>
      <c r="AC52" s="154">
        <f t="shared" si="50"/>
        <v>0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1</v>
      </c>
      <c r="G53" s="67">
        <f t="shared" si="53"/>
        <v>1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1</v>
      </c>
      <c r="N53" s="67">
        <f t="shared" si="59"/>
        <v>1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L</v>
      </c>
      <c r="V53" s="114" t="s">
        <v>173</v>
      </c>
      <c r="W53" s="114">
        <f t="shared" si="50"/>
        <v>0</v>
      </c>
      <c r="X53" s="114">
        <f t="shared" si="50"/>
        <v>0</v>
      </c>
      <c r="Y53" s="114">
        <f t="shared" si="50"/>
        <v>5</v>
      </c>
      <c r="Z53" s="114">
        <f t="shared" si="50"/>
        <v>0</v>
      </c>
      <c r="AA53" s="114">
        <f t="shared" si="50"/>
        <v>0</v>
      </c>
      <c r="AB53" s="114">
        <f t="shared" si="50"/>
        <v>0</v>
      </c>
      <c r="AC53" s="154">
        <f t="shared" si="50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L</v>
      </c>
      <c r="V54" s="114" t="s">
        <v>197</v>
      </c>
      <c r="W54" s="114">
        <f t="shared" si="50"/>
        <v>0</v>
      </c>
      <c r="X54" s="114">
        <f t="shared" si="50"/>
        <v>0</v>
      </c>
      <c r="Y54" s="114">
        <f t="shared" si="50"/>
        <v>0</v>
      </c>
      <c r="Z54" s="114">
        <f t="shared" si="50"/>
        <v>3</v>
      </c>
      <c r="AA54" s="114">
        <f t="shared" si="50"/>
        <v>1</v>
      </c>
      <c r="AB54" s="114">
        <f t="shared" si="50"/>
        <v>0</v>
      </c>
      <c r="AC54" s="154">
        <f t="shared" si="50"/>
        <v>0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M</v>
      </c>
      <c r="V55" s="114" t="s">
        <v>15</v>
      </c>
      <c r="W55" s="114">
        <f t="shared" si="50"/>
        <v>0</v>
      </c>
      <c r="X55" s="114">
        <f t="shared" si="50"/>
        <v>0</v>
      </c>
      <c r="Y55" s="114">
        <f t="shared" si="50"/>
        <v>0</v>
      </c>
      <c r="Z55" s="114">
        <f t="shared" si="50"/>
        <v>0</v>
      </c>
      <c r="AA55" s="114">
        <f t="shared" si="50"/>
        <v>0</v>
      </c>
      <c r="AB55" s="114">
        <f t="shared" si="50"/>
        <v>1</v>
      </c>
      <c r="AC55" s="154">
        <f t="shared" si="50"/>
        <v>3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 t="str">
        <f>C4</f>
        <v>Preto</v>
      </c>
      <c r="D56" s="49">
        <f>SUM(D57:D66)</f>
        <v>0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0</v>
      </c>
      <c r="S56" s="48" t="str">
        <f>S4</f>
        <v>Branco</v>
      </c>
      <c r="T56" s="34"/>
      <c r="U56" s="153" t="str">
        <f>IFERROR(VLOOKUP(V56,Resumo!$D$7:$E$147,2,FALSE),"")</f>
        <v>M</v>
      </c>
      <c r="V56" s="114" t="s">
        <v>119</v>
      </c>
      <c r="W56" s="114">
        <f t="shared" si="50"/>
        <v>0</v>
      </c>
      <c r="X56" s="114">
        <f t="shared" si="50"/>
        <v>0</v>
      </c>
      <c r="Y56" s="114">
        <f t="shared" si="50"/>
        <v>0</v>
      </c>
      <c r="Z56" s="114">
        <f t="shared" si="50"/>
        <v>0</v>
      </c>
      <c r="AA56" s="114">
        <f t="shared" si="50"/>
        <v>0</v>
      </c>
      <c r="AB56" s="114">
        <f t="shared" si="50"/>
        <v>4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 t="str">
        <f>C5</f>
        <v>Ralph</v>
      </c>
      <c r="D57" s="56"/>
      <c r="E57" s="56">
        <f t="shared" ref="E57:E66" si="63">IF((C57=""),0,IF($D$56=$R$56,1,IF($D$56&gt;$R$56,3,IF($D$56&lt;$R$56,0))))</f>
        <v>1</v>
      </c>
      <c r="F57" s="56">
        <f t="shared" ref="F57:F66" si="64">$D$56</f>
        <v>0</v>
      </c>
      <c r="G57" s="56">
        <f t="shared" ref="G57:G66" si="65">$R$56</f>
        <v>0</v>
      </c>
      <c r="H57" s="56">
        <f t="shared" ref="H57:H66" si="66">IF((C57=""),0,IF($D$56&gt;$R$56,1,0))</f>
        <v>0</v>
      </c>
      <c r="I57" s="56">
        <f t="shared" ref="I57:I66" si="67">IF((C57=""),0,IF($D$56=$R$56,1,0))</f>
        <v>1</v>
      </c>
      <c r="J57" s="56">
        <f t="shared" ref="J57:J66" si="68">IF((C57=""),0,IF($D$56&lt;$R$56,1,0))</f>
        <v>0</v>
      </c>
      <c r="K57" s="57"/>
      <c r="L57" s="56">
        <f t="shared" ref="L57:L66" si="69">IF((S57=""),0,IF($D$56=$R$56,1,IF($D$56&lt;$R$56,3,IF($D$56&gt;$R$56,0))))</f>
        <v>1</v>
      </c>
      <c r="M57" s="56">
        <f t="shared" ref="M57:M66" si="70">$R$56</f>
        <v>0</v>
      </c>
      <c r="N57" s="56">
        <f t="shared" ref="N57:N66" si="71">$D$56</f>
        <v>0</v>
      </c>
      <c r="O57" s="56">
        <f t="shared" ref="O57:O66" si="72">IF((S57=""),0,IF($D$56&lt;$R$56,1,0))</f>
        <v>0</v>
      </c>
      <c r="P57" s="56">
        <f t="shared" ref="P57:P66" si="73">IF((S57=""),0,IF($D$56=$R$56,1,0))</f>
        <v>1</v>
      </c>
      <c r="Q57" s="56">
        <f t="shared" ref="Q57:Q66" si="74">IF((S57=""),0,IF($D$56&gt;$R$56,1,0))</f>
        <v>0</v>
      </c>
      <c r="R57" s="56"/>
      <c r="S57" s="55" t="str">
        <f>S5</f>
        <v>Fabio</v>
      </c>
      <c r="T57" s="34"/>
      <c r="U57" s="153" t="str">
        <f>IFERROR(VLOOKUP(V57,Resumo!$D$7:$E$147,2,FALSE),"")</f>
        <v>L</v>
      </c>
      <c r="V57" s="114" t="s">
        <v>144</v>
      </c>
      <c r="W57" s="114">
        <f t="shared" si="50"/>
        <v>0</v>
      </c>
      <c r="X57" s="114">
        <f t="shared" si="50"/>
        <v>0</v>
      </c>
      <c r="Y57" s="114">
        <f t="shared" si="50"/>
        <v>1</v>
      </c>
      <c r="Z57" s="114">
        <f t="shared" si="50"/>
        <v>1</v>
      </c>
      <c r="AA57" s="114">
        <f t="shared" si="50"/>
        <v>0</v>
      </c>
      <c r="AB57" s="114">
        <f t="shared" si="50"/>
        <v>2</v>
      </c>
      <c r="AC57" s="154">
        <f t="shared" si="50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 t="s">
        <v>142</v>
      </c>
      <c r="D58" s="56"/>
      <c r="E58" s="56">
        <f t="shared" si="63"/>
        <v>1</v>
      </c>
      <c r="F58" s="56">
        <f t="shared" si="64"/>
        <v>0</v>
      </c>
      <c r="G58" s="56">
        <f t="shared" si="65"/>
        <v>0</v>
      </c>
      <c r="H58" s="56">
        <f t="shared" si="66"/>
        <v>0</v>
      </c>
      <c r="I58" s="56">
        <f t="shared" si="67"/>
        <v>1</v>
      </c>
      <c r="J58" s="56">
        <f t="shared" si="68"/>
        <v>0</v>
      </c>
      <c r="K58" s="57"/>
      <c r="L58" s="56">
        <f t="shared" si="69"/>
        <v>1</v>
      </c>
      <c r="M58" s="56">
        <f t="shared" si="70"/>
        <v>0</v>
      </c>
      <c r="N58" s="56">
        <f t="shared" si="71"/>
        <v>0</v>
      </c>
      <c r="O58" s="56">
        <f t="shared" si="72"/>
        <v>0</v>
      </c>
      <c r="P58" s="56">
        <f t="shared" si="73"/>
        <v>1</v>
      </c>
      <c r="Q58" s="56">
        <f t="shared" si="74"/>
        <v>0</v>
      </c>
      <c r="R58" s="56"/>
      <c r="S58" s="55" t="s">
        <v>84</v>
      </c>
      <c r="T58" s="34"/>
      <c r="U58" s="153" t="str">
        <f>IFERROR(VLOOKUP(V58,Resumo!$D$7:$E$147,2,FALSE),"")</f>
        <v>M</v>
      </c>
      <c r="V58" s="114" t="s">
        <v>174</v>
      </c>
      <c r="W58" s="114">
        <f t="shared" si="50"/>
        <v>0</v>
      </c>
      <c r="X58" s="114">
        <f t="shared" si="50"/>
        <v>0</v>
      </c>
      <c r="Y58" s="114">
        <f t="shared" si="50"/>
        <v>0</v>
      </c>
      <c r="Z58" s="114">
        <f t="shared" si="50"/>
        <v>0</v>
      </c>
      <c r="AA58" s="114">
        <f t="shared" si="50"/>
        <v>0</v>
      </c>
      <c r="AB58" s="114">
        <f t="shared" si="50"/>
        <v>0</v>
      </c>
      <c r="AC58" s="154">
        <f t="shared" si="50"/>
        <v>4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 t="s">
        <v>114</v>
      </c>
      <c r="D59" s="56"/>
      <c r="E59" s="56">
        <f t="shared" si="63"/>
        <v>1</v>
      </c>
      <c r="F59" s="56">
        <f t="shared" si="64"/>
        <v>0</v>
      </c>
      <c r="G59" s="56">
        <f t="shared" si="65"/>
        <v>0</v>
      </c>
      <c r="H59" s="56">
        <f t="shared" si="66"/>
        <v>0</v>
      </c>
      <c r="I59" s="56">
        <f t="shared" si="67"/>
        <v>1</v>
      </c>
      <c r="J59" s="56">
        <f t="shared" si="68"/>
        <v>0</v>
      </c>
      <c r="K59" s="57"/>
      <c r="L59" s="56">
        <f t="shared" si="69"/>
        <v>1</v>
      </c>
      <c r="M59" s="56">
        <f t="shared" si="70"/>
        <v>0</v>
      </c>
      <c r="N59" s="56">
        <f t="shared" si="71"/>
        <v>0</v>
      </c>
      <c r="O59" s="56">
        <f t="shared" si="72"/>
        <v>0</v>
      </c>
      <c r="P59" s="56">
        <f t="shared" si="73"/>
        <v>1</v>
      </c>
      <c r="Q59" s="56">
        <f t="shared" si="74"/>
        <v>0</v>
      </c>
      <c r="R59" s="56"/>
      <c r="S59" s="55" t="s">
        <v>173</v>
      </c>
      <c r="T59" s="34"/>
      <c r="U59" s="153" t="str">
        <f>IFERROR(VLOOKUP(V59,Resumo!$D$7:$E$147,2,FALSE),"")</f>
        <v>M</v>
      </c>
      <c r="V59" s="114" t="s">
        <v>175</v>
      </c>
      <c r="W59" s="114">
        <f t="shared" ref="W59:AC74" si="75">COUNTIFS($C$4:$C$131,$V59,$B$4:$B$131,W$42)+COUNTIFS($S$4:$S$131,$V59,$B$4:$B$131,W$42)</f>
        <v>0</v>
      </c>
      <c r="X59" s="114">
        <f t="shared" si="75"/>
        <v>0</v>
      </c>
      <c r="Y59" s="114">
        <f t="shared" si="75"/>
        <v>0</v>
      </c>
      <c r="Z59" s="114">
        <f t="shared" si="75"/>
        <v>0</v>
      </c>
      <c r="AA59" s="114">
        <f t="shared" si="75"/>
        <v>0</v>
      </c>
      <c r="AB59" s="114">
        <f t="shared" si="75"/>
        <v>4</v>
      </c>
      <c r="AC59" s="154">
        <f t="shared" si="75"/>
        <v>0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 t="s">
        <v>81</v>
      </c>
      <c r="D60" s="56"/>
      <c r="E60" s="56">
        <f t="shared" si="63"/>
        <v>1</v>
      </c>
      <c r="F60" s="56">
        <f t="shared" si="64"/>
        <v>0</v>
      </c>
      <c r="G60" s="56">
        <f t="shared" si="65"/>
        <v>0</v>
      </c>
      <c r="H60" s="56">
        <f t="shared" si="66"/>
        <v>0</v>
      </c>
      <c r="I60" s="56">
        <f t="shared" si="67"/>
        <v>1</v>
      </c>
      <c r="J60" s="56">
        <f t="shared" si="68"/>
        <v>0</v>
      </c>
      <c r="K60" s="57"/>
      <c r="L60" s="56">
        <f t="shared" si="69"/>
        <v>1</v>
      </c>
      <c r="M60" s="56">
        <f t="shared" si="70"/>
        <v>0</v>
      </c>
      <c r="N60" s="56">
        <f t="shared" si="71"/>
        <v>0</v>
      </c>
      <c r="O60" s="56">
        <f t="shared" si="72"/>
        <v>0</v>
      </c>
      <c r="P60" s="56">
        <f t="shared" si="73"/>
        <v>1</v>
      </c>
      <c r="Q60" s="56">
        <f t="shared" si="74"/>
        <v>0</v>
      </c>
      <c r="R60" s="56"/>
      <c r="S60" s="55" t="s">
        <v>116</v>
      </c>
      <c r="T60" s="34"/>
      <c r="U60" s="153" t="str">
        <f>IFERROR(VLOOKUP(V60,Resumo!$D$7:$E$147,2,FALSE),"")</f>
        <v>Z</v>
      </c>
      <c r="V60" s="114" t="s">
        <v>84</v>
      </c>
      <c r="W60" s="114">
        <f t="shared" si="75"/>
        <v>0</v>
      </c>
      <c r="X60" s="114">
        <f t="shared" si="75"/>
        <v>3</v>
      </c>
      <c r="Y60" s="114">
        <f t="shared" si="75"/>
        <v>1</v>
      </c>
      <c r="Z60" s="114">
        <f t="shared" si="75"/>
        <v>0</v>
      </c>
      <c r="AA60" s="114">
        <f t="shared" si="75"/>
        <v>0</v>
      </c>
      <c r="AB60" s="114">
        <f t="shared" si="75"/>
        <v>0</v>
      </c>
      <c r="AC60" s="154">
        <f t="shared" si="75"/>
        <v>0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 t="s">
        <v>14</v>
      </c>
      <c r="D61" s="56"/>
      <c r="E61" s="56">
        <f t="shared" si="63"/>
        <v>1</v>
      </c>
      <c r="F61" s="56">
        <f t="shared" si="64"/>
        <v>0</v>
      </c>
      <c r="G61" s="56">
        <f t="shared" si="65"/>
        <v>0</v>
      </c>
      <c r="H61" s="56">
        <f t="shared" si="66"/>
        <v>0</v>
      </c>
      <c r="I61" s="56">
        <f t="shared" si="67"/>
        <v>1</v>
      </c>
      <c r="J61" s="56">
        <f t="shared" si="68"/>
        <v>0</v>
      </c>
      <c r="K61" s="57"/>
      <c r="L61" s="56">
        <f t="shared" si="69"/>
        <v>1</v>
      </c>
      <c r="M61" s="56">
        <f t="shared" si="70"/>
        <v>0</v>
      </c>
      <c r="N61" s="56">
        <f t="shared" si="71"/>
        <v>0</v>
      </c>
      <c r="O61" s="56">
        <f t="shared" si="72"/>
        <v>0</v>
      </c>
      <c r="P61" s="56">
        <f t="shared" si="73"/>
        <v>1</v>
      </c>
      <c r="Q61" s="56">
        <f t="shared" si="74"/>
        <v>0</v>
      </c>
      <c r="R61" s="56"/>
      <c r="S61" s="55" t="s">
        <v>85</v>
      </c>
      <c r="T61" s="34"/>
      <c r="U61" s="153" t="str">
        <f>IFERROR(VLOOKUP(V61,Resumo!$D$7:$E$147,2,FALSE),"")</f>
        <v>A</v>
      </c>
      <c r="V61" s="114" t="s">
        <v>148</v>
      </c>
      <c r="W61" s="114">
        <f t="shared" si="75"/>
        <v>0</v>
      </c>
      <c r="X61" s="114">
        <f t="shared" si="75"/>
        <v>0</v>
      </c>
      <c r="Y61" s="114">
        <f t="shared" si="75"/>
        <v>0</v>
      </c>
      <c r="Z61" s="114">
        <f t="shared" si="75"/>
        <v>0</v>
      </c>
      <c r="AA61" s="114">
        <f t="shared" si="75"/>
        <v>0</v>
      </c>
      <c r="AB61" s="114">
        <f t="shared" si="75"/>
        <v>0</v>
      </c>
      <c r="AC61" s="154">
        <f t="shared" si="75"/>
        <v>4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 t="s">
        <v>172</v>
      </c>
      <c r="D62" s="56"/>
      <c r="E62" s="56">
        <f t="shared" si="63"/>
        <v>1</v>
      </c>
      <c r="F62" s="56">
        <f t="shared" si="64"/>
        <v>0</v>
      </c>
      <c r="G62" s="56">
        <f t="shared" si="65"/>
        <v>0</v>
      </c>
      <c r="H62" s="56">
        <f t="shared" si="66"/>
        <v>0</v>
      </c>
      <c r="I62" s="56">
        <f t="shared" si="67"/>
        <v>1</v>
      </c>
      <c r="J62" s="56">
        <f t="shared" si="68"/>
        <v>0</v>
      </c>
      <c r="K62" s="57"/>
      <c r="L62" s="56">
        <f t="shared" si="69"/>
        <v>1</v>
      </c>
      <c r="M62" s="56">
        <f t="shared" si="70"/>
        <v>0</v>
      </c>
      <c r="N62" s="56">
        <f t="shared" si="71"/>
        <v>0</v>
      </c>
      <c r="O62" s="56">
        <f t="shared" si="72"/>
        <v>0</v>
      </c>
      <c r="P62" s="56">
        <f t="shared" si="73"/>
        <v>1</v>
      </c>
      <c r="Q62" s="56">
        <f t="shared" si="74"/>
        <v>0</v>
      </c>
      <c r="R62" s="56"/>
      <c r="S62" s="55" t="s">
        <v>147</v>
      </c>
      <c r="T62" s="34"/>
      <c r="U62" s="153" t="str">
        <f>IFERROR(VLOOKUP(V62,Resumo!$D$7:$E$147,2,FALSE),"")</f>
        <v>M</v>
      </c>
      <c r="V62" s="114" t="s">
        <v>172</v>
      </c>
      <c r="W62" s="114">
        <f t="shared" si="75"/>
        <v>0</v>
      </c>
      <c r="X62" s="114">
        <f t="shared" si="75"/>
        <v>0</v>
      </c>
      <c r="Y62" s="114">
        <f t="shared" si="75"/>
        <v>0</v>
      </c>
      <c r="Z62" s="114">
        <f t="shared" si="75"/>
        <v>0</v>
      </c>
      <c r="AA62" s="114">
        <f t="shared" si="75"/>
        <v>0</v>
      </c>
      <c r="AB62" s="114">
        <f t="shared" si="75"/>
        <v>5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 t="s">
        <v>119</v>
      </c>
      <c r="D63" s="56"/>
      <c r="E63" s="56">
        <f t="shared" si="63"/>
        <v>1</v>
      </c>
      <c r="F63" s="56">
        <f t="shared" si="64"/>
        <v>0</v>
      </c>
      <c r="G63" s="56">
        <f t="shared" si="65"/>
        <v>0</v>
      </c>
      <c r="H63" s="56">
        <f t="shared" si="66"/>
        <v>0</v>
      </c>
      <c r="I63" s="56">
        <f t="shared" si="67"/>
        <v>1</v>
      </c>
      <c r="J63" s="56">
        <f t="shared" si="68"/>
        <v>0</v>
      </c>
      <c r="K63" s="57"/>
      <c r="L63" s="56">
        <f t="shared" si="69"/>
        <v>1</v>
      </c>
      <c r="M63" s="56">
        <f t="shared" si="70"/>
        <v>0</v>
      </c>
      <c r="N63" s="56">
        <f t="shared" si="71"/>
        <v>0</v>
      </c>
      <c r="O63" s="56">
        <f t="shared" si="72"/>
        <v>0</v>
      </c>
      <c r="P63" s="56">
        <f t="shared" si="73"/>
        <v>1</v>
      </c>
      <c r="Q63" s="56">
        <f t="shared" si="74"/>
        <v>0</v>
      </c>
      <c r="R63" s="56"/>
      <c r="S63" s="55" t="s">
        <v>175</v>
      </c>
      <c r="T63" s="34"/>
      <c r="U63" s="153" t="str">
        <f>IFERROR(VLOOKUP(V63,Resumo!$D$7:$E$147,2,FALSE),"")</f>
        <v>Z</v>
      </c>
      <c r="V63" s="114" t="s">
        <v>112</v>
      </c>
      <c r="W63" s="114">
        <f t="shared" si="75"/>
        <v>0</v>
      </c>
      <c r="X63" s="114">
        <f t="shared" si="75"/>
        <v>1</v>
      </c>
      <c r="Y63" s="114">
        <f t="shared" si="75"/>
        <v>0</v>
      </c>
      <c r="Z63" s="114">
        <f t="shared" si="75"/>
        <v>0</v>
      </c>
      <c r="AA63" s="114">
        <f t="shared" si="75"/>
        <v>0</v>
      </c>
      <c r="AB63" s="114">
        <f t="shared" si="75"/>
        <v>0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 t="s">
        <v>174</v>
      </c>
      <c r="D64" s="56"/>
      <c r="E64" s="56">
        <f t="shared" si="63"/>
        <v>1</v>
      </c>
      <c r="F64" s="56">
        <f t="shared" si="64"/>
        <v>0</v>
      </c>
      <c r="G64" s="56">
        <f t="shared" si="65"/>
        <v>0</v>
      </c>
      <c r="H64" s="56">
        <f t="shared" si="66"/>
        <v>0</v>
      </c>
      <c r="I64" s="56">
        <f t="shared" si="67"/>
        <v>1</v>
      </c>
      <c r="J64" s="56">
        <f t="shared" si="68"/>
        <v>0</v>
      </c>
      <c r="K64" s="57"/>
      <c r="L64" s="56">
        <f t="shared" si="69"/>
        <v>1</v>
      </c>
      <c r="M64" s="56">
        <f t="shared" si="70"/>
        <v>0</v>
      </c>
      <c r="N64" s="56">
        <f t="shared" si="71"/>
        <v>0</v>
      </c>
      <c r="O64" s="56">
        <f t="shared" si="72"/>
        <v>0</v>
      </c>
      <c r="P64" s="56">
        <f t="shared" si="73"/>
        <v>1</v>
      </c>
      <c r="Q64" s="56">
        <f t="shared" si="74"/>
        <v>0</v>
      </c>
      <c r="R64" s="56"/>
      <c r="S64" s="55" t="s">
        <v>148</v>
      </c>
      <c r="T64" s="34"/>
      <c r="U64" s="153" t="str">
        <f>IFERROR(VLOOKUP(V64,Resumo!$D$7:$E$147,2,FALSE),"")</f>
        <v>V</v>
      </c>
      <c r="V64" s="114" t="s">
        <v>85</v>
      </c>
      <c r="W64" s="114">
        <f t="shared" si="75"/>
        <v>0</v>
      </c>
      <c r="X64" s="114">
        <f t="shared" si="75"/>
        <v>0</v>
      </c>
      <c r="Y64" s="114">
        <f t="shared" si="75"/>
        <v>0</v>
      </c>
      <c r="Z64" s="114">
        <f t="shared" si="75"/>
        <v>0</v>
      </c>
      <c r="AA64" s="114">
        <f t="shared" si="75"/>
        <v>4</v>
      </c>
      <c r="AB64" s="114">
        <f t="shared" si="75"/>
        <v>0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0</v>
      </c>
      <c r="G65" s="56">
        <f t="shared" si="65"/>
        <v>0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0</v>
      </c>
      <c r="N65" s="56">
        <f t="shared" si="71"/>
        <v>0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>M</v>
      </c>
      <c r="V65" s="114" t="s">
        <v>116</v>
      </c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4</v>
      </c>
      <c r="AA65" s="114">
        <f t="shared" si="75"/>
        <v>0</v>
      </c>
      <c r="AB65" s="114">
        <f t="shared" si="75"/>
        <v>0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0</v>
      </c>
      <c r="G66" s="67">
        <f t="shared" si="65"/>
        <v>0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0</v>
      </c>
      <c r="N66" s="67">
        <f t="shared" si="71"/>
        <v>0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 t="s">
        <v>198</v>
      </c>
      <c r="D69" s="49">
        <f>SUM(D70:D79)</f>
        <v>1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1</v>
      </c>
      <c r="S69" s="48" t="s">
        <v>199</v>
      </c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 t="s">
        <v>164</v>
      </c>
      <c r="D70" s="56"/>
      <c r="E70" s="56">
        <f t="shared" ref="E70:E79" si="76">IF((C70=""),0,IF($D$69=$R$69,1,IF($D$69&gt;$R$69,3,IF($D$69&lt;$R$69,0))))</f>
        <v>1</v>
      </c>
      <c r="F70" s="56">
        <f t="shared" ref="F70:F79" si="77">$D$69</f>
        <v>1</v>
      </c>
      <c r="G70" s="56">
        <f t="shared" ref="G70:G79" si="78">$R$69</f>
        <v>1</v>
      </c>
      <c r="H70" s="56">
        <f t="shared" ref="H70:H79" si="79">IF((C70=""),0,IF($D$69&gt;$R$69,1,0))</f>
        <v>0</v>
      </c>
      <c r="I70" s="56">
        <f t="shared" ref="I70:I79" si="80">IF((C70=""),0,IF($D$69=$R$69,1,0))</f>
        <v>1</v>
      </c>
      <c r="J70" s="56">
        <f t="shared" ref="J70:J79" si="81">IF((C70=""),0,IF($D$69&lt;$R$69,1,0))</f>
        <v>0</v>
      </c>
      <c r="K70" s="57"/>
      <c r="L70" s="56">
        <f t="shared" ref="L70:L79" si="82">IF((S70=""),0,IF($D$69=$R$69,1,IF($D$69&lt;$R$69,3,IF($D$69&gt;$R$69,0))))</f>
        <v>1</v>
      </c>
      <c r="M70" s="56">
        <f t="shared" ref="M70:M79" si="83">$R$69</f>
        <v>1</v>
      </c>
      <c r="N70" s="56">
        <f t="shared" ref="N70:N79" si="84">$D$69</f>
        <v>1</v>
      </c>
      <c r="O70" s="56">
        <f t="shared" ref="O70:O79" si="85">IF((S70=""),0,IF($D$69&lt;$R$69,1,0))</f>
        <v>0</v>
      </c>
      <c r="P70" s="56">
        <f t="shared" ref="P70:P79" si="86">IF((S70=""),0,IF($D$69=$R$69,1,0))</f>
        <v>1</v>
      </c>
      <c r="Q70" s="56">
        <f t="shared" ref="Q70:Q79" si="87">IF((S70=""),0,IF($D$69&gt;$R$69,1,0))</f>
        <v>0</v>
      </c>
      <c r="R70" s="56"/>
      <c r="S70" s="55" t="s">
        <v>77</v>
      </c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 t="s">
        <v>84</v>
      </c>
      <c r="D71" s="56"/>
      <c r="E71" s="56">
        <f t="shared" si="76"/>
        <v>1</v>
      </c>
      <c r="F71" s="56">
        <f t="shared" si="77"/>
        <v>1</v>
      </c>
      <c r="G71" s="56">
        <f t="shared" si="78"/>
        <v>1</v>
      </c>
      <c r="H71" s="56">
        <f t="shared" si="79"/>
        <v>0</v>
      </c>
      <c r="I71" s="56">
        <f t="shared" si="80"/>
        <v>1</v>
      </c>
      <c r="J71" s="56">
        <f t="shared" si="81"/>
        <v>0</v>
      </c>
      <c r="K71" s="57"/>
      <c r="L71" s="56">
        <f t="shared" si="82"/>
        <v>1</v>
      </c>
      <c r="M71" s="56">
        <f t="shared" si="83"/>
        <v>1</v>
      </c>
      <c r="N71" s="56">
        <f t="shared" si="84"/>
        <v>1</v>
      </c>
      <c r="O71" s="56">
        <f t="shared" si="85"/>
        <v>0</v>
      </c>
      <c r="P71" s="56">
        <f t="shared" si="86"/>
        <v>1</v>
      </c>
      <c r="Q71" s="56">
        <f t="shared" si="87"/>
        <v>0</v>
      </c>
      <c r="R71" s="56"/>
      <c r="S71" s="55" t="s">
        <v>13</v>
      </c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 t="s">
        <v>173</v>
      </c>
      <c r="D72" s="56"/>
      <c r="E72" s="56">
        <f t="shared" si="76"/>
        <v>1</v>
      </c>
      <c r="F72" s="56">
        <f t="shared" si="77"/>
        <v>1</v>
      </c>
      <c r="G72" s="56">
        <f t="shared" si="78"/>
        <v>1</v>
      </c>
      <c r="H72" s="56">
        <f t="shared" si="79"/>
        <v>0</v>
      </c>
      <c r="I72" s="56">
        <f t="shared" si="80"/>
        <v>1</v>
      </c>
      <c r="J72" s="56">
        <f t="shared" si="81"/>
        <v>0</v>
      </c>
      <c r="K72" s="57"/>
      <c r="L72" s="56">
        <f t="shared" si="82"/>
        <v>1</v>
      </c>
      <c r="M72" s="56">
        <f t="shared" si="83"/>
        <v>1</v>
      </c>
      <c r="N72" s="56">
        <f t="shared" si="84"/>
        <v>1</v>
      </c>
      <c r="O72" s="56">
        <f t="shared" si="85"/>
        <v>0</v>
      </c>
      <c r="P72" s="56">
        <f t="shared" si="86"/>
        <v>1</v>
      </c>
      <c r="Q72" s="56">
        <f t="shared" si="87"/>
        <v>0</v>
      </c>
      <c r="R72" s="56"/>
      <c r="S72" s="55" t="s">
        <v>144</v>
      </c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 t="s">
        <v>116</v>
      </c>
      <c r="D73" s="56"/>
      <c r="E73" s="56">
        <f t="shared" si="76"/>
        <v>1</v>
      </c>
      <c r="F73" s="56">
        <f t="shared" si="77"/>
        <v>1</v>
      </c>
      <c r="G73" s="56">
        <f t="shared" si="78"/>
        <v>1</v>
      </c>
      <c r="H73" s="56">
        <f t="shared" si="79"/>
        <v>0</v>
      </c>
      <c r="I73" s="56">
        <f t="shared" si="80"/>
        <v>1</v>
      </c>
      <c r="J73" s="56">
        <f t="shared" si="81"/>
        <v>0</v>
      </c>
      <c r="K73" s="57"/>
      <c r="L73" s="56">
        <f t="shared" si="82"/>
        <v>1</v>
      </c>
      <c r="M73" s="56">
        <f t="shared" si="83"/>
        <v>1</v>
      </c>
      <c r="N73" s="56">
        <f t="shared" si="84"/>
        <v>1</v>
      </c>
      <c r="O73" s="56">
        <f t="shared" si="85"/>
        <v>0</v>
      </c>
      <c r="P73" s="56">
        <f t="shared" si="86"/>
        <v>1</v>
      </c>
      <c r="Q73" s="56">
        <f t="shared" si="87"/>
        <v>0</v>
      </c>
      <c r="R73" s="56"/>
      <c r="S73" s="55" t="s">
        <v>197</v>
      </c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 t="s">
        <v>85</v>
      </c>
      <c r="D74" s="56"/>
      <c r="E74" s="56">
        <f t="shared" si="76"/>
        <v>1</v>
      </c>
      <c r="F74" s="56">
        <f t="shared" si="77"/>
        <v>1</v>
      </c>
      <c r="G74" s="56">
        <f t="shared" si="78"/>
        <v>1</v>
      </c>
      <c r="H74" s="56">
        <f t="shared" si="79"/>
        <v>0</v>
      </c>
      <c r="I74" s="56">
        <f t="shared" si="80"/>
        <v>1</v>
      </c>
      <c r="J74" s="56">
        <f t="shared" si="81"/>
        <v>0</v>
      </c>
      <c r="K74" s="57"/>
      <c r="L74" s="56">
        <f t="shared" si="82"/>
        <v>1</v>
      </c>
      <c r="M74" s="56">
        <f t="shared" si="83"/>
        <v>1</v>
      </c>
      <c r="N74" s="56">
        <f t="shared" si="84"/>
        <v>1</v>
      </c>
      <c r="O74" s="56">
        <f t="shared" si="85"/>
        <v>0</v>
      </c>
      <c r="P74" s="56">
        <f t="shared" si="86"/>
        <v>1</v>
      </c>
      <c r="Q74" s="56">
        <f t="shared" si="87"/>
        <v>0</v>
      </c>
      <c r="R74" s="56"/>
      <c r="S74" s="55" t="s">
        <v>14</v>
      </c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 t="s">
        <v>147</v>
      </c>
      <c r="D75" s="56"/>
      <c r="E75" s="56">
        <f t="shared" si="76"/>
        <v>1</v>
      </c>
      <c r="F75" s="56">
        <f t="shared" si="77"/>
        <v>1</v>
      </c>
      <c r="G75" s="56">
        <f t="shared" si="78"/>
        <v>1</v>
      </c>
      <c r="H75" s="56">
        <f t="shared" si="79"/>
        <v>0</v>
      </c>
      <c r="I75" s="56">
        <f t="shared" si="80"/>
        <v>1</v>
      </c>
      <c r="J75" s="56">
        <f t="shared" si="81"/>
        <v>0</v>
      </c>
      <c r="K75" s="57"/>
      <c r="L75" s="56">
        <f t="shared" si="82"/>
        <v>1</v>
      </c>
      <c r="M75" s="56">
        <f t="shared" si="83"/>
        <v>1</v>
      </c>
      <c r="N75" s="56">
        <f t="shared" si="84"/>
        <v>1</v>
      </c>
      <c r="O75" s="56">
        <f t="shared" si="85"/>
        <v>0</v>
      </c>
      <c r="P75" s="56">
        <f t="shared" si="86"/>
        <v>1</v>
      </c>
      <c r="Q75" s="56">
        <f t="shared" si="87"/>
        <v>0</v>
      </c>
      <c r="R75" s="56"/>
      <c r="S75" s="55" t="s">
        <v>172</v>
      </c>
      <c r="T75" s="34"/>
      <c r="U75" s="153" t="str">
        <f>IFERROR(VLOOKUP(V75,Resumo!$D$7:$E$147,2,FALSE),"")</f>
        <v/>
      </c>
      <c r="V75" s="114"/>
      <c r="W75" s="114">
        <f t="shared" ref="W75:AC77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 t="s">
        <v>175</v>
      </c>
      <c r="D76" s="56"/>
      <c r="E76" s="56">
        <f t="shared" si="76"/>
        <v>1</v>
      </c>
      <c r="F76" s="56">
        <f t="shared" si="77"/>
        <v>1</v>
      </c>
      <c r="G76" s="56">
        <f t="shared" si="78"/>
        <v>1</v>
      </c>
      <c r="H76" s="56">
        <f t="shared" si="79"/>
        <v>0</v>
      </c>
      <c r="I76" s="56">
        <f t="shared" si="80"/>
        <v>1</v>
      </c>
      <c r="J76" s="56">
        <f t="shared" si="81"/>
        <v>0</v>
      </c>
      <c r="K76" s="57"/>
      <c r="L76" s="56">
        <f t="shared" si="82"/>
        <v>1</v>
      </c>
      <c r="M76" s="56">
        <f t="shared" si="83"/>
        <v>1</v>
      </c>
      <c r="N76" s="56">
        <f t="shared" si="84"/>
        <v>1</v>
      </c>
      <c r="O76" s="56">
        <f t="shared" si="85"/>
        <v>0</v>
      </c>
      <c r="P76" s="56">
        <f t="shared" si="86"/>
        <v>1</v>
      </c>
      <c r="Q76" s="56">
        <f t="shared" si="87"/>
        <v>0</v>
      </c>
      <c r="R76" s="56"/>
      <c r="S76" s="55" t="s">
        <v>143</v>
      </c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 t="s">
        <v>148</v>
      </c>
      <c r="D77" s="56">
        <v>1</v>
      </c>
      <c r="E77" s="56">
        <f t="shared" si="76"/>
        <v>1</v>
      </c>
      <c r="F77" s="56">
        <f t="shared" si="77"/>
        <v>1</v>
      </c>
      <c r="G77" s="56">
        <f t="shared" si="78"/>
        <v>1</v>
      </c>
      <c r="H77" s="56">
        <f t="shared" si="79"/>
        <v>0</v>
      </c>
      <c r="I77" s="56">
        <f t="shared" si="80"/>
        <v>1</v>
      </c>
      <c r="J77" s="56">
        <f t="shared" si="81"/>
        <v>0</v>
      </c>
      <c r="K77" s="57"/>
      <c r="L77" s="56">
        <f t="shared" si="82"/>
        <v>1</v>
      </c>
      <c r="M77" s="56">
        <f t="shared" si="83"/>
        <v>1</v>
      </c>
      <c r="N77" s="56">
        <f t="shared" si="84"/>
        <v>1</v>
      </c>
      <c r="O77" s="56">
        <f t="shared" si="85"/>
        <v>0</v>
      </c>
      <c r="P77" s="56">
        <f t="shared" si="86"/>
        <v>1</v>
      </c>
      <c r="Q77" s="56">
        <f t="shared" si="87"/>
        <v>0</v>
      </c>
      <c r="R77" s="56">
        <v>1</v>
      </c>
      <c r="S77" s="55" t="s">
        <v>15</v>
      </c>
      <c r="T77" s="34"/>
      <c r="U77" s="118"/>
      <c r="V77" s="118"/>
      <c r="W77" s="118">
        <f t="shared" si="88"/>
        <v>0</v>
      </c>
      <c r="X77" s="118">
        <f t="shared" si="88"/>
        <v>0</v>
      </c>
      <c r="Y77" s="118">
        <f t="shared" si="88"/>
        <v>0</v>
      </c>
      <c r="Z77" s="118">
        <f t="shared" si="88"/>
        <v>0</v>
      </c>
      <c r="AA77" s="118">
        <f t="shared" si="88"/>
        <v>0</v>
      </c>
      <c r="AB77" s="118">
        <f t="shared" si="88"/>
        <v>0</v>
      </c>
      <c r="AC77" s="119">
        <f t="shared" si="88"/>
        <v>0</v>
      </c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1</v>
      </c>
      <c r="G78" s="56">
        <f t="shared" si="78"/>
        <v>1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1</v>
      </c>
      <c r="N78" s="56">
        <f t="shared" si="84"/>
        <v>1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1</v>
      </c>
      <c r="G79" s="67">
        <f t="shared" si="78"/>
        <v>1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1</v>
      </c>
      <c r="N79" s="67">
        <f t="shared" si="84"/>
        <v>1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31:BG31"/>
    <mergeCell ref="BB32:BG33"/>
    <mergeCell ref="BB35:BG35"/>
    <mergeCell ref="BB36:BG37"/>
    <mergeCell ref="AA37:AA40"/>
    <mergeCell ref="AI37:AI40"/>
    <mergeCell ref="AG38:AG40"/>
    <mergeCell ref="AD37:AD40"/>
    <mergeCell ref="AE37:AE40"/>
    <mergeCell ref="AF37:AF40"/>
    <mergeCell ref="AH37:AH40"/>
    <mergeCell ref="U39:V39"/>
    <mergeCell ref="U40:V40"/>
    <mergeCell ref="AB37:AB40"/>
    <mergeCell ref="AC37:AC40"/>
    <mergeCell ref="U37:V37"/>
    <mergeCell ref="W37:W40"/>
    <mergeCell ref="X37:X40"/>
    <mergeCell ref="Y37:Y40"/>
    <mergeCell ref="Z37:Z40"/>
    <mergeCell ref="BB22:BG22"/>
    <mergeCell ref="BB23:BG24"/>
    <mergeCell ref="AU27:AZ27"/>
    <mergeCell ref="BI27:BN27"/>
    <mergeCell ref="AU28:AZ29"/>
    <mergeCell ref="BI28:BN29"/>
    <mergeCell ref="BB8:BG8"/>
    <mergeCell ref="BB9:BG10"/>
    <mergeCell ref="AV14:BA14"/>
    <mergeCell ref="BH14:BM14"/>
    <mergeCell ref="AV15:BA16"/>
    <mergeCell ref="BH15:BM16"/>
  </mergeCells>
  <conditionalFormatting sqref="C4">
    <cfRule type="cellIs" dxfId="3110" priority="23" operator="equal">
      <formula>"Laranja"</formula>
    </cfRule>
    <cfRule type="cellIs" dxfId="3109" priority="29" operator="equal">
      <formula>"Vermelho"</formula>
    </cfRule>
    <cfRule type="cellIs" dxfId="3108" priority="28" operator="equal">
      <formula>"Verde"</formula>
    </cfRule>
    <cfRule type="cellIs" dxfId="3107" priority="27" operator="equal">
      <formula>"Amarelo"</formula>
    </cfRule>
    <cfRule type="cellIs" dxfId="3106" priority="26" operator="equal">
      <formula>"Cinza"</formula>
    </cfRule>
    <cfRule type="cellIs" dxfId="3105" priority="25" operator="equal">
      <formula>"Roxo"</formula>
    </cfRule>
    <cfRule type="cellIs" dxfId="3104" priority="24" operator="equal">
      <formula>"Preto"</formula>
    </cfRule>
    <cfRule type="cellIs" dxfId="3103" priority="30" operator="equal">
      <formula>"Azul"</formula>
    </cfRule>
  </conditionalFormatting>
  <conditionalFormatting sqref="C17">
    <cfRule type="cellIs" dxfId="3102" priority="41" operator="equal">
      <formula>"Roxo"</formula>
    </cfRule>
    <cfRule type="cellIs" dxfId="3101" priority="42" operator="equal">
      <formula>"Cinza"</formula>
    </cfRule>
    <cfRule type="cellIs" dxfId="3100" priority="43" operator="equal">
      <formula>"Amarelo"</formula>
    </cfRule>
    <cfRule type="cellIs" dxfId="3099" priority="44" operator="equal">
      <formula>"Verde"</formula>
    </cfRule>
    <cfRule type="cellIs" dxfId="3098" priority="39" operator="equal">
      <formula>"Laranja"</formula>
    </cfRule>
    <cfRule type="cellIs" dxfId="3097" priority="46" operator="equal">
      <formula>"Azul"</formula>
    </cfRule>
    <cfRule type="cellIs" dxfId="3096" priority="40" operator="equal">
      <formula>"Preto"</formula>
    </cfRule>
    <cfRule type="cellIs" dxfId="3095" priority="45" operator="equal">
      <formula>"Vermelho"</formula>
    </cfRule>
  </conditionalFormatting>
  <conditionalFormatting sqref="C30">
    <cfRule type="cellIs" dxfId="3094" priority="55" operator="equal">
      <formula>"Laranja"</formula>
    </cfRule>
    <cfRule type="cellIs" dxfId="3093" priority="62" operator="equal">
      <formula>"Azul"</formula>
    </cfRule>
    <cfRule type="cellIs" dxfId="3092" priority="60" operator="equal">
      <formula>"Verde"</formula>
    </cfRule>
    <cfRule type="cellIs" dxfId="3091" priority="59" operator="equal">
      <formula>"Amarelo"</formula>
    </cfRule>
    <cfRule type="cellIs" dxfId="3090" priority="58" operator="equal">
      <formula>"Cinza"</formula>
    </cfRule>
    <cfRule type="cellIs" dxfId="3089" priority="61" operator="equal">
      <formula>"Vermelho"</formula>
    </cfRule>
    <cfRule type="cellIs" dxfId="3088" priority="57" operator="equal">
      <formula>"Roxo"</formula>
    </cfRule>
    <cfRule type="cellIs" dxfId="3087" priority="56" operator="equal">
      <formula>"Preto"</formula>
    </cfRule>
  </conditionalFormatting>
  <conditionalFormatting sqref="C43">
    <cfRule type="cellIs" dxfId="3086" priority="78" operator="equal">
      <formula>"Azul"</formula>
    </cfRule>
    <cfRule type="cellIs" dxfId="3085" priority="77" operator="equal">
      <formula>"Vermelho"</formula>
    </cfRule>
    <cfRule type="cellIs" dxfId="3084" priority="76" operator="equal">
      <formula>"Verde"</formula>
    </cfRule>
    <cfRule type="cellIs" dxfId="3083" priority="75" operator="equal">
      <formula>"Amarelo"</formula>
    </cfRule>
    <cfRule type="cellIs" dxfId="3082" priority="74" operator="equal">
      <formula>"Cinza"</formula>
    </cfRule>
    <cfRule type="cellIs" dxfId="3081" priority="73" operator="equal">
      <formula>"Roxo"</formula>
    </cfRule>
    <cfRule type="cellIs" dxfId="3080" priority="71" operator="equal">
      <formula>"Laranja"</formula>
    </cfRule>
    <cfRule type="cellIs" dxfId="3079" priority="72" operator="equal">
      <formula>"Preto"</formula>
    </cfRule>
  </conditionalFormatting>
  <conditionalFormatting sqref="C56">
    <cfRule type="cellIs" dxfId="3078" priority="89" operator="equal">
      <formula>"Roxo"</formula>
    </cfRule>
    <cfRule type="cellIs" dxfId="3077" priority="87" operator="equal">
      <formula>"Laranja"</formula>
    </cfRule>
    <cfRule type="cellIs" dxfId="3076" priority="90" operator="equal">
      <formula>"Cinza"</formula>
    </cfRule>
    <cfRule type="cellIs" dxfId="3075" priority="91" operator="equal">
      <formula>"Amarelo"</formula>
    </cfRule>
    <cfRule type="cellIs" dxfId="3074" priority="92" operator="equal">
      <formula>"Verde"</formula>
    </cfRule>
    <cfRule type="cellIs" dxfId="3073" priority="93" operator="equal">
      <formula>"Vermelho"</formula>
    </cfRule>
    <cfRule type="cellIs" dxfId="3072" priority="94" operator="equal">
      <formula>"Azul"</formula>
    </cfRule>
    <cfRule type="cellIs" dxfId="3071" priority="88" operator="equal">
      <formula>"Preto"</formula>
    </cfRule>
  </conditionalFormatting>
  <conditionalFormatting sqref="C69">
    <cfRule type="cellIs" dxfId="3070" priority="103" operator="equal">
      <formula>"Laranja"</formula>
    </cfRule>
    <cfRule type="cellIs" dxfId="3069" priority="108" operator="equal">
      <formula>"Verde"</formula>
    </cfRule>
    <cfRule type="cellIs" dxfId="3068" priority="107" operator="equal">
      <formula>"Amarelo"</formula>
    </cfRule>
    <cfRule type="cellIs" dxfId="3067" priority="106" operator="equal">
      <formula>"Cinza"</formula>
    </cfRule>
    <cfRule type="cellIs" dxfId="3066" priority="105" operator="equal">
      <formula>"Roxo"</formula>
    </cfRule>
    <cfRule type="cellIs" dxfId="3065" priority="104" operator="equal">
      <formula>"Preto"</formula>
    </cfRule>
    <cfRule type="cellIs" dxfId="3064" priority="110" operator="equal">
      <formula>"Azul"</formula>
    </cfRule>
    <cfRule type="cellIs" dxfId="3063" priority="109" operator="equal">
      <formula>"Vermelho"</formula>
    </cfRule>
  </conditionalFormatting>
  <conditionalFormatting sqref="C82">
    <cfRule type="cellIs" dxfId="3062" priority="126" operator="equal">
      <formula>"Azul"</formula>
    </cfRule>
    <cfRule type="cellIs" dxfId="3061" priority="119" operator="equal">
      <formula>"Laranja"</formula>
    </cfRule>
    <cfRule type="cellIs" dxfId="3060" priority="120" operator="equal">
      <formula>"Preto"</formula>
    </cfRule>
    <cfRule type="cellIs" dxfId="3059" priority="121" operator="equal">
      <formula>"Roxo"</formula>
    </cfRule>
    <cfRule type="cellIs" dxfId="3058" priority="122" operator="equal">
      <formula>"Cinza"</formula>
    </cfRule>
    <cfRule type="cellIs" dxfId="3057" priority="123" operator="equal">
      <formula>"Amarelo"</formula>
    </cfRule>
    <cfRule type="cellIs" dxfId="3056" priority="124" operator="equal">
      <formula>"Verde"</formula>
    </cfRule>
    <cfRule type="cellIs" dxfId="3055" priority="125" operator="equal">
      <formula>"Vermelho"</formula>
    </cfRule>
  </conditionalFormatting>
  <conditionalFormatting sqref="C95">
    <cfRule type="cellIs" dxfId="3054" priority="142" operator="equal">
      <formula>"Azul"</formula>
    </cfRule>
    <cfRule type="cellIs" dxfId="3053" priority="141" operator="equal">
      <formula>"Vermelho"</formula>
    </cfRule>
    <cfRule type="cellIs" dxfId="3052" priority="140" operator="equal">
      <formula>"Verde"</formula>
    </cfRule>
    <cfRule type="cellIs" dxfId="3051" priority="139" operator="equal">
      <formula>"Amarelo"</formula>
    </cfRule>
    <cfRule type="cellIs" dxfId="3050" priority="138" operator="equal">
      <formula>"Cinza"</formula>
    </cfRule>
    <cfRule type="cellIs" dxfId="3049" priority="137" operator="equal">
      <formula>"Roxo"</formula>
    </cfRule>
    <cfRule type="cellIs" dxfId="3048" priority="136" operator="equal">
      <formula>"Preto"</formula>
    </cfRule>
    <cfRule type="cellIs" dxfId="3047" priority="135" operator="equal">
      <formula>"Laranja"</formula>
    </cfRule>
  </conditionalFormatting>
  <conditionalFormatting sqref="C108">
    <cfRule type="cellIs" dxfId="3046" priority="154" operator="equal">
      <formula>"Cinza"</formula>
    </cfRule>
    <cfRule type="cellIs" dxfId="3045" priority="153" operator="equal">
      <formula>"Roxo"</formula>
    </cfRule>
    <cfRule type="cellIs" dxfId="3044" priority="152" operator="equal">
      <formula>"Preto"</formula>
    </cfRule>
    <cfRule type="cellIs" dxfId="3043" priority="151" operator="equal">
      <formula>"Laranja"</formula>
    </cfRule>
    <cfRule type="cellIs" dxfId="3042" priority="158" operator="equal">
      <formula>"Azul"</formula>
    </cfRule>
    <cfRule type="cellIs" dxfId="3041" priority="157" operator="equal">
      <formula>"Vermelho"</formula>
    </cfRule>
    <cfRule type="cellIs" dxfId="3040" priority="156" operator="equal">
      <formula>"Verde"</formula>
    </cfRule>
    <cfRule type="cellIs" dxfId="3039" priority="155" operator="equal">
      <formula>"Amarelo"</formula>
    </cfRule>
  </conditionalFormatting>
  <conditionalFormatting sqref="C121">
    <cfRule type="cellIs" dxfId="3038" priority="174" operator="equal">
      <formula>"Azul"</formula>
    </cfRule>
    <cfRule type="cellIs" dxfId="3037" priority="168" operator="equal">
      <formula>"Preto"</formula>
    </cfRule>
    <cfRule type="cellIs" dxfId="3036" priority="167" operator="equal">
      <formula>"Laranja"</formula>
    </cfRule>
    <cfRule type="cellIs" dxfId="3035" priority="169" operator="equal">
      <formula>"Roxo"</formula>
    </cfRule>
    <cfRule type="cellIs" dxfId="3034" priority="170" operator="equal">
      <formula>"Cinza"</formula>
    </cfRule>
    <cfRule type="cellIs" dxfId="3033" priority="171" operator="equal">
      <formula>"Amarelo"</formula>
    </cfRule>
    <cfRule type="cellIs" dxfId="3032" priority="172" operator="equal">
      <formula>"Verde"</formula>
    </cfRule>
    <cfRule type="cellIs" dxfId="3031" priority="173" operator="equal">
      <formula>"Vermelho"</formula>
    </cfRule>
  </conditionalFormatting>
  <conditionalFormatting sqref="S4">
    <cfRule type="cellIs" dxfId="3030" priority="31" operator="equal">
      <formula>"Laranja"</formula>
    </cfRule>
    <cfRule type="cellIs" dxfId="3029" priority="35" operator="equal">
      <formula>"Amarelo"</formula>
    </cfRule>
    <cfRule type="cellIs" dxfId="3028" priority="36" operator="equal">
      <formula>"Verde"</formula>
    </cfRule>
    <cfRule type="cellIs" dxfId="3027" priority="38" operator="equal">
      <formula>"Azul"</formula>
    </cfRule>
    <cfRule type="cellIs" dxfId="3026" priority="32" operator="equal">
      <formula>"Preto"</formula>
    </cfRule>
    <cfRule type="cellIs" dxfId="3025" priority="33" operator="equal">
      <formula>"Roxo"</formula>
    </cfRule>
    <cfRule type="cellIs" dxfId="3024" priority="34" operator="equal">
      <formula>"Cinza"</formula>
    </cfRule>
    <cfRule type="cellIs" dxfId="3023" priority="37" operator="equal">
      <formula>"Vermelho"</formula>
    </cfRule>
  </conditionalFormatting>
  <conditionalFormatting sqref="S17">
    <cfRule type="cellIs" dxfId="3022" priority="52" operator="equal">
      <formula>"Verde"</formula>
    </cfRule>
    <cfRule type="cellIs" dxfId="3021" priority="53" operator="equal">
      <formula>"Vermelho"</formula>
    </cfRule>
    <cfRule type="cellIs" dxfId="3020" priority="54" operator="equal">
      <formula>"Azul"</formula>
    </cfRule>
    <cfRule type="cellIs" dxfId="3019" priority="47" operator="equal">
      <formula>"Laranja"</formula>
    </cfRule>
    <cfRule type="cellIs" dxfId="3018" priority="48" operator="equal">
      <formula>"Preto"</formula>
    </cfRule>
    <cfRule type="cellIs" dxfId="3017" priority="49" operator="equal">
      <formula>"Roxo"</formula>
    </cfRule>
    <cfRule type="cellIs" dxfId="3016" priority="50" operator="equal">
      <formula>"Cinza"</formula>
    </cfRule>
    <cfRule type="cellIs" dxfId="3015" priority="51" operator="equal">
      <formula>"Amarelo"</formula>
    </cfRule>
  </conditionalFormatting>
  <conditionalFormatting sqref="S30">
    <cfRule type="cellIs" dxfId="3014" priority="67" operator="equal">
      <formula>"Amarelo"</formula>
    </cfRule>
    <cfRule type="cellIs" dxfId="3013" priority="68" operator="equal">
      <formula>"Verde"</formula>
    </cfRule>
    <cfRule type="cellIs" dxfId="3012" priority="69" operator="equal">
      <formula>"Vermelho"</formula>
    </cfRule>
    <cfRule type="cellIs" dxfId="3011" priority="70" operator="equal">
      <formula>"Azul"</formula>
    </cfRule>
    <cfRule type="cellIs" dxfId="3010" priority="63" operator="equal">
      <formula>"Laranja"</formula>
    </cfRule>
    <cfRule type="cellIs" dxfId="3009" priority="64" operator="equal">
      <formula>"Preto"</formula>
    </cfRule>
    <cfRule type="cellIs" dxfId="3008" priority="65" operator="equal">
      <formula>"Roxo"</formula>
    </cfRule>
    <cfRule type="cellIs" dxfId="3007" priority="66" operator="equal">
      <formula>"Cinza"</formula>
    </cfRule>
  </conditionalFormatting>
  <conditionalFormatting sqref="S43">
    <cfRule type="cellIs" dxfId="3006" priority="82" operator="equal">
      <formula>"Cinza"</formula>
    </cfRule>
    <cfRule type="cellIs" dxfId="3005" priority="81" operator="equal">
      <formula>"Roxo"</formula>
    </cfRule>
    <cfRule type="cellIs" dxfId="3004" priority="80" operator="equal">
      <formula>"Preto"</formula>
    </cfRule>
    <cfRule type="cellIs" dxfId="3003" priority="79" operator="equal">
      <formula>"Laranja"</formula>
    </cfRule>
    <cfRule type="cellIs" dxfId="3002" priority="84" operator="equal">
      <formula>"Verde"</formula>
    </cfRule>
    <cfRule type="cellIs" dxfId="3001" priority="85" operator="equal">
      <formula>"Vermelho"</formula>
    </cfRule>
    <cfRule type="cellIs" dxfId="3000" priority="83" operator="equal">
      <formula>"Amarelo"</formula>
    </cfRule>
    <cfRule type="cellIs" dxfId="2999" priority="86" operator="equal">
      <formula>"Azul"</formula>
    </cfRule>
  </conditionalFormatting>
  <conditionalFormatting sqref="S56">
    <cfRule type="cellIs" dxfId="2998" priority="102" operator="equal">
      <formula>"Azul"</formula>
    </cfRule>
    <cfRule type="cellIs" dxfId="2997" priority="101" operator="equal">
      <formula>"Vermelho"</formula>
    </cfRule>
    <cfRule type="cellIs" dxfId="2996" priority="100" operator="equal">
      <formula>"Verde"</formula>
    </cfRule>
    <cfRule type="cellIs" dxfId="2995" priority="99" operator="equal">
      <formula>"Amarelo"</formula>
    </cfRule>
    <cfRule type="cellIs" dxfId="2994" priority="98" operator="equal">
      <formula>"Cinza"</formula>
    </cfRule>
    <cfRule type="cellIs" dxfId="2993" priority="97" operator="equal">
      <formula>"Roxo"</formula>
    </cfRule>
    <cfRule type="cellIs" dxfId="2992" priority="96" operator="equal">
      <formula>"Preto"</formula>
    </cfRule>
    <cfRule type="cellIs" dxfId="2991" priority="95" operator="equal">
      <formula>"Laranja"</formula>
    </cfRule>
  </conditionalFormatting>
  <conditionalFormatting sqref="S69">
    <cfRule type="cellIs" dxfId="2990" priority="111" operator="equal">
      <formula>"Laranja"</formula>
    </cfRule>
    <cfRule type="cellIs" dxfId="2989" priority="112" operator="equal">
      <formula>"Preto"</formula>
    </cfRule>
    <cfRule type="cellIs" dxfId="2988" priority="113" operator="equal">
      <formula>"Roxo"</formula>
    </cfRule>
    <cfRule type="cellIs" dxfId="2987" priority="114" operator="equal">
      <formula>"Cinza"</formula>
    </cfRule>
    <cfRule type="cellIs" dxfId="2986" priority="115" operator="equal">
      <formula>"Amarelo"</formula>
    </cfRule>
    <cfRule type="cellIs" dxfId="2985" priority="116" operator="equal">
      <formula>"Verde"</formula>
    </cfRule>
    <cfRule type="cellIs" dxfId="2984" priority="117" operator="equal">
      <formula>"Vermelho"</formula>
    </cfRule>
    <cfRule type="cellIs" dxfId="2983" priority="118" operator="equal">
      <formula>"Azul"</formula>
    </cfRule>
  </conditionalFormatting>
  <conditionalFormatting sqref="S82">
    <cfRule type="cellIs" dxfId="2982" priority="128" operator="equal">
      <formula>"Preto"</formula>
    </cfRule>
    <cfRule type="cellIs" dxfId="2981" priority="129" operator="equal">
      <formula>"Roxo"</formula>
    </cfRule>
    <cfRule type="cellIs" dxfId="2980" priority="130" operator="equal">
      <formula>"Cinza"</formula>
    </cfRule>
    <cfRule type="cellIs" dxfId="2979" priority="131" operator="equal">
      <formula>"Amarelo"</formula>
    </cfRule>
    <cfRule type="cellIs" dxfId="2978" priority="132" operator="equal">
      <formula>"Verde"</formula>
    </cfRule>
    <cfRule type="cellIs" dxfId="2977" priority="133" operator="equal">
      <formula>"Vermelho"</formula>
    </cfRule>
    <cfRule type="cellIs" dxfId="2976" priority="134" operator="equal">
      <formula>"Azul"</formula>
    </cfRule>
    <cfRule type="cellIs" dxfId="2975" priority="127" operator="equal">
      <formula>"Laranja"</formula>
    </cfRule>
  </conditionalFormatting>
  <conditionalFormatting sqref="S95">
    <cfRule type="cellIs" dxfId="2974" priority="144" operator="equal">
      <formula>"Preto"</formula>
    </cfRule>
    <cfRule type="cellIs" dxfId="2973" priority="150" operator="equal">
      <formula>"Azul"</formula>
    </cfRule>
    <cfRule type="cellIs" dxfId="2972" priority="149" operator="equal">
      <formula>"Vermelho"</formula>
    </cfRule>
    <cfRule type="cellIs" dxfId="2971" priority="148" operator="equal">
      <formula>"Verde"</formula>
    </cfRule>
    <cfRule type="cellIs" dxfId="2970" priority="147" operator="equal">
      <formula>"Amarelo"</formula>
    </cfRule>
    <cfRule type="cellIs" dxfId="2969" priority="146" operator="equal">
      <formula>"Cinza"</formula>
    </cfRule>
    <cfRule type="cellIs" dxfId="2968" priority="145" operator="equal">
      <formula>"Roxo"</formula>
    </cfRule>
    <cfRule type="cellIs" dxfId="2967" priority="143" operator="equal">
      <formula>"Laranja"</formula>
    </cfRule>
  </conditionalFormatting>
  <conditionalFormatting sqref="S108">
    <cfRule type="cellIs" dxfId="2966" priority="159" operator="equal">
      <formula>"Laranja"</formula>
    </cfRule>
    <cfRule type="cellIs" dxfId="2965" priority="160" operator="equal">
      <formula>"Preto"</formula>
    </cfRule>
    <cfRule type="cellIs" dxfId="2964" priority="161" operator="equal">
      <formula>"Roxo"</formula>
    </cfRule>
    <cfRule type="cellIs" dxfId="2963" priority="162" operator="equal">
      <formula>"Cinza"</formula>
    </cfRule>
    <cfRule type="cellIs" dxfId="2962" priority="163" operator="equal">
      <formula>"Amarelo"</formula>
    </cfRule>
    <cfRule type="cellIs" dxfId="2961" priority="164" operator="equal">
      <formula>"Verde"</formula>
    </cfRule>
    <cfRule type="cellIs" dxfId="2960" priority="166" operator="equal">
      <formula>"Azul"</formula>
    </cfRule>
    <cfRule type="cellIs" dxfId="2959" priority="165" operator="equal">
      <formula>"Vermelho"</formula>
    </cfRule>
  </conditionalFormatting>
  <conditionalFormatting sqref="S121">
    <cfRule type="cellIs" dxfId="2958" priority="175" operator="equal">
      <formula>"Laranja"</formula>
    </cfRule>
    <cfRule type="cellIs" dxfId="2957" priority="176" operator="equal">
      <formula>"Preto"</formula>
    </cfRule>
    <cfRule type="cellIs" dxfId="2956" priority="177" operator="equal">
      <formula>"Roxo"</formula>
    </cfRule>
    <cfRule type="cellIs" dxfId="2955" priority="178" operator="equal">
      <formula>"Cinza"</formula>
    </cfRule>
    <cfRule type="cellIs" dxfId="2954" priority="179" operator="equal">
      <formula>"Amarelo"</formula>
    </cfRule>
    <cfRule type="cellIs" dxfId="2953" priority="180" operator="equal">
      <formula>"Verde"</formula>
    </cfRule>
    <cfRule type="cellIs" dxfId="2952" priority="181" operator="equal">
      <formula>"Vermelho"</formula>
    </cfRule>
    <cfRule type="cellIs" dxfId="2951" priority="182" operator="equal">
      <formula>"Azul"</formula>
    </cfRule>
  </conditionalFormatting>
  <conditionalFormatting sqref="W43:AC76 AF44:AF45 AI44:AI45">
    <cfRule type="cellIs" dxfId="2950" priority="15" operator="greaterThan">
      <formula>0</formula>
    </cfRule>
  </conditionalFormatting>
  <conditionalFormatting sqref="AD3:AD5">
    <cfRule type="top10" dxfId="2949" priority="183" rank="1"/>
  </conditionalFormatting>
  <conditionalFormatting sqref="AD6:AD10">
    <cfRule type="top10" dxfId="2948" priority="14" rank="1"/>
  </conditionalFormatting>
  <conditionalFormatting sqref="AD11:AD18">
    <cfRule type="top10" dxfId="2947" priority="13" rank="2"/>
  </conditionalFormatting>
  <conditionalFormatting sqref="AD19:AD23">
    <cfRule type="top10" dxfId="2946" priority="12" rank="1"/>
  </conditionalFormatting>
  <conditionalFormatting sqref="AD24:AD31">
    <cfRule type="top10" dxfId="2945" priority="11" rank="2"/>
  </conditionalFormatting>
  <conditionalFormatting sqref="AD32:AD36">
    <cfRule type="top10" dxfId="2944" priority="10" rank="1"/>
  </conditionalFormatting>
  <conditionalFormatting sqref="AE3:AE36">
    <cfRule type="cellIs" dxfId="2943" priority="1" operator="equal">
      <formula>2</formula>
    </cfRule>
  </conditionalFormatting>
  <conditionalFormatting sqref="AF3:AF5">
    <cfRule type="top10" dxfId="2942" priority="22" rank="1"/>
  </conditionalFormatting>
  <conditionalFormatting sqref="AF6:AF10">
    <cfRule type="top10" dxfId="2941" priority="21" rank="1"/>
  </conditionalFormatting>
  <conditionalFormatting sqref="AF11:AF18">
    <cfRule type="top10" dxfId="2940" priority="20" rank="2"/>
  </conditionalFormatting>
  <conditionalFormatting sqref="AF19:AF23">
    <cfRule type="top10" dxfId="2939" priority="19" rank="1"/>
  </conditionalFormatting>
  <conditionalFormatting sqref="AF24:AF31">
    <cfRule type="top10" dxfId="2938" priority="18" rank="2"/>
  </conditionalFormatting>
  <conditionalFormatting sqref="AF32:AF36">
    <cfRule type="top10" dxfId="2937" priority="17" rank="1"/>
  </conditionalFormatting>
  <conditionalFormatting sqref="AG3:AG36">
    <cfRule type="cellIs" dxfId="2936" priority="16" operator="greaterThan">
      <formula>0</formula>
    </cfRule>
  </conditionalFormatting>
  <conditionalFormatting sqref="AH3:AH5">
    <cfRule type="top10" dxfId="2935" priority="7" bottom="1" rank="1"/>
  </conditionalFormatting>
  <conditionalFormatting sqref="AH6:AH10">
    <cfRule type="top10" dxfId="2934" priority="6" bottom="1" rank="1"/>
  </conditionalFormatting>
  <conditionalFormatting sqref="AH11:AH18">
    <cfRule type="top10" dxfId="2933" priority="5" bottom="1" rank="2"/>
  </conditionalFormatting>
  <conditionalFormatting sqref="AH19:AH23">
    <cfRule type="top10" dxfId="2932" priority="4" bottom="1" rank="1"/>
  </conditionalFormatting>
  <conditionalFormatting sqref="AH1:AI1">
    <cfRule type="cellIs" dxfId="2931" priority="8" operator="equal">
      <formula>2</formula>
    </cfRule>
    <cfRule type="cellIs" dxfId="2930" priority="9" operator="equal">
      <formula>1</formula>
    </cfRule>
  </conditionalFormatting>
  <conditionalFormatting sqref="AI24:AI31">
    <cfRule type="top10" dxfId="2929" priority="3" rank="2"/>
  </conditionalFormatting>
  <conditionalFormatting sqref="AI32:AI36">
    <cfRule type="top10" dxfId="2928" priority="2" rank="1"/>
  </conditionalFormatting>
  <pageMargins left="0.7" right="0.7" top="0.75" bottom="0.75" header="0" footer="0"/>
  <pageSetup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1436B-FF7D-4B96-80E5-9DEDC13B5F7F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W29" sqref="W29"/>
      <selection pane="topRight" activeCell="W29" sqref="W29"/>
      <selection pane="bottomLeft" activeCell="W29" sqref="W29"/>
      <selection pane="bottomRight" activeCell="U39" sqref="U39:V39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W26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77</v>
      </c>
      <c r="W3" s="169">
        <f t="shared" ref="W3:W36" si="0">COUNTIF($C$2:$C$123,V3)+COUNTIF($S$2:$S$123,V3)</f>
        <v>5</v>
      </c>
      <c r="X3" s="164">
        <f t="shared" ref="X3:X36" si="1">SUMIF($C$2:$C$123,V3,$F$2:$F$123)+SUMIF($S$2:$S$123,V3,$M$2:$M$123)</f>
        <v>11</v>
      </c>
      <c r="Y3" s="164">
        <f t="shared" ref="Y3:Y36" si="2">SUMIF($C$2:$C$123,V3,$G$2:$G$123)+SUMIF($S$2:$S$123,V3,$N$2:$N$123)</f>
        <v>6</v>
      </c>
      <c r="Z3" s="164">
        <f t="shared" ref="Z3:Z36" si="3">SUMIF($C$2:$C$123,V3,$H$2:$H$123)+SUMIF($S$2:$S$123,V3,$O$2:$O$123)</f>
        <v>4</v>
      </c>
      <c r="AA3" s="164">
        <f>SUMIF($C$2:$C$123,V3,$I$2:$I$123)+SUMIF($S$2:$S$123,V3,$P$2:P$123)</f>
        <v>0</v>
      </c>
      <c r="AB3" s="174">
        <f t="shared" ref="AB3:AB36" si="4">SUMIF($C$2:$C$123,V3,$J$2:$J$123)+SUMIF($S$2:$S$123,V3,$Q$2:$Q$123)</f>
        <v>1</v>
      </c>
      <c r="AC3" s="180">
        <f t="shared" ref="AC3:AC36" si="5">SUMIF($C$2:$C$123,V3,$E$2:$E$123)+SUMIF($S$2:$S$123,V3,$L$2:$L$123)</f>
        <v>12</v>
      </c>
      <c r="AD3" s="183">
        <f t="shared" ref="AD3:AD36" si="6">IFERROR(IF(W3&gt;=($AI$42*$AI$43),(AC3)/(W3*3),"-"),"-")</f>
        <v>0.8</v>
      </c>
      <c r="AE3" s="180">
        <f>IF(W3&gt;0,IF(AH3=MIN($AH$3:$AH$5),2,0),)</f>
        <v>2</v>
      </c>
      <c r="AF3" s="190">
        <f>IF(W3&gt;0,IF(AD3=MAX($AD$3:$AD$5),AC3+AE3+2,AC3+AE3),)</f>
        <v>16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1.2</v>
      </c>
      <c r="AI3" s="206">
        <f>IFERROR(IF(W3&gt;=($AI$42*$AI$43),X3/W3,"-"),"-")</f>
        <v>2.2000000000000002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199</v>
      </c>
      <c r="D4" s="49">
        <f>SUM(D5:D14)</f>
        <v>3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2</v>
      </c>
      <c r="S4" s="149" t="s">
        <v>198</v>
      </c>
      <c r="T4" s="34"/>
      <c r="U4" s="159" t="s">
        <v>18</v>
      </c>
      <c r="V4" s="197" t="s">
        <v>205</v>
      </c>
      <c r="W4" s="170">
        <f t="shared" si="0"/>
        <v>5</v>
      </c>
      <c r="X4" s="52">
        <f t="shared" si="1"/>
        <v>6</v>
      </c>
      <c r="Y4" s="52">
        <f t="shared" si="2"/>
        <v>11</v>
      </c>
      <c r="Z4" s="52">
        <f t="shared" si="3"/>
        <v>1</v>
      </c>
      <c r="AA4" s="52">
        <f>SUMIF($C$2:$C$123,V4,$I$2:$I$123)+SUMIF($S$2:$S$123,V4,$P$2:P$123)</f>
        <v>0</v>
      </c>
      <c r="AB4" s="171">
        <f t="shared" si="4"/>
        <v>4</v>
      </c>
      <c r="AC4" s="178">
        <f t="shared" si="5"/>
        <v>3</v>
      </c>
      <c r="AD4" s="181">
        <f t="shared" si="6"/>
        <v>0.2</v>
      </c>
      <c r="AE4" s="178">
        <f>IF(W4&gt;0,IF(AH4=MIN($AH$3:$AH$5),2,0),)</f>
        <v>0</v>
      </c>
      <c r="AF4" s="191">
        <f>IF(W4&gt;0,IF(AD4=MAX($AD$3:$AD$5),AC4+AE4+2,AC4+AE4),)</f>
        <v>3</v>
      </c>
      <c r="AG4" s="187">
        <f t="shared" si="7"/>
        <v>0</v>
      </c>
      <c r="AH4" s="53">
        <f t="shared" si="8"/>
        <v>2.2000000000000002</v>
      </c>
      <c r="AI4" s="207">
        <f t="shared" ref="AI4:AI36" si="9">IFERROR(IF(W4&gt;=($AI$42*$AI$43),X4/W4,"-"),"-")</f>
        <v>1.2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77</v>
      </c>
      <c r="D5" s="56"/>
      <c r="E5" s="56">
        <f t="shared" ref="E5:E14" si="10">IF((C5=""),0,IF($D$4=$R$4,1,IF($D$4&gt;$R$4,3,IF($D$4&lt;$R$4,0))))</f>
        <v>3</v>
      </c>
      <c r="F5" s="56">
        <f t="shared" ref="F5:F14" si="11">$D$4</f>
        <v>3</v>
      </c>
      <c r="G5" s="56">
        <f t="shared" ref="G5:G14" si="12">$R$4</f>
        <v>2</v>
      </c>
      <c r="H5" s="56">
        <f t="shared" ref="H5:H14" si="13">IF((C5=""),0,IF($D$4&gt;$R$4,1,0))</f>
        <v>1</v>
      </c>
      <c r="I5" s="56">
        <f t="shared" ref="I5:I14" si="14">IF((C5=""),0,IF($D$4=$R$4,1,0))</f>
        <v>0</v>
      </c>
      <c r="J5" s="56">
        <f t="shared" ref="J5:J14" si="15">IF((C5=""),0,IF($D$4&lt;$R$4,1,0))</f>
        <v>0</v>
      </c>
      <c r="K5" s="57"/>
      <c r="L5" s="56">
        <f t="shared" ref="L5:L14" si="16">IF((S5=""),0,IF($D$4=$R$4,1,IF($D$4&lt;$R$4,3,IF($D$4&gt;$R$4,0))))</f>
        <v>0</v>
      </c>
      <c r="M5" s="56">
        <f t="shared" ref="M5:M14" si="17">$R$4</f>
        <v>2</v>
      </c>
      <c r="N5" s="56">
        <f t="shared" ref="N5:N14" si="18">$D$4</f>
        <v>3</v>
      </c>
      <c r="O5" s="56">
        <f t="shared" ref="O5:O14" si="19">IF((S5=""),0,IF($D$4&lt;$R$4,1,0))</f>
        <v>0</v>
      </c>
      <c r="P5" s="56">
        <f t="shared" ref="P5:P14" si="20">IF((S5=""),0,IF($D$4=$R$4,1,0))</f>
        <v>0</v>
      </c>
      <c r="Q5" s="56">
        <f t="shared" ref="Q5:Q14" si="21">IF((S5=""),0,IF($D$4&gt;$R$4,1,0))</f>
        <v>1</v>
      </c>
      <c r="R5" s="56"/>
      <c r="S5" s="55" t="s">
        <v>205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13</v>
      </c>
      <c r="D6" s="56"/>
      <c r="E6" s="56">
        <f t="shared" si="10"/>
        <v>3</v>
      </c>
      <c r="F6" s="56">
        <f t="shared" si="11"/>
        <v>3</v>
      </c>
      <c r="G6" s="56">
        <f t="shared" si="12"/>
        <v>2</v>
      </c>
      <c r="H6" s="56">
        <f t="shared" si="13"/>
        <v>1</v>
      </c>
      <c r="I6" s="56">
        <f t="shared" si="14"/>
        <v>0</v>
      </c>
      <c r="J6" s="56">
        <f t="shared" si="15"/>
        <v>0</v>
      </c>
      <c r="K6" s="57"/>
      <c r="L6" s="56">
        <f t="shared" si="16"/>
        <v>0</v>
      </c>
      <c r="M6" s="56">
        <f t="shared" si="17"/>
        <v>2</v>
      </c>
      <c r="N6" s="56">
        <f t="shared" si="18"/>
        <v>3</v>
      </c>
      <c r="O6" s="56">
        <f t="shared" si="19"/>
        <v>0</v>
      </c>
      <c r="P6" s="56">
        <f t="shared" si="20"/>
        <v>0</v>
      </c>
      <c r="Q6" s="56">
        <f t="shared" si="21"/>
        <v>1</v>
      </c>
      <c r="R6" s="56"/>
      <c r="S6" s="55" t="s">
        <v>84</v>
      </c>
      <c r="T6" s="34"/>
      <c r="U6" s="163" t="s">
        <v>78</v>
      </c>
      <c r="V6" s="199" t="s">
        <v>13</v>
      </c>
      <c r="W6" s="169">
        <f t="shared" si="0"/>
        <v>4</v>
      </c>
      <c r="X6" s="164">
        <f t="shared" si="1"/>
        <v>4</v>
      </c>
      <c r="Y6" s="164">
        <f t="shared" si="2"/>
        <v>7</v>
      </c>
      <c r="Z6" s="164">
        <f t="shared" si="3"/>
        <v>1</v>
      </c>
      <c r="AA6" s="164">
        <f>SUMIF($C$2:$C$123,V6,$I$2:$I$123)+SUMIF($S$2:$S$123,V6,$P$2:P$123)</f>
        <v>0</v>
      </c>
      <c r="AB6" s="174">
        <f t="shared" si="4"/>
        <v>3</v>
      </c>
      <c r="AC6" s="180">
        <f t="shared" si="5"/>
        <v>3</v>
      </c>
      <c r="AD6" s="183">
        <f t="shared" si="6"/>
        <v>0.25</v>
      </c>
      <c r="AE6" s="180">
        <f>IF(W6&gt;0,IF(AH6=MIN($AH$6:$AH$10),2,0),)</f>
        <v>0</v>
      </c>
      <c r="AF6" s="190">
        <f>IF(W6&gt;0,IF(AD6=MAX($AD$6:$AD$10),AC6+AE6+2,AC6+AE6),)</f>
        <v>3</v>
      </c>
      <c r="AG6" s="189">
        <f t="shared" si="7"/>
        <v>0</v>
      </c>
      <c r="AH6" s="165">
        <f t="shared" si="8"/>
        <v>1.75</v>
      </c>
      <c r="AI6" s="206">
        <f t="shared" si="9"/>
        <v>1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146</v>
      </c>
      <c r="D7" s="56"/>
      <c r="E7" s="56">
        <f t="shared" si="10"/>
        <v>3</v>
      </c>
      <c r="F7" s="56">
        <f t="shared" si="11"/>
        <v>3</v>
      </c>
      <c r="G7" s="56">
        <f t="shared" si="12"/>
        <v>2</v>
      </c>
      <c r="H7" s="56">
        <f t="shared" si="13"/>
        <v>1</v>
      </c>
      <c r="I7" s="56">
        <f t="shared" si="14"/>
        <v>0</v>
      </c>
      <c r="J7" s="56">
        <f t="shared" si="15"/>
        <v>0</v>
      </c>
      <c r="K7" s="57"/>
      <c r="L7" s="56">
        <f t="shared" si="16"/>
        <v>0</v>
      </c>
      <c r="M7" s="56">
        <f t="shared" si="17"/>
        <v>2</v>
      </c>
      <c r="N7" s="56">
        <f t="shared" si="18"/>
        <v>3</v>
      </c>
      <c r="O7" s="56">
        <f t="shared" si="19"/>
        <v>0</v>
      </c>
      <c r="P7" s="56">
        <f t="shared" si="20"/>
        <v>0</v>
      </c>
      <c r="Q7" s="56">
        <f t="shared" si="21"/>
        <v>1</v>
      </c>
      <c r="R7" s="56"/>
      <c r="S7" s="55" t="s">
        <v>173</v>
      </c>
      <c r="T7" s="34"/>
      <c r="U7" s="166" t="s">
        <v>78</v>
      </c>
      <c r="V7" s="200" t="s">
        <v>84</v>
      </c>
      <c r="W7" s="170">
        <f t="shared" si="0"/>
        <v>4</v>
      </c>
      <c r="X7" s="52">
        <f t="shared" si="1"/>
        <v>7</v>
      </c>
      <c r="Y7" s="52">
        <f t="shared" si="2"/>
        <v>7</v>
      </c>
      <c r="Z7" s="52">
        <f t="shared" si="3"/>
        <v>2</v>
      </c>
      <c r="AA7" s="52">
        <f>SUMIF($C$2:$C$123,V7,$I$2:$I$123)+SUMIF($S$2:$S$123,V7,$P$2:P$123)</f>
        <v>0</v>
      </c>
      <c r="AB7" s="171">
        <f t="shared" si="4"/>
        <v>2</v>
      </c>
      <c r="AC7" s="178">
        <f t="shared" si="5"/>
        <v>6</v>
      </c>
      <c r="AD7" s="181">
        <f t="shared" si="6"/>
        <v>0.5</v>
      </c>
      <c r="AE7" s="178">
        <f>IF(W7&gt;0,IF(AH7=MIN($AH$6:$AH$10),2,0),)</f>
        <v>0</v>
      </c>
      <c r="AF7" s="191">
        <f>IF(W7&gt;0,IF(AD7=MAX($AD$6:$AD$10),AC7+AE7+2,AC7+AE7),)</f>
        <v>6</v>
      </c>
      <c r="AG7" s="187">
        <f t="shared" si="7"/>
        <v>0</v>
      </c>
      <c r="AH7" s="53">
        <f t="shared" si="8"/>
        <v>1.75</v>
      </c>
      <c r="AI7" s="207">
        <f t="shared" si="9"/>
        <v>1.75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82</v>
      </c>
      <c r="D8" s="56"/>
      <c r="E8" s="56">
        <f t="shared" si="10"/>
        <v>3</v>
      </c>
      <c r="F8" s="56">
        <f t="shared" si="11"/>
        <v>3</v>
      </c>
      <c r="G8" s="56">
        <f t="shared" si="12"/>
        <v>2</v>
      </c>
      <c r="H8" s="56">
        <f t="shared" si="13"/>
        <v>1</v>
      </c>
      <c r="I8" s="56">
        <f t="shared" si="14"/>
        <v>0</v>
      </c>
      <c r="J8" s="56">
        <f t="shared" si="15"/>
        <v>0</v>
      </c>
      <c r="K8" s="57"/>
      <c r="L8" s="56">
        <f t="shared" si="16"/>
        <v>0</v>
      </c>
      <c r="M8" s="56">
        <f t="shared" si="17"/>
        <v>2</v>
      </c>
      <c r="N8" s="56">
        <f t="shared" si="18"/>
        <v>3</v>
      </c>
      <c r="O8" s="56">
        <f t="shared" si="19"/>
        <v>0</v>
      </c>
      <c r="P8" s="56">
        <f t="shared" si="20"/>
        <v>0</v>
      </c>
      <c r="Q8" s="56">
        <f t="shared" si="21"/>
        <v>1</v>
      </c>
      <c r="R8" s="56">
        <v>1</v>
      </c>
      <c r="S8" s="55" t="s">
        <v>144</v>
      </c>
      <c r="T8" s="34"/>
      <c r="U8" s="159" t="s">
        <v>78</v>
      </c>
      <c r="V8" s="197" t="s">
        <v>85</v>
      </c>
      <c r="W8" s="170">
        <f t="shared" si="0"/>
        <v>3</v>
      </c>
      <c r="X8" s="52">
        <f t="shared" si="1"/>
        <v>8</v>
      </c>
      <c r="Y8" s="52">
        <f t="shared" si="2"/>
        <v>3</v>
      </c>
      <c r="Z8" s="52">
        <f t="shared" si="3"/>
        <v>3</v>
      </c>
      <c r="AA8" s="52">
        <f>SUMIF($C$2:$C$123,V8,$I$2:$I$123)+SUMIF($S$2:$S$123,V8,$P$2:P$123)</f>
        <v>0</v>
      </c>
      <c r="AB8" s="171">
        <f t="shared" si="4"/>
        <v>0</v>
      </c>
      <c r="AC8" s="178">
        <f t="shared" si="5"/>
        <v>9</v>
      </c>
      <c r="AD8" s="181">
        <f t="shared" si="6"/>
        <v>1</v>
      </c>
      <c r="AE8" s="178">
        <f>IF(W8&gt;0,IF(AH8=MIN($AH$6:$AH$10),2,0),)</f>
        <v>2</v>
      </c>
      <c r="AF8" s="191">
        <f>IF(W8&gt;0,IF(AD8=MAX($AD$6:$AD$10),AC8+AE8+2,AC8+AE8),)</f>
        <v>13</v>
      </c>
      <c r="AG8" s="187">
        <f t="shared" si="7"/>
        <v>1</v>
      </c>
      <c r="AH8" s="53">
        <f t="shared" si="8"/>
        <v>1</v>
      </c>
      <c r="AI8" s="207">
        <f t="shared" si="9"/>
        <v>2.6666666666666665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 t="s">
        <v>14</v>
      </c>
      <c r="D9" s="56"/>
      <c r="E9" s="56">
        <f t="shared" si="10"/>
        <v>3</v>
      </c>
      <c r="F9" s="56">
        <f t="shared" si="11"/>
        <v>3</v>
      </c>
      <c r="G9" s="56">
        <f t="shared" si="12"/>
        <v>2</v>
      </c>
      <c r="H9" s="56">
        <f t="shared" si="13"/>
        <v>1</v>
      </c>
      <c r="I9" s="56">
        <f t="shared" si="14"/>
        <v>0</v>
      </c>
      <c r="J9" s="56">
        <f t="shared" si="15"/>
        <v>0</v>
      </c>
      <c r="K9" s="57"/>
      <c r="L9" s="56">
        <f t="shared" si="16"/>
        <v>0</v>
      </c>
      <c r="M9" s="56">
        <f t="shared" si="17"/>
        <v>2</v>
      </c>
      <c r="N9" s="56">
        <f t="shared" si="18"/>
        <v>3</v>
      </c>
      <c r="O9" s="56">
        <f t="shared" si="19"/>
        <v>0</v>
      </c>
      <c r="P9" s="56">
        <f t="shared" si="20"/>
        <v>0</v>
      </c>
      <c r="Q9" s="56">
        <f t="shared" si="21"/>
        <v>1</v>
      </c>
      <c r="R9" s="56"/>
      <c r="S9" s="55" t="s">
        <v>172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174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175</v>
      </c>
      <c r="D10" s="56">
        <v>1</v>
      </c>
      <c r="E10" s="56">
        <f t="shared" si="10"/>
        <v>3</v>
      </c>
      <c r="F10" s="56">
        <f t="shared" si="11"/>
        <v>3</v>
      </c>
      <c r="G10" s="56">
        <f t="shared" si="12"/>
        <v>2</v>
      </c>
      <c r="H10" s="56">
        <f t="shared" si="13"/>
        <v>1</v>
      </c>
      <c r="I10" s="56">
        <f t="shared" si="14"/>
        <v>0</v>
      </c>
      <c r="J10" s="56">
        <f t="shared" si="15"/>
        <v>0</v>
      </c>
      <c r="K10" s="57"/>
      <c r="L10" s="56">
        <f t="shared" si="16"/>
        <v>0</v>
      </c>
      <c r="M10" s="56">
        <f t="shared" si="17"/>
        <v>2</v>
      </c>
      <c r="N10" s="56">
        <f t="shared" si="18"/>
        <v>3</v>
      </c>
      <c r="O10" s="56">
        <f t="shared" si="19"/>
        <v>0</v>
      </c>
      <c r="P10" s="56">
        <f t="shared" si="20"/>
        <v>0</v>
      </c>
      <c r="Q10" s="56">
        <f t="shared" si="21"/>
        <v>1</v>
      </c>
      <c r="R10" s="56">
        <v>1</v>
      </c>
      <c r="S10" s="55" t="s">
        <v>143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/>
      <c r="D11" s="56"/>
      <c r="E11" s="56">
        <f t="shared" si="10"/>
        <v>0</v>
      </c>
      <c r="F11" s="56">
        <f t="shared" si="11"/>
        <v>3</v>
      </c>
      <c r="G11" s="56">
        <f t="shared" si="12"/>
        <v>2</v>
      </c>
      <c r="H11" s="56">
        <f t="shared" si="13"/>
        <v>0</v>
      </c>
      <c r="I11" s="56">
        <f t="shared" si="14"/>
        <v>0</v>
      </c>
      <c r="J11" s="56">
        <f t="shared" si="15"/>
        <v>0</v>
      </c>
      <c r="K11" s="57"/>
      <c r="L11" s="56">
        <f t="shared" si="16"/>
        <v>0</v>
      </c>
      <c r="M11" s="56">
        <f t="shared" si="17"/>
        <v>2</v>
      </c>
      <c r="N11" s="56">
        <f t="shared" si="18"/>
        <v>3</v>
      </c>
      <c r="O11" s="56">
        <f t="shared" si="19"/>
        <v>0</v>
      </c>
      <c r="P11" s="56">
        <f t="shared" si="20"/>
        <v>0</v>
      </c>
      <c r="Q11" s="56">
        <f t="shared" si="21"/>
        <v>0</v>
      </c>
      <c r="R11" s="56"/>
      <c r="S11" s="55"/>
      <c r="T11" s="34"/>
      <c r="U11" s="168" t="s">
        <v>121</v>
      </c>
      <c r="V11" s="196" t="s">
        <v>173</v>
      </c>
      <c r="W11" s="169">
        <f t="shared" si="0"/>
        <v>3</v>
      </c>
      <c r="X11" s="164">
        <f t="shared" si="1"/>
        <v>8</v>
      </c>
      <c r="Y11" s="164">
        <f t="shared" si="2"/>
        <v>6</v>
      </c>
      <c r="Z11" s="164">
        <f t="shared" si="3"/>
        <v>2</v>
      </c>
      <c r="AA11" s="164">
        <f>SUMIF($C$2:$C$123,V11,$I$2:$I$123)+SUMIF($S$2:$S$123,V11,$P$2:P$123)</f>
        <v>0</v>
      </c>
      <c r="AB11" s="174">
        <f t="shared" si="4"/>
        <v>1</v>
      </c>
      <c r="AC11" s="180">
        <f t="shared" si="5"/>
        <v>6</v>
      </c>
      <c r="AD11" s="183">
        <f t="shared" si="6"/>
        <v>0.66666666666666663</v>
      </c>
      <c r="AE11" s="180">
        <f t="shared" ref="AE11:AE18" si="22">IF(W11&gt;0,IF(OR(SMALL($AH$11:$AH$18,2)=AH11,SMALL($AH$11:$AH$18,1)=AH11),2,0),)</f>
        <v>0</v>
      </c>
      <c r="AF11" s="190">
        <f t="shared" ref="AF11:AF18" si="23">IF(W11&gt;0,IF(OR(LARGE($AD$11:$AD$18,2)=AD11,LARGE($AD$11:$AD$18,1)=AD11),AC11+AE11+2,AC11+AE11),)</f>
        <v>8</v>
      </c>
      <c r="AG11" s="189">
        <f t="shared" si="7"/>
        <v>0</v>
      </c>
      <c r="AH11" s="165">
        <f t="shared" si="8"/>
        <v>2</v>
      </c>
      <c r="AI11" s="206">
        <f t="shared" si="9"/>
        <v>2.6666666666666665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15</v>
      </c>
      <c r="D12" s="56">
        <v>2</v>
      </c>
      <c r="E12" s="56">
        <f t="shared" si="10"/>
        <v>3</v>
      </c>
      <c r="F12" s="56">
        <f t="shared" si="11"/>
        <v>3</v>
      </c>
      <c r="G12" s="56">
        <f t="shared" si="12"/>
        <v>2</v>
      </c>
      <c r="H12" s="56">
        <f t="shared" si="13"/>
        <v>1</v>
      </c>
      <c r="I12" s="56">
        <f t="shared" si="14"/>
        <v>0</v>
      </c>
      <c r="J12" s="56">
        <f t="shared" si="15"/>
        <v>0</v>
      </c>
      <c r="K12" s="57"/>
      <c r="L12" s="56">
        <f t="shared" si="16"/>
        <v>0</v>
      </c>
      <c r="M12" s="56">
        <f t="shared" si="17"/>
        <v>2</v>
      </c>
      <c r="N12" s="56">
        <f t="shared" si="18"/>
        <v>3</v>
      </c>
      <c r="O12" s="56">
        <f t="shared" si="19"/>
        <v>0</v>
      </c>
      <c r="P12" s="56">
        <f t="shared" si="20"/>
        <v>0</v>
      </c>
      <c r="Q12" s="56">
        <f t="shared" si="21"/>
        <v>1</v>
      </c>
      <c r="R12" s="56"/>
      <c r="S12" s="55" t="s">
        <v>174</v>
      </c>
      <c r="T12" s="34"/>
      <c r="U12" s="159" t="s">
        <v>121</v>
      </c>
      <c r="V12" s="197" t="s">
        <v>146</v>
      </c>
      <c r="W12" s="170">
        <f t="shared" si="0"/>
        <v>4</v>
      </c>
      <c r="X12" s="52">
        <f t="shared" si="1"/>
        <v>4</v>
      </c>
      <c r="Y12" s="52">
        <f t="shared" si="2"/>
        <v>7</v>
      </c>
      <c r="Z12" s="52">
        <f t="shared" si="3"/>
        <v>1</v>
      </c>
      <c r="AA12" s="52">
        <f>SUMIF($C$2:$C$123,V12,$I$2:$I$123)+SUMIF($S$2:$S$123,V12,$P$2:P$123)</f>
        <v>0</v>
      </c>
      <c r="AB12" s="171">
        <f t="shared" si="4"/>
        <v>3</v>
      </c>
      <c r="AC12" s="178">
        <f t="shared" si="5"/>
        <v>3</v>
      </c>
      <c r="AD12" s="181">
        <f t="shared" si="6"/>
        <v>0.25</v>
      </c>
      <c r="AE12" s="178">
        <f t="shared" si="22"/>
        <v>2</v>
      </c>
      <c r="AF12" s="191">
        <f t="shared" si="23"/>
        <v>5</v>
      </c>
      <c r="AG12" s="187">
        <f t="shared" si="7"/>
        <v>0</v>
      </c>
      <c r="AH12" s="53">
        <f t="shared" si="8"/>
        <v>1.75</v>
      </c>
      <c r="AI12" s="207">
        <f t="shared" si="9"/>
        <v>1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3</v>
      </c>
      <c r="G13" s="56">
        <f t="shared" si="12"/>
        <v>2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2</v>
      </c>
      <c r="N13" s="56">
        <f t="shared" si="18"/>
        <v>3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197" t="s">
        <v>144</v>
      </c>
      <c r="W13" s="170">
        <f t="shared" si="0"/>
        <v>3</v>
      </c>
      <c r="X13" s="52">
        <f t="shared" si="1"/>
        <v>8</v>
      </c>
      <c r="Y13" s="52">
        <f t="shared" si="2"/>
        <v>6</v>
      </c>
      <c r="Z13" s="52">
        <f t="shared" si="3"/>
        <v>2</v>
      </c>
      <c r="AA13" s="52">
        <f>SUMIF($C$2:$C$123,V13,$I$2:$I$123)+SUMIF($S$2:$S$123,V13,$P$2:P$123)</f>
        <v>0</v>
      </c>
      <c r="AB13" s="171">
        <f t="shared" si="4"/>
        <v>1</v>
      </c>
      <c r="AC13" s="178">
        <f t="shared" si="5"/>
        <v>6</v>
      </c>
      <c r="AD13" s="181">
        <f t="shared" si="6"/>
        <v>0.66666666666666663</v>
      </c>
      <c r="AE13" s="178">
        <f t="shared" si="22"/>
        <v>0</v>
      </c>
      <c r="AF13" s="191">
        <f t="shared" si="23"/>
        <v>8</v>
      </c>
      <c r="AG13" s="187">
        <f t="shared" si="7"/>
        <v>3</v>
      </c>
      <c r="AH13" s="53">
        <f t="shared" si="8"/>
        <v>2</v>
      </c>
      <c r="AI13" s="207">
        <f t="shared" si="9"/>
        <v>2.6666666666666665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3</v>
      </c>
      <c r="G14" s="67">
        <f t="shared" si="12"/>
        <v>2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2</v>
      </c>
      <c r="N14" s="67">
        <f t="shared" si="18"/>
        <v>3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 t="s">
        <v>82</v>
      </c>
      <c r="W14" s="170">
        <f t="shared" si="0"/>
        <v>4</v>
      </c>
      <c r="X14" s="52">
        <f t="shared" si="1"/>
        <v>4</v>
      </c>
      <c r="Y14" s="52">
        <f t="shared" si="2"/>
        <v>7</v>
      </c>
      <c r="Z14" s="52">
        <f t="shared" si="3"/>
        <v>1</v>
      </c>
      <c r="AA14" s="52">
        <f>SUMIF($C$2:$C$123,V14,$I$2:$I$123)+SUMIF($S$2:$S$123,V14,$P$2:P$123)</f>
        <v>0</v>
      </c>
      <c r="AB14" s="171">
        <f t="shared" si="4"/>
        <v>3</v>
      </c>
      <c r="AC14" s="178">
        <f t="shared" si="5"/>
        <v>3</v>
      </c>
      <c r="AD14" s="181">
        <f t="shared" si="6"/>
        <v>0.25</v>
      </c>
      <c r="AE14" s="178">
        <f t="shared" si="22"/>
        <v>2</v>
      </c>
      <c r="AF14" s="191">
        <f t="shared" si="23"/>
        <v>5</v>
      </c>
      <c r="AG14" s="187">
        <f t="shared" si="7"/>
        <v>0</v>
      </c>
      <c r="AH14" s="53">
        <f t="shared" si="8"/>
        <v>1.75</v>
      </c>
      <c r="AI14" s="207">
        <f t="shared" si="9"/>
        <v>1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 t="s">
        <v>197</v>
      </c>
      <c r="W15" s="170">
        <f t="shared" si="0"/>
        <v>3</v>
      </c>
      <c r="X15" s="52">
        <f t="shared" si="1"/>
        <v>5</v>
      </c>
      <c r="Y15" s="52">
        <f t="shared" si="2"/>
        <v>4</v>
      </c>
      <c r="Z15" s="52">
        <f t="shared" si="3"/>
        <v>2</v>
      </c>
      <c r="AA15" s="52">
        <f>SUMIF($C$2:$C$123,V15,$I$2:$I$123)+SUMIF($S$2:$S$123,V15,$P$2:P$123)</f>
        <v>0</v>
      </c>
      <c r="AB15" s="171">
        <f t="shared" si="4"/>
        <v>1</v>
      </c>
      <c r="AC15" s="178">
        <f t="shared" si="5"/>
        <v>6</v>
      </c>
      <c r="AD15" s="181">
        <f t="shared" si="6"/>
        <v>0.66666666666666663</v>
      </c>
      <c r="AE15" s="178">
        <f t="shared" si="22"/>
        <v>2</v>
      </c>
      <c r="AF15" s="191">
        <f t="shared" si="23"/>
        <v>10</v>
      </c>
      <c r="AG15" s="187">
        <f t="shared" si="7"/>
        <v>0</v>
      </c>
      <c r="AH15" s="53">
        <f t="shared" si="8"/>
        <v>1.3333333333333333</v>
      </c>
      <c r="AI15" s="207">
        <f t="shared" si="9"/>
        <v>1.6666666666666667</v>
      </c>
      <c r="AJ15" s="34"/>
      <c r="AS15" s="97"/>
      <c r="AT15" s="294"/>
      <c r="AU15" s="288"/>
      <c r="AV15" s="426" t="s">
        <v>143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117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 t="s">
        <v>145</v>
      </c>
      <c r="W16" s="170">
        <f t="shared" si="0"/>
        <v>2</v>
      </c>
      <c r="X16" s="52">
        <f t="shared" si="1"/>
        <v>3</v>
      </c>
      <c r="Y16" s="52">
        <f t="shared" si="2"/>
        <v>4</v>
      </c>
      <c r="Z16" s="52">
        <f t="shared" si="3"/>
        <v>1</v>
      </c>
      <c r="AA16" s="52">
        <f>SUMIF($C$2:$C$123,V16,$I$2:$I$123)+SUMIF($S$2:$S$123,V16,$P$2:P$123)</f>
        <v>0</v>
      </c>
      <c r="AB16" s="171">
        <f t="shared" si="4"/>
        <v>1</v>
      </c>
      <c r="AC16" s="178">
        <f t="shared" si="5"/>
        <v>3</v>
      </c>
      <c r="AD16" s="181">
        <f t="shared" si="6"/>
        <v>0.5</v>
      </c>
      <c r="AE16" s="178">
        <f t="shared" si="22"/>
        <v>0</v>
      </c>
      <c r="AF16" s="191">
        <f t="shared" si="23"/>
        <v>3</v>
      </c>
      <c r="AG16" s="187">
        <f t="shared" si="7"/>
        <v>0</v>
      </c>
      <c r="AH16" s="53">
        <f t="shared" si="8"/>
        <v>2</v>
      </c>
      <c r="AI16" s="207">
        <f t="shared" si="9"/>
        <v>1.5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Branco</v>
      </c>
      <c r="D17" s="49">
        <f>SUM(D18:D27)</f>
        <v>1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0</v>
      </c>
      <c r="S17" s="48" t="str">
        <f>C4</f>
        <v>Preto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Fabio</v>
      </c>
      <c r="D18" s="56"/>
      <c r="E18" s="56">
        <f t="shared" ref="E18:E27" si="24">IF((C18=""),0,IF($D$17=$R$17,1,IF($D$17&gt;$R$17,3,IF($D$17&lt;$R$17,0))))</f>
        <v>3</v>
      </c>
      <c r="F18" s="56">
        <f t="shared" ref="F18:F27" si="25">$D$17</f>
        <v>1</v>
      </c>
      <c r="G18" s="56">
        <f t="shared" ref="G18:G27" si="26">$R$17</f>
        <v>0</v>
      </c>
      <c r="H18" s="56">
        <f t="shared" ref="H18:H27" si="27">IF((C18=""),0,IF($D$17&gt;$R$17,1,0))</f>
        <v>1</v>
      </c>
      <c r="I18" s="56">
        <f t="shared" ref="I18:I27" si="28">IF((C18=""),0,IF($D$17=$R$17,1,0))</f>
        <v>0</v>
      </c>
      <c r="J18" s="56">
        <f t="shared" ref="J18:J27" si="29">IF((C18=""),0,IF($D$17&lt;$R$17,1,0))</f>
        <v>0</v>
      </c>
      <c r="K18" s="57"/>
      <c r="L18" s="56">
        <f t="shared" ref="L18:L27" si="30">IF((S18=""),0,IF($D$17=$R$17,1,IF($D$17&lt;$R$17,3,IF($D$17&gt;$R$17,0))))</f>
        <v>0</v>
      </c>
      <c r="M18" s="56">
        <f t="shared" ref="M18:M27" si="31">$R$17</f>
        <v>0</v>
      </c>
      <c r="N18" s="56">
        <f t="shared" ref="N18:N27" si="32">$D$17</f>
        <v>1</v>
      </c>
      <c r="O18" s="56">
        <f t="shared" ref="O18:O27" si="33">IF((S18=""),0,IF($D$17&lt;$R$17,1,0))</f>
        <v>0</v>
      </c>
      <c r="P18" s="56">
        <f t="shared" ref="P18:P27" si="34">IF((S18=""),0,IF($D$17=$R$17,1,0))</f>
        <v>0</v>
      </c>
      <c r="Q18" s="56">
        <f t="shared" ref="Q18:Q27" si="35">IF((S18=""),0,IF($D$17&gt;$R$17,1,0))</f>
        <v>1</v>
      </c>
      <c r="R18" s="56"/>
      <c r="S18" s="55" t="str">
        <f>$S$5</f>
        <v>Jean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84</v>
      </c>
      <c r="D19" s="56"/>
      <c r="E19" s="56">
        <f t="shared" si="24"/>
        <v>3</v>
      </c>
      <c r="F19" s="56">
        <f t="shared" si="25"/>
        <v>1</v>
      </c>
      <c r="G19" s="56">
        <f t="shared" si="26"/>
        <v>0</v>
      </c>
      <c r="H19" s="56">
        <f t="shared" si="27"/>
        <v>1</v>
      </c>
      <c r="I19" s="56">
        <f t="shared" si="28"/>
        <v>0</v>
      </c>
      <c r="J19" s="56">
        <f t="shared" si="29"/>
        <v>0</v>
      </c>
      <c r="K19" s="57"/>
      <c r="L19" s="56">
        <f t="shared" si="30"/>
        <v>0</v>
      </c>
      <c r="M19" s="56">
        <f t="shared" si="31"/>
        <v>0</v>
      </c>
      <c r="N19" s="56">
        <f t="shared" si="32"/>
        <v>1</v>
      </c>
      <c r="O19" s="56">
        <f t="shared" si="33"/>
        <v>0</v>
      </c>
      <c r="P19" s="56">
        <f t="shared" si="34"/>
        <v>0</v>
      </c>
      <c r="Q19" s="56">
        <f t="shared" si="35"/>
        <v>1</v>
      </c>
      <c r="R19" s="56"/>
      <c r="S19" s="55" t="s">
        <v>13</v>
      </c>
      <c r="T19" s="34"/>
      <c r="U19" s="169" t="s">
        <v>83</v>
      </c>
      <c r="V19" s="196" t="s">
        <v>14</v>
      </c>
      <c r="W19" s="169">
        <f t="shared" si="0"/>
        <v>4</v>
      </c>
      <c r="X19" s="164">
        <f t="shared" si="1"/>
        <v>4</v>
      </c>
      <c r="Y19" s="164">
        <f t="shared" si="2"/>
        <v>7</v>
      </c>
      <c r="Z19" s="164">
        <f t="shared" si="3"/>
        <v>1</v>
      </c>
      <c r="AA19" s="164">
        <f>SUMIF($C$2:$C$123,V19,$I$2:$I$123)+SUMIF($S$2:$S$123,V19,$P$2:P$123)</f>
        <v>0</v>
      </c>
      <c r="AB19" s="174">
        <f t="shared" si="4"/>
        <v>3</v>
      </c>
      <c r="AC19" s="180">
        <f t="shared" si="5"/>
        <v>3</v>
      </c>
      <c r="AD19" s="183">
        <f t="shared" si="6"/>
        <v>0.25</v>
      </c>
      <c r="AE19" s="180">
        <f>IF(W19&gt;0,IF(AH19=MIN($AH$19:$AH$23),2,0),)</f>
        <v>0</v>
      </c>
      <c r="AF19" s="190">
        <f>IF(W19&gt;0,IF(AD19=MAX($AD$19:$AD$23),AC19+AE19+2,AC19+AE19),)</f>
        <v>3</v>
      </c>
      <c r="AG19" s="189">
        <f t="shared" si="7"/>
        <v>0</v>
      </c>
      <c r="AH19" s="165">
        <f t="shared" si="8"/>
        <v>1.75</v>
      </c>
      <c r="AI19" s="206">
        <f t="shared" si="9"/>
        <v>1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145</v>
      </c>
      <c r="D20" s="56"/>
      <c r="E20" s="56">
        <f t="shared" si="24"/>
        <v>3</v>
      </c>
      <c r="F20" s="56">
        <f t="shared" si="25"/>
        <v>1</v>
      </c>
      <c r="G20" s="56">
        <f t="shared" si="26"/>
        <v>0</v>
      </c>
      <c r="H20" s="56">
        <f t="shared" si="27"/>
        <v>1</v>
      </c>
      <c r="I20" s="56">
        <f t="shared" si="28"/>
        <v>0</v>
      </c>
      <c r="J20" s="56">
        <f t="shared" si="29"/>
        <v>0</v>
      </c>
      <c r="K20" s="57"/>
      <c r="L20" s="56">
        <f t="shared" si="30"/>
        <v>0</v>
      </c>
      <c r="M20" s="56">
        <f t="shared" si="31"/>
        <v>0</v>
      </c>
      <c r="N20" s="56">
        <f t="shared" si="32"/>
        <v>1</v>
      </c>
      <c r="O20" s="56">
        <f t="shared" si="33"/>
        <v>0</v>
      </c>
      <c r="P20" s="56">
        <f t="shared" si="34"/>
        <v>0</v>
      </c>
      <c r="Q20" s="56">
        <f t="shared" si="35"/>
        <v>1</v>
      </c>
      <c r="R20" s="56"/>
      <c r="S20" s="55" t="s">
        <v>146</v>
      </c>
      <c r="T20" s="34"/>
      <c r="U20" s="159" t="s">
        <v>83</v>
      </c>
      <c r="V20" s="197" t="s">
        <v>172</v>
      </c>
      <c r="W20" s="170">
        <f t="shared" si="0"/>
        <v>4</v>
      </c>
      <c r="X20" s="52">
        <f t="shared" si="1"/>
        <v>10</v>
      </c>
      <c r="Y20" s="52">
        <f t="shared" si="2"/>
        <v>6</v>
      </c>
      <c r="Z20" s="52">
        <f t="shared" si="3"/>
        <v>3</v>
      </c>
      <c r="AA20" s="52">
        <f>SUMIF($C$2:$C$123,V20,$I$2:$I$123)+SUMIF($S$2:$S$123,V20,$P$2:P$123)</f>
        <v>0</v>
      </c>
      <c r="AB20" s="171">
        <f t="shared" si="4"/>
        <v>1</v>
      </c>
      <c r="AC20" s="178">
        <f t="shared" si="5"/>
        <v>9</v>
      </c>
      <c r="AD20" s="181">
        <f t="shared" si="6"/>
        <v>0.75</v>
      </c>
      <c r="AE20" s="178">
        <f>IF(W20&gt;0,IF(AH20=MIN($AH$19:$AH$23),2,0),)</f>
        <v>2</v>
      </c>
      <c r="AF20" s="191">
        <f>IF(W20&gt;0,IF(AD20=MAX($AD$19:$AD$23),AC20+AE20+2,AC20+AE20),)</f>
        <v>13</v>
      </c>
      <c r="AG20" s="187">
        <f t="shared" si="7"/>
        <v>2</v>
      </c>
      <c r="AH20" s="53">
        <f t="shared" si="8"/>
        <v>1.5</v>
      </c>
      <c r="AI20" s="207">
        <f t="shared" si="9"/>
        <v>2.5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197</v>
      </c>
      <c r="D21" s="56"/>
      <c r="E21" s="56">
        <f t="shared" si="24"/>
        <v>3</v>
      </c>
      <c r="F21" s="56">
        <f t="shared" si="25"/>
        <v>1</v>
      </c>
      <c r="G21" s="56">
        <f t="shared" si="26"/>
        <v>0</v>
      </c>
      <c r="H21" s="56">
        <f t="shared" si="27"/>
        <v>1</v>
      </c>
      <c r="I21" s="56">
        <f t="shared" si="28"/>
        <v>0</v>
      </c>
      <c r="J21" s="56">
        <f t="shared" si="29"/>
        <v>0</v>
      </c>
      <c r="K21" s="57"/>
      <c r="L21" s="56">
        <f t="shared" si="30"/>
        <v>0</v>
      </c>
      <c r="M21" s="56">
        <f t="shared" si="31"/>
        <v>0</v>
      </c>
      <c r="N21" s="56">
        <f t="shared" si="32"/>
        <v>1</v>
      </c>
      <c r="O21" s="56">
        <f t="shared" si="33"/>
        <v>0</v>
      </c>
      <c r="P21" s="56">
        <f t="shared" si="34"/>
        <v>0</v>
      </c>
      <c r="Q21" s="56">
        <f t="shared" si="35"/>
        <v>1</v>
      </c>
      <c r="R21" s="56"/>
      <c r="S21" s="55" t="s">
        <v>82</v>
      </c>
      <c r="T21" s="34"/>
      <c r="U21" s="159" t="s">
        <v>83</v>
      </c>
      <c r="V21" s="197" t="s">
        <v>116</v>
      </c>
      <c r="W21" s="170">
        <f t="shared" si="0"/>
        <v>2</v>
      </c>
      <c r="X21" s="52">
        <f t="shared" si="1"/>
        <v>3</v>
      </c>
      <c r="Y21" s="52">
        <f t="shared" si="2"/>
        <v>4</v>
      </c>
      <c r="Z21" s="52">
        <f t="shared" si="3"/>
        <v>1</v>
      </c>
      <c r="AA21" s="52">
        <f>SUMIF($C$2:$C$123,V21,$I$2:$I$123)+SUMIF($S$2:$S$123,V21,$P$2:P$123)</f>
        <v>0</v>
      </c>
      <c r="AB21" s="171">
        <f t="shared" si="4"/>
        <v>1</v>
      </c>
      <c r="AC21" s="178">
        <f t="shared" si="5"/>
        <v>3</v>
      </c>
      <c r="AD21" s="181">
        <f t="shared" si="6"/>
        <v>0.5</v>
      </c>
      <c r="AE21" s="178">
        <f>IF(W21&gt;0,IF(AH21=MIN($AH$19:$AH$23),2,0),)</f>
        <v>0</v>
      </c>
      <c r="AF21" s="191">
        <f>IF(W21&gt;0,IF(AD21=MAX($AD$19:$AD$23),AC21+AE21+2,AC21+AE21),)</f>
        <v>3</v>
      </c>
      <c r="AG21" s="187">
        <f t="shared" si="7"/>
        <v>0</v>
      </c>
      <c r="AH21" s="53">
        <f t="shared" si="8"/>
        <v>2</v>
      </c>
      <c r="AI21" s="207">
        <f t="shared" si="9"/>
        <v>1.5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116</v>
      </c>
      <c r="D22" s="56"/>
      <c r="E22" s="56">
        <f t="shared" si="24"/>
        <v>3</v>
      </c>
      <c r="F22" s="56">
        <f t="shared" si="25"/>
        <v>1</v>
      </c>
      <c r="G22" s="56">
        <f t="shared" si="26"/>
        <v>0</v>
      </c>
      <c r="H22" s="56">
        <f t="shared" si="27"/>
        <v>1</v>
      </c>
      <c r="I22" s="56">
        <f t="shared" si="28"/>
        <v>0</v>
      </c>
      <c r="J22" s="56">
        <f t="shared" si="29"/>
        <v>0</v>
      </c>
      <c r="K22" s="57"/>
      <c r="L22" s="56">
        <f t="shared" si="30"/>
        <v>0</v>
      </c>
      <c r="M22" s="56">
        <f t="shared" si="31"/>
        <v>0</v>
      </c>
      <c r="N22" s="56">
        <f t="shared" si="32"/>
        <v>1</v>
      </c>
      <c r="O22" s="56">
        <f t="shared" si="33"/>
        <v>0</v>
      </c>
      <c r="P22" s="56">
        <f t="shared" si="34"/>
        <v>0</v>
      </c>
      <c r="Q22" s="56">
        <f t="shared" si="35"/>
        <v>1</v>
      </c>
      <c r="R22" s="56"/>
      <c r="S22" s="55" t="s">
        <v>14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117</v>
      </c>
      <c r="D23" s="56">
        <v>1</v>
      </c>
      <c r="E23" s="56">
        <f t="shared" si="24"/>
        <v>3</v>
      </c>
      <c r="F23" s="56">
        <f t="shared" si="25"/>
        <v>1</v>
      </c>
      <c r="G23" s="56">
        <f t="shared" si="26"/>
        <v>0</v>
      </c>
      <c r="H23" s="56">
        <f t="shared" si="27"/>
        <v>1</v>
      </c>
      <c r="I23" s="56">
        <f t="shared" si="28"/>
        <v>0</v>
      </c>
      <c r="J23" s="56">
        <f t="shared" si="29"/>
        <v>0</v>
      </c>
      <c r="K23" s="57"/>
      <c r="L23" s="56">
        <f t="shared" si="30"/>
        <v>0</v>
      </c>
      <c r="M23" s="56">
        <f t="shared" si="31"/>
        <v>0</v>
      </c>
      <c r="N23" s="56">
        <f t="shared" si="32"/>
        <v>1</v>
      </c>
      <c r="O23" s="56">
        <f t="shared" si="33"/>
        <v>0</v>
      </c>
      <c r="P23" s="56">
        <f t="shared" si="34"/>
        <v>0</v>
      </c>
      <c r="Q23" s="56">
        <f t="shared" si="35"/>
        <v>1</v>
      </c>
      <c r="R23" s="56"/>
      <c r="S23" s="55" t="s">
        <v>175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172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/>
      <c r="D24" s="56"/>
      <c r="E24" s="56">
        <f t="shared" si="24"/>
        <v>0</v>
      </c>
      <c r="F24" s="56">
        <f t="shared" si="25"/>
        <v>1</v>
      </c>
      <c r="G24" s="56">
        <f t="shared" si="26"/>
        <v>0</v>
      </c>
      <c r="H24" s="56">
        <f t="shared" si="27"/>
        <v>0</v>
      </c>
      <c r="I24" s="56">
        <f t="shared" si="28"/>
        <v>0</v>
      </c>
      <c r="J24" s="56">
        <f t="shared" si="29"/>
        <v>0</v>
      </c>
      <c r="K24" s="57"/>
      <c r="L24" s="56">
        <f t="shared" si="30"/>
        <v>0</v>
      </c>
      <c r="M24" s="56">
        <f t="shared" si="31"/>
        <v>0</v>
      </c>
      <c r="N24" s="56">
        <f t="shared" si="32"/>
        <v>1</v>
      </c>
      <c r="O24" s="56">
        <f t="shared" si="33"/>
        <v>0</v>
      </c>
      <c r="P24" s="56">
        <f t="shared" si="34"/>
        <v>0</v>
      </c>
      <c r="Q24" s="56">
        <f t="shared" si="35"/>
        <v>0</v>
      </c>
      <c r="R24" s="56"/>
      <c r="S24" s="55"/>
      <c r="T24" s="34"/>
      <c r="U24" s="163" t="s">
        <v>86</v>
      </c>
      <c r="V24" s="199" t="s">
        <v>175</v>
      </c>
      <c r="W24" s="169">
        <f t="shared" si="0"/>
        <v>4</v>
      </c>
      <c r="X24" s="164">
        <f t="shared" si="1"/>
        <v>4</v>
      </c>
      <c r="Y24" s="164">
        <f t="shared" si="2"/>
        <v>7</v>
      </c>
      <c r="Z24" s="164">
        <f t="shared" si="3"/>
        <v>1</v>
      </c>
      <c r="AA24" s="164">
        <f>SUMIF($C$2:$C$123,V24,$I$2:$I$123)+SUMIF($S$2:$S$123,V24,$P$2:P$123)</f>
        <v>0</v>
      </c>
      <c r="AB24" s="174">
        <f t="shared" si="4"/>
        <v>3</v>
      </c>
      <c r="AC24" s="180">
        <f t="shared" si="5"/>
        <v>3</v>
      </c>
      <c r="AD24" s="183">
        <f t="shared" si="6"/>
        <v>0.25</v>
      </c>
      <c r="AE24" s="180">
        <f t="shared" ref="AE24:AE31" si="36">IF(W24&gt;0,IF(OR(LARGE($AI$24:$AI$31,2)=AI24,LARGE($AI$24:$AI$31,1)=AI24),2,0),)</f>
        <v>0</v>
      </c>
      <c r="AF24" s="190">
        <f t="shared" ref="AF24:AF31" si="37">IF(W24&gt;0,IF(OR(LARGE($AD$24:$AD$31,2)=AD24,LARGE($AD$24:$AD$31,1)=AD24),AC24+AE24+2,AC24+AE24),)</f>
        <v>3</v>
      </c>
      <c r="AG24" s="189">
        <f t="shared" si="7"/>
        <v>1</v>
      </c>
      <c r="AH24" s="165">
        <f t="shared" si="8"/>
        <v>1.75</v>
      </c>
      <c r="AI24" s="206">
        <f t="shared" si="9"/>
        <v>1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87</v>
      </c>
      <c r="D25" s="56"/>
      <c r="E25" s="56">
        <f t="shared" si="24"/>
        <v>3</v>
      </c>
      <c r="F25" s="56">
        <f t="shared" si="25"/>
        <v>1</v>
      </c>
      <c r="G25" s="56">
        <f t="shared" si="26"/>
        <v>0</v>
      </c>
      <c r="H25" s="56">
        <f t="shared" si="27"/>
        <v>1</v>
      </c>
      <c r="I25" s="56">
        <f t="shared" si="28"/>
        <v>0</v>
      </c>
      <c r="J25" s="56">
        <f t="shared" si="29"/>
        <v>0</v>
      </c>
      <c r="K25" s="57"/>
      <c r="L25" s="56">
        <f t="shared" si="30"/>
        <v>0</v>
      </c>
      <c r="M25" s="56">
        <f t="shared" si="31"/>
        <v>0</v>
      </c>
      <c r="N25" s="56">
        <f t="shared" si="32"/>
        <v>1</v>
      </c>
      <c r="O25" s="56">
        <f t="shared" si="33"/>
        <v>0</v>
      </c>
      <c r="P25" s="56">
        <f t="shared" si="34"/>
        <v>0</v>
      </c>
      <c r="Q25" s="56">
        <f t="shared" si="35"/>
        <v>1</v>
      </c>
      <c r="R25" s="56"/>
      <c r="S25" s="55" t="s">
        <v>15</v>
      </c>
      <c r="T25" s="34"/>
      <c r="U25" s="166" t="s">
        <v>86</v>
      </c>
      <c r="V25" s="200" t="s">
        <v>143</v>
      </c>
      <c r="W25" s="170">
        <f t="shared" si="0"/>
        <v>4</v>
      </c>
      <c r="X25" s="52">
        <f t="shared" si="1"/>
        <v>10</v>
      </c>
      <c r="Y25" s="52">
        <f t="shared" si="2"/>
        <v>6</v>
      </c>
      <c r="Z25" s="52">
        <f t="shared" si="3"/>
        <v>3</v>
      </c>
      <c r="AA25" s="52">
        <f>SUMIF($C$2:$C$123,V25,$I$2:$I$123)+SUMIF($S$2:$S$123,V25,$P$2:P$123)</f>
        <v>0</v>
      </c>
      <c r="AB25" s="171">
        <f t="shared" si="4"/>
        <v>1</v>
      </c>
      <c r="AC25" s="178">
        <f t="shared" si="5"/>
        <v>9</v>
      </c>
      <c r="AD25" s="181">
        <f t="shared" si="6"/>
        <v>0.75</v>
      </c>
      <c r="AE25" s="178">
        <f t="shared" si="36"/>
        <v>2</v>
      </c>
      <c r="AF25" s="191">
        <f t="shared" si="37"/>
        <v>13</v>
      </c>
      <c r="AG25" s="187">
        <f t="shared" si="7"/>
        <v>4</v>
      </c>
      <c r="AH25" s="53">
        <f t="shared" si="8"/>
        <v>1.5</v>
      </c>
      <c r="AI25" s="207">
        <f t="shared" si="9"/>
        <v>2.5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1</v>
      </c>
      <c r="G26" s="56">
        <f t="shared" si="26"/>
        <v>0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0</v>
      </c>
      <c r="N26" s="56">
        <f t="shared" si="32"/>
        <v>1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200" t="s">
        <v>117</v>
      </c>
      <c r="W26" s="170">
        <f t="shared" si="0"/>
        <v>3</v>
      </c>
      <c r="X26" s="52">
        <f t="shared" si="1"/>
        <v>5</v>
      </c>
      <c r="Y26" s="52">
        <f t="shared" si="2"/>
        <v>4</v>
      </c>
      <c r="Z26" s="52">
        <f t="shared" si="3"/>
        <v>2</v>
      </c>
      <c r="AA26" s="52">
        <f>SUMIF($C$2:$C$123,V26,$I$2:$I$123)+SUMIF($S$2:$S$123,V26,$P$2:P$123)</f>
        <v>0</v>
      </c>
      <c r="AB26" s="171">
        <f t="shared" si="4"/>
        <v>1</v>
      </c>
      <c r="AC26" s="178">
        <f t="shared" si="5"/>
        <v>6</v>
      </c>
      <c r="AD26" s="181">
        <f t="shared" si="6"/>
        <v>0.66666666666666663</v>
      </c>
      <c r="AE26" s="178">
        <f t="shared" si="36"/>
        <v>2</v>
      </c>
      <c r="AF26" s="191">
        <f t="shared" si="37"/>
        <v>10</v>
      </c>
      <c r="AG26" s="187">
        <f t="shared" si="7"/>
        <v>1</v>
      </c>
      <c r="AH26" s="53">
        <f t="shared" si="8"/>
        <v>1.3333333333333333</v>
      </c>
      <c r="AI26" s="207">
        <f t="shared" si="9"/>
        <v>1.6666666666666667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1</v>
      </c>
      <c r="G27" s="67">
        <f t="shared" si="26"/>
        <v>0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0</v>
      </c>
      <c r="N27" s="67">
        <f t="shared" si="32"/>
        <v>1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/>
      <c r="W27" s="170">
        <f t="shared" si="0"/>
        <v>0</v>
      </c>
      <c r="X27" s="52">
        <f t="shared" si="1"/>
        <v>0</v>
      </c>
      <c r="Y27" s="52">
        <f t="shared" si="2"/>
        <v>0</v>
      </c>
      <c r="Z27" s="52">
        <f t="shared" si="3"/>
        <v>0</v>
      </c>
      <c r="AA27" s="52">
        <f>SUMIF($C$2:$C$123,V27,$I$2:$I$123)+SUMIF($S$2:$S$123,V27,$P$2:P$123)</f>
        <v>0</v>
      </c>
      <c r="AB27" s="171">
        <f t="shared" si="4"/>
        <v>0</v>
      </c>
      <c r="AC27" s="178">
        <f t="shared" si="5"/>
        <v>0</v>
      </c>
      <c r="AD27" s="181" t="str">
        <f t="shared" si="6"/>
        <v>-</v>
      </c>
      <c r="AE27" s="178">
        <f t="shared" si="36"/>
        <v>0</v>
      </c>
      <c r="AF27" s="191">
        <f t="shared" si="37"/>
        <v>0</v>
      </c>
      <c r="AG27" s="187">
        <f t="shared" si="7"/>
        <v>0</v>
      </c>
      <c r="AH27" s="53" t="str">
        <f t="shared" si="8"/>
        <v>-</v>
      </c>
      <c r="AI27" s="207" t="str">
        <f t="shared" si="9"/>
        <v>-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/>
      <c r="W28" s="170">
        <f t="shared" si="0"/>
        <v>0</v>
      </c>
      <c r="X28" s="52">
        <f t="shared" si="1"/>
        <v>0</v>
      </c>
      <c r="Y28" s="52">
        <f t="shared" si="2"/>
        <v>0</v>
      </c>
      <c r="Z28" s="52">
        <f t="shared" si="3"/>
        <v>0</v>
      </c>
      <c r="AA28" s="52">
        <f>SUMIF($C$2:$C$123,V28,$I$2:$I$123)+SUMIF($S$2:$S$123,V28,$P$2:P$123)</f>
        <v>0</v>
      </c>
      <c r="AB28" s="171">
        <f t="shared" si="4"/>
        <v>0</v>
      </c>
      <c r="AC28" s="178">
        <f t="shared" si="5"/>
        <v>0</v>
      </c>
      <c r="AD28" s="181" t="str">
        <f t="shared" si="6"/>
        <v>-</v>
      </c>
      <c r="AE28" s="178">
        <f t="shared" si="36"/>
        <v>0</v>
      </c>
      <c r="AF28" s="191">
        <f t="shared" si="37"/>
        <v>0</v>
      </c>
      <c r="AG28" s="187">
        <f t="shared" si="7"/>
        <v>0</v>
      </c>
      <c r="AH28" s="53" t="str">
        <f t="shared" si="8"/>
        <v>-</v>
      </c>
      <c r="AI28" s="207" t="str">
        <f t="shared" si="9"/>
        <v>-</v>
      </c>
      <c r="AJ28" s="34"/>
      <c r="AS28" s="97"/>
      <c r="AT28" s="294"/>
      <c r="AU28" s="425" t="s">
        <v>197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241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/>
      <c r="W29" s="170">
        <f t="shared" si="0"/>
        <v>0</v>
      </c>
      <c r="X29" s="52">
        <f t="shared" si="1"/>
        <v>0</v>
      </c>
      <c r="Y29" s="52">
        <f t="shared" si="2"/>
        <v>0</v>
      </c>
      <c r="Z29" s="52">
        <f t="shared" si="3"/>
        <v>0</v>
      </c>
      <c r="AA29" s="52">
        <f>SUMIF($C$2:$C$123,V29,$I$2:$I$123)+SUMIF($S$2:$S$123,V29,$P$2:P$123)</f>
        <v>0</v>
      </c>
      <c r="AB29" s="171">
        <f t="shared" si="4"/>
        <v>0</v>
      </c>
      <c r="AC29" s="178">
        <f t="shared" si="5"/>
        <v>0</v>
      </c>
      <c r="AD29" s="181" t="str">
        <f t="shared" si="6"/>
        <v>-</v>
      </c>
      <c r="AE29" s="178">
        <f t="shared" si="36"/>
        <v>0</v>
      </c>
      <c r="AF29" s="191">
        <f t="shared" si="37"/>
        <v>0</v>
      </c>
      <c r="AG29" s="187">
        <f t="shared" si="7"/>
        <v>0</v>
      </c>
      <c r="AH29" s="53" t="str">
        <f t="shared" si="8"/>
        <v>-</v>
      </c>
      <c r="AI29" s="207" t="str">
        <f t="shared" si="9"/>
        <v>-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Preto</v>
      </c>
      <c r="D30" s="49">
        <f>SUM(D31:D40)</f>
        <v>4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2</v>
      </c>
      <c r="S30" s="48" t="str">
        <f>S4</f>
        <v>Branco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Fabio</v>
      </c>
      <c r="D31" s="56"/>
      <c r="E31" s="56">
        <f t="shared" ref="E31:E40" si="38">IF((C31=""),0,IF($D$30=$R$30,1,IF($D$30&gt;$R$30,3,IF($D$30&lt;$R$30,0))))</f>
        <v>3</v>
      </c>
      <c r="F31" s="56">
        <f t="shared" ref="F31:F40" si="39">$D$30</f>
        <v>4</v>
      </c>
      <c r="G31" s="56">
        <f t="shared" ref="G31:G40" si="40">$R$30</f>
        <v>2</v>
      </c>
      <c r="H31" s="56">
        <f t="shared" ref="H31:H40" si="41">IF((C31=""),0,IF($D$30&gt;$R$30,1,0))</f>
        <v>1</v>
      </c>
      <c r="I31" s="56">
        <f t="shared" ref="I31:I40" si="42">IF((C31=""),0,IF($D$30=$R$30,1,0))</f>
        <v>0</v>
      </c>
      <c r="J31" s="56">
        <f t="shared" ref="J31:J40" si="43">IF((C31=""),0,IF($D$30&lt;$R$30,1,0))</f>
        <v>0</v>
      </c>
      <c r="K31" s="57"/>
      <c r="L31" s="56">
        <f t="shared" ref="L31:L40" si="44">IF((S31=""),0,IF($D$30=$R$30,1,IF($D$30&lt;$R$30,3,IF($D$30&gt;$R$30,0))))</f>
        <v>0</v>
      </c>
      <c r="M31" s="56">
        <f t="shared" ref="M31:M40" si="45">$R$30</f>
        <v>2</v>
      </c>
      <c r="N31" s="56">
        <f t="shared" ref="N31:N40" si="46">$D$30</f>
        <v>4</v>
      </c>
      <c r="O31" s="56">
        <f t="shared" ref="O31:O40" si="47">IF((S31=""),0,IF($D$30&lt;$R$30,1,0))</f>
        <v>0</v>
      </c>
      <c r="P31" s="56">
        <f t="shared" ref="P31:P40" si="48">IF((S31=""),0,IF($D$30=$R$30,1,0))</f>
        <v>0</v>
      </c>
      <c r="Q31" s="56">
        <f t="shared" ref="Q31:Q40" si="49">IF((S31=""),0,IF($D$30&gt;$R$30,1,0))</f>
        <v>1</v>
      </c>
      <c r="R31" s="56"/>
      <c r="S31" s="55" t="str">
        <f>$S$5</f>
        <v>Jean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85</v>
      </c>
      <c r="D32" s="56"/>
      <c r="E32" s="56">
        <f t="shared" si="38"/>
        <v>3</v>
      </c>
      <c r="F32" s="56">
        <f t="shared" si="39"/>
        <v>4</v>
      </c>
      <c r="G32" s="56">
        <f t="shared" si="40"/>
        <v>2</v>
      </c>
      <c r="H32" s="56">
        <f t="shared" si="41"/>
        <v>1</v>
      </c>
      <c r="I32" s="56">
        <f t="shared" si="42"/>
        <v>0</v>
      </c>
      <c r="J32" s="56">
        <f t="shared" si="43"/>
        <v>0</v>
      </c>
      <c r="K32" s="57"/>
      <c r="L32" s="56">
        <f t="shared" si="44"/>
        <v>0</v>
      </c>
      <c r="M32" s="56">
        <f t="shared" si="45"/>
        <v>2</v>
      </c>
      <c r="N32" s="56">
        <f t="shared" si="46"/>
        <v>4</v>
      </c>
      <c r="O32" s="56">
        <f t="shared" si="47"/>
        <v>0</v>
      </c>
      <c r="P32" s="56">
        <f t="shared" si="48"/>
        <v>0</v>
      </c>
      <c r="Q32" s="56">
        <f t="shared" si="49"/>
        <v>1</v>
      </c>
      <c r="R32" s="56"/>
      <c r="S32" s="55" t="s">
        <v>84</v>
      </c>
      <c r="T32" s="34"/>
      <c r="U32" s="163" t="s">
        <v>16</v>
      </c>
      <c r="V32" s="199" t="s">
        <v>174</v>
      </c>
      <c r="W32" s="169">
        <f t="shared" si="0"/>
        <v>3</v>
      </c>
      <c r="X32" s="164">
        <f t="shared" si="1"/>
        <v>8</v>
      </c>
      <c r="Y32" s="164">
        <f t="shared" si="2"/>
        <v>6</v>
      </c>
      <c r="Z32" s="164">
        <f t="shared" si="3"/>
        <v>2</v>
      </c>
      <c r="AA32" s="164">
        <f>SUMIF($C$2:$C$123,V32,$I$2:$I$123)+SUMIF($S$2:$S$123,V32,$P$2:P$123)</f>
        <v>0</v>
      </c>
      <c r="AB32" s="174">
        <f t="shared" si="4"/>
        <v>1</v>
      </c>
      <c r="AC32" s="180">
        <f t="shared" si="5"/>
        <v>6</v>
      </c>
      <c r="AD32" s="183">
        <f t="shared" si="6"/>
        <v>0.66666666666666663</v>
      </c>
      <c r="AE32" s="180">
        <f>IF(W32&gt;0,IF(AI32=MAX($AI$32:$AI$36),2,0),)</f>
        <v>2</v>
      </c>
      <c r="AF32" s="190">
        <f>IF(W32&gt;0,IF(AD32=MAX($AD$32:$AD$36),AC32+AE32+2,AC32+AE32),)</f>
        <v>10</v>
      </c>
      <c r="AG32" s="189">
        <f t="shared" si="7"/>
        <v>0</v>
      </c>
      <c r="AH32" s="165">
        <f t="shared" si="8"/>
        <v>2</v>
      </c>
      <c r="AI32" s="206">
        <f t="shared" si="9"/>
        <v>2.6666666666666665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85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173</v>
      </c>
      <c r="D33" s="56"/>
      <c r="E33" s="56">
        <f t="shared" si="38"/>
        <v>3</v>
      </c>
      <c r="F33" s="56">
        <f t="shared" si="39"/>
        <v>4</v>
      </c>
      <c r="G33" s="56">
        <f t="shared" si="40"/>
        <v>2</v>
      </c>
      <c r="H33" s="56">
        <f t="shared" si="41"/>
        <v>1</v>
      </c>
      <c r="I33" s="56">
        <f t="shared" si="42"/>
        <v>0</v>
      </c>
      <c r="J33" s="56">
        <f t="shared" si="43"/>
        <v>0</v>
      </c>
      <c r="K33" s="57"/>
      <c r="L33" s="56">
        <f t="shared" si="44"/>
        <v>0</v>
      </c>
      <c r="M33" s="56">
        <f t="shared" si="45"/>
        <v>2</v>
      </c>
      <c r="N33" s="56">
        <f t="shared" si="46"/>
        <v>4</v>
      </c>
      <c r="O33" s="56">
        <f t="shared" si="47"/>
        <v>0</v>
      </c>
      <c r="P33" s="56">
        <f t="shared" si="48"/>
        <v>0</v>
      </c>
      <c r="Q33" s="56">
        <f t="shared" si="49"/>
        <v>1</v>
      </c>
      <c r="R33" s="56"/>
      <c r="S33" s="55" t="s">
        <v>145</v>
      </c>
      <c r="T33" s="34"/>
      <c r="U33" s="166" t="s">
        <v>16</v>
      </c>
      <c r="V33" s="200" t="s">
        <v>15</v>
      </c>
      <c r="W33" s="170">
        <f t="shared" si="0"/>
        <v>5</v>
      </c>
      <c r="X33" s="52">
        <f t="shared" si="1"/>
        <v>6</v>
      </c>
      <c r="Y33" s="52">
        <f t="shared" si="2"/>
        <v>11</v>
      </c>
      <c r="Z33" s="52">
        <f t="shared" si="3"/>
        <v>1</v>
      </c>
      <c r="AA33" s="52">
        <f>SUMIF($C$2:$C$123,V33,$I$2:$I$123)+SUMIF($S$2:$S$123,V33,$P$2:P$123)</f>
        <v>0</v>
      </c>
      <c r="AB33" s="171">
        <f t="shared" si="4"/>
        <v>4</v>
      </c>
      <c r="AC33" s="178">
        <f t="shared" si="5"/>
        <v>3</v>
      </c>
      <c r="AD33" s="181">
        <f t="shared" si="6"/>
        <v>0.2</v>
      </c>
      <c r="AE33" s="178">
        <f>IF(W33&gt;0,IF(AI33=MAX($AI$32:$AI$36),2,0),)</f>
        <v>0</v>
      </c>
      <c r="AF33" s="191">
        <f>IF(W33&gt;0,IF(AD33=MAX($AD$32:$AD$36),AC33+AE33+2,AC33+AE33),)</f>
        <v>3</v>
      </c>
      <c r="AG33" s="187">
        <f t="shared" si="7"/>
        <v>5</v>
      </c>
      <c r="AH33" s="53">
        <f t="shared" si="8"/>
        <v>2.2000000000000002</v>
      </c>
      <c r="AI33" s="207">
        <f t="shared" si="9"/>
        <v>1.2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144</v>
      </c>
      <c r="D34" s="56">
        <v>2</v>
      </c>
      <c r="E34" s="56">
        <f t="shared" si="38"/>
        <v>3</v>
      </c>
      <c r="F34" s="56">
        <f t="shared" si="39"/>
        <v>4</v>
      </c>
      <c r="G34" s="56">
        <f t="shared" si="40"/>
        <v>2</v>
      </c>
      <c r="H34" s="56">
        <f t="shared" si="41"/>
        <v>1</v>
      </c>
      <c r="I34" s="56">
        <f t="shared" si="42"/>
        <v>0</v>
      </c>
      <c r="J34" s="56">
        <f t="shared" si="43"/>
        <v>0</v>
      </c>
      <c r="K34" s="57"/>
      <c r="L34" s="56">
        <f t="shared" si="44"/>
        <v>0</v>
      </c>
      <c r="M34" s="56">
        <f t="shared" si="45"/>
        <v>2</v>
      </c>
      <c r="N34" s="56">
        <f t="shared" si="46"/>
        <v>4</v>
      </c>
      <c r="O34" s="56">
        <f t="shared" si="47"/>
        <v>0</v>
      </c>
      <c r="P34" s="56">
        <f t="shared" si="48"/>
        <v>0</v>
      </c>
      <c r="Q34" s="56">
        <f t="shared" si="49"/>
        <v>1</v>
      </c>
      <c r="R34" s="56"/>
      <c r="S34" s="55" t="s">
        <v>197</v>
      </c>
      <c r="T34" s="34"/>
      <c r="U34" s="166" t="s">
        <v>16</v>
      </c>
      <c r="V34" s="200" t="s">
        <v>87</v>
      </c>
      <c r="W34" s="170">
        <f t="shared" si="0"/>
        <v>2</v>
      </c>
      <c r="X34" s="52">
        <f t="shared" si="1"/>
        <v>3</v>
      </c>
      <c r="Y34" s="52">
        <f t="shared" si="2"/>
        <v>4</v>
      </c>
      <c r="Z34" s="52">
        <f t="shared" si="3"/>
        <v>1</v>
      </c>
      <c r="AA34" s="52">
        <f>SUMIF($C$2:$C$123,V34,$I$2:$I$123)+SUMIF($S$2:$S$123,V34,$P$2:P$123)</f>
        <v>0</v>
      </c>
      <c r="AB34" s="171">
        <f t="shared" si="4"/>
        <v>1</v>
      </c>
      <c r="AC34" s="178">
        <f t="shared" si="5"/>
        <v>3</v>
      </c>
      <c r="AD34" s="181">
        <f t="shared" si="6"/>
        <v>0.5</v>
      </c>
      <c r="AE34" s="178">
        <f>IF(W34&gt;0,IF(AI34=MAX($AI$32:$AI$36),2,0),)</f>
        <v>0</v>
      </c>
      <c r="AF34" s="191">
        <f>IF(W34&gt;0,IF(AD34=MAX($AD$32:$AD$36),AC34+AE34+2,AC34+AE34),)</f>
        <v>3</v>
      </c>
      <c r="AG34" s="187">
        <f t="shared" si="7"/>
        <v>0</v>
      </c>
      <c r="AH34" s="53">
        <f t="shared" si="8"/>
        <v>2</v>
      </c>
      <c r="AI34" s="207">
        <f t="shared" si="9"/>
        <v>1.5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172</v>
      </c>
      <c r="D35" s="56">
        <v>1</v>
      </c>
      <c r="E35" s="56">
        <f t="shared" si="38"/>
        <v>3</v>
      </c>
      <c r="F35" s="56">
        <f t="shared" si="39"/>
        <v>4</v>
      </c>
      <c r="G35" s="56">
        <f t="shared" si="40"/>
        <v>2</v>
      </c>
      <c r="H35" s="56">
        <f t="shared" si="41"/>
        <v>1</v>
      </c>
      <c r="I35" s="56">
        <f t="shared" si="42"/>
        <v>0</v>
      </c>
      <c r="J35" s="56">
        <f t="shared" si="43"/>
        <v>0</v>
      </c>
      <c r="K35" s="57"/>
      <c r="L35" s="56">
        <f t="shared" si="44"/>
        <v>0</v>
      </c>
      <c r="M35" s="56">
        <f t="shared" si="45"/>
        <v>2</v>
      </c>
      <c r="N35" s="56">
        <f t="shared" si="46"/>
        <v>4</v>
      </c>
      <c r="O35" s="56">
        <f t="shared" si="47"/>
        <v>0</v>
      </c>
      <c r="P35" s="56">
        <f t="shared" si="48"/>
        <v>0</v>
      </c>
      <c r="Q35" s="56">
        <f t="shared" si="49"/>
        <v>1</v>
      </c>
      <c r="R35" s="56"/>
      <c r="S35" s="55" t="s">
        <v>116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143</v>
      </c>
      <c r="D36" s="56">
        <v>1</v>
      </c>
      <c r="E36" s="56">
        <f t="shared" si="38"/>
        <v>3</v>
      </c>
      <c r="F36" s="56">
        <f t="shared" si="39"/>
        <v>4</v>
      </c>
      <c r="G36" s="56">
        <f t="shared" si="40"/>
        <v>2</v>
      </c>
      <c r="H36" s="56">
        <f t="shared" si="41"/>
        <v>1</v>
      </c>
      <c r="I36" s="56">
        <f t="shared" si="42"/>
        <v>0</v>
      </c>
      <c r="J36" s="56">
        <f t="shared" si="43"/>
        <v>0</v>
      </c>
      <c r="K36" s="57"/>
      <c r="L36" s="56">
        <f t="shared" si="44"/>
        <v>0</v>
      </c>
      <c r="M36" s="56">
        <f t="shared" si="45"/>
        <v>2</v>
      </c>
      <c r="N36" s="56">
        <f t="shared" si="46"/>
        <v>4</v>
      </c>
      <c r="O36" s="56">
        <f t="shared" si="47"/>
        <v>0</v>
      </c>
      <c r="P36" s="56">
        <f t="shared" si="48"/>
        <v>0</v>
      </c>
      <c r="Q36" s="56">
        <f t="shared" si="49"/>
        <v>1</v>
      </c>
      <c r="R36" s="56"/>
      <c r="S36" s="55" t="s">
        <v>117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202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/>
      <c r="D37" s="56"/>
      <c r="E37" s="56">
        <f t="shared" si="38"/>
        <v>0</v>
      </c>
      <c r="F37" s="56">
        <f t="shared" si="39"/>
        <v>4</v>
      </c>
      <c r="G37" s="56">
        <f t="shared" si="40"/>
        <v>2</v>
      </c>
      <c r="H37" s="56">
        <f t="shared" si="41"/>
        <v>0</v>
      </c>
      <c r="I37" s="56">
        <f t="shared" si="42"/>
        <v>0</v>
      </c>
      <c r="J37" s="56">
        <f t="shared" si="43"/>
        <v>0</v>
      </c>
      <c r="K37" s="57"/>
      <c r="L37" s="56">
        <f t="shared" si="44"/>
        <v>0</v>
      </c>
      <c r="M37" s="56">
        <f t="shared" si="45"/>
        <v>2</v>
      </c>
      <c r="N37" s="56">
        <f t="shared" si="46"/>
        <v>4</v>
      </c>
      <c r="O37" s="56">
        <f t="shared" si="47"/>
        <v>0</v>
      </c>
      <c r="P37" s="56">
        <f t="shared" si="48"/>
        <v>0</v>
      </c>
      <c r="Q37" s="56">
        <f t="shared" si="49"/>
        <v>0</v>
      </c>
      <c r="R37" s="56"/>
      <c r="S37" s="55"/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17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174</v>
      </c>
      <c r="D38" s="56"/>
      <c r="E38" s="56">
        <f t="shared" si="38"/>
        <v>3</v>
      </c>
      <c r="F38" s="56">
        <f t="shared" si="39"/>
        <v>4</v>
      </c>
      <c r="G38" s="56">
        <f t="shared" si="40"/>
        <v>2</v>
      </c>
      <c r="H38" s="56">
        <f t="shared" si="41"/>
        <v>1</v>
      </c>
      <c r="I38" s="56">
        <f t="shared" si="42"/>
        <v>0</v>
      </c>
      <c r="J38" s="56">
        <f t="shared" si="43"/>
        <v>0</v>
      </c>
      <c r="K38" s="57"/>
      <c r="L38" s="56">
        <f t="shared" si="44"/>
        <v>0</v>
      </c>
      <c r="M38" s="56">
        <f t="shared" si="45"/>
        <v>2</v>
      </c>
      <c r="N38" s="56">
        <f t="shared" si="46"/>
        <v>4</v>
      </c>
      <c r="O38" s="56">
        <f t="shared" si="47"/>
        <v>0</v>
      </c>
      <c r="P38" s="56">
        <f t="shared" si="48"/>
        <v>0</v>
      </c>
      <c r="Q38" s="56">
        <f t="shared" si="49"/>
        <v>1</v>
      </c>
      <c r="R38" s="56"/>
      <c r="S38" s="55" t="s">
        <v>87</v>
      </c>
      <c r="T38" s="34"/>
      <c r="U38" s="295">
        <v>19</v>
      </c>
      <c r="V38" s="338">
        <f>U38/Resumo!C159</f>
        <v>0.55882352941176472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4</v>
      </c>
      <c r="G39" s="56">
        <f t="shared" si="40"/>
        <v>2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2</v>
      </c>
      <c r="N39" s="56">
        <f t="shared" si="46"/>
        <v>4</v>
      </c>
      <c r="O39" s="56">
        <f t="shared" si="47"/>
        <v>0</v>
      </c>
      <c r="P39" s="56">
        <f t="shared" si="48"/>
        <v>0</v>
      </c>
      <c r="Q39" s="56">
        <f t="shared" si="49"/>
        <v>1</v>
      </c>
      <c r="R39" s="63">
        <v>2</v>
      </c>
      <c r="S39" s="61" t="s">
        <v>15</v>
      </c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4</v>
      </c>
      <c r="G40" s="67">
        <f t="shared" si="40"/>
        <v>2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2</v>
      </c>
      <c r="N40" s="67">
        <f t="shared" si="46"/>
        <v>4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1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20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5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Branco</v>
      </c>
      <c r="D43" s="49">
        <f>SUM(D44:D53)</f>
        <v>1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2</v>
      </c>
      <c r="S43" s="48" t="str">
        <f>C4</f>
        <v>Preto</v>
      </c>
      <c r="T43" s="34"/>
      <c r="U43" s="151" t="str">
        <f>IFERROR(VLOOKUP(V43,Resumo!$D$7:$E$147,2,FALSE),"")</f>
        <v>G</v>
      </c>
      <c r="V43" s="116" t="s">
        <v>77</v>
      </c>
      <c r="W43" s="116">
        <f t="shared" ref="W43:AC58" si="50">COUNTIFS($C$4:$C$131,$V43,$B$4:$B$131,W$42)+COUNTIFS($S$4:$S$131,$V43,$B$4:$B$131,W$42)</f>
        <v>5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Fabio</v>
      </c>
      <c r="D44" s="56"/>
      <c r="E44" s="56">
        <f t="shared" ref="E44:E53" si="51">IF((C44=""),0,IF($D$43=$R$43,1,IF($D$43&gt;$R$43,3,IF($D$43&lt;$R$43,0))))</f>
        <v>0</v>
      </c>
      <c r="F44" s="56">
        <f t="shared" ref="F44:F53" si="52">$D$43</f>
        <v>1</v>
      </c>
      <c r="G44" s="56">
        <f t="shared" ref="G44:G53" si="53">$R$43</f>
        <v>2</v>
      </c>
      <c r="H44" s="56">
        <f t="shared" ref="H44:H53" si="54">IF((C44=""),0,IF($D$43&gt;$R$43,1,0))</f>
        <v>0</v>
      </c>
      <c r="I44" s="56">
        <f t="shared" ref="I44:I53" si="55">IF((C44=""),0,IF($D$43=$R$43,1,0))</f>
        <v>0</v>
      </c>
      <c r="J44" s="56">
        <f t="shared" ref="J44:J53" si="56">IF((C44=""),0,IF($D$43&lt;$R$43,1,0))</f>
        <v>1</v>
      </c>
      <c r="K44" s="57"/>
      <c r="L44" s="56">
        <f t="shared" ref="L44:L53" si="57">IF((S44=""),0,IF($D$43=$R$43,1,IF($D$43&lt;$R$43,3,IF($D$43&gt;$R$43,0))))</f>
        <v>3</v>
      </c>
      <c r="M44" s="56">
        <f t="shared" ref="M44:M53" si="58">$R$43</f>
        <v>2</v>
      </c>
      <c r="N44" s="56">
        <f t="shared" ref="N44:N53" si="59">$D$43</f>
        <v>1</v>
      </c>
      <c r="O44" s="56">
        <f t="shared" ref="O44:O53" si="60">IF((S44=""),0,IF($D$43&lt;$R$43,1,0))</f>
        <v>1</v>
      </c>
      <c r="P44" s="56">
        <f t="shared" ref="P44:P53" si="61">IF((S44=""),0,IF($D$43=$R$43,1,0))</f>
        <v>0</v>
      </c>
      <c r="Q44" s="56">
        <f t="shared" ref="Q44:Q53" si="62">IF((S44=""),0,IF($D$43&gt;$R$43,1,0))</f>
        <v>0</v>
      </c>
      <c r="R44" s="56"/>
      <c r="S44" s="55" t="str">
        <f>$S$5</f>
        <v>Jean</v>
      </c>
      <c r="T44" s="34"/>
      <c r="U44" s="153" t="str">
        <f>IFERROR(VLOOKUP(V44,Resumo!$D$7:$E$147,2,FALSE),"")</f>
        <v/>
      </c>
      <c r="V44" s="114" t="s">
        <v>205</v>
      </c>
      <c r="W44" s="114">
        <f t="shared" si="50"/>
        <v>5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 t="s">
        <v>13</v>
      </c>
      <c r="D45" s="56"/>
      <c r="E45" s="56">
        <f t="shared" si="51"/>
        <v>0</v>
      </c>
      <c r="F45" s="56">
        <f t="shared" si="52"/>
        <v>1</v>
      </c>
      <c r="G45" s="56">
        <f t="shared" si="53"/>
        <v>2</v>
      </c>
      <c r="H45" s="56">
        <f t="shared" si="54"/>
        <v>0</v>
      </c>
      <c r="I45" s="56">
        <f t="shared" si="55"/>
        <v>0</v>
      </c>
      <c r="J45" s="56">
        <f t="shared" si="56"/>
        <v>1</v>
      </c>
      <c r="K45" s="57"/>
      <c r="L45" s="56">
        <f t="shared" si="57"/>
        <v>3</v>
      </c>
      <c r="M45" s="56">
        <f t="shared" si="58"/>
        <v>2</v>
      </c>
      <c r="N45" s="56">
        <f t="shared" si="59"/>
        <v>1</v>
      </c>
      <c r="O45" s="56">
        <f t="shared" si="60"/>
        <v>1</v>
      </c>
      <c r="P45" s="56">
        <f t="shared" si="61"/>
        <v>0</v>
      </c>
      <c r="Q45" s="56">
        <f t="shared" si="62"/>
        <v>0</v>
      </c>
      <c r="R45" s="56">
        <v>1</v>
      </c>
      <c r="S45" s="55" t="s">
        <v>85</v>
      </c>
      <c r="T45" s="34"/>
      <c r="U45" s="153" t="str">
        <f>IFERROR(VLOOKUP(V45,Resumo!$D$7:$E$147,2,FALSE),"")</f>
        <v>V</v>
      </c>
      <c r="V45" s="114" t="s">
        <v>13</v>
      </c>
      <c r="W45" s="114">
        <f t="shared" si="50"/>
        <v>0</v>
      </c>
      <c r="X45" s="114">
        <f t="shared" si="50"/>
        <v>4</v>
      </c>
      <c r="Y45" s="114">
        <f t="shared" si="50"/>
        <v>0</v>
      </c>
      <c r="Z45" s="114">
        <f t="shared" si="50"/>
        <v>0</v>
      </c>
      <c r="AA45" s="114">
        <f t="shared" si="50"/>
        <v>0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 t="s">
        <v>146</v>
      </c>
      <c r="D46" s="56"/>
      <c r="E46" s="56">
        <f t="shared" si="51"/>
        <v>0</v>
      </c>
      <c r="F46" s="56">
        <f t="shared" si="52"/>
        <v>1</v>
      </c>
      <c r="G46" s="56">
        <f t="shared" si="53"/>
        <v>2</v>
      </c>
      <c r="H46" s="56">
        <f t="shared" si="54"/>
        <v>0</v>
      </c>
      <c r="I46" s="56">
        <f t="shared" si="55"/>
        <v>0</v>
      </c>
      <c r="J46" s="56">
        <f t="shared" si="56"/>
        <v>1</v>
      </c>
      <c r="K46" s="57"/>
      <c r="L46" s="56">
        <f t="shared" si="57"/>
        <v>3</v>
      </c>
      <c r="M46" s="56">
        <f t="shared" si="58"/>
        <v>2</v>
      </c>
      <c r="N46" s="56">
        <f t="shared" si="59"/>
        <v>1</v>
      </c>
      <c r="O46" s="56">
        <f t="shared" si="60"/>
        <v>1</v>
      </c>
      <c r="P46" s="56">
        <f t="shared" si="61"/>
        <v>0</v>
      </c>
      <c r="Q46" s="56">
        <f t="shared" si="62"/>
        <v>0</v>
      </c>
      <c r="R46" s="56"/>
      <c r="S46" s="55" t="s">
        <v>173</v>
      </c>
      <c r="T46" s="34"/>
      <c r="U46" s="153" t="str">
        <f>IFERROR(VLOOKUP(V46,Resumo!$D$7:$E$147,2,FALSE),"")</f>
        <v>L</v>
      </c>
      <c r="V46" s="114" t="s">
        <v>173</v>
      </c>
      <c r="W46" s="114">
        <f t="shared" si="50"/>
        <v>0</v>
      </c>
      <c r="X46" s="114">
        <f t="shared" si="50"/>
        <v>0</v>
      </c>
      <c r="Y46" s="114">
        <f t="shared" si="50"/>
        <v>3</v>
      </c>
      <c r="Z46" s="114">
        <f t="shared" si="50"/>
        <v>0</v>
      </c>
      <c r="AA46" s="114">
        <f t="shared" si="50"/>
        <v>0</v>
      </c>
      <c r="AB46" s="114">
        <f t="shared" si="50"/>
        <v>0</v>
      </c>
      <c r="AC46" s="154">
        <f t="shared" si="50"/>
        <v>0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 t="s">
        <v>82</v>
      </c>
      <c r="D47" s="56"/>
      <c r="E47" s="56">
        <f t="shared" si="51"/>
        <v>0</v>
      </c>
      <c r="F47" s="56">
        <f t="shared" si="52"/>
        <v>1</v>
      </c>
      <c r="G47" s="56">
        <f t="shared" si="53"/>
        <v>2</v>
      </c>
      <c r="H47" s="56">
        <f t="shared" si="54"/>
        <v>0</v>
      </c>
      <c r="I47" s="56">
        <f t="shared" si="55"/>
        <v>0</v>
      </c>
      <c r="J47" s="56">
        <f t="shared" si="56"/>
        <v>1</v>
      </c>
      <c r="K47" s="57"/>
      <c r="L47" s="56">
        <f t="shared" si="57"/>
        <v>3</v>
      </c>
      <c r="M47" s="56">
        <f t="shared" si="58"/>
        <v>2</v>
      </c>
      <c r="N47" s="56">
        <f t="shared" si="59"/>
        <v>1</v>
      </c>
      <c r="O47" s="56">
        <f t="shared" si="60"/>
        <v>1</v>
      </c>
      <c r="P47" s="56">
        <f t="shared" si="61"/>
        <v>0</v>
      </c>
      <c r="Q47" s="56">
        <f t="shared" si="62"/>
        <v>0</v>
      </c>
      <c r="R47" s="56"/>
      <c r="S47" s="55" t="s">
        <v>144</v>
      </c>
      <c r="T47" s="34"/>
      <c r="U47" s="153" t="str">
        <f>IFERROR(VLOOKUP(V47,Resumo!$D$7:$E$147,2,FALSE),"")</f>
        <v>Z</v>
      </c>
      <c r="V47" s="114" t="s">
        <v>84</v>
      </c>
      <c r="W47" s="114">
        <f t="shared" si="50"/>
        <v>0</v>
      </c>
      <c r="X47" s="114">
        <f t="shared" si="50"/>
        <v>4</v>
      </c>
      <c r="Y47" s="114">
        <f t="shared" si="50"/>
        <v>0</v>
      </c>
      <c r="Z47" s="114">
        <f t="shared" si="50"/>
        <v>0</v>
      </c>
      <c r="AA47" s="114">
        <f t="shared" si="50"/>
        <v>0</v>
      </c>
      <c r="AB47" s="114">
        <f t="shared" si="50"/>
        <v>0</v>
      </c>
      <c r="AC47" s="154">
        <f t="shared" si="50"/>
        <v>0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 t="s">
        <v>14</v>
      </c>
      <c r="D48" s="56"/>
      <c r="E48" s="56">
        <f t="shared" si="51"/>
        <v>0</v>
      </c>
      <c r="F48" s="56">
        <f t="shared" si="52"/>
        <v>1</v>
      </c>
      <c r="G48" s="56">
        <f t="shared" si="53"/>
        <v>2</v>
      </c>
      <c r="H48" s="56">
        <f t="shared" si="54"/>
        <v>0</v>
      </c>
      <c r="I48" s="56">
        <f t="shared" si="55"/>
        <v>0</v>
      </c>
      <c r="J48" s="56">
        <f t="shared" si="56"/>
        <v>1</v>
      </c>
      <c r="K48" s="57"/>
      <c r="L48" s="56">
        <f t="shared" si="57"/>
        <v>3</v>
      </c>
      <c r="M48" s="56">
        <f t="shared" si="58"/>
        <v>2</v>
      </c>
      <c r="N48" s="56">
        <f t="shared" si="59"/>
        <v>1</v>
      </c>
      <c r="O48" s="56">
        <f t="shared" si="60"/>
        <v>1</v>
      </c>
      <c r="P48" s="56">
        <f t="shared" si="61"/>
        <v>0</v>
      </c>
      <c r="Q48" s="56">
        <f t="shared" si="62"/>
        <v>0</v>
      </c>
      <c r="R48" s="56">
        <v>1</v>
      </c>
      <c r="S48" s="55" t="s">
        <v>172</v>
      </c>
      <c r="T48" s="34"/>
      <c r="U48" s="153" t="str">
        <f>IFERROR(VLOOKUP(V48,Resumo!$D$7:$E$147,2,FALSE),"")</f>
        <v>V</v>
      </c>
      <c r="V48" s="114" t="s">
        <v>14</v>
      </c>
      <c r="W48" s="114">
        <f t="shared" si="50"/>
        <v>0</v>
      </c>
      <c r="X48" s="114">
        <f t="shared" si="50"/>
        <v>0</v>
      </c>
      <c r="Y48" s="114">
        <f t="shared" si="50"/>
        <v>0</v>
      </c>
      <c r="Z48" s="114">
        <f t="shared" si="50"/>
        <v>0</v>
      </c>
      <c r="AA48" s="114">
        <f t="shared" si="50"/>
        <v>4</v>
      </c>
      <c r="AB48" s="114">
        <f t="shared" si="50"/>
        <v>0</v>
      </c>
      <c r="AC48" s="154">
        <f t="shared" si="50"/>
        <v>0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 t="s">
        <v>175</v>
      </c>
      <c r="D49" s="56"/>
      <c r="E49" s="56">
        <f t="shared" si="51"/>
        <v>0</v>
      </c>
      <c r="F49" s="56">
        <f t="shared" si="52"/>
        <v>1</v>
      </c>
      <c r="G49" s="56">
        <f t="shared" si="53"/>
        <v>2</v>
      </c>
      <c r="H49" s="56">
        <f t="shared" si="54"/>
        <v>0</v>
      </c>
      <c r="I49" s="56">
        <f t="shared" si="55"/>
        <v>0</v>
      </c>
      <c r="J49" s="56">
        <f t="shared" si="56"/>
        <v>1</v>
      </c>
      <c r="K49" s="57"/>
      <c r="L49" s="56">
        <f t="shared" si="57"/>
        <v>3</v>
      </c>
      <c r="M49" s="56">
        <f t="shared" si="58"/>
        <v>2</v>
      </c>
      <c r="N49" s="56">
        <f t="shared" si="59"/>
        <v>1</v>
      </c>
      <c r="O49" s="56">
        <f t="shared" si="60"/>
        <v>1</v>
      </c>
      <c r="P49" s="56">
        <f t="shared" si="61"/>
        <v>0</v>
      </c>
      <c r="Q49" s="56">
        <f t="shared" si="62"/>
        <v>0</v>
      </c>
      <c r="R49" s="56"/>
      <c r="S49" s="55" t="s">
        <v>143</v>
      </c>
      <c r="T49" s="34"/>
      <c r="U49" s="153" t="str">
        <f>IFERROR(VLOOKUP(V49,Resumo!$D$7:$E$147,2,FALSE),"")</f>
        <v>M</v>
      </c>
      <c r="V49" s="114" t="s">
        <v>175</v>
      </c>
      <c r="W49" s="114">
        <f t="shared" si="50"/>
        <v>0</v>
      </c>
      <c r="X49" s="114">
        <f t="shared" si="50"/>
        <v>0</v>
      </c>
      <c r="Y49" s="114">
        <f t="shared" si="50"/>
        <v>0</v>
      </c>
      <c r="Z49" s="114">
        <f t="shared" si="50"/>
        <v>0</v>
      </c>
      <c r="AA49" s="114">
        <f t="shared" si="50"/>
        <v>0</v>
      </c>
      <c r="AB49" s="114">
        <f t="shared" si="50"/>
        <v>4</v>
      </c>
      <c r="AC49" s="154">
        <f t="shared" si="50"/>
        <v>0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/>
      <c r="D50" s="56"/>
      <c r="E50" s="56">
        <f t="shared" si="51"/>
        <v>0</v>
      </c>
      <c r="F50" s="56">
        <f t="shared" si="52"/>
        <v>1</v>
      </c>
      <c r="G50" s="56">
        <f t="shared" si="53"/>
        <v>2</v>
      </c>
      <c r="H50" s="56">
        <f t="shared" si="54"/>
        <v>0</v>
      </c>
      <c r="I50" s="56">
        <f t="shared" si="55"/>
        <v>0</v>
      </c>
      <c r="J50" s="56">
        <f t="shared" si="56"/>
        <v>0</v>
      </c>
      <c r="K50" s="57"/>
      <c r="L50" s="56">
        <f t="shared" si="57"/>
        <v>0</v>
      </c>
      <c r="M50" s="56">
        <f t="shared" si="58"/>
        <v>2</v>
      </c>
      <c r="N50" s="56">
        <f t="shared" si="59"/>
        <v>1</v>
      </c>
      <c r="O50" s="56">
        <f t="shared" si="60"/>
        <v>0</v>
      </c>
      <c r="P50" s="56">
        <f t="shared" si="61"/>
        <v>0</v>
      </c>
      <c r="Q50" s="56">
        <f t="shared" si="62"/>
        <v>0</v>
      </c>
      <c r="R50" s="56"/>
      <c r="S50" s="55"/>
      <c r="T50" s="34"/>
      <c r="U50" s="153" t="str">
        <f>IFERROR(VLOOKUP(V50,Resumo!$D$7:$E$147,2,FALSE),"")</f>
        <v>L</v>
      </c>
      <c r="V50" s="114" t="s">
        <v>146</v>
      </c>
      <c r="W50" s="114">
        <f t="shared" si="50"/>
        <v>0</v>
      </c>
      <c r="X50" s="114">
        <f t="shared" si="50"/>
        <v>0</v>
      </c>
      <c r="Y50" s="114">
        <f t="shared" si="50"/>
        <v>4</v>
      </c>
      <c r="Z50" s="114">
        <f t="shared" si="50"/>
        <v>0</v>
      </c>
      <c r="AA50" s="114">
        <f t="shared" si="50"/>
        <v>0</v>
      </c>
      <c r="AB50" s="114">
        <f t="shared" si="50"/>
        <v>0</v>
      </c>
      <c r="AC50" s="154">
        <f t="shared" si="50"/>
        <v>0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 t="s">
        <v>15</v>
      </c>
      <c r="D51" s="56">
        <v>1</v>
      </c>
      <c r="E51" s="56">
        <f t="shared" si="51"/>
        <v>0</v>
      </c>
      <c r="F51" s="56">
        <f t="shared" si="52"/>
        <v>1</v>
      </c>
      <c r="G51" s="56">
        <f t="shared" si="53"/>
        <v>2</v>
      </c>
      <c r="H51" s="56">
        <f t="shared" si="54"/>
        <v>0</v>
      </c>
      <c r="I51" s="56">
        <f t="shared" si="55"/>
        <v>0</v>
      </c>
      <c r="J51" s="56">
        <f t="shared" si="56"/>
        <v>1</v>
      </c>
      <c r="K51" s="57"/>
      <c r="L51" s="56">
        <f t="shared" si="57"/>
        <v>3</v>
      </c>
      <c r="M51" s="56">
        <f t="shared" si="58"/>
        <v>2</v>
      </c>
      <c r="N51" s="56">
        <f t="shared" si="59"/>
        <v>1</v>
      </c>
      <c r="O51" s="56">
        <f t="shared" si="60"/>
        <v>1</v>
      </c>
      <c r="P51" s="56">
        <f t="shared" si="61"/>
        <v>0</v>
      </c>
      <c r="Q51" s="56">
        <f t="shared" si="62"/>
        <v>0</v>
      </c>
      <c r="R51" s="56"/>
      <c r="S51" s="55" t="s">
        <v>174</v>
      </c>
      <c r="T51" s="34"/>
      <c r="U51" s="153" t="str">
        <f>IFERROR(VLOOKUP(V51,Resumo!$D$7:$E$147,2,FALSE),"")</f>
        <v>M</v>
      </c>
      <c r="V51" s="114" t="s">
        <v>172</v>
      </c>
      <c r="W51" s="114">
        <f t="shared" si="50"/>
        <v>0</v>
      </c>
      <c r="X51" s="114">
        <f t="shared" si="50"/>
        <v>0</v>
      </c>
      <c r="Y51" s="114">
        <f t="shared" si="50"/>
        <v>1</v>
      </c>
      <c r="Z51" s="114">
        <f t="shared" si="50"/>
        <v>0</v>
      </c>
      <c r="AA51" s="114">
        <f t="shared" si="50"/>
        <v>3</v>
      </c>
      <c r="AB51" s="114">
        <f t="shared" si="50"/>
        <v>0</v>
      </c>
      <c r="AC51" s="154">
        <f t="shared" si="50"/>
        <v>0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1</v>
      </c>
      <c r="G52" s="56">
        <f t="shared" si="53"/>
        <v>2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2</v>
      </c>
      <c r="N52" s="56">
        <f t="shared" si="59"/>
        <v>1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M</v>
      </c>
      <c r="V52" s="114" t="s">
        <v>174</v>
      </c>
      <c r="W52" s="114">
        <f t="shared" si="50"/>
        <v>0</v>
      </c>
      <c r="X52" s="114">
        <f t="shared" si="50"/>
        <v>0</v>
      </c>
      <c r="Y52" s="114">
        <f t="shared" si="50"/>
        <v>0</v>
      </c>
      <c r="Z52" s="114">
        <f t="shared" si="50"/>
        <v>0</v>
      </c>
      <c r="AA52" s="114">
        <f t="shared" si="50"/>
        <v>0</v>
      </c>
      <c r="AB52" s="114">
        <f t="shared" si="50"/>
        <v>0</v>
      </c>
      <c r="AC52" s="154">
        <f t="shared" si="50"/>
        <v>3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1</v>
      </c>
      <c r="G53" s="67">
        <f t="shared" si="53"/>
        <v>2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2</v>
      </c>
      <c r="N53" s="67">
        <f t="shared" si="59"/>
        <v>1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M</v>
      </c>
      <c r="V53" s="114" t="s">
        <v>15</v>
      </c>
      <c r="W53" s="114">
        <f t="shared" si="50"/>
        <v>0</v>
      </c>
      <c r="X53" s="114">
        <f t="shared" si="50"/>
        <v>0</v>
      </c>
      <c r="Y53" s="114">
        <f t="shared" si="50"/>
        <v>0</v>
      </c>
      <c r="Z53" s="114">
        <f t="shared" si="50"/>
        <v>0</v>
      </c>
      <c r="AA53" s="114">
        <f t="shared" si="50"/>
        <v>0</v>
      </c>
      <c r="AB53" s="114">
        <f t="shared" si="50"/>
        <v>0</v>
      </c>
      <c r="AC53" s="154">
        <f t="shared" si="50"/>
        <v>4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L</v>
      </c>
      <c r="V54" s="114" t="s">
        <v>144</v>
      </c>
      <c r="W54" s="114">
        <f t="shared" si="50"/>
        <v>0</v>
      </c>
      <c r="X54" s="114">
        <f t="shared" si="50"/>
        <v>0</v>
      </c>
      <c r="Y54" s="114">
        <f t="shared" si="50"/>
        <v>0</v>
      </c>
      <c r="Z54" s="114">
        <f t="shared" si="50"/>
        <v>3</v>
      </c>
      <c r="AA54" s="114">
        <f t="shared" si="50"/>
        <v>0</v>
      </c>
      <c r="AB54" s="114">
        <f t="shared" si="50"/>
        <v>0</v>
      </c>
      <c r="AC54" s="154">
        <f t="shared" si="50"/>
        <v>0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L</v>
      </c>
      <c r="V55" s="114" t="s">
        <v>82</v>
      </c>
      <c r="W55" s="114">
        <f t="shared" si="50"/>
        <v>0</v>
      </c>
      <c r="X55" s="114">
        <f t="shared" si="50"/>
        <v>0</v>
      </c>
      <c r="Y55" s="114">
        <f t="shared" si="50"/>
        <v>0</v>
      </c>
      <c r="Z55" s="114">
        <f t="shared" si="50"/>
        <v>4</v>
      </c>
      <c r="AA55" s="114">
        <f t="shared" si="50"/>
        <v>0</v>
      </c>
      <c r="AB55" s="114">
        <f t="shared" si="50"/>
        <v>0</v>
      </c>
      <c r="AC55" s="154">
        <f t="shared" si="50"/>
        <v>0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 t="str">
        <f>C4</f>
        <v>Preto</v>
      </c>
      <c r="D56" s="49">
        <f>SUM(D57:D66)</f>
        <v>2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0</v>
      </c>
      <c r="S56" s="48" t="str">
        <f>S4</f>
        <v>Branco</v>
      </c>
      <c r="T56" s="34"/>
      <c r="U56" s="153" t="str">
        <f>IFERROR(VLOOKUP(V56,Resumo!$D$7:$E$147,2,FALSE),"")</f>
        <v>M</v>
      </c>
      <c r="V56" s="114" t="s">
        <v>143</v>
      </c>
      <c r="W56" s="114">
        <f t="shared" si="50"/>
        <v>0</v>
      </c>
      <c r="X56" s="114">
        <f t="shared" si="50"/>
        <v>0</v>
      </c>
      <c r="Y56" s="114">
        <f t="shared" si="50"/>
        <v>0</v>
      </c>
      <c r="Z56" s="114">
        <f t="shared" si="50"/>
        <v>0</v>
      </c>
      <c r="AA56" s="114">
        <f t="shared" si="50"/>
        <v>0</v>
      </c>
      <c r="AB56" s="114">
        <f t="shared" si="50"/>
        <v>4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 t="str">
        <f>C5</f>
        <v>Fabio</v>
      </c>
      <c r="D57" s="56"/>
      <c r="E57" s="56">
        <f t="shared" ref="E57:E66" si="63">IF((C57=""),0,IF($D$56=$R$56,1,IF($D$56&gt;$R$56,3,IF($D$56&lt;$R$56,0))))</f>
        <v>3</v>
      </c>
      <c r="F57" s="56">
        <f t="shared" ref="F57:F66" si="64">$D$56</f>
        <v>2</v>
      </c>
      <c r="G57" s="56">
        <f t="shared" ref="G57:G66" si="65">$R$56</f>
        <v>0</v>
      </c>
      <c r="H57" s="56">
        <f t="shared" ref="H57:H66" si="66">IF((C57=""),0,IF($D$56&gt;$R$56,1,0))</f>
        <v>1</v>
      </c>
      <c r="I57" s="56">
        <f t="shared" ref="I57:I66" si="67">IF((C57=""),0,IF($D$56=$R$56,1,0))</f>
        <v>0</v>
      </c>
      <c r="J57" s="56">
        <f t="shared" ref="J57:J66" si="68">IF((C57=""),0,IF($D$56&lt;$R$56,1,0))</f>
        <v>0</v>
      </c>
      <c r="K57" s="57"/>
      <c r="L57" s="56">
        <f t="shared" ref="L57:L66" si="69">IF((S57=""),0,IF($D$56=$R$56,1,IF($D$56&lt;$R$56,3,IF($D$56&gt;$R$56,0))))</f>
        <v>0</v>
      </c>
      <c r="M57" s="56">
        <f t="shared" ref="M57:M66" si="70">$R$56</f>
        <v>0</v>
      </c>
      <c r="N57" s="56">
        <f t="shared" ref="N57:N66" si="71">$D$56</f>
        <v>2</v>
      </c>
      <c r="O57" s="56">
        <f t="shared" ref="O57:O66" si="72">IF((S57=""),0,IF($D$56&lt;$R$56,1,0))</f>
        <v>0</v>
      </c>
      <c r="P57" s="56">
        <f t="shared" ref="P57:P66" si="73">IF((S57=""),0,IF($D$56=$R$56,1,0))</f>
        <v>0</v>
      </c>
      <c r="Q57" s="56">
        <f t="shared" ref="Q57:Q66" si="74">IF((S57=""),0,IF($D$56&gt;$R$56,1,0))</f>
        <v>1</v>
      </c>
      <c r="R57" s="56"/>
      <c r="S57" s="55" t="str">
        <f>S5</f>
        <v>Jean</v>
      </c>
      <c r="T57" s="34"/>
      <c r="U57" s="153" t="str">
        <f>IFERROR(VLOOKUP(V57,Resumo!$D$7:$E$147,2,FALSE),"")</f>
        <v>M</v>
      </c>
      <c r="V57" s="114" t="s">
        <v>117</v>
      </c>
      <c r="W57" s="114">
        <f t="shared" si="50"/>
        <v>0</v>
      </c>
      <c r="X57" s="114">
        <f t="shared" si="50"/>
        <v>0</v>
      </c>
      <c r="Y57" s="114">
        <f t="shared" si="50"/>
        <v>0</v>
      </c>
      <c r="Z57" s="114">
        <f t="shared" si="50"/>
        <v>0</v>
      </c>
      <c r="AA57" s="114">
        <f t="shared" si="50"/>
        <v>0</v>
      </c>
      <c r="AB57" s="114">
        <f t="shared" si="50"/>
        <v>2</v>
      </c>
      <c r="AC57" s="154">
        <f t="shared" si="50"/>
        <v>1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 t="s">
        <v>84</v>
      </c>
      <c r="D58" s="56"/>
      <c r="E58" s="56">
        <f t="shared" si="63"/>
        <v>3</v>
      </c>
      <c r="F58" s="56">
        <f t="shared" si="64"/>
        <v>2</v>
      </c>
      <c r="G58" s="56">
        <f t="shared" si="65"/>
        <v>0</v>
      </c>
      <c r="H58" s="56">
        <f t="shared" si="66"/>
        <v>1</v>
      </c>
      <c r="I58" s="56">
        <f t="shared" si="67"/>
        <v>0</v>
      </c>
      <c r="J58" s="56">
        <f t="shared" si="68"/>
        <v>0</v>
      </c>
      <c r="K58" s="57"/>
      <c r="L58" s="56">
        <f t="shared" si="69"/>
        <v>0</v>
      </c>
      <c r="M58" s="56">
        <f t="shared" si="70"/>
        <v>0</v>
      </c>
      <c r="N58" s="56">
        <f t="shared" si="71"/>
        <v>2</v>
      </c>
      <c r="O58" s="56">
        <f t="shared" si="72"/>
        <v>0</v>
      </c>
      <c r="P58" s="56">
        <f t="shared" si="73"/>
        <v>0</v>
      </c>
      <c r="Q58" s="56">
        <f t="shared" si="74"/>
        <v>1</v>
      </c>
      <c r="R58" s="56"/>
      <c r="S58" s="55" t="s">
        <v>13</v>
      </c>
      <c r="T58" s="34"/>
      <c r="U58" s="153" t="str">
        <f>IFERROR(VLOOKUP(V58,Resumo!$D$7:$E$147,2,FALSE),"")</f>
        <v>A</v>
      </c>
      <c r="V58" s="114" t="s">
        <v>87</v>
      </c>
      <c r="W58" s="114">
        <f t="shared" si="50"/>
        <v>0</v>
      </c>
      <c r="X58" s="114">
        <f t="shared" si="50"/>
        <v>0</v>
      </c>
      <c r="Y58" s="114">
        <f t="shared" si="50"/>
        <v>0</v>
      </c>
      <c r="Z58" s="114">
        <f t="shared" si="50"/>
        <v>0</v>
      </c>
      <c r="AA58" s="114">
        <f t="shared" si="50"/>
        <v>0</v>
      </c>
      <c r="AB58" s="114">
        <f t="shared" si="50"/>
        <v>0</v>
      </c>
      <c r="AC58" s="154">
        <f t="shared" si="50"/>
        <v>2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 t="s">
        <v>172</v>
      </c>
      <c r="D59" s="56"/>
      <c r="E59" s="56">
        <f t="shared" si="63"/>
        <v>3</v>
      </c>
      <c r="F59" s="56">
        <f t="shared" si="64"/>
        <v>2</v>
      </c>
      <c r="G59" s="56">
        <f t="shared" si="65"/>
        <v>0</v>
      </c>
      <c r="H59" s="56">
        <f t="shared" si="66"/>
        <v>1</v>
      </c>
      <c r="I59" s="56">
        <f t="shared" si="67"/>
        <v>0</v>
      </c>
      <c r="J59" s="56">
        <f t="shared" si="68"/>
        <v>0</v>
      </c>
      <c r="K59" s="57"/>
      <c r="L59" s="56">
        <f t="shared" si="69"/>
        <v>0</v>
      </c>
      <c r="M59" s="56">
        <f t="shared" si="70"/>
        <v>0</v>
      </c>
      <c r="N59" s="56">
        <f t="shared" si="71"/>
        <v>2</v>
      </c>
      <c r="O59" s="56">
        <f t="shared" si="72"/>
        <v>0</v>
      </c>
      <c r="P59" s="56">
        <f t="shared" si="73"/>
        <v>0</v>
      </c>
      <c r="Q59" s="56">
        <f t="shared" si="74"/>
        <v>1</v>
      </c>
      <c r="R59" s="56"/>
      <c r="S59" s="55" t="s">
        <v>146</v>
      </c>
      <c r="T59" s="34"/>
      <c r="U59" s="153" t="str">
        <f>IFERROR(VLOOKUP(V59,Resumo!$D$7:$E$147,2,FALSE),"")</f>
        <v>L</v>
      </c>
      <c r="V59" s="114" t="s">
        <v>197</v>
      </c>
      <c r="W59" s="114">
        <f t="shared" ref="W59:AC74" si="75">COUNTIFS($C$4:$C$131,$V59,$B$4:$B$131,W$42)+COUNTIFS($S$4:$S$131,$V59,$B$4:$B$131,W$42)</f>
        <v>0</v>
      </c>
      <c r="X59" s="114">
        <f t="shared" si="75"/>
        <v>0</v>
      </c>
      <c r="Y59" s="114">
        <f t="shared" si="75"/>
        <v>0</v>
      </c>
      <c r="Z59" s="114">
        <f t="shared" si="75"/>
        <v>3</v>
      </c>
      <c r="AA59" s="114">
        <f t="shared" si="75"/>
        <v>0</v>
      </c>
      <c r="AB59" s="114">
        <f t="shared" si="75"/>
        <v>0</v>
      </c>
      <c r="AC59" s="154">
        <f t="shared" si="75"/>
        <v>0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 t="s">
        <v>197</v>
      </c>
      <c r="D60" s="56"/>
      <c r="E60" s="56">
        <f t="shared" si="63"/>
        <v>3</v>
      </c>
      <c r="F60" s="56">
        <f t="shared" si="64"/>
        <v>2</v>
      </c>
      <c r="G60" s="56">
        <f t="shared" si="65"/>
        <v>0</v>
      </c>
      <c r="H60" s="56">
        <f t="shared" si="66"/>
        <v>1</v>
      </c>
      <c r="I60" s="56">
        <f t="shared" si="67"/>
        <v>0</v>
      </c>
      <c r="J60" s="56">
        <f t="shared" si="68"/>
        <v>0</v>
      </c>
      <c r="K60" s="57"/>
      <c r="L60" s="56">
        <f t="shared" si="69"/>
        <v>0</v>
      </c>
      <c r="M60" s="56">
        <f t="shared" si="70"/>
        <v>0</v>
      </c>
      <c r="N60" s="56">
        <f t="shared" si="71"/>
        <v>2</v>
      </c>
      <c r="O60" s="56">
        <f t="shared" si="72"/>
        <v>0</v>
      </c>
      <c r="P60" s="56">
        <f t="shared" si="73"/>
        <v>0</v>
      </c>
      <c r="Q60" s="56">
        <f t="shared" si="74"/>
        <v>1</v>
      </c>
      <c r="R60" s="56"/>
      <c r="S60" s="55" t="s">
        <v>82</v>
      </c>
      <c r="T60" s="34"/>
      <c r="U60" s="153" t="str">
        <f>IFERROR(VLOOKUP(V60,Resumo!$D$7:$E$147,2,FALSE),"")</f>
        <v>M</v>
      </c>
      <c r="V60" s="114" t="s">
        <v>116</v>
      </c>
      <c r="W60" s="114">
        <f t="shared" si="75"/>
        <v>0</v>
      </c>
      <c r="X60" s="114">
        <f t="shared" si="75"/>
        <v>0</v>
      </c>
      <c r="Y60" s="114">
        <f t="shared" si="75"/>
        <v>0</v>
      </c>
      <c r="Z60" s="114">
        <f t="shared" si="75"/>
        <v>0</v>
      </c>
      <c r="AA60" s="114">
        <f t="shared" si="75"/>
        <v>2</v>
      </c>
      <c r="AB60" s="114">
        <f t="shared" si="75"/>
        <v>0</v>
      </c>
      <c r="AC60" s="154">
        <f t="shared" si="75"/>
        <v>0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 t="s">
        <v>85</v>
      </c>
      <c r="D61" s="56"/>
      <c r="E61" s="56">
        <f t="shared" si="63"/>
        <v>3</v>
      </c>
      <c r="F61" s="56">
        <f t="shared" si="64"/>
        <v>2</v>
      </c>
      <c r="G61" s="56">
        <f t="shared" si="65"/>
        <v>0</v>
      </c>
      <c r="H61" s="56">
        <f t="shared" si="66"/>
        <v>1</v>
      </c>
      <c r="I61" s="56">
        <f t="shared" si="67"/>
        <v>0</v>
      </c>
      <c r="J61" s="56">
        <f t="shared" si="68"/>
        <v>0</v>
      </c>
      <c r="K61" s="57"/>
      <c r="L61" s="56">
        <f t="shared" si="69"/>
        <v>0</v>
      </c>
      <c r="M61" s="56">
        <f t="shared" si="70"/>
        <v>0</v>
      </c>
      <c r="N61" s="56">
        <f t="shared" si="71"/>
        <v>2</v>
      </c>
      <c r="O61" s="56">
        <f t="shared" si="72"/>
        <v>0</v>
      </c>
      <c r="P61" s="56">
        <f t="shared" si="73"/>
        <v>0</v>
      </c>
      <c r="Q61" s="56">
        <f t="shared" si="74"/>
        <v>1</v>
      </c>
      <c r="R61" s="56"/>
      <c r="S61" s="55" t="s">
        <v>14</v>
      </c>
      <c r="T61" s="34"/>
      <c r="U61" s="153" t="str">
        <f>IFERROR(VLOOKUP(V61,Resumo!$D$7:$E$147,2,FALSE),"")</f>
        <v>L</v>
      </c>
      <c r="V61" s="114" t="s">
        <v>145</v>
      </c>
      <c r="W61" s="114">
        <f t="shared" si="75"/>
        <v>0</v>
      </c>
      <c r="X61" s="114">
        <f t="shared" si="75"/>
        <v>0</v>
      </c>
      <c r="Y61" s="114">
        <f t="shared" si="75"/>
        <v>2</v>
      </c>
      <c r="Z61" s="114">
        <f t="shared" si="75"/>
        <v>0</v>
      </c>
      <c r="AA61" s="114">
        <f t="shared" si="75"/>
        <v>0</v>
      </c>
      <c r="AB61" s="114">
        <f t="shared" si="75"/>
        <v>0</v>
      </c>
      <c r="AC61" s="154">
        <f t="shared" si="75"/>
        <v>0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 t="s">
        <v>143</v>
      </c>
      <c r="D62" s="56">
        <v>2</v>
      </c>
      <c r="E62" s="56">
        <f t="shared" si="63"/>
        <v>3</v>
      </c>
      <c r="F62" s="56">
        <f t="shared" si="64"/>
        <v>2</v>
      </c>
      <c r="G62" s="56">
        <f t="shared" si="65"/>
        <v>0</v>
      </c>
      <c r="H62" s="56">
        <f t="shared" si="66"/>
        <v>1</v>
      </c>
      <c r="I62" s="56">
        <f t="shared" si="67"/>
        <v>0</v>
      </c>
      <c r="J62" s="56">
        <f t="shared" si="68"/>
        <v>0</v>
      </c>
      <c r="K62" s="57"/>
      <c r="L62" s="56">
        <f t="shared" si="69"/>
        <v>0</v>
      </c>
      <c r="M62" s="56">
        <f t="shared" si="70"/>
        <v>0</v>
      </c>
      <c r="N62" s="56">
        <f t="shared" si="71"/>
        <v>2</v>
      </c>
      <c r="O62" s="56">
        <f t="shared" si="72"/>
        <v>0</v>
      </c>
      <c r="P62" s="56">
        <f t="shared" si="73"/>
        <v>0</v>
      </c>
      <c r="Q62" s="56">
        <f t="shared" si="74"/>
        <v>1</v>
      </c>
      <c r="R62" s="56"/>
      <c r="S62" s="55" t="s">
        <v>175</v>
      </c>
      <c r="T62" s="34"/>
      <c r="U62" s="153" t="str">
        <f>IFERROR(VLOOKUP(V62,Resumo!$D$7:$E$147,2,FALSE),"")</f>
        <v>V</v>
      </c>
      <c r="V62" s="114" t="s">
        <v>85</v>
      </c>
      <c r="W62" s="114">
        <f t="shared" si="75"/>
        <v>0</v>
      </c>
      <c r="X62" s="114">
        <f t="shared" si="75"/>
        <v>2</v>
      </c>
      <c r="Y62" s="114">
        <f t="shared" si="75"/>
        <v>0</v>
      </c>
      <c r="Z62" s="114">
        <f t="shared" si="75"/>
        <v>0</v>
      </c>
      <c r="AA62" s="114">
        <f t="shared" si="75"/>
        <v>1</v>
      </c>
      <c r="AB62" s="114">
        <f t="shared" si="75"/>
        <v>0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/>
      <c r="D63" s="56"/>
      <c r="E63" s="56">
        <f t="shared" si="63"/>
        <v>0</v>
      </c>
      <c r="F63" s="56">
        <f t="shared" si="64"/>
        <v>2</v>
      </c>
      <c r="G63" s="56">
        <f t="shared" si="65"/>
        <v>0</v>
      </c>
      <c r="H63" s="56">
        <f t="shared" si="66"/>
        <v>0</v>
      </c>
      <c r="I63" s="56">
        <f t="shared" si="67"/>
        <v>0</v>
      </c>
      <c r="J63" s="56">
        <f t="shared" si="68"/>
        <v>0</v>
      </c>
      <c r="K63" s="57"/>
      <c r="L63" s="56">
        <f t="shared" si="69"/>
        <v>0</v>
      </c>
      <c r="M63" s="56">
        <f t="shared" si="70"/>
        <v>0</v>
      </c>
      <c r="N63" s="56">
        <f t="shared" si="71"/>
        <v>2</v>
      </c>
      <c r="O63" s="56">
        <f t="shared" si="72"/>
        <v>0</v>
      </c>
      <c r="P63" s="56">
        <f t="shared" si="73"/>
        <v>0</v>
      </c>
      <c r="Q63" s="56">
        <f t="shared" si="74"/>
        <v>0</v>
      </c>
      <c r="R63" s="56"/>
      <c r="S63" s="55"/>
      <c r="T63" s="34"/>
      <c r="U63" s="153" t="str">
        <f>IFERROR(VLOOKUP(V63,Resumo!$D$7:$E$147,2,FALSE),"")</f>
        <v/>
      </c>
      <c r="V63" s="114"/>
      <c r="W63" s="114">
        <f t="shared" si="75"/>
        <v>0</v>
      </c>
      <c r="X63" s="114">
        <f t="shared" si="75"/>
        <v>0</v>
      </c>
      <c r="Y63" s="114">
        <f t="shared" si="75"/>
        <v>0</v>
      </c>
      <c r="Z63" s="114">
        <f t="shared" si="75"/>
        <v>0</v>
      </c>
      <c r="AA63" s="114">
        <f t="shared" si="75"/>
        <v>0</v>
      </c>
      <c r="AB63" s="114">
        <f t="shared" si="75"/>
        <v>0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 t="s">
        <v>117</v>
      </c>
      <c r="D64" s="56"/>
      <c r="E64" s="56">
        <f t="shared" si="63"/>
        <v>3</v>
      </c>
      <c r="F64" s="56">
        <f t="shared" si="64"/>
        <v>2</v>
      </c>
      <c r="G64" s="56">
        <f t="shared" si="65"/>
        <v>0</v>
      </c>
      <c r="H64" s="56">
        <f t="shared" si="66"/>
        <v>1</v>
      </c>
      <c r="I64" s="56">
        <f t="shared" si="67"/>
        <v>0</v>
      </c>
      <c r="J64" s="56">
        <f t="shared" si="68"/>
        <v>0</v>
      </c>
      <c r="K64" s="57"/>
      <c r="L64" s="56">
        <f t="shared" si="69"/>
        <v>0</v>
      </c>
      <c r="M64" s="56">
        <f t="shared" si="70"/>
        <v>0</v>
      </c>
      <c r="N64" s="56">
        <f t="shared" si="71"/>
        <v>2</v>
      </c>
      <c r="O64" s="56">
        <f t="shared" si="72"/>
        <v>0</v>
      </c>
      <c r="P64" s="56">
        <f t="shared" si="73"/>
        <v>0</v>
      </c>
      <c r="Q64" s="56">
        <f t="shared" si="74"/>
        <v>1</v>
      </c>
      <c r="R64" s="56"/>
      <c r="S64" s="55" t="s">
        <v>15</v>
      </c>
      <c r="T64" s="34"/>
      <c r="U64" s="153" t="str">
        <f>IFERROR(VLOOKUP(V64,Resumo!$D$7:$E$147,2,FALSE),"")</f>
        <v/>
      </c>
      <c r="V64" s="114"/>
      <c r="W64" s="114">
        <f t="shared" si="75"/>
        <v>0</v>
      </c>
      <c r="X64" s="114">
        <f t="shared" si="75"/>
        <v>0</v>
      </c>
      <c r="Y64" s="114">
        <f t="shared" si="75"/>
        <v>0</v>
      </c>
      <c r="Z64" s="114">
        <f t="shared" si="75"/>
        <v>0</v>
      </c>
      <c r="AA64" s="114">
        <f t="shared" si="75"/>
        <v>0</v>
      </c>
      <c r="AB64" s="114">
        <f t="shared" si="75"/>
        <v>0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2</v>
      </c>
      <c r="G65" s="56">
        <f t="shared" si="65"/>
        <v>0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0</v>
      </c>
      <c r="N65" s="56">
        <f t="shared" si="71"/>
        <v>2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/>
      </c>
      <c r="V65" s="114"/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0</v>
      </c>
      <c r="AA65" s="114">
        <f t="shared" si="75"/>
        <v>0</v>
      </c>
      <c r="AB65" s="114">
        <f t="shared" si="75"/>
        <v>0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2</v>
      </c>
      <c r="G66" s="67">
        <f t="shared" si="65"/>
        <v>0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0</v>
      </c>
      <c r="N66" s="67">
        <f t="shared" si="71"/>
        <v>2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/>
      <c r="D69" s="49">
        <f>SUM(D70:D79)</f>
        <v>0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0</v>
      </c>
      <c r="S69" s="48"/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/>
      <c r="D70" s="56"/>
      <c r="E70" s="56">
        <f t="shared" ref="E70:E79" si="76">IF((C70=""),0,IF($D$69=$R$69,1,IF($D$69&gt;$R$69,3,IF($D$69&lt;$R$69,0))))</f>
        <v>0</v>
      </c>
      <c r="F70" s="56">
        <f t="shared" ref="F70:F79" si="77">$D$69</f>
        <v>0</v>
      </c>
      <c r="G70" s="56">
        <f t="shared" ref="G70:G79" si="78">$R$69</f>
        <v>0</v>
      </c>
      <c r="H70" s="56">
        <f t="shared" ref="H70:H79" si="79">IF((C70=""),0,IF($D$69&gt;$R$69,1,0))</f>
        <v>0</v>
      </c>
      <c r="I70" s="56">
        <f t="shared" ref="I70:I79" si="80">IF((C70=""),0,IF($D$69=$R$69,1,0))</f>
        <v>0</v>
      </c>
      <c r="J70" s="56">
        <f t="shared" ref="J70:J79" si="81">IF((C70=""),0,IF($D$69&lt;$R$69,1,0))</f>
        <v>0</v>
      </c>
      <c r="K70" s="57"/>
      <c r="L70" s="56">
        <f t="shared" ref="L70:L79" si="82">IF((S70=""),0,IF($D$69=$R$69,1,IF($D$69&lt;$R$69,3,IF($D$69&gt;$R$69,0))))</f>
        <v>0</v>
      </c>
      <c r="M70" s="56">
        <f t="shared" ref="M70:M79" si="83">$R$69</f>
        <v>0</v>
      </c>
      <c r="N70" s="56">
        <f t="shared" ref="N70:N79" si="84">$D$69</f>
        <v>0</v>
      </c>
      <c r="O70" s="56">
        <f t="shared" ref="O70:O79" si="85">IF((S70=""),0,IF($D$69&lt;$R$69,1,0))</f>
        <v>0</v>
      </c>
      <c r="P70" s="56">
        <f t="shared" ref="P70:P79" si="86">IF((S70=""),0,IF($D$69=$R$69,1,0))</f>
        <v>0</v>
      </c>
      <c r="Q70" s="56">
        <f t="shared" ref="Q70:Q79" si="87">IF((S70=""),0,IF($D$69&gt;$R$69,1,0))</f>
        <v>0</v>
      </c>
      <c r="R70" s="56"/>
      <c r="S70" s="55"/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/>
      <c r="D71" s="56"/>
      <c r="E71" s="56">
        <f t="shared" si="76"/>
        <v>0</v>
      </c>
      <c r="F71" s="56">
        <f t="shared" si="77"/>
        <v>0</v>
      </c>
      <c r="G71" s="56">
        <f t="shared" si="78"/>
        <v>0</v>
      </c>
      <c r="H71" s="56">
        <f t="shared" si="79"/>
        <v>0</v>
      </c>
      <c r="I71" s="56">
        <f t="shared" si="80"/>
        <v>0</v>
      </c>
      <c r="J71" s="56">
        <f t="shared" si="81"/>
        <v>0</v>
      </c>
      <c r="K71" s="57"/>
      <c r="L71" s="56">
        <f t="shared" si="82"/>
        <v>0</v>
      </c>
      <c r="M71" s="56">
        <f t="shared" si="83"/>
        <v>0</v>
      </c>
      <c r="N71" s="56">
        <f t="shared" si="84"/>
        <v>0</v>
      </c>
      <c r="O71" s="56">
        <f t="shared" si="85"/>
        <v>0</v>
      </c>
      <c r="P71" s="56">
        <f t="shared" si="86"/>
        <v>0</v>
      </c>
      <c r="Q71" s="56">
        <f t="shared" si="87"/>
        <v>0</v>
      </c>
      <c r="R71" s="56"/>
      <c r="S71" s="55"/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/>
      <c r="D72" s="56"/>
      <c r="E72" s="56">
        <f t="shared" si="76"/>
        <v>0</v>
      </c>
      <c r="F72" s="56">
        <f t="shared" si="77"/>
        <v>0</v>
      </c>
      <c r="G72" s="56">
        <f t="shared" si="78"/>
        <v>0</v>
      </c>
      <c r="H72" s="56">
        <f t="shared" si="79"/>
        <v>0</v>
      </c>
      <c r="I72" s="56">
        <f t="shared" si="80"/>
        <v>0</v>
      </c>
      <c r="J72" s="56">
        <f t="shared" si="81"/>
        <v>0</v>
      </c>
      <c r="K72" s="57"/>
      <c r="L72" s="56">
        <f t="shared" si="82"/>
        <v>0</v>
      </c>
      <c r="M72" s="56">
        <f t="shared" si="83"/>
        <v>0</v>
      </c>
      <c r="N72" s="56">
        <f t="shared" si="84"/>
        <v>0</v>
      </c>
      <c r="O72" s="56">
        <f t="shared" si="85"/>
        <v>0</v>
      </c>
      <c r="P72" s="56">
        <f t="shared" si="86"/>
        <v>0</v>
      </c>
      <c r="Q72" s="56">
        <f t="shared" si="87"/>
        <v>0</v>
      </c>
      <c r="R72" s="56"/>
      <c r="S72" s="55"/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/>
      <c r="D73" s="56"/>
      <c r="E73" s="56">
        <f t="shared" si="76"/>
        <v>0</v>
      </c>
      <c r="F73" s="56">
        <f t="shared" si="77"/>
        <v>0</v>
      </c>
      <c r="G73" s="56">
        <f t="shared" si="78"/>
        <v>0</v>
      </c>
      <c r="H73" s="56">
        <f t="shared" si="79"/>
        <v>0</v>
      </c>
      <c r="I73" s="56">
        <f t="shared" si="80"/>
        <v>0</v>
      </c>
      <c r="J73" s="56">
        <f t="shared" si="81"/>
        <v>0</v>
      </c>
      <c r="K73" s="57"/>
      <c r="L73" s="56">
        <f t="shared" si="82"/>
        <v>0</v>
      </c>
      <c r="M73" s="56">
        <f t="shared" si="83"/>
        <v>0</v>
      </c>
      <c r="N73" s="56">
        <f t="shared" si="84"/>
        <v>0</v>
      </c>
      <c r="O73" s="56">
        <f t="shared" si="85"/>
        <v>0</v>
      </c>
      <c r="P73" s="56">
        <f t="shared" si="86"/>
        <v>0</v>
      </c>
      <c r="Q73" s="56">
        <f t="shared" si="87"/>
        <v>0</v>
      </c>
      <c r="R73" s="56"/>
      <c r="S73" s="55"/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/>
      <c r="D74" s="56"/>
      <c r="E74" s="56">
        <f t="shared" si="76"/>
        <v>0</v>
      </c>
      <c r="F74" s="56">
        <f t="shared" si="77"/>
        <v>0</v>
      </c>
      <c r="G74" s="56">
        <f t="shared" si="78"/>
        <v>0</v>
      </c>
      <c r="H74" s="56">
        <f t="shared" si="79"/>
        <v>0</v>
      </c>
      <c r="I74" s="56">
        <f t="shared" si="80"/>
        <v>0</v>
      </c>
      <c r="J74" s="56">
        <f t="shared" si="81"/>
        <v>0</v>
      </c>
      <c r="K74" s="57"/>
      <c r="L74" s="56">
        <f t="shared" si="82"/>
        <v>0</v>
      </c>
      <c r="M74" s="56">
        <f t="shared" si="83"/>
        <v>0</v>
      </c>
      <c r="N74" s="56">
        <f t="shared" si="84"/>
        <v>0</v>
      </c>
      <c r="O74" s="56">
        <f t="shared" si="85"/>
        <v>0</v>
      </c>
      <c r="P74" s="56">
        <f t="shared" si="86"/>
        <v>0</v>
      </c>
      <c r="Q74" s="56">
        <f t="shared" si="87"/>
        <v>0</v>
      </c>
      <c r="R74" s="56"/>
      <c r="S74" s="55"/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/>
      <c r="D75" s="56"/>
      <c r="E75" s="56">
        <f t="shared" si="76"/>
        <v>0</v>
      </c>
      <c r="F75" s="56">
        <f t="shared" si="77"/>
        <v>0</v>
      </c>
      <c r="G75" s="56">
        <f t="shared" si="78"/>
        <v>0</v>
      </c>
      <c r="H75" s="56">
        <f t="shared" si="79"/>
        <v>0</v>
      </c>
      <c r="I75" s="56">
        <f t="shared" si="80"/>
        <v>0</v>
      </c>
      <c r="J75" s="56">
        <f t="shared" si="81"/>
        <v>0</v>
      </c>
      <c r="K75" s="57"/>
      <c r="L75" s="56">
        <f t="shared" si="82"/>
        <v>0</v>
      </c>
      <c r="M75" s="56">
        <f t="shared" si="83"/>
        <v>0</v>
      </c>
      <c r="N75" s="56">
        <f t="shared" si="84"/>
        <v>0</v>
      </c>
      <c r="O75" s="56">
        <f t="shared" si="85"/>
        <v>0</v>
      </c>
      <c r="P75" s="56">
        <f t="shared" si="86"/>
        <v>0</v>
      </c>
      <c r="Q75" s="56">
        <f t="shared" si="87"/>
        <v>0</v>
      </c>
      <c r="R75" s="56"/>
      <c r="S75" s="55"/>
      <c r="T75" s="34"/>
      <c r="U75" s="153" t="str">
        <f>IFERROR(VLOOKUP(V75,Resumo!$D$7:$E$147,2,FALSE),"")</f>
        <v/>
      </c>
      <c r="V75" s="114"/>
      <c r="W75" s="114">
        <f t="shared" ref="W75:AC76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/>
      <c r="D76" s="56"/>
      <c r="E76" s="56">
        <f t="shared" si="76"/>
        <v>0</v>
      </c>
      <c r="F76" s="56">
        <f t="shared" si="77"/>
        <v>0</v>
      </c>
      <c r="G76" s="56">
        <f t="shared" si="78"/>
        <v>0</v>
      </c>
      <c r="H76" s="56">
        <f t="shared" si="79"/>
        <v>0</v>
      </c>
      <c r="I76" s="56">
        <f t="shared" si="80"/>
        <v>0</v>
      </c>
      <c r="J76" s="56">
        <f t="shared" si="81"/>
        <v>0</v>
      </c>
      <c r="K76" s="57"/>
      <c r="L76" s="56">
        <f t="shared" si="82"/>
        <v>0</v>
      </c>
      <c r="M76" s="56">
        <f t="shared" si="83"/>
        <v>0</v>
      </c>
      <c r="N76" s="56">
        <f t="shared" si="84"/>
        <v>0</v>
      </c>
      <c r="O76" s="56">
        <f t="shared" si="85"/>
        <v>0</v>
      </c>
      <c r="P76" s="56">
        <f t="shared" si="86"/>
        <v>0</v>
      </c>
      <c r="Q76" s="56">
        <f t="shared" si="87"/>
        <v>0</v>
      </c>
      <c r="R76" s="56"/>
      <c r="S76" s="55"/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/>
      <c r="D77" s="56"/>
      <c r="E77" s="56">
        <f t="shared" si="76"/>
        <v>0</v>
      </c>
      <c r="F77" s="56">
        <f t="shared" si="77"/>
        <v>0</v>
      </c>
      <c r="G77" s="56">
        <f t="shared" si="78"/>
        <v>0</v>
      </c>
      <c r="H77" s="56">
        <f t="shared" si="79"/>
        <v>0</v>
      </c>
      <c r="I77" s="56">
        <f t="shared" si="80"/>
        <v>0</v>
      </c>
      <c r="J77" s="56">
        <f t="shared" si="81"/>
        <v>0</v>
      </c>
      <c r="K77" s="57"/>
      <c r="L77" s="56">
        <f t="shared" si="82"/>
        <v>0</v>
      </c>
      <c r="M77" s="56">
        <f t="shared" si="83"/>
        <v>0</v>
      </c>
      <c r="N77" s="56">
        <f t="shared" si="84"/>
        <v>0</v>
      </c>
      <c r="O77" s="56">
        <f t="shared" si="85"/>
        <v>0</v>
      </c>
      <c r="P77" s="56">
        <f t="shared" si="86"/>
        <v>0</v>
      </c>
      <c r="Q77" s="56">
        <f t="shared" si="87"/>
        <v>0</v>
      </c>
      <c r="R77" s="56"/>
      <c r="S77" s="55"/>
      <c r="T77" s="34"/>
      <c r="U77" s="118"/>
      <c r="V77" s="118"/>
      <c r="W77" s="118"/>
      <c r="X77" s="118"/>
      <c r="Y77" s="118"/>
      <c r="Z77" s="118"/>
      <c r="AA77" s="118"/>
      <c r="AB77" s="118"/>
      <c r="AC77" s="119"/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0</v>
      </c>
      <c r="G78" s="56">
        <f t="shared" si="78"/>
        <v>0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0</v>
      </c>
      <c r="N78" s="56">
        <f t="shared" si="84"/>
        <v>0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0</v>
      </c>
      <c r="G79" s="67">
        <f t="shared" si="78"/>
        <v>0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0</v>
      </c>
      <c r="N79" s="67">
        <f t="shared" si="84"/>
        <v>0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31:BG31"/>
    <mergeCell ref="BB32:BG33"/>
    <mergeCell ref="BB35:BG35"/>
    <mergeCell ref="BB36:BG37"/>
    <mergeCell ref="AA37:AA40"/>
    <mergeCell ref="AI37:AI40"/>
    <mergeCell ref="AG38:AG40"/>
    <mergeCell ref="AD37:AD40"/>
    <mergeCell ref="AE37:AE40"/>
    <mergeCell ref="AF37:AF40"/>
    <mergeCell ref="AH37:AH40"/>
    <mergeCell ref="U39:V39"/>
    <mergeCell ref="U40:V40"/>
    <mergeCell ref="AB37:AB40"/>
    <mergeCell ref="AC37:AC40"/>
    <mergeCell ref="U37:V37"/>
    <mergeCell ref="W37:W40"/>
    <mergeCell ref="X37:X40"/>
    <mergeCell ref="Y37:Y40"/>
    <mergeCell ref="Z37:Z40"/>
    <mergeCell ref="BB22:BG22"/>
    <mergeCell ref="BB23:BG24"/>
    <mergeCell ref="AU27:AZ27"/>
    <mergeCell ref="BI27:BN27"/>
    <mergeCell ref="AU28:AZ29"/>
    <mergeCell ref="BI28:BN29"/>
    <mergeCell ref="BB8:BG8"/>
    <mergeCell ref="BB9:BG10"/>
    <mergeCell ref="AV14:BA14"/>
    <mergeCell ref="BH14:BM14"/>
    <mergeCell ref="AV15:BA16"/>
    <mergeCell ref="BH15:BM16"/>
  </mergeCells>
  <conditionalFormatting sqref="C4">
    <cfRule type="cellIs" dxfId="2927" priority="23" operator="equal">
      <formula>"Laranja"</formula>
    </cfRule>
    <cfRule type="cellIs" dxfId="2926" priority="29" operator="equal">
      <formula>"Vermelho"</formula>
    </cfRule>
    <cfRule type="cellIs" dxfId="2925" priority="28" operator="equal">
      <formula>"Verde"</formula>
    </cfRule>
    <cfRule type="cellIs" dxfId="2924" priority="27" operator="equal">
      <formula>"Amarelo"</formula>
    </cfRule>
    <cfRule type="cellIs" dxfId="2923" priority="26" operator="equal">
      <formula>"Cinza"</formula>
    </cfRule>
    <cfRule type="cellIs" dxfId="2922" priority="25" operator="equal">
      <formula>"Roxo"</formula>
    </cfRule>
    <cfRule type="cellIs" dxfId="2921" priority="24" operator="equal">
      <formula>"Preto"</formula>
    </cfRule>
    <cfRule type="cellIs" dxfId="2920" priority="30" operator="equal">
      <formula>"Azul"</formula>
    </cfRule>
  </conditionalFormatting>
  <conditionalFormatting sqref="C17">
    <cfRule type="cellIs" dxfId="2919" priority="41" operator="equal">
      <formula>"Roxo"</formula>
    </cfRule>
    <cfRule type="cellIs" dxfId="2918" priority="42" operator="equal">
      <formula>"Cinza"</formula>
    </cfRule>
    <cfRule type="cellIs" dxfId="2917" priority="43" operator="equal">
      <formula>"Amarelo"</formula>
    </cfRule>
    <cfRule type="cellIs" dxfId="2916" priority="44" operator="equal">
      <formula>"Verde"</formula>
    </cfRule>
    <cfRule type="cellIs" dxfId="2915" priority="39" operator="equal">
      <formula>"Laranja"</formula>
    </cfRule>
    <cfRule type="cellIs" dxfId="2914" priority="46" operator="equal">
      <formula>"Azul"</formula>
    </cfRule>
    <cfRule type="cellIs" dxfId="2913" priority="40" operator="equal">
      <formula>"Preto"</formula>
    </cfRule>
    <cfRule type="cellIs" dxfId="2912" priority="45" operator="equal">
      <formula>"Vermelho"</formula>
    </cfRule>
  </conditionalFormatting>
  <conditionalFormatting sqref="C30">
    <cfRule type="cellIs" dxfId="2911" priority="55" operator="equal">
      <formula>"Laranja"</formula>
    </cfRule>
    <cfRule type="cellIs" dxfId="2910" priority="62" operator="equal">
      <formula>"Azul"</formula>
    </cfRule>
    <cfRule type="cellIs" dxfId="2909" priority="60" operator="equal">
      <formula>"Verde"</formula>
    </cfRule>
    <cfRule type="cellIs" dxfId="2908" priority="59" operator="equal">
      <formula>"Amarelo"</formula>
    </cfRule>
    <cfRule type="cellIs" dxfId="2907" priority="58" operator="equal">
      <formula>"Cinza"</formula>
    </cfRule>
    <cfRule type="cellIs" dxfId="2906" priority="61" operator="equal">
      <formula>"Vermelho"</formula>
    </cfRule>
    <cfRule type="cellIs" dxfId="2905" priority="57" operator="equal">
      <formula>"Roxo"</formula>
    </cfRule>
    <cfRule type="cellIs" dxfId="2904" priority="56" operator="equal">
      <formula>"Preto"</formula>
    </cfRule>
  </conditionalFormatting>
  <conditionalFormatting sqref="C43">
    <cfRule type="cellIs" dxfId="2903" priority="78" operator="equal">
      <formula>"Azul"</formula>
    </cfRule>
    <cfRule type="cellIs" dxfId="2902" priority="77" operator="equal">
      <formula>"Vermelho"</formula>
    </cfRule>
    <cfRule type="cellIs" dxfId="2901" priority="76" operator="equal">
      <formula>"Verde"</formula>
    </cfRule>
    <cfRule type="cellIs" dxfId="2900" priority="75" operator="equal">
      <formula>"Amarelo"</formula>
    </cfRule>
    <cfRule type="cellIs" dxfId="2899" priority="74" operator="equal">
      <formula>"Cinza"</formula>
    </cfRule>
    <cfRule type="cellIs" dxfId="2898" priority="73" operator="equal">
      <formula>"Roxo"</formula>
    </cfRule>
    <cfRule type="cellIs" dxfId="2897" priority="71" operator="equal">
      <formula>"Laranja"</formula>
    </cfRule>
    <cfRule type="cellIs" dxfId="2896" priority="72" operator="equal">
      <formula>"Preto"</formula>
    </cfRule>
  </conditionalFormatting>
  <conditionalFormatting sqref="C56">
    <cfRule type="cellIs" dxfId="2895" priority="89" operator="equal">
      <formula>"Roxo"</formula>
    </cfRule>
    <cfRule type="cellIs" dxfId="2894" priority="87" operator="equal">
      <formula>"Laranja"</formula>
    </cfRule>
    <cfRule type="cellIs" dxfId="2893" priority="90" operator="equal">
      <formula>"Cinza"</formula>
    </cfRule>
    <cfRule type="cellIs" dxfId="2892" priority="91" operator="equal">
      <formula>"Amarelo"</formula>
    </cfRule>
    <cfRule type="cellIs" dxfId="2891" priority="92" operator="equal">
      <formula>"Verde"</formula>
    </cfRule>
    <cfRule type="cellIs" dxfId="2890" priority="93" operator="equal">
      <formula>"Vermelho"</formula>
    </cfRule>
    <cfRule type="cellIs" dxfId="2889" priority="94" operator="equal">
      <formula>"Azul"</formula>
    </cfRule>
    <cfRule type="cellIs" dxfId="2888" priority="88" operator="equal">
      <formula>"Preto"</formula>
    </cfRule>
  </conditionalFormatting>
  <conditionalFormatting sqref="C69">
    <cfRule type="cellIs" dxfId="2887" priority="103" operator="equal">
      <formula>"Laranja"</formula>
    </cfRule>
    <cfRule type="cellIs" dxfId="2886" priority="108" operator="equal">
      <formula>"Verde"</formula>
    </cfRule>
    <cfRule type="cellIs" dxfId="2885" priority="107" operator="equal">
      <formula>"Amarelo"</formula>
    </cfRule>
    <cfRule type="cellIs" dxfId="2884" priority="106" operator="equal">
      <formula>"Cinza"</formula>
    </cfRule>
    <cfRule type="cellIs" dxfId="2883" priority="105" operator="equal">
      <formula>"Roxo"</formula>
    </cfRule>
    <cfRule type="cellIs" dxfId="2882" priority="104" operator="equal">
      <formula>"Preto"</formula>
    </cfRule>
    <cfRule type="cellIs" dxfId="2881" priority="110" operator="equal">
      <formula>"Azul"</formula>
    </cfRule>
    <cfRule type="cellIs" dxfId="2880" priority="109" operator="equal">
      <formula>"Vermelho"</formula>
    </cfRule>
  </conditionalFormatting>
  <conditionalFormatting sqref="C82">
    <cfRule type="cellIs" dxfId="2879" priority="126" operator="equal">
      <formula>"Azul"</formula>
    </cfRule>
    <cfRule type="cellIs" dxfId="2878" priority="119" operator="equal">
      <formula>"Laranja"</formula>
    </cfRule>
    <cfRule type="cellIs" dxfId="2877" priority="120" operator="equal">
      <formula>"Preto"</formula>
    </cfRule>
    <cfRule type="cellIs" dxfId="2876" priority="121" operator="equal">
      <formula>"Roxo"</formula>
    </cfRule>
    <cfRule type="cellIs" dxfId="2875" priority="122" operator="equal">
      <formula>"Cinza"</formula>
    </cfRule>
    <cfRule type="cellIs" dxfId="2874" priority="123" operator="equal">
      <formula>"Amarelo"</formula>
    </cfRule>
    <cfRule type="cellIs" dxfId="2873" priority="124" operator="equal">
      <formula>"Verde"</formula>
    </cfRule>
    <cfRule type="cellIs" dxfId="2872" priority="125" operator="equal">
      <formula>"Vermelho"</formula>
    </cfRule>
  </conditionalFormatting>
  <conditionalFormatting sqref="C95">
    <cfRule type="cellIs" dxfId="2871" priority="142" operator="equal">
      <formula>"Azul"</formula>
    </cfRule>
    <cfRule type="cellIs" dxfId="2870" priority="141" operator="equal">
      <formula>"Vermelho"</formula>
    </cfRule>
    <cfRule type="cellIs" dxfId="2869" priority="140" operator="equal">
      <formula>"Verde"</formula>
    </cfRule>
    <cfRule type="cellIs" dxfId="2868" priority="139" operator="equal">
      <formula>"Amarelo"</formula>
    </cfRule>
    <cfRule type="cellIs" dxfId="2867" priority="138" operator="equal">
      <formula>"Cinza"</formula>
    </cfRule>
    <cfRule type="cellIs" dxfId="2866" priority="137" operator="equal">
      <formula>"Roxo"</formula>
    </cfRule>
    <cfRule type="cellIs" dxfId="2865" priority="136" operator="equal">
      <formula>"Preto"</formula>
    </cfRule>
    <cfRule type="cellIs" dxfId="2864" priority="135" operator="equal">
      <formula>"Laranja"</formula>
    </cfRule>
  </conditionalFormatting>
  <conditionalFormatting sqref="C108">
    <cfRule type="cellIs" dxfId="2863" priority="154" operator="equal">
      <formula>"Cinza"</formula>
    </cfRule>
    <cfRule type="cellIs" dxfId="2862" priority="153" operator="equal">
      <formula>"Roxo"</formula>
    </cfRule>
    <cfRule type="cellIs" dxfId="2861" priority="152" operator="equal">
      <formula>"Preto"</formula>
    </cfRule>
    <cfRule type="cellIs" dxfId="2860" priority="151" operator="equal">
      <formula>"Laranja"</formula>
    </cfRule>
    <cfRule type="cellIs" dxfId="2859" priority="158" operator="equal">
      <formula>"Azul"</formula>
    </cfRule>
    <cfRule type="cellIs" dxfId="2858" priority="157" operator="equal">
      <formula>"Vermelho"</formula>
    </cfRule>
    <cfRule type="cellIs" dxfId="2857" priority="156" operator="equal">
      <formula>"Verde"</formula>
    </cfRule>
    <cfRule type="cellIs" dxfId="2856" priority="155" operator="equal">
      <formula>"Amarelo"</formula>
    </cfRule>
  </conditionalFormatting>
  <conditionalFormatting sqref="C121">
    <cfRule type="cellIs" dxfId="2855" priority="174" operator="equal">
      <formula>"Azul"</formula>
    </cfRule>
    <cfRule type="cellIs" dxfId="2854" priority="168" operator="equal">
      <formula>"Preto"</formula>
    </cfRule>
    <cfRule type="cellIs" dxfId="2853" priority="167" operator="equal">
      <formula>"Laranja"</formula>
    </cfRule>
    <cfRule type="cellIs" dxfId="2852" priority="169" operator="equal">
      <formula>"Roxo"</formula>
    </cfRule>
    <cfRule type="cellIs" dxfId="2851" priority="170" operator="equal">
      <formula>"Cinza"</formula>
    </cfRule>
    <cfRule type="cellIs" dxfId="2850" priority="171" operator="equal">
      <formula>"Amarelo"</formula>
    </cfRule>
    <cfRule type="cellIs" dxfId="2849" priority="172" operator="equal">
      <formula>"Verde"</formula>
    </cfRule>
    <cfRule type="cellIs" dxfId="2848" priority="173" operator="equal">
      <formula>"Vermelho"</formula>
    </cfRule>
  </conditionalFormatting>
  <conditionalFormatting sqref="S4">
    <cfRule type="cellIs" dxfId="2847" priority="31" operator="equal">
      <formula>"Laranja"</formula>
    </cfRule>
    <cfRule type="cellIs" dxfId="2846" priority="35" operator="equal">
      <formula>"Amarelo"</formula>
    </cfRule>
    <cfRule type="cellIs" dxfId="2845" priority="36" operator="equal">
      <formula>"Verde"</formula>
    </cfRule>
    <cfRule type="cellIs" dxfId="2844" priority="38" operator="equal">
      <formula>"Azul"</formula>
    </cfRule>
    <cfRule type="cellIs" dxfId="2843" priority="32" operator="equal">
      <formula>"Preto"</formula>
    </cfRule>
    <cfRule type="cellIs" dxfId="2842" priority="33" operator="equal">
      <formula>"Roxo"</formula>
    </cfRule>
    <cfRule type="cellIs" dxfId="2841" priority="34" operator="equal">
      <formula>"Cinza"</formula>
    </cfRule>
    <cfRule type="cellIs" dxfId="2840" priority="37" operator="equal">
      <formula>"Vermelho"</formula>
    </cfRule>
  </conditionalFormatting>
  <conditionalFormatting sqref="S17">
    <cfRule type="cellIs" dxfId="2839" priority="52" operator="equal">
      <formula>"Verde"</formula>
    </cfRule>
    <cfRule type="cellIs" dxfId="2838" priority="53" operator="equal">
      <formula>"Vermelho"</formula>
    </cfRule>
    <cfRule type="cellIs" dxfId="2837" priority="54" operator="equal">
      <formula>"Azul"</formula>
    </cfRule>
    <cfRule type="cellIs" dxfId="2836" priority="47" operator="equal">
      <formula>"Laranja"</formula>
    </cfRule>
    <cfRule type="cellIs" dxfId="2835" priority="48" operator="equal">
      <formula>"Preto"</formula>
    </cfRule>
    <cfRule type="cellIs" dxfId="2834" priority="49" operator="equal">
      <formula>"Roxo"</formula>
    </cfRule>
    <cfRule type="cellIs" dxfId="2833" priority="50" operator="equal">
      <formula>"Cinza"</formula>
    </cfRule>
    <cfRule type="cellIs" dxfId="2832" priority="51" operator="equal">
      <formula>"Amarelo"</formula>
    </cfRule>
  </conditionalFormatting>
  <conditionalFormatting sqref="S30">
    <cfRule type="cellIs" dxfId="2831" priority="67" operator="equal">
      <formula>"Amarelo"</formula>
    </cfRule>
    <cfRule type="cellIs" dxfId="2830" priority="68" operator="equal">
      <formula>"Verde"</formula>
    </cfRule>
    <cfRule type="cellIs" dxfId="2829" priority="69" operator="equal">
      <formula>"Vermelho"</formula>
    </cfRule>
    <cfRule type="cellIs" dxfId="2828" priority="70" operator="equal">
      <formula>"Azul"</formula>
    </cfRule>
    <cfRule type="cellIs" dxfId="2827" priority="63" operator="equal">
      <formula>"Laranja"</formula>
    </cfRule>
    <cfRule type="cellIs" dxfId="2826" priority="64" operator="equal">
      <formula>"Preto"</formula>
    </cfRule>
    <cfRule type="cellIs" dxfId="2825" priority="65" operator="equal">
      <formula>"Roxo"</formula>
    </cfRule>
    <cfRule type="cellIs" dxfId="2824" priority="66" operator="equal">
      <formula>"Cinza"</formula>
    </cfRule>
  </conditionalFormatting>
  <conditionalFormatting sqref="S43">
    <cfRule type="cellIs" dxfId="2823" priority="82" operator="equal">
      <formula>"Cinza"</formula>
    </cfRule>
    <cfRule type="cellIs" dxfId="2822" priority="81" operator="equal">
      <formula>"Roxo"</formula>
    </cfRule>
    <cfRule type="cellIs" dxfId="2821" priority="80" operator="equal">
      <formula>"Preto"</formula>
    </cfRule>
    <cfRule type="cellIs" dxfId="2820" priority="79" operator="equal">
      <formula>"Laranja"</formula>
    </cfRule>
    <cfRule type="cellIs" dxfId="2819" priority="84" operator="equal">
      <formula>"Verde"</formula>
    </cfRule>
    <cfRule type="cellIs" dxfId="2818" priority="85" operator="equal">
      <formula>"Vermelho"</formula>
    </cfRule>
    <cfRule type="cellIs" dxfId="2817" priority="83" operator="equal">
      <formula>"Amarelo"</formula>
    </cfRule>
    <cfRule type="cellIs" dxfId="2816" priority="86" operator="equal">
      <formula>"Azul"</formula>
    </cfRule>
  </conditionalFormatting>
  <conditionalFormatting sqref="S56">
    <cfRule type="cellIs" dxfId="2815" priority="102" operator="equal">
      <formula>"Azul"</formula>
    </cfRule>
    <cfRule type="cellIs" dxfId="2814" priority="101" operator="equal">
      <formula>"Vermelho"</formula>
    </cfRule>
    <cfRule type="cellIs" dxfId="2813" priority="100" operator="equal">
      <formula>"Verde"</formula>
    </cfRule>
    <cfRule type="cellIs" dxfId="2812" priority="99" operator="equal">
      <formula>"Amarelo"</formula>
    </cfRule>
    <cfRule type="cellIs" dxfId="2811" priority="98" operator="equal">
      <formula>"Cinza"</formula>
    </cfRule>
    <cfRule type="cellIs" dxfId="2810" priority="97" operator="equal">
      <formula>"Roxo"</formula>
    </cfRule>
    <cfRule type="cellIs" dxfId="2809" priority="96" operator="equal">
      <formula>"Preto"</formula>
    </cfRule>
    <cfRule type="cellIs" dxfId="2808" priority="95" operator="equal">
      <formula>"Laranja"</formula>
    </cfRule>
  </conditionalFormatting>
  <conditionalFormatting sqref="S69">
    <cfRule type="cellIs" dxfId="2807" priority="111" operator="equal">
      <formula>"Laranja"</formula>
    </cfRule>
    <cfRule type="cellIs" dxfId="2806" priority="112" operator="equal">
      <formula>"Preto"</formula>
    </cfRule>
    <cfRule type="cellIs" dxfId="2805" priority="113" operator="equal">
      <formula>"Roxo"</formula>
    </cfRule>
    <cfRule type="cellIs" dxfId="2804" priority="114" operator="equal">
      <formula>"Cinza"</formula>
    </cfRule>
    <cfRule type="cellIs" dxfId="2803" priority="115" operator="equal">
      <formula>"Amarelo"</formula>
    </cfRule>
    <cfRule type="cellIs" dxfId="2802" priority="116" operator="equal">
      <formula>"Verde"</formula>
    </cfRule>
    <cfRule type="cellIs" dxfId="2801" priority="117" operator="equal">
      <formula>"Vermelho"</formula>
    </cfRule>
    <cfRule type="cellIs" dxfId="2800" priority="118" operator="equal">
      <formula>"Azul"</formula>
    </cfRule>
  </conditionalFormatting>
  <conditionalFormatting sqref="S82">
    <cfRule type="cellIs" dxfId="2799" priority="128" operator="equal">
      <formula>"Preto"</formula>
    </cfRule>
    <cfRule type="cellIs" dxfId="2798" priority="129" operator="equal">
      <formula>"Roxo"</formula>
    </cfRule>
    <cfRule type="cellIs" dxfId="2797" priority="130" operator="equal">
      <formula>"Cinza"</formula>
    </cfRule>
    <cfRule type="cellIs" dxfId="2796" priority="131" operator="equal">
      <formula>"Amarelo"</formula>
    </cfRule>
    <cfRule type="cellIs" dxfId="2795" priority="132" operator="equal">
      <formula>"Verde"</formula>
    </cfRule>
    <cfRule type="cellIs" dxfId="2794" priority="133" operator="equal">
      <formula>"Vermelho"</formula>
    </cfRule>
    <cfRule type="cellIs" dxfId="2793" priority="134" operator="equal">
      <formula>"Azul"</formula>
    </cfRule>
    <cfRule type="cellIs" dxfId="2792" priority="127" operator="equal">
      <formula>"Laranja"</formula>
    </cfRule>
  </conditionalFormatting>
  <conditionalFormatting sqref="S95">
    <cfRule type="cellIs" dxfId="2791" priority="144" operator="equal">
      <formula>"Preto"</formula>
    </cfRule>
    <cfRule type="cellIs" dxfId="2790" priority="150" operator="equal">
      <formula>"Azul"</formula>
    </cfRule>
    <cfRule type="cellIs" dxfId="2789" priority="149" operator="equal">
      <formula>"Vermelho"</formula>
    </cfRule>
    <cfRule type="cellIs" dxfId="2788" priority="148" operator="equal">
      <formula>"Verde"</formula>
    </cfRule>
    <cfRule type="cellIs" dxfId="2787" priority="147" operator="equal">
      <formula>"Amarelo"</formula>
    </cfRule>
    <cfRule type="cellIs" dxfId="2786" priority="146" operator="equal">
      <formula>"Cinza"</formula>
    </cfRule>
    <cfRule type="cellIs" dxfId="2785" priority="145" operator="equal">
      <formula>"Roxo"</formula>
    </cfRule>
    <cfRule type="cellIs" dxfId="2784" priority="143" operator="equal">
      <formula>"Laranja"</formula>
    </cfRule>
  </conditionalFormatting>
  <conditionalFormatting sqref="S108">
    <cfRule type="cellIs" dxfId="2783" priority="159" operator="equal">
      <formula>"Laranja"</formula>
    </cfRule>
    <cfRule type="cellIs" dxfId="2782" priority="160" operator="equal">
      <formula>"Preto"</formula>
    </cfRule>
    <cfRule type="cellIs" dxfId="2781" priority="161" operator="equal">
      <formula>"Roxo"</formula>
    </cfRule>
    <cfRule type="cellIs" dxfId="2780" priority="162" operator="equal">
      <formula>"Cinza"</formula>
    </cfRule>
    <cfRule type="cellIs" dxfId="2779" priority="163" operator="equal">
      <formula>"Amarelo"</formula>
    </cfRule>
    <cfRule type="cellIs" dxfId="2778" priority="164" operator="equal">
      <formula>"Verde"</formula>
    </cfRule>
    <cfRule type="cellIs" dxfId="2777" priority="166" operator="equal">
      <formula>"Azul"</formula>
    </cfRule>
    <cfRule type="cellIs" dxfId="2776" priority="165" operator="equal">
      <formula>"Vermelho"</formula>
    </cfRule>
  </conditionalFormatting>
  <conditionalFormatting sqref="S121">
    <cfRule type="cellIs" dxfId="2775" priority="175" operator="equal">
      <formula>"Laranja"</formula>
    </cfRule>
    <cfRule type="cellIs" dxfId="2774" priority="176" operator="equal">
      <formula>"Preto"</formula>
    </cfRule>
    <cfRule type="cellIs" dxfId="2773" priority="177" operator="equal">
      <formula>"Roxo"</formula>
    </cfRule>
    <cfRule type="cellIs" dxfId="2772" priority="178" operator="equal">
      <formula>"Cinza"</formula>
    </cfRule>
    <cfRule type="cellIs" dxfId="2771" priority="179" operator="equal">
      <formula>"Amarelo"</formula>
    </cfRule>
    <cfRule type="cellIs" dxfId="2770" priority="180" operator="equal">
      <formula>"Verde"</formula>
    </cfRule>
    <cfRule type="cellIs" dxfId="2769" priority="181" operator="equal">
      <formula>"Vermelho"</formula>
    </cfRule>
    <cfRule type="cellIs" dxfId="2768" priority="182" operator="equal">
      <formula>"Azul"</formula>
    </cfRule>
  </conditionalFormatting>
  <conditionalFormatting sqref="W43:AC76 AF44:AF45 AI44:AI45">
    <cfRule type="cellIs" dxfId="2767" priority="15" operator="greaterThan">
      <formula>0</formula>
    </cfRule>
  </conditionalFormatting>
  <conditionalFormatting sqref="AD3:AD5">
    <cfRule type="top10" dxfId="2766" priority="183" rank="1"/>
  </conditionalFormatting>
  <conditionalFormatting sqref="AD6:AD10">
    <cfRule type="top10" dxfId="2765" priority="14" rank="1"/>
  </conditionalFormatting>
  <conditionalFormatting sqref="AD11:AD18">
    <cfRule type="top10" dxfId="2764" priority="13" rank="2"/>
  </conditionalFormatting>
  <conditionalFormatting sqref="AD19:AD23">
    <cfRule type="top10" dxfId="2763" priority="12" rank="1"/>
  </conditionalFormatting>
  <conditionalFormatting sqref="AD24:AD31">
    <cfRule type="top10" dxfId="2762" priority="11" rank="2"/>
  </conditionalFormatting>
  <conditionalFormatting sqref="AD32:AD36">
    <cfRule type="top10" dxfId="2761" priority="10" rank="1"/>
  </conditionalFormatting>
  <conditionalFormatting sqref="AE3:AE36">
    <cfRule type="cellIs" dxfId="2760" priority="1" operator="equal">
      <formula>2</formula>
    </cfRule>
  </conditionalFormatting>
  <conditionalFormatting sqref="AF3:AF5">
    <cfRule type="top10" dxfId="2759" priority="22" rank="1"/>
  </conditionalFormatting>
  <conditionalFormatting sqref="AF6:AF10">
    <cfRule type="top10" dxfId="2758" priority="21" rank="1"/>
  </conditionalFormatting>
  <conditionalFormatting sqref="AF11:AF18">
    <cfRule type="top10" dxfId="2757" priority="20" rank="2"/>
  </conditionalFormatting>
  <conditionalFormatting sqref="AF19:AF23">
    <cfRule type="top10" dxfId="2756" priority="19" rank="1"/>
  </conditionalFormatting>
  <conditionalFormatting sqref="AF24:AF31">
    <cfRule type="top10" dxfId="2755" priority="18" rank="2"/>
  </conditionalFormatting>
  <conditionalFormatting sqref="AF32:AF36">
    <cfRule type="top10" dxfId="2754" priority="17" rank="1"/>
  </conditionalFormatting>
  <conditionalFormatting sqref="AG3:AG36">
    <cfRule type="cellIs" dxfId="2753" priority="16" operator="greaterThan">
      <formula>0</formula>
    </cfRule>
  </conditionalFormatting>
  <conditionalFormatting sqref="AH3:AH5">
    <cfRule type="top10" dxfId="2752" priority="7" bottom="1" rank="1"/>
  </conditionalFormatting>
  <conditionalFormatting sqref="AH6:AH10">
    <cfRule type="top10" dxfId="2751" priority="6" bottom="1" rank="1"/>
  </conditionalFormatting>
  <conditionalFormatting sqref="AH11:AH18">
    <cfRule type="top10" dxfId="2750" priority="5" bottom="1" rank="2"/>
  </conditionalFormatting>
  <conditionalFormatting sqref="AH19:AH23">
    <cfRule type="top10" dxfId="2749" priority="4" bottom="1" rank="1"/>
  </conditionalFormatting>
  <conditionalFormatting sqref="AH1:AI1">
    <cfRule type="cellIs" dxfId="2748" priority="8" operator="equal">
      <formula>2</formula>
    </cfRule>
    <cfRule type="cellIs" dxfId="2747" priority="9" operator="equal">
      <formula>1</formula>
    </cfRule>
  </conditionalFormatting>
  <conditionalFormatting sqref="AI24:AI31">
    <cfRule type="top10" dxfId="2746" priority="3" rank="2"/>
  </conditionalFormatting>
  <conditionalFormatting sqref="AI32:AI36">
    <cfRule type="top10" dxfId="2745" priority="2" rank="1"/>
  </conditionalFormatting>
  <pageMargins left="0.7" right="0.7" top="0.75" bottom="0.75" header="0" footer="0"/>
  <pageSetup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7CF71-3846-4CA3-BBF9-BCF68431A019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V64" sqref="V64"/>
      <selection pane="topRight" activeCell="V64" sqref="V64"/>
      <selection pane="bottomLeft" activeCell="V64" sqref="V64"/>
      <selection pane="bottomRight" activeCell="V64" sqref="V64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W27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77</v>
      </c>
      <c r="W3" s="169">
        <f t="shared" ref="W3:W36" si="0">COUNTIF($C$2:$C$123,V3)+COUNTIF($S$2:$S$123,V3)</f>
        <v>5</v>
      </c>
      <c r="X3" s="164">
        <f t="shared" ref="X3:X36" si="1">SUMIF($C$2:$C$123,V3,$F$2:$F$123)+SUMIF($S$2:$S$123,V3,$M$2:$M$123)</f>
        <v>8</v>
      </c>
      <c r="Y3" s="164">
        <f t="shared" ref="Y3:Y36" si="2">SUMIF($C$2:$C$123,V3,$G$2:$G$123)+SUMIF($S$2:$S$123,V3,$N$2:$N$123)</f>
        <v>6</v>
      </c>
      <c r="Z3" s="164">
        <f t="shared" ref="Z3:Z36" si="3">SUMIF($C$2:$C$123,V3,$H$2:$H$123)+SUMIF($S$2:$S$123,V3,$O$2:$O$123)</f>
        <v>2</v>
      </c>
      <c r="AA3" s="164">
        <f>SUMIF($C$2:$C$123,V3,$I$2:$I$123)+SUMIF($S$2:$S$123,V3,$P$2:P$123)</f>
        <v>3</v>
      </c>
      <c r="AB3" s="174">
        <f t="shared" ref="AB3:AB36" si="4">SUMIF($C$2:$C$123,V3,$J$2:$J$123)+SUMIF($S$2:$S$123,V3,$Q$2:$Q$123)</f>
        <v>0</v>
      </c>
      <c r="AC3" s="180">
        <f t="shared" ref="AC3:AC36" si="5">SUMIF($C$2:$C$123,V3,$E$2:$E$123)+SUMIF($S$2:$S$123,V3,$L$2:$L$123)</f>
        <v>9</v>
      </c>
      <c r="AD3" s="183">
        <f t="shared" ref="AD3:AD36" si="6">IFERROR(IF(W3&gt;=($AI$42*$AI$43),(AC3)/(W3*3),"-"),"-")</f>
        <v>0.6</v>
      </c>
      <c r="AE3" s="180">
        <f>IF(W3&gt;0,IF(AH3=MIN($AH$3:$AH$5),2,0),)</f>
        <v>2</v>
      </c>
      <c r="AF3" s="190">
        <f>IF(W3&gt;0,IF(AD3=MAX($AD$3:$AD$5),AC3+AE3+2,AC3+AE3),)</f>
        <v>13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1.2</v>
      </c>
      <c r="AI3" s="206">
        <f>IFERROR(IF(W3&gt;=($AI$42*$AI$43),X3/W3,"-"),"-")</f>
        <v>1.6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199</v>
      </c>
      <c r="D4" s="49">
        <f>SUM(D5:D14)</f>
        <v>2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2</v>
      </c>
      <c r="S4" s="149" t="s">
        <v>198</v>
      </c>
      <c r="T4" s="34"/>
      <c r="U4" s="159" t="s">
        <v>18</v>
      </c>
      <c r="V4" s="197" t="s">
        <v>242</v>
      </c>
      <c r="W4" s="170">
        <f t="shared" si="0"/>
        <v>5</v>
      </c>
      <c r="X4" s="52">
        <f t="shared" si="1"/>
        <v>6</v>
      </c>
      <c r="Y4" s="52">
        <f t="shared" si="2"/>
        <v>8</v>
      </c>
      <c r="Z4" s="52">
        <f t="shared" si="3"/>
        <v>0</v>
      </c>
      <c r="AA4" s="52">
        <f>SUMIF($C$2:$C$123,V4,$I$2:$I$123)+SUMIF($S$2:$S$123,V4,$P$2:P$123)</f>
        <v>3</v>
      </c>
      <c r="AB4" s="171">
        <f t="shared" si="4"/>
        <v>2</v>
      </c>
      <c r="AC4" s="178">
        <f t="shared" si="5"/>
        <v>3</v>
      </c>
      <c r="AD4" s="181">
        <f t="shared" si="6"/>
        <v>0.2</v>
      </c>
      <c r="AE4" s="178">
        <f>IF(W4&gt;0,IF(AH4=MIN($AH$3:$AH$5),2,0),)</f>
        <v>0</v>
      </c>
      <c r="AF4" s="191">
        <f>IF(W4&gt;0,IF(AD4=MAX($AD$3:$AD$5),AC4+AE4+2,AC4+AE4),)</f>
        <v>3</v>
      </c>
      <c r="AG4" s="187">
        <f t="shared" si="7"/>
        <v>0</v>
      </c>
      <c r="AH4" s="53">
        <f t="shared" si="8"/>
        <v>1.6</v>
      </c>
      <c r="AI4" s="207">
        <f t="shared" ref="AI4:AI36" si="9">IFERROR(IF(W4&gt;=($AI$42*$AI$43),X4/W4,"-"),"-")</f>
        <v>1.2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77</v>
      </c>
      <c r="D5" s="56"/>
      <c r="E5" s="56">
        <f t="shared" ref="E5:E14" si="10">IF((C5=""),0,IF($D$4=$R$4,1,IF($D$4&gt;$R$4,3,IF($D$4&lt;$R$4,0))))</f>
        <v>1</v>
      </c>
      <c r="F5" s="56">
        <f t="shared" ref="F5:F14" si="11">$D$4</f>
        <v>2</v>
      </c>
      <c r="G5" s="56">
        <f t="shared" ref="G5:G14" si="12">$R$4</f>
        <v>2</v>
      </c>
      <c r="H5" s="56">
        <f t="shared" ref="H5:H14" si="13">IF((C5=""),0,IF($D$4&gt;$R$4,1,0))</f>
        <v>0</v>
      </c>
      <c r="I5" s="56">
        <f t="shared" ref="I5:I14" si="14">IF((C5=""),0,IF($D$4=$R$4,1,0))</f>
        <v>1</v>
      </c>
      <c r="J5" s="56">
        <f t="shared" ref="J5:J14" si="15">IF((C5=""),0,IF($D$4&lt;$R$4,1,0))</f>
        <v>0</v>
      </c>
      <c r="K5" s="57"/>
      <c r="L5" s="56">
        <f t="shared" ref="L5:L14" si="16">IF((S5=""),0,IF($D$4=$R$4,1,IF($D$4&lt;$R$4,3,IF($D$4&gt;$R$4,0))))</f>
        <v>1</v>
      </c>
      <c r="M5" s="56">
        <f t="shared" ref="M5:M14" si="17">$R$4</f>
        <v>2</v>
      </c>
      <c r="N5" s="56">
        <f t="shared" ref="N5:N14" si="18">$D$4</f>
        <v>2</v>
      </c>
      <c r="O5" s="56">
        <f t="shared" ref="O5:O14" si="19">IF((S5=""),0,IF($D$4&lt;$R$4,1,0))</f>
        <v>0</v>
      </c>
      <c r="P5" s="56">
        <f t="shared" ref="P5:P14" si="20">IF((S5=""),0,IF($D$4=$R$4,1,0))</f>
        <v>1</v>
      </c>
      <c r="Q5" s="56">
        <f t="shared" ref="Q5:Q14" si="21">IF((S5=""),0,IF($D$4&gt;$R$4,1,0))</f>
        <v>0</v>
      </c>
      <c r="R5" s="56"/>
      <c r="S5" s="55" t="s">
        <v>242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84</v>
      </c>
      <c r="D6" s="56"/>
      <c r="E6" s="56">
        <f t="shared" si="10"/>
        <v>1</v>
      </c>
      <c r="F6" s="56">
        <f t="shared" si="11"/>
        <v>2</v>
      </c>
      <c r="G6" s="56">
        <f t="shared" si="12"/>
        <v>2</v>
      </c>
      <c r="H6" s="56">
        <f t="shared" si="13"/>
        <v>0</v>
      </c>
      <c r="I6" s="56">
        <f t="shared" si="14"/>
        <v>1</v>
      </c>
      <c r="J6" s="56">
        <f t="shared" si="15"/>
        <v>0</v>
      </c>
      <c r="K6" s="57"/>
      <c r="L6" s="56">
        <f t="shared" si="16"/>
        <v>1</v>
      </c>
      <c r="M6" s="56">
        <f t="shared" si="17"/>
        <v>2</v>
      </c>
      <c r="N6" s="56">
        <f t="shared" si="18"/>
        <v>2</v>
      </c>
      <c r="O6" s="56">
        <f t="shared" si="19"/>
        <v>0</v>
      </c>
      <c r="P6" s="56">
        <f t="shared" si="20"/>
        <v>1</v>
      </c>
      <c r="Q6" s="56">
        <f t="shared" si="21"/>
        <v>0</v>
      </c>
      <c r="R6" s="56"/>
      <c r="S6" s="55" t="s">
        <v>243</v>
      </c>
      <c r="T6" s="34"/>
      <c r="U6" s="163" t="s">
        <v>78</v>
      </c>
      <c r="V6" s="199" t="s">
        <v>84</v>
      </c>
      <c r="W6" s="169">
        <f t="shared" si="0"/>
        <v>4</v>
      </c>
      <c r="X6" s="164">
        <f t="shared" si="1"/>
        <v>7</v>
      </c>
      <c r="Y6" s="164">
        <f t="shared" si="2"/>
        <v>6</v>
      </c>
      <c r="Z6" s="164">
        <f t="shared" si="3"/>
        <v>1</v>
      </c>
      <c r="AA6" s="164">
        <f>SUMIF($C$2:$C$123,V6,$I$2:$I$123)+SUMIF($S$2:$S$123,V6,$P$2:P$123)</f>
        <v>3</v>
      </c>
      <c r="AB6" s="174">
        <f t="shared" si="4"/>
        <v>0</v>
      </c>
      <c r="AC6" s="180">
        <f t="shared" si="5"/>
        <v>6</v>
      </c>
      <c r="AD6" s="183">
        <f t="shared" si="6"/>
        <v>0.5</v>
      </c>
      <c r="AE6" s="180">
        <f>IF(W6&gt;0,IF(AH6=MIN($AH$6:$AH$10),2,0),)</f>
        <v>2</v>
      </c>
      <c r="AF6" s="190">
        <f>IF(W6&gt;0,IF(AD6=MAX($AD$6:$AD$10),AC6+AE6+2,AC6+AE6),)</f>
        <v>10</v>
      </c>
      <c r="AG6" s="189">
        <f t="shared" si="7"/>
        <v>0</v>
      </c>
      <c r="AH6" s="165">
        <f t="shared" si="8"/>
        <v>1.5</v>
      </c>
      <c r="AI6" s="206">
        <f t="shared" si="9"/>
        <v>1.75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114</v>
      </c>
      <c r="D7" s="56"/>
      <c r="E7" s="56">
        <f t="shared" si="10"/>
        <v>1</v>
      </c>
      <c r="F7" s="56">
        <f t="shared" si="11"/>
        <v>2</v>
      </c>
      <c r="G7" s="56">
        <f t="shared" si="12"/>
        <v>2</v>
      </c>
      <c r="H7" s="56">
        <f t="shared" si="13"/>
        <v>0</v>
      </c>
      <c r="I7" s="56">
        <f t="shared" si="14"/>
        <v>1</v>
      </c>
      <c r="J7" s="56">
        <f t="shared" si="15"/>
        <v>0</v>
      </c>
      <c r="K7" s="57"/>
      <c r="L7" s="56">
        <f t="shared" si="16"/>
        <v>1</v>
      </c>
      <c r="M7" s="56">
        <f t="shared" si="17"/>
        <v>2</v>
      </c>
      <c r="N7" s="56">
        <f t="shared" si="18"/>
        <v>2</v>
      </c>
      <c r="O7" s="56">
        <f t="shared" si="19"/>
        <v>0</v>
      </c>
      <c r="P7" s="56">
        <f t="shared" si="20"/>
        <v>1</v>
      </c>
      <c r="Q7" s="56">
        <f t="shared" si="21"/>
        <v>0</v>
      </c>
      <c r="R7" s="56"/>
      <c r="S7" s="55" t="s">
        <v>146</v>
      </c>
      <c r="T7" s="34"/>
      <c r="U7" s="166" t="s">
        <v>78</v>
      </c>
      <c r="V7" s="200" t="s">
        <v>13</v>
      </c>
      <c r="W7" s="170">
        <f t="shared" si="0"/>
        <v>5</v>
      </c>
      <c r="X7" s="52">
        <f t="shared" si="1"/>
        <v>6</v>
      </c>
      <c r="Y7" s="52">
        <f t="shared" si="2"/>
        <v>8</v>
      </c>
      <c r="Z7" s="52">
        <f t="shared" si="3"/>
        <v>0</v>
      </c>
      <c r="AA7" s="52">
        <f>SUMIF($C$2:$C$123,V7,$I$2:$I$123)+SUMIF($S$2:$S$123,V7,$P$2:P$123)</f>
        <v>3</v>
      </c>
      <c r="AB7" s="171">
        <f t="shared" si="4"/>
        <v>2</v>
      </c>
      <c r="AC7" s="178">
        <f t="shared" si="5"/>
        <v>3</v>
      </c>
      <c r="AD7" s="181">
        <f t="shared" si="6"/>
        <v>0.2</v>
      </c>
      <c r="AE7" s="178">
        <f>IF(W7&gt;0,IF(AH7=MIN($AH$6:$AH$10),2,0),)</f>
        <v>0</v>
      </c>
      <c r="AF7" s="191">
        <f>IF(W7&gt;0,IF(AD7=MAX($AD$6:$AD$10),AC7+AE7+2,AC7+AE7),)</f>
        <v>3</v>
      </c>
      <c r="AG7" s="187">
        <f t="shared" si="7"/>
        <v>1</v>
      </c>
      <c r="AH7" s="53">
        <f t="shared" si="8"/>
        <v>1.6</v>
      </c>
      <c r="AI7" s="207">
        <f t="shared" si="9"/>
        <v>1.2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197</v>
      </c>
      <c r="D8" s="56"/>
      <c r="E8" s="56">
        <f t="shared" si="10"/>
        <v>1</v>
      </c>
      <c r="F8" s="56">
        <f t="shared" si="11"/>
        <v>2</v>
      </c>
      <c r="G8" s="56">
        <f t="shared" si="12"/>
        <v>2</v>
      </c>
      <c r="H8" s="56">
        <f t="shared" si="13"/>
        <v>0</v>
      </c>
      <c r="I8" s="56">
        <f t="shared" si="14"/>
        <v>1</v>
      </c>
      <c r="J8" s="56">
        <f t="shared" si="15"/>
        <v>0</v>
      </c>
      <c r="K8" s="57"/>
      <c r="L8" s="56">
        <f t="shared" si="16"/>
        <v>1</v>
      </c>
      <c r="M8" s="56">
        <f t="shared" si="17"/>
        <v>2</v>
      </c>
      <c r="N8" s="56">
        <f t="shared" si="18"/>
        <v>2</v>
      </c>
      <c r="O8" s="56">
        <f t="shared" si="19"/>
        <v>0</v>
      </c>
      <c r="P8" s="56">
        <f t="shared" si="20"/>
        <v>1</v>
      </c>
      <c r="Q8" s="56">
        <f t="shared" si="21"/>
        <v>0</v>
      </c>
      <c r="R8" s="56"/>
      <c r="S8" s="55" t="s">
        <v>82</v>
      </c>
      <c r="T8" s="34"/>
      <c r="U8" s="159" t="s">
        <v>78</v>
      </c>
      <c r="V8" s="197"/>
      <c r="W8" s="170">
        <f t="shared" si="0"/>
        <v>0</v>
      </c>
      <c r="X8" s="52">
        <f t="shared" si="1"/>
        <v>0</v>
      </c>
      <c r="Y8" s="52">
        <f t="shared" si="2"/>
        <v>0</v>
      </c>
      <c r="Z8" s="52">
        <f t="shared" si="3"/>
        <v>0</v>
      </c>
      <c r="AA8" s="52">
        <f>SUMIF($C$2:$C$123,V8,$I$2:$I$123)+SUMIF($S$2:$S$123,V8,$P$2:P$123)</f>
        <v>0</v>
      </c>
      <c r="AB8" s="171">
        <f t="shared" si="4"/>
        <v>0</v>
      </c>
      <c r="AC8" s="178">
        <f t="shared" si="5"/>
        <v>0</v>
      </c>
      <c r="AD8" s="181" t="str">
        <f t="shared" si="6"/>
        <v>-</v>
      </c>
      <c r="AE8" s="178">
        <f>IF(W8&gt;0,IF(AH8=MIN($AH$6:$AH$10),2,0),)</f>
        <v>0</v>
      </c>
      <c r="AF8" s="191">
        <f>IF(W8&gt;0,IF(AD8=MAX($AD$6:$AD$10),AC8+AE8+2,AC8+AE8),)</f>
        <v>0</v>
      </c>
      <c r="AG8" s="187">
        <f t="shared" si="7"/>
        <v>0</v>
      </c>
      <c r="AH8" s="53" t="str">
        <f t="shared" si="8"/>
        <v>-</v>
      </c>
      <c r="AI8" s="207" t="str">
        <f t="shared" si="9"/>
        <v>-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 t="s">
        <v>13</v>
      </c>
      <c r="D9" s="56"/>
      <c r="E9" s="56">
        <f t="shared" si="10"/>
        <v>1</v>
      </c>
      <c r="F9" s="56">
        <f t="shared" si="11"/>
        <v>2</v>
      </c>
      <c r="G9" s="56">
        <f t="shared" si="12"/>
        <v>2</v>
      </c>
      <c r="H9" s="56">
        <f t="shared" si="13"/>
        <v>0</v>
      </c>
      <c r="I9" s="56">
        <f t="shared" si="14"/>
        <v>1</v>
      </c>
      <c r="J9" s="56">
        <f t="shared" si="15"/>
        <v>0</v>
      </c>
      <c r="K9" s="57"/>
      <c r="L9" s="56">
        <f t="shared" si="16"/>
        <v>1</v>
      </c>
      <c r="M9" s="56">
        <f t="shared" si="17"/>
        <v>2</v>
      </c>
      <c r="N9" s="56">
        <f t="shared" si="18"/>
        <v>2</v>
      </c>
      <c r="O9" s="56">
        <f t="shared" si="19"/>
        <v>0</v>
      </c>
      <c r="P9" s="56">
        <f t="shared" si="20"/>
        <v>1</v>
      </c>
      <c r="Q9" s="56">
        <f t="shared" si="21"/>
        <v>0</v>
      </c>
      <c r="R9" s="56"/>
      <c r="S9" s="55" t="s">
        <v>147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12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143</v>
      </c>
      <c r="D10" s="56">
        <v>2</v>
      </c>
      <c r="E10" s="56">
        <f t="shared" si="10"/>
        <v>1</v>
      </c>
      <c r="F10" s="56">
        <f t="shared" si="11"/>
        <v>2</v>
      </c>
      <c r="G10" s="56">
        <f t="shared" si="12"/>
        <v>2</v>
      </c>
      <c r="H10" s="56">
        <f t="shared" si="13"/>
        <v>0</v>
      </c>
      <c r="I10" s="56">
        <f t="shared" si="14"/>
        <v>1</v>
      </c>
      <c r="J10" s="56">
        <f t="shared" si="15"/>
        <v>0</v>
      </c>
      <c r="K10" s="57"/>
      <c r="L10" s="56">
        <f t="shared" si="16"/>
        <v>1</v>
      </c>
      <c r="M10" s="56">
        <f t="shared" si="17"/>
        <v>2</v>
      </c>
      <c r="N10" s="56">
        <f t="shared" si="18"/>
        <v>2</v>
      </c>
      <c r="O10" s="56">
        <f t="shared" si="19"/>
        <v>0</v>
      </c>
      <c r="P10" s="56">
        <f t="shared" si="20"/>
        <v>1</v>
      </c>
      <c r="Q10" s="56">
        <f t="shared" si="21"/>
        <v>0</v>
      </c>
      <c r="R10" s="56"/>
      <c r="S10" s="55" t="s">
        <v>169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 t="s">
        <v>148</v>
      </c>
      <c r="D11" s="56"/>
      <c r="E11" s="56">
        <f t="shared" si="10"/>
        <v>1</v>
      </c>
      <c r="F11" s="56">
        <f t="shared" si="11"/>
        <v>2</v>
      </c>
      <c r="G11" s="56">
        <f t="shared" si="12"/>
        <v>2</v>
      </c>
      <c r="H11" s="56">
        <f t="shared" si="13"/>
        <v>0</v>
      </c>
      <c r="I11" s="56">
        <f t="shared" si="14"/>
        <v>1</v>
      </c>
      <c r="J11" s="56">
        <f t="shared" si="15"/>
        <v>0</v>
      </c>
      <c r="K11" s="57"/>
      <c r="L11" s="56">
        <f t="shared" si="16"/>
        <v>1</v>
      </c>
      <c r="M11" s="56">
        <f t="shared" si="17"/>
        <v>2</v>
      </c>
      <c r="N11" s="56">
        <f t="shared" si="18"/>
        <v>2</v>
      </c>
      <c r="O11" s="56">
        <f t="shared" si="19"/>
        <v>0</v>
      </c>
      <c r="P11" s="56">
        <f t="shared" si="20"/>
        <v>1</v>
      </c>
      <c r="Q11" s="56">
        <f t="shared" si="21"/>
        <v>0</v>
      </c>
      <c r="R11" s="56">
        <v>1</v>
      </c>
      <c r="S11" s="55" t="s">
        <v>117</v>
      </c>
      <c r="T11" s="34"/>
      <c r="U11" s="168" t="s">
        <v>121</v>
      </c>
      <c r="V11" s="196" t="s">
        <v>114</v>
      </c>
      <c r="W11" s="169">
        <f t="shared" si="0"/>
        <v>5</v>
      </c>
      <c r="X11" s="164">
        <f t="shared" si="1"/>
        <v>6</v>
      </c>
      <c r="Y11" s="164">
        <f t="shared" si="2"/>
        <v>8</v>
      </c>
      <c r="Z11" s="164">
        <f t="shared" si="3"/>
        <v>0</v>
      </c>
      <c r="AA11" s="164">
        <f>SUMIF($C$2:$C$123,V11,$I$2:$I$123)+SUMIF($S$2:$S$123,V11,$P$2:P$123)</f>
        <v>3</v>
      </c>
      <c r="AB11" s="174">
        <f t="shared" si="4"/>
        <v>2</v>
      </c>
      <c r="AC11" s="180">
        <f t="shared" si="5"/>
        <v>3</v>
      </c>
      <c r="AD11" s="183">
        <f t="shared" si="6"/>
        <v>0.2</v>
      </c>
      <c r="AE11" s="180">
        <f t="shared" ref="AE11:AE18" si="22">IF(W11&gt;0,IF(OR(SMALL($AH$11:$AH$18,2)=AH11,SMALL($AH$11:$AH$18,1)=AH11),2,0),)</f>
        <v>0</v>
      </c>
      <c r="AF11" s="190">
        <f t="shared" ref="AF11:AF18" si="23">IF(W11&gt;0,IF(OR(LARGE($AD$11:$AD$18,2)=AD11,LARGE($AD$11:$AD$18,1)=AD11),AC11+AE11+2,AC11+AE11),)</f>
        <v>3</v>
      </c>
      <c r="AG11" s="189">
        <f t="shared" si="7"/>
        <v>0</v>
      </c>
      <c r="AH11" s="165">
        <f t="shared" si="8"/>
        <v>1.6</v>
      </c>
      <c r="AI11" s="206">
        <f t="shared" si="9"/>
        <v>1.2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12</v>
      </c>
      <c r="D12" s="56"/>
      <c r="E12" s="56">
        <f t="shared" si="10"/>
        <v>1</v>
      </c>
      <c r="F12" s="56">
        <f t="shared" si="11"/>
        <v>2</v>
      </c>
      <c r="G12" s="56">
        <f t="shared" si="12"/>
        <v>2</v>
      </c>
      <c r="H12" s="56">
        <f t="shared" si="13"/>
        <v>0</v>
      </c>
      <c r="I12" s="56">
        <f t="shared" si="14"/>
        <v>1</v>
      </c>
      <c r="J12" s="56">
        <f t="shared" si="15"/>
        <v>0</v>
      </c>
      <c r="K12" s="57"/>
      <c r="L12" s="56">
        <f t="shared" si="16"/>
        <v>1</v>
      </c>
      <c r="M12" s="56">
        <f t="shared" si="17"/>
        <v>2</v>
      </c>
      <c r="N12" s="56">
        <f t="shared" si="18"/>
        <v>2</v>
      </c>
      <c r="O12" s="56">
        <f t="shared" si="19"/>
        <v>0</v>
      </c>
      <c r="P12" s="56">
        <f t="shared" si="20"/>
        <v>1</v>
      </c>
      <c r="Q12" s="56">
        <f t="shared" si="21"/>
        <v>0</v>
      </c>
      <c r="R12" s="56"/>
      <c r="S12" s="55" t="s">
        <v>174</v>
      </c>
      <c r="T12" s="34"/>
      <c r="U12" s="159" t="s">
        <v>121</v>
      </c>
      <c r="V12" s="197" t="s">
        <v>144</v>
      </c>
      <c r="W12" s="170">
        <f t="shared" si="0"/>
        <v>4</v>
      </c>
      <c r="X12" s="52">
        <f t="shared" si="1"/>
        <v>4</v>
      </c>
      <c r="Y12" s="52">
        <f t="shared" si="2"/>
        <v>6</v>
      </c>
      <c r="Z12" s="52">
        <f t="shared" si="3"/>
        <v>0</v>
      </c>
      <c r="AA12" s="52">
        <f>SUMIF($C$2:$C$123,V12,$I$2:$I$123)+SUMIF($S$2:$S$123,V12,$P$2:P$123)</f>
        <v>2</v>
      </c>
      <c r="AB12" s="171">
        <f t="shared" si="4"/>
        <v>2</v>
      </c>
      <c r="AC12" s="178">
        <f t="shared" si="5"/>
        <v>2</v>
      </c>
      <c r="AD12" s="181">
        <f t="shared" si="6"/>
        <v>0.16666666666666666</v>
      </c>
      <c r="AE12" s="178">
        <f t="shared" si="22"/>
        <v>0</v>
      </c>
      <c r="AF12" s="191">
        <f t="shared" si="23"/>
        <v>2</v>
      </c>
      <c r="AG12" s="187">
        <f t="shared" si="7"/>
        <v>1</v>
      </c>
      <c r="AH12" s="53">
        <f t="shared" si="8"/>
        <v>1.5</v>
      </c>
      <c r="AI12" s="207">
        <f t="shared" si="9"/>
        <v>1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2</v>
      </c>
      <c r="G13" s="56">
        <f t="shared" si="12"/>
        <v>2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1</v>
      </c>
      <c r="M13" s="56">
        <f t="shared" si="17"/>
        <v>2</v>
      </c>
      <c r="N13" s="56">
        <f t="shared" si="18"/>
        <v>2</v>
      </c>
      <c r="O13" s="56">
        <f t="shared" si="19"/>
        <v>0</v>
      </c>
      <c r="P13" s="56">
        <f t="shared" si="20"/>
        <v>1</v>
      </c>
      <c r="Q13" s="56">
        <f t="shared" si="21"/>
        <v>0</v>
      </c>
      <c r="R13" s="63">
        <v>1</v>
      </c>
      <c r="S13" s="61" t="s">
        <v>15</v>
      </c>
      <c r="T13" s="34"/>
      <c r="U13" s="159" t="s">
        <v>121</v>
      </c>
      <c r="V13" s="197" t="s">
        <v>146</v>
      </c>
      <c r="W13" s="170">
        <f t="shared" si="0"/>
        <v>5</v>
      </c>
      <c r="X13" s="52">
        <f t="shared" si="1"/>
        <v>8</v>
      </c>
      <c r="Y13" s="52">
        <f t="shared" si="2"/>
        <v>6</v>
      </c>
      <c r="Z13" s="52">
        <f t="shared" si="3"/>
        <v>2</v>
      </c>
      <c r="AA13" s="52">
        <f>SUMIF($C$2:$C$123,V13,$I$2:$I$123)+SUMIF($S$2:$S$123,V13,$P$2:P$123)</f>
        <v>3</v>
      </c>
      <c r="AB13" s="171">
        <f t="shared" si="4"/>
        <v>0</v>
      </c>
      <c r="AC13" s="178">
        <f t="shared" si="5"/>
        <v>9</v>
      </c>
      <c r="AD13" s="181">
        <f t="shared" si="6"/>
        <v>0.6</v>
      </c>
      <c r="AE13" s="178">
        <f t="shared" si="22"/>
        <v>2</v>
      </c>
      <c r="AF13" s="191">
        <f t="shared" si="23"/>
        <v>13</v>
      </c>
      <c r="AG13" s="187">
        <f t="shared" si="7"/>
        <v>0</v>
      </c>
      <c r="AH13" s="53">
        <f t="shared" si="8"/>
        <v>1.2</v>
      </c>
      <c r="AI13" s="207">
        <f t="shared" si="9"/>
        <v>1.6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2</v>
      </c>
      <c r="G14" s="67">
        <f t="shared" si="12"/>
        <v>2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2</v>
      </c>
      <c r="N14" s="67">
        <f t="shared" si="18"/>
        <v>2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 t="s">
        <v>82</v>
      </c>
      <c r="W14" s="170">
        <f t="shared" si="0"/>
        <v>4</v>
      </c>
      <c r="X14" s="52">
        <f t="shared" si="1"/>
        <v>6</v>
      </c>
      <c r="Y14" s="52">
        <f t="shared" si="2"/>
        <v>4</v>
      </c>
      <c r="Z14" s="52">
        <f t="shared" si="3"/>
        <v>2</v>
      </c>
      <c r="AA14" s="52">
        <f>SUMIF($C$2:$C$123,V14,$I$2:$I$123)+SUMIF($S$2:$S$123,V14,$P$2:P$123)</f>
        <v>2</v>
      </c>
      <c r="AB14" s="171">
        <f t="shared" si="4"/>
        <v>0</v>
      </c>
      <c r="AC14" s="178">
        <f t="shared" si="5"/>
        <v>8</v>
      </c>
      <c r="AD14" s="181">
        <f t="shared" si="6"/>
        <v>0.66666666666666663</v>
      </c>
      <c r="AE14" s="178">
        <f t="shared" si="22"/>
        <v>2</v>
      </c>
      <c r="AF14" s="191">
        <f t="shared" si="23"/>
        <v>12</v>
      </c>
      <c r="AG14" s="187">
        <f t="shared" si="7"/>
        <v>1</v>
      </c>
      <c r="AH14" s="53">
        <f t="shared" si="8"/>
        <v>1</v>
      </c>
      <c r="AI14" s="207">
        <f t="shared" si="9"/>
        <v>1.5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/>
      <c r="W15" s="170">
        <f t="shared" si="0"/>
        <v>0</v>
      </c>
      <c r="X15" s="52">
        <f t="shared" si="1"/>
        <v>0</v>
      </c>
      <c r="Y15" s="52">
        <f t="shared" si="2"/>
        <v>0</v>
      </c>
      <c r="Z15" s="52">
        <f t="shared" si="3"/>
        <v>0</v>
      </c>
      <c r="AA15" s="52">
        <f>SUMIF($C$2:$C$123,V15,$I$2:$I$123)+SUMIF($S$2:$S$123,V15,$P$2:P$123)</f>
        <v>0</v>
      </c>
      <c r="AB15" s="171">
        <f t="shared" si="4"/>
        <v>0</v>
      </c>
      <c r="AC15" s="178">
        <f t="shared" si="5"/>
        <v>0</v>
      </c>
      <c r="AD15" s="181" t="str">
        <f t="shared" si="6"/>
        <v>-</v>
      </c>
      <c r="AE15" s="178">
        <f t="shared" si="22"/>
        <v>0</v>
      </c>
      <c r="AF15" s="191">
        <f t="shared" si="23"/>
        <v>0</v>
      </c>
      <c r="AG15" s="187">
        <f t="shared" si="7"/>
        <v>0</v>
      </c>
      <c r="AH15" s="53" t="str">
        <f t="shared" si="8"/>
        <v>-</v>
      </c>
      <c r="AI15" s="207" t="str">
        <f t="shared" si="9"/>
        <v>-</v>
      </c>
      <c r="AJ15" s="34"/>
      <c r="AS15" s="97"/>
      <c r="AT15" s="294"/>
      <c r="AU15" s="288"/>
      <c r="AV15" s="426" t="s">
        <v>15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244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/>
      <c r="W16" s="170">
        <f t="shared" si="0"/>
        <v>0</v>
      </c>
      <c r="X16" s="52">
        <f t="shared" si="1"/>
        <v>0</v>
      </c>
      <c r="Y16" s="52">
        <f t="shared" si="2"/>
        <v>0</v>
      </c>
      <c r="Z16" s="52">
        <f t="shared" si="3"/>
        <v>0</v>
      </c>
      <c r="AA16" s="52">
        <f>SUMIF($C$2:$C$123,V16,$I$2:$I$123)+SUMIF($S$2:$S$123,V16,$P$2:P$123)</f>
        <v>0</v>
      </c>
      <c r="AB16" s="171">
        <f t="shared" si="4"/>
        <v>0</v>
      </c>
      <c r="AC16" s="178">
        <f t="shared" si="5"/>
        <v>0</v>
      </c>
      <c r="AD16" s="181" t="str">
        <f t="shared" si="6"/>
        <v>-</v>
      </c>
      <c r="AE16" s="178">
        <f t="shared" si="22"/>
        <v>0</v>
      </c>
      <c r="AF16" s="191">
        <f t="shared" si="23"/>
        <v>0</v>
      </c>
      <c r="AG16" s="187">
        <f t="shared" si="7"/>
        <v>0</v>
      </c>
      <c r="AH16" s="53" t="str">
        <f t="shared" si="8"/>
        <v>-</v>
      </c>
      <c r="AI16" s="207" t="str">
        <f t="shared" si="9"/>
        <v>-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Branco</v>
      </c>
      <c r="D17" s="49">
        <f>SUM(D18:D27)</f>
        <v>1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0</v>
      </c>
      <c r="S17" s="48" t="str">
        <f>C4</f>
        <v>Preto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Fabio</v>
      </c>
      <c r="D18" s="56"/>
      <c r="E18" s="56">
        <f t="shared" ref="E18:E27" si="24">IF((C18=""),0,IF($D$17=$R$17,1,IF($D$17&gt;$R$17,3,IF($D$17&lt;$R$17,0))))</f>
        <v>3</v>
      </c>
      <c r="F18" s="56">
        <f t="shared" ref="F18:F27" si="25">$D$17</f>
        <v>1</v>
      </c>
      <c r="G18" s="56">
        <f t="shared" ref="G18:G27" si="26">$R$17</f>
        <v>0</v>
      </c>
      <c r="H18" s="56">
        <f t="shared" ref="H18:H27" si="27">IF((C18=""),0,IF($D$17&gt;$R$17,1,0))</f>
        <v>1</v>
      </c>
      <c r="I18" s="56">
        <f t="shared" ref="I18:I27" si="28">IF((C18=""),0,IF($D$17=$R$17,1,0))</f>
        <v>0</v>
      </c>
      <c r="J18" s="56">
        <f t="shared" ref="J18:J27" si="29">IF((C18=""),0,IF($D$17&lt;$R$17,1,0))</f>
        <v>0</v>
      </c>
      <c r="K18" s="57"/>
      <c r="L18" s="56">
        <f t="shared" ref="L18:L27" si="30">IF((S18=""),0,IF($D$17=$R$17,1,IF($D$17&lt;$R$17,3,IF($D$17&gt;$R$17,0))))</f>
        <v>0</v>
      </c>
      <c r="M18" s="56">
        <f t="shared" ref="M18:M27" si="31">$R$17</f>
        <v>0</v>
      </c>
      <c r="N18" s="56">
        <f t="shared" ref="N18:N27" si="32">$D$17</f>
        <v>1</v>
      </c>
      <c r="O18" s="56">
        <f t="shared" ref="O18:O27" si="33">IF((S18=""),0,IF($D$17&lt;$R$17,1,0))</f>
        <v>0</v>
      </c>
      <c r="P18" s="56">
        <f t="shared" ref="P18:P27" si="34">IF((S18=""),0,IF($D$17=$R$17,1,0))</f>
        <v>0</v>
      </c>
      <c r="Q18" s="56">
        <f t="shared" ref="Q18:Q27" si="35">IF((S18=""),0,IF($D$17&gt;$R$17,1,0))</f>
        <v>1</v>
      </c>
      <c r="R18" s="56"/>
      <c r="S18" s="55" t="str">
        <f>$S$5</f>
        <v>Neto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243</v>
      </c>
      <c r="D19" s="56"/>
      <c r="E19" s="56">
        <f t="shared" si="24"/>
        <v>3</v>
      </c>
      <c r="F19" s="56">
        <f t="shared" si="25"/>
        <v>1</v>
      </c>
      <c r="G19" s="56">
        <f t="shared" si="26"/>
        <v>0</v>
      </c>
      <c r="H19" s="56">
        <f t="shared" si="27"/>
        <v>1</v>
      </c>
      <c r="I19" s="56">
        <f t="shared" si="28"/>
        <v>0</v>
      </c>
      <c r="J19" s="56">
        <f t="shared" si="29"/>
        <v>0</v>
      </c>
      <c r="K19" s="57"/>
      <c r="L19" s="56">
        <f t="shared" si="30"/>
        <v>0</v>
      </c>
      <c r="M19" s="56">
        <f t="shared" si="31"/>
        <v>0</v>
      </c>
      <c r="N19" s="56">
        <f t="shared" si="32"/>
        <v>1</v>
      </c>
      <c r="O19" s="56">
        <f t="shared" si="33"/>
        <v>0</v>
      </c>
      <c r="P19" s="56">
        <f t="shared" si="34"/>
        <v>0</v>
      </c>
      <c r="Q19" s="56">
        <f t="shared" si="35"/>
        <v>1</v>
      </c>
      <c r="R19" s="56"/>
      <c r="S19" s="55" t="s">
        <v>13</v>
      </c>
      <c r="T19" s="34"/>
      <c r="U19" s="169" t="s">
        <v>83</v>
      </c>
      <c r="V19" s="196" t="s">
        <v>147</v>
      </c>
      <c r="W19" s="169">
        <f t="shared" si="0"/>
        <v>4</v>
      </c>
      <c r="X19" s="164">
        <f t="shared" si="1"/>
        <v>6</v>
      </c>
      <c r="Y19" s="164">
        <f t="shared" si="2"/>
        <v>4</v>
      </c>
      <c r="Z19" s="164">
        <f t="shared" si="3"/>
        <v>2</v>
      </c>
      <c r="AA19" s="164">
        <f>SUMIF($C$2:$C$123,V19,$I$2:$I$123)+SUMIF($S$2:$S$123,V19,$P$2:P$123)</f>
        <v>2</v>
      </c>
      <c r="AB19" s="174">
        <f t="shared" si="4"/>
        <v>0</v>
      </c>
      <c r="AC19" s="180">
        <f t="shared" si="5"/>
        <v>8</v>
      </c>
      <c r="AD19" s="183">
        <f t="shared" si="6"/>
        <v>0.66666666666666663</v>
      </c>
      <c r="AE19" s="180">
        <f>IF(W19&gt;0,IF(AH19=MIN($AH$19:$AH$23),2,0),)</f>
        <v>2</v>
      </c>
      <c r="AF19" s="190">
        <f>IF(W19&gt;0,IF(AD19=MAX($AD$19:$AD$23),AC19+AE19+2,AC19+AE19),)</f>
        <v>12</v>
      </c>
      <c r="AG19" s="189">
        <f t="shared" si="7"/>
        <v>1</v>
      </c>
      <c r="AH19" s="165">
        <f t="shared" si="8"/>
        <v>1</v>
      </c>
      <c r="AI19" s="206">
        <f t="shared" si="9"/>
        <v>1.5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146</v>
      </c>
      <c r="D20" s="56"/>
      <c r="E20" s="56">
        <f t="shared" si="24"/>
        <v>3</v>
      </c>
      <c r="F20" s="56">
        <f t="shared" si="25"/>
        <v>1</v>
      </c>
      <c r="G20" s="56">
        <f t="shared" si="26"/>
        <v>0</v>
      </c>
      <c r="H20" s="56">
        <f t="shared" si="27"/>
        <v>1</v>
      </c>
      <c r="I20" s="56">
        <f t="shared" si="28"/>
        <v>0</v>
      </c>
      <c r="J20" s="56">
        <f t="shared" si="29"/>
        <v>0</v>
      </c>
      <c r="K20" s="57"/>
      <c r="L20" s="56">
        <f t="shared" si="30"/>
        <v>0</v>
      </c>
      <c r="M20" s="56">
        <f t="shared" si="31"/>
        <v>0</v>
      </c>
      <c r="N20" s="56">
        <f t="shared" si="32"/>
        <v>1</v>
      </c>
      <c r="O20" s="56">
        <f t="shared" si="33"/>
        <v>0</v>
      </c>
      <c r="P20" s="56">
        <f t="shared" si="34"/>
        <v>0</v>
      </c>
      <c r="Q20" s="56">
        <f t="shared" si="35"/>
        <v>1</v>
      </c>
      <c r="R20" s="56"/>
      <c r="S20" s="55" t="s">
        <v>114</v>
      </c>
      <c r="T20" s="34"/>
      <c r="U20" s="159" t="s">
        <v>83</v>
      </c>
      <c r="V20" s="197" t="s">
        <v>197</v>
      </c>
      <c r="W20" s="170">
        <f t="shared" si="0"/>
        <v>4</v>
      </c>
      <c r="X20" s="52">
        <f t="shared" si="1"/>
        <v>7</v>
      </c>
      <c r="Y20" s="52">
        <f t="shared" si="2"/>
        <v>6</v>
      </c>
      <c r="Z20" s="52">
        <f t="shared" si="3"/>
        <v>1</v>
      </c>
      <c r="AA20" s="52">
        <f>SUMIF($C$2:$C$123,V20,$I$2:$I$123)+SUMIF($S$2:$S$123,V20,$P$2:P$123)</f>
        <v>3</v>
      </c>
      <c r="AB20" s="171">
        <f t="shared" si="4"/>
        <v>0</v>
      </c>
      <c r="AC20" s="178">
        <f t="shared" si="5"/>
        <v>6</v>
      </c>
      <c r="AD20" s="181">
        <f t="shared" si="6"/>
        <v>0.5</v>
      </c>
      <c r="AE20" s="178">
        <f>IF(W20&gt;0,IF(AH20=MIN($AH$19:$AH$23),2,0),)</f>
        <v>0</v>
      </c>
      <c r="AF20" s="191">
        <f>IF(W20&gt;0,IF(AD20=MAX($AD$19:$AD$23),AC20+AE20+2,AC20+AE20),)</f>
        <v>6</v>
      </c>
      <c r="AG20" s="187">
        <f t="shared" si="7"/>
        <v>1</v>
      </c>
      <c r="AH20" s="53">
        <f t="shared" si="8"/>
        <v>1.5</v>
      </c>
      <c r="AI20" s="207">
        <f t="shared" si="9"/>
        <v>1.75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82</v>
      </c>
      <c r="D21" s="56">
        <v>1</v>
      </c>
      <c r="E21" s="56">
        <f t="shared" si="24"/>
        <v>3</v>
      </c>
      <c r="F21" s="56">
        <f t="shared" si="25"/>
        <v>1</v>
      </c>
      <c r="G21" s="56">
        <f t="shared" si="26"/>
        <v>0</v>
      </c>
      <c r="H21" s="56">
        <f t="shared" si="27"/>
        <v>1</v>
      </c>
      <c r="I21" s="56">
        <f t="shared" si="28"/>
        <v>0</v>
      </c>
      <c r="J21" s="56">
        <f t="shared" si="29"/>
        <v>0</v>
      </c>
      <c r="K21" s="57"/>
      <c r="L21" s="56">
        <f t="shared" si="30"/>
        <v>0</v>
      </c>
      <c r="M21" s="56">
        <f t="shared" si="31"/>
        <v>0</v>
      </c>
      <c r="N21" s="56">
        <f t="shared" si="32"/>
        <v>1</v>
      </c>
      <c r="O21" s="56">
        <f t="shared" si="33"/>
        <v>0</v>
      </c>
      <c r="P21" s="56">
        <f t="shared" si="34"/>
        <v>0</v>
      </c>
      <c r="Q21" s="56">
        <f t="shared" si="35"/>
        <v>1</v>
      </c>
      <c r="R21" s="56"/>
      <c r="S21" s="55" t="s">
        <v>144</v>
      </c>
      <c r="T21" s="34"/>
      <c r="U21" s="159" t="s">
        <v>83</v>
      </c>
      <c r="V21" s="197"/>
      <c r="W21" s="170">
        <f t="shared" si="0"/>
        <v>0</v>
      </c>
      <c r="X21" s="52">
        <f t="shared" si="1"/>
        <v>0</v>
      </c>
      <c r="Y21" s="52">
        <f t="shared" si="2"/>
        <v>0</v>
      </c>
      <c r="Z21" s="52">
        <f t="shared" si="3"/>
        <v>0</v>
      </c>
      <c r="AA21" s="52">
        <f>SUMIF($C$2:$C$123,V21,$I$2:$I$123)+SUMIF($S$2:$S$123,V21,$P$2:P$123)</f>
        <v>0</v>
      </c>
      <c r="AB21" s="171">
        <f t="shared" si="4"/>
        <v>0</v>
      </c>
      <c r="AC21" s="178">
        <f t="shared" si="5"/>
        <v>0</v>
      </c>
      <c r="AD21" s="181" t="str">
        <f t="shared" si="6"/>
        <v>-</v>
      </c>
      <c r="AE21" s="178">
        <f>IF(W21&gt;0,IF(AH21=MIN($AH$19:$AH$23),2,0),)</f>
        <v>0</v>
      </c>
      <c r="AF21" s="191">
        <f>IF(W21&gt;0,IF(AD21=MAX($AD$19:$AD$23),AC21+AE21+2,AC21+AE21),)</f>
        <v>0</v>
      </c>
      <c r="AG21" s="187">
        <f t="shared" si="7"/>
        <v>0</v>
      </c>
      <c r="AH21" s="53" t="str">
        <f t="shared" si="8"/>
        <v>-</v>
      </c>
      <c r="AI21" s="207" t="str">
        <f t="shared" si="9"/>
        <v>-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147</v>
      </c>
      <c r="D22" s="56"/>
      <c r="E22" s="56">
        <f t="shared" si="24"/>
        <v>3</v>
      </c>
      <c r="F22" s="56">
        <f t="shared" si="25"/>
        <v>1</v>
      </c>
      <c r="G22" s="56">
        <f t="shared" si="26"/>
        <v>0</v>
      </c>
      <c r="H22" s="56">
        <f t="shared" si="27"/>
        <v>1</v>
      </c>
      <c r="I22" s="56">
        <f t="shared" si="28"/>
        <v>0</v>
      </c>
      <c r="J22" s="56">
        <f t="shared" si="29"/>
        <v>0</v>
      </c>
      <c r="K22" s="57"/>
      <c r="L22" s="56">
        <f t="shared" si="30"/>
        <v>0</v>
      </c>
      <c r="M22" s="56">
        <f t="shared" si="31"/>
        <v>0</v>
      </c>
      <c r="N22" s="56">
        <f t="shared" si="32"/>
        <v>1</v>
      </c>
      <c r="O22" s="56">
        <f t="shared" si="33"/>
        <v>0</v>
      </c>
      <c r="P22" s="56">
        <f t="shared" si="34"/>
        <v>0</v>
      </c>
      <c r="Q22" s="56">
        <f t="shared" si="35"/>
        <v>1</v>
      </c>
      <c r="R22" s="56"/>
      <c r="S22" s="55" t="s">
        <v>235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169</v>
      </c>
      <c r="D23" s="56"/>
      <c r="E23" s="56">
        <f t="shared" si="24"/>
        <v>3</v>
      </c>
      <c r="F23" s="56">
        <f t="shared" si="25"/>
        <v>1</v>
      </c>
      <c r="G23" s="56">
        <f t="shared" si="26"/>
        <v>0</v>
      </c>
      <c r="H23" s="56">
        <f t="shared" si="27"/>
        <v>1</v>
      </c>
      <c r="I23" s="56">
        <f t="shared" si="28"/>
        <v>0</v>
      </c>
      <c r="J23" s="56">
        <f t="shared" si="29"/>
        <v>0</v>
      </c>
      <c r="K23" s="57"/>
      <c r="L23" s="56">
        <f t="shared" si="30"/>
        <v>0</v>
      </c>
      <c r="M23" s="56">
        <f t="shared" si="31"/>
        <v>0</v>
      </c>
      <c r="N23" s="56">
        <f t="shared" si="32"/>
        <v>1</v>
      </c>
      <c r="O23" s="56">
        <f t="shared" si="33"/>
        <v>0</v>
      </c>
      <c r="P23" s="56">
        <f t="shared" si="34"/>
        <v>0</v>
      </c>
      <c r="Q23" s="56">
        <f t="shared" si="35"/>
        <v>1</v>
      </c>
      <c r="R23" s="56"/>
      <c r="S23" s="55" t="s">
        <v>172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147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 t="s">
        <v>117</v>
      </c>
      <c r="D24" s="56"/>
      <c r="E24" s="56">
        <f t="shared" si="24"/>
        <v>3</v>
      </c>
      <c r="F24" s="56">
        <f t="shared" si="25"/>
        <v>1</v>
      </c>
      <c r="G24" s="56">
        <f t="shared" si="26"/>
        <v>0</v>
      </c>
      <c r="H24" s="56">
        <f t="shared" si="27"/>
        <v>1</v>
      </c>
      <c r="I24" s="56">
        <f t="shared" si="28"/>
        <v>0</v>
      </c>
      <c r="J24" s="56">
        <f t="shared" si="29"/>
        <v>0</v>
      </c>
      <c r="K24" s="57"/>
      <c r="L24" s="56">
        <f t="shared" si="30"/>
        <v>0</v>
      </c>
      <c r="M24" s="56">
        <f t="shared" si="31"/>
        <v>0</v>
      </c>
      <c r="N24" s="56">
        <f t="shared" si="32"/>
        <v>1</v>
      </c>
      <c r="O24" s="56">
        <f t="shared" si="33"/>
        <v>0</v>
      </c>
      <c r="P24" s="56">
        <f t="shared" si="34"/>
        <v>0</v>
      </c>
      <c r="Q24" s="56">
        <f t="shared" si="35"/>
        <v>1</v>
      </c>
      <c r="R24" s="56"/>
      <c r="S24" s="55" t="s">
        <v>143</v>
      </c>
      <c r="T24" s="34"/>
      <c r="U24" s="163" t="s">
        <v>86</v>
      </c>
      <c r="V24" s="199" t="s">
        <v>117</v>
      </c>
      <c r="W24" s="169">
        <f t="shared" si="0"/>
        <v>4</v>
      </c>
      <c r="X24" s="164">
        <f t="shared" si="1"/>
        <v>5</v>
      </c>
      <c r="Y24" s="164">
        <f t="shared" si="2"/>
        <v>5</v>
      </c>
      <c r="Z24" s="164">
        <f t="shared" si="3"/>
        <v>1</v>
      </c>
      <c r="AA24" s="164">
        <f>SUMIF($C$2:$C$123,V24,$I$2:$I$123)+SUMIF($S$2:$S$123,V24,$P$2:P$123)</f>
        <v>2</v>
      </c>
      <c r="AB24" s="174">
        <f t="shared" si="4"/>
        <v>1</v>
      </c>
      <c r="AC24" s="180">
        <f t="shared" si="5"/>
        <v>5</v>
      </c>
      <c r="AD24" s="183">
        <f t="shared" si="6"/>
        <v>0.41666666666666669</v>
      </c>
      <c r="AE24" s="180">
        <f t="shared" ref="AE24:AE31" si="36">IF(W24&gt;0,IF(OR(LARGE($AI$24:$AI$31,2)=AI24,LARGE($AI$24:$AI$31,1)=AI24),2,0),)</f>
        <v>0</v>
      </c>
      <c r="AF24" s="190">
        <f t="shared" ref="AF24:AF31" si="37">IF(W24&gt;0,IF(OR(LARGE($AD$24:$AD$31,2)=AD24,LARGE($AD$24:$AD$31,1)=AD24),AC24+AE24+2,AC24+AE24),)</f>
        <v>7</v>
      </c>
      <c r="AG24" s="189">
        <f t="shared" si="7"/>
        <v>1</v>
      </c>
      <c r="AH24" s="165">
        <f t="shared" si="8"/>
        <v>1.25</v>
      </c>
      <c r="AI24" s="206">
        <f t="shared" si="9"/>
        <v>1.25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15</v>
      </c>
      <c r="D25" s="56"/>
      <c r="E25" s="56">
        <f t="shared" si="24"/>
        <v>3</v>
      </c>
      <c r="F25" s="56">
        <f t="shared" si="25"/>
        <v>1</v>
      </c>
      <c r="G25" s="56">
        <f t="shared" si="26"/>
        <v>0</v>
      </c>
      <c r="H25" s="56">
        <f t="shared" si="27"/>
        <v>1</v>
      </c>
      <c r="I25" s="56">
        <f t="shared" si="28"/>
        <v>0</v>
      </c>
      <c r="J25" s="56">
        <f t="shared" si="29"/>
        <v>0</v>
      </c>
      <c r="K25" s="57"/>
      <c r="L25" s="56">
        <f t="shared" si="30"/>
        <v>0</v>
      </c>
      <c r="M25" s="56">
        <f t="shared" si="31"/>
        <v>0</v>
      </c>
      <c r="N25" s="56">
        <f t="shared" si="32"/>
        <v>1</v>
      </c>
      <c r="O25" s="56">
        <f t="shared" si="33"/>
        <v>0</v>
      </c>
      <c r="P25" s="56">
        <f t="shared" si="34"/>
        <v>0</v>
      </c>
      <c r="Q25" s="56">
        <f t="shared" si="35"/>
        <v>1</v>
      </c>
      <c r="R25" s="56"/>
      <c r="S25" s="55" t="s">
        <v>148</v>
      </c>
      <c r="T25" s="34"/>
      <c r="U25" s="166" t="s">
        <v>86</v>
      </c>
      <c r="V25" s="200" t="s">
        <v>169</v>
      </c>
      <c r="W25" s="170">
        <f t="shared" si="0"/>
        <v>4</v>
      </c>
      <c r="X25" s="52">
        <f t="shared" si="1"/>
        <v>5</v>
      </c>
      <c r="Y25" s="52">
        <f t="shared" si="2"/>
        <v>5</v>
      </c>
      <c r="Z25" s="52">
        <f t="shared" si="3"/>
        <v>1</v>
      </c>
      <c r="AA25" s="52">
        <f>SUMIF($C$2:$C$123,V25,$I$2:$I$123)+SUMIF($S$2:$S$123,V25,$P$2:P$123)</f>
        <v>2</v>
      </c>
      <c r="AB25" s="171">
        <f t="shared" si="4"/>
        <v>1</v>
      </c>
      <c r="AC25" s="178">
        <f t="shared" si="5"/>
        <v>5</v>
      </c>
      <c r="AD25" s="181">
        <f t="shared" si="6"/>
        <v>0.41666666666666669</v>
      </c>
      <c r="AE25" s="178">
        <f t="shared" si="36"/>
        <v>0</v>
      </c>
      <c r="AF25" s="191">
        <f t="shared" si="37"/>
        <v>7</v>
      </c>
      <c r="AG25" s="187">
        <f t="shared" si="7"/>
        <v>1</v>
      </c>
      <c r="AH25" s="53">
        <f t="shared" si="8"/>
        <v>1.25</v>
      </c>
      <c r="AI25" s="207">
        <f t="shared" si="9"/>
        <v>1.25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1</v>
      </c>
      <c r="G26" s="56">
        <f t="shared" si="26"/>
        <v>0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0</v>
      </c>
      <c r="N26" s="56">
        <f t="shared" si="32"/>
        <v>1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200" t="s">
        <v>143</v>
      </c>
      <c r="W26" s="170">
        <f t="shared" si="0"/>
        <v>4</v>
      </c>
      <c r="X26" s="52">
        <f t="shared" si="1"/>
        <v>4</v>
      </c>
      <c r="Y26" s="52">
        <f t="shared" si="2"/>
        <v>6</v>
      </c>
      <c r="Z26" s="52">
        <f t="shared" si="3"/>
        <v>0</v>
      </c>
      <c r="AA26" s="52">
        <f>SUMIF($C$2:$C$123,V26,$I$2:$I$123)+SUMIF($S$2:$S$123,V26,$P$2:P$123)</f>
        <v>2</v>
      </c>
      <c r="AB26" s="171">
        <f t="shared" si="4"/>
        <v>2</v>
      </c>
      <c r="AC26" s="178">
        <f t="shared" si="5"/>
        <v>2</v>
      </c>
      <c r="AD26" s="181">
        <f t="shared" si="6"/>
        <v>0.16666666666666666</v>
      </c>
      <c r="AE26" s="178">
        <f t="shared" si="36"/>
        <v>0</v>
      </c>
      <c r="AF26" s="191">
        <f t="shared" si="37"/>
        <v>2</v>
      </c>
      <c r="AG26" s="187">
        <f t="shared" si="7"/>
        <v>2</v>
      </c>
      <c r="AH26" s="53">
        <f t="shared" si="8"/>
        <v>1.5</v>
      </c>
      <c r="AI26" s="207">
        <f t="shared" si="9"/>
        <v>1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1</v>
      </c>
      <c r="G27" s="67">
        <f t="shared" si="26"/>
        <v>0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0</v>
      </c>
      <c r="N27" s="67">
        <f t="shared" si="32"/>
        <v>1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 t="s">
        <v>172</v>
      </c>
      <c r="W27" s="170">
        <f t="shared" si="0"/>
        <v>3</v>
      </c>
      <c r="X27" s="52">
        <f t="shared" si="1"/>
        <v>4</v>
      </c>
      <c r="Y27" s="52">
        <f t="shared" si="2"/>
        <v>5</v>
      </c>
      <c r="Z27" s="52">
        <f t="shared" si="3"/>
        <v>0</v>
      </c>
      <c r="AA27" s="52">
        <f>SUMIF($C$2:$C$123,V27,$I$2:$I$123)+SUMIF($S$2:$S$123,V27,$P$2:P$123)</f>
        <v>2</v>
      </c>
      <c r="AB27" s="171">
        <f t="shared" si="4"/>
        <v>1</v>
      </c>
      <c r="AC27" s="178">
        <f t="shared" si="5"/>
        <v>2</v>
      </c>
      <c r="AD27" s="181">
        <f t="shared" si="6"/>
        <v>0.22222222222222221</v>
      </c>
      <c r="AE27" s="178">
        <f t="shared" si="36"/>
        <v>2</v>
      </c>
      <c r="AF27" s="191">
        <f t="shared" si="37"/>
        <v>4</v>
      </c>
      <c r="AG27" s="187">
        <f t="shared" si="7"/>
        <v>0</v>
      </c>
      <c r="AH27" s="53">
        <f t="shared" si="8"/>
        <v>1.6666666666666667</v>
      </c>
      <c r="AI27" s="207">
        <f t="shared" si="9"/>
        <v>1.3333333333333333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 t="s">
        <v>14</v>
      </c>
      <c r="W28" s="170">
        <f t="shared" si="0"/>
        <v>1</v>
      </c>
      <c r="X28" s="52">
        <f t="shared" si="1"/>
        <v>2</v>
      </c>
      <c r="Y28" s="52">
        <f t="shared" si="2"/>
        <v>2</v>
      </c>
      <c r="Z28" s="52">
        <f t="shared" si="3"/>
        <v>0</v>
      </c>
      <c r="AA28" s="52">
        <f>SUMIF($C$2:$C$123,V28,$I$2:$I$123)+SUMIF($S$2:$S$123,V28,$P$2:P$123)</f>
        <v>1</v>
      </c>
      <c r="AB28" s="171">
        <f t="shared" si="4"/>
        <v>0</v>
      </c>
      <c r="AC28" s="178">
        <f t="shared" si="5"/>
        <v>1</v>
      </c>
      <c r="AD28" s="181" t="str">
        <f t="shared" si="6"/>
        <v>-</v>
      </c>
      <c r="AE28" s="178">
        <f t="shared" si="36"/>
        <v>0</v>
      </c>
      <c r="AF28" s="191">
        <f t="shared" si="37"/>
        <v>1</v>
      </c>
      <c r="AG28" s="187">
        <f t="shared" si="7"/>
        <v>0</v>
      </c>
      <c r="AH28" s="53" t="str">
        <f t="shared" si="8"/>
        <v>-</v>
      </c>
      <c r="AI28" s="207" t="str">
        <f t="shared" si="9"/>
        <v>-</v>
      </c>
      <c r="AJ28" s="34"/>
      <c r="AS28" s="97"/>
      <c r="AT28" s="294"/>
      <c r="AU28" s="425" t="s">
        <v>217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201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 t="s">
        <v>15</v>
      </c>
      <c r="W29" s="170">
        <f t="shared" si="0"/>
        <v>5</v>
      </c>
      <c r="X29" s="52">
        <f t="shared" si="1"/>
        <v>8</v>
      </c>
      <c r="Y29" s="52">
        <f t="shared" si="2"/>
        <v>6</v>
      </c>
      <c r="Z29" s="52">
        <f t="shared" si="3"/>
        <v>2</v>
      </c>
      <c r="AA29" s="52">
        <f>SUMIF($C$2:$C$123,V29,$I$2:$I$123)+SUMIF($S$2:$S$123,V29,$P$2:P$123)</f>
        <v>3</v>
      </c>
      <c r="AB29" s="171">
        <f t="shared" si="4"/>
        <v>0</v>
      </c>
      <c r="AC29" s="178">
        <f t="shared" si="5"/>
        <v>9</v>
      </c>
      <c r="AD29" s="181">
        <f t="shared" si="6"/>
        <v>0.6</v>
      </c>
      <c r="AE29" s="178">
        <f t="shared" si="36"/>
        <v>2</v>
      </c>
      <c r="AF29" s="191">
        <f t="shared" si="37"/>
        <v>13</v>
      </c>
      <c r="AG29" s="187">
        <f t="shared" si="7"/>
        <v>4</v>
      </c>
      <c r="AH29" s="53">
        <f t="shared" si="8"/>
        <v>1.2</v>
      </c>
      <c r="AI29" s="207">
        <f t="shared" si="9"/>
        <v>1.6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Preto</v>
      </c>
      <c r="D30" s="49">
        <f>SUM(D31:D40)</f>
        <v>2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2</v>
      </c>
      <c r="S30" s="48" t="str">
        <f>S4</f>
        <v>Branco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Fabio</v>
      </c>
      <c r="D31" s="56"/>
      <c r="E31" s="56">
        <f t="shared" ref="E31:E40" si="38">IF((C31=""),0,IF($D$30=$R$30,1,IF($D$30&gt;$R$30,3,IF($D$30&lt;$R$30,0))))</f>
        <v>1</v>
      </c>
      <c r="F31" s="56">
        <f t="shared" ref="F31:F40" si="39">$D$30</f>
        <v>2</v>
      </c>
      <c r="G31" s="56">
        <f t="shared" ref="G31:G40" si="40">$R$30</f>
        <v>2</v>
      </c>
      <c r="H31" s="56">
        <f t="shared" ref="H31:H40" si="41">IF((C31=""),0,IF($D$30&gt;$R$30,1,0))</f>
        <v>0</v>
      </c>
      <c r="I31" s="56">
        <f t="shared" ref="I31:I40" si="42">IF((C31=""),0,IF($D$30=$R$30,1,0))</f>
        <v>1</v>
      </c>
      <c r="J31" s="56">
        <f t="shared" ref="J31:J40" si="43">IF((C31=""),0,IF($D$30&lt;$R$30,1,0))</f>
        <v>0</v>
      </c>
      <c r="K31" s="57"/>
      <c r="L31" s="56">
        <f t="shared" ref="L31:L40" si="44">IF((S31=""),0,IF($D$30=$R$30,1,IF($D$30&lt;$R$30,3,IF($D$30&gt;$R$30,0))))</f>
        <v>1</v>
      </c>
      <c r="M31" s="56">
        <f t="shared" ref="M31:M40" si="45">$R$30</f>
        <v>2</v>
      </c>
      <c r="N31" s="56">
        <f t="shared" ref="N31:N40" si="46">$D$30</f>
        <v>2</v>
      </c>
      <c r="O31" s="56">
        <f t="shared" ref="O31:O40" si="47">IF((S31=""),0,IF($D$30&lt;$R$30,1,0))</f>
        <v>0</v>
      </c>
      <c r="P31" s="56">
        <f t="shared" ref="P31:P40" si="48">IF((S31=""),0,IF($D$30=$R$30,1,0))</f>
        <v>1</v>
      </c>
      <c r="Q31" s="56">
        <f t="shared" ref="Q31:Q40" si="49">IF((S31=""),0,IF($D$30&gt;$R$30,1,0))</f>
        <v>0</v>
      </c>
      <c r="R31" s="56"/>
      <c r="S31" s="55" t="str">
        <f>$S$5</f>
        <v>Neto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13</v>
      </c>
      <c r="D32" s="56">
        <v>1</v>
      </c>
      <c r="E32" s="56">
        <f t="shared" si="38"/>
        <v>1</v>
      </c>
      <c r="F32" s="56">
        <f t="shared" si="39"/>
        <v>2</v>
      </c>
      <c r="G32" s="56">
        <f t="shared" si="40"/>
        <v>2</v>
      </c>
      <c r="H32" s="56">
        <f t="shared" si="41"/>
        <v>0</v>
      </c>
      <c r="I32" s="56">
        <f t="shared" si="42"/>
        <v>1</v>
      </c>
      <c r="J32" s="56">
        <f t="shared" si="43"/>
        <v>0</v>
      </c>
      <c r="K32" s="57"/>
      <c r="L32" s="56">
        <f t="shared" si="44"/>
        <v>1</v>
      </c>
      <c r="M32" s="56">
        <f t="shared" si="45"/>
        <v>2</v>
      </c>
      <c r="N32" s="56">
        <f t="shared" si="46"/>
        <v>2</v>
      </c>
      <c r="O32" s="56">
        <f t="shared" si="47"/>
        <v>0</v>
      </c>
      <c r="P32" s="56">
        <f t="shared" si="48"/>
        <v>1</v>
      </c>
      <c r="Q32" s="56">
        <f t="shared" si="49"/>
        <v>0</v>
      </c>
      <c r="R32" s="56"/>
      <c r="S32" s="55" t="s">
        <v>84</v>
      </c>
      <c r="T32" s="34"/>
      <c r="U32" s="163" t="s">
        <v>16</v>
      </c>
      <c r="V32" s="199" t="s">
        <v>12</v>
      </c>
      <c r="W32" s="169">
        <f t="shared" si="0"/>
        <v>3</v>
      </c>
      <c r="X32" s="164">
        <f t="shared" si="1"/>
        <v>5</v>
      </c>
      <c r="Y32" s="164">
        <f t="shared" si="2"/>
        <v>4</v>
      </c>
      <c r="Z32" s="164">
        <f t="shared" si="3"/>
        <v>1</v>
      </c>
      <c r="AA32" s="164">
        <f>SUMIF($C$2:$C$123,V32,$I$2:$I$123)+SUMIF($S$2:$S$123,V32,$P$2:P$123)</f>
        <v>2</v>
      </c>
      <c r="AB32" s="174">
        <f t="shared" si="4"/>
        <v>0</v>
      </c>
      <c r="AC32" s="180">
        <f t="shared" si="5"/>
        <v>5</v>
      </c>
      <c r="AD32" s="183">
        <f t="shared" si="6"/>
        <v>0.55555555555555558</v>
      </c>
      <c r="AE32" s="180">
        <f>IF(W32&gt;0,IF(AI32=MAX($AI$32:$AI$36),2,0),)</f>
        <v>2</v>
      </c>
      <c r="AF32" s="190">
        <f>IF(W32&gt;0,IF(AD32=MAX($AD$32:$AD$36),AC32+AE32+2,AC32+AE32),)</f>
        <v>9</v>
      </c>
      <c r="AG32" s="189">
        <f t="shared" si="7"/>
        <v>0</v>
      </c>
      <c r="AH32" s="165">
        <f t="shared" si="8"/>
        <v>1.3333333333333333</v>
      </c>
      <c r="AI32" s="206">
        <f t="shared" si="9"/>
        <v>1.6666666666666667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216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114</v>
      </c>
      <c r="D33" s="56"/>
      <c r="E33" s="56">
        <f t="shared" si="38"/>
        <v>1</v>
      </c>
      <c r="F33" s="56">
        <f t="shared" si="39"/>
        <v>2</v>
      </c>
      <c r="G33" s="56">
        <f t="shared" si="40"/>
        <v>2</v>
      </c>
      <c r="H33" s="56">
        <f t="shared" si="41"/>
        <v>0</v>
      </c>
      <c r="I33" s="56">
        <f t="shared" si="42"/>
        <v>1</v>
      </c>
      <c r="J33" s="56">
        <f t="shared" si="43"/>
        <v>0</v>
      </c>
      <c r="K33" s="57"/>
      <c r="L33" s="56">
        <f t="shared" si="44"/>
        <v>1</v>
      </c>
      <c r="M33" s="56">
        <f t="shared" si="45"/>
        <v>2</v>
      </c>
      <c r="N33" s="56">
        <f t="shared" si="46"/>
        <v>2</v>
      </c>
      <c r="O33" s="56">
        <f t="shared" si="47"/>
        <v>0</v>
      </c>
      <c r="P33" s="56">
        <f t="shared" si="48"/>
        <v>1</v>
      </c>
      <c r="Q33" s="56">
        <f t="shared" si="49"/>
        <v>0</v>
      </c>
      <c r="R33" s="56"/>
      <c r="S33" s="55" t="s">
        <v>146</v>
      </c>
      <c r="T33" s="34"/>
      <c r="U33" s="166" t="s">
        <v>16</v>
      </c>
      <c r="V33" s="200" t="s">
        <v>148</v>
      </c>
      <c r="W33" s="170">
        <f t="shared" si="0"/>
        <v>5</v>
      </c>
      <c r="X33" s="52">
        <f t="shared" si="1"/>
        <v>7</v>
      </c>
      <c r="Y33" s="52">
        <f t="shared" si="2"/>
        <v>7</v>
      </c>
      <c r="Z33" s="52">
        <f t="shared" si="3"/>
        <v>1</v>
      </c>
      <c r="AA33" s="52">
        <f>SUMIF($C$2:$C$123,V33,$I$2:$I$123)+SUMIF($S$2:$S$123,V33,$P$2:P$123)</f>
        <v>3</v>
      </c>
      <c r="AB33" s="171">
        <f t="shared" si="4"/>
        <v>1</v>
      </c>
      <c r="AC33" s="178">
        <f t="shared" si="5"/>
        <v>6</v>
      </c>
      <c r="AD33" s="181">
        <f t="shared" si="6"/>
        <v>0.4</v>
      </c>
      <c r="AE33" s="178">
        <f>IF(W33&gt;0,IF(AI33=MAX($AI$32:$AI$36),2,0),)</f>
        <v>0</v>
      </c>
      <c r="AF33" s="191">
        <f>IF(W33&gt;0,IF(AD33=MAX($AD$32:$AD$36),AC33+AE33+2,AC33+AE33),)</f>
        <v>6</v>
      </c>
      <c r="AG33" s="187">
        <f t="shared" si="7"/>
        <v>0</v>
      </c>
      <c r="AH33" s="53">
        <f t="shared" si="8"/>
        <v>1.4</v>
      </c>
      <c r="AI33" s="207">
        <f t="shared" si="9"/>
        <v>1.4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144</v>
      </c>
      <c r="D34" s="56">
        <v>1</v>
      </c>
      <c r="E34" s="56">
        <f t="shared" si="38"/>
        <v>1</v>
      </c>
      <c r="F34" s="56">
        <f t="shared" si="39"/>
        <v>2</v>
      </c>
      <c r="G34" s="56">
        <f t="shared" si="40"/>
        <v>2</v>
      </c>
      <c r="H34" s="56">
        <f t="shared" si="41"/>
        <v>0</v>
      </c>
      <c r="I34" s="56">
        <f t="shared" si="42"/>
        <v>1</v>
      </c>
      <c r="J34" s="56">
        <f t="shared" si="43"/>
        <v>0</v>
      </c>
      <c r="K34" s="57"/>
      <c r="L34" s="56">
        <f t="shared" si="44"/>
        <v>1</v>
      </c>
      <c r="M34" s="56">
        <f t="shared" si="45"/>
        <v>2</v>
      </c>
      <c r="N34" s="56">
        <f t="shared" si="46"/>
        <v>2</v>
      </c>
      <c r="O34" s="56">
        <f t="shared" si="47"/>
        <v>0</v>
      </c>
      <c r="P34" s="56">
        <f t="shared" si="48"/>
        <v>1</v>
      </c>
      <c r="Q34" s="56">
        <f t="shared" si="49"/>
        <v>0</v>
      </c>
      <c r="R34" s="56"/>
      <c r="S34" s="55" t="s">
        <v>82</v>
      </c>
      <c r="T34" s="34"/>
      <c r="U34" s="166" t="s">
        <v>16</v>
      </c>
      <c r="V34" s="200" t="s">
        <v>174</v>
      </c>
      <c r="W34" s="170">
        <f t="shared" si="0"/>
        <v>1</v>
      </c>
      <c r="X34" s="52">
        <f t="shared" si="1"/>
        <v>2</v>
      </c>
      <c r="Y34" s="52">
        <f t="shared" si="2"/>
        <v>2</v>
      </c>
      <c r="Z34" s="52">
        <f t="shared" si="3"/>
        <v>0</v>
      </c>
      <c r="AA34" s="52">
        <f>SUMIF($C$2:$C$123,V34,$I$2:$I$123)+SUMIF($S$2:$S$123,V34,$P$2:P$123)</f>
        <v>1</v>
      </c>
      <c r="AB34" s="171">
        <f t="shared" si="4"/>
        <v>0</v>
      </c>
      <c r="AC34" s="178">
        <f t="shared" si="5"/>
        <v>1</v>
      </c>
      <c r="AD34" s="181" t="str">
        <f t="shared" si="6"/>
        <v>-</v>
      </c>
      <c r="AE34" s="178">
        <f>IF(W34&gt;0,IF(AI34=MAX($AI$32:$AI$36),2,0),)</f>
        <v>0</v>
      </c>
      <c r="AF34" s="191">
        <f>IF(W34&gt;0,IF(AD34=MAX($AD$32:$AD$36),AC34+AE34+2,AC34+AE34),)</f>
        <v>1</v>
      </c>
      <c r="AG34" s="187">
        <f t="shared" si="7"/>
        <v>0</v>
      </c>
      <c r="AH34" s="53" t="str">
        <f t="shared" si="8"/>
        <v>-</v>
      </c>
      <c r="AI34" s="207" t="str">
        <f t="shared" si="9"/>
        <v>-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235</v>
      </c>
      <c r="D35" s="56"/>
      <c r="E35" s="56">
        <f t="shared" si="38"/>
        <v>1</v>
      </c>
      <c r="F35" s="56">
        <f t="shared" si="39"/>
        <v>2</v>
      </c>
      <c r="G35" s="56">
        <f t="shared" si="40"/>
        <v>2</v>
      </c>
      <c r="H35" s="56">
        <f t="shared" si="41"/>
        <v>0</v>
      </c>
      <c r="I35" s="56">
        <f t="shared" si="42"/>
        <v>1</v>
      </c>
      <c r="J35" s="56">
        <f t="shared" si="43"/>
        <v>0</v>
      </c>
      <c r="K35" s="57"/>
      <c r="L35" s="56">
        <f t="shared" si="44"/>
        <v>1</v>
      </c>
      <c r="M35" s="56">
        <f t="shared" si="45"/>
        <v>2</v>
      </c>
      <c r="N35" s="56">
        <f t="shared" si="46"/>
        <v>2</v>
      </c>
      <c r="O35" s="56">
        <f t="shared" si="47"/>
        <v>0</v>
      </c>
      <c r="P35" s="56">
        <f t="shared" si="48"/>
        <v>1</v>
      </c>
      <c r="Q35" s="56">
        <f t="shared" si="49"/>
        <v>0</v>
      </c>
      <c r="R35" s="56"/>
      <c r="S35" s="55" t="s">
        <v>197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172</v>
      </c>
      <c r="D36" s="56"/>
      <c r="E36" s="56">
        <f t="shared" si="38"/>
        <v>1</v>
      </c>
      <c r="F36" s="56">
        <f t="shared" si="39"/>
        <v>2</v>
      </c>
      <c r="G36" s="56">
        <f t="shared" si="40"/>
        <v>2</v>
      </c>
      <c r="H36" s="56">
        <f t="shared" si="41"/>
        <v>0</v>
      </c>
      <c r="I36" s="56">
        <f t="shared" si="42"/>
        <v>1</v>
      </c>
      <c r="J36" s="56">
        <f t="shared" si="43"/>
        <v>0</v>
      </c>
      <c r="K36" s="57"/>
      <c r="L36" s="56">
        <f t="shared" si="44"/>
        <v>1</v>
      </c>
      <c r="M36" s="56">
        <f t="shared" si="45"/>
        <v>2</v>
      </c>
      <c r="N36" s="56">
        <f t="shared" si="46"/>
        <v>2</v>
      </c>
      <c r="O36" s="56">
        <f t="shared" si="47"/>
        <v>0</v>
      </c>
      <c r="P36" s="56">
        <f t="shared" si="48"/>
        <v>1</v>
      </c>
      <c r="Q36" s="56">
        <f t="shared" si="49"/>
        <v>0</v>
      </c>
      <c r="R36" s="56">
        <v>1</v>
      </c>
      <c r="S36" s="55" t="s">
        <v>147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202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 t="s">
        <v>143</v>
      </c>
      <c r="D37" s="56"/>
      <c r="E37" s="56">
        <f t="shared" si="38"/>
        <v>1</v>
      </c>
      <c r="F37" s="56">
        <f t="shared" si="39"/>
        <v>2</v>
      </c>
      <c r="G37" s="56">
        <f t="shared" si="40"/>
        <v>2</v>
      </c>
      <c r="H37" s="56">
        <f t="shared" si="41"/>
        <v>0</v>
      </c>
      <c r="I37" s="56">
        <f t="shared" si="42"/>
        <v>1</v>
      </c>
      <c r="J37" s="56">
        <f t="shared" si="43"/>
        <v>0</v>
      </c>
      <c r="K37" s="57"/>
      <c r="L37" s="56">
        <f t="shared" si="44"/>
        <v>1</v>
      </c>
      <c r="M37" s="56">
        <f t="shared" si="45"/>
        <v>2</v>
      </c>
      <c r="N37" s="56">
        <f t="shared" si="46"/>
        <v>2</v>
      </c>
      <c r="O37" s="56">
        <f t="shared" si="47"/>
        <v>0</v>
      </c>
      <c r="P37" s="56">
        <f t="shared" si="48"/>
        <v>1</v>
      </c>
      <c r="Q37" s="56">
        <f t="shared" si="49"/>
        <v>0</v>
      </c>
      <c r="R37" s="56">
        <v>1</v>
      </c>
      <c r="S37" s="55" t="s">
        <v>15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13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148</v>
      </c>
      <c r="D38" s="56"/>
      <c r="E38" s="56">
        <f t="shared" si="38"/>
        <v>1</v>
      </c>
      <c r="F38" s="56">
        <f t="shared" si="39"/>
        <v>2</v>
      </c>
      <c r="G38" s="56">
        <f t="shared" si="40"/>
        <v>2</v>
      </c>
      <c r="H38" s="56">
        <f t="shared" si="41"/>
        <v>0</v>
      </c>
      <c r="I38" s="56">
        <f t="shared" si="42"/>
        <v>1</v>
      </c>
      <c r="J38" s="56">
        <f t="shared" si="43"/>
        <v>0</v>
      </c>
      <c r="K38" s="57"/>
      <c r="L38" s="56">
        <f t="shared" si="44"/>
        <v>1</v>
      </c>
      <c r="M38" s="56">
        <f t="shared" si="45"/>
        <v>2</v>
      </c>
      <c r="N38" s="56">
        <f t="shared" si="46"/>
        <v>2</v>
      </c>
      <c r="O38" s="56">
        <f t="shared" si="47"/>
        <v>0</v>
      </c>
      <c r="P38" s="56">
        <f t="shared" si="48"/>
        <v>1</v>
      </c>
      <c r="Q38" s="56">
        <f t="shared" si="49"/>
        <v>0</v>
      </c>
      <c r="R38" s="56"/>
      <c r="S38" s="55" t="s">
        <v>12</v>
      </c>
      <c r="T38" s="34"/>
      <c r="U38" s="295">
        <v>18</v>
      </c>
      <c r="V38" s="338">
        <f>U38/Resumo!C159</f>
        <v>0.52941176470588236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2</v>
      </c>
      <c r="G39" s="56">
        <f t="shared" si="40"/>
        <v>2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2</v>
      </c>
      <c r="N39" s="56">
        <f t="shared" si="46"/>
        <v>2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2</v>
      </c>
      <c r="G40" s="67">
        <f t="shared" si="40"/>
        <v>2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2</v>
      </c>
      <c r="N40" s="67">
        <f t="shared" si="46"/>
        <v>2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3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21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5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Branco</v>
      </c>
      <c r="D43" s="49">
        <f>SUM(D44:D53)</f>
        <v>1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0</v>
      </c>
      <c r="S43" s="48" t="str">
        <f>C4</f>
        <v>Preto</v>
      </c>
      <c r="T43" s="34"/>
      <c r="U43" s="151" t="str">
        <f>IFERROR(VLOOKUP(V43,Resumo!$D$7:$E$147,2,FALSE),"")</f>
        <v>G</v>
      </c>
      <c r="V43" s="116" t="s">
        <v>77</v>
      </c>
      <c r="W43" s="116">
        <f t="shared" ref="W43:AC58" si="50">COUNTIFS($C$4:$C$131,$V43,$B$4:$B$131,W$42)+COUNTIFS($S$4:$S$131,$V43,$B$4:$B$131,W$42)</f>
        <v>5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Fabio</v>
      </c>
      <c r="D44" s="56"/>
      <c r="E44" s="56">
        <f t="shared" ref="E44:E53" si="51">IF((C44=""),0,IF($D$43=$R$43,1,IF($D$43&gt;$R$43,3,IF($D$43&lt;$R$43,0))))</f>
        <v>3</v>
      </c>
      <c r="F44" s="56">
        <f t="shared" ref="F44:F53" si="52">$D$43</f>
        <v>1</v>
      </c>
      <c r="G44" s="56">
        <f t="shared" ref="G44:G53" si="53">$R$43</f>
        <v>0</v>
      </c>
      <c r="H44" s="56">
        <f t="shared" ref="H44:H53" si="54">IF((C44=""),0,IF($D$43&gt;$R$43,1,0))</f>
        <v>1</v>
      </c>
      <c r="I44" s="56">
        <f t="shared" ref="I44:I53" si="55">IF((C44=""),0,IF($D$43=$R$43,1,0))</f>
        <v>0</v>
      </c>
      <c r="J44" s="56">
        <f t="shared" ref="J44:J53" si="56">IF((C44=""),0,IF($D$43&lt;$R$43,1,0))</f>
        <v>0</v>
      </c>
      <c r="K44" s="57"/>
      <c r="L44" s="56">
        <f t="shared" ref="L44:L53" si="57">IF((S44=""),0,IF($D$43=$R$43,1,IF($D$43&lt;$R$43,3,IF($D$43&gt;$R$43,0))))</f>
        <v>0</v>
      </c>
      <c r="M44" s="56">
        <f t="shared" ref="M44:M53" si="58">$R$43</f>
        <v>0</v>
      </c>
      <c r="N44" s="56">
        <f t="shared" ref="N44:N53" si="59">$D$43</f>
        <v>1</v>
      </c>
      <c r="O44" s="56">
        <f t="shared" ref="O44:O53" si="60">IF((S44=""),0,IF($D$43&lt;$R$43,1,0))</f>
        <v>0</v>
      </c>
      <c r="P44" s="56">
        <f t="shared" ref="P44:P53" si="61">IF((S44=""),0,IF($D$43=$R$43,1,0))</f>
        <v>0</v>
      </c>
      <c r="Q44" s="56">
        <f t="shared" ref="Q44:Q53" si="62">IF((S44=""),0,IF($D$43&gt;$R$43,1,0))</f>
        <v>1</v>
      </c>
      <c r="R44" s="56"/>
      <c r="S44" s="55" t="str">
        <f>$S$5</f>
        <v>Neto</v>
      </c>
      <c r="T44" s="34"/>
      <c r="U44" s="153" t="str">
        <f>IFERROR(VLOOKUP(V44,Resumo!$D$7:$E$147,2,FALSE),"")</f>
        <v/>
      </c>
      <c r="V44" s="114" t="s">
        <v>242</v>
      </c>
      <c r="W44" s="114">
        <f t="shared" si="50"/>
        <v>5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 t="s">
        <v>84</v>
      </c>
      <c r="D45" s="56"/>
      <c r="E45" s="56">
        <f t="shared" si="51"/>
        <v>3</v>
      </c>
      <c r="F45" s="56">
        <f t="shared" si="52"/>
        <v>1</v>
      </c>
      <c r="G45" s="56">
        <f t="shared" si="53"/>
        <v>0</v>
      </c>
      <c r="H45" s="56">
        <f t="shared" si="54"/>
        <v>1</v>
      </c>
      <c r="I45" s="56">
        <f t="shared" si="55"/>
        <v>0</v>
      </c>
      <c r="J45" s="56">
        <f t="shared" si="56"/>
        <v>0</v>
      </c>
      <c r="K45" s="57"/>
      <c r="L45" s="56">
        <f t="shared" si="57"/>
        <v>0</v>
      </c>
      <c r="M45" s="56">
        <f t="shared" si="58"/>
        <v>0</v>
      </c>
      <c r="N45" s="56">
        <f t="shared" si="59"/>
        <v>1</v>
      </c>
      <c r="O45" s="56">
        <f t="shared" si="60"/>
        <v>0</v>
      </c>
      <c r="P45" s="56">
        <f t="shared" si="61"/>
        <v>0</v>
      </c>
      <c r="Q45" s="56">
        <f t="shared" si="62"/>
        <v>1</v>
      </c>
      <c r="R45" s="56"/>
      <c r="S45" s="55" t="s">
        <v>243</v>
      </c>
      <c r="T45" s="34"/>
      <c r="U45" s="153" t="str">
        <f>IFERROR(VLOOKUP(V45,Resumo!$D$7:$E$147,2,FALSE),"")</f>
        <v>V</v>
      </c>
      <c r="V45" s="114" t="s">
        <v>13</v>
      </c>
      <c r="W45" s="114">
        <f t="shared" si="50"/>
        <v>0</v>
      </c>
      <c r="X45" s="114">
        <f t="shared" si="50"/>
        <v>2</v>
      </c>
      <c r="Y45" s="114">
        <f t="shared" si="50"/>
        <v>0</v>
      </c>
      <c r="Z45" s="114">
        <f t="shared" si="50"/>
        <v>0</v>
      </c>
      <c r="AA45" s="114">
        <f t="shared" si="50"/>
        <v>3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 t="s">
        <v>146</v>
      </c>
      <c r="D46" s="56"/>
      <c r="E46" s="56">
        <f t="shared" si="51"/>
        <v>3</v>
      </c>
      <c r="F46" s="56">
        <f t="shared" si="52"/>
        <v>1</v>
      </c>
      <c r="G46" s="56">
        <f t="shared" si="53"/>
        <v>0</v>
      </c>
      <c r="H46" s="56">
        <f t="shared" si="54"/>
        <v>1</v>
      </c>
      <c r="I46" s="56">
        <f t="shared" si="55"/>
        <v>0</v>
      </c>
      <c r="J46" s="56">
        <f t="shared" si="56"/>
        <v>0</v>
      </c>
      <c r="K46" s="57"/>
      <c r="L46" s="56">
        <f t="shared" si="57"/>
        <v>0</v>
      </c>
      <c r="M46" s="56">
        <f t="shared" si="58"/>
        <v>0</v>
      </c>
      <c r="N46" s="56">
        <f t="shared" si="59"/>
        <v>1</v>
      </c>
      <c r="O46" s="56">
        <f t="shared" si="60"/>
        <v>0</v>
      </c>
      <c r="P46" s="56">
        <f t="shared" si="61"/>
        <v>0</v>
      </c>
      <c r="Q46" s="56">
        <f t="shared" si="62"/>
        <v>1</v>
      </c>
      <c r="R46" s="56"/>
      <c r="S46" s="55" t="s">
        <v>114</v>
      </c>
      <c r="T46" s="34"/>
      <c r="U46" s="153" t="str">
        <f>IFERROR(VLOOKUP(V46,Resumo!$D$7:$E$147,2,FALSE),"")</f>
        <v>A</v>
      </c>
      <c r="V46" s="114" t="s">
        <v>12</v>
      </c>
      <c r="W46" s="114">
        <f t="shared" si="50"/>
        <v>0</v>
      </c>
      <c r="X46" s="114">
        <f t="shared" si="50"/>
        <v>0</v>
      </c>
      <c r="Y46" s="114">
        <f t="shared" si="50"/>
        <v>0</v>
      </c>
      <c r="Z46" s="114">
        <f t="shared" si="50"/>
        <v>0</v>
      </c>
      <c r="AA46" s="114">
        <f t="shared" si="50"/>
        <v>0</v>
      </c>
      <c r="AB46" s="114">
        <f t="shared" si="50"/>
        <v>0</v>
      </c>
      <c r="AC46" s="154">
        <f t="shared" si="50"/>
        <v>3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 t="s">
        <v>82</v>
      </c>
      <c r="D47" s="56"/>
      <c r="E47" s="56">
        <f t="shared" si="51"/>
        <v>3</v>
      </c>
      <c r="F47" s="56">
        <f t="shared" si="52"/>
        <v>1</v>
      </c>
      <c r="G47" s="56">
        <f t="shared" si="53"/>
        <v>0</v>
      </c>
      <c r="H47" s="56">
        <f t="shared" si="54"/>
        <v>1</v>
      </c>
      <c r="I47" s="56">
        <f t="shared" si="55"/>
        <v>0</v>
      </c>
      <c r="J47" s="56">
        <f t="shared" si="56"/>
        <v>0</v>
      </c>
      <c r="K47" s="57"/>
      <c r="L47" s="56">
        <f t="shared" si="57"/>
        <v>0</v>
      </c>
      <c r="M47" s="56">
        <f t="shared" si="58"/>
        <v>0</v>
      </c>
      <c r="N47" s="56">
        <f t="shared" si="59"/>
        <v>1</v>
      </c>
      <c r="O47" s="56">
        <f t="shared" si="60"/>
        <v>0</v>
      </c>
      <c r="P47" s="56">
        <f t="shared" si="61"/>
        <v>0</v>
      </c>
      <c r="Q47" s="56">
        <f t="shared" si="62"/>
        <v>1</v>
      </c>
      <c r="R47" s="56"/>
      <c r="S47" s="55" t="s">
        <v>144</v>
      </c>
      <c r="T47" s="34"/>
      <c r="U47" s="153" t="str">
        <f>IFERROR(VLOOKUP(V47,Resumo!$D$7:$E$147,2,FALSE),"")</f>
        <v>M</v>
      </c>
      <c r="V47" s="114" t="s">
        <v>117</v>
      </c>
      <c r="W47" s="114">
        <f t="shared" si="50"/>
        <v>0</v>
      </c>
      <c r="X47" s="114">
        <f t="shared" si="50"/>
        <v>0</v>
      </c>
      <c r="Y47" s="114">
        <f t="shared" si="50"/>
        <v>0</v>
      </c>
      <c r="Z47" s="114">
        <f t="shared" si="50"/>
        <v>0</v>
      </c>
      <c r="AA47" s="114">
        <f t="shared" si="50"/>
        <v>0</v>
      </c>
      <c r="AB47" s="114">
        <f t="shared" si="50"/>
        <v>4</v>
      </c>
      <c r="AC47" s="154">
        <f t="shared" si="50"/>
        <v>0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 t="s">
        <v>197</v>
      </c>
      <c r="D48" s="56"/>
      <c r="E48" s="56">
        <f t="shared" si="51"/>
        <v>3</v>
      </c>
      <c r="F48" s="56">
        <f t="shared" si="52"/>
        <v>1</v>
      </c>
      <c r="G48" s="56">
        <f t="shared" si="53"/>
        <v>0</v>
      </c>
      <c r="H48" s="56">
        <f t="shared" si="54"/>
        <v>1</v>
      </c>
      <c r="I48" s="56">
        <f t="shared" si="55"/>
        <v>0</v>
      </c>
      <c r="J48" s="56">
        <f t="shared" si="56"/>
        <v>0</v>
      </c>
      <c r="K48" s="57"/>
      <c r="L48" s="56">
        <f t="shared" si="57"/>
        <v>0</v>
      </c>
      <c r="M48" s="56">
        <f t="shared" si="58"/>
        <v>0</v>
      </c>
      <c r="N48" s="56">
        <f t="shared" si="59"/>
        <v>1</v>
      </c>
      <c r="O48" s="56">
        <f t="shared" si="60"/>
        <v>0</v>
      </c>
      <c r="P48" s="56">
        <f t="shared" si="61"/>
        <v>0</v>
      </c>
      <c r="Q48" s="56">
        <f t="shared" si="62"/>
        <v>1</v>
      </c>
      <c r="R48" s="56"/>
      <c r="S48" s="55" t="s">
        <v>13</v>
      </c>
      <c r="T48" s="34"/>
      <c r="U48" s="153" t="str">
        <f>IFERROR(VLOOKUP(V48,Resumo!$D$7:$E$147,2,FALSE),"")</f>
        <v>A</v>
      </c>
      <c r="V48" s="114" t="s">
        <v>148</v>
      </c>
      <c r="W48" s="114">
        <f t="shared" si="50"/>
        <v>0</v>
      </c>
      <c r="X48" s="114">
        <f t="shared" si="50"/>
        <v>0</v>
      </c>
      <c r="Y48" s="114">
        <f t="shared" si="50"/>
        <v>0</v>
      </c>
      <c r="Z48" s="114">
        <f t="shared" si="50"/>
        <v>0</v>
      </c>
      <c r="AA48" s="114">
        <f t="shared" si="50"/>
        <v>0</v>
      </c>
      <c r="AB48" s="114">
        <f t="shared" si="50"/>
        <v>1</v>
      </c>
      <c r="AC48" s="154">
        <f t="shared" si="50"/>
        <v>3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 t="s">
        <v>147</v>
      </c>
      <c r="D49" s="56"/>
      <c r="E49" s="56">
        <f t="shared" si="51"/>
        <v>3</v>
      </c>
      <c r="F49" s="56">
        <f t="shared" si="52"/>
        <v>1</v>
      </c>
      <c r="G49" s="56">
        <f t="shared" si="53"/>
        <v>0</v>
      </c>
      <c r="H49" s="56">
        <f t="shared" si="54"/>
        <v>1</v>
      </c>
      <c r="I49" s="56">
        <f t="shared" si="55"/>
        <v>0</v>
      </c>
      <c r="J49" s="56">
        <f t="shared" si="56"/>
        <v>0</v>
      </c>
      <c r="K49" s="57"/>
      <c r="L49" s="56">
        <f t="shared" si="57"/>
        <v>0</v>
      </c>
      <c r="M49" s="56">
        <f t="shared" si="58"/>
        <v>0</v>
      </c>
      <c r="N49" s="56">
        <f t="shared" si="59"/>
        <v>1</v>
      </c>
      <c r="O49" s="56">
        <f t="shared" si="60"/>
        <v>0</v>
      </c>
      <c r="P49" s="56">
        <f t="shared" si="61"/>
        <v>0</v>
      </c>
      <c r="Q49" s="56">
        <f t="shared" si="62"/>
        <v>1</v>
      </c>
      <c r="R49" s="56"/>
      <c r="S49" s="55" t="s">
        <v>143</v>
      </c>
      <c r="T49" s="34"/>
      <c r="U49" s="153" t="str">
        <f>IFERROR(VLOOKUP(V49,Resumo!$D$7:$E$147,2,FALSE),"")</f>
        <v>L</v>
      </c>
      <c r="V49" s="114" t="s">
        <v>114</v>
      </c>
      <c r="W49" s="114">
        <f t="shared" si="50"/>
        <v>0</v>
      </c>
      <c r="X49" s="114">
        <f t="shared" si="50"/>
        <v>0</v>
      </c>
      <c r="Y49" s="114">
        <f t="shared" si="50"/>
        <v>5</v>
      </c>
      <c r="Z49" s="114">
        <f t="shared" si="50"/>
        <v>0</v>
      </c>
      <c r="AA49" s="114">
        <f t="shared" si="50"/>
        <v>0</v>
      </c>
      <c r="AB49" s="114">
        <f t="shared" si="50"/>
        <v>0</v>
      </c>
      <c r="AC49" s="154">
        <f t="shared" si="50"/>
        <v>0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 t="s">
        <v>15</v>
      </c>
      <c r="D50" s="56">
        <v>1</v>
      </c>
      <c r="E50" s="56">
        <f t="shared" si="51"/>
        <v>3</v>
      </c>
      <c r="F50" s="56">
        <f t="shared" si="52"/>
        <v>1</v>
      </c>
      <c r="G50" s="56">
        <f t="shared" si="53"/>
        <v>0</v>
      </c>
      <c r="H50" s="56">
        <f t="shared" si="54"/>
        <v>1</v>
      </c>
      <c r="I50" s="56">
        <f t="shared" si="55"/>
        <v>0</v>
      </c>
      <c r="J50" s="56">
        <f t="shared" si="56"/>
        <v>0</v>
      </c>
      <c r="K50" s="57"/>
      <c r="L50" s="56">
        <f t="shared" si="57"/>
        <v>0</v>
      </c>
      <c r="M50" s="56">
        <f t="shared" si="58"/>
        <v>0</v>
      </c>
      <c r="N50" s="56">
        <f t="shared" si="59"/>
        <v>1</v>
      </c>
      <c r="O50" s="56">
        <f t="shared" si="60"/>
        <v>0</v>
      </c>
      <c r="P50" s="56">
        <f t="shared" si="61"/>
        <v>0</v>
      </c>
      <c r="Q50" s="56">
        <f t="shared" si="62"/>
        <v>1</v>
      </c>
      <c r="R50" s="56"/>
      <c r="S50" s="55" t="s">
        <v>117</v>
      </c>
      <c r="T50" s="34"/>
      <c r="U50" s="153" t="str">
        <f>IFERROR(VLOOKUP(V50,Resumo!$D$7:$E$147,2,FALSE),"")</f>
        <v>M</v>
      </c>
      <c r="V50" s="114" t="s">
        <v>169</v>
      </c>
      <c r="W50" s="114">
        <f t="shared" si="50"/>
        <v>0</v>
      </c>
      <c r="X50" s="114">
        <f t="shared" si="50"/>
        <v>0</v>
      </c>
      <c r="Y50" s="114">
        <f t="shared" si="50"/>
        <v>0</v>
      </c>
      <c r="Z50" s="114">
        <f t="shared" si="50"/>
        <v>0</v>
      </c>
      <c r="AA50" s="114">
        <f t="shared" si="50"/>
        <v>0</v>
      </c>
      <c r="AB50" s="114">
        <f t="shared" si="50"/>
        <v>3</v>
      </c>
      <c r="AC50" s="154">
        <f t="shared" si="50"/>
        <v>1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 t="s">
        <v>12</v>
      </c>
      <c r="D51" s="56"/>
      <c r="E51" s="56">
        <f t="shared" si="51"/>
        <v>3</v>
      </c>
      <c r="F51" s="56">
        <f t="shared" si="52"/>
        <v>1</v>
      </c>
      <c r="G51" s="56">
        <f t="shared" si="53"/>
        <v>0</v>
      </c>
      <c r="H51" s="56">
        <f t="shared" si="54"/>
        <v>1</v>
      </c>
      <c r="I51" s="56">
        <f t="shared" si="55"/>
        <v>0</v>
      </c>
      <c r="J51" s="56">
        <f t="shared" si="56"/>
        <v>0</v>
      </c>
      <c r="K51" s="57"/>
      <c r="L51" s="56">
        <f t="shared" si="57"/>
        <v>0</v>
      </c>
      <c r="M51" s="56">
        <f t="shared" si="58"/>
        <v>0</v>
      </c>
      <c r="N51" s="56">
        <f t="shared" si="59"/>
        <v>1</v>
      </c>
      <c r="O51" s="56">
        <f t="shared" si="60"/>
        <v>0</v>
      </c>
      <c r="P51" s="56">
        <f t="shared" si="61"/>
        <v>0</v>
      </c>
      <c r="Q51" s="56">
        <f t="shared" si="62"/>
        <v>1</v>
      </c>
      <c r="R51" s="56"/>
      <c r="S51" s="55" t="s">
        <v>169</v>
      </c>
      <c r="T51" s="34"/>
      <c r="U51" s="153" t="str">
        <f>IFERROR(VLOOKUP(V51,Resumo!$D$7:$E$147,2,FALSE),"")</f>
        <v>M</v>
      </c>
      <c r="V51" s="114" t="s">
        <v>174</v>
      </c>
      <c r="W51" s="114">
        <f t="shared" si="50"/>
        <v>0</v>
      </c>
      <c r="X51" s="114">
        <f t="shared" si="50"/>
        <v>0</v>
      </c>
      <c r="Y51" s="114">
        <f t="shared" si="50"/>
        <v>0</v>
      </c>
      <c r="Z51" s="114">
        <f t="shared" si="50"/>
        <v>0</v>
      </c>
      <c r="AA51" s="114">
        <f t="shared" si="50"/>
        <v>0</v>
      </c>
      <c r="AB51" s="114">
        <f t="shared" si="50"/>
        <v>0</v>
      </c>
      <c r="AC51" s="154">
        <f t="shared" si="50"/>
        <v>1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 t="s">
        <v>148</v>
      </c>
      <c r="D52" s="62"/>
      <c r="E52" s="56">
        <f t="shared" si="51"/>
        <v>3</v>
      </c>
      <c r="F52" s="56">
        <f t="shared" si="52"/>
        <v>1</v>
      </c>
      <c r="G52" s="56">
        <f t="shared" si="53"/>
        <v>0</v>
      </c>
      <c r="H52" s="56">
        <f t="shared" si="54"/>
        <v>1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0</v>
      </c>
      <c r="N52" s="56">
        <f t="shared" si="59"/>
        <v>1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L</v>
      </c>
      <c r="V52" s="114" t="s">
        <v>197</v>
      </c>
      <c r="W52" s="114">
        <f t="shared" si="50"/>
        <v>0</v>
      </c>
      <c r="X52" s="114">
        <f t="shared" si="50"/>
        <v>0</v>
      </c>
      <c r="Y52" s="114">
        <f t="shared" si="50"/>
        <v>0</v>
      </c>
      <c r="Z52" s="114">
        <f t="shared" si="50"/>
        <v>2</v>
      </c>
      <c r="AA52" s="114">
        <f t="shared" si="50"/>
        <v>2</v>
      </c>
      <c r="AB52" s="114">
        <f t="shared" si="50"/>
        <v>0</v>
      </c>
      <c r="AC52" s="154">
        <f t="shared" si="50"/>
        <v>0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1</v>
      </c>
      <c r="G53" s="67">
        <f t="shared" si="53"/>
        <v>0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0</v>
      </c>
      <c r="N53" s="67">
        <f t="shared" si="59"/>
        <v>1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L</v>
      </c>
      <c r="V53" s="114" t="s">
        <v>146</v>
      </c>
      <c r="W53" s="114">
        <f t="shared" si="50"/>
        <v>0</v>
      </c>
      <c r="X53" s="114">
        <f t="shared" si="50"/>
        <v>0</v>
      </c>
      <c r="Y53" s="114">
        <f t="shared" si="50"/>
        <v>5</v>
      </c>
      <c r="Z53" s="114">
        <f t="shared" si="50"/>
        <v>0</v>
      </c>
      <c r="AA53" s="114">
        <f t="shared" si="50"/>
        <v>0</v>
      </c>
      <c r="AB53" s="114">
        <f t="shared" si="50"/>
        <v>0</v>
      </c>
      <c r="AC53" s="154">
        <f t="shared" si="50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M</v>
      </c>
      <c r="V54" s="114" t="s">
        <v>143</v>
      </c>
      <c r="W54" s="114">
        <f t="shared" si="50"/>
        <v>0</v>
      </c>
      <c r="X54" s="114">
        <f t="shared" si="50"/>
        <v>0</v>
      </c>
      <c r="Y54" s="114">
        <f t="shared" si="50"/>
        <v>0</v>
      </c>
      <c r="Z54" s="114">
        <f t="shared" si="50"/>
        <v>0</v>
      </c>
      <c r="AA54" s="114">
        <f t="shared" si="50"/>
        <v>0</v>
      </c>
      <c r="AB54" s="114">
        <f t="shared" si="50"/>
        <v>4</v>
      </c>
      <c r="AC54" s="154">
        <f t="shared" si="50"/>
        <v>0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L</v>
      </c>
      <c r="V55" s="114" t="s">
        <v>82</v>
      </c>
      <c r="W55" s="114">
        <f t="shared" si="50"/>
        <v>0</v>
      </c>
      <c r="X55" s="114">
        <f t="shared" si="50"/>
        <v>0</v>
      </c>
      <c r="Y55" s="114">
        <f t="shared" si="50"/>
        <v>0</v>
      </c>
      <c r="Z55" s="114">
        <f t="shared" si="50"/>
        <v>4</v>
      </c>
      <c r="AA55" s="114">
        <f t="shared" si="50"/>
        <v>0</v>
      </c>
      <c r="AB55" s="114">
        <f t="shared" si="50"/>
        <v>0</v>
      </c>
      <c r="AC55" s="154">
        <f t="shared" si="50"/>
        <v>0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 t="str">
        <f>C4</f>
        <v>Preto</v>
      </c>
      <c r="D56" s="49">
        <f>SUM(D57:D66)</f>
        <v>2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2</v>
      </c>
      <c r="S56" s="48" t="str">
        <f>S4</f>
        <v>Branco</v>
      </c>
      <c r="T56" s="34"/>
      <c r="U56" s="153" t="str">
        <f>IFERROR(VLOOKUP(V56,Resumo!$D$7:$E$147,2,FALSE),"")</f>
        <v>Z</v>
      </c>
      <c r="V56" s="114" t="s">
        <v>84</v>
      </c>
      <c r="W56" s="114">
        <f t="shared" si="50"/>
        <v>0</v>
      </c>
      <c r="X56" s="114">
        <f t="shared" si="50"/>
        <v>4</v>
      </c>
      <c r="Y56" s="114">
        <f t="shared" si="50"/>
        <v>0</v>
      </c>
      <c r="Z56" s="114">
        <f t="shared" si="50"/>
        <v>0</v>
      </c>
      <c r="AA56" s="114">
        <f t="shared" si="50"/>
        <v>0</v>
      </c>
      <c r="AB56" s="114">
        <f t="shared" si="50"/>
        <v>0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 t="str">
        <f>C5</f>
        <v>Fabio</v>
      </c>
      <c r="D57" s="56"/>
      <c r="E57" s="56">
        <f t="shared" ref="E57:E66" si="63">IF((C57=""),0,IF($D$56=$R$56,1,IF($D$56&gt;$R$56,3,IF($D$56&lt;$R$56,0))))</f>
        <v>1</v>
      </c>
      <c r="F57" s="56">
        <f t="shared" ref="F57:F66" si="64">$D$56</f>
        <v>2</v>
      </c>
      <c r="G57" s="56">
        <f t="shared" ref="G57:G66" si="65">$R$56</f>
        <v>2</v>
      </c>
      <c r="H57" s="56">
        <f t="shared" ref="H57:H66" si="66">IF((C57=""),0,IF($D$56&gt;$R$56,1,0))</f>
        <v>0</v>
      </c>
      <c r="I57" s="56">
        <f t="shared" ref="I57:I66" si="67">IF((C57=""),0,IF($D$56=$R$56,1,0))</f>
        <v>1</v>
      </c>
      <c r="J57" s="56">
        <f t="shared" ref="J57:J66" si="68">IF((C57=""),0,IF($D$56&lt;$R$56,1,0))</f>
        <v>0</v>
      </c>
      <c r="K57" s="57"/>
      <c r="L57" s="56">
        <f t="shared" ref="L57:L66" si="69">IF((S57=""),0,IF($D$56=$R$56,1,IF($D$56&lt;$R$56,3,IF($D$56&gt;$R$56,0))))</f>
        <v>1</v>
      </c>
      <c r="M57" s="56">
        <f t="shared" ref="M57:M66" si="70">$R$56</f>
        <v>2</v>
      </c>
      <c r="N57" s="56">
        <f t="shared" ref="N57:N66" si="71">$D$56</f>
        <v>2</v>
      </c>
      <c r="O57" s="56">
        <f t="shared" ref="O57:O66" si="72">IF((S57=""),0,IF($D$56&lt;$R$56,1,0))</f>
        <v>0</v>
      </c>
      <c r="P57" s="56">
        <f t="shared" ref="P57:P66" si="73">IF((S57=""),0,IF($D$56=$R$56,1,0))</f>
        <v>1</v>
      </c>
      <c r="Q57" s="56">
        <f t="shared" ref="Q57:Q66" si="74">IF((S57=""),0,IF($D$56&gt;$R$56,1,0))</f>
        <v>0</v>
      </c>
      <c r="R57" s="56"/>
      <c r="S57" s="55" t="str">
        <f>S5</f>
        <v>Neto</v>
      </c>
      <c r="T57" s="34"/>
      <c r="U57" s="153" t="str">
        <f>IFERROR(VLOOKUP(V57,Resumo!$D$7:$E$147,2,FALSE),"")</f>
        <v>M</v>
      </c>
      <c r="V57" s="114" t="s">
        <v>147</v>
      </c>
      <c r="W57" s="114">
        <f t="shared" si="50"/>
        <v>0</v>
      </c>
      <c r="X57" s="114">
        <f t="shared" si="50"/>
        <v>0</v>
      </c>
      <c r="Y57" s="114">
        <f t="shared" si="50"/>
        <v>0</v>
      </c>
      <c r="Z57" s="114">
        <f t="shared" si="50"/>
        <v>0</v>
      </c>
      <c r="AA57" s="114">
        <f t="shared" si="50"/>
        <v>2</v>
      </c>
      <c r="AB57" s="114">
        <f t="shared" si="50"/>
        <v>2</v>
      </c>
      <c r="AC57" s="154">
        <f t="shared" si="50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 t="s">
        <v>243</v>
      </c>
      <c r="D58" s="56"/>
      <c r="E58" s="56">
        <f t="shared" si="63"/>
        <v>1</v>
      </c>
      <c r="F58" s="56">
        <f t="shared" si="64"/>
        <v>2</v>
      </c>
      <c r="G58" s="56">
        <f t="shared" si="65"/>
        <v>2</v>
      </c>
      <c r="H58" s="56">
        <f t="shared" si="66"/>
        <v>0</v>
      </c>
      <c r="I58" s="56">
        <f t="shared" si="67"/>
        <v>1</v>
      </c>
      <c r="J58" s="56">
        <f t="shared" si="68"/>
        <v>0</v>
      </c>
      <c r="K58" s="57"/>
      <c r="L58" s="56">
        <f t="shared" si="69"/>
        <v>1</v>
      </c>
      <c r="M58" s="56">
        <f t="shared" si="70"/>
        <v>2</v>
      </c>
      <c r="N58" s="56">
        <f t="shared" si="71"/>
        <v>2</v>
      </c>
      <c r="O58" s="56">
        <f t="shared" si="72"/>
        <v>0</v>
      </c>
      <c r="P58" s="56">
        <f t="shared" si="73"/>
        <v>1</v>
      </c>
      <c r="Q58" s="56">
        <f t="shared" si="74"/>
        <v>0</v>
      </c>
      <c r="R58" s="56"/>
      <c r="S58" s="55" t="s">
        <v>84</v>
      </c>
      <c r="T58" s="34"/>
      <c r="U58" s="153" t="str">
        <f>IFERROR(VLOOKUP(V58,Resumo!$D$7:$E$147,2,FALSE),"")</f>
        <v>M</v>
      </c>
      <c r="V58" s="114" t="s">
        <v>172</v>
      </c>
      <c r="W58" s="114">
        <f t="shared" si="50"/>
        <v>0</v>
      </c>
      <c r="X58" s="114">
        <f t="shared" si="50"/>
        <v>0</v>
      </c>
      <c r="Y58" s="114">
        <f t="shared" si="50"/>
        <v>0</v>
      </c>
      <c r="Z58" s="114">
        <f t="shared" si="50"/>
        <v>0</v>
      </c>
      <c r="AA58" s="114">
        <f t="shared" si="50"/>
        <v>0</v>
      </c>
      <c r="AB58" s="114">
        <f t="shared" si="50"/>
        <v>3</v>
      </c>
      <c r="AC58" s="154">
        <f t="shared" si="50"/>
        <v>0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 t="s">
        <v>114</v>
      </c>
      <c r="D59" s="56"/>
      <c r="E59" s="56">
        <f t="shared" si="63"/>
        <v>1</v>
      </c>
      <c r="F59" s="56">
        <f t="shared" si="64"/>
        <v>2</v>
      </c>
      <c r="G59" s="56">
        <f t="shared" si="65"/>
        <v>2</v>
      </c>
      <c r="H59" s="56">
        <f t="shared" si="66"/>
        <v>0</v>
      </c>
      <c r="I59" s="56">
        <f t="shared" si="67"/>
        <v>1</v>
      </c>
      <c r="J59" s="56">
        <f t="shared" si="68"/>
        <v>0</v>
      </c>
      <c r="K59" s="57"/>
      <c r="L59" s="56">
        <f t="shared" si="69"/>
        <v>1</v>
      </c>
      <c r="M59" s="56">
        <f t="shared" si="70"/>
        <v>2</v>
      </c>
      <c r="N59" s="56">
        <f t="shared" si="71"/>
        <v>2</v>
      </c>
      <c r="O59" s="56">
        <f t="shared" si="72"/>
        <v>0</v>
      </c>
      <c r="P59" s="56">
        <f t="shared" si="73"/>
        <v>1</v>
      </c>
      <c r="Q59" s="56">
        <f t="shared" si="74"/>
        <v>0</v>
      </c>
      <c r="R59" s="56"/>
      <c r="S59" s="55" t="s">
        <v>146</v>
      </c>
      <c r="T59" s="34"/>
      <c r="U59" s="153" t="str">
        <f>IFERROR(VLOOKUP(V59,Resumo!$D$7:$E$147,2,FALSE),"")</f>
        <v>M</v>
      </c>
      <c r="V59" s="114" t="s">
        <v>15</v>
      </c>
      <c r="W59" s="114">
        <f t="shared" ref="W59:AC74" si="75">COUNTIFS($C$4:$C$131,$V59,$B$4:$B$131,W$42)+COUNTIFS($S$4:$S$131,$V59,$B$4:$B$131,W$42)</f>
        <v>0</v>
      </c>
      <c r="X59" s="114">
        <f t="shared" si="75"/>
        <v>0</v>
      </c>
      <c r="Y59" s="114">
        <f t="shared" si="75"/>
        <v>0</v>
      </c>
      <c r="Z59" s="114">
        <f t="shared" si="75"/>
        <v>0</v>
      </c>
      <c r="AA59" s="114">
        <f t="shared" si="75"/>
        <v>0</v>
      </c>
      <c r="AB59" s="114">
        <f t="shared" si="75"/>
        <v>2</v>
      </c>
      <c r="AC59" s="154">
        <f t="shared" si="75"/>
        <v>2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 t="s">
        <v>144</v>
      </c>
      <c r="D60" s="56"/>
      <c r="E60" s="56">
        <f t="shared" si="63"/>
        <v>1</v>
      </c>
      <c r="F60" s="56">
        <f t="shared" si="64"/>
        <v>2</v>
      </c>
      <c r="G60" s="56">
        <f t="shared" si="65"/>
        <v>2</v>
      </c>
      <c r="H60" s="56">
        <f t="shared" si="66"/>
        <v>0</v>
      </c>
      <c r="I60" s="56">
        <f t="shared" si="67"/>
        <v>1</v>
      </c>
      <c r="J60" s="56">
        <f t="shared" si="68"/>
        <v>0</v>
      </c>
      <c r="K60" s="57"/>
      <c r="L60" s="56">
        <f t="shared" si="69"/>
        <v>1</v>
      </c>
      <c r="M60" s="56">
        <f t="shared" si="70"/>
        <v>2</v>
      </c>
      <c r="N60" s="56">
        <f t="shared" si="71"/>
        <v>2</v>
      </c>
      <c r="O60" s="56">
        <f t="shared" si="72"/>
        <v>0</v>
      </c>
      <c r="P60" s="56">
        <f t="shared" si="73"/>
        <v>1</v>
      </c>
      <c r="Q60" s="56">
        <f t="shared" si="74"/>
        <v>0</v>
      </c>
      <c r="R60" s="56">
        <v>1</v>
      </c>
      <c r="S60" s="55" t="s">
        <v>197</v>
      </c>
      <c r="T60" s="34"/>
      <c r="U60" s="153" t="str">
        <f>IFERROR(VLOOKUP(V60,Resumo!$D$7:$E$147,2,FALSE),"")</f>
        <v>L</v>
      </c>
      <c r="V60" s="114" t="s">
        <v>144</v>
      </c>
      <c r="W60" s="114">
        <f t="shared" si="75"/>
        <v>0</v>
      </c>
      <c r="X60" s="114">
        <f t="shared" si="75"/>
        <v>0</v>
      </c>
      <c r="Y60" s="114">
        <f t="shared" si="75"/>
        <v>0</v>
      </c>
      <c r="Z60" s="114">
        <f t="shared" si="75"/>
        <v>4</v>
      </c>
      <c r="AA60" s="114">
        <f t="shared" si="75"/>
        <v>0</v>
      </c>
      <c r="AB60" s="114">
        <f t="shared" si="75"/>
        <v>0</v>
      </c>
      <c r="AC60" s="154">
        <f t="shared" si="75"/>
        <v>0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 t="s">
        <v>13</v>
      </c>
      <c r="D61" s="56"/>
      <c r="E61" s="56">
        <f t="shared" si="63"/>
        <v>1</v>
      </c>
      <c r="F61" s="56">
        <f t="shared" si="64"/>
        <v>2</v>
      </c>
      <c r="G61" s="56">
        <f t="shared" si="65"/>
        <v>2</v>
      </c>
      <c r="H61" s="56">
        <f t="shared" si="66"/>
        <v>0</v>
      </c>
      <c r="I61" s="56">
        <f t="shared" si="67"/>
        <v>1</v>
      </c>
      <c r="J61" s="56">
        <f t="shared" si="68"/>
        <v>0</v>
      </c>
      <c r="K61" s="57"/>
      <c r="L61" s="56">
        <f t="shared" si="69"/>
        <v>1</v>
      </c>
      <c r="M61" s="56">
        <f t="shared" si="70"/>
        <v>2</v>
      </c>
      <c r="N61" s="56">
        <f t="shared" si="71"/>
        <v>2</v>
      </c>
      <c r="O61" s="56">
        <f t="shared" si="72"/>
        <v>0</v>
      </c>
      <c r="P61" s="56">
        <f t="shared" si="73"/>
        <v>1</v>
      </c>
      <c r="Q61" s="56">
        <f t="shared" si="74"/>
        <v>0</v>
      </c>
      <c r="R61" s="56">
        <v>1</v>
      </c>
      <c r="S61" s="55" t="s">
        <v>235</v>
      </c>
      <c r="T61" s="34"/>
      <c r="U61" s="153" t="str">
        <f>IFERROR(VLOOKUP(V61,Resumo!$D$7:$E$147,2,FALSE),"")</f>
        <v>V</v>
      </c>
      <c r="V61" s="114" t="s">
        <v>14</v>
      </c>
      <c r="W61" s="114">
        <f t="shared" si="75"/>
        <v>0</v>
      </c>
      <c r="X61" s="114">
        <f t="shared" si="75"/>
        <v>0</v>
      </c>
      <c r="Y61" s="114">
        <f t="shared" si="75"/>
        <v>0</v>
      </c>
      <c r="Z61" s="114">
        <f t="shared" si="75"/>
        <v>0</v>
      </c>
      <c r="AA61" s="114">
        <f t="shared" si="75"/>
        <v>0</v>
      </c>
      <c r="AB61" s="114">
        <f t="shared" si="75"/>
        <v>1</v>
      </c>
      <c r="AC61" s="154">
        <f t="shared" si="75"/>
        <v>0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 t="s">
        <v>169</v>
      </c>
      <c r="D62" s="56">
        <v>1</v>
      </c>
      <c r="E62" s="56">
        <f t="shared" si="63"/>
        <v>1</v>
      </c>
      <c r="F62" s="56">
        <f t="shared" si="64"/>
        <v>2</v>
      </c>
      <c r="G62" s="56">
        <f t="shared" si="65"/>
        <v>2</v>
      </c>
      <c r="H62" s="56">
        <f t="shared" si="66"/>
        <v>0</v>
      </c>
      <c r="I62" s="56">
        <f t="shared" si="67"/>
        <v>1</v>
      </c>
      <c r="J62" s="56">
        <f t="shared" si="68"/>
        <v>0</v>
      </c>
      <c r="K62" s="57"/>
      <c r="L62" s="56">
        <f t="shared" si="69"/>
        <v>1</v>
      </c>
      <c r="M62" s="56">
        <f t="shared" si="70"/>
        <v>2</v>
      </c>
      <c r="N62" s="56">
        <f t="shared" si="71"/>
        <v>2</v>
      </c>
      <c r="O62" s="56">
        <f t="shared" si="72"/>
        <v>0</v>
      </c>
      <c r="P62" s="56">
        <f t="shared" si="73"/>
        <v>1</v>
      </c>
      <c r="Q62" s="56">
        <f t="shared" si="74"/>
        <v>0</v>
      </c>
      <c r="R62" s="56"/>
      <c r="S62" s="55" t="s">
        <v>172</v>
      </c>
      <c r="T62" s="34"/>
      <c r="U62" s="153" t="str">
        <f>IFERROR(VLOOKUP(V62,Resumo!$D$7:$E$147,2,FALSE),"")</f>
        <v/>
      </c>
      <c r="V62" s="114" t="s">
        <v>243</v>
      </c>
      <c r="W62" s="114">
        <f t="shared" si="75"/>
        <v>0</v>
      </c>
      <c r="X62" s="114">
        <f t="shared" si="75"/>
        <v>4</v>
      </c>
      <c r="Y62" s="114">
        <f t="shared" si="75"/>
        <v>0</v>
      </c>
      <c r="Z62" s="114">
        <f t="shared" si="75"/>
        <v>0</v>
      </c>
      <c r="AA62" s="114">
        <f t="shared" si="75"/>
        <v>0</v>
      </c>
      <c r="AB62" s="114">
        <f t="shared" si="75"/>
        <v>0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 t="s">
        <v>117</v>
      </c>
      <c r="D63" s="56"/>
      <c r="E63" s="56">
        <f t="shared" si="63"/>
        <v>1</v>
      </c>
      <c r="F63" s="56">
        <f t="shared" si="64"/>
        <v>2</v>
      </c>
      <c r="G63" s="56">
        <f t="shared" si="65"/>
        <v>2</v>
      </c>
      <c r="H63" s="56">
        <f t="shared" si="66"/>
        <v>0</v>
      </c>
      <c r="I63" s="56">
        <f t="shared" si="67"/>
        <v>1</v>
      </c>
      <c r="J63" s="56">
        <f t="shared" si="68"/>
        <v>0</v>
      </c>
      <c r="K63" s="57"/>
      <c r="L63" s="56">
        <f t="shared" si="69"/>
        <v>1</v>
      </c>
      <c r="M63" s="56">
        <f t="shared" si="70"/>
        <v>2</v>
      </c>
      <c r="N63" s="56">
        <f t="shared" si="71"/>
        <v>2</v>
      </c>
      <c r="O63" s="56">
        <f t="shared" si="72"/>
        <v>0</v>
      </c>
      <c r="P63" s="56">
        <f t="shared" si="73"/>
        <v>1</v>
      </c>
      <c r="Q63" s="56">
        <f t="shared" si="74"/>
        <v>0</v>
      </c>
      <c r="R63" s="56"/>
      <c r="S63" s="55" t="s">
        <v>14</v>
      </c>
      <c r="T63" s="34"/>
      <c r="U63" s="153" t="str">
        <f>IFERROR(VLOOKUP(V63,Resumo!$D$7:$E$147,2,FALSE),"")</f>
        <v/>
      </c>
      <c r="V63" s="114" t="s">
        <v>235</v>
      </c>
      <c r="W63" s="114">
        <f t="shared" si="75"/>
        <v>0</v>
      </c>
      <c r="X63" s="114">
        <f t="shared" si="75"/>
        <v>0</v>
      </c>
      <c r="Y63" s="114">
        <f t="shared" si="75"/>
        <v>0</v>
      </c>
      <c r="Z63" s="114">
        <f t="shared" si="75"/>
        <v>0</v>
      </c>
      <c r="AA63" s="114">
        <f t="shared" si="75"/>
        <v>3</v>
      </c>
      <c r="AB63" s="114">
        <f t="shared" si="75"/>
        <v>0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 t="s">
        <v>15</v>
      </c>
      <c r="D64" s="56">
        <v>1</v>
      </c>
      <c r="E64" s="56">
        <f t="shared" si="63"/>
        <v>1</v>
      </c>
      <c r="F64" s="56">
        <f t="shared" si="64"/>
        <v>2</v>
      </c>
      <c r="G64" s="56">
        <f t="shared" si="65"/>
        <v>2</v>
      </c>
      <c r="H64" s="56">
        <f t="shared" si="66"/>
        <v>0</v>
      </c>
      <c r="I64" s="56">
        <f t="shared" si="67"/>
        <v>1</v>
      </c>
      <c r="J64" s="56">
        <f t="shared" si="68"/>
        <v>0</v>
      </c>
      <c r="K64" s="57"/>
      <c r="L64" s="56">
        <f t="shared" si="69"/>
        <v>1</v>
      </c>
      <c r="M64" s="56">
        <f t="shared" si="70"/>
        <v>2</v>
      </c>
      <c r="N64" s="56">
        <f t="shared" si="71"/>
        <v>2</v>
      </c>
      <c r="O64" s="56">
        <f t="shared" si="72"/>
        <v>0</v>
      </c>
      <c r="P64" s="56">
        <f t="shared" si="73"/>
        <v>1</v>
      </c>
      <c r="Q64" s="56">
        <f t="shared" si="74"/>
        <v>0</v>
      </c>
      <c r="R64" s="56"/>
      <c r="S64" s="55" t="s">
        <v>148</v>
      </c>
      <c r="T64" s="34"/>
      <c r="U64" s="153" t="str">
        <f>IFERROR(VLOOKUP(V64,Resumo!$D$7:$E$147,2,FALSE),"")</f>
        <v/>
      </c>
      <c r="V64" s="114"/>
      <c r="W64" s="114">
        <f t="shared" si="75"/>
        <v>0</v>
      </c>
      <c r="X64" s="114">
        <f t="shared" si="75"/>
        <v>0</v>
      </c>
      <c r="Y64" s="114">
        <f t="shared" si="75"/>
        <v>0</v>
      </c>
      <c r="Z64" s="114">
        <f t="shared" si="75"/>
        <v>0</v>
      </c>
      <c r="AA64" s="114">
        <f t="shared" si="75"/>
        <v>0</v>
      </c>
      <c r="AB64" s="114">
        <f t="shared" si="75"/>
        <v>0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2</v>
      </c>
      <c r="G65" s="56">
        <f t="shared" si="65"/>
        <v>2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2</v>
      </c>
      <c r="N65" s="56">
        <f t="shared" si="71"/>
        <v>2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/>
      </c>
      <c r="V65" s="114"/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0</v>
      </c>
      <c r="AA65" s="114">
        <f t="shared" si="75"/>
        <v>0</v>
      </c>
      <c r="AB65" s="114">
        <f t="shared" si="75"/>
        <v>0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2</v>
      </c>
      <c r="G66" s="67">
        <f t="shared" si="65"/>
        <v>2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2</v>
      </c>
      <c r="N66" s="67">
        <f t="shared" si="71"/>
        <v>2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/>
      <c r="D69" s="49">
        <f>SUM(D70:D79)</f>
        <v>0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0</v>
      </c>
      <c r="S69" s="48"/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/>
      <c r="D70" s="56"/>
      <c r="E70" s="56">
        <f t="shared" ref="E70:E79" si="76">IF((C70=""),0,IF($D$69=$R$69,1,IF($D$69&gt;$R$69,3,IF($D$69&lt;$R$69,0))))</f>
        <v>0</v>
      </c>
      <c r="F70" s="56">
        <f t="shared" ref="F70:F79" si="77">$D$69</f>
        <v>0</v>
      </c>
      <c r="G70" s="56">
        <f t="shared" ref="G70:G79" si="78">$R$69</f>
        <v>0</v>
      </c>
      <c r="H70" s="56">
        <f t="shared" ref="H70:H79" si="79">IF((C70=""),0,IF($D$69&gt;$R$69,1,0))</f>
        <v>0</v>
      </c>
      <c r="I70" s="56">
        <f t="shared" ref="I70:I79" si="80">IF((C70=""),0,IF($D$69=$R$69,1,0))</f>
        <v>0</v>
      </c>
      <c r="J70" s="56">
        <f t="shared" ref="J70:J79" si="81">IF((C70=""),0,IF($D$69&lt;$R$69,1,0))</f>
        <v>0</v>
      </c>
      <c r="K70" s="57"/>
      <c r="L70" s="56">
        <f t="shared" ref="L70:L79" si="82">IF((S70=""),0,IF($D$69=$R$69,1,IF($D$69&lt;$R$69,3,IF($D$69&gt;$R$69,0))))</f>
        <v>0</v>
      </c>
      <c r="M70" s="56">
        <f t="shared" ref="M70:M79" si="83">$R$69</f>
        <v>0</v>
      </c>
      <c r="N70" s="56">
        <f t="shared" ref="N70:N79" si="84">$D$69</f>
        <v>0</v>
      </c>
      <c r="O70" s="56">
        <f t="shared" ref="O70:O79" si="85">IF((S70=""),0,IF($D$69&lt;$R$69,1,0))</f>
        <v>0</v>
      </c>
      <c r="P70" s="56">
        <f t="shared" ref="P70:P79" si="86">IF((S70=""),0,IF($D$69=$R$69,1,0))</f>
        <v>0</v>
      </c>
      <c r="Q70" s="56">
        <f t="shared" ref="Q70:Q79" si="87">IF((S70=""),0,IF($D$69&gt;$R$69,1,0))</f>
        <v>0</v>
      </c>
      <c r="R70" s="56"/>
      <c r="S70" s="55"/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/>
      <c r="D71" s="56"/>
      <c r="E71" s="56">
        <f t="shared" si="76"/>
        <v>0</v>
      </c>
      <c r="F71" s="56">
        <f t="shared" si="77"/>
        <v>0</v>
      </c>
      <c r="G71" s="56">
        <f t="shared" si="78"/>
        <v>0</v>
      </c>
      <c r="H71" s="56">
        <f t="shared" si="79"/>
        <v>0</v>
      </c>
      <c r="I71" s="56">
        <f t="shared" si="80"/>
        <v>0</v>
      </c>
      <c r="J71" s="56">
        <f t="shared" si="81"/>
        <v>0</v>
      </c>
      <c r="K71" s="57"/>
      <c r="L71" s="56">
        <f t="shared" si="82"/>
        <v>0</v>
      </c>
      <c r="M71" s="56">
        <f t="shared" si="83"/>
        <v>0</v>
      </c>
      <c r="N71" s="56">
        <f t="shared" si="84"/>
        <v>0</v>
      </c>
      <c r="O71" s="56">
        <f t="shared" si="85"/>
        <v>0</v>
      </c>
      <c r="P71" s="56">
        <f t="shared" si="86"/>
        <v>0</v>
      </c>
      <c r="Q71" s="56">
        <f t="shared" si="87"/>
        <v>0</v>
      </c>
      <c r="R71" s="56"/>
      <c r="S71" s="55"/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/>
      <c r="D72" s="56"/>
      <c r="E72" s="56">
        <f t="shared" si="76"/>
        <v>0</v>
      </c>
      <c r="F72" s="56">
        <f t="shared" si="77"/>
        <v>0</v>
      </c>
      <c r="G72" s="56">
        <f t="shared" si="78"/>
        <v>0</v>
      </c>
      <c r="H72" s="56">
        <f t="shared" si="79"/>
        <v>0</v>
      </c>
      <c r="I72" s="56">
        <f t="shared" si="80"/>
        <v>0</v>
      </c>
      <c r="J72" s="56">
        <f t="shared" si="81"/>
        <v>0</v>
      </c>
      <c r="K72" s="57"/>
      <c r="L72" s="56">
        <f t="shared" si="82"/>
        <v>0</v>
      </c>
      <c r="M72" s="56">
        <f t="shared" si="83"/>
        <v>0</v>
      </c>
      <c r="N72" s="56">
        <f t="shared" si="84"/>
        <v>0</v>
      </c>
      <c r="O72" s="56">
        <f t="shared" si="85"/>
        <v>0</v>
      </c>
      <c r="P72" s="56">
        <f t="shared" si="86"/>
        <v>0</v>
      </c>
      <c r="Q72" s="56">
        <f t="shared" si="87"/>
        <v>0</v>
      </c>
      <c r="R72" s="56"/>
      <c r="S72" s="55"/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/>
      <c r="D73" s="56"/>
      <c r="E73" s="56">
        <f t="shared" si="76"/>
        <v>0</v>
      </c>
      <c r="F73" s="56">
        <f t="shared" si="77"/>
        <v>0</v>
      </c>
      <c r="G73" s="56">
        <f t="shared" si="78"/>
        <v>0</v>
      </c>
      <c r="H73" s="56">
        <f t="shared" si="79"/>
        <v>0</v>
      </c>
      <c r="I73" s="56">
        <f t="shared" si="80"/>
        <v>0</v>
      </c>
      <c r="J73" s="56">
        <f t="shared" si="81"/>
        <v>0</v>
      </c>
      <c r="K73" s="57"/>
      <c r="L73" s="56">
        <f t="shared" si="82"/>
        <v>0</v>
      </c>
      <c r="M73" s="56">
        <f t="shared" si="83"/>
        <v>0</v>
      </c>
      <c r="N73" s="56">
        <f t="shared" si="84"/>
        <v>0</v>
      </c>
      <c r="O73" s="56">
        <f t="shared" si="85"/>
        <v>0</v>
      </c>
      <c r="P73" s="56">
        <f t="shared" si="86"/>
        <v>0</v>
      </c>
      <c r="Q73" s="56">
        <f t="shared" si="87"/>
        <v>0</v>
      </c>
      <c r="R73" s="56"/>
      <c r="S73" s="55"/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/>
      <c r="D74" s="56"/>
      <c r="E74" s="56">
        <f t="shared" si="76"/>
        <v>0</v>
      </c>
      <c r="F74" s="56">
        <f t="shared" si="77"/>
        <v>0</v>
      </c>
      <c r="G74" s="56">
        <f t="shared" si="78"/>
        <v>0</v>
      </c>
      <c r="H74" s="56">
        <f t="shared" si="79"/>
        <v>0</v>
      </c>
      <c r="I74" s="56">
        <f t="shared" si="80"/>
        <v>0</v>
      </c>
      <c r="J74" s="56">
        <f t="shared" si="81"/>
        <v>0</v>
      </c>
      <c r="K74" s="57"/>
      <c r="L74" s="56">
        <f t="shared" si="82"/>
        <v>0</v>
      </c>
      <c r="M74" s="56">
        <f t="shared" si="83"/>
        <v>0</v>
      </c>
      <c r="N74" s="56">
        <f t="shared" si="84"/>
        <v>0</v>
      </c>
      <c r="O74" s="56">
        <f t="shared" si="85"/>
        <v>0</v>
      </c>
      <c r="P74" s="56">
        <f t="shared" si="86"/>
        <v>0</v>
      </c>
      <c r="Q74" s="56">
        <f t="shared" si="87"/>
        <v>0</v>
      </c>
      <c r="R74" s="56"/>
      <c r="S74" s="55"/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/>
      <c r="D75" s="56"/>
      <c r="E75" s="56">
        <f t="shared" si="76"/>
        <v>0</v>
      </c>
      <c r="F75" s="56">
        <f t="shared" si="77"/>
        <v>0</v>
      </c>
      <c r="G75" s="56">
        <f t="shared" si="78"/>
        <v>0</v>
      </c>
      <c r="H75" s="56">
        <f t="shared" si="79"/>
        <v>0</v>
      </c>
      <c r="I75" s="56">
        <f t="shared" si="80"/>
        <v>0</v>
      </c>
      <c r="J75" s="56">
        <f t="shared" si="81"/>
        <v>0</v>
      </c>
      <c r="K75" s="57"/>
      <c r="L75" s="56">
        <f t="shared" si="82"/>
        <v>0</v>
      </c>
      <c r="M75" s="56">
        <f t="shared" si="83"/>
        <v>0</v>
      </c>
      <c r="N75" s="56">
        <f t="shared" si="84"/>
        <v>0</v>
      </c>
      <c r="O75" s="56">
        <f t="shared" si="85"/>
        <v>0</v>
      </c>
      <c r="P75" s="56">
        <f t="shared" si="86"/>
        <v>0</v>
      </c>
      <c r="Q75" s="56">
        <f t="shared" si="87"/>
        <v>0</v>
      </c>
      <c r="R75" s="56"/>
      <c r="S75" s="55"/>
      <c r="T75" s="34"/>
      <c r="U75" s="153" t="str">
        <f>IFERROR(VLOOKUP(V75,Resumo!$D$7:$E$147,2,FALSE),"")</f>
        <v/>
      </c>
      <c r="V75" s="114"/>
      <c r="W75" s="114">
        <f t="shared" ref="W75:AC76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/>
      <c r="D76" s="56"/>
      <c r="E76" s="56">
        <f t="shared" si="76"/>
        <v>0</v>
      </c>
      <c r="F76" s="56">
        <f t="shared" si="77"/>
        <v>0</v>
      </c>
      <c r="G76" s="56">
        <f t="shared" si="78"/>
        <v>0</v>
      </c>
      <c r="H76" s="56">
        <f t="shared" si="79"/>
        <v>0</v>
      </c>
      <c r="I76" s="56">
        <f t="shared" si="80"/>
        <v>0</v>
      </c>
      <c r="J76" s="56">
        <f t="shared" si="81"/>
        <v>0</v>
      </c>
      <c r="K76" s="57"/>
      <c r="L76" s="56">
        <f t="shared" si="82"/>
        <v>0</v>
      </c>
      <c r="M76" s="56">
        <f t="shared" si="83"/>
        <v>0</v>
      </c>
      <c r="N76" s="56">
        <f t="shared" si="84"/>
        <v>0</v>
      </c>
      <c r="O76" s="56">
        <f t="shared" si="85"/>
        <v>0</v>
      </c>
      <c r="P76" s="56">
        <f t="shared" si="86"/>
        <v>0</v>
      </c>
      <c r="Q76" s="56">
        <f t="shared" si="87"/>
        <v>0</v>
      </c>
      <c r="R76" s="56"/>
      <c r="S76" s="55"/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/>
      <c r="D77" s="56"/>
      <c r="E77" s="56">
        <f t="shared" si="76"/>
        <v>0</v>
      </c>
      <c r="F77" s="56">
        <f t="shared" si="77"/>
        <v>0</v>
      </c>
      <c r="G77" s="56">
        <f t="shared" si="78"/>
        <v>0</v>
      </c>
      <c r="H77" s="56">
        <f t="shared" si="79"/>
        <v>0</v>
      </c>
      <c r="I77" s="56">
        <f t="shared" si="80"/>
        <v>0</v>
      </c>
      <c r="J77" s="56">
        <f t="shared" si="81"/>
        <v>0</v>
      </c>
      <c r="K77" s="57"/>
      <c r="L77" s="56">
        <f t="shared" si="82"/>
        <v>0</v>
      </c>
      <c r="M77" s="56">
        <f t="shared" si="83"/>
        <v>0</v>
      </c>
      <c r="N77" s="56">
        <f t="shared" si="84"/>
        <v>0</v>
      </c>
      <c r="O77" s="56">
        <f t="shared" si="85"/>
        <v>0</v>
      </c>
      <c r="P77" s="56">
        <f t="shared" si="86"/>
        <v>0</v>
      </c>
      <c r="Q77" s="56">
        <f t="shared" si="87"/>
        <v>0</v>
      </c>
      <c r="R77" s="56"/>
      <c r="S77" s="55"/>
      <c r="T77" s="34"/>
      <c r="U77" s="118"/>
      <c r="V77" s="118"/>
      <c r="W77" s="118"/>
      <c r="X77" s="118"/>
      <c r="Y77" s="118"/>
      <c r="Z77" s="118"/>
      <c r="AA77" s="118"/>
      <c r="AB77" s="118"/>
      <c r="AC77" s="119"/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0</v>
      </c>
      <c r="G78" s="56">
        <f t="shared" si="78"/>
        <v>0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0</v>
      </c>
      <c r="N78" s="56">
        <f t="shared" si="84"/>
        <v>0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0</v>
      </c>
      <c r="G79" s="67">
        <f t="shared" si="78"/>
        <v>0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0</v>
      </c>
      <c r="N79" s="67">
        <f t="shared" si="84"/>
        <v>0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8:BG8"/>
    <mergeCell ref="BB9:BG10"/>
    <mergeCell ref="AV14:BA14"/>
    <mergeCell ref="BH14:BM14"/>
    <mergeCell ref="AV15:BA16"/>
    <mergeCell ref="BH15:BM16"/>
    <mergeCell ref="BB22:BG22"/>
    <mergeCell ref="BB23:BG24"/>
    <mergeCell ref="AU27:AZ27"/>
    <mergeCell ref="BI27:BN27"/>
    <mergeCell ref="AU28:AZ29"/>
    <mergeCell ref="BI28:BN29"/>
    <mergeCell ref="U39:V39"/>
    <mergeCell ref="U40:V40"/>
    <mergeCell ref="AB37:AB40"/>
    <mergeCell ref="AC37:AC40"/>
    <mergeCell ref="U37:V37"/>
    <mergeCell ref="W37:W40"/>
    <mergeCell ref="X37:X40"/>
    <mergeCell ref="Y37:Y40"/>
    <mergeCell ref="Z37:Z40"/>
    <mergeCell ref="BB31:BG31"/>
    <mergeCell ref="BB32:BG33"/>
    <mergeCell ref="BB35:BG35"/>
    <mergeCell ref="BB36:BG37"/>
    <mergeCell ref="AA37:AA40"/>
    <mergeCell ref="AI37:AI40"/>
    <mergeCell ref="AG38:AG40"/>
    <mergeCell ref="AD37:AD40"/>
    <mergeCell ref="AE37:AE40"/>
    <mergeCell ref="AF37:AF40"/>
    <mergeCell ref="AH37:AH40"/>
  </mergeCells>
  <conditionalFormatting sqref="C4">
    <cfRule type="cellIs" dxfId="2744" priority="23" operator="equal">
      <formula>"Laranja"</formula>
    </cfRule>
    <cfRule type="cellIs" dxfId="2743" priority="29" operator="equal">
      <formula>"Vermelho"</formula>
    </cfRule>
    <cfRule type="cellIs" dxfId="2742" priority="28" operator="equal">
      <formula>"Verde"</formula>
    </cfRule>
    <cfRule type="cellIs" dxfId="2741" priority="27" operator="equal">
      <formula>"Amarelo"</formula>
    </cfRule>
    <cfRule type="cellIs" dxfId="2740" priority="26" operator="equal">
      <formula>"Cinza"</formula>
    </cfRule>
    <cfRule type="cellIs" dxfId="2739" priority="25" operator="equal">
      <formula>"Roxo"</formula>
    </cfRule>
    <cfRule type="cellIs" dxfId="2738" priority="24" operator="equal">
      <formula>"Preto"</formula>
    </cfRule>
    <cfRule type="cellIs" dxfId="2737" priority="30" operator="equal">
      <formula>"Azul"</formula>
    </cfRule>
  </conditionalFormatting>
  <conditionalFormatting sqref="C17">
    <cfRule type="cellIs" dxfId="2736" priority="41" operator="equal">
      <formula>"Roxo"</formula>
    </cfRule>
    <cfRule type="cellIs" dxfId="2735" priority="42" operator="equal">
      <formula>"Cinza"</formula>
    </cfRule>
    <cfRule type="cellIs" dxfId="2734" priority="43" operator="equal">
      <formula>"Amarelo"</formula>
    </cfRule>
    <cfRule type="cellIs" dxfId="2733" priority="44" operator="equal">
      <formula>"Verde"</formula>
    </cfRule>
    <cfRule type="cellIs" dxfId="2732" priority="39" operator="equal">
      <formula>"Laranja"</formula>
    </cfRule>
    <cfRule type="cellIs" dxfId="2731" priority="46" operator="equal">
      <formula>"Azul"</formula>
    </cfRule>
    <cfRule type="cellIs" dxfId="2730" priority="40" operator="equal">
      <formula>"Preto"</formula>
    </cfRule>
    <cfRule type="cellIs" dxfId="2729" priority="45" operator="equal">
      <formula>"Vermelho"</formula>
    </cfRule>
  </conditionalFormatting>
  <conditionalFormatting sqref="C30">
    <cfRule type="cellIs" dxfId="2728" priority="55" operator="equal">
      <formula>"Laranja"</formula>
    </cfRule>
    <cfRule type="cellIs" dxfId="2727" priority="62" operator="equal">
      <formula>"Azul"</formula>
    </cfRule>
    <cfRule type="cellIs" dxfId="2726" priority="60" operator="equal">
      <formula>"Verde"</formula>
    </cfRule>
    <cfRule type="cellIs" dxfId="2725" priority="59" operator="equal">
      <formula>"Amarelo"</formula>
    </cfRule>
    <cfRule type="cellIs" dxfId="2724" priority="58" operator="equal">
      <formula>"Cinza"</formula>
    </cfRule>
    <cfRule type="cellIs" dxfId="2723" priority="61" operator="equal">
      <formula>"Vermelho"</formula>
    </cfRule>
    <cfRule type="cellIs" dxfId="2722" priority="57" operator="equal">
      <formula>"Roxo"</formula>
    </cfRule>
    <cfRule type="cellIs" dxfId="2721" priority="56" operator="equal">
      <formula>"Preto"</formula>
    </cfRule>
  </conditionalFormatting>
  <conditionalFormatting sqref="C43">
    <cfRule type="cellIs" dxfId="2720" priority="78" operator="equal">
      <formula>"Azul"</formula>
    </cfRule>
    <cfRule type="cellIs" dxfId="2719" priority="77" operator="equal">
      <formula>"Vermelho"</formula>
    </cfRule>
    <cfRule type="cellIs" dxfId="2718" priority="76" operator="equal">
      <formula>"Verde"</formula>
    </cfRule>
    <cfRule type="cellIs" dxfId="2717" priority="75" operator="equal">
      <formula>"Amarelo"</formula>
    </cfRule>
    <cfRule type="cellIs" dxfId="2716" priority="74" operator="equal">
      <formula>"Cinza"</formula>
    </cfRule>
    <cfRule type="cellIs" dxfId="2715" priority="73" operator="equal">
      <formula>"Roxo"</formula>
    </cfRule>
    <cfRule type="cellIs" dxfId="2714" priority="71" operator="equal">
      <formula>"Laranja"</formula>
    </cfRule>
    <cfRule type="cellIs" dxfId="2713" priority="72" operator="equal">
      <formula>"Preto"</formula>
    </cfRule>
  </conditionalFormatting>
  <conditionalFormatting sqref="C56">
    <cfRule type="cellIs" dxfId="2712" priority="89" operator="equal">
      <formula>"Roxo"</formula>
    </cfRule>
    <cfRule type="cellIs" dxfId="2711" priority="87" operator="equal">
      <formula>"Laranja"</formula>
    </cfRule>
    <cfRule type="cellIs" dxfId="2710" priority="90" operator="equal">
      <formula>"Cinza"</formula>
    </cfRule>
    <cfRule type="cellIs" dxfId="2709" priority="91" operator="equal">
      <formula>"Amarelo"</formula>
    </cfRule>
    <cfRule type="cellIs" dxfId="2708" priority="92" operator="equal">
      <formula>"Verde"</formula>
    </cfRule>
    <cfRule type="cellIs" dxfId="2707" priority="93" operator="equal">
      <formula>"Vermelho"</formula>
    </cfRule>
    <cfRule type="cellIs" dxfId="2706" priority="94" operator="equal">
      <formula>"Azul"</formula>
    </cfRule>
    <cfRule type="cellIs" dxfId="2705" priority="88" operator="equal">
      <formula>"Preto"</formula>
    </cfRule>
  </conditionalFormatting>
  <conditionalFormatting sqref="C69">
    <cfRule type="cellIs" dxfId="2704" priority="103" operator="equal">
      <formula>"Laranja"</formula>
    </cfRule>
    <cfRule type="cellIs" dxfId="2703" priority="108" operator="equal">
      <formula>"Verde"</formula>
    </cfRule>
    <cfRule type="cellIs" dxfId="2702" priority="107" operator="equal">
      <formula>"Amarelo"</formula>
    </cfRule>
    <cfRule type="cellIs" dxfId="2701" priority="106" operator="equal">
      <formula>"Cinza"</formula>
    </cfRule>
    <cfRule type="cellIs" dxfId="2700" priority="105" operator="equal">
      <formula>"Roxo"</formula>
    </cfRule>
    <cfRule type="cellIs" dxfId="2699" priority="104" operator="equal">
      <formula>"Preto"</formula>
    </cfRule>
    <cfRule type="cellIs" dxfId="2698" priority="110" operator="equal">
      <formula>"Azul"</formula>
    </cfRule>
    <cfRule type="cellIs" dxfId="2697" priority="109" operator="equal">
      <formula>"Vermelho"</formula>
    </cfRule>
  </conditionalFormatting>
  <conditionalFormatting sqref="C82">
    <cfRule type="cellIs" dxfId="2696" priority="126" operator="equal">
      <formula>"Azul"</formula>
    </cfRule>
    <cfRule type="cellIs" dxfId="2695" priority="119" operator="equal">
      <formula>"Laranja"</formula>
    </cfRule>
    <cfRule type="cellIs" dxfId="2694" priority="120" operator="equal">
      <formula>"Preto"</formula>
    </cfRule>
    <cfRule type="cellIs" dxfId="2693" priority="121" operator="equal">
      <formula>"Roxo"</formula>
    </cfRule>
    <cfRule type="cellIs" dxfId="2692" priority="122" operator="equal">
      <formula>"Cinza"</formula>
    </cfRule>
    <cfRule type="cellIs" dxfId="2691" priority="123" operator="equal">
      <formula>"Amarelo"</formula>
    </cfRule>
    <cfRule type="cellIs" dxfId="2690" priority="124" operator="equal">
      <formula>"Verde"</formula>
    </cfRule>
    <cfRule type="cellIs" dxfId="2689" priority="125" operator="equal">
      <formula>"Vermelho"</formula>
    </cfRule>
  </conditionalFormatting>
  <conditionalFormatting sqref="C95">
    <cfRule type="cellIs" dxfId="2688" priority="142" operator="equal">
      <formula>"Azul"</formula>
    </cfRule>
    <cfRule type="cellIs" dxfId="2687" priority="141" operator="equal">
      <formula>"Vermelho"</formula>
    </cfRule>
    <cfRule type="cellIs" dxfId="2686" priority="140" operator="equal">
      <formula>"Verde"</formula>
    </cfRule>
    <cfRule type="cellIs" dxfId="2685" priority="139" operator="equal">
      <formula>"Amarelo"</formula>
    </cfRule>
    <cfRule type="cellIs" dxfId="2684" priority="138" operator="equal">
      <formula>"Cinza"</formula>
    </cfRule>
    <cfRule type="cellIs" dxfId="2683" priority="137" operator="equal">
      <formula>"Roxo"</formula>
    </cfRule>
    <cfRule type="cellIs" dxfId="2682" priority="136" operator="equal">
      <formula>"Preto"</formula>
    </cfRule>
    <cfRule type="cellIs" dxfId="2681" priority="135" operator="equal">
      <formula>"Laranja"</formula>
    </cfRule>
  </conditionalFormatting>
  <conditionalFormatting sqref="C108">
    <cfRule type="cellIs" dxfId="2680" priority="154" operator="equal">
      <formula>"Cinza"</formula>
    </cfRule>
    <cfRule type="cellIs" dxfId="2679" priority="153" operator="equal">
      <formula>"Roxo"</formula>
    </cfRule>
    <cfRule type="cellIs" dxfId="2678" priority="152" operator="equal">
      <formula>"Preto"</formula>
    </cfRule>
    <cfRule type="cellIs" dxfId="2677" priority="151" operator="equal">
      <formula>"Laranja"</formula>
    </cfRule>
    <cfRule type="cellIs" dxfId="2676" priority="158" operator="equal">
      <formula>"Azul"</formula>
    </cfRule>
    <cfRule type="cellIs" dxfId="2675" priority="157" operator="equal">
      <formula>"Vermelho"</formula>
    </cfRule>
    <cfRule type="cellIs" dxfId="2674" priority="156" operator="equal">
      <formula>"Verde"</formula>
    </cfRule>
    <cfRule type="cellIs" dxfId="2673" priority="155" operator="equal">
      <formula>"Amarelo"</formula>
    </cfRule>
  </conditionalFormatting>
  <conditionalFormatting sqref="C121">
    <cfRule type="cellIs" dxfId="2672" priority="174" operator="equal">
      <formula>"Azul"</formula>
    </cfRule>
    <cfRule type="cellIs" dxfId="2671" priority="168" operator="equal">
      <formula>"Preto"</formula>
    </cfRule>
    <cfRule type="cellIs" dxfId="2670" priority="167" operator="equal">
      <formula>"Laranja"</formula>
    </cfRule>
    <cfRule type="cellIs" dxfId="2669" priority="169" operator="equal">
      <formula>"Roxo"</formula>
    </cfRule>
    <cfRule type="cellIs" dxfId="2668" priority="170" operator="equal">
      <formula>"Cinza"</formula>
    </cfRule>
    <cfRule type="cellIs" dxfId="2667" priority="171" operator="equal">
      <formula>"Amarelo"</formula>
    </cfRule>
    <cfRule type="cellIs" dxfId="2666" priority="172" operator="equal">
      <formula>"Verde"</formula>
    </cfRule>
    <cfRule type="cellIs" dxfId="2665" priority="173" operator="equal">
      <formula>"Vermelho"</formula>
    </cfRule>
  </conditionalFormatting>
  <conditionalFormatting sqref="S4">
    <cfRule type="cellIs" dxfId="2664" priority="31" operator="equal">
      <formula>"Laranja"</formula>
    </cfRule>
    <cfRule type="cellIs" dxfId="2663" priority="35" operator="equal">
      <formula>"Amarelo"</formula>
    </cfRule>
    <cfRule type="cellIs" dxfId="2662" priority="36" operator="equal">
      <formula>"Verde"</formula>
    </cfRule>
    <cfRule type="cellIs" dxfId="2661" priority="38" operator="equal">
      <formula>"Azul"</formula>
    </cfRule>
    <cfRule type="cellIs" dxfId="2660" priority="32" operator="equal">
      <formula>"Preto"</formula>
    </cfRule>
    <cfRule type="cellIs" dxfId="2659" priority="33" operator="equal">
      <formula>"Roxo"</formula>
    </cfRule>
    <cfRule type="cellIs" dxfId="2658" priority="34" operator="equal">
      <formula>"Cinza"</formula>
    </cfRule>
    <cfRule type="cellIs" dxfId="2657" priority="37" operator="equal">
      <formula>"Vermelho"</formula>
    </cfRule>
  </conditionalFormatting>
  <conditionalFormatting sqref="S17">
    <cfRule type="cellIs" dxfId="2656" priority="52" operator="equal">
      <formula>"Verde"</formula>
    </cfRule>
    <cfRule type="cellIs" dxfId="2655" priority="53" operator="equal">
      <formula>"Vermelho"</formula>
    </cfRule>
    <cfRule type="cellIs" dxfId="2654" priority="54" operator="equal">
      <formula>"Azul"</formula>
    </cfRule>
    <cfRule type="cellIs" dxfId="2653" priority="47" operator="equal">
      <formula>"Laranja"</formula>
    </cfRule>
    <cfRule type="cellIs" dxfId="2652" priority="48" operator="equal">
      <formula>"Preto"</formula>
    </cfRule>
    <cfRule type="cellIs" dxfId="2651" priority="49" operator="equal">
      <formula>"Roxo"</formula>
    </cfRule>
    <cfRule type="cellIs" dxfId="2650" priority="50" operator="equal">
      <formula>"Cinza"</formula>
    </cfRule>
    <cfRule type="cellIs" dxfId="2649" priority="51" operator="equal">
      <formula>"Amarelo"</formula>
    </cfRule>
  </conditionalFormatting>
  <conditionalFormatting sqref="S30">
    <cfRule type="cellIs" dxfId="2648" priority="67" operator="equal">
      <formula>"Amarelo"</formula>
    </cfRule>
    <cfRule type="cellIs" dxfId="2647" priority="68" operator="equal">
      <formula>"Verde"</formula>
    </cfRule>
    <cfRule type="cellIs" dxfId="2646" priority="69" operator="equal">
      <formula>"Vermelho"</formula>
    </cfRule>
    <cfRule type="cellIs" dxfId="2645" priority="70" operator="equal">
      <formula>"Azul"</formula>
    </cfRule>
    <cfRule type="cellIs" dxfId="2644" priority="63" operator="equal">
      <formula>"Laranja"</formula>
    </cfRule>
    <cfRule type="cellIs" dxfId="2643" priority="64" operator="equal">
      <formula>"Preto"</formula>
    </cfRule>
    <cfRule type="cellIs" dxfId="2642" priority="65" operator="equal">
      <formula>"Roxo"</formula>
    </cfRule>
    <cfRule type="cellIs" dxfId="2641" priority="66" operator="equal">
      <formula>"Cinza"</formula>
    </cfRule>
  </conditionalFormatting>
  <conditionalFormatting sqref="S43">
    <cfRule type="cellIs" dxfId="2640" priority="82" operator="equal">
      <formula>"Cinza"</formula>
    </cfRule>
    <cfRule type="cellIs" dxfId="2639" priority="81" operator="equal">
      <formula>"Roxo"</formula>
    </cfRule>
    <cfRule type="cellIs" dxfId="2638" priority="80" operator="equal">
      <formula>"Preto"</formula>
    </cfRule>
    <cfRule type="cellIs" dxfId="2637" priority="79" operator="equal">
      <formula>"Laranja"</formula>
    </cfRule>
    <cfRule type="cellIs" dxfId="2636" priority="84" operator="equal">
      <formula>"Verde"</formula>
    </cfRule>
    <cfRule type="cellIs" dxfId="2635" priority="85" operator="equal">
      <formula>"Vermelho"</formula>
    </cfRule>
    <cfRule type="cellIs" dxfId="2634" priority="83" operator="equal">
      <formula>"Amarelo"</formula>
    </cfRule>
    <cfRule type="cellIs" dxfId="2633" priority="86" operator="equal">
      <formula>"Azul"</formula>
    </cfRule>
  </conditionalFormatting>
  <conditionalFormatting sqref="S56">
    <cfRule type="cellIs" dxfId="2632" priority="102" operator="equal">
      <formula>"Azul"</formula>
    </cfRule>
    <cfRule type="cellIs" dxfId="2631" priority="101" operator="equal">
      <formula>"Vermelho"</formula>
    </cfRule>
    <cfRule type="cellIs" dxfId="2630" priority="100" operator="equal">
      <formula>"Verde"</formula>
    </cfRule>
    <cfRule type="cellIs" dxfId="2629" priority="99" operator="equal">
      <formula>"Amarelo"</formula>
    </cfRule>
    <cfRule type="cellIs" dxfId="2628" priority="98" operator="equal">
      <formula>"Cinza"</formula>
    </cfRule>
    <cfRule type="cellIs" dxfId="2627" priority="97" operator="equal">
      <formula>"Roxo"</formula>
    </cfRule>
    <cfRule type="cellIs" dxfId="2626" priority="96" operator="equal">
      <formula>"Preto"</formula>
    </cfRule>
    <cfRule type="cellIs" dxfId="2625" priority="95" operator="equal">
      <formula>"Laranja"</formula>
    </cfRule>
  </conditionalFormatting>
  <conditionalFormatting sqref="S69">
    <cfRule type="cellIs" dxfId="2624" priority="111" operator="equal">
      <formula>"Laranja"</formula>
    </cfRule>
    <cfRule type="cellIs" dxfId="2623" priority="112" operator="equal">
      <formula>"Preto"</formula>
    </cfRule>
    <cfRule type="cellIs" dxfId="2622" priority="113" operator="equal">
      <formula>"Roxo"</formula>
    </cfRule>
    <cfRule type="cellIs" dxfId="2621" priority="114" operator="equal">
      <formula>"Cinza"</formula>
    </cfRule>
    <cfRule type="cellIs" dxfId="2620" priority="115" operator="equal">
      <formula>"Amarelo"</formula>
    </cfRule>
    <cfRule type="cellIs" dxfId="2619" priority="116" operator="equal">
      <formula>"Verde"</formula>
    </cfRule>
    <cfRule type="cellIs" dxfId="2618" priority="117" operator="equal">
      <formula>"Vermelho"</formula>
    </cfRule>
    <cfRule type="cellIs" dxfId="2617" priority="118" operator="equal">
      <formula>"Azul"</formula>
    </cfRule>
  </conditionalFormatting>
  <conditionalFormatting sqref="S82">
    <cfRule type="cellIs" dxfId="2616" priority="128" operator="equal">
      <formula>"Preto"</formula>
    </cfRule>
    <cfRule type="cellIs" dxfId="2615" priority="129" operator="equal">
      <formula>"Roxo"</formula>
    </cfRule>
    <cfRule type="cellIs" dxfId="2614" priority="130" operator="equal">
      <formula>"Cinza"</formula>
    </cfRule>
    <cfRule type="cellIs" dxfId="2613" priority="131" operator="equal">
      <formula>"Amarelo"</formula>
    </cfRule>
    <cfRule type="cellIs" dxfId="2612" priority="132" operator="equal">
      <formula>"Verde"</formula>
    </cfRule>
    <cfRule type="cellIs" dxfId="2611" priority="133" operator="equal">
      <formula>"Vermelho"</formula>
    </cfRule>
    <cfRule type="cellIs" dxfId="2610" priority="134" operator="equal">
      <formula>"Azul"</formula>
    </cfRule>
    <cfRule type="cellIs" dxfId="2609" priority="127" operator="equal">
      <formula>"Laranja"</formula>
    </cfRule>
  </conditionalFormatting>
  <conditionalFormatting sqref="S95">
    <cfRule type="cellIs" dxfId="2608" priority="144" operator="equal">
      <formula>"Preto"</formula>
    </cfRule>
    <cfRule type="cellIs" dxfId="2607" priority="150" operator="equal">
      <formula>"Azul"</formula>
    </cfRule>
    <cfRule type="cellIs" dxfId="2606" priority="149" operator="equal">
      <formula>"Vermelho"</formula>
    </cfRule>
    <cfRule type="cellIs" dxfId="2605" priority="148" operator="equal">
      <formula>"Verde"</formula>
    </cfRule>
    <cfRule type="cellIs" dxfId="2604" priority="147" operator="equal">
      <formula>"Amarelo"</formula>
    </cfRule>
    <cfRule type="cellIs" dxfId="2603" priority="146" operator="equal">
      <formula>"Cinza"</formula>
    </cfRule>
    <cfRule type="cellIs" dxfId="2602" priority="145" operator="equal">
      <formula>"Roxo"</formula>
    </cfRule>
    <cfRule type="cellIs" dxfId="2601" priority="143" operator="equal">
      <formula>"Laranja"</formula>
    </cfRule>
  </conditionalFormatting>
  <conditionalFormatting sqref="S108">
    <cfRule type="cellIs" dxfId="2600" priority="159" operator="equal">
      <formula>"Laranja"</formula>
    </cfRule>
    <cfRule type="cellIs" dxfId="2599" priority="160" operator="equal">
      <formula>"Preto"</formula>
    </cfRule>
    <cfRule type="cellIs" dxfId="2598" priority="161" operator="equal">
      <formula>"Roxo"</formula>
    </cfRule>
    <cfRule type="cellIs" dxfId="2597" priority="162" operator="equal">
      <formula>"Cinza"</formula>
    </cfRule>
    <cfRule type="cellIs" dxfId="2596" priority="163" operator="equal">
      <formula>"Amarelo"</formula>
    </cfRule>
    <cfRule type="cellIs" dxfId="2595" priority="164" operator="equal">
      <formula>"Verde"</formula>
    </cfRule>
    <cfRule type="cellIs" dxfId="2594" priority="166" operator="equal">
      <formula>"Azul"</formula>
    </cfRule>
    <cfRule type="cellIs" dxfId="2593" priority="165" operator="equal">
      <formula>"Vermelho"</formula>
    </cfRule>
  </conditionalFormatting>
  <conditionalFormatting sqref="S121">
    <cfRule type="cellIs" dxfId="2592" priority="175" operator="equal">
      <formula>"Laranja"</formula>
    </cfRule>
    <cfRule type="cellIs" dxfId="2591" priority="176" operator="equal">
      <formula>"Preto"</formula>
    </cfRule>
    <cfRule type="cellIs" dxfId="2590" priority="177" operator="equal">
      <formula>"Roxo"</formula>
    </cfRule>
    <cfRule type="cellIs" dxfId="2589" priority="178" operator="equal">
      <formula>"Cinza"</formula>
    </cfRule>
    <cfRule type="cellIs" dxfId="2588" priority="179" operator="equal">
      <formula>"Amarelo"</formula>
    </cfRule>
    <cfRule type="cellIs" dxfId="2587" priority="180" operator="equal">
      <formula>"Verde"</formula>
    </cfRule>
    <cfRule type="cellIs" dxfId="2586" priority="181" operator="equal">
      <formula>"Vermelho"</formula>
    </cfRule>
    <cfRule type="cellIs" dxfId="2585" priority="182" operator="equal">
      <formula>"Azul"</formula>
    </cfRule>
  </conditionalFormatting>
  <conditionalFormatting sqref="W43:AC76 AF44:AF45 AI44:AI45">
    <cfRule type="cellIs" dxfId="2584" priority="15" operator="greaterThan">
      <formula>0</formula>
    </cfRule>
  </conditionalFormatting>
  <conditionalFormatting sqref="AD3:AD5">
    <cfRule type="top10" dxfId="2583" priority="183" rank="1"/>
  </conditionalFormatting>
  <conditionalFormatting sqref="AD6:AD10">
    <cfRule type="top10" dxfId="2582" priority="14" rank="1"/>
  </conditionalFormatting>
  <conditionalFormatting sqref="AD11:AD18">
    <cfRule type="top10" dxfId="2581" priority="13" rank="2"/>
  </conditionalFormatting>
  <conditionalFormatting sqref="AD19:AD23">
    <cfRule type="top10" dxfId="2580" priority="12" rank="1"/>
  </conditionalFormatting>
  <conditionalFormatting sqref="AD24:AD31">
    <cfRule type="top10" dxfId="2579" priority="11" rank="2"/>
  </conditionalFormatting>
  <conditionalFormatting sqref="AD32:AD36">
    <cfRule type="top10" dxfId="2578" priority="10" rank="1"/>
  </conditionalFormatting>
  <conditionalFormatting sqref="AE3:AE36">
    <cfRule type="cellIs" dxfId="2577" priority="1" operator="equal">
      <formula>2</formula>
    </cfRule>
  </conditionalFormatting>
  <conditionalFormatting sqref="AF3:AF5">
    <cfRule type="top10" dxfId="2576" priority="22" rank="1"/>
  </conditionalFormatting>
  <conditionalFormatting sqref="AF6:AF10">
    <cfRule type="top10" dxfId="2575" priority="21" rank="1"/>
  </conditionalFormatting>
  <conditionalFormatting sqref="AF11:AF18">
    <cfRule type="top10" dxfId="2574" priority="20" rank="2"/>
  </conditionalFormatting>
  <conditionalFormatting sqref="AF19:AF23">
    <cfRule type="top10" dxfId="2573" priority="19" rank="1"/>
  </conditionalFormatting>
  <conditionalFormatting sqref="AF24:AF31">
    <cfRule type="top10" dxfId="2572" priority="18" rank="2"/>
  </conditionalFormatting>
  <conditionalFormatting sqref="AF32:AF36">
    <cfRule type="top10" dxfId="2571" priority="17" rank="1"/>
  </conditionalFormatting>
  <conditionalFormatting sqref="AG3:AG36">
    <cfRule type="cellIs" dxfId="2570" priority="16" operator="greaterThan">
      <formula>0</formula>
    </cfRule>
  </conditionalFormatting>
  <conditionalFormatting sqref="AH3:AH5">
    <cfRule type="top10" dxfId="2569" priority="7" bottom="1" rank="1"/>
  </conditionalFormatting>
  <conditionalFormatting sqref="AH6:AH10">
    <cfRule type="top10" dxfId="2568" priority="6" bottom="1" rank="1"/>
  </conditionalFormatting>
  <conditionalFormatting sqref="AH11:AH18">
    <cfRule type="top10" dxfId="2567" priority="5" bottom="1" rank="2"/>
  </conditionalFormatting>
  <conditionalFormatting sqref="AH19:AH23">
    <cfRule type="top10" dxfId="2566" priority="4" bottom="1" rank="1"/>
  </conditionalFormatting>
  <conditionalFormatting sqref="AH1:AI1">
    <cfRule type="cellIs" dxfId="2565" priority="8" operator="equal">
      <formula>2</formula>
    </cfRule>
    <cfRule type="cellIs" dxfId="2564" priority="9" operator="equal">
      <formula>1</formula>
    </cfRule>
  </conditionalFormatting>
  <conditionalFormatting sqref="AI24:AI31">
    <cfRule type="top10" dxfId="2563" priority="3" rank="2"/>
  </conditionalFormatting>
  <conditionalFormatting sqref="AI32:AI36">
    <cfRule type="top10" dxfId="2562" priority="2" rank="1"/>
  </conditionalFormatting>
  <pageMargins left="0.7" right="0.7" top="0.75" bottom="0.75" header="0" footer="0"/>
  <pageSetup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64115-8B2B-4DF0-A386-D88ADEF313D9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V64" sqref="V64"/>
      <selection pane="topRight" activeCell="V64" sqref="V64"/>
      <selection pane="bottomLeft" activeCell="V64" sqref="V64"/>
      <selection pane="bottomRight" activeCell="V64" sqref="V64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W28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77</v>
      </c>
      <c r="W3" s="169">
        <f t="shared" ref="W3:W36" si="0">COUNTIF($C$2:$C$123,V3)+COUNTIF($S$2:$S$123,V3)</f>
        <v>6</v>
      </c>
      <c r="X3" s="164">
        <f t="shared" ref="X3:X36" si="1">SUMIF($C$2:$C$123,V3,$F$2:$F$123)+SUMIF($S$2:$S$123,V3,$M$2:$M$123)</f>
        <v>6</v>
      </c>
      <c r="Y3" s="164">
        <f t="shared" ref="Y3:Y36" si="2">SUMIF($C$2:$C$123,V3,$G$2:$G$123)+SUMIF($S$2:$S$123,V3,$N$2:$N$123)</f>
        <v>10</v>
      </c>
      <c r="Z3" s="164">
        <f t="shared" ref="Z3:Z36" si="3">SUMIF($C$2:$C$123,V3,$H$2:$H$123)+SUMIF($S$2:$S$123,V3,$O$2:$O$123)</f>
        <v>1</v>
      </c>
      <c r="AA3" s="164">
        <f>SUMIF($C$2:$C$123,V3,$I$2:$I$123)+SUMIF($S$2:$S$123,V3,$P$2:P$123)</f>
        <v>2</v>
      </c>
      <c r="AB3" s="174">
        <f t="shared" ref="AB3:AB36" si="4">SUMIF($C$2:$C$123,V3,$J$2:$J$123)+SUMIF($S$2:$S$123,V3,$Q$2:$Q$123)</f>
        <v>3</v>
      </c>
      <c r="AC3" s="180">
        <f t="shared" ref="AC3:AC36" si="5">SUMIF($C$2:$C$123,V3,$E$2:$E$123)+SUMIF($S$2:$S$123,V3,$L$2:$L$123)</f>
        <v>5</v>
      </c>
      <c r="AD3" s="183">
        <f t="shared" ref="AD3:AD36" si="6">IFERROR(IF(W3&gt;=($AI$42*$AI$43),(AC3)/(W3*3),"-"),"-")</f>
        <v>0.27777777777777779</v>
      </c>
      <c r="AE3" s="180">
        <f>IF(W3&gt;0,IF(AH3=MIN($AH$3:$AH$5),2,0),)</f>
        <v>0</v>
      </c>
      <c r="AF3" s="190">
        <f>IF(W3&gt;0,IF(AD3=MAX($AD$3:$AD$5),AC3+AE3+2,AC3+AE3),)</f>
        <v>5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1.6666666666666667</v>
      </c>
      <c r="AI3" s="206">
        <f>IFERROR(IF(W3&gt;=($AI$42*$AI$43),X3/W3,"-"),"-")</f>
        <v>1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199</v>
      </c>
      <c r="D4" s="49">
        <f>SUM(D5:D14)</f>
        <v>1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1</v>
      </c>
      <c r="S4" s="149" t="s">
        <v>198</v>
      </c>
      <c r="T4" s="34"/>
      <c r="U4" s="159" t="s">
        <v>18</v>
      </c>
      <c r="V4" s="197" t="s">
        <v>164</v>
      </c>
      <c r="W4" s="170">
        <f t="shared" si="0"/>
        <v>6</v>
      </c>
      <c r="X4" s="52">
        <f t="shared" si="1"/>
        <v>10</v>
      </c>
      <c r="Y4" s="52">
        <f t="shared" si="2"/>
        <v>6</v>
      </c>
      <c r="Z4" s="52">
        <f t="shared" si="3"/>
        <v>3</v>
      </c>
      <c r="AA4" s="52">
        <f>SUMIF($C$2:$C$123,V4,$I$2:$I$123)+SUMIF($S$2:$S$123,V4,$P$2:P$123)</f>
        <v>2</v>
      </c>
      <c r="AB4" s="171">
        <f t="shared" si="4"/>
        <v>1</v>
      </c>
      <c r="AC4" s="178">
        <f t="shared" si="5"/>
        <v>11</v>
      </c>
      <c r="AD4" s="181">
        <f t="shared" si="6"/>
        <v>0.61111111111111116</v>
      </c>
      <c r="AE4" s="178">
        <f>IF(W4&gt;0,IF(AH4=MIN($AH$3:$AH$5),2,0),)</f>
        <v>2</v>
      </c>
      <c r="AF4" s="191">
        <f>IF(W4&gt;0,IF(AD4=MAX($AD$3:$AD$5),AC4+AE4+2,AC4+AE4),)</f>
        <v>15</v>
      </c>
      <c r="AG4" s="187">
        <f t="shared" si="7"/>
        <v>0</v>
      </c>
      <c r="AH4" s="53">
        <f t="shared" si="8"/>
        <v>1</v>
      </c>
      <c r="AI4" s="207">
        <f t="shared" ref="AI4:AI36" si="9">IFERROR(IF(W4&gt;=($AI$42*$AI$43),X4/W4,"-"),"-")</f>
        <v>1.6666666666666667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164</v>
      </c>
      <c r="D5" s="56"/>
      <c r="E5" s="56">
        <f t="shared" ref="E5:E14" si="10">IF((C5=""),0,IF($D$4=$R$4,1,IF($D$4&gt;$R$4,3,IF($D$4&lt;$R$4,0))))</f>
        <v>1</v>
      </c>
      <c r="F5" s="56">
        <f t="shared" ref="F5:F14" si="11">$D$4</f>
        <v>1</v>
      </c>
      <c r="G5" s="56">
        <f t="shared" ref="G5:G14" si="12">$R$4</f>
        <v>1</v>
      </c>
      <c r="H5" s="56">
        <f t="shared" ref="H5:H14" si="13">IF((C5=""),0,IF($D$4&gt;$R$4,1,0))</f>
        <v>0</v>
      </c>
      <c r="I5" s="56">
        <f t="shared" ref="I5:I14" si="14">IF((C5=""),0,IF($D$4=$R$4,1,0))</f>
        <v>1</v>
      </c>
      <c r="J5" s="56">
        <f t="shared" ref="J5:J14" si="15">IF((C5=""),0,IF($D$4&lt;$R$4,1,0))</f>
        <v>0</v>
      </c>
      <c r="K5" s="57"/>
      <c r="L5" s="56">
        <f t="shared" ref="L5:L14" si="16">IF((S5=""),0,IF($D$4=$R$4,1,IF($D$4&lt;$R$4,3,IF($D$4&gt;$R$4,0))))</f>
        <v>1</v>
      </c>
      <c r="M5" s="56">
        <f t="shared" ref="M5:M14" si="17">$R$4</f>
        <v>1</v>
      </c>
      <c r="N5" s="56">
        <f t="shared" ref="N5:N14" si="18">$D$4</f>
        <v>1</v>
      </c>
      <c r="O5" s="56">
        <f t="shared" ref="O5:O14" si="19">IF((S5=""),0,IF($D$4&lt;$R$4,1,0))</f>
        <v>0</v>
      </c>
      <c r="P5" s="56">
        <f t="shared" ref="P5:P14" si="20">IF((S5=""),0,IF($D$4=$R$4,1,0))</f>
        <v>1</v>
      </c>
      <c r="Q5" s="56">
        <f t="shared" ref="Q5:Q14" si="21">IF((S5=""),0,IF($D$4&gt;$R$4,1,0))</f>
        <v>0</v>
      </c>
      <c r="R5" s="56"/>
      <c r="S5" s="55" t="s">
        <v>77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13</v>
      </c>
      <c r="D6" s="56"/>
      <c r="E6" s="56">
        <f t="shared" si="10"/>
        <v>1</v>
      </c>
      <c r="F6" s="56">
        <f t="shared" si="11"/>
        <v>1</v>
      </c>
      <c r="G6" s="56">
        <f t="shared" si="12"/>
        <v>1</v>
      </c>
      <c r="H6" s="56">
        <f t="shared" si="13"/>
        <v>0</v>
      </c>
      <c r="I6" s="56">
        <f t="shared" si="14"/>
        <v>1</v>
      </c>
      <c r="J6" s="56">
        <f t="shared" si="15"/>
        <v>0</v>
      </c>
      <c r="K6" s="57"/>
      <c r="L6" s="56">
        <f t="shared" si="16"/>
        <v>1</v>
      </c>
      <c r="M6" s="56">
        <f t="shared" si="17"/>
        <v>1</v>
      </c>
      <c r="N6" s="56">
        <f t="shared" si="18"/>
        <v>1</v>
      </c>
      <c r="O6" s="56">
        <f t="shared" si="19"/>
        <v>0</v>
      </c>
      <c r="P6" s="56">
        <f t="shared" si="20"/>
        <v>1</v>
      </c>
      <c r="Q6" s="56">
        <f t="shared" si="21"/>
        <v>0</v>
      </c>
      <c r="R6" s="56"/>
      <c r="S6" s="55" t="s">
        <v>14</v>
      </c>
      <c r="T6" s="34"/>
      <c r="U6" s="163" t="s">
        <v>78</v>
      </c>
      <c r="V6" s="199" t="s">
        <v>13</v>
      </c>
      <c r="W6" s="169">
        <f t="shared" si="0"/>
        <v>6</v>
      </c>
      <c r="X6" s="164">
        <f t="shared" si="1"/>
        <v>10</v>
      </c>
      <c r="Y6" s="164">
        <f t="shared" si="2"/>
        <v>6</v>
      </c>
      <c r="Z6" s="164">
        <f t="shared" si="3"/>
        <v>3</v>
      </c>
      <c r="AA6" s="164">
        <f>SUMIF($C$2:$C$123,V6,$I$2:$I$123)+SUMIF($S$2:$S$123,V6,$P$2:P$123)</f>
        <v>2</v>
      </c>
      <c r="AB6" s="174">
        <f t="shared" si="4"/>
        <v>1</v>
      </c>
      <c r="AC6" s="180">
        <f t="shared" si="5"/>
        <v>11</v>
      </c>
      <c r="AD6" s="183">
        <f t="shared" si="6"/>
        <v>0.61111111111111116</v>
      </c>
      <c r="AE6" s="180">
        <f>IF(W6&gt;0,IF(AH6=MIN($AH$6:$AH$10),2,0),)</f>
        <v>2</v>
      </c>
      <c r="AF6" s="190">
        <f>IF(W6&gt;0,IF(AD6=MAX($AD$6:$AD$10),AC6+AE6+2,AC6+AE6),)</f>
        <v>15</v>
      </c>
      <c r="AG6" s="189">
        <f t="shared" si="7"/>
        <v>0</v>
      </c>
      <c r="AH6" s="165">
        <f t="shared" si="8"/>
        <v>1</v>
      </c>
      <c r="AI6" s="206">
        <f t="shared" si="9"/>
        <v>1.6666666666666667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145</v>
      </c>
      <c r="D7" s="56"/>
      <c r="E7" s="56">
        <f t="shared" si="10"/>
        <v>1</v>
      </c>
      <c r="F7" s="56">
        <f t="shared" si="11"/>
        <v>1</v>
      </c>
      <c r="G7" s="56">
        <f t="shared" si="12"/>
        <v>1</v>
      </c>
      <c r="H7" s="56">
        <f t="shared" si="13"/>
        <v>0</v>
      </c>
      <c r="I7" s="56">
        <f t="shared" si="14"/>
        <v>1</v>
      </c>
      <c r="J7" s="56">
        <f t="shared" si="15"/>
        <v>0</v>
      </c>
      <c r="K7" s="57"/>
      <c r="L7" s="56">
        <f t="shared" si="16"/>
        <v>1</v>
      </c>
      <c r="M7" s="56">
        <f t="shared" si="17"/>
        <v>1</v>
      </c>
      <c r="N7" s="56">
        <f t="shared" si="18"/>
        <v>1</v>
      </c>
      <c r="O7" s="56">
        <f t="shared" si="19"/>
        <v>0</v>
      </c>
      <c r="P7" s="56">
        <f t="shared" si="20"/>
        <v>1</v>
      </c>
      <c r="Q7" s="56">
        <f t="shared" si="21"/>
        <v>0</v>
      </c>
      <c r="R7" s="56"/>
      <c r="S7" s="55" t="s">
        <v>173</v>
      </c>
      <c r="T7" s="34"/>
      <c r="U7" s="166" t="s">
        <v>78</v>
      </c>
      <c r="V7" s="200" t="s">
        <v>14</v>
      </c>
      <c r="W7" s="170">
        <f t="shared" si="0"/>
        <v>6</v>
      </c>
      <c r="X7" s="52">
        <f t="shared" si="1"/>
        <v>6</v>
      </c>
      <c r="Y7" s="52">
        <f t="shared" si="2"/>
        <v>10</v>
      </c>
      <c r="Z7" s="52">
        <f t="shared" si="3"/>
        <v>1</v>
      </c>
      <c r="AA7" s="52">
        <f>SUMIF($C$2:$C$123,V7,$I$2:$I$123)+SUMIF($S$2:$S$123,V7,$P$2:P$123)</f>
        <v>2</v>
      </c>
      <c r="AB7" s="171">
        <f t="shared" si="4"/>
        <v>3</v>
      </c>
      <c r="AC7" s="178">
        <f t="shared" si="5"/>
        <v>5</v>
      </c>
      <c r="AD7" s="181">
        <f t="shared" si="6"/>
        <v>0.27777777777777779</v>
      </c>
      <c r="AE7" s="178">
        <f>IF(W7&gt;0,IF(AH7=MIN($AH$6:$AH$10),2,0),)</f>
        <v>0</v>
      </c>
      <c r="AF7" s="191">
        <f>IF(W7&gt;0,IF(AD7=MAX($AD$6:$AD$10),AC7+AE7+2,AC7+AE7),)</f>
        <v>5</v>
      </c>
      <c r="AG7" s="187">
        <f t="shared" si="7"/>
        <v>0</v>
      </c>
      <c r="AH7" s="53">
        <f t="shared" si="8"/>
        <v>1.6666666666666667</v>
      </c>
      <c r="AI7" s="207">
        <f t="shared" si="9"/>
        <v>1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146</v>
      </c>
      <c r="D8" s="56"/>
      <c r="E8" s="56">
        <f t="shared" si="10"/>
        <v>1</v>
      </c>
      <c r="F8" s="56">
        <f t="shared" si="11"/>
        <v>1</v>
      </c>
      <c r="G8" s="56">
        <f t="shared" si="12"/>
        <v>1</v>
      </c>
      <c r="H8" s="56">
        <f t="shared" si="13"/>
        <v>0</v>
      </c>
      <c r="I8" s="56">
        <f t="shared" si="14"/>
        <v>1</v>
      </c>
      <c r="J8" s="56">
        <f t="shared" si="15"/>
        <v>0</v>
      </c>
      <c r="K8" s="57"/>
      <c r="L8" s="56">
        <f t="shared" si="16"/>
        <v>1</v>
      </c>
      <c r="M8" s="56">
        <f t="shared" si="17"/>
        <v>1</v>
      </c>
      <c r="N8" s="56">
        <f t="shared" si="18"/>
        <v>1</v>
      </c>
      <c r="O8" s="56">
        <f t="shared" si="19"/>
        <v>0</v>
      </c>
      <c r="P8" s="56">
        <f t="shared" si="20"/>
        <v>1</v>
      </c>
      <c r="Q8" s="56">
        <f t="shared" si="21"/>
        <v>0</v>
      </c>
      <c r="R8" s="56"/>
      <c r="S8" s="55" t="s">
        <v>144</v>
      </c>
      <c r="T8" s="34"/>
      <c r="U8" s="159" t="s">
        <v>78</v>
      </c>
      <c r="V8" s="197"/>
      <c r="W8" s="170">
        <f t="shared" si="0"/>
        <v>0</v>
      </c>
      <c r="X8" s="52">
        <f t="shared" si="1"/>
        <v>0</v>
      </c>
      <c r="Y8" s="52">
        <f t="shared" si="2"/>
        <v>0</v>
      </c>
      <c r="Z8" s="52">
        <f t="shared" si="3"/>
        <v>0</v>
      </c>
      <c r="AA8" s="52">
        <f>SUMIF($C$2:$C$123,V8,$I$2:$I$123)+SUMIF($S$2:$S$123,V8,$P$2:P$123)</f>
        <v>0</v>
      </c>
      <c r="AB8" s="171">
        <f t="shared" si="4"/>
        <v>0</v>
      </c>
      <c r="AC8" s="178">
        <f t="shared" si="5"/>
        <v>0</v>
      </c>
      <c r="AD8" s="181" t="str">
        <f t="shared" si="6"/>
        <v>-</v>
      </c>
      <c r="AE8" s="178">
        <f>IF(W8&gt;0,IF(AH8=MIN($AH$6:$AH$10),2,0),)</f>
        <v>0</v>
      </c>
      <c r="AF8" s="191">
        <f>IF(W8&gt;0,IF(AD8=MAX($AD$6:$AD$10),AC8+AE8+2,AC8+AE8),)</f>
        <v>0</v>
      </c>
      <c r="AG8" s="187">
        <f t="shared" si="7"/>
        <v>0</v>
      </c>
      <c r="AH8" s="53" t="str">
        <f t="shared" si="8"/>
        <v>-</v>
      </c>
      <c r="AI8" s="207" t="str">
        <f t="shared" si="9"/>
        <v>-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 t="s">
        <v>85</v>
      </c>
      <c r="D9" s="56"/>
      <c r="E9" s="56">
        <f t="shared" si="10"/>
        <v>1</v>
      </c>
      <c r="F9" s="56">
        <f t="shared" si="11"/>
        <v>1</v>
      </c>
      <c r="G9" s="56">
        <f t="shared" si="12"/>
        <v>1</v>
      </c>
      <c r="H9" s="56">
        <f t="shared" si="13"/>
        <v>0</v>
      </c>
      <c r="I9" s="56">
        <f t="shared" si="14"/>
        <v>1</v>
      </c>
      <c r="J9" s="56">
        <f t="shared" si="15"/>
        <v>0</v>
      </c>
      <c r="K9" s="57"/>
      <c r="L9" s="56">
        <f t="shared" si="16"/>
        <v>1</v>
      </c>
      <c r="M9" s="56">
        <f t="shared" si="17"/>
        <v>1</v>
      </c>
      <c r="N9" s="56">
        <f t="shared" si="18"/>
        <v>1</v>
      </c>
      <c r="O9" s="56">
        <f t="shared" si="19"/>
        <v>0</v>
      </c>
      <c r="P9" s="56">
        <f t="shared" si="20"/>
        <v>1</v>
      </c>
      <c r="Q9" s="56">
        <f t="shared" si="21"/>
        <v>0</v>
      </c>
      <c r="R9" s="56"/>
      <c r="S9" s="55" t="s">
        <v>113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120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147</v>
      </c>
      <c r="D10" s="56"/>
      <c r="E10" s="56">
        <f t="shared" si="10"/>
        <v>1</v>
      </c>
      <c r="F10" s="56">
        <f t="shared" si="11"/>
        <v>1</v>
      </c>
      <c r="G10" s="56">
        <f t="shared" si="12"/>
        <v>1</v>
      </c>
      <c r="H10" s="56">
        <f t="shared" si="13"/>
        <v>0</v>
      </c>
      <c r="I10" s="56">
        <f t="shared" si="14"/>
        <v>1</v>
      </c>
      <c r="J10" s="56">
        <f t="shared" si="15"/>
        <v>0</v>
      </c>
      <c r="K10" s="57"/>
      <c r="L10" s="56">
        <f t="shared" si="16"/>
        <v>1</v>
      </c>
      <c r="M10" s="56">
        <f t="shared" si="17"/>
        <v>1</v>
      </c>
      <c r="N10" s="56">
        <f t="shared" si="18"/>
        <v>1</v>
      </c>
      <c r="O10" s="56">
        <f t="shared" si="19"/>
        <v>0</v>
      </c>
      <c r="P10" s="56">
        <f t="shared" si="20"/>
        <v>1</v>
      </c>
      <c r="Q10" s="56">
        <f t="shared" si="21"/>
        <v>0</v>
      </c>
      <c r="R10" s="56"/>
      <c r="S10" s="55" t="s">
        <v>143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 t="s">
        <v>117</v>
      </c>
      <c r="D11" s="56"/>
      <c r="E11" s="56">
        <f t="shared" si="10"/>
        <v>1</v>
      </c>
      <c r="F11" s="56">
        <f t="shared" si="11"/>
        <v>1</v>
      </c>
      <c r="G11" s="56">
        <f t="shared" si="12"/>
        <v>1</v>
      </c>
      <c r="H11" s="56">
        <f t="shared" si="13"/>
        <v>0</v>
      </c>
      <c r="I11" s="56">
        <f t="shared" si="14"/>
        <v>1</v>
      </c>
      <c r="J11" s="56">
        <f t="shared" si="15"/>
        <v>0</v>
      </c>
      <c r="K11" s="57"/>
      <c r="L11" s="56">
        <f t="shared" si="16"/>
        <v>1</v>
      </c>
      <c r="M11" s="56">
        <f t="shared" si="17"/>
        <v>1</v>
      </c>
      <c r="N11" s="56">
        <f t="shared" si="18"/>
        <v>1</v>
      </c>
      <c r="O11" s="56">
        <f t="shared" si="19"/>
        <v>0</v>
      </c>
      <c r="P11" s="56">
        <f t="shared" si="20"/>
        <v>1</v>
      </c>
      <c r="Q11" s="56">
        <f t="shared" si="21"/>
        <v>0</v>
      </c>
      <c r="R11" s="56">
        <v>1</v>
      </c>
      <c r="S11" s="55" t="s">
        <v>175</v>
      </c>
      <c r="T11" s="34"/>
      <c r="U11" s="168" t="s">
        <v>121</v>
      </c>
      <c r="V11" s="196" t="s">
        <v>173</v>
      </c>
      <c r="W11" s="169">
        <f t="shared" si="0"/>
        <v>5</v>
      </c>
      <c r="X11" s="164">
        <f t="shared" si="1"/>
        <v>7</v>
      </c>
      <c r="Y11" s="164">
        <f t="shared" si="2"/>
        <v>5</v>
      </c>
      <c r="Z11" s="164">
        <f t="shared" si="3"/>
        <v>2</v>
      </c>
      <c r="AA11" s="164">
        <f>SUMIF($C$2:$C$123,V11,$I$2:$I$123)+SUMIF($S$2:$S$123,V11,$P$2:P$123)</f>
        <v>2</v>
      </c>
      <c r="AB11" s="174">
        <f t="shared" si="4"/>
        <v>1</v>
      </c>
      <c r="AC11" s="180">
        <f t="shared" si="5"/>
        <v>8</v>
      </c>
      <c r="AD11" s="183">
        <f t="shared" si="6"/>
        <v>0.53333333333333333</v>
      </c>
      <c r="AE11" s="180">
        <f t="shared" ref="AE11:AE18" si="22">IF(W11&gt;0,IF(OR(SMALL($AH$11:$AH$18,2)=AH11,SMALL($AH$11:$AH$18,1)=AH11),2,0),)</f>
        <v>2</v>
      </c>
      <c r="AF11" s="190">
        <f t="shared" ref="AF11:AF18" si="23">IF(W11&gt;0,IF(OR(LARGE($AD$11:$AD$18,2)=AD11,LARGE($AD$11:$AD$18,1)=AD11),AC11+AE11+2,AC11+AE11),)</f>
        <v>12</v>
      </c>
      <c r="AG11" s="189">
        <f t="shared" si="7"/>
        <v>1</v>
      </c>
      <c r="AH11" s="165">
        <f t="shared" si="8"/>
        <v>1</v>
      </c>
      <c r="AI11" s="206">
        <f t="shared" si="9"/>
        <v>1.4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15</v>
      </c>
      <c r="D12" s="56">
        <v>1</v>
      </c>
      <c r="E12" s="56">
        <f t="shared" si="10"/>
        <v>1</v>
      </c>
      <c r="F12" s="56">
        <f t="shared" si="11"/>
        <v>1</v>
      </c>
      <c r="G12" s="56">
        <f t="shared" si="12"/>
        <v>1</v>
      </c>
      <c r="H12" s="56">
        <f t="shared" si="13"/>
        <v>0</v>
      </c>
      <c r="I12" s="56">
        <f t="shared" si="14"/>
        <v>1</v>
      </c>
      <c r="J12" s="56">
        <f t="shared" si="15"/>
        <v>0</v>
      </c>
      <c r="K12" s="57"/>
      <c r="L12" s="56">
        <f t="shared" si="16"/>
        <v>1</v>
      </c>
      <c r="M12" s="56">
        <f t="shared" si="17"/>
        <v>1</v>
      </c>
      <c r="N12" s="56">
        <f t="shared" si="18"/>
        <v>1</v>
      </c>
      <c r="O12" s="56">
        <f t="shared" si="19"/>
        <v>0</v>
      </c>
      <c r="P12" s="56">
        <f t="shared" si="20"/>
        <v>1</v>
      </c>
      <c r="Q12" s="56">
        <f t="shared" si="21"/>
        <v>0</v>
      </c>
      <c r="R12" s="56"/>
      <c r="S12" s="55" t="s">
        <v>148</v>
      </c>
      <c r="T12" s="34"/>
      <c r="U12" s="159" t="s">
        <v>121</v>
      </c>
      <c r="V12" s="197" t="s">
        <v>146</v>
      </c>
      <c r="W12" s="170">
        <f t="shared" si="0"/>
        <v>4</v>
      </c>
      <c r="X12" s="52">
        <f t="shared" si="1"/>
        <v>5</v>
      </c>
      <c r="Y12" s="52">
        <f t="shared" si="2"/>
        <v>5</v>
      </c>
      <c r="Z12" s="52">
        <f t="shared" si="3"/>
        <v>2</v>
      </c>
      <c r="AA12" s="52">
        <f>SUMIF($C$2:$C$123,V12,$I$2:$I$123)+SUMIF($S$2:$S$123,V12,$P$2:P$123)</f>
        <v>1</v>
      </c>
      <c r="AB12" s="171">
        <f t="shared" si="4"/>
        <v>1</v>
      </c>
      <c r="AC12" s="178">
        <f t="shared" si="5"/>
        <v>7</v>
      </c>
      <c r="AD12" s="181">
        <f t="shared" si="6"/>
        <v>0.58333333333333337</v>
      </c>
      <c r="AE12" s="178">
        <f t="shared" si="22"/>
        <v>0</v>
      </c>
      <c r="AF12" s="191">
        <f t="shared" si="23"/>
        <v>9</v>
      </c>
      <c r="AG12" s="187">
        <f t="shared" si="7"/>
        <v>0</v>
      </c>
      <c r="AH12" s="53">
        <f t="shared" si="8"/>
        <v>1.25</v>
      </c>
      <c r="AI12" s="207">
        <f t="shared" si="9"/>
        <v>1.25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1</v>
      </c>
      <c r="G13" s="56">
        <f t="shared" si="12"/>
        <v>1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1</v>
      </c>
      <c r="N13" s="56">
        <f t="shared" si="18"/>
        <v>1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197" t="s">
        <v>145</v>
      </c>
      <c r="W13" s="170">
        <f t="shared" si="0"/>
        <v>3</v>
      </c>
      <c r="X13" s="52">
        <f t="shared" si="1"/>
        <v>3</v>
      </c>
      <c r="Y13" s="52">
        <f t="shared" si="2"/>
        <v>4</v>
      </c>
      <c r="Z13" s="52">
        <f t="shared" si="3"/>
        <v>1</v>
      </c>
      <c r="AA13" s="52">
        <f>SUMIF($C$2:$C$123,V13,$I$2:$I$123)+SUMIF($S$2:$S$123,V13,$P$2:P$123)</f>
        <v>1</v>
      </c>
      <c r="AB13" s="171">
        <f t="shared" si="4"/>
        <v>1</v>
      </c>
      <c r="AC13" s="178">
        <f t="shared" si="5"/>
        <v>4</v>
      </c>
      <c r="AD13" s="181">
        <f t="shared" si="6"/>
        <v>0.44444444444444442</v>
      </c>
      <c r="AE13" s="178">
        <f t="shared" si="22"/>
        <v>0</v>
      </c>
      <c r="AF13" s="191">
        <f t="shared" si="23"/>
        <v>4</v>
      </c>
      <c r="AG13" s="187">
        <f t="shared" si="7"/>
        <v>0</v>
      </c>
      <c r="AH13" s="53">
        <f t="shared" si="8"/>
        <v>1.3333333333333333</v>
      </c>
      <c r="AI13" s="207">
        <f t="shared" si="9"/>
        <v>1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1</v>
      </c>
      <c r="G14" s="67">
        <f t="shared" si="12"/>
        <v>1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1</v>
      </c>
      <c r="N14" s="67">
        <f t="shared" si="18"/>
        <v>1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 t="s">
        <v>144</v>
      </c>
      <c r="W14" s="170">
        <f t="shared" si="0"/>
        <v>5</v>
      </c>
      <c r="X14" s="52">
        <f t="shared" si="1"/>
        <v>7</v>
      </c>
      <c r="Y14" s="52">
        <f t="shared" si="2"/>
        <v>5</v>
      </c>
      <c r="Z14" s="52">
        <f t="shared" si="3"/>
        <v>2</v>
      </c>
      <c r="AA14" s="52">
        <f>SUMIF($C$2:$C$123,V14,$I$2:$I$123)+SUMIF($S$2:$S$123,V14,$P$2:P$123)</f>
        <v>2</v>
      </c>
      <c r="AB14" s="171">
        <f t="shared" si="4"/>
        <v>1</v>
      </c>
      <c r="AC14" s="178">
        <f t="shared" si="5"/>
        <v>8</v>
      </c>
      <c r="AD14" s="181">
        <f t="shared" si="6"/>
        <v>0.53333333333333333</v>
      </c>
      <c r="AE14" s="178">
        <f t="shared" si="22"/>
        <v>2</v>
      </c>
      <c r="AF14" s="191">
        <f t="shared" si="23"/>
        <v>12</v>
      </c>
      <c r="AG14" s="187">
        <f t="shared" si="7"/>
        <v>1</v>
      </c>
      <c r="AH14" s="53">
        <f t="shared" si="8"/>
        <v>1</v>
      </c>
      <c r="AI14" s="207">
        <f t="shared" si="9"/>
        <v>1.4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 t="s">
        <v>197</v>
      </c>
      <c r="W15" s="170">
        <f t="shared" si="0"/>
        <v>4</v>
      </c>
      <c r="X15" s="52">
        <f t="shared" si="1"/>
        <v>6</v>
      </c>
      <c r="Y15" s="52">
        <f t="shared" si="2"/>
        <v>7</v>
      </c>
      <c r="Z15" s="52">
        <f t="shared" si="3"/>
        <v>1</v>
      </c>
      <c r="AA15" s="52">
        <f>SUMIF($C$2:$C$123,V15,$I$2:$I$123)+SUMIF($S$2:$S$123,V15,$P$2:P$123)</f>
        <v>1</v>
      </c>
      <c r="AB15" s="171">
        <f t="shared" si="4"/>
        <v>2</v>
      </c>
      <c r="AC15" s="178">
        <f t="shared" si="5"/>
        <v>4</v>
      </c>
      <c r="AD15" s="181">
        <f t="shared" si="6"/>
        <v>0.33333333333333331</v>
      </c>
      <c r="AE15" s="178">
        <f t="shared" si="22"/>
        <v>0</v>
      </c>
      <c r="AF15" s="191">
        <f t="shared" si="23"/>
        <v>4</v>
      </c>
      <c r="AG15" s="187">
        <f t="shared" si="7"/>
        <v>0</v>
      </c>
      <c r="AH15" s="53">
        <f t="shared" si="8"/>
        <v>1.75</v>
      </c>
      <c r="AI15" s="207">
        <f t="shared" si="9"/>
        <v>1.5</v>
      </c>
      <c r="AJ15" s="34"/>
      <c r="AS15" s="97"/>
      <c r="AT15" s="294"/>
      <c r="AU15" s="288"/>
      <c r="AV15" s="426" t="s">
        <v>143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175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/>
      <c r="W16" s="170">
        <f t="shared" si="0"/>
        <v>0</v>
      </c>
      <c r="X16" s="52">
        <f t="shared" si="1"/>
        <v>0</v>
      </c>
      <c r="Y16" s="52">
        <f t="shared" si="2"/>
        <v>0</v>
      </c>
      <c r="Z16" s="52">
        <f t="shared" si="3"/>
        <v>0</v>
      </c>
      <c r="AA16" s="52">
        <f>SUMIF($C$2:$C$123,V16,$I$2:$I$123)+SUMIF($S$2:$S$123,V16,$P$2:P$123)</f>
        <v>0</v>
      </c>
      <c r="AB16" s="171">
        <f t="shared" si="4"/>
        <v>0</v>
      </c>
      <c r="AC16" s="178">
        <f t="shared" si="5"/>
        <v>0</v>
      </c>
      <c r="AD16" s="181" t="str">
        <f t="shared" si="6"/>
        <v>-</v>
      </c>
      <c r="AE16" s="178">
        <f t="shared" si="22"/>
        <v>0</v>
      </c>
      <c r="AF16" s="191">
        <f t="shared" si="23"/>
        <v>0</v>
      </c>
      <c r="AG16" s="187">
        <f t="shared" si="7"/>
        <v>0</v>
      </c>
      <c r="AH16" s="53" t="str">
        <f t="shared" si="8"/>
        <v>-</v>
      </c>
      <c r="AI16" s="207" t="str">
        <f t="shared" si="9"/>
        <v>-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Branco</v>
      </c>
      <c r="D17" s="49">
        <f>SUM(D18:D27)</f>
        <v>2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2</v>
      </c>
      <c r="S17" s="48" t="str">
        <f>C4</f>
        <v>Preto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Ralph</v>
      </c>
      <c r="D18" s="56"/>
      <c r="E18" s="56">
        <f t="shared" ref="E18:E27" si="24">IF((C18=""),0,IF($D$17=$R$17,1,IF($D$17&gt;$R$17,3,IF($D$17&lt;$R$17,0))))</f>
        <v>1</v>
      </c>
      <c r="F18" s="56">
        <f t="shared" ref="F18:F27" si="25">$D$17</f>
        <v>2</v>
      </c>
      <c r="G18" s="56">
        <f t="shared" ref="G18:G27" si="26">$R$17</f>
        <v>2</v>
      </c>
      <c r="H18" s="56">
        <f t="shared" ref="H18:H27" si="27">IF((C18=""),0,IF($D$17&gt;$R$17,1,0))</f>
        <v>0</v>
      </c>
      <c r="I18" s="56">
        <f t="shared" ref="I18:I27" si="28">IF((C18=""),0,IF($D$17=$R$17,1,0))</f>
        <v>1</v>
      </c>
      <c r="J18" s="56">
        <f t="shared" ref="J18:J27" si="29">IF((C18=""),0,IF($D$17&lt;$R$17,1,0))</f>
        <v>0</v>
      </c>
      <c r="K18" s="57"/>
      <c r="L18" s="56">
        <f t="shared" ref="L18:L27" si="30">IF((S18=""),0,IF($D$17=$R$17,1,IF($D$17&lt;$R$17,3,IF($D$17&gt;$R$17,0))))</f>
        <v>1</v>
      </c>
      <c r="M18" s="56">
        <f t="shared" ref="M18:M27" si="31">$R$17</f>
        <v>2</v>
      </c>
      <c r="N18" s="56">
        <f t="shared" ref="N18:N27" si="32">$D$17</f>
        <v>2</v>
      </c>
      <c r="O18" s="56">
        <f t="shared" ref="O18:O27" si="33">IF((S18=""),0,IF($D$17&lt;$R$17,1,0))</f>
        <v>0</v>
      </c>
      <c r="P18" s="56">
        <f t="shared" ref="P18:P27" si="34">IF((S18=""),0,IF($D$17=$R$17,1,0))</f>
        <v>1</v>
      </c>
      <c r="Q18" s="56">
        <f t="shared" ref="Q18:Q27" si="35">IF((S18=""),0,IF($D$17&gt;$R$17,1,0))</f>
        <v>0</v>
      </c>
      <c r="R18" s="56"/>
      <c r="S18" s="55" t="str">
        <f>$S$5</f>
        <v>Fabio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14</v>
      </c>
      <c r="D19" s="56"/>
      <c r="E19" s="56">
        <f t="shared" si="24"/>
        <v>1</v>
      </c>
      <c r="F19" s="56">
        <f t="shared" si="25"/>
        <v>2</v>
      </c>
      <c r="G19" s="56">
        <f t="shared" si="26"/>
        <v>2</v>
      </c>
      <c r="H19" s="56">
        <f t="shared" si="27"/>
        <v>0</v>
      </c>
      <c r="I19" s="56">
        <f t="shared" si="28"/>
        <v>1</v>
      </c>
      <c r="J19" s="56">
        <f t="shared" si="29"/>
        <v>0</v>
      </c>
      <c r="K19" s="57"/>
      <c r="L19" s="56">
        <f t="shared" si="30"/>
        <v>1</v>
      </c>
      <c r="M19" s="56">
        <f t="shared" si="31"/>
        <v>2</v>
      </c>
      <c r="N19" s="56">
        <f t="shared" si="32"/>
        <v>2</v>
      </c>
      <c r="O19" s="56">
        <f t="shared" si="33"/>
        <v>0</v>
      </c>
      <c r="P19" s="56">
        <f t="shared" si="34"/>
        <v>1</v>
      </c>
      <c r="Q19" s="56">
        <f t="shared" si="35"/>
        <v>0</v>
      </c>
      <c r="R19" s="56"/>
      <c r="S19" s="55" t="s">
        <v>13</v>
      </c>
      <c r="T19" s="34"/>
      <c r="U19" s="169" t="s">
        <v>83</v>
      </c>
      <c r="V19" s="196" t="s">
        <v>113</v>
      </c>
      <c r="W19" s="169">
        <f t="shared" si="0"/>
        <v>5</v>
      </c>
      <c r="X19" s="164">
        <f t="shared" si="1"/>
        <v>7</v>
      </c>
      <c r="Y19" s="164">
        <f t="shared" si="2"/>
        <v>5</v>
      </c>
      <c r="Z19" s="164">
        <f t="shared" si="3"/>
        <v>2</v>
      </c>
      <c r="AA19" s="164">
        <f>SUMIF($C$2:$C$123,V19,$I$2:$I$123)+SUMIF($S$2:$S$123,V19,$P$2:P$123)</f>
        <v>2</v>
      </c>
      <c r="AB19" s="174">
        <f t="shared" si="4"/>
        <v>1</v>
      </c>
      <c r="AC19" s="180">
        <f t="shared" si="5"/>
        <v>8</v>
      </c>
      <c r="AD19" s="183">
        <f t="shared" si="6"/>
        <v>0.53333333333333333</v>
      </c>
      <c r="AE19" s="180">
        <f>IF(W19&gt;0,IF(AH19=MIN($AH$19:$AH$23),2,0),)</f>
        <v>2</v>
      </c>
      <c r="AF19" s="190">
        <f>IF(W19&gt;0,IF(AD19=MAX($AD$19:$AD$23),AC19+AE19+2,AC19+AE19),)</f>
        <v>12</v>
      </c>
      <c r="AG19" s="189">
        <f t="shared" si="7"/>
        <v>0</v>
      </c>
      <c r="AH19" s="165">
        <f t="shared" si="8"/>
        <v>1</v>
      </c>
      <c r="AI19" s="206">
        <f t="shared" si="9"/>
        <v>1.4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173</v>
      </c>
      <c r="D20" s="56">
        <v>1</v>
      </c>
      <c r="E20" s="56">
        <f t="shared" si="24"/>
        <v>1</v>
      </c>
      <c r="F20" s="56">
        <f t="shared" si="25"/>
        <v>2</v>
      </c>
      <c r="G20" s="56">
        <f t="shared" si="26"/>
        <v>2</v>
      </c>
      <c r="H20" s="56">
        <f t="shared" si="27"/>
        <v>0</v>
      </c>
      <c r="I20" s="56">
        <f t="shared" si="28"/>
        <v>1</v>
      </c>
      <c r="J20" s="56">
        <f t="shared" si="29"/>
        <v>0</v>
      </c>
      <c r="K20" s="57"/>
      <c r="L20" s="56">
        <f t="shared" si="30"/>
        <v>1</v>
      </c>
      <c r="M20" s="56">
        <f t="shared" si="31"/>
        <v>2</v>
      </c>
      <c r="N20" s="56">
        <f t="shared" si="32"/>
        <v>2</v>
      </c>
      <c r="O20" s="56">
        <f t="shared" si="33"/>
        <v>0</v>
      </c>
      <c r="P20" s="56">
        <f t="shared" si="34"/>
        <v>1</v>
      </c>
      <c r="Q20" s="56">
        <f t="shared" si="35"/>
        <v>0</v>
      </c>
      <c r="R20" s="56"/>
      <c r="S20" s="55" t="s">
        <v>245</v>
      </c>
      <c r="T20" s="34"/>
      <c r="U20" s="159" t="s">
        <v>83</v>
      </c>
      <c r="V20" s="197" t="s">
        <v>85</v>
      </c>
      <c r="W20" s="170">
        <f t="shared" si="0"/>
        <v>5</v>
      </c>
      <c r="X20" s="52">
        <f t="shared" si="1"/>
        <v>4</v>
      </c>
      <c r="Y20" s="52">
        <f t="shared" si="2"/>
        <v>8</v>
      </c>
      <c r="Z20" s="52">
        <f t="shared" si="3"/>
        <v>1</v>
      </c>
      <c r="AA20" s="52">
        <f>SUMIF($C$2:$C$123,V20,$I$2:$I$123)+SUMIF($S$2:$S$123,V20,$P$2:P$123)</f>
        <v>1</v>
      </c>
      <c r="AB20" s="171">
        <f t="shared" si="4"/>
        <v>3</v>
      </c>
      <c r="AC20" s="178">
        <f t="shared" si="5"/>
        <v>4</v>
      </c>
      <c r="AD20" s="181">
        <f t="shared" si="6"/>
        <v>0.26666666666666666</v>
      </c>
      <c r="AE20" s="178">
        <f>IF(W20&gt;0,IF(AH20=MIN($AH$19:$AH$23),2,0),)</f>
        <v>0</v>
      </c>
      <c r="AF20" s="191">
        <f>IF(W20&gt;0,IF(AD20=MAX($AD$19:$AD$23),AC20+AE20+2,AC20+AE20),)</f>
        <v>4</v>
      </c>
      <c r="AG20" s="187">
        <f t="shared" si="7"/>
        <v>0</v>
      </c>
      <c r="AH20" s="53">
        <f t="shared" si="8"/>
        <v>1.6</v>
      </c>
      <c r="AI20" s="207">
        <f t="shared" si="9"/>
        <v>0.8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144</v>
      </c>
      <c r="D21" s="56"/>
      <c r="E21" s="56">
        <f t="shared" si="24"/>
        <v>1</v>
      </c>
      <c r="F21" s="56">
        <f t="shared" si="25"/>
        <v>2</v>
      </c>
      <c r="G21" s="56">
        <f t="shared" si="26"/>
        <v>2</v>
      </c>
      <c r="H21" s="56">
        <f t="shared" si="27"/>
        <v>0</v>
      </c>
      <c r="I21" s="56">
        <f t="shared" si="28"/>
        <v>1</v>
      </c>
      <c r="J21" s="56">
        <f t="shared" si="29"/>
        <v>0</v>
      </c>
      <c r="K21" s="57"/>
      <c r="L21" s="56">
        <f t="shared" si="30"/>
        <v>1</v>
      </c>
      <c r="M21" s="56">
        <f t="shared" si="31"/>
        <v>2</v>
      </c>
      <c r="N21" s="56">
        <f t="shared" si="32"/>
        <v>2</v>
      </c>
      <c r="O21" s="56">
        <f t="shared" si="33"/>
        <v>0</v>
      </c>
      <c r="P21" s="56">
        <f t="shared" si="34"/>
        <v>1</v>
      </c>
      <c r="Q21" s="56">
        <f t="shared" si="35"/>
        <v>0</v>
      </c>
      <c r="R21" s="56"/>
      <c r="S21" s="55" t="s">
        <v>197</v>
      </c>
      <c r="T21" s="34"/>
      <c r="U21" s="159" t="s">
        <v>83</v>
      </c>
      <c r="V21" s="197"/>
      <c r="W21" s="170">
        <f t="shared" si="0"/>
        <v>0</v>
      </c>
      <c r="X21" s="52">
        <f t="shared" si="1"/>
        <v>0</v>
      </c>
      <c r="Y21" s="52">
        <f t="shared" si="2"/>
        <v>0</v>
      </c>
      <c r="Z21" s="52">
        <f t="shared" si="3"/>
        <v>0</v>
      </c>
      <c r="AA21" s="52">
        <f>SUMIF($C$2:$C$123,V21,$I$2:$I$123)+SUMIF($S$2:$S$123,V21,$P$2:P$123)</f>
        <v>0</v>
      </c>
      <c r="AB21" s="171">
        <f t="shared" si="4"/>
        <v>0</v>
      </c>
      <c r="AC21" s="178">
        <f t="shared" si="5"/>
        <v>0</v>
      </c>
      <c r="AD21" s="181" t="str">
        <f t="shared" si="6"/>
        <v>-</v>
      </c>
      <c r="AE21" s="178">
        <f>IF(W21&gt;0,IF(AH21=MIN($AH$19:$AH$23),2,0),)</f>
        <v>0</v>
      </c>
      <c r="AF21" s="191">
        <f>IF(W21&gt;0,IF(AD21=MAX($AD$19:$AD$23),AC21+AE21+2,AC21+AE21),)</f>
        <v>0</v>
      </c>
      <c r="AG21" s="187">
        <f t="shared" si="7"/>
        <v>0</v>
      </c>
      <c r="AH21" s="53" t="str">
        <f t="shared" si="8"/>
        <v>-</v>
      </c>
      <c r="AI21" s="207" t="str">
        <f t="shared" si="9"/>
        <v>-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113</v>
      </c>
      <c r="D22" s="56"/>
      <c r="E22" s="56">
        <f t="shared" si="24"/>
        <v>1</v>
      </c>
      <c r="F22" s="56">
        <f t="shared" si="25"/>
        <v>2</v>
      </c>
      <c r="G22" s="56">
        <f t="shared" si="26"/>
        <v>2</v>
      </c>
      <c r="H22" s="56">
        <f t="shared" si="27"/>
        <v>0</v>
      </c>
      <c r="I22" s="56">
        <f t="shared" si="28"/>
        <v>1</v>
      </c>
      <c r="J22" s="56">
        <f t="shared" si="29"/>
        <v>0</v>
      </c>
      <c r="K22" s="57"/>
      <c r="L22" s="56">
        <f t="shared" si="30"/>
        <v>1</v>
      </c>
      <c r="M22" s="56">
        <f t="shared" si="31"/>
        <v>2</v>
      </c>
      <c r="N22" s="56">
        <f t="shared" si="32"/>
        <v>2</v>
      </c>
      <c r="O22" s="56">
        <f t="shared" si="33"/>
        <v>0</v>
      </c>
      <c r="P22" s="56">
        <f t="shared" si="34"/>
        <v>1</v>
      </c>
      <c r="Q22" s="56">
        <f t="shared" si="35"/>
        <v>0</v>
      </c>
      <c r="R22" s="56"/>
      <c r="S22" s="55" t="s">
        <v>235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143</v>
      </c>
      <c r="D23" s="56"/>
      <c r="E23" s="56">
        <f t="shared" si="24"/>
        <v>1</v>
      </c>
      <c r="F23" s="56">
        <f t="shared" si="25"/>
        <v>2</v>
      </c>
      <c r="G23" s="56">
        <f t="shared" si="26"/>
        <v>2</v>
      </c>
      <c r="H23" s="56">
        <f t="shared" si="27"/>
        <v>0</v>
      </c>
      <c r="I23" s="56">
        <f t="shared" si="28"/>
        <v>1</v>
      </c>
      <c r="J23" s="56">
        <f t="shared" si="29"/>
        <v>0</v>
      </c>
      <c r="K23" s="57"/>
      <c r="L23" s="56">
        <f t="shared" si="30"/>
        <v>1</v>
      </c>
      <c r="M23" s="56">
        <f t="shared" si="31"/>
        <v>2</v>
      </c>
      <c r="N23" s="56">
        <f t="shared" si="32"/>
        <v>2</v>
      </c>
      <c r="O23" s="56">
        <f t="shared" si="33"/>
        <v>0</v>
      </c>
      <c r="P23" s="56">
        <f t="shared" si="34"/>
        <v>1</v>
      </c>
      <c r="Q23" s="56">
        <f t="shared" si="35"/>
        <v>0</v>
      </c>
      <c r="R23" s="56"/>
      <c r="S23" s="55" t="s">
        <v>246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113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 t="s">
        <v>175</v>
      </c>
      <c r="D24" s="56">
        <v>1</v>
      </c>
      <c r="E24" s="56">
        <f t="shared" si="24"/>
        <v>1</v>
      </c>
      <c r="F24" s="56">
        <f t="shared" si="25"/>
        <v>2</v>
      </c>
      <c r="G24" s="56">
        <f t="shared" si="26"/>
        <v>2</v>
      </c>
      <c r="H24" s="56">
        <f t="shared" si="27"/>
        <v>0</v>
      </c>
      <c r="I24" s="56">
        <f t="shared" si="28"/>
        <v>1</v>
      </c>
      <c r="J24" s="56">
        <f t="shared" si="29"/>
        <v>0</v>
      </c>
      <c r="K24" s="57"/>
      <c r="L24" s="56">
        <f t="shared" si="30"/>
        <v>1</v>
      </c>
      <c r="M24" s="56">
        <f t="shared" si="31"/>
        <v>2</v>
      </c>
      <c r="N24" s="56">
        <f t="shared" si="32"/>
        <v>2</v>
      </c>
      <c r="O24" s="56">
        <f t="shared" si="33"/>
        <v>0</v>
      </c>
      <c r="P24" s="56">
        <f t="shared" si="34"/>
        <v>1</v>
      </c>
      <c r="Q24" s="56">
        <f t="shared" si="35"/>
        <v>0</v>
      </c>
      <c r="R24" s="56">
        <v>2</v>
      </c>
      <c r="S24" s="55" t="s">
        <v>15</v>
      </c>
      <c r="T24" s="34"/>
      <c r="U24" s="163" t="s">
        <v>86</v>
      </c>
      <c r="V24" s="199" t="s">
        <v>143</v>
      </c>
      <c r="W24" s="169">
        <f t="shared" si="0"/>
        <v>5</v>
      </c>
      <c r="X24" s="164">
        <f t="shared" si="1"/>
        <v>7</v>
      </c>
      <c r="Y24" s="164">
        <f t="shared" si="2"/>
        <v>5</v>
      </c>
      <c r="Z24" s="164">
        <f t="shared" si="3"/>
        <v>2</v>
      </c>
      <c r="AA24" s="164">
        <f>SUMIF($C$2:$C$123,V24,$I$2:$I$123)+SUMIF($S$2:$S$123,V24,$P$2:P$123)</f>
        <v>2</v>
      </c>
      <c r="AB24" s="174">
        <f t="shared" si="4"/>
        <v>1</v>
      </c>
      <c r="AC24" s="180">
        <f t="shared" si="5"/>
        <v>8</v>
      </c>
      <c r="AD24" s="183">
        <f t="shared" si="6"/>
        <v>0.53333333333333333</v>
      </c>
      <c r="AE24" s="180">
        <f t="shared" ref="AE24:AE31" si="36">IF(W24&gt;0,IF(OR(LARGE($AI$24:$AI$31,2)=AI24,LARGE($AI$24:$AI$31,1)=AI24),2,0),)</f>
        <v>2</v>
      </c>
      <c r="AF24" s="190">
        <f t="shared" ref="AF24:AF31" si="37">IF(W24&gt;0,IF(OR(LARGE($AD$24:$AD$31,2)=AD24,LARGE($AD$24:$AD$31,1)=AD24),AC24+AE24+2,AC24+AE24),)</f>
        <v>12</v>
      </c>
      <c r="AG24" s="189">
        <f t="shared" si="7"/>
        <v>0</v>
      </c>
      <c r="AH24" s="165">
        <f t="shared" si="8"/>
        <v>1</v>
      </c>
      <c r="AI24" s="206">
        <f t="shared" si="9"/>
        <v>1.4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148</v>
      </c>
      <c r="D25" s="56"/>
      <c r="E25" s="56">
        <f t="shared" si="24"/>
        <v>1</v>
      </c>
      <c r="F25" s="56">
        <f t="shared" si="25"/>
        <v>2</v>
      </c>
      <c r="G25" s="56">
        <f t="shared" si="26"/>
        <v>2</v>
      </c>
      <c r="H25" s="56">
        <f t="shared" si="27"/>
        <v>0</v>
      </c>
      <c r="I25" s="56">
        <f t="shared" si="28"/>
        <v>1</v>
      </c>
      <c r="J25" s="56">
        <f t="shared" si="29"/>
        <v>0</v>
      </c>
      <c r="K25" s="57"/>
      <c r="L25" s="56">
        <f t="shared" si="30"/>
        <v>1</v>
      </c>
      <c r="M25" s="56">
        <f t="shared" si="31"/>
        <v>2</v>
      </c>
      <c r="N25" s="56">
        <f t="shared" si="32"/>
        <v>2</v>
      </c>
      <c r="O25" s="56">
        <f t="shared" si="33"/>
        <v>0</v>
      </c>
      <c r="P25" s="56">
        <f t="shared" si="34"/>
        <v>1</v>
      </c>
      <c r="Q25" s="56">
        <f t="shared" si="35"/>
        <v>0</v>
      </c>
      <c r="R25" s="56"/>
      <c r="S25" s="55" t="s">
        <v>120</v>
      </c>
      <c r="T25" s="34"/>
      <c r="U25" s="166" t="s">
        <v>86</v>
      </c>
      <c r="V25" s="200" t="s">
        <v>147</v>
      </c>
      <c r="W25" s="170">
        <f t="shared" si="0"/>
        <v>5</v>
      </c>
      <c r="X25" s="52">
        <f t="shared" si="1"/>
        <v>4</v>
      </c>
      <c r="Y25" s="52">
        <f t="shared" si="2"/>
        <v>8</v>
      </c>
      <c r="Z25" s="52">
        <f t="shared" si="3"/>
        <v>1</v>
      </c>
      <c r="AA25" s="52">
        <f>SUMIF($C$2:$C$123,V25,$I$2:$I$123)+SUMIF($S$2:$S$123,V25,$P$2:P$123)</f>
        <v>1</v>
      </c>
      <c r="AB25" s="171">
        <f t="shared" si="4"/>
        <v>3</v>
      </c>
      <c r="AC25" s="178">
        <f t="shared" si="5"/>
        <v>4</v>
      </c>
      <c r="AD25" s="181">
        <f t="shared" si="6"/>
        <v>0.26666666666666666</v>
      </c>
      <c r="AE25" s="178">
        <f t="shared" si="36"/>
        <v>0</v>
      </c>
      <c r="AF25" s="191">
        <f t="shared" si="37"/>
        <v>4</v>
      </c>
      <c r="AG25" s="187">
        <f t="shared" si="7"/>
        <v>0</v>
      </c>
      <c r="AH25" s="53">
        <f t="shared" si="8"/>
        <v>1.6</v>
      </c>
      <c r="AI25" s="207">
        <f t="shared" si="9"/>
        <v>0.8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2</v>
      </c>
      <c r="G26" s="56">
        <f t="shared" si="26"/>
        <v>2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2</v>
      </c>
      <c r="N26" s="56">
        <f t="shared" si="32"/>
        <v>2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200" t="s">
        <v>117</v>
      </c>
      <c r="W26" s="170">
        <f t="shared" si="0"/>
        <v>3</v>
      </c>
      <c r="X26" s="52">
        <f t="shared" si="1"/>
        <v>3</v>
      </c>
      <c r="Y26" s="52">
        <f t="shared" si="2"/>
        <v>4</v>
      </c>
      <c r="Z26" s="52">
        <f t="shared" si="3"/>
        <v>1</v>
      </c>
      <c r="AA26" s="52">
        <f>SUMIF($C$2:$C$123,V26,$I$2:$I$123)+SUMIF($S$2:$S$123,V26,$P$2:P$123)</f>
        <v>1</v>
      </c>
      <c r="AB26" s="171">
        <f t="shared" si="4"/>
        <v>1</v>
      </c>
      <c r="AC26" s="178">
        <f t="shared" si="5"/>
        <v>4</v>
      </c>
      <c r="AD26" s="181">
        <f t="shared" si="6"/>
        <v>0.44444444444444442</v>
      </c>
      <c r="AE26" s="178">
        <f t="shared" si="36"/>
        <v>0</v>
      </c>
      <c r="AF26" s="191">
        <f t="shared" si="37"/>
        <v>4</v>
      </c>
      <c r="AG26" s="187">
        <f t="shared" si="7"/>
        <v>0</v>
      </c>
      <c r="AH26" s="53">
        <f t="shared" si="8"/>
        <v>1.3333333333333333</v>
      </c>
      <c r="AI26" s="207">
        <f t="shared" si="9"/>
        <v>1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2</v>
      </c>
      <c r="G27" s="67">
        <f t="shared" si="26"/>
        <v>2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2</v>
      </c>
      <c r="N27" s="67">
        <f t="shared" si="32"/>
        <v>2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 t="s">
        <v>175</v>
      </c>
      <c r="W27" s="170">
        <f t="shared" si="0"/>
        <v>5</v>
      </c>
      <c r="X27" s="52">
        <f t="shared" si="1"/>
        <v>7</v>
      </c>
      <c r="Y27" s="52">
        <f t="shared" si="2"/>
        <v>5</v>
      </c>
      <c r="Z27" s="52">
        <f t="shared" si="3"/>
        <v>2</v>
      </c>
      <c r="AA27" s="52">
        <f>SUMIF($C$2:$C$123,V27,$I$2:$I$123)+SUMIF($S$2:$S$123,V27,$P$2:P$123)</f>
        <v>2</v>
      </c>
      <c r="AB27" s="171">
        <f t="shared" si="4"/>
        <v>1</v>
      </c>
      <c r="AC27" s="178">
        <f t="shared" si="5"/>
        <v>8</v>
      </c>
      <c r="AD27" s="181">
        <f t="shared" si="6"/>
        <v>0.53333333333333333</v>
      </c>
      <c r="AE27" s="178">
        <f t="shared" si="36"/>
        <v>2</v>
      </c>
      <c r="AF27" s="191">
        <f t="shared" si="37"/>
        <v>12</v>
      </c>
      <c r="AG27" s="187">
        <f t="shared" si="7"/>
        <v>5</v>
      </c>
      <c r="AH27" s="53">
        <f t="shared" si="8"/>
        <v>1</v>
      </c>
      <c r="AI27" s="207">
        <f t="shared" si="9"/>
        <v>1.4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/>
      <c r="W28" s="170">
        <f t="shared" si="0"/>
        <v>0</v>
      </c>
      <c r="X28" s="52">
        <f t="shared" si="1"/>
        <v>0</v>
      </c>
      <c r="Y28" s="52">
        <f t="shared" si="2"/>
        <v>0</v>
      </c>
      <c r="Z28" s="52">
        <f t="shared" si="3"/>
        <v>0</v>
      </c>
      <c r="AA28" s="52">
        <f>SUMIF($C$2:$C$123,V28,$I$2:$I$123)+SUMIF($S$2:$S$123,V28,$P$2:P$123)</f>
        <v>0</v>
      </c>
      <c r="AB28" s="171">
        <f t="shared" si="4"/>
        <v>0</v>
      </c>
      <c r="AC28" s="178">
        <f t="shared" si="5"/>
        <v>0</v>
      </c>
      <c r="AD28" s="181" t="str">
        <f t="shared" si="6"/>
        <v>-</v>
      </c>
      <c r="AE28" s="178">
        <f t="shared" si="36"/>
        <v>0</v>
      </c>
      <c r="AF28" s="191">
        <f t="shared" si="37"/>
        <v>0</v>
      </c>
      <c r="AG28" s="187">
        <f t="shared" si="7"/>
        <v>0</v>
      </c>
      <c r="AH28" s="53" t="str">
        <f t="shared" si="8"/>
        <v>-</v>
      </c>
      <c r="AI28" s="207" t="str">
        <f t="shared" si="9"/>
        <v>-</v>
      </c>
      <c r="AJ28" s="34"/>
      <c r="AS28" s="97"/>
      <c r="AT28" s="294"/>
      <c r="AU28" s="425" t="s">
        <v>210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173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/>
      <c r="W29" s="170">
        <f t="shared" si="0"/>
        <v>0</v>
      </c>
      <c r="X29" s="52">
        <f t="shared" si="1"/>
        <v>0</v>
      </c>
      <c r="Y29" s="52">
        <f t="shared" si="2"/>
        <v>0</v>
      </c>
      <c r="Z29" s="52">
        <f t="shared" si="3"/>
        <v>0</v>
      </c>
      <c r="AA29" s="52">
        <f>SUMIF($C$2:$C$123,V29,$I$2:$I$123)+SUMIF($S$2:$S$123,V29,$P$2:P$123)</f>
        <v>0</v>
      </c>
      <c r="AB29" s="171">
        <f t="shared" si="4"/>
        <v>0</v>
      </c>
      <c r="AC29" s="178">
        <f t="shared" si="5"/>
        <v>0</v>
      </c>
      <c r="AD29" s="181" t="str">
        <f t="shared" si="6"/>
        <v>-</v>
      </c>
      <c r="AE29" s="178">
        <f t="shared" si="36"/>
        <v>0</v>
      </c>
      <c r="AF29" s="191">
        <f t="shared" si="37"/>
        <v>0</v>
      </c>
      <c r="AG29" s="187">
        <f t="shared" si="7"/>
        <v>0</v>
      </c>
      <c r="AH29" s="53" t="str">
        <f t="shared" si="8"/>
        <v>-</v>
      </c>
      <c r="AI29" s="207" t="str">
        <f t="shared" si="9"/>
        <v>-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Preto</v>
      </c>
      <c r="D30" s="49">
        <f>SUM(D31:D40)</f>
        <v>3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1</v>
      </c>
      <c r="S30" s="48" t="str">
        <f>S4</f>
        <v>Branco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Ralph</v>
      </c>
      <c r="D31" s="56"/>
      <c r="E31" s="56">
        <f t="shared" ref="E31:E40" si="38">IF((C31=""),0,IF($D$30=$R$30,1,IF($D$30&gt;$R$30,3,IF($D$30&lt;$R$30,0))))</f>
        <v>3</v>
      </c>
      <c r="F31" s="56">
        <f t="shared" ref="F31:F40" si="39">$D$30</f>
        <v>3</v>
      </c>
      <c r="G31" s="56">
        <f t="shared" ref="G31:G40" si="40">$R$30</f>
        <v>1</v>
      </c>
      <c r="H31" s="56">
        <f t="shared" ref="H31:H40" si="41">IF((C31=""),0,IF($D$30&gt;$R$30,1,0))</f>
        <v>1</v>
      </c>
      <c r="I31" s="56">
        <f t="shared" ref="I31:I40" si="42">IF((C31=""),0,IF($D$30=$R$30,1,0))</f>
        <v>0</v>
      </c>
      <c r="J31" s="56">
        <f t="shared" ref="J31:J40" si="43">IF((C31=""),0,IF($D$30&lt;$R$30,1,0))</f>
        <v>0</v>
      </c>
      <c r="K31" s="57"/>
      <c r="L31" s="56">
        <f t="shared" ref="L31:L40" si="44">IF((S31=""),0,IF($D$30=$R$30,1,IF($D$30&lt;$R$30,3,IF($D$30&gt;$R$30,0))))</f>
        <v>0</v>
      </c>
      <c r="M31" s="56">
        <f t="shared" ref="M31:M40" si="45">$R$30</f>
        <v>1</v>
      </c>
      <c r="N31" s="56">
        <f t="shared" ref="N31:N40" si="46">$D$30</f>
        <v>3</v>
      </c>
      <c r="O31" s="56">
        <f t="shared" ref="O31:O40" si="47">IF((S31=""),0,IF($D$30&lt;$R$30,1,0))</f>
        <v>0</v>
      </c>
      <c r="P31" s="56">
        <f t="shared" ref="P31:P40" si="48">IF((S31=""),0,IF($D$30=$R$30,1,0))</f>
        <v>0</v>
      </c>
      <c r="Q31" s="56">
        <f t="shared" ref="Q31:Q40" si="49">IF((S31=""),0,IF($D$30&gt;$R$30,1,0))</f>
        <v>1</v>
      </c>
      <c r="R31" s="56"/>
      <c r="S31" s="55" t="str">
        <f>$S$5</f>
        <v>Fabio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13</v>
      </c>
      <c r="D32" s="56"/>
      <c r="E32" s="56">
        <f t="shared" si="38"/>
        <v>3</v>
      </c>
      <c r="F32" s="56">
        <f t="shared" si="39"/>
        <v>3</v>
      </c>
      <c r="G32" s="56">
        <f t="shared" si="40"/>
        <v>1</v>
      </c>
      <c r="H32" s="56">
        <f t="shared" si="41"/>
        <v>1</v>
      </c>
      <c r="I32" s="56">
        <f t="shared" si="42"/>
        <v>0</v>
      </c>
      <c r="J32" s="56">
        <f t="shared" si="43"/>
        <v>0</v>
      </c>
      <c r="K32" s="57"/>
      <c r="L32" s="56">
        <f t="shared" si="44"/>
        <v>0</v>
      </c>
      <c r="M32" s="56">
        <f t="shared" si="45"/>
        <v>1</v>
      </c>
      <c r="N32" s="56">
        <f t="shared" si="46"/>
        <v>3</v>
      </c>
      <c r="O32" s="56">
        <f t="shared" si="47"/>
        <v>0</v>
      </c>
      <c r="P32" s="56">
        <f t="shared" si="48"/>
        <v>0</v>
      </c>
      <c r="Q32" s="56">
        <f t="shared" si="49"/>
        <v>1</v>
      </c>
      <c r="R32" s="56"/>
      <c r="S32" s="55" t="s">
        <v>14</v>
      </c>
      <c r="T32" s="34"/>
      <c r="U32" s="163" t="s">
        <v>16</v>
      </c>
      <c r="V32" s="199" t="s">
        <v>15</v>
      </c>
      <c r="W32" s="169">
        <f t="shared" si="0"/>
        <v>6</v>
      </c>
      <c r="X32" s="164">
        <f t="shared" si="1"/>
        <v>8</v>
      </c>
      <c r="Y32" s="164">
        <f t="shared" si="2"/>
        <v>8</v>
      </c>
      <c r="Z32" s="164">
        <f t="shared" si="3"/>
        <v>2</v>
      </c>
      <c r="AA32" s="164">
        <f>SUMIF($C$2:$C$123,V32,$I$2:$I$123)+SUMIF($S$2:$S$123,V32,$P$2:P$123)</f>
        <v>2</v>
      </c>
      <c r="AB32" s="174">
        <f t="shared" si="4"/>
        <v>2</v>
      </c>
      <c r="AC32" s="180">
        <f t="shared" si="5"/>
        <v>8</v>
      </c>
      <c r="AD32" s="183">
        <f t="shared" si="6"/>
        <v>0.44444444444444442</v>
      </c>
      <c r="AE32" s="180">
        <f>IF(W32&gt;0,IF(AI32=MAX($AI$32:$AI$36),2,0),)</f>
        <v>0</v>
      </c>
      <c r="AF32" s="190">
        <f>IF(W32&gt;0,IF(AD32=MAX($AD$32:$AD$36),AC32+AE32+2,AC32+AE32),)</f>
        <v>8</v>
      </c>
      <c r="AG32" s="189">
        <f t="shared" si="7"/>
        <v>5</v>
      </c>
      <c r="AH32" s="165">
        <f t="shared" si="8"/>
        <v>1.3333333333333333</v>
      </c>
      <c r="AI32" s="206">
        <f t="shared" si="9"/>
        <v>1.3333333333333333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13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245</v>
      </c>
      <c r="D33" s="56"/>
      <c r="E33" s="56">
        <f t="shared" si="38"/>
        <v>3</v>
      </c>
      <c r="F33" s="56">
        <f t="shared" si="39"/>
        <v>3</v>
      </c>
      <c r="G33" s="56">
        <f t="shared" si="40"/>
        <v>1</v>
      </c>
      <c r="H33" s="56">
        <f t="shared" si="41"/>
        <v>1</v>
      </c>
      <c r="I33" s="56">
        <f t="shared" si="42"/>
        <v>0</v>
      </c>
      <c r="J33" s="56">
        <f t="shared" si="43"/>
        <v>0</v>
      </c>
      <c r="K33" s="57"/>
      <c r="L33" s="56">
        <f t="shared" si="44"/>
        <v>0</v>
      </c>
      <c r="M33" s="56">
        <f t="shared" si="45"/>
        <v>1</v>
      </c>
      <c r="N33" s="56">
        <f t="shared" si="46"/>
        <v>3</v>
      </c>
      <c r="O33" s="56">
        <f t="shared" si="47"/>
        <v>0</v>
      </c>
      <c r="P33" s="56">
        <f t="shared" si="48"/>
        <v>0</v>
      </c>
      <c r="Q33" s="56">
        <f t="shared" si="49"/>
        <v>1</v>
      </c>
      <c r="R33" s="56"/>
      <c r="S33" s="55" t="s">
        <v>145</v>
      </c>
      <c r="T33" s="34"/>
      <c r="U33" s="166" t="s">
        <v>16</v>
      </c>
      <c r="V33" s="200" t="s">
        <v>148</v>
      </c>
      <c r="W33" s="170">
        <f t="shared" si="0"/>
        <v>4</v>
      </c>
      <c r="X33" s="52">
        <f t="shared" si="1"/>
        <v>5</v>
      </c>
      <c r="Y33" s="52">
        <f t="shared" si="2"/>
        <v>6</v>
      </c>
      <c r="Z33" s="52">
        <f t="shared" si="3"/>
        <v>1</v>
      </c>
      <c r="AA33" s="52">
        <f>SUMIF($C$2:$C$123,V33,$I$2:$I$123)+SUMIF($S$2:$S$123,V33,$P$2:P$123)</f>
        <v>2</v>
      </c>
      <c r="AB33" s="171">
        <f t="shared" si="4"/>
        <v>1</v>
      </c>
      <c r="AC33" s="178">
        <f t="shared" si="5"/>
        <v>5</v>
      </c>
      <c r="AD33" s="181">
        <f t="shared" si="6"/>
        <v>0.41666666666666669</v>
      </c>
      <c r="AE33" s="178">
        <f>IF(W33&gt;0,IF(AI33=MAX($AI$32:$AI$36),2,0),)</f>
        <v>0</v>
      </c>
      <c r="AF33" s="191">
        <f>IF(W33&gt;0,IF(AD33=MAX($AD$32:$AD$36),AC33+AE33+2,AC33+AE33),)</f>
        <v>5</v>
      </c>
      <c r="AG33" s="187">
        <f t="shared" si="7"/>
        <v>2</v>
      </c>
      <c r="AH33" s="53">
        <f t="shared" si="8"/>
        <v>1.5</v>
      </c>
      <c r="AI33" s="207">
        <f t="shared" si="9"/>
        <v>1.25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197</v>
      </c>
      <c r="D34" s="56"/>
      <c r="E34" s="56">
        <f t="shared" si="38"/>
        <v>3</v>
      </c>
      <c r="F34" s="56">
        <f t="shared" si="39"/>
        <v>3</v>
      </c>
      <c r="G34" s="56">
        <f t="shared" si="40"/>
        <v>1</v>
      </c>
      <c r="H34" s="56">
        <f t="shared" si="41"/>
        <v>1</v>
      </c>
      <c r="I34" s="56">
        <f t="shared" si="42"/>
        <v>0</v>
      </c>
      <c r="J34" s="56">
        <f t="shared" si="43"/>
        <v>0</v>
      </c>
      <c r="K34" s="57"/>
      <c r="L34" s="56">
        <f t="shared" si="44"/>
        <v>0</v>
      </c>
      <c r="M34" s="56">
        <f t="shared" si="45"/>
        <v>1</v>
      </c>
      <c r="N34" s="56">
        <f t="shared" si="46"/>
        <v>3</v>
      </c>
      <c r="O34" s="56">
        <f t="shared" si="47"/>
        <v>0</v>
      </c>
      <c r="P34" s="56">
        <f t="shared" si="48"/>
        <v>0</v>
      </c>
      <c r="Q34" s="56">
        <f t="shared" si="49"/>
        <v>1</v>
      </c>
      <c r="R34" s="56"/>
      <c r="S34" s="55" t="s">
        <v>146</v>
      </c>
      <c r="T34" s="34"/>
      <c r="U34" s="166" t="s">
        <v>16</v>
      </c>
      <c r="V34" s="200" t="s">
        <v>120</v>
      </c>
      <c r="W34" s="170">
        <f t="shared" si="0"/>
        <v>5</v>
      </c>
      <c r="X34" s="52">
        <f t="shared" si="1"/>
        <v>8</v>
      </c>
      <c r="Y34" s="52">
        <f t="shared" si="2"/>
        <v>6</v>
      </c>
      <c r="Z34" s="52">
        <f t="shared" si="3"/>
        <v>2</v>
      </c>
      <c r="AA34" s="52">
        <f>SUMIF($C$2:$C$123,V34,$I$2:$I$123)+SUMIF($S$2:$S$123,V34,$P$2:P$123)</f>
        <v>1</v>
      </c>
      <c r="AB34" s="171">
        <f t="shared" si="4"/>
        <v>2</v>
      </c>
      <c r="AC34" s="178">
        <f t="shared" si="5"/>
        <v>7</v>
      </c>
      <c r="AD34" s="181">
        <f t="shared" si="6"/>
        <v>0.46666666666666667</v>
      </c>
      <c r="AE34" s="178">
        <f>IF(W34&gt;0,IF(AI34=MAX($AI$32:$AI$36),2,0),)</f>
        <v>2</v>
      </c>
      <c r="AF34" s="191">
        <f>IF(W34&gt;0,IF(AD34=MAX($AD$32:$AD$36),AC34+AE34+2,AC34+AE34),)</f>
        <v>11</v>
      </c>
      <c r="AG34" s="187">
        <f t="shared" si="7"/>
        <v>1</v>
      </c>
      <c r="AH34" s="53">
        <f t="shared" si="8"/>
        <v>1.2</v>
      </c>
      <c r="AI34" s="207">
        <f t="shared" si="9"/>
        <v>1.6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235</v>
      </c>
      <c r="D35" s="56"/>
      <c r="E35" s="56">
        <f t="shared" si="38"/>
        <v>3</v>
      </c>
      <c r="F35" s="56">
        <f t="shared" si="39"/>
        <v>3</v>
      </c>
      <c r="G35" s="56">
        <f t="shared" si="40"/>
        <v>1</v>
      </c>
      <c r="H35" s="56">
        <f t="shared" si="41"/>
        <v>1</v>
      </c>
      <c r="I35" s="56">
        <f t="shared" si="42"/>
        <v>0</v>
      </c>
      <c r="J35" s="56">
        <f t="shared" si="43"/>
        <v>0</v>
      </c>
      <c r="K35" s="57"/>
      <c r="L35" s="56">
        <f t="shared" si="44"/>
        <v>0</v>
      </c>
      <c r="M35" s="56">
        <f t="shared" si="45"/>
        <v>1</v>
      </c>
      <c r="N35" s="56">
        <f t="shared" si="46"/>
        <v>3</v>
      </c>
      <c r="O35" s="56">
        <f t="shared" si="47"/>
        <v>0</v>
      </c>
      <c r="P35" s="56">
        <f t="shared" si="48"/>
        <v>0</v>
      </c>
      <c r="Q35" s="56">
        <f t="shared" si="49"/>
        <v>1</v>
      </c>
      <c r="R35" s="56"/>
      <c r="S35" s="55" t="s">
        <v>85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246</v>
      </c>
      <c r="D36" s="56">
        <v>1</v>
      </c>
      <c r="E36" s="56">
        <f t="shared" si="38"/>
        <v>3</v>
      </c>
      <c r="F36" s="56">
        <f t="shared" si="39"/>
        <v>3</v>
      </c>
      <c r="G36" s="56">
        <f t="shared" si="40"/>
        <v>1</v>
      </c>
      <c r="H36" s="56">
        <f t="shared" si="41"/>
        <v>1</v>
      </c>
      <c r="I36" s="56">
        <f t="shared" si="42"/>
        <v>0</v>
      </c>
      <c r="J36" s="56">
        <f t="shared" si="43"/>
        <v>0</v>
      </c>
      <c r="K36" s="57"/>
      <c r="L36" s="56">
        <f t="shared" si="44"/>
        <v>0</v>
      </c>
      <c r="M36" s="56">
        <f t="shared" si="45"/>
        <v>1</v>
      </c>
      <c r="N36" s="56">
        <f t="shared" si="46"/>
        <v>3</v>
      </c>
      <c r="O36" s="56">
        <f t="shared" si="47"/>
        <v>0</v>
      </c>
      <c r="P36" s="56">
        <f t="shared" si="48"/>
        <v>0</v>
      </c>
      <c r="Q36" s="56">
        <f t="shared" si="49"/>
        <v>1</v>
      </c>
      <c r="R36" s="56"/>
      <c r="S36" s="55" t="s">
        <v>147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164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 t="s">
        <v>15</v>
      </c>
      <c r="D37" s="56">
        <v>1</v>
      </c>
      <c r="E37" s="56">
        <f t="shared" si="38"/>
        <v>3</v>
      </c>
      <c r="F37" s="56">
        <f t="shared" si="39"/>
        <v>3</v>
      </c>
      <c r="G37" s="56">
        <f t="shared" si="40"/>
        <v>1</v>
      </c>
      <c r="H37" s="56">
        <f t="shared" si="41"/>
        <v>1</v>
      </c>
      <c r="I37" s="56">
        <f t="shared" si="42"/>
        <v>0</v>
      </c>
      <c r="J37" s="56">
        <f t="shared" si="43"/>
        <v>0</v>
      </c>
      <c r="K37" s="57"/>
      <c r="L37" s="56">
        <f t="shared" si="44"/>
        <v>0</v>
      </c>
      <c r="M37" s="56">
        <f t="shared" si="45"/>
        <v>1</v>
      </c>
      <c r="N37" s="56">
        <f t="shared" si="46"/>
        <v>3</v>
      </c>
      <c r="O37" s="56">
        <f t="shared" si="47"/>
        <v>0</v>
      </c>
      <c r="P37" s="56">
        <f t="shared" si="48"/>
        <v>0</v>
      </c>
      <c r="Q37" s="56">
        <f t="shared" si="49"/>
        <v>1</v>
      </c>
      <c r="R37" s="56"/>
      <c r="S37" s="55" t="s">
        <v>117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15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120</v>
      </c>
      <c r="D38" s="56">
        <v>1</v>
      </c>
      <c r="E38" s="56">
        <f t="shared" si="38"/>
        <v>3</v>
      </c>
      <c r="F38" s="56">
        <f t="shared" si="39"/>
        <v>3</v>
      </c>
      <c r="G38" s="56">
        <f t="shared" si="40"/>
        <v>1</v>
      </c>
      <c r="H38" s="56">
        <f t="shared" si="41"/>
        <v>1</v>
      </c>
      <c r="I38" s="56">
        <f t="shared" si="42"/>
        <v>0</v>
      </c>
      <c r="J38" s="56">
        <f t="shared" si="43"/>
        <v>0</v>
      </c>
      <c r="K38" s="57"/>
      <c r="L38" s="56">
        <f t="shared" si="44"/>
        <v>0</v>
      </c>
      <c r="M38" s="56">
        <f t="shared" si="45"/>
        <v>1</v>
      </c>
      <c r="N38" s="56">
        <f t="shared" si="46"/>
        <v>3</v>
      </c>
      <c r="O38" s="56">
        <f t="shared" si="47"/>
        <v>0</v>
      </c>
      <c r="P38" s="56">
        <f t="shared" si="48"/>
        <v>0</v>
      </c>
      <c r="Q38" s="56">
        <f t="shared" si="49"/>
        <v>1</v>
      </c>
      <c r="R38" s="56">
        <v>1</v>
      </c>
      <c r="S38" s="55" t="s">
        <v>148</v>
      </c>
      <c r="T38" s="34"/>
      <c r="U38" s="295">
        <f>COUNTA(V3:V36)</f>
        <v>18</v>
      </c>
      <c r="V38" s="338">
        <f>U38/Resumo!C159</f>
        <v>0.52941176470588236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3</v>
      </c>
      <c r="G39" s="56">
        <f t="shared" si="40"/>
        <v>1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1</v>
      </c>
      <c r="N39" s="56">
        <f t="shared" si="46"/>
        <v>3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3</v>
      </c>
      <c r="G40" s="67">
        <f t="shared" si="40"/>
        <v>1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1</v>
      </c>
      <c r="N40" s="67">
        <f t="shared" si="46"/>
        <v>3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3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21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6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Branco</v>
      </c>
      <c r="D43" s="49">
        <f>SUM(D44:D53)</f>
        <v>1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0</v>
      </c>
      <c r="S43" s="48" t="str">
        <f>C4</f>
        <v>Preto</v>
      </c>
      <c r="T43" s="34"/>
      <c r="U43" s="151" t="str">
        <f>IFERROR(VLOOKUP(V43,Resumo!$D$7:$E$147,2,FALSE),"")</f>
        <v>G</v>
      </c>
      <c r="V43" s="116" t="s">
        <v>77</v>
      </c>
      <c r="W43" s="116">
        <f t="shared" ref="W43:AC58" si="50">COUNTIFS($C$4:$C$131,$V43,$B$4:$B$131,W$42)+COUNTIFS($S$4:$S$131,$V43,$B$4:$B$131,W$42)</f>
        <v>6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Ralph</v>
      </c>
      <c r="D44" s="56"/>
      <c r="E44" s="56">
        <f t="shared" ref="E44:E53" si="51">IF((C44=""),0,IF($D$43=$R$43,1,IF($D$43&gt;$R$43,3,IF($D$43&lt;$R$43,0))))</f>
        <v>3</v>
      </c>
      <c r="F44" s="56">
        <f t="shared" ref="F44:F53" si="52">$D$43</f>
        <v>1</v>
      </c>
      <c r="G44" s="56">
        <f t="shared" ref="G44:G53" si="53">$R$43</f>
        <v>0</v>
      </c>
      <c r="H44" s="56">
        <f t="shared" ref="H44:H53" si="54">IF((C44=""),0,IF($D$43&gt;$R$43,1,0))</f>
        <v>1</v>
      </c>
      <c r="I44" s="56">
        <f t="shared" ref="I44:I53" si="55">IF((C44=""),0,IF($D$43=$R$43,1,0))</f>
        <v>0</v>
      </c>
      <c r="J44" s="56">
        <f t="shared" ref="J44:J53" si="56">IF((C44=""),0,IF($D$43&lt;$R$43,1,0))</f>
        <v>0</v>
      </c>
      <c r="K44" s="57"/>
      <c r="L44" s="56">
        <f t="shared" ref="L44:L53" si="57">IF((S44=""),0,IF($D$43=$R$43,1,IF($D$43&lt;$R$43,3,IF($D$43&gt;$R$43,0))))</f>
        <v>0</v>
      </c>
      <c r="M44" s="56">
        <f t="shared" ref="M44:M53" si="58">$R$43</f>
        <v>0</v>
      </c>
      <c r="N44" s="56">
        <f t="shared" ref="N44:N53" si="59">$D$43</f>
        <v>1</v>
      </c>
      <c r="O44" s="56">
        <f t="shared" ref="O44:O53" si="60">IF((S44=""),0,IF($D$43&lt;$R$43,1,0))</f>
        <v>0</v>
      </c>
      <c r="P44" s="56">
        <f t="shared" ref="P44:P53" si="61">IF((S44=""),0,IF($D$43=$R$43,1,0))</f>
        <v>0</v>
      </c>
      <c r="Q44" s="56">
        <f t="shared" ref="Q44:Q53" si="62">IF((S44=""),0,IF($D$43&gt;$R$43,1,0))</f>
        <v>1</v>
      </c>
      <c r="R44" s="56"/>
      <c r="S44" s="55" t="str">
        <f>$S$5</f>
        <v>Fabio</v>
      </c>
      <c r="T44" s="34"/>
      <c r="U44" s="153" t="str">
        <f>IFERROR(VLOOKUP(V44,Resumo!$D$7:$E$147,2,FALSE),"")</f>
        <v>G</v>
      </c>
      <c r="V44" s="114" t="s">
        <v>164</v>
      </c>
      <c r="W44" s="114">
        <f t="shared" si="50"/>
        <v>6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 t="s">
        <v>14</v>
      </c>
      <c r="D45" s="56"/>
      <c r="E45" s="56">
        <f t="shared" si="51"/>
        <v>3</v>
      </c>
      <c r="F45" s="56">
        <f t="shared" si="52"/>
        <v>1</v>
      </c>
      <c r="G45" s="56">
        <f t="shared" si="53"/>
        <v>0</v>
      </c>
      <c r="H45" s="56">
        <f t="shared" si="54"/>
        <v>1</v>
      </c>
      <c r="I45" s="56">
        <f t="shared" si="55"/>
        <v>0</v>
      </c>
      <c r="J45" s="56">
        <f t="shared" si="56"/>
        <v>0</v>
      </c>
      <c r="K45" s="57"/>
      <c r="L45" s="56">
        <f t="shared" si="57"/>
        <v>0</v>
      </c>
      <c r="M45" s="56">
        <f t="shared" si="58"/>
        <v>0</v>
      </c>
      <c r="N45" s="56">
        <f t="shared" si="59"/>
        <v>1</v>
      </c>
      <c r="O45" s="56">
        <f t="shared" si="60"/>
        <v>0</v>
      </c>
      <c r="P45" s="56">
        <f t="shared" si="61"/>
        <v>0</v>
      </c>
      <c r="Q45" s="56">
        <f t="shared" si="62"/>
        <v>1</v>
      </c>
      <c r="R45" s="56"/>
      <c r="S45" s="55" t="s">
        <v>13</v>
      </c>
      <c r="T45" s="34"/>
      <c r="U45" s="153" t="str">
        <f>IFERROR(VLOOKUP(V45,Resumo!$D$7:$E$147,2,FALSE),"")</f>
        <v>V</v>
      </c>
      <c r="V45" s="114" t="s">
        <v>13</v>
      </c>
      <c r="W45" s="114">
        <f t="shared" si="50"/>
        <v>0</v>
      </c>
      <c r="X45" s="114">
        <f t="shared" si="50"/>
        <v>6</v>
      </c>
      <c r="Y45" s="114">
        <f t="shared" si="50"/>
        <v>0</v>
      </c>
      <c r="Z45" s="114">
        <f t="shared" si="50"/>
        <v>0</v>
      </c>
      <c r="AA45" s="114">
        <f t="shared" si="50"/>
        <v>0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 t="s">
        <v>145</v>
      </c>
      <c r="D46" s="56"/>
      <c r="E46" s="56">
        <f t="shared" si="51"/>
        <v>3</v>
      </c>
      <c r="F46" s="56">
        <f t="shared" si="52"/>
        <v>1</v>
      </c>
      <c r="G46" s="56">
        <f t="shared" si="53"/>
        <v>0</v>
      </c>
      <c r="H46" s="56">
        <f t="shared" si="54"/>
        <v>1</v>
      </c>
      <c r="I46" s="56">
        <f t="shared" si="55"/>
        <v>0</v>
      </c>
      <c r="J46" s="56">
        <f t="shared" si="56"/>
        <v>0</v>
      </c>
      <c r="K46" s="57"/>
      <c r="L46" s="56">
        <f t="shared" si="57"/>
        <v>0</v>
      </c>
      <c r="M46" s="56">
        <f t="shared" si="58"/>
        <v>0</v>
      </c>
      <c r="N46" s="56">
        <f t="shared" si="59"/>
        <v>1</v>
      </c>
      <c r="O46" s="56">
        <f t="shared" si="60"/>
        <v>0</v>
      </c>
      <c r="P46" s="56">
        <f t="shared" si="61"/>
        <v>0</v>
      </c>
      <c r="Q46" s="56">
        <f t="shared" si="62"/>
        <v>1</v>
      </c>
      <c r="R46" s="56"/>
      <c r="S46" s="55" t="s">
        <v>173</v>
      </c>
      <c r="T46" s="34"/>
      <c r="U46" s="153" t="str">
        <f>IFERROR(VLOOKUP(V46,Resumo!$D$7:$E$147,2,FALSE),"")</f>
        <v>V</v>
      </c>
      <c r="V46" s="114" t="s">
        <v>113</v>
      </c>
      <c r="W46" s="114">
        <f t="shared" si="50"/>
        <v>0</v>
      </c>
      <c r="X46" s="114">
        <f t="shared" si="50"/>
        <v>0</v>
      </c>
      <c r="Y46" s="114">
        <f t="shared" si="50"/>
        <v>0</v>
      </c>
      <c r="Z46" s="114">
        <f t="shared" si="50"/>
        <v>0</v>
      </c>
      <c r="AA46" s="114">
        <f t="shared" si="50"/>
        <v>5</v>
      </c>
      <c r="AB46" s="114">
        <f t="shared" si="50"/>
        <v>0</v>
      </c>
      <c r="AC46" s="154">
        <f t="shared" si="50"/>
        <v>0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 t="s">
        <v>146</v>
      </c>
      <c r="D47" s="56"/>
      <c r="E47" s="56">
        <f t="shared" si="51"/>
        <v>3</v>
      </c>
      <c r="F47" s="56">
        <f t="shared" si="52"/>
        <v>1</v>
      </c>
      <c r="G47" s="56">
        <f t="shared" si="53"/>
        <v>0</v>
      </c>
      <c r="H47" s="56">
        <f t="shared" si="54"/>
        <v>1</v>
      </c>
      <c r="I47" s="56">
        <f t="shared" si="55"/>
        <v>0</v>
      </c>
      <c r="J47" s="56">
        <f t="shared" si="56"/>
        <v>0</v>
      </c>
      <c r="K47" s="57"/>
      <c r="L47" s="56">
        <f t="shared" si="57"/>
        <v>0</v>
      </c>
      <c r="M47" s="56">
        <f t="shared" si="58"/>
        <v>0</v>
      </c>
      <c r="N47" s="56">
        <f t="shared" si="59"/>
        <v>1</v>
      </c>
      <c r="O47" s="56">
        <f t="shared" si="60"/>
        <v>0</v>
      </c>
      <c r="P47" s="56">
        <f t="shared" si="61"/>
        <v>0</v>
      </c>
      <c r="Q47" s="56">
        <f t="shared" si="62"/>
        <v>1</v>
      </c>
      <c r="R47" s="56"/>
      <c r="S47" s="55" t="s">
        <v>144</v>
      </c>
      <c r="T47" s="34"/>
      <c r="U47" s="153" t="str">
        <f>IFERROR(VLOOKUP(V47,Resumo!$D$7:$E$147,2,FALSE),"")</f>
        <v>M</v>
      </c>
      <c r="V47" s="114" t="s">
        <v>143</v>
      </c>
      <c r="W47" s="114">
        <f t="shared" si="50"/>
        <v>0</v>
      </c>
      <c r="X47" s="114">
        <f t="shared" si="50"/>
        <v>0</v>
      </c>
      <c r="Y47" s="114">
        <f t="shared" si="50"/>
        <v>0</v>
      </c>
      <c r="Z47" s="114">
        <f t="shared" si="50"/>
        <v>0</v>
      </c>
      <c r="AA47" s="114">
        <f t="shared" si="50"/>
        <v>0</v>
      </c>
      <c r="AB47" s="114">
        <f t="shared" si="50"/>
        <v>5</v>
      </c>
      <c r="AC47" s="154">
        <f t="shared" si="50"/>
        <v>0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 t="s">
        <v>85</v>
      </c>
      <c r="D48" s="56"/>
      <c r="E48" s="56">
        <f t="shared" si="51"/>
        <v>3</v>
      </c>
      <c r="F48" s="56">
        <f t="shared" si="52"/>
        <v>1</v>
      </c>
      <c r="G48" s="56">
        <f t="shared" si="53"/>
        <v>0</v>
      </c>
      <c r="H48" s="56">
        <f t="shared" si="54"/>
        <v>1</v>
      </c>
      <c r="I48" s="56">
        <f t="shared" si="55"/>
        <v>0</v>
      </c>
      <c r="J48" s="56">
        <f t="shared" si="56"/>
        <v>0</v>
      </c>
      <c r="K48" s="57"/>
      <c r="L48" s="56">
        <f t="shared" si="57"/>
        <v>0</v>
      </c>
      <c r="M48" s="56">
        <f t="shared" si="58"/>
        <v>0</v>
      </c>
      <c r="N48" s="56">
        <f t="shared" si="59"/>
        <v>1</v>
      </c>
      <c r="O48" s="56">
        <f t="shared" si="60"/>
        <v>0</v>
      </c>
      <c r="P48" s="56">
        <f t="shared" si="61"/>
        <v>0</v>
      </c>
      <c r="Q48" s="56">
        <f t="shared" si="62"/>
        <v>1</v>
      </c>
      <c r="R48" s="56"/>
      <c r="S48" s="55" t="s">
        <v>113</v>
      </c>
      <c r="T48" s="34"/>
      <c r="U48" s="153" t="str">
        <f>IFERROR(VLOOKUP(V48,Resumo!$D$7:$E$147,2,FALSE),"")</f>
        <v>L</v>
      </c>
      <c r="V48" s="114" t="s">
        <v>173</v>
      </c>
      <c r="W48" s="114">
        <f t="shared" si="50"/>
        <v>0</v>
      </c>
      <c r="X48" s="114">
        <f t="shared" si="50"/>
        <v>0</v>
      </c>
      <c r="Y48" s="114">
        <f t="shared" si="50"/>
        <v>5</v>
      </c>
      <c r="Z48" s="114">
        <f t="shared" si="50"/>
        <v>0</v>
      </c>
      <c r="AA48" s="114">
        <f t="shared" si="50"/>
        <v>0</v>
      </c>
      <c r="AB48" s="114">
        <f t="shared" si="50"/>
        <v>0</v>
      </c>
      <c r="AC48" s="154">
        <f t="shared" si="50"/>
        <v>0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 t="s">
        <v>147</v>
      </c>
      <c r="D49" s="56"/>
      <c r="E49" s="56">
        <f t="shared" si="51"/>
        <v>3</v>
      </c>
      <c r="F49" s="56">
        <f t="shared" si="52"/>
        <v>1</v>
      </c>
      <c r="G49" s="56">
        <f t="shared" si="53"/>
        <v>0</v>
      </c>
      <c r="H49" s="56">
        <f t="shared" si="54"/>
        <v>1</v>
      </c>
      <c r="I49" s="56">
        <f t="shared" si="55"/>
        <v>0</v>
      </c>
      <c r="J49" s="56">
        <f t="shared" si="56"/>
        <v>0</v>
      </c>
      <c r="K49" s="57"/>
      <c r="L49" s="56">
        <f t="shared" si="57"/>
        <v>0</v>
      </c>
      <c r="M49" s="56">
        <f t="shared" si="58"/>
        <v>0</v>
      </c>
      <c r="N49" s="56">
        <f t="shared" si="59"/>
        <v>1</v>
      </c>
      <c r="O49" s="56">
        <f t="shared" si="60"/>
        <v>0</v>
      </c>
      <c r="P49" s="56">
        <f t="shared" si="61"/>
        <v>0</v>
      </c>
      <c r="Q49" s="56">
        <f t="shared" si="62"/>
        <v>1</v>
      </c>
      <c r="R49" s="56"/>
      <c r="S49" s="55" t="s">
        <v>143</v>
      </c>
      <c r="T49" s="34"/>
      <c r="U49" s="153" t="str">
        <f>IFERROR(VLOOKUP(V49,Resumo!$D$7:$E$147,2,FALSE),"")</f>
        <v>L</v>
      </c>
      <c r="V49" s="114" t="s">
        <v>146</v>
      </c>
      <c r="W49" s="114">
        <f t="shared" si="50"/>
        <v>0</v>
      </c>
      <c r="X49" s="114">
        <f t="shared" si="50"/>
        <v>0</v>
      </c>
      <c r="Y49" s="114">
        <f t="shared" si="50"/>
        <v>0</v>
      </c>
      <c r="Z49" s="114">
        <f t="shared" si="50"/>
        <v>3</v>
      </c>
      <c r="AA49" s="114">
        <f t="shared" si="50"/>
        <v>0</v>
      </c>
      <c r="AB49" s="114">
        <f t="shared" si="50"/>
        <v>0</v>
      </c>
      <c r="AC49" s="154">
        <f t="shared" si="50"/>
        <v>1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 t="s">
        <v>117</v>
      </c>
      <c r="D50" s="56"/>
      <c r="E50" s="56">
        <f t="shared" si="51"/>
        <v>3</v>
      </c>
      <c r="F50" s="56">
        <f t="shared" si="52"/>
        <v>1</v>
      </c>
      <c r="G50" s="56">
        <f t="shared" si="53"/>
        <v>0</v>
      </c>
      <c r="H50" s="56">
        <f t="shared" si="54"/>
        <v>1</v>
      </c>
      <c r="I50" s="56">
        <f t="shared" si="55"/>
        <v>0</v>
      </c>
      <c r="J50" s="56">
        <f t="shared" si="56"/>
        <v>0</v>
      </c>
      <c r="K50" s="57"/>
      <c r="L50" s="56">
        <f t="shared" si="57"/>
        <v>0</v>
      </c>
      <c r="M50" s="56">
        <f t="shared" si="58"/>
        <v>0</v>
      </c>
      <c r="N50" s="56">
        <f t="shared" si="59"/>
        <v>1</v>
      </c>
      <c r="O50" s="56">
        <f t="shared" si="60"/>
        <v>0</v>
      </c>
      <c r="P50" s="56">
        <f t="shared" si="61"/>
        <v>0</v>
      </c>
      <c r="Q50" s="56">
        <f t="shared" si="62"/>
        <v>1</v>
      </c>
      <c r="R50" s="56"/>
      <c r="S50" s="55" t="s">
        <v>175</v>
      </c>
      <c r="T50" s="34"/>
      <c r="U50" s="153" t="str">
        <f>IFERROR(VLOOKUP(V50,Resumo!$D$7:$E$147,2,FALSE),"")</f>
        <v>M</v>
      </c>
      <c r="V50" s="114" t="s">
        <v>147</v>
      </c>
      <c r="W50" s="114">
        <f t="shared" si="50"/>
        <v>0</v>
      </c>
      <c r="X50" s="114">
        <f t="shared" si="50"/>
        <v>0</v>
      </c>
      <c r="Y50" s="114">
        <f t="shared" si="50"/>
        <v>0</v>
      </c>
      <c r="Z50" s="114">
        <f t="shared" si="50"/>
        <v>0</v>
      </c>
      <c r="AA50" s="114">
        <f t="shared" si="50"/>
        <v>0</v>
      </c>
      <c r="AB50" s="114">
        <f t="shared" si="50"/>
        <v>5</v>
      </c>
      <c r="AC50" s="154">
        <f t="shared" si="50"/>
        <v>0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 t="s">
        <v>148</v>
      </c>
      <c r="D51" s="56">
        <v>1</v>
      </c>
      <c r="E51" s="56">
        <f t="shared" si="51"/>
        <v>3</v>
      </c>
      <c r="F51" s="56">
        <f t="shared" si="52"/>
        <v>1</v>
      </c>
      <c r="G51" s="56">
        <f t="shared" si="53"/>
        <v>0</v>
      </c>
      <c r="H51" s="56">
        <f t="shared" si="54"/>
        <v>1</v>
      </c>
      <c r="I51" s="56">
        <f t="shared" si="55"/>
        <v>0</v>
      </c>
      <c r="J51" s="56">
        <f t="shared" si="56"/>
        <v>0</v>
      </c>
      <c r="K51" s="57"/>
      <c r="L51" s="56">
        <f t="shared" si="57"/>
        <v>0</v>
      </c>
      <c r="M51" s="56">
        <f t="shared" si="58"/>
        <v>0</v>
      </c>
      <c r="N51" s="56">
        <f t="shared" si="59"/>
        <v>1</v>
      </c>
      <c r="O51" s="56">
        <f t="shared" si="60"/>
        <v>0</v>
      </c>
      <c r="P51" s="56">
        <f t="shared" si="61"/>
        <v>0</v>
      </c>
      <c r="Q51" s="56">
        <f t="shared" si="62"/>
        <v>1</v>
      </c>
      <c r="R51" s="56"/>
      <c r="S51" s="55" t="s">
        <v>120</v>
      </c>
      <c r="T51" s="34"/>
      <c r="U51" s="153" t="str">
        <f>IFERROR(VLOOKUP(V51,Resumo!$D$7:$E$147,2,FALSE),"")</f>
        <v>M</v>
      </c>
      <c r="V51" s="114" t="s">
        <v>117</v>
      </c>
      <c r="W51" s="114">
        <f t="shared" si="50"/>
        <v>0</v>
      </c>
      <c r="X51" s="114">
        <f t="shared" si="50"/>
        <v>0</v>
      </c>
      <c r="Y51" s="114">
        <f t="shared" si="50"/>
        <v>0</v>
      </c>
      <c r="Z51" s="114">
        <f t="shared" si="50"/>
        <v>0</v>
      </c>
      <c r="AA51" s="114">
        <f t="shared" si="50"/>
        <v>0</v>
      </c>
      <c r="AB51" s="114">
        <f t="shared" si="50"/>
        <v>3</v>
      </c>
      <c r="AC51" s="154">
        <f t="shared" si="50"/>
        <v>0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 t="s">
        <v>15</v>
      </c>
      <c r="D52" s="62"/>
      <c r="E52" s="56">
        <f t="shared" si="51"/>
        <v>3</v>
      </c>
      <c r="F52" s="56">
        <f t="shared" si="52"/>
        <v>1</v>
      </c>
      <c r="G52" s="56">
        <f t="shared" si="53"/>
        <v>0</v>
      </c>
      <c r="H52" s="56">
        <f t="shared" si="54"/>
        <v>1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0</v>
      </c>
      <c r="N52" s="56">
        <f t="shared" si="59"/>
        <v>1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M</v>
      </c>
      <c r="V52" s="114" t="s">
        <v>175</v>
      </c>
      <c r="W52" s="114">
        <f t="shared" si="50"/>
        <v>0</v>
      </c>
      <c r="X52" s="114">
        <f t="shared" si="50"/>
        <v>0</v>
      </c>
      <c r="Y52" s="114">
        <f t="shared" si="50"/>
        <v>0</v>
      </c>
      <c r="Z52" s="114">
        <f t="shared" si="50"/>
        <v>0</v>
      </c>
      <c r="AA52" s="114">
        <f t="shared" si="50"/>
        <v>0</v>
      </c>
      <c r="AB52" s="114">
        <f t="shared" si="50"/>
        <v>5</v>
      </c>
      <c r="AC52" s="154">
        <f t="shared" si="50"/>
        <v>0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1</v>
      </c>
      <c r="G53" s="67">
        <f t="shared" si="53"/>
        <v>0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0</v>
      </c>
      <c r="N53" s="67">
        <f t="shared" si="59"/>
        <v>1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V</v>
      </c>
      <c r="V53" s="114" t="s">
        <v>14</v>
      </c>
      <c r="W53" s="114">
        <f t="shared" si="50"/>
        <v>0</v>
      </c>
      <c r="X53" s="114">
        <f t="shared" si="50"/>
        <v>6</v>
      </c>
      <c r="Y53" s="114">
        <f t="shared" si="50"/>
        <v>0</v>
      </c>
      <c r="Z53" s="114">
        <f t="shared" si="50"/>
        <v>0</v>
      </c>
      <c r="AA53" s="114">
        <f t="shared" si="50"/>
        <v>0</v>
      </c>
      <c r="AB53" s="114">
        <f t="shared" si="50"/>
        <v>0</v>
      </c>
      <c r="AC53" s="154">
        <f t="shared" si="50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L</v>
      </c>
      <c r="V54" s="114" t="s">
        <v>145</v>
      </c>
      <c r="W54" s="114">
        <f t="shared" si="50"/>
        <v>0</v>
      </c>
      <c r="X54" s="114">
        <f t="shared" si="50"/>
        <v>0</v>
      </c>
      <c r="Y54" s="114">
        <f t="shared" si="50"/>
        <v>3</v>
      </c>
      <c r="Z54" s="114">
        <f t="shared" si="50"/>
        <v>0</v>
      </c>
      <c r="AA54" s="114">
        <f t="shared" si="50"/>
        <v>0</v>
      </c>
      <c r="AB54" s="114">
        <f t="shared" si="50"/>
        <v>0</v>
      </c>
      <c r="AC54" s="154">
        <f t="shared" si="50"/>
        <v>0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M</v>
      </c>
      <c r="V55" s="114" t="s">
        <v>15</v>
      </c>
      <c r="W55" s="114">
        <f t="shared" si="50"/>
        <v>0</v>
      </c>
      <c r="X55" s="114">
        <f t="shared" si="50"/>
        <v>0</v>
      </c>
      <c r="Y55" s="114">
        <f t="shared" si="50"/>
        <v>0</v>
      </c>
      <c r="Z55" s="114">
        <f t="shared" si="50"/>
        <v>0</v>
      </c>
      <c r="AA55" s="114">
        <f t="shared" si="50"/>
        <v>0</v>
      </c>
      <c r="AB55" s="114">
        <f t="shared" si="50"/>
        <v>2</v>
      </c>
      <c r="AC55" s="154">
        <f t="shared" si="50"/>
        <v>3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 t="str">
        <f>C4</f>
        <v>Preto</v>
      </c>
      <c r="D56" s="49">
        <f>SUM(D57:D66)</f>
        <v>2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0</v>
      </c>
      <c r="S56" s="48" t="str">
        <f>S4</f>
        <v>Branco</v>
      </c>
      <c r="T56" s="34"/>
      <c r="U56" s="153" t="str">
        <f>IFERROR(VLOOKUP(V56,Resumo!$D$7:$E$147,2,FALSE),"")</f>
        <v>L</v>
      </c>
      <c r="V56" s="114" t="s">
        <v>144</v>
      </c>
      <c r="W56" s="114">
        <f t="shared" si="50"/>
        <v>0</v>
      </c>
      <c r="X56" s="114">
        <f t="shared" si="50"/>
        <v>0</v>
      </c>
      <c r="Y56" s="114">
        <f t="shared" si="50"/>
        <v>0</v>
      </c>
      <c r="Z56" s="114">
        <f t="shared" si="50"/>
        <v>5</v>
      </c>
      <c r="AA56" s="114">
        <f t="shared" si="50"/>
        <v>0</v>
      </c>
      <c r="AB56" s="114">
        <f t="shared" si="50"/>
        <v>0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 t="str">
        <f>C5</f>
        <v>Ralph</v>
      </c>
      <c r="D57" s="56"/>
      <c r="E57" s="56">
        <f t="shared" ref="E57:E66" si="63">IF((C57=""),0,IF($D$56=$R$56,1,IF($D$56&gt;$R$56,3,IF($D$56&lt;$R$56,0))))</f>
        <v>3</v>
      </c>
      <c r="F57" s="56">
        <f t="shared" ref="F57:F66" si="64">$D$56</f>
        <v>2</v>
      </c>
      <c r="G57" s="56">
        <f t="shared" ref="G57:G66" si="65">$R$56</f>
        <v>0</v>
      </c>
      <c r="H57" s="56">
        <f t="shared" ref="H57:H66" si="66">IF((C57=""),0,IF($D$56&gt;$R$56,1,0))</f>
        <v>1</v>
      </c>
      <c r="I57" s="56">
        <f t="shared" ref="I57:I66" si="67">IF((C57=""),0,IF($D$56=$R$56,1,0))</f>
        <v>0</v>
      </c>
      <c r="J57" s="56">
        <f t="shared" ref="J57:J66" si="68">IF((C57=""),0,IF($D$56&lt;$R$56,1,0))</f>
        <v>0</v>
      </c>
      <c r="K57" s="57"/>
      <c r="L57" s="56">
        <f t="shared" ref="L57:L66" si="69">IF((S57=""),0,IF($D$56=$R$56,1,IF($D$56&lt;$R$56,3,IF($D$56&gt;$R$56,0))))</f>
        <v>0</v>
      </c>
      <c r="M57" s="56">
        <f t="shared" ref="M57:M66" si="70">$R$56</f>
        <v>0</v>
      </c>
      <c r="N57" s="56">
        <f t="shared" ref="N57:N66" si="71">$D$56</f>
        <v>2</v>
      </c>
      <c r="O57" s="56">
        <f t="shared" ref="O57:O66" si="72">IF((S57=""),0,IF($D$56&lt;$R$56,1,0))</f>
        <v>0</v>
      </c>
      <c r="P57" s="56">
        <f t="shared" ref="P57:P66" si="73">IF((S57=""),0,IF($D$56=$R$56,1,0))</f>
        <v>0</v>
      </c>
      <c r="Q57" s="56">
        <f t="shared" ref="Q57:Q66" si="74">IF((S57=""),0,IF($D$56&gt;$R$56,1,0))</f>
        <v>1</v>
      </c>
      <c r="R57" s="56"/>
      <c r="S57" s="55" t="str">
        <f>S5</f>
        <v>Fabio</v>
      </c>
      <c r="T57" s="34"/>
      <c r="U57" s="153" t="str">
        <f>IFERROR(VLOOKUP(V57,Resumo!$D$7:$E$147,2,FALSE),"")</f>
        <v>V</v>
      </c>
      <c r="V57" s="114" t="s">
        <v>85</v>
      </c>
      <c r="W57" s="114">
        <f t="shared" si="50"/>
        <v>0</v>
      </c>
      <c r="X57" s="114">
        <f t="shared" si="50"/>
        <v>0</v>
      </c>
      <c r="Y57" s="114">
        <f t="shared" si="50"/>
        <v>0</v>
      </c>
      <c r="Z57" s="114">
        <f t="shared" si="50"/>
        <v>0</v>
      </c>
      <c r="AA57" s="114">
        <f t="shared" si="50"/>
        <v>5</v>
      </c>
      <c r="AB57" s="114">
        <f t="shared" si="50"/>
        <v>0</v>
      </c>
      <c r="AC57" s="154">
        <f t="shared" si="50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 t="s">
        <v>13</v>
      </c>
      <c r="D58" s="56"/>
      <c r="E58" s="56">
        <f t="shared" si="63"/>
        <v>3</v>
      </c>
      <c r="F58" s="56">
        <f t="shared" si="64"/>
        <v>2</v>
      </c>
      <c r="G58" s="56">
        <f t="shared" si="65"/>
        <v>0</v>
      </c>
      <c r="H58" s="56">
        <f t="shared" si="66"/>
        <v>1</v>
      </c>
      <c r="I58" s="56">
        <f t="shared" si="67"/>
        <v>0</v>
      </c>
      <c r="J58" s="56">
        <f t="shared" si="68"/>
        <v>0</v>
      </c>
      <c r="K58" s="57"/>
      <c r="L58" s="56">
        <f t="shared" si="69"/>
        <v>0</v>
      </c>
      <c r="M58" s="56">
        <f t="shared" si="70"/>
        <v>0</v>
      </c>
      <c r="N58" s="56">
        <f t="shared" si="71"/>
        <v>2</v>
      </c>
      <c r="O58" s="56">
        <f t="shared" si="72"/>
        <v>0</v>
      </c>
      <c r="P58" s="56">
        <f t="shared" si="73"/>
        <v>0</v>
      </c>
      <c r="Q58" s="56">
        <f t="shared" si="74"/>
        <v>1</v>
      </c>
      <c r="R58" s="56"/>
      <c r="S58" s="55" t="s">
        <v>14</v>
      </c>
      <c r="T58" s="34"/>
      <c r="U58" s="153" t="str">
        <f>IFERROR(VLOOKUP(V58,Resumo!$D$7:$E$147,2,FALSE),"")</f>
        <v>A</v>
      </c>
      <c r="V58" s="114" t="s">
        <v>148</v>
      </c>
      <c r="W58" s="114">
        <f t="shared" si="50"/>
        <v>0</v>
      </c>
      <c r="X58" s="114">
        <f t="shared" si="50"/>
        <v>0</v>
      </c>
      <c r="Y58" s="114">
        <f t="shared" si="50"/>
        <v>0</v>
      </c>
      <c r="Z58" s="114">
        <f t="shared" si="50"/>
        <v>0</v>
      </c>
      <c r="AA58" s="114">
        <f t="shared" si="50"/>
        <v>0</v>
      </c>
      <c r="AB58" s="114">
        <f t="shared" si="50"/>
        <v>0</v>
      </c>
      <c r="AC58" s="154">
        <f t="shared" si="50"/>
        <v>4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 t="s">
        <v>173</v>
      </c>
      <c r="D59" s="56"/>
      <c r="E59" s="56">
        <f t="shared" si="63"/>
        <v>3</v>
      </c>
      <c r="F59" s="56">
        <f t="shared" si="64"/>
        <v>2</v>
      </c>
      <c r="G59" s="56">
        <f t="shared" si="65"/>
        <v>0</v>
      </c>
      <c r="H59" s="56">
        <f t="shared" si="66"/>
        <v>1</v>
      </c>
      <c r="I59" s="56">
        <f t="shared" si="67"/>
        <v>0</v>
      </c>
      <c r="J59" s="56">
        <f t="shared" si="68"/>
        <v>0</v>
      </c>
      <c r="K59" s="57"/>
      <c r="L59" s="56">
        <f t="shared" si="69"/>
        <v>0</v>
      </c>
      <c r="M59" s="56">
        <f t="shared" si="70"/>
        <v>0</v>
      </c>
      <c r="N59" s="56">
        <f t="shared" si="71"/>
        <v>2</v>
      </c>
      <c r="O59" s="56">
        <f t="shared" si="72"/>
        <v>0</v>
      </c>
      <c r="P59" s="56">
        <f t="shared" si="73"/>
        <v>0</v>
      </c>
      <c r="Q59" s="56">
        <f t="shared" si="74"/>
        <v>1</v>
      </c>
      <c r="R59" s="56"/>
      <c r="S59" s="55" t="s">
        <v>245</v>
      </c>
      <c r="T59" s="34"/>
      <c r="U59" s="153" t="str">
        <f>IFERROR(VLOOKUP(V59,Resumo!$D$7:$E$147,2,FALSE),"")</f>
        <v/>
      </c>
      <c r="V59" s="114" t="s">
        <v>120</v>
      </c>
      <c r="W59" s="114">
        <f t="shared" ref="W59:AC74" si="75">COUNTIFS($C$4:$C$131,$V59,$B$4:$B$131,W$42)+COUNTIFS($S$4:$S$131,$V59,$B$4:$B$131,W$42)</f>
        <v>0</v>
      </c>
      <c r="X59" s="114">
        <f t="shared" si="75"/>
        <v>0</v>
      </c>
      <c r="Y59" s="114">
        <f t="shared" si="75"/>
        <v>0</v>
      </c>
      <c r="Z59" s="114">
        <f t="shared" si="75"/>
        <v>0</v>
      </c>
      <c r="AA59" s="114">
        <f t="shared" si="75"/>
        <v>0</v>
      </c>
      <c r="AB59" s="114">
        <f t="shared" si="75"/>
        <v>0</v>
      </c>
      <c r="AC59" s="154">
        <f t="shared" si="75"/>
        <v>4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 t="s">
        <v>144</v>
      </c>
      <c r="D60" s="56">
        <v>1</v>
      </c>
      <c r="E60" s="56">
        <f t="shared" si="63"/>
        <v>3</v>
      </c>
      <c r="F60" s="56">
        <f t="shared" si="64"/>
        <v>2</v>
      </c>
      <c r="G60" s="56">
        <f t="shared" si="65"/>
        <v>0</v>
      </c>
      <c r="H60" s="56">
        <f t="shared" si="66"/>
        <v>1</v>
      </c>
      <c r="I60" s="56">
        <f t="shared" si="67"/>
        <v>0</v>
      </c>
      <c r="J60" s="56">
        <f t="shared" si="68"/>
        <v>0</v>
      </c>
      <c r="K60" s="57"/>
      <c r="L60" s="56">
        <f t="shared" si="69"/>
        <v>0</v>
      </c>
      <c r="M60" s="56">
        <f t="shared" si="70"/>
        <v>0</v>
      </c>
      <c r="N60" s="56">
        <f t="shared" si="71"/>
        <v>2</v>
      </c>
      <c r="O60" s="56">
        <f t="shared" si="72"/>
        <v>0</v>
      </c>
      <c r="P60" s="56">
        <f t="shared" si="73"/>
        <v>0</v>
      </c>
      <c r="Q60" s="56">
        <f t="shared" si="74"/>
        <v>1</v>
      </c>
      <c r="R60" s="56"/>
      <c r="S60" s="55" t="s">
        <v>197</v>
      </c>
      <c r="T60" s="34"/>
      <c r="U60" s="153" t="str">
        <f>IFERROR(VLOOKUP(V60,Resumo!$D$7:$E$147,2,FALSE),"")</f>
        <v>L</v>
      </c>
      <c r="V60" s="114" t="s">
        <v>197</v>
      </c>
      <c r="W60" s="114">
        <f t="shared" si="75"/>
        <v>0</v>
      </c>
      <c r="X60" s="114">
        <f t="shared" si="75"/>
        <v>0</v>
      </c>
      <c r="Y60" s="114">
        <f t="shared" si="75"/>
        <v>0</v>
      </c>
      <c r="Z60" s="114">
        <f t="shared" si="75"/>
        <v>4</v>
      </c>
      <c r="AA60" s="114">
        <f t="shared" si="75"/>
        <v>0</v>
      </c>
      <c r="AB60" s="114">
        <f t="shared" si="75"/>
        <v>0</v>
      </c>
      <c r="AC60" s="154">
        <f t="shared" si="75"/>
        <v>0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 t="s">
        <v>113</v>
      </c>
      <c r="D61" s="56"/>
      <c r="E61" s="56">
        <f t="shared" si="63"/>
        <v>3</v>
      </c>
      <c r="F61" s="56">
        <f t="shared" si="64"/>
        <v>2</v>
      </c>
      <c r="G61" s="56">
        <f t="shared" si="65"/>
        <v>0</v>
      </c>
      <c r="H61" s="56">
        <f t="shared" si="66"/>
        <v>1</v>
      </c>
      <c r="I61" s="56">
        <f t="shared" si="67"/>
        <v>0</v>
      </c>
      <c r="J61" s="56">
        <f t="shared" si="68"/>
        <v>0</v>
      </c>
      <c r="K61" s="57"/>
      <c r="L61" s="56">
        <f t="shared" si="69"/>
        <v>0</v>
      </c>
      <c r="M61" s="56">
        <f t="shared" si="70"/>
        <v>0</v>
      </c>
      <c r="N61" s="56">
        <f t="shared" si="71"/>
        <v>2</v>
      </c>
      <c r="O61" s="56">
        <f t="shared" si="72"/>
        <v>0</v>
      </c>
      <c r="P61" s="56">
        <f t="shared" si="73"/>
        <v>0</v>
      </c>
      <c r="Q61" s="56">
        <f t="shared" si="74"/>
        <v>1</v>
      </c>
      <c r="R61" s="56"/>
      <c r="S61" s="55" t="s">
        <v>85</v>
      </c>
      <c r="T61" s="34"/>
      <c r="U61" s="153" t="str">
        <f>IFERROR(VLOOKUP(V61,Resumo!$D$7:$E$147,2,FALSE),"")</f>
        <v/>
      </c>
      <c r="V61" s="114" t="s">
        <v>245</v>
      </c>
      <c r="W61" s="114">
        <f t="shared" si="75"/>
        <v>0</v>
      </c>
      <c r="X61" s="114">
        <f t="shared" si="75"/>
        <v>0</v>
      </c>
      <c r="Y61" s="114">
        <f t="shared" si="75"/>
        <v>4</v>
      </c>
      <c r="Z61" s="114">
        <f t="shared" si="75"/>
        <v>0</v>
      </c>
      <c r="AA61" s="114">
        <f t="shared" si="75"/>
        <v>0</v>
      </c>
      <c r="AB61" s="114">
        <f t="shared" si="75"/>
        <v>0</v>
      </c>
      <c r="AC61" s="154">
        <f t="shared" si="75"/>
        <v>0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 t="s">
        <v>143</v>
      </c>
      <c r="D62" s="56"/>
      <c r="E62" s="56">
        <f t="shared" si="63"/>
        <v>3</v>
      </c>
      <c r="F62" s="56">
        <f t="shared" si="64"/>
        <v>2</v>
      </c>
      <c r="G62" s="56">
        <f t="shared" si="65"/>
        <v>0</v>
      </c>
      <c r="H62" s="56">
        <f t="shared" si="66"/>
        <v>1</v>
      </c>
      <c r="I62" s="56">
        <f t="shared" si="67"/>
        <v>0</v>
      </c>
      <c r="J62" s="56">
        <f t="shared" si="68"/>
        <v>0</v>
      </c>
      <c r="K62" s="57"/>
      <c r="L62" s="56">
        <f t="shared" si="69"/>
        <v>0</v>
      </c>
      <c r="M62" s="56">
        <f t="shared" si="70"/>
        <v>0</v>
      </c>
      <c r="N62" s="56">
        <f t="shared" si="71"/>
        <v>2</v>
      </c>
      <c r="O62" s="56">
        <f t="shared" si="72"/>
        <v>0</v>
      </c>
      <c r="P62" s="56">
        <f t="shared" si="73"/>
        <v>0</v>
      </c>
      <c r="Q62" s="56">
        <f t="shared" si="74"/>
        <v>1</v>
      </c>
      <c r="R62" s="56"/>
      <c r="S62" s="55" t="s">
        <v>147</v>
      </c>
      <c r="T62" s="34"/>
      <c r="U62" s="153" t="str">
        <f>IFERROR(VLOOKUP(V62,Resumo!$D$7:$E$147,2,FALSE),"")</f>
        <v/>
      </c>
      <c r="V62" s="114" t="s">
        <v>246</v>
      </c>
      <c r="W62" s="114">
        <f t="shared" si="75"/>
        <v>0</v>
      </c>
      <c r="X62" s="114">
        <f t="shared" si="75"/>
        <v>0</v>
      </c>
      <c r="Y62" s="114">
        <f t="shared" si="75"/>
        <v>0</v>
      </c>
      <c r="Z62" s="114">
        <f t="shared" si="75"/>
        <v>0</v>
      </c>
      <c r="AA62" s="114">
        <f t="shared" si="75"/>
        <v>0</v>
      </c>
      <c r="AB62" s="114">
        <f t="shared" si="75"/>
        <v>4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 t="s">
        <v>175</v>
      </c>
      <c r="D63" s="56">
        <v>1</v>
      </c>
      <c r="E63" s="56">
        <f t="shared" si="63"/>
        <v>3</v>
      </c>
      <c r="F63" s="56">
        <f t="shared" si="64"/>
        <v>2</v>
      </c>
      <c r="G63" s="56">
        <f t="shared" si="65"/>
        <v>0</v>
      </c>
      <c r="H63" s="56">
        <f t="shared" si="66"/>
        <v>1</v>
      </c>
      <c r="I63" s="56">
        <f t="shared" si="67"/>
        <v>0</v>
      </c>
      <c r="J63" s="56">
        <f t="shared" si="68"/>
        <v>0</v>
      </c>
      <c r="K63" s="57"/>
      <c r="L63" s="56">
        <f t="shared" si="69"/>
        <v>0</v>
      </c>
      <c r="M63" s="56">
        <f t="shared" si="70"/>
        <v>0</v>
      </c>
      <c r="N63" s="56">
        <f t="shared" si="71"/>
        <v>2</v>
      </c>
      <c r="O63" s="56">
        <f t="shared" si="72"/>
        <v>0</v>
      </c>
      <c r="P63" s="56">
        <f t="shared" si="73"/>
        <v>0</v>
      </c>
      <c r="Q63" s="56">
        <f t="shared" si="74"/>
        <v>1</v>
      </c>
      <c r="R63" s="56"/>
      <c r="S63" s="55" t="s">
        <v>246</v>
      </c>
      <c r="T63" s="34"/>
      <c r="U63" s="153" t="str">
        <f>IFERROR(VLOOKUP(V63,Resumo!$D$7:$E$147,2,FALSE),"")</f>
        <v/>
      </c>
      <c r="V63" s="114" t="s">
        <v>235</v>
      </c>
      <c r="W63" s="114">
        <f t="shared" si="75"/>
        <v>0</v>
      </c>
      <c r="X63" s="114">
        <f t="shared" si="75"/>
        <v>0</v>
      </c>
      <c r="Y63" s="114">
        <f t="shared" si="75"/>
        <v>0</v>
      </c>
      <c r="Z63" s="114">
        <f t="shared" si="75"/>
        <v>0</v>
      </c>
      <c r="AA63" s="114">
        <f t="shared" si="75"/>
        <v>2</v>
      </c>
      <c r="AB63" s="114">
        <f t="shared" si="75"/>
        <v>0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 t="s">
        <v>120</v>
      </c>
      <c r="D64" s="56"/>
      <c r="E64" s="56">
        <f t="shared" si="63"/>
        <v>3</v>
      </c>
      <c r="F64" s="56">
        <f t="shared" si="64"/>
        <v>2</v>
      </c>
      <c r="G64" s="56">
        <f t="shared" si="65"/>
        <v>0</v>
      </c>
      <c r="H64" s="56">
        <f t="shared" si="66"/>
        <v>1</v>
      </c>
      <c r="I64" s="56">
        <f t="shared" si="67"/>
        <v>0</v>
      </c>
      <c r="J64" s="56">
        <f t="shared" si="68"/>
        <v>0</v>
      </c>
      <c r="K64" s="57"/>
      <c r="L64" s="56">
        <f t="shared" si="69"/>
        <v>0</v>
      </c>
      <c r="M64" s="56">
        <f t="shared" si="70"/>
        <v>0</v>
      </c>
      <c r="N64" s="56">
        <f t="shared" si="71"/>
        <v>2</v>
      </c>
      <c r="O64" s="56">
        <f t="shared" si="72"/>
        <v>0</v>
      </c>
      <c r="P64" s="56">
        <f t="shared" si="73"/>
        <v>0</v>
      </c>
      <c r="Q64" s="56">
        <f t="shared" si="74"/>
        <v>1</v>
      </c>
      <c r="R64" s="56"/>
      <c r="S64" s="55" t="s">
        <v>15</v>
      </c>
      <c r="T64" s="34"/>
      <c r="U64" s="153" t="str">
        <f>IFERROR(VLOOKUP(V64,Resumo!$D$7:$E$147,2,FALSE),"")</f>
        <v/>
      </c>
      <c r="V64" s="114"/>
      <c r="W64" s="114">
        <f t="shared" si="75"/>
        <v>0</v>
      </c>
      <c r="X64" s="114">
        <f t="shared" si="75"/>
        <v>0</v>
      </c>
      <c r="Y64" s="114">
        <f t="shared" si="75"/>
        <v>0</v>
      </c>
      <c r="Z64" s="114">
        <f t="shared" si="75"/>
        <v>0</v>
      </c>
      <c r="AA64" s="114">
        <f t="shared" si="75"/>
        <v>0</v>
      </c>
      <c r="AB64" s="114">
        <f t="shared" si="75"/>
        <v>0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2</v>
      </c>
      <c r="G65" s="56">
        <f t="shared" si="65"/>
        <v>0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0</v>
      </c>
      <c r="N65" s="56">
        <f t="shared" si="71"/>
        <v>2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/>
      </c>
      <c r="V65" s="114"/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0</v>
      </c>
      <c r="AA65" s="114">
        <f t="shared" si="75"/>
        <v>0</v>
      </c>
      <c r="AB65" s="114">
        <f t="shared" si="75"/>
        <v>0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2</v>
      </c>
      <c r="G66" s="67">
        <f t="shared" si="65"/>
        <v>0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0</v>
      </c>
      <c r="N66" s="67">
        <f t="shared" si="71"/>
        <v>2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 t="s">
        <v>198</v>
      </c>
      <c r="D69" s="49">
        <f>SUM(D70:D79)</f>
        <v>1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2</v>
      </c>
      <c r="S69" s="48" t="s">
        <v>199</v>
      </c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 t="s">
        <v>164</v>
      </c>
      <c r="D70" s="56"/>
      <c r="E70" s="56">
        <f t="shared" ref="E70:E79" si="76">IF((C70=""),0,IF($D$69=$R$69,1,IF($D$69&gt;$R$69,3,IF($D$69&lt;$R$69,0))))</f>
        <v>0</v>
      </c>
      <c r="F70" s="56">
        <f t="shared" ref="F70:F79" si="77">$D$69</f>
        <v>1</v>
      </c>
      <c r="G70" s="56">
        <f t="shared" ref="G70:G79" si="78">$R$69</f>
        <v>2</v>
      </c>
      <c r="H70" s="56">
        <f t="shared" ref="H70:H79" si="79">IF((C70=""),0,IF($D$69&gt;$R$69,1,0))</f>
        <v>0</v>
      </c>
      <c r="I70" s="56">
        <f t="shared" ref="I70:I79" si="80">IF((C70=""),0,IF($D$69=$R$69,1,0))</f>
        <v>0</v>
      </c>
      <c r="J70" s="56">
        <f t="shared" ref="J70:J79" si="81">IF((C70=""),0,IF($D$69&lt;$R$69,1,0))</f>
        <v>1</v>
      </c>
      <c r="K70" s="57"/>
      <c r="L70" s="56">
        <f t="shared" ref="L70:L79" si="82">IF((S70=""),0,IF($D$69=$R$69,1,IF($D$69&lt;$R$69,3,IF($D$69&gt;$R$69,0))))</f>
        <v>3</v>
      </c>
      <c r="M70" s="56">
        <f t="shared" ref="M70:M79" si="83">$R$69</f>
        <v>2</v>
      </c>
      <c r="N70" s="56">
        <f t="shared" ref="N70:N79" si="84">$D$69</f>
        <v>1</v>
      </c>
      <c r="O70" s="56">
        <f t="shared" ref="O70:O79" si="85">IF((S70=""),0,IF($D$69&lt;$R$69,1,0))</f>
        <v>1</v>
      </c>
      <c r="P70" s="56">
        <f t="shared" ref="P70:P79" si="86">IF((S70=""),0,IF($D$69=$R$69,1,0))</f>
        <v>0</v>
      </c>
      <c r="Q70" s="56">
        <f t="shared" ref="Q70:Q79" si="87">IF((S70=""),0,IF($D$69&gt;$R$69,1,0))</f>
        <v>0</v>
      </c>
      <c r="R70" s="56"/>
      <c r="S70" s="55" t="s">
        <v>77</v>
      </c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 t="s">
        <v>14</v>
      </c>
      <c r="D71" s="56"/>
      <c r="E71" s="56">
        <f t="shared" si="76"/>
        <v>0</v>
      </c>
      <c r="F71" s="56">
        <f t="shared" si="77"/>
        <v>1</v>
      </c>
      <c r="G71" s="56">
        <f t="shared" si="78"/>
        <v>2</v>
      </c>
      <c r="H71" s="56">
        <f t="shared" si="79"/>
        <v>0</v>
      </c>
      <c r="I71" s="56">
        <f t="shared" si="80"/>
        <v>0</v>
      </c>
      <c r="J71" s="56">
        <f t="shared" si="81"/>
        <v>1</v>
      </c>
      <c r="K71" s="57"/>
      <c r="L71" s="56">
        <f t="shared" si="82"/>
        <v>3</v>
      </c>
      <c r="M71" s="56">
        <f t="shared" si="83"/>
        <v>2</v>
      </c>
      <c r="N71" s="56">
        <f t="shared" si="84"/>
        <v>1</v>
      </c>
      <c r="O71" s="56">
        <f t="shared" si="85"/>
        <v>1</v>
      </c>
      <c r="P71" s="56">
        <f t="shared" si="86"/>
        <v>0</v>
      </c>
      <c r="Q71" s="56">
        <f t="shared" si="87"/>
        <v>0</v>
      </c>
      <c r="R71" s="56"/>
      <c r="S71" s="55" t="s">
        <v>13</v>
      </c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 t="s">
        <v>245</v>
      </c>
      <c r="D72" s="56"/>
      <c r="E72" s="56">
        <f t="shared" si="76"/>
        <v>0</v>
      </c>
      <c r="F72" s="56">
        <f t="shared" si="77"/>
        <v>1</v>
      </c>
      <c r="G72" s="56">
        <f t="shared" si="78"/>
        <v>2</v>
      </c>
      <c r="H72" s="56">
        <f t="shared" si="79"/>
        <v>0</v>
      </c>
      <c r="I72" s="56">
        <f t="shared" si="80"/>
        <v>0</v>
      </c>
      <c r="J72" s="56">
        <f t="shared" si="81"/>
        <v>1</v>
      </c>
      <c r="K72" s="57"/>
      <c r="L72" s="56">
        <f t="shared" si="82"/>
        <v>3</v>
      </c>
      <c r="M72" s="56">
        <f t="shared" si="83"/>
        <v>2</v>
      </c>
      <c r="N72" s="56">
        <f t="shared" si="84"/>
        <v>1</v>
      </c>
      <c r="O72" s="56">
        <f t="shared" si="85"/>
        <v>1</v>
      </c>
      <c r="P72" s="56">
        <f t="shared" si="86"/>
        <v>0</v>
      </c>
      <c r="Q72" s="56">
        <f t="shared" si="87"/>
        <v>0</v>
      </c>
      <c r="R72" s="56"/>
      <c r="S72" s="55" t="s">
        <v>173</v>
      </c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 t="s">
        <v>197</v>
      </c>
      <c r="D73" s="56"/>
      <c r="E73" s="56">
        <f t="shared" si="76"/>
        <v>0</v>
      </c>
      <c r="F73" s="56">
        <f t="shared" si="77"/>
        <v>1</v>
      </c>
      <c r="G73" s="56">
        <f t="shared" si="78"/>
        <v>2</v>
      </c>
      <c r="H73" s="56">
        <f t="shared" si="79"/>
        <v>0</v>
      </c>
      <c r="I73" s="56">
        <f t="shared" si="80"/>
        <v>0</v>
      </c>
      <c r="J73" s="56">
        <f t="shared" si="81"/>
        <v>1</v>
      </c>
      <c r="K73" s="57"/>
      <c r="L73" s="56">
        <f t="shared" si="82"/>
        <v>3</v>
      </c>
      <c r="M73" s="56">
        <f t="shared" si="83"/>
        <v>2</v>
      </c>
      <c r="N73" s="56">
        <f t="shared" si="84"/>
        <v>1</v>
      </c>
      <c r="O73" s="56">
        <f t="shared" si="85"/>
        <v>1</v>
      </c>
      <c r="P73" s="56">
        <f t="shared" si="86"/>
        <v>0</v>
      </c>
      <c r="Q73" s="56">
        <f t="shared" si="87"/>
        <v>0</v>
      </c>
      <c r="R73" s="56"/>
      <c r="S73" s="55" t="s">
        <v>144</v>
      </c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 t="s">
        <v>85</v>
      </c>
      <c r="D74" s="56"/>
      <c r="E74" s="56">
        <f t="shared" si="76"/>
        <v>0</v>
      </c>
      <c r="F74" s="56">
        <f t="shared" si="77"/>
        <v>1</v>
      </c>
      <c r="G74" s="56">
        <f t="shared" si="78"/>
        <v>2</v>
      </c>
      <c r="H74" s="56">
        <f t="shared" si="79"/>
        <v>0</v>
      </c>
      <c r="I74" s="56">
        <f t="shared" si="80"/>
        <v>0</v>
      </c>
      <c r="J74" s="56">
        <f t="shared" si="81"/>
        <v>1</v>
      </c>
      <c r="K74" s="57"/>
      <c r="L74" s="56">
        <f t="shared" si="82"/>
        <v>3</v>
      </c>
      <c r="M74" s="56">
        <f t="shared" si="83"/>
        <v>2</v>
      </c>
      <c r="N74" s="56">
        <f t="shared" si="84"/>
        <v>1</v>
      </c>
      <c r="O74" s="56">
        <f t="shared" si="85"/>
        <v>1</v>
      </c>
      <c r="P74" s="56">
        <f t="shared" si="86"/>
        <v>0</v>
      </c>
      <c r="Q74" s="56">
        <f t="shared" si="87"/>
        <v>0</v>
      </c>
      <c r="R74" s="56"/>
      <c r="S74" s="55" t="s">
        <v>113</v>
      </c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 t="s">
        <v>147</v>
      </c>
      <c r="D75" s="56"/>
      <c r="E75" s="56">
        <f t="shared" si="76"/>
        <v>0</v>
      </c>
      <c r="F75" s="56">
        <f t="shared" si="77"/>
        <v>1</v>
      </c>
      <c r="G75" s="56">
        <f t="shared" si="78"/>
        <v>2</v>
      </c>
      <c r="H75" s="56">
        <f t="shared" si="79"/>
        <v>0</v>
      </c>
      <c r="I75" s="56">
        <f t="shared" si="80"/>
        <v>0</v>
      </c>
      <c r="J75" s="56">
        <f t="shared" si="81"/>
        <v>1</v>
      </c>
      <c r="K75" s="57"/>
      <c r="L75" s="56">
        <f t="shared" si="82"/>
        <v>3</v>
      </c>
      <c r="M75" s="56">
        <f t="shared" si="83"/>
        <v>2</v>
      </c>
      <c r="N75" s="56">
        <f t="shared" si="84"/>
        <v>1</v>
      </c>
      <c r="O75" s="56">
        <f t="shared" si="85"/>
        <v>1</v>
      </c>
      <c r="P75" s="56">
        <f t="shared" si="86"/>
        <v>0</v>
      </c>
      <c r="Q75" s="56">
        <f t="shared" si="87"/>
        <v>0</v>
      </c>
      <c r="R75" s="56"/>
      <c r="S75" s="55" t="s">
        <v>143</v>
      </c>
      <c r="T75" s="34"/>
      <c r="U75" s="153" t="str">
        <f>IFERROR(VLOOKUP(V75,Resumo!$D$7:$E$147,2,FALSE),"")</f>
        <v/>
      </c>
      <c r="V75" s="114"/>
      <c r="W75" s="114">
        <f t="shared" ref="W75:AC77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 t="s">
        <v>246</v>
      </c>
      <c r="D76" s="56"/>
      <c r="E76" s="56">
        <f t="shared" si="76"/>
        <v>0</v>
      </c>
      <c r="F76" s="56">
        <f t="shared" si="77"/>
        <v>1</v>
      </c>
      <c r="G76" s="56">
        <f t="shared" si="78"/>
        <v>2</v>
      </c>
      <c r="H76" s="56">
        <f t="shared" si="79"/>
        <v>0</v>
      </c>
      <c r="I76" s="56">
        <f t="shared" si="80"/>
        <v>0</v>
      </c>
      <c r="J76" s="56">
        <f t="shared" si="81"/>
        <v>1</v>
      </c>
      <c r="K76" s="57"/>
      <c r="L76" s="56">
        <f t="shared" si="82"/>
        <v>3</v>
      </c>
      <c r="M76" s="56">
        <f t="shared" si="83"/>
        <v>2</v>
      </c>
      <c r="N76" s="56">
        <f t="shared" si="84"/>
        <v>1</v>
      </c>
      <c r="O76" s="56">
        <f t="shared" si="85"/>
        <v>1</v>
      </c>
      <c r="P76" s="56">
        <f t="shared" si="86"/>
        <v>0</v>
      </c>
      <c r="Q76" s="56">
        <f t="shared" si="87"/>
        <v>0</v>
      </c>
      <c r="R76" s="56">
        <v>2</v>
      </c>
      <c r="S76" s="55" t="s">
        <v>175</v>
      </c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 t="s">
        <v>15</v>
      </c>
      <c r="D77" s="56">
        <v>1</v>
      </c>
      <c r="E77" s="56">
        <f t="shared" si="76"/>
        <v>0</v>
      </c>
      <c r="F77" s="56">
        <f t="shared" si="77"/>
        <v>1</v>
      </c>
      <c r="G77" s="56">
        <f t="shared" si="78"/>
        <v>2</v>
      </c>
      <c r="H77" s="56">
        <f t="shared" si="79"/>
        <v>0</v>
      </c>
      <c r="I77" s="56">
        <f t="shared" si="80"/>
        <v>0</v>
      </c>
      <c r="J77" s="56">
        <f t="shared" si="81"/>
        <v>1</v>
      </c>
      <c r="K77" s="57"/>
      <c r="L77" s="56">
        <f t="shared" si="82"/>
        <v>3</v>
      </c>
      <c r="M77" s="56">
        <f t="shared" si="83"/>
        <v>2</v>
      </c>
      <c r="N77" s="56">
        <f t="shared" si="84"/>
        <v>1</v>
      </c>
      <c r="O77" s="56">
        <f t="shared" si="85"/>
        <v>1</v>
      </c>
      <c r="P77" s="56">
        <f t="shared" si="86"/>
        <v>0</v>
      </c>
      <c r="Q77" s="56">
        <f t="shared" si="87"/>
        <v>0</v>
      </c>
      <c r="R77" s="56"/>
      <c r="S77" s="55" t="s">
        <v>146</v>
      </c>
      <c r="T77" s="34"/>
      <c r="U77" s="118"/>
      <c r="V77" s="118"/>
      <c r="W77" s="118">
        <f t="shared" si="88"/>
        <v>0</v>
      </c>
      <c r="X77" s="118">
        <f t="shared" si="88"/>
        <v>0</v>
      </c>
      <c r="Y77" s="118">
        <f t="shared" si="88"/>
        <v>0</v>
      </c>
      <c r="Z77" s="118">
        <f t="shared" si="88"/>
        <v>0</v>
      </c>
      <c r="AA77" s="118">
        <f t="shared" si="88"/>
        <v>0</v>
      </c>
      <c r="AB77" s="118">
        <f t="shared" si="88"/>
        <v>0</v>
      </c>
      <c r="AC77" s="119">
        <f t="shared" si="88"/>
        <v>0</v>
      </c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 t="s">
        <v>120</v>
      </c>
      <c r="D78" s="62"/>
      <c r="E78" s="56">
        <f t="shared" si="76"/>
        <v>0</v>
      </c>
      <c r="F78" s="56">
        <f t="shared" si="77"/>
        <v>1</v>
      </c>
      <c r="G78" s="56">
        <f t="shared" si="78"/>
        <v>2</v>
      </c>
      <c r="H78" s="56">
        <f t="shared" si="79"/>
        <v>0</v>
      </c>
      <c r="I78" s="56">
        <f t="shared" si="80"/>
        <v>0</v>
      </c>
      <c r="J78" s="56">
        <f t="shared" si="81"/>
        <v>1</v>
      </c>
      <c r="K78" s="57"/>
      <c r="L78" s="56">
        <f t="shared" si="82"/>
        <v>0</v>
      </c>
      <c r="M78" s="56">
        <f t="shared" si="83"/>
        <v>2</v>
      </c>
      <c r="N78" s="56">
        <f t="shared" si="84"/>
        <v>1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1</v>
      </c>
      <c r="G79" s="67">
        <f t="shared" si="78"/>
        <v>2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2</v>
      </c>
      <c r="N79" s="67">
        <f t="shared" si="84"/>
        <v>1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8:BG8"/>
    <mergeCell ref="BB9:BG10"/>
    <mergeCell ref="AV14:BA14"/>
    <mergeCell ref="BH14:BM14"/>
    <mergeCell ref="AV15:BA16"/>
    <mergeCell ref="BH15:BM16"/>
    <mergeCell ref="BB22:BG22"/>
    <mergeCell ref="BB23:BG24"/>
    <mergeCell ref="AU27:AZ27"/>
    <mergeCell ref="BI27:BN27"/>
    <mergeCell ref="AU28:AZ29"/>
    <mergeCell ref="BI28:BN29"/>
    <mergeCell ref="U39:V39"/>
    <mergeCell ref="U40:V40"/>
    <mergeCell ref="AB37:AB40"/>
    <mergeCell ref="AC37:AC40"/>
    <mergeCell ref="U37:V37"/>
    <mergeCell ref="W37:W40"/>
    <mergeCell ref="X37:X40"/>
    <mergeCell ref="Y37:Y40"/>
    <mergeCell ref="Z37:Z40"/>
    <mergeCell ref="BB31:BG31"/>
    <mergeCell ref="BB32:BG33"/>
    <mergeCell ref="BB35:BG35"/>
    <mergeCell ref="BB36:BG37"/>
    <mergeCell ref="AA37:AA40"/>
    <mergeCell ref="AI37:AI40"/>
    <mergeCell ref="AG38:AG40"/>
    <mergeCell ref="AD37:AD40"/>
    <mergeCell ref="AE37:AE40"/>
    <mergeCell ref="AF37:AF40"/>
    <mergeCell ref="AH37:AH40"/>
  </mergeCells>
  <conditionalFormatting sqref="C4">
    <cfRule type="cellIs" dxfId="2561" priority="23" operator="equal">
      <formula>"Laranja"</formula>
    </cfRule>
    <cfRule type="cellIs" dxfId="2560" priority="29" operator="equal">
      <formula>"Vermelho"</formula>
    </cfRule>
    <cfRule type="cellIs" dxfId="2559" priority="28" operator="equal">
      <formula>"Verde"</formula>
    </cfRule>
    <cfRule type="cellIs" dxfId="2558" priority="27" operator="equal">
      <formula>"Amarelo"</formula>
    </cfRule>
    <cfRule type="cellIs" dxfId="2557" priority="26" operator="equal">
      <formula>"Cinza"</formula>
    </cfRule>
    <cfRule type="cellIs" dxfId="2556" priority="25" operator="equal">
      <formula>"Roxo"</formula>
    </cfRule>
    <cfRule type="cellIs" dxfId="2555" priority="24" operator="equal">
      <formula>"Preto"</formula>
    </cfRule>
    <cfRule type="cellIs" dxfId="2554" priority="30" operator="equal">
      <formula>"Azul"</formula>
    </cfRule>
  </conditionalFormatting>
  <conditionalFormatting sqref="C17">
    <cfRule type="cellIs" dxfId="2553" priority="41" operator="equal">
      <formula>"Roxo"</formula>
    </cfRule>
    <cfRule type="cellIs" dxfId="2552" priority="42" operator="equal">
      <formula>"Cinza"</formula>
    </cfRule>
    <cfRule type="cellIs" dxfId="2551" priority="43" operator="equal">
      <formula>"Amarelo"</formula>
    </cfRule>
    <cfRule type="cellIs" dxfId="2550" priority="44" operator="equal">
      <formula>"Verde"</formula>
    </cfRule>
    <cfRule type="cellIs" dxfId="2549" priority="39" operator="equal">
      <formula>"Laranja"</formula>
    </cfRule>
    <cfRule type="cellIs" dxfId="2548" priority="46" operator="equal">
      <formula>"Azul"</formula>
    </cfRule>
    <cfRule type="cellIs" dxfId="2547" priority="40" operator="equal">
      <formula>"Preto"</formula>
    </cfRule>
    <cfRule type="cellIs" dxfId="2546" priority="45" operator="equal">
      <formula>"Vermelho"</formula>
    </cfRule>
  </conditionalFormatting>
  <conditionalFormatting sqref="C30">
    <cfRule type="cellIs" dxfId="2545" priority="55" operator="equal">
      <formula>"Laranja"</formula>
    </cfRule>
    <cfRule type="cellIs" dxfId="2544" priority="62" operator="equal">
      <formula>"Azul"</formula>
    </cfRule>
    <cfRule type="cellIs" dxfId="2543" priority="60" operator="equal">
      <formula>"Verde"</formula>
    </cfRule>
    <cfRule type="cellIs" dxfId="2542" priority="59" operator="equal">
      <formula>"Amarelo"</formula>
    </cfRule>
    <cfRule type="cellIs" dxfId="2541" priority="58" operator="equal">
      <formula>"Cinza"</formula>
    </cfRule>
    <cfRule type="cellIs" dxfId="2540" priority="61" operator="equal">
      <formula>"Vermelho"</formula>
    </cfRule>
    <cfRule type="cellIs" dxfId="2539" priority="57" operator="equal">
      <formula>"Roxo"</formula>
    </cfRule>
    <cfRule type="cellIs" dxfId="2538" priority="56" operator="equal">
      <formula>"Preto"</formula>
    </cfRule>
  </conditionalFormatting>
  <conditionalFormatting sqref="C43">
    <cfRule type="cellIs" dxfId="2537" priority="78" operator="equal">
      <formula>"Azul"</formula>
    </cfRule>
    <cfRule type="cellIs" dxfId="2536" priority="77" operator="equal">
      <formula>"Vermelho"</formula>
    </cfRule>
    <cfRule type="cellIs" dxfId="2535" priority="76" operator="equal">
      <formula>"Verde"</formula>
    </cfRule>
    <cfRule type="cellIs" dxfId="2534" priority="75" operator="equal">
      <formula>"Amarelo"</formula>
    </cfRule>
    <cfRule type="cellIs" dxfId="2533" priority="74" operator="equal">
      <formula>"Cinza"</formula>
    </cfRule>
    <cfRule type="cellIs" dxfId="2532" priority="73" operator="equal">
      <formula>"Roxo"</formula>
    </cfRule>
    <cfRule type="cellIs" dxfId="2531" priority="71" operator="equal">
      <formula>"Laranja"</formula>
    </cfRule>
    <cfRule type="cellIs" dxfId="2530" priority="72" operator="equal">
      <formula>"Preto"</formula>
    </cfRule>
  </conditionalFormatting>
  <conditionalFormatting sqref="C56">
    <cfRule type="cellIs" dxfId="2529" priority="89" operator="equal">
      <formula>"Roxo"</formula>
    </cfRule>
    <cfRule type="cellIs" dxfId="2528" priority="87" operator="equal">
      <formula>"Laranja"</formula>
    </cfRule>
    <cfRule type="cellIs" dxfId="2527" priority="90" operator="equal">
      <formula>"Cinza"</formula>
    </cfRule>
    <cfRule type="cellIs" dxfId="2526" priority="91" operator="equal">
      <formula>"Amarelo"</formula>
    </cfRule>
    <cfRule type="cellIs" dxfId="2525" priority="92" operator="equal">
      <formula>"Verde"</formula>
    </cfRule>
    <cfRule type="cellIs" dxfId="2524" priority="93" operator="equal">
      <formula>"Vermelho"</formula>
    </cfRule>
    <cfRule type="cellIs" dxfId="2523" priority="94" operator="equal">
      <formula>"Azul"</formula>
    </cfRule>
    <cfRule type="cellIs" dxfId="2522" priority="88" operator="equal">
      <formula>"Preto"</formula>
    </cfRule>
  </conditionalFormatting>
  <conditionalFormatting sqref="C69">
    <cfRule type="cellIs" dxfId="2521" priority="103" operator="equal">
      <formula>"Laranja"</formula>
    </cfRule>
    <cfRule type="cellIs" dxfId="2520" priority="108" operator="equal">
      <formula>"Verde"</formula>
    </cfRule>
    <cfRule type="cellIs" dxfId="2519" priority="107" operator="equal">
      <formula>"Amarelo"</formula>
    </cfRule>
    <cfRule type="cellIs" dxfId="2518" priority="106" operator="equal">
      <formula>"Cinza"</formula>
    </cfRule>
    <cfRule type="cellIs" dxfId="2517" priority="105" operator="equal">
      <formula>"Roxo"</formula>
    </cfRule>
    <cfRule type="cellIs" dxfId="2516" priority="104" operator="equal">
      <formula>"Preto"</formula>
    </cfRule>
    <cfRule type="cellIs" dxfId="2515" priority="110" operator="equal">
      <formula>"Azul"</formula>
    </cfRule>
    <cfRule type="cellIs" dxfId="2514" priority="109" operator="equal">
      <formula>"Vermelho"</formula>
    </cfRule>
  </conditionalFormatting>
  <conditionalFormatting sqref="C82">
    <cfRule type="cellIs" dxfId="2513" priority="126" operator="equal">
      <formula>"Azul"</formula>
    </cfRule>
    <cfRule type="cellIs" dxfId="2512" priority="119" operator="equal">
      <formula>"Laranja"</formula>
    </cfRule>
    <cfRule type="cellIs" dxfId="2511" priority="120" operator="equal">
      <formula>"Preto"</formula>
    </cfRule>
    <cfRule type="cellIs" dxfId="2510" priority="121" operator="equal">
      <formula>"Roxo"</formula>
    </cfRule>
    <cfRule type="cellIs" dxfId="2509" priority="122" operator="equal">
      <formula>"Cinza"</formula>
    </cfRule>
    <cfRule type="cellIs" dxfId="2508" priority="123" operator="equal">
      <formula>"Amarelo"</formula>
    </cfRule>
    <cfRule type="cellIs" dxfId="2507" priority="124" operator="equal">
      <formula>"Verde"</formula>
    </cfRule>
    <cfRule type="cellIs" dxfId="2506" priority="125" operator="equal">
      <formula>"Vermelho"</formula>
    </cfRule>
  </conditionalFormatting>
  <conditionalFormatting sqref="C95">
    <cfRule type="cellIs" dxfId="2505" priority="142" operator="equal">
      <formula>"Azul"</formula>
    </cfRule>
    <cfRule type="cellIs" dxfId="2504" priority="141" operator="equal">
      <formula>"Vermelho"</formula>
    </cfRule>
    <cfRule type="cellIs" dxfId="2503" priority="140" operator="equal">
      <formula>"Verde"</formula>
    </cfRule>
    <cfRule type="cellIs" dxfId="2502" priority="139" operator="equal">
      <formula>"Amarelo"</formula>
    </cfRule>
    <cfRule type="cellIs" dxfId="2501" priority="138" operator="equal">
      <formula>"Cinza"</formula>
    </cfRule>
    <cfRule type="cellIs" dxfId="2500" priority="137" operator="equal">
      <formula>"Roxo"</formula>
    </cfRule>
    <cfRule type="cellIs" dxfId="2499" priority="136" operator="equal">
      <formula>"Preto"</formula>
    </cfRule>
    <cfRule type="cellIs" dxfId="2498" priority="135" operator="equal">
      <formula>"Laranja"</formula>
    </cfRule>
  </conditionalFormatting>
  <conditionalFormatting sqref="C108">
    <cfRule type="cellIs" dxfId="2497" priority="154" operator="equal">
      <formula>"Cinza"</formula>
    </cfRule>
    <cfRule type="cellIs" dxfId="2496" priority="153" operator="equal">
      <formula>"Roxo"</formula>
    </cfRule>
    <cfRule type="cellIs" dxfId="2495" priority="152" operator="equal">
      <formula>"Preto"</formula>
    </cfRule>
    <cfRule type="cellIs" dxfId="2494" priority="151" operator="equal">
      <formula>"Laranja"</formula>
    </cfRule>
    <cfRule type="cellIs" dxfId="2493" priority="158" operator="equal">
      <formula>"Azul"</formula>
    </cfRule>
    <cfRule type="cellIs" dxfId="2492" priority="157" operator="equal">
      <formula>"Vermelho"</formula>
    </cfRule>
    <cfRule type="cellIs" dxfId="2491" priority="156" operator="equal">
      <formula>"Verde"</formula>
    </cfRule>
    <cfRule type="cellIs" dxfId="2490" priority="155" operator="equal">
      <formula>"Amarelo"</formula>
    </cfRule>
  </conditionalFormatting>
  <conditionalFormatting sqref="C121">
    <cfRule type="cellIs" dxfId="2489" priority="174" operator="equal">
      <formula>"Azul"</formula>
    </cfRule>
    <cfRule type="cellIs" dxfId="2488" priority="168" operator="equal">
      <formula>"Preto"</formula>
    </cfRule>
    <cfRule type="cellIs" dxfId="2487" priority="167" operator="equal">
      <formula>"Laranja"</formula>
    </cfRule>
    <cfRule type="cellIs" dxfId="2486" priority="169" operator="equal">
      <formula>"Roxo"</formula>
    </cfRule>
    <cfRule type="cellIs" dxfId="2485" priority="170" operator="equal">
      <formula>"Cinza"</formula>
    </cfRule>
    <cfRule type="cellIs" dxfId="2484" priority="171" operator="equal">
      <formula>"Amarelo"</formula>
    </cfRule>
    <cfRule type="cellIs" dxfId="2483" priority="172" operator="equal">
      <formula>"Verde"</formula>
    </cfRule>
    <cfRule type="cellIs" dxfId="2482" priority="173" operator="equal">
      <formula>"Vermelho"</formula>
    </cfRule>
  </conditionalFormatting>
  <conditionalFormatting sqref="S4">
    <cfRule type="cellIs" dxfId="2481" priority="31" operator="equal">
      <formula>"Laranja"</formula>
    </cfRule>
    <cfRule type="cellIs" dxfId="2480" priority="35" operator="equal">
      <formula>"Amarelo"</formula>
    </cfRule>
    <cfRule type="cellIs" dxfId="2479" priority="36" operator="equal">
      <formula>"Verde"</formula>
    </cfRule>
    <cfRule type="cellIs" dxfId="2478" priority="38" operator="equal">
      <formula>"Azul"</formula>
    </cfRule>
    <cfRule type="cellIs" dxfId="2477" priority="32" operator="equal">
      <formula>"Preto"</formula>
    </cfRule>
    <cfRule type="cellIs" dxfId="2476" priority="33" operator="equal">
      <formula>"Roxo"</formula>
    </cfRule>
    <cfRule type="cellIs" dxfId="2475" priority="34" operator="equal">
      <formula>"Cinza"</formula>
    </cfRule>
    <cfRule type="cellIs" dxfId="2474" priority="37" operator="equal">
      <formula>"Vermelho"</formula>
    </cfRule>
  </conditionalFormatting>
  <conditionalFormatting sqref="S17">
    <cfRule type="cellIs" dxfId="2473" priority="52" operator="equal">
      <formula>"Verde"</formula>
    </cfRule>
    <cfRule type="cellIs" dxfId="2472" priority="53" operator="equal">
      <formula>"Vermelho"</formula>
    </cfRule>
    <cfRule type="cellIs" dxfId="2471" priority="54" operator="equal">
      <formula>"Azul"</formula>
    </cfRule>
    <cfRule type="cellIs" dxfId="2470" priority="47" operator="equal">
      <formula>"Laranja"</formula>
    </cfRule>
    <cfRule type="cellIs" dxfId="2469" priority="48" operator="equal">
      <formula>"Preto"</formula>
    </cfRule>
    <cfRule type="cellIs" dxfId="2468" priority="49" operator="equal">
      <formula>"Roxo"</formula>
    </cfRule>
    <cfRule type="cellIs" dxfId="2467" priority="50" operator="equal">
      <formula>"Cinza"</formula>
    </cfRule>
    <cfRule type="cellIs" dxfId="2466" priority="51" operator="equal">
      <formula>"Amarelo"</formula>
    </cfRule>
  </conditionalFormatting>
  <conditionalFormatting sqref="S30">
    <cfRule type="cellIs" dxfId="2465" priority="67" operator="equal">
      <formula>"Amarelo"</formula>
    </cfRule>
    <cfRule type="cellIs" dxfId="2464" priority="68" operator="equal">
      <formula>"Verde"</formula>
    </cfRule>
    <cfRule type="cellIs" dxfId="2463" priority="69" operator="equal">
      <formula>"Vermelho"</formula>
    </cfRule>
    <cfRule type="cellIs" dxfId="2462" priority="70" operator="equal">
      <formula>"Azul"</formula>
    </cfRule>
    <cfRule type="cellIs" dxfId="2461" priority="63" operator="equal">
      <formula>"Laranja"</formula>
    </cfRule>
    <cfRule type="cellIs" dxfId="2460" priority="64" operator="equal">
      <formula>"Preto"</formula>
    </cfRule>
    <cfRule type="cellIs" dxfId="2459" priority="65" operator="equal">
      <formula>"Roxo"</formula>
    </cfRule>
    <cfRule type="cellIs" dxfId="2458" priority="66" operator="equal">
      <formula>"Cinza"</formula>
    </cfRule>
  </conditionalFormatting>
  <conditionalFormatting sqref="S43">
    <cfRule type="cellIs" dxfId="2457" priority="82" operator="equal">
      <formula>"Cinza"</formula>
    </cfRule>
    <cfRule type="cellIs" dxfId="2456" priority="81" operator="equal">
      <formula>"Roxo"</formula>
    </cfRule>
    <cfRule type="cellIs" dxfId="2455" priority="80" operator="equal">
      <formula>"Preto"</formula>
    </cfRule>
    <cfRule type="cellIs" dxfId="2454" priority="79" operator="equal">
      <formula>"Laranja"</formula>
    </cfRule>
    <cfRule type="cellIs" dxfId="2453" priority="84" operator="equal">
      <formula>"Verde"</formula>
    </cfRule>
    <cfRule type="cellIs" dxfId="2452" priority="85" operator="equal">
      <formula>"Vermelho"</formula>
    </cfRule>
    <cfRule type="cellIs" dxfId="2451" priority="83" operator="equal">
      <formula>"Amarelo"</formula>
    </cfRule>
    <cfRule type="cellIs" dxfId="2450" priority="86" operator="equal">
      <formula>"Azul"</formula>
    </cfRule>
  </conditionalFormatting>
  <conditionalFormatting sqref="S56">
    <cfRule type="cellIs" dxfId="2449" priority="102" operator="equal">
      <formula>"Azul"</formula>
    </cfRule>
    <cfRule type="cellIs" dxfId="2448" priority="101" operator="equal">
      <formula>"Vermelho"</formula>
    </cfRule>
    <cfRule type="cellIs" dxfId="2447" priority="100" operator="equal">
      <formula>"Verde"</formula>
    </cfRule>
    <cfRule type="cellIs" dxfId="2446" priority="99" operator="equal">
      <formula>"Amarelo"</formula>
    </cfRule>
    <cfRule type="cellIs" dxfId="2445" priority="98" operator="equal">
      <formula>"Cinza"</formula>
    </cfRule>
    <cfRule type="cellIs" dxfId="2444" priority="97" operator="equal">
      <formula>"Roxo"</formula>
    </cfRule>
    <cfRule type="cellIs" dxfId="2443" priority="96" operator="equal">
      <formula>"Preto"</formula>
    </cfRule>
    <cfRule type="cellIs" dxfId="2442" priority="95" operator="equal">
      <formula>"Laranja"</formula>
    </cfRule>
  </conditionalFormatting>
  <conditionalFormatting sqref="S69">
    <cfRule type="cellIs" dxfId="2441" priority="111" operator="equal">
      <formula>"Laranja"</formula>
    </cfRule>
    <cfRule type="cellIs" dxfId="2440" priority="112" operator="equal">
      <formula>"Preto"</formula>
    </cfRule>
    <cfRule type="cellIs" dxfId="2439" priority="113" operator="equal">
      <formula>"Roxo"</formula>
    </cfRule>
    <cfRule type="cellIs" dxfId="2438" priority="114" operator="equal">
      <formula>"Cinza"</formula>
    </cfRule>
    <cfRule type="cellIs" dxfId="2437" priority="115" operator="equal">
      <formula>"Amarelo"</formula>
    </cfRule>
    <cfRule type="cellIs" dxfId="2436" priority="116" operator="equal">
      <formula>"Verde"</formula>
    </cfRule>
    <cfRule type="cellIs" dxfId="2435" priority="117" operator="equal">
      <formula>"Vermelho"</formula>
    </cfRule>
    <cfRule type="cellIs" dxfId="2434" priority="118" operator="equal">
      <formula>"Azul"</formula>
    </cfRule>
  </conditionalFormatting>
  <conditionalFormatting sqref="S82">
    <cfRule type="cellIs" dxfId="2433" priority="128" operator="equal">
      <formula>"Preto"</formula>
    </cfRule>
    <cfRule type="cellIs" dxfId="2432" priority="129" operator="equal">
      <formula>"Roxo"</formula>
    </cfRule>
    <cfRule type="cellIs" dxfId="2431" priority="130" operator="equal">
      <formula>"Cinza"</formula>
    </cfRule>
    <cfRule type="cellIs" dxfId="2430" priority="131" operator="equal">
      <formula>"Amarelo"</formula>
    </cfRule>
    <cfRule type="cellIs" dxfId="2429" priority="132" operator="equal">
      <formula>"Verde"</formula>
    </cfRule>
    <cfRule type="cellIs" dxfId="2428" priority="133" operator="equal">
      <formula>"Vermelho"</formula>
    </cfRule>
    <cfRule type="cellIs" dxfId="2427" priority="134" operator="equal">
      <formula>"Azul"</formula>
    </cfRule>
    <cfRule type="cellIs" dxfId="2426" priority="127" operator="equal">
      <formula>"Laranja"</formula>
    </cfRule>
  </conditionalFormatting>
  <conditionalFormatting sqref="S95">
    <cfRule type="cellIs" dxfId="2425" priority="144" operator="equal">
      <formula>"Preto"</formula>
    </cfRule>
    <cfRule type="cellIs" dxfId="2424" priority="150" operator="equal">
      <formula>"Azul"</formula>
    </cfRule>
    <cfRule type="cellIs" dxfId="2423" priority="149" operator="equal">
      <formula>"Vermelho"</formula>
    </cfRule>
    <cfRule type="cellIs" dxfId="2422" priority="148" operator="equal">
      <formula>"Verde"</formula>
    </cfRule>
    <cfRule type="cellIs" dxfId="2421" priority="147" operator="equal">
      <formula>"Amarelo"</formula>
    </cfRule>
    <cfRule type="cellIs" dxfId="2420" priority="146" operator="equal">
      <formula>"Cinza"</formula>
    </cfRule>
    <cfRule type="cellIs" dxfId="2419" priority="145" operator="equal">
      <formula>"Roxo"</formula>
    </cfRule>
    <cfRule type="cellIs" dxfId="2418" priority="143" operator="equal">
      <formula>"Laranja"</formula>
    </cfRule>
  </conditionalFormatting>
  <conditionalFormatting sqref="S108">
    <cfRule type="cellIs" dxfId="2417" priority="159" operator="equal">
      <formula>"Laranja"</formula>
    </cfRule>
    <cfRule type="cellIs" dxfId="2416" priority="160" operator="equal">
      <formula>"Preto"</formula>
    </cfRule>
    <cfRule type="cellIs" dxfId="2415" priority="161" operator="equal">
      <formula>"Roxo"</formula>
    </cfRule>
    <cfRule type="cellIs" dxfId="2414" priority="162" operator="equal">
      <formula>"Cinza"</formula>
    </cfRule>
    <cfRule type="cellIs" dxfId="2413" priority="163" operator="equal">
      <formula>"Amarelo"</formula>
    </cfRule>
    <cfRule type="cellIs" dxfId="2412" priority="164" operator="equal">
      <formula>"Verde"</formula>
    </cfRule>
    <cfRule type="cellIs" dxfId="2411" priority="166" operator="equal">
      <formula>"Azul"</formula>
    </cfRule>
    <cfRule type="cellIs" dxfId="2410" priority="165" operator="equal">
      <formula>"Vermelho"</formula>
    </cfRule>
  </conditionalFormatting>
  <conditionalFormatting sqref="S121">
    <cfRule type="cellIs" dxfId="2409" priority="175" operator="equal">
      <formula>"Laranja"</formula>
    </cfRule>
    <cfRule type="cellIs" dxfId="2408" priority="176" operator="equal">
      <formula>"Preto"</formula>
    </cfRule>
    <cfRule type="cellIs" dxfId="2407" priority="177" operator="equal">
      <formula>"Roxo"</formula>
    </cfRule>
    <cfRule type="cellIs" dxfId="2406" priority="178" operator="equal">
      <formula>"Cinza"</formula>
    </cfRule>
    <cfRule type="cellIs" dxfId="2405" priority="179" operator="equal">
      <formula>"Amarelo"</formula>
    </cfRule>
    <cfRule type="cellIs" dxfId="2404" priority="180" operator="equal">
      <formula>"Verde"</formula>
    </cfRule>
    <cfRule type="cellIs" dxfId="2403" priority="181" operator="equal">
      <formula>"Vermelho"</formula>
    </cfRule>
    <cfRule type="cellIs" dxfId="2402" priority="182" operator="equal">
      <formula>"Azul"</formula>
    </cfRule>
  </conditionalFormatting>
  <conditionalFormatting sqref="W43:AC76 AF44:AF45 AI44:AI45">
    <cfRule type="cellIs" dxfId="2401" priority="15" operator="greaterThan">
      <formula>0</formula>
    </cfRule>
  </conditionalFormatting>
  <conditionalFormatting sqref="AD3:AD5">
    <cfRule type="top10" dxfId="2400" priority="183" rank="1"/>
  </conditionalFormatting>
  <conditionalFormatting sqref="AD6:AD10">
    <cfRule type="top10" dxfId="2399" priority="14" rank="1"/>
  </conditionalFormatting>
  <conditionalFormatting sqref="AD11:AD18">
    <cfRule type="top10" dxfId="2398" priority="13" rank="2"/>
  </conditionalFormatting>
  <conditionalFormatting sqref="AD19:AD23">
    <cfRule type="top10" dxfId="2397" priority="12" rank="1"/>
  </conditionalFormatting>
  <conditionalFormatting sqref="AD24:AD31">
    <cfRule type="top10" dxfId="2396" priority="11" rank="2"/>
  </conditionalFormatting>
  <conditionalFormatting sqref="AD32:AD36">
    <cfRule type="top10" dxfId="2395" priority="10" rank="1"/>
  </conditionalFormatting>
  <conditionalFormatting sqref="AE3:AE36">
    <cfRule type="cellIs" dxfId="2394" priority="1" operator="equal">
      <formula>2</formula>
    </cfRule>
  </conditionalFormatting>
  <conditionalFormatting sqref="AF3:AF5">
    <cfRule type="top10" dxfId="2393" priority="22" rank="1"/>
  </conditionalFormatting>
  <conditionalFormatting sqref="AF6:AF10">
    <cfRule type="top10" dxfId="2392" priority="21" rank="1"/>
  </conditionalFormatting>
  <conditionalFormatting sqref="AF11:AF18">
    <cfRule type="top10" dxfId="2391" priority="20" rank="2"/>
  </conditionalFormatting>
  <conditionalFormatting sqref="AF19:AF23">
    <cfRule type="top10" dxfId="2390" priority="19" rank="1"/>
  </conditionalFormatting>
  <conditionalFormatting sqref="AF24:AF31">
    <cfRule type="top10" dxfId="2389" priority="18" rank="2"/>
  </conditionalFormatting>
  <conditionalFormatting sqref="AF32:AF36">
    <cfRule type="top10" dxfId="2388" priority="17" rank="1"/>
  </conditionalFormatting>
  <conditionalFormatting sqref="AG3:AG36">
    <cfRule type="cellIs" dxfId="2387" priority="16" operator="greaterThan">
      <formula>0</formula>
    </cfRule>
  </conditionalFormatting>
  <conditionalFormatting sqref="AH3:AH5">
    <cfRule type="top10" dxfId="2386" priority="7" bottom="1" rank="1"/>
  </conditionalFormatting>
  <conditionalFormatting sqref="AH6:AH10">
    <cfRule type="top10" dxfId="2385" priority="6" bottom="1" rank="1"/>
  </conditionalFormatting>
  <conditionalFormatting sqref="AH11:AH18">
    <cfRule type="top10" dxfId="2384" priority="5" bottom="1" rank="2"/>
  </conditionalFormatting>
  <conditionalFormatting sqref="AH19:AH23">
    <cfRule type="top10" dxfId="2383" priority="4" bottom="1" rank="1"/>
  </conditionalFormatting>
  <conditionalFormatting sqref="AH1:AI1">
    <cfRule type="cellIs" dxfId="2382" priority="8" operator="equal">
      <formula>2</formula>
    </cfRule>
    <cfRule type="cellIs" dxfId="2381" priority="9" operator="equal">
      <formula>1</formula>
    </cfRule>
  </conditionalFormatting>
  <conditionalFormatting sqref="AI24:AI31">
    <cfRule type="top10" dxfId="2380" priority="3" rank="2"/>
  </conditionalFormatting>
  <conditionalFormatting sqref="AI32:AI36">
    <cfRule type="top10" dxfId="2379" priority="2" rank="1"/>
  </conditionalFormatting>
  <pageMargins left="0.7" right="0.7" top="0.75" bottom="0.75" header="0" footer="0"/>
  <pageSetup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34DF5-DFBD-4B35-B395-3084A109F6D5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V64" sqref="V64"/>
      <selection pane="topRight" activeCell="V64" sqref="V64"/>
      <selection pane="bottomLeft" activeCell="V64" sqref="V64"/>
      <selection pane="bottomRight" activeCell="V64" sqref="V64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W29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164</v>
      </c>
      <c r="W3" s="169">
        <f t="shared" ref="W3:W36" si="0">COUNTIF($C$2:$C$123,V3)+COUNTIF($S$2:$S$123,V3)</f>
        <v>6</v>
      </c>
      <c r="X3" s="164">
        <f t="shared" ref="X3:X36" si="1">SUMIF($C$2:$C$123,V3,$F$2:$F$123)+SUMIF($S$2:$S$123,V3,$M$2:$M$123)</f>
        <v>7</v>
      </c>
      <c r="Y3" s="164">
        <f t="shared" ref="Y3:Y36" si="2">SUMIF($C$2:$C$123,V3,$G$2:$G$123)+SUMIF($S$2:$S$123,V3,$N$2:$N$123)</f>
        <v>3</v>
      </c>
      <c r="Z3" s="164">
        <f t="shared" ref="Z3:Z36" si="3">SUMIF($C$2:$C$123,V3,$H$2:$H$123)+SUMIF($S$2:$S$123,V3,$O$2:$O$123)</f>
        <v>4</v>
      </c>
      <c r="AA3" s="164">
        <f>SUMIF($C$2:$C$123,V3,$I$2:$I$123)+SUMIF($S$2:$S$123,V3,$P$2:P$123)</f>
        <v>2</v>
      </c>
      <c r="AB3" s="174">
        <f t="shared" ref="AB3:AB36" si="4">SUMIF($C$2:$C$123,V3,$J$2:$J$123)+SUMIF($S$2:$S$123,V3,$Q$2:$Q$123)</f>
        <v>0</v>
      </c>
      <c r="AC3" s="180">
        <f t="shared" ref="AC3:AC36" si="5">SUMIF($C$2:$C$123,V3,$E$2:$E$123)+SUMIF($S$2:$S$123,V3,$L$2:$L$123)</f>
        <v>14</v>
      </c>
      <c r="AD3" s="183">
        <f t="shared" ref="AD3:AD36" si="6">IFERROR(IF(W3&gt;=($AI$42*$AI$43),(AC3)/(W3*3),"-"),"-")</f>
        <v>0.77777777777777779</v>
      </c>
      <c r="AE3" s="180">
        <f>IF(W3&gt;0,IF(AH3=MIN($AH$3:$AH$5),2,0),)</f>
        <v>2</v>
      </c>
      <c r="AF3" s="190">
        <f>IF(W3&gt;0,IF(AD3=MAX($AD$3:$AD$5),AC3+AE3+2,AC3+AE3),)</f>
        <v>18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0.5</v>
      </c>
      <c r="AI3" s="206">
        <f>IFERROR(IF(W3&gt;=($AI$42*$AI$43),X3/W3,"-"),"-")</f>
        <v>1.1666666666666667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199</v>
      </c>
      <c r="D4" s="49">
        <f>SUM(D5:D14)</f>
        <v>0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1</v>
      </c>
      <c r="S4" s="149" t="s">
        <v>198</v>
      </c>
      <c r="T4" s="34"/>
      <c r="U4" s="159" t="s">
        <v>18</v>
      </c>
      <c r="V4" s="197" t="s">
        <v>205</v>
      </c>
      <c r="W4" s="170">
        <f t="shared" si="0"/>
        <v>6</v>
      </c>
      <c r="X4" s="52">
        <f t="shared" si="1"/>
        <v>3</v>
      </c>
      <c r="Y4" s="52">
        <f t="shared" si="2"/>
        <v>7</v>
      </c>
      <c r="Z4" s="52">
        <f t="shared" si="3"/>
        <v>0</v>
      </c>
      <c r="AA4" s="52">
        <f>SUMIF($C$2:$C$123,V4,$I$2:$I$123)+SUMIF($S$2:$S$123,V4,$P$2:P$123)</f>
        <v>2</v>
      </c>
      <c r="AB4" s="171">
        <f t="shared" si="4"/>
        <v>4</v>
      </c>
      <c r="AC4" s="178">
        <f t="shared" si="5"/>
        <v>2</v>
      </c>
      <c r="AD4" s="181">
        <f t="shared" si="6"/>
        <v>0.1111111111111111</v>
      </c>
      <c r="AE4" s="178">
        <f>IF(W4&gt;0,IF(AH4=MIN($AH$3:$AH$5),2,0),)</f>
        <v>0</v>
      </c>
      <c r="AF4" s="191">
        <f>IF(W4&gt;0,IF(AD4=MAX($AD$3:$AD$5),AC4+AE4+2,AC4+AE4),)</f>
        <v>2</v>
      </c>
      <c r="AG4" s="187">
        <f t="shared" si="7"/>
        <v>0</v>
      </c>
      <c r="AH4" s="53">
        <f t="shared" si="8"/>
        <v>1.1666666666666667</v>
      </c>
      <c r="AI4" s="207">
        <f t="shared" ref="AI4:AI36" si="9">IFERROR(IF(W4&gt;=($AI$42*$AI$43),X4/W4,"-"),"-")</f>
        <v>0.5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205</v>
      </c>
      <c r="D5" s="56"/>
      <c r="E5" s="56">
        <f t="shared" ref="E5:E14" si="10">IF((C5=""),0,IF($D$4=$R$4,1,IF($D$4&gt;$R$4,3,IF($D$4&lt;$R$4,0))))</f>
        <v>0</v>
      </c>
      <c r="F5" s="56">
        <f t="shared" ref="F5:F14" si="11">$D$4</f>
        <v>0</v>
      </c>
      <c r="G5" s="56">
        <f t="shared" ref="G5:G14" si="12">$R$4</f>
        <v>1</v>
      </c>
      <c r="H5" s="56">
        <f t="shared" ref="H5:H14" si="13">IF((C5=""),0,IF($D$4&gt;$R$4,1,0))</f>
        <v>0</v>
      </c>
      <c r="I5" s="56">
        <f t="shared" ref="I5:I14" si="14">IF((C5=""),0,IF($D$4=$R$4,1,0))</f>
        <v>0</v>
      </c>
      <c r="J5" s="56">
        <f t="shared" ref="J5:J14" si="15">IF((C5=""),0,IF($D$4&lt;$R$4,1,0))</f>
        <v>1</v>
      </c>
      <c r="K5" s="57"/>
      <c r="L5" s="56">
        <f t="shared" ref="L5:L14" si="16">IF((S5=""),0,IF($D$4=$R$4,1,IF($D$4&lt;$R$4,3,IF($D$4&gt;$R$4,0))))</f>
        <v>3</v>
      </c>
      <c r="M5" s="56">
        <f t="shared" ref="M5:M14" si="17">$R$4</f>
        <v>1</v>
      </c>
      <c r="N5" s="56">
        <f t="shared" ref="N5:N14" si="18">$D$4</f>
        <v>0</v>
      </c>
      <c r="O5" s="56">
        <f t="shared" ref="O5:O14" si="19">IF((S5=""),0,IF($D$4&lt;$R$4,1,0))</f>
        <v>1</v>
      </c>
      <c r="P5" s="56">
        <f t="shared" ref="P5:P14" si="20">IF((S5=""),0,IF($D$4=$R$4,1,0))</f>
        <v>0</v>
      </c>
      <c r="Q5" s="56">
        <f t="shared" ref="Q5:Q14" si="21">IF((S5=""),0,IF($D$4&gt;$R$4,1,0))</f>
        <v>0</v>
      </c>
      <c r="R5" s="56"/>
      <c r="S5" s="55" t="s">
        <v>164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13</v>
      </c>
      <c r="D6" s="56"/>
      <c r="E6" s="56">
        <f t="shared" si="10"/>
        <v>0</v>
      </c>
      <c r="F6" s="56">
        <f t="shared" si="11"/>
        <v>0</v>
      </c>
      <c r="G6" s="56">
        <f t="shared" si="12"/>
        <v>1</v>
      </c>
      <c r="H6" s="56">
        <f t="shared" si="13"/>
        <v>0</v>
      </c>
      <c r="I6" s="56">
        <f t="shared" si="14"/>
        <v>0</v>
      </c>
      <c r="J6" s="56">
        <f t="shared" si="15"/>
        <v>1</v>
      </c>
      <c r="K6" s="57"/>
      <c r="L6" s="56">
        <f t="shared" si="16"/>
        <v>3</v>
      </c>
      <c r="M6" s="56">
        <f t="shared" si="17"/>
        <v>1</v>
      </c>
      <c r="N6" s="56">
        <f t="shared" si="18"/>
        <v>0</v>
      </c>
      <c r="O6" s="56">
        <f t="shared" si="19"/>
        <v>1</v>
      </c>
      <c r="P6" s="56">
        <f t="shared" si="20"/>
        <v>0</v>
      </c>
      <c r="Q6" s="56">
        <f t="shared" si="21"/>
        <v>0</v>
      </c>
      <c r="R6" s="56"/>
      <c r="S6" s="55" t="s">
        <v>84</v>
      </c>
      <c r="T6" s="34"/>
      <c r="U6" s="163" t="s">
        <v>78</v>
      </c>
      <c r="V6" s="199" t="s">
        <v>13</v>
      </c>
      <c r="W6" s="169">
        <f t="shared" si="0"/>
        <v>6</v>
      </c>
      <c r="X6" s="164">
        <f t="shared" si="1"/>
        <v>5</v>
      </c>
      <c r="Y6" s="164">
        <f t="shared" si="2"/>
        <v>5</v>
      </c>
      <c r="Z6" s="164">
        <f t="shared" si="3"/>
        <v>2</v>
      </c>
      <c r="AA6" s="164">
        <f>SUMIF($C$2:$C$123,V6,$I$2:$I$123)+SUMIF($S$2:$S$123,V6,$P$2:P$123)</f>
        <v>2</v>
      </c>
      <c r="AB6" s="174">
        <f t="shared" si="4"/>
        <v>2</v>
      </c>
      <c r="AC6" s="180">
        <f t="shared" si="5"/>
        <v>8</v>
      </c>
      <c r="AD6" s="183">
        <f t="shared" si="6"/>
        <v>0.44444444444444442</v>
      </c>
      <c r="AE6" s="180">
        <f>IF(W6&gt;0,IF(AH6=MIN($AH$6:$AH$10),2,0),)</f>
        <v>0</v>
      </c>
      <c r="AF6" s="190">
        <f>IF(W6&gt;0,IF(AD6=MAX($AD$6:$AD$10),AC6+AE6+2,AC6+AE6),)</f>
        <v>8</v>
      </c>
      <c r="AG6" s="189">
        <f t="shared" si="7"/>
        <v>0</v>
      </c>
      <c r="AH6" s="165">
        <f t="shared" si="8"/>
        <v>0.83333333333333337</v>
      </c>
      <c r="AI6" s="206">
        <f t="shared" si="9"/>
        <v>0.83333333333333337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173</v>
      </c>
      <c r="D7" s="56"/>
      <c r="E7" s="56">
        <f t="shared" si="10"/>
        <v>0</v>
      </c>
      <c r="F7" s="56">
        <f t="shared" si="11"/>
        <v>0</v>
      </c>
      <c r="G7" s="56">
        <f t="shared" si="12"/>
        <v>1</v>
      </c>
      <c r="H7" s="56">
        <f t="shared" si="13"/>
        <v>0</v>
      </c>
      <c r="I7" s="56">
        <f t="shared" si="14"/>
        <v>0</v>
      </c>
      <c r="J7" s="56">
        <f t="shared" si="15"/>
        <v>1</v>
      </c>
      <c r="K7" s="57"/>
      <c r="L7" s="56">
        <f t="shared" si="16"/>
        <v>3</v>
      </c>
      <c r="M7" s="56">
        <f t="shared" si="17"/>
        <v>1</v>
      </c>
      <c r="N7" s="56">
        <f t="shared" si="18"/>
        <v>0</v>
      </c>
      <c r="O7" s="56">
        <f t="shared" si="19"/>
        <v>1</v>
      </c>
      <c r="P7" s="56">
        <f t="shared" si="20"/>
        <v>0</v>
      </c>
      <c r="Q7" s="56">
        <f t="shared" si="21"/>
        <v>0</v>
      </c>
      <c r="R7" s="56"/>
      <c r="S7" s="55" t="s">
        <v>145</v>
      </c>
      <c r="T7" s="34"/>
      <c r="U7" s="166" t="s">
        <v>78</v>
      </c>
      <c r="V7" s="200" t="s">
        <v>84</v>
      </c>
      <c r="W7" s="170">
        <f t="shared" si="0"/>
        <v>5</v>
      </c>
      <c r="X7" s="52">
        <f t="shared" si="1"/>
        <v>5</v>
      </c>
      <c r="Y7" s="52">
        <f t="shared" si="2"/>
        <v>3</v>
      </c>
      <c r="Z7" s="52">
        <f t="shared" si="3"/>
        <v>3</v>
      </c>
      <c r="AA7" s="52">
        <f>SUMIF($C$2:$C$123,V7,$I$2:$I$123)+SUMIF($S$2:$S$123,V7,$P$2:P$123)</f>
        <v>1</v>
      </c>
      <c r="AB7" s="171">
        <f t="shared" si="4"/>
        <v>1</v>
      </c>
      <c r="AC7" s="178">
        <f t="shared" si="5"/>
        <v>10</v>
      </c>
      <c r="AD7" s="181">
        <f t="shared" si="6"/>
        <v>0.66666666666666663</v>
      </c>
      <c r="AE7" s="178">
        <f>IF(W7&gt;0,IF(AH7=MIN($AH$6:$AH$10),2,0),)</f>
        <v>2</v>
      </c>
      <c r="AF7" s="191">
        <f>IF(W7&gt;0,IF(AD7=MAX($AD$6:$AD$10),AC7+AE7+2,AC7+AE7),)</f>
        <v>14</v>
      </c>
      <c r="AG7" s="187">
        <f t="shared" si="7"/>
        <v>0</v>
      </c>
      <c r="AH7" s="53">
        <f t="shared" si="8"/>
        <v>0.6</v>
      </c>
      <c r="AI7" s="207">
        <f t="shared" si="9"/>
        <v>1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144</v>
      </c>
      <c r="D8" s="56"/>
      <c r="E8" s="56">
        <f t="shared" si="10"/>
        <v>0</v>
      </c>
      <c r="F8" s="56">
        <f t="shared" si="11"/>
        <v>0</v>
      </c>
      <c r="G8" s="56">
        <f t="shared" si="12"/>
        <v>1</v>
      </c>
      <c r="H8" s="56">
        <f t="shared" si="13"/>
        <v>0</v>
      </c>
      <c r="I8" s="56">
        <f t="shared" si="14"/>
        <v>0</v>
      </c>
      <c r="J8" s="56">
        <f t="shared" si="15"/>
        <v>1</v>
      </c>
      <c r="K8" s="57"/>
      <c r="L8" s="56">
        <f t="shared" si="16"/>
        <v>3</v>
      </c>
      <c r="M8" s="56">
        <f t="shared" si="17"/>
        <v>1</v>
      </c>
      <c r="N8" s="56">
        <f t="shared" si="18"/>
        <v>0</v>
      </c>
      <c r="O8" s="56">
        <f t="shared" si="19"/>
        <v>1</v>
      </c>
      <c r="P8" s="56">
        <f t="shared" si="20"/>
        <v>0</v>
      </c>
      <c r="Q8" s="56">
        <f t="shared" si="21"/>
        <v>0</v>
      </c>
      <c r="R8" s="56"/>
      <c r="S8" s="55" t="s">
        <v>146</v>
      </c>
      <c r="T8" s="34"/>
      <c r="U8" s="159" t="s">
        <v>78</v>
      </c>
      <c r="V8" s="197" t="s">
        <v>247</v>
      </c>
      <c r="W8" s="170">
        <f t="shared" si="0"/>
        <v>4</v>
      </c>
      <c r="X8" s="52">
        <f t="shared" si="1"/>
        <v>2</v>
      </c>
      <c r="Y8" s="52">
        <f t="shared" si="2"/>
        <v>4</v>
      </c>
      <c r="Z8" s="52">
        <f t="shared" si="3"/>
        <v>0</v>
      </c>
      <c r="AA8" s="52">
        <f>SUMIF($C$2:$C$123,V8,$I$2:$I$123)+SUMIF($S$2:$S$123,V8,$P$2:P$123)</f>
        <v>2</v>
      </c>
      <c r="AB8" s="171">
        <f t="shared" si="4"/>
        <v>2</v>
      </c>
      <c r="AC8" s="178">
        <f t="shared" si="5"/>
        <v>2</v>
      </c>
      <c r="AD8" s="181">
        <f t="shared" si="6"/>
        <v>0.16666666666666666</v>
      </c>
      <c r="AE8" s="178">
        <f>IF(W8&gt;0,IF(AH8=MIN($AH$6:$AH$10),2,0),)</f>
        <v>0</v>
      </c>
      <c r="AF8" s="191">
        <f>IF(W8&gt;0,IF(AD8=MAX($AD$6:$AD$10),AC8+AE8+2,AC8+AE8),)</f>
        <v>2</v>
      </c>
      <c r="AG8" s="187">
        <f t="shared" si="7"/>
        <v>0</v>
      </c>
      <c r="AH8" s="53">
        <f t="shared" si="8"/>
        <v>1</v>
      </c>
      <c r="AI8" s="207">
        <f t="shared" si="9"/>
        <v>0.5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 t="s">
        <v>113</v>
      </c>
      <c r="D9" s="56"/>
      <c r="E9" s="56">
        <f t="shared" si="10"/>
        <v>0</v>
      </c>
      <c r="F9" s="56">
        <f t="shared" si="11"/>
        <v>0</v>
      </c>
      <c r="G9" s="56">
        <f t="shared" si="12"/>
        <v>1</v>
      </c>
      <c r="H9" s="56">
        <f t="shared" si="13"/>
        <v>0</v>
      </c>
      <c r="I9" s="56">
        <f t="shared" si="14"/>
        <v>0</v>
      </c>
      <c r="J9" s="56">
        <f t="shared" si="15"/>
        <v>1</v>
      </c>
      <c r="K9" s="57"/>
      <c r="L9" s="56">
        <f t="shared" si="16"/>
        <v>3</v>
      </c>
      <c r="M9" s="56">
        <f t="shared" si="17"/>
        <v>1</v>
      </c>
      <c r="N9" s="56">
        <f t="shared" si="18"/>
        <v>0</v>
      </c>
      <c r="O9" s="56">
        <f t="shared" si="19"/>
        <v>1</v>
      </c>
      <c r="P9" s="56">
        <f t="shared" si="20"/>
        <v>0</v>
      </c>
      <c r="Q9" s="56">
        <f t="shared" si="21"/>
        <v>0</v>
      </c>
      <c r="R9" s="56"/>
      <c r="S9" s="55" t="s">
        <v>85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174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15</v>
      </c>
      <c r="D10" s="56"/>
      <c r="E10" s="56">
        <f t="shared" si="10"/>
        <v>0</v>
      </c>
      <c r="F10" s="56">
        <f t="shared" si="11"/>
        <v>0</v>
      </c>
      <c r="G10" s="56">
        <f t="shared" si="12"/>
        <v>1</v>
      </c>
      <c r="H10" s="56">
        <f t="shared" si="13"/>
        <v>0</v>
      </c>
      <c r="I10" s="56">
        <f t="shared" si="14"/>
        <v>0</v>
      </c>
      <c r="J10" s="56">
        <f t="shared" si="15"/>
        <v>1</v>
      </c>
      <c r="K10" s="57"/>
      <c r="L10" s="56">
        <f t="shared" si="16"/>
        <v>3</v>
      </c>
      <c r="M10" s="56">
        <f t="shared" si="17"/>
        <v>1</v>
      </c>
      <c r="N10" s="56">
        <f t="shared" si="18"/>
        <v>0</v>
      </c>
      <c r="O10" s="56">
        <f t="shared" si="19"/>
        <v>1</v>
      </c>
      <c r="P10" s="56">
        <f t="shared" si="20"/>
        <v>0</v>
      </c>
      <c r="Q10" s="56">
        <f t="shared" si="21"/>
        <v>0</v>
      </c>
      <c r="R10" s="56"/>
      <c r="S10" s="55" t="s">
        <v>175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 t="s">
        <v>148</v>
      </c>
      <c r="D11" s="56"/>
      <c r="E11" s="56">
        <f t="shared" si="10"/>
        <v>0</v>
      </c>
      <c r="F11" s="56">
        <f t="shared" si="11"/>
        <v>0</v>
      </c>
      <c r="G11" s="56">
        <f t="shared" si="12"/>
        <v>1</v>
      </c>
      <c r="H11" s="56">
        <f t="shared" si="13"/>
        <v>0</v>
      </c>
      <c r="I11" s="56">
        <f t="shared" si="14"/>
        <v>0</v>
      </c>
      <c r="J11" s="56">
        <f t="shared" si="15"/>
        <v>1</v>
      </c>
      <c r="K11" s="57"/>
      <c r="L11" s="56">
        <f t="shared" si="16"/>
        <v>3</v>
      </c>
      <c r="M11" s="56">
        <f t="shared" si="17"/>
        <v>1</v>
      </c>
      <c r="N11" s="56">
        <f t="shared" si="18"/>
        <v>0</v>
      </c>
      <c r="O11" s="56">
        <f t="shared" si="19"/>
        <v>1</v>
      </c>
      <c r="P11" s="56">
        <f t="shared" si="20"/>
        <v>0</v>
      </c>
      <c r="Q11" s="56">
        <f t="shared" si="21"/>
        <v>0</v>
      </c>
      <c r="R11" s="56"/>
      <c r="S11" s="55" t="s">
        <v>143</v>
      </c>
      <c r="T11" s="34"/>
      <c r="U11" s="168" t="s">
        <v>121</v>
      </c>
      <c r="V11" s="196" t="s">
        <v>146</v>
      </c>
      <c r="W11" s="169">
        <f t="shared" si="0"/>
        <v>5</v>
      </c>
      <c r="X11" s="164">
        <f t="shared" si="1"/>
        <v>5</v>
      </c>
      <c r="Y11" s="164">
        <f t="shared" si="2"/>
        <v>4</v>
      </c>
      <c r="Z11" s="164">
        <f t="shared" si="3"/>
        <v>2</v>
      </c>
      <c r="AA11" s="164">
        <f>SUMIF($C$2:$C$123,V11,$I$2:$I$123)+SUMIF($S$2:$S$123,V11,$P$2:P$123)</f>
        <v>2</v>
      </c>
      <c r="AB11" s="174">
        <f t="shared" si="4"/>
        <v>1</v>
      </c>
      <c r="AC11" s="180">
        <f t="shared" si="5"/>
        <v>8</v>
      </c>
      <c r="AD11" s="183">
        <f t="shared" si="6"/>
        <v>0.53333333333333333</v>
      </c>
      <c r="AE11" s="180">
        <f t="shared" ref="AE11:AE18" si="22">IF(W11&gt;0,IF(OR(SMALL($AH$11:$AH$18,2)=AH11,SMALL($AH$11:$AH$18,1)=AH11),2,0),)</f>
        <v>2</v>
      </c>
      <c r="AF11" s="190">
        <f t="shared" ref="AF11:AF18" si="23">IF(W11&gt;0,IF(OR(LARGE($AD$11:$AD$18,2)=AD11,LARGE($AD$11:$AD$18,1)=AD11),AC11+AE11+2,AC11+AE11),)</f>
        <v>12</v>
      </c>
      <c r="AG11" s="189">
        <f t="shared" si="7"/>
        <v>0</v>
      </c>
      <c r="AH11" s="165">
        <f t="shared" si="8"/>
        <v>0.8</v>
      </c>
      <c r="AI11" s="206">
        <f t="shared" si="9"/>
        <v>1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120</v>
      </c>
      <c r="D12" s="56"/>
      <c r="E12" s="56">
        <f t="shared" si="10"/>
        <v>0</v>
      </c>
      <c r="F12" s="56">
        <f t="shared" si="11"/>
        <v>0</v>
      </c>
      <c r="G12" s="56">
        <f t="shared" si="12"/>
        <v>1</v>
      </c>
      <c r="H12" s="56">
        <f t="shared" si="13"/>
        <v>0</v>
      </c>
      <c r="I12" s="56">
        <f t="shared" si="14"/>
        <v>0</v>
      </c>
      <c r="J12" s="56">
        <f t="shared" si="15"/>
        <v>1</v>
      </c>
      <c r="K12" s="57"/>
      <c r="L12" s="56">
        <f t="shared" si="16"/>
        <v>3</v>
      </c>
      <c r="M12" s="56">
        <f t="shared" si="17"/>
        <v>1</v>
      </c>
      <c r="N12" s="56">
        <f t="shared" si="18"/>
        <v>0</v>
      </c>
      <c r="O12" s="56">
        <f t="shared" si="19"/>
        <v>1</v>
      </c>
      <c r="P12" s="56">
        <f t="shared" si="20"/>
        <v>0</v>
      </c>
      <c r="Q12" s="56">
        <f t="shared" si="21"/>
        <v>0</v>
      </c>
      <c r="R12" s="56">
        <v>1</v>
      </c>
      <c r="S12" s="55" t="s">
        <v>174</v>
      </c>
      <c r="T12" s="34"/>
      <c r="U12" s="159" t="s">
        <v>121</v>
      </c>
      <c r="V12" s="197" t="s">
        <v>173</v>
      </c>
      <c r="W12" s="170">
        <f t="shared" si="0"/>
        <v>4</v>
      </c>
      <c r="X12" s="52">
        <f t="shared" si="1"/>
        <v>4</v>
      </c>
      <c r="Y12" s="52">
        <f t="shared" si="2"/>
        <v>4</v>
      </c>
      <c r="Z12" s="52">
        <f t="shared" si="3"/>
        <v>2</v>
      </c>
      <c r="AA12" s="52">
        <f>SUMIF($C$2:$C$123,V12,$I$2:$I$123)+SUMIF($S$2:$S$123,V12,$P$2:P$123)</f>
        <v>0</v>
      </c>
      <c r="AB12" s="171">
        <f t="shared" si="4"/>
        <v>2</v>
      </c>
      <c r="AC12" s="178">
        <f t="shared" si="5"/>
        <v>6</v>
      </c>
      <c r="AD12" s="181">
        <f t="shared" si="6"/>
        <v>0.5</v>
      </c>
      <c r="AE12" s="178">
        <f t="shared" si="22"/>
        <v>0</v>
      </c>
      <c r="AF12" s="191">
        <f t="shared" si="23"/>
        <v>6</v>
      </c>
      <c r="AG12" s="187">
        <f t="shared" si="7"/>
        <v>1</v>
      </c>
      <c r="AH12" s="53">
        <f t="shared" si="8"/>
        <v>1</v>
      </c>
      <c r="AI12" s="207">
        <f t="shared" si="9"/>
        <v>1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0</v>
      </c>
      <c r="G13" s="56">
        <f t="shared" si="12"/>
        <v>1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1</v>
      </c>
      <c r="N13" s="56">
        <f t="shared" si="18"/>
        <v>0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197" t="s">
        <v>145</v>
      </c>
      <c r="W13" s="170">
        <f t="shared" si="0"/>
        <v>5</v>
      </c>
      <c r="X13" s="52">
        <f t="shared" si="1"/>
        <v>5</v>
      </c>
      <c r="Y13" s="52">
        <f t="shared" si="2"/>
        <v>4</v>
      </c>
      <c r="Z13" s="52">
        <f t="shared" si="3"/>
        <v>2</v>
      </c>
      <c r="AA13" s="52">
        <f>SUMIF($C$2:$C$123,V13,$I$2:$I$123)+SUMIF($S$2:$S$123,V13,$P$2:P$123)</f>
        <v>2</v>
      </c>
      <c r="AB13" s="171">
        <f t="shared" si="4"/>
        <v>1</v>
      </c>
      <c r="AC13" s="178">
        <f t="shared" si="5"/>
        <v>8</v>
      </c>
      <c r="AD13" s="181">
        <f t="shared" si="6"/>
        <v>0.53333333333333333</v>
      </c>
      <c r="AE13" s="178">
        <f t="shared" si="22"/>
        <v>2</v>
      </c>
      <c r="AF13" s="191">
        <f t="shared" si="23"/>
        <v>12</v>
      </c>
      <c r="AG13" s="187">
        <f t="shared" si="7"/>
        <v>0</v>
      </c>
      <c r="AH13" s="53">
        <f t="shared" si="8"/>
        <v>0.8</v>
      </c>
      <c r="AI13" s="207">
        <f t="shared" si="9"/>
        <v>1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0</v>
      </c>
      <c r="G14" s="67">
        <f t="shared" si="12"/>
        <v>1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1</v>
      </c>
      <c r="N14" s="67">
        <f t="shared" si="18"/>
        <v>0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 t="s">
        <v>144</v>
      </c>
      <c r="W14" s="170">
        <f t="shared" si="0"/>
        <v>5</v>
      </c>
      <c r="X14" s="52">
        <f t="shared" si="1"/>
        <v>4</v>
      </c>
      <c r="Y14" s="52">
        <f t="shared" si="2"/>
        <v>6</v>
      </c>
      <c r="Z14" s="52">
        <f t="shared" si="3"/>
        <v>1</v>
      </c>
      <c r="AA14" s="52">
        <f>SUMIF($C$2:$C$123,V14,$I$2:$I$123)+SUMIF($S$2:$S$123,V14,$P$2:P$123)</f>
        <v>1</v>
      </c>
      <c r="AB14" s="171">
        <f t="shared" si="4"/>
        <v>3</v>
      </c>
      <c r="AC14" s="178">
        <f t="shared" si="5"/>
        <v>4</v>
      </c>
      <c r="AD14" s="181">
        <f t="shared" si="6"/>
        <v>0.26666666666666666</v>
      </c>
      <c r="AE14" s="178">
        <f t="shared" si="22"/>
        <v>0</v>
      </c>
      <c r="AF14" s="191">
        <f t="shared" si="23"/>
        <v>4</v>
      </c>
      <c r="AG14" s="187">
        <f t="shared" si="7"/>
        <v>0</v>
      </c>
      <c r="AH14" s="53">
        <f t="shared" si="8"/>
        <v>1.2</v>
      </c>
      <c r="AI14" s="207">
        <f t="shared" si="9"/>
        <v>0.8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 t="s">
        <v>14</v>
      </c>
      <c r="W15" s="170">
        <f t="shared" si="0"/>
        <v>5</v>
      </c>
      <c r="X15" s="52">
        <f t="shared" si="1"/>
        <v>5</v>
      </c>
      <c r="Y15" s="52">
        <f t="shared" si="2"/>
        <v>4</v>
      </c>
      <c r="Z15" s="52">
        <f t="shared" si="3"/>
        <v>2</v>
      </c>
      <c r="AA15" s="52">
        <f>SUMIF($C$2:$C$123,V15,$I$2:$I$123)+SUMIF($S$2:$S$123,V15,$P$2:P$123)</f>
        <v>2</v>
      </c>
      <c r="AB15" s="171">
        <f t="shared" si="4"/>
        <v>1</v>
      </c>
      <c r="AC15" s="178">
        <f t="shared" si="5"/>
        <v>8</v>
      </c>
      <c r="AD15" s="181">
        <f t="shared" si="6"/>
        <v>0.53333333333333333</v>
      </c>
      <c r="AE15" s="178">
        <f t="shared" si="22"/>
        <v>2</v>
      </c>
      <c r="AF15" s="191">
        <f t="shared" si="23"/>
        <v>12</v>
      </c>
      <c r="AG15" s="187">
        <f t="shared" si="7"/>
        <v>0</v>
      </c>
      <c r="AH15" s="53">
        <f t="shared" si="8"/>
        <v>0.8</v>
      </c>
      <c r="AI15" s="207">
        <f t="shared" si="9"/>
        <v>1</v>
      </c>
      <c r="AJ15" s="34"/>
      <c r="AS15" s="97"/>
      <c r="AT15" s="294"/>
      <c r="AU15" s="288"/>
      <c r="AV15" s="426" t="s">
        <v>175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143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/>
      <c r="W16" s="170">
        <f t="shared" si="0"/>
        <v>0</v>
      </c>
      <c r="X16" s="52">
        <f t="shared" si="1"/>
        <v>0</v>
      </c>
      <c r="Y16" s="52">
        <f t="shared" si="2"/>
        <v>0</v>
      </c>
      <c r="Z16" s="52">
        <f t="shared" si="3"/>
        <v>0</v>
      </c>
      <c r="AA16" s="52">
        <f>SUMIF($C$2:$C$123,V16,$I$2:$I$123)+SUMIF($S$2:$S$123,V16,$P$2:P$123)</f>
        <v>0</v>
      </c>
      <c r="AB16" s="171">
        <f t="shared" si="4"/>
        <v>0</v>
      </c>
      <c r="AC16" s="178">
        <f t="shared" si="5"/>
        <v>0</v>
      </c>
      <c r="AD16" s="181" t="str">
        <f t="shared" si="6"/>
        <v>-</v>
      </c>
      <c r="AE16" s="178">
        <f t="shared" si="22"/>
        <v>0</v>
      </c>
      <c r="AF16" s="191">
        <f t="shared" si="23"/>
        <v>0</v>
      </c>
      <c r="AG16" s="187">
        <f t="shared" si="7"/>
        <v>0</v>
      </c>
      <c r="AH16" s="53" t="str">
        <f t="shared" si="8"/>
        <v>-</v>
      </c>
      <c r="AI16" s="207" t="str">
        <f t="shared" si="9"/>
        <v>-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Branco</v>
      </c>
      <c r="D17" s="49">
        <f>SUM(D18:D27)</f>
        <v>0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0</v>
      </c>
      <c r="S17" s="48" t="str">
        <f>C4</f>
        <v>Preto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Jean</v>
      </c>
      <c r="D18" s="56"/>
      <c r="E18" s="56">
        <f t="shared" ref="E18:E27" si="24">IF((C18=""),0,IF($D$17=$R$17,1,IF($D$17&gt;$R$17,3,IF($D$17&lt;$R$17,0))))</f>
        <v>1</v>
      </c>
      <c r="F18" s="56">
        <f t="shared" ref="F18:F27" si="25">$D$17</f>
        <v>0</v>
      </c>
      <c r="G18" s="56">
        <f t="shared" ref="G18:G27" si="26">$R$17</f>
        <v>0</v>
      </c>
      <c r="H18" s="56">
        <f t="shared" ref="H18:H27" si="27">IF((C18=""),0,IF($D$17&gt;$R$17,1,0))</f>
        <v>0</v>
      </c>
      <c r="I18" s="56">
        <f t="shared" ref="I18:I27" si="28">IF((C18=""),0,IF($D$17=$R$17,1,0))</f>
        <v>1</v>
      </c>
      <c r="J18" s="56">
        <f t="shared" ref="J18:J27" si="29">IF((C18=""),0,IF($D$17&lt;$R$17,1,0))</f>
        <v>0</v>
      </c>
      <c r="K18" s="57"/>
      <c r="L18" s="56">
        <f t="shared" ref="L18:L27" si="30">IF((S18=""),0,IF($D$17=$R$17,1,IF($D$17&lt;$R$17,3,IF($D$17&gt;$R$17,0))))</f>
        <v>1</v>
      </c>
      <c r="M18" s="56">
        <f t="shared" ref="M18:M27" si="31">$R$17</f>
        <v>0</v>
      </c>
      <c r="N18" s="56">
        <f t="shared" ref="N18:N27" si="32">$D$17</f>
        <v>0</v>
      </c>
      <c r="O18" s="56">
        <f t="shared" ref="O18:O27" si="33">IF((S18=""),0,IF($D$17&lt;$R$17,1,0))</f>
        <v>0</v>
      </c>
      <c r="P18" s="56">
        <f t="shared" ref="P18:P27" si="34">IF((S18=""),0,IF($D$17=$R$17,1,0))</f>
        <v>1</v>
      </c>
      <c r="Q18" s="56">
        <f t="shared" ref="Q18:Q27" si="35">IF((S18=""),0,IF($D$17&gt;$R$17,1,0))</f>
        <v>0</v>
      </c>
      <c r="R18" s="56"/>
      <c r="S18" s="55" t="str">
        <f>$S$5</f>
        <v>Ralph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84</v>
      </c>
      <c r="D19" s="56"/>
      <c r="E19" s="56">
        <f t="shared" si="24"/>
        <v>1</v>
      </c>
      <c r="F19" s="56">
        <f t="shared" si="25"/>
        <v>0</v>
      </c>
      <c r="G19" s="56">
        <f t="shared" si="26"/>
        <v>0</v>
      </c>
      <c r="H19" s="56">
        <f t="shared" si="27"/>
        <v>0</v>
      </c>
      <c r="I19" s="56">
        <f t="shared" si="28"/>
        <v>1</v>
      </c>
      <c r="J19" s="56">
        <f t="shared" si="29"/>
        <v>0</v>
      </c>
      <c r="K19" s="57"/>
      <c r="L19" s="56">
        <f t="shared" si="30"/>
        <v>1</v>
      </c>
      <c r="M19" s="56">
        <f t="shared" si="31"/>
        <v>0</v>
      </c>
      <c r="N19" s="56">
        <f t="shared" si="32"/>
        <v>0</v>
      </c>
      <c r="O19" s="56">
        <f t="shared" si="33"/>
        <v>0</v>
      </c>
      <c r="P19" s="56">
        <f t="shared" si="34"/>
        <v>1</v>
      </c>
      <c r="Q19" s="56">
        <f t="shared" si="35"/>
        <v>0</v>
      </c>
      <c r="R19" s="56"/>
      <c r="S19" s="55" t="s">
        <v>13</v>
      </c>
      <c r="T19" s="34"/>
      <c r="U19" s="169" t="s">
        <v>83</v>
      </c>
      <c r="V19" s="196" t="s">
        <v>113</v>
      </c>
      <c r="W19" s="169">
        <f t="shared" si="0"/>
        <v>4</v>
      </c>
      <c r="X19" s="164">
        <f t="shared" si="1"/>
        <v>3</v>
      </c>
      <c r="Y19" s="164">
        <f t="shared" si="2"/>
        <v>4</v>
      </c>
      <c r="Z19" s="164">
        <f t="shared" si="3"/>
        <v>1</v>
      </c>
      <c r="AA19" s="164">
        <f>SUMIF($C$2:$C$123,V19,$I$2:$I$123)+SUMIF($S$2:$S$123,V19,$P$2:P$123)</f>
        <v>1</v>
      </c>
      <c r="AB19" s="174">
        <f t="shared" si="4"/>
        <v>2</v>
      </c>
      <c r="AC19" s="180">
        <f t="shared" si="5"/>
        <v>4</v>
      </c>
      <c r="AD19" s="183">
        <f t="shared" si="6"/>
        <v>0.33333333333333331</v>
      </c>
      <c r="AE19" s="180">
        <f>IF(W19&gt;0,IF(AH19=MIN($AH$19:$AH$23),2,0),)</f>
        <v>0</v>
      </c>
      <c r="AF19" s="190">
        <f>IF(W19&gt;0,IF(AD19=MAX($AD$19:$AD$23),AC19+AE19+2,AC19+AE19),)</f>
        <v>4</v>
      </c>
      <c r="AG19" s="189">
        <f t="shared" si="7"/>
        <v>1</v>
      </c>
      <c r="AH19" s="165">
        <f t="shared" si="8"/>
        <v>1</v>
      </c>
      <c r="AI19" s="206">
        <f t="shared" si="9"/>
        <v>0.75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145</v>
      </c>
      <c r="D20" s="56"/>
      <c r="E20" s="56">
        <f t="shared" si="24"/>
        <v>1</v>
      </c>
      <c r="F20" s="56">
        <f t="shared" si="25"/>
        <v>0</v>
      </c>
      <c r="G20" s="56">
        <f t="shared" si="26"/>
        <v>0</v>
      </c>
      <c r="H20" s="56">
        <f t="shared" si="27"/>
        <v>0</v>
      </c>
      <c r="I20" s="56">
        <f t="shared" si="28"/>
        <v>1</v>
      </c>
      <c r="J20" s="56">
        <f t="shared" si="29"/>
        <v>0</v>
      </c>
      <c r="K20" s="57"/>
      <c r="L20" s="56">
        <f t="shared" si="30"/>
        <v>1</v>
      </c>
      <c r="M20" s="56">
        <f t="shared" si="31"/>
        <v>0</v>
      </c>
      <c r="N20" s="56">
        <f t="shared" si="32"/>
        <v>0</v>
      </c>
      <c r="O20" s="56">
        <f t="shared" si="33"/>
        <v>0</v>
      </c>
      <c r="P20" s="56">
        <f t="shared" si="34"/>
        <v>1</v>
      </c>
      <c r="Q20" s="56">
        <f t="shared" si="35"/>
        <v>0</v>
      </c>
      <c r="R20" s="56"/>
      <c r="S20" s="55" t="s">
        <v>14</v>
      </c>
      <c r="T20" s="34"/>
      <c r="U20" s="159" t="s">
        <v>83</v>
      </c>
      <c r="V20" s="197" t="s">
        <v>85</v>
      </c>
      <c r="W20" s="170">
        <f t="shared" si="0"/>
        <v>5</v>
      </c>
      <c r="X20" s="52">
        <f t="shared" si="1"/>
        <v>5</v>
      </c>
      <c r="Y20" s="52">
        <f t="shared" si="2"/>
        <v>3</v>
      </c>
      <c r="Z20" s="52">
        <f t="shared" si="3"/>
        <v>3</v>
      </c>
      <c r="AA20" s="52">
        <f>SUMIF($C$2:$C$123,V20,$I$2:$I$123)+SUMIF($S$2:$S$123,V20,$P$2:P$123)</f>
        <v>1</v>
      </c>
      <c r="AB20" s="171">
        <f t="shared" si="4"/>
        <v>1</v>
      </c>
      <c r="AC20" s="178">
        <f t="shared" si="5"/>
        <v>10</v>
      </c>
      <c r="AD20" s="181">
        <f t="shared" si="6"/>
        <v>0.66666666666666663</v>
      </c>
      <c r="AE20" s="178">
        <f>IF(W20&gt;0,IF(AH20=MIN($AH$19:$AH$23),2,0),)</f>
        <v>2</v>
      </c>
      <c r="AF20" s="191">
        <f>IF(W20&gt;0,IF(AD20=MAX($AD$19:$AD$23),AC20+AE20+2,AC20+AE20),)</f>
        <v>14</v>
      </c>
      <c r="AG20" s="187">
        <f t="shared" si="7"/>
        <v>0</v>
      </c>
      <c r="AH20" s="53">
        <f t="shared" si="8"/>
        <v>0.6</v>
      </c>
      <c r="AI20" s="207">
        <f t="shared" si="9"/>
        <v>1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146</v>
      </c>
      <c r="D21" s="56"/>
      <c r="E21" s="56">
        <f t="shared" si="24"/>
        <v>1</v>
      </c>
      <c r="F21" s="56">
        <f t="shared" si="25"/>
        <v>0</v>
      </c>
      <c r="G21" s="56">
        <f t="shared" si="26"/>
        <v>0</v>
      </c>
      <c r="H21" s="56">
        <f t="shared" si="27"/>
        <v>0</v>
      </c>
      <c r="I21" s="56">
        <f t="shared" si="28"/>
        <v>1</v>
      </c>
      <c r="J21" s="56">
        <f t="shared" si="29"/>
        <v>0</v>
      </c>
      <c r="K21" s="57"/>
      <c r="L21" s="56">
        <f t="shared" si="30"/>
        <v>1</v>
      </c>
      <c r="M21" s="56">
        <f t="shared" si="31"/>
        <v>0</v>
      </c>
      <c r="N21" s="56">
        <f t="shared" si="32"/>
        <v>0</v>
      </c>
      <c r="O21" s="56">
        <f t="shared" si="33"/>
        <v>0</v>
      </c>
      <c r="P21" s="56">
        <f t="shared" si="34"/>
        <v>1</v>
      </c>
      <c r="Q21" s="56">
        <f t="shared" si="35"/>
        <v>0</v>
      </c>
      <c r="R21" s="56"/>
      <c r="S21" s="55" t="s">
        <v>246</v>
      </c>
      <c r="T21" s="34"/>
      <c r="U21" s="159" t="s">
        <v>83</v>
      </c>
      <c r="V21" s="197"/>
      <c r="W21" s="170">
        <f t="shared" si="0"/>
        <v>0</v>
      </c>
      <c r="X21" s="52">
        <f t="shared" si="1"/>
        <v>0</v>
      </c>
      <c r="Y21" s="52">
        <f t="shared" si="2"/>
        <v>0</v>
      </c>
      <c r="Z21" s="52">
        <f t="shared" si="3"/>
        <v>0</v>
      </c>
      <c r="AA21" s="52">
        <f>SUMIF($C$2:$C$123,V21,$I$2:$I$123)+SUMIF($S$2:$S$123,V21,$P$2:P$123)</f>
        <v>0</v>
      </c>
      <c r="AB21" s="171">
        <f t="shared" si="4"/>
        <v>0</v>
      </c>
      <c r="AC21" s="178">
        <f t="shared" si="5"/>
        <v>0</v>
      </c>
      <c r="AD21" s="181" t="str">
        <f t="shared" si="6"/>
        <v>-</v>
      </c>
      <c r="AE21" s="178">
        <f>IF(W21&gt;0,IF(AH21=MIN($AH$19:$AH$23),2,0),)</f>
        <v>0</v>
      </c>
      <c r="AF21" s="191">
        <f>IF(W21&gt;0,IF(AD21=MAX($AD$19:$AD$23),AC21+AE21+2,AC21+AE21),)</f>
        <v>0</v>
      </c>
      <c r="AG21" s="187">
        <f t="shared" si="7"/>
        <v>0</v>
      </c>
      <c r="AH21" s="53" t="str">
        <f t="shared" si="8"/>
        <v>-</v>
      </c>
      <c r="AI21" s="207" t="str">
        <f t="shared" si="9"/>
        <v>-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85</v>
      </c>
      <c r="D22" s="56"/>
      <c r="E22" s="56">
        <f t="shared" si="24"/>
        <v>1</v>
      </c>
      <c r="F22" s="56">
        <f t="shared" si="25"/>
        <v>0</v>
      </c>
      <c r="G22" s="56">
        <f t="shared" si="26"/>
        <v>0</v>
      </c>
      <c r="H22" s="56">
        <f t="shared" si="27"/>
        <v>0</v>
      </c>
      <c r="I22" s="56">
        <f t="shared" si="28"/>
        <v>1</v>
      </c>
      <c r="J22" s="56">
        <f t="shared" si="29"/>
        <v>0</v>
      </c>
      <c r="K22" s="57"/>
      <c r="L22" s="56">
        <f t="shared" si="30"/>
        <v>1</v>
      </c>
      <c r="M22" s="56">
        <f t="shared" si="31"/>
        <v>0</v>
      </c>
      <c r="N22" s="56">
        <f t="shared" si="32"/>
        <v>0</v>
      </c>
      <c r="O22" s="56">
        <f t="shared" si="33"/>
        <v>0</v>
      </c>
      <c r="P22" s="56">
        <f t="shared" si="34"/>
        <v>1</v>
      </c>
      <c r="Q22" s="56">
        <f t="shared" si="35"/>
        <v>0</v>
      </c>
      <c r="R22" s="56"/>
      <c r="S22" s="55" t="s">
        <v>172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175</v>
      </c>
      <c r="D23" s="56"/>
      <c r="E23" s="56">
        <f t="shared" si="24"/>
        <v>1</v>
      </c>
      <c r="F23" s="56">
        <f t="shared" si="25"/>
        <v>0</v>
      </c>
      <c r="G23" s="56">
        <f t="shared" si="26"/>
        <v>0</v>
      </c>
      <c r="H23" s="56">
        <f t="shared" si="27"/>
        <v>0</v>
      </c>
      <c r="I23" s="56">
        <f t="shared" si="28"/>
        <v>1</v>
      </c>
      <c r="J23" s="56">
        <f t="shared" si="29"/>
        <v>0</v>
      </c>
      <c r="K23" s="57"/>
      <c r="L23" s="56">
        <f t="shared" si="30"/>
        <v>1</v>
      </c>
      <c r="M23" s="56">
        <f t="shared" si="31"/>
        <v>0</v>
      </c>
      <c r="N23" s="56">
        <f t="shared" si="32"/>
        <v>0</v>
      </c>
      <c r="O23" s="56">
        <f t="shared" si="33"/>
        <v>0</v>
      </c>
      <c r="P23" s="56">
        <f t="shared" si="34"/>
        <v>1</v>
      </c>
      <c r="Q23" s="56">
        <f t="shared" si="35"/>
        <v>0</v>
      </c>
      <c r="R23" s="56"/>
      <c r="S23" s="55" t="s">
        <v>249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85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 t="s">
        <v>143</v>
      </c>
      <c r="D24" s="56"/>
      <c r="E24" s="56">
        <f t="shared" si="24"/>
        <v>1</v>
      </c>
      <c r="F24" s="56">
        <f t="shared" si="25"/>
        <v>0</v>
      </c>
      <c r="G24" s="56">
        <f t="shared" si="26"/>
        <v>0</v>
      </c>
      <c r="H24" s="56">
        <f t="shared" si="27"/>
        <v>0</v>
      </c>
      <c r="I24" s="56">
        <f t="shared" si="28"/>
        <v>1</v>
      </c>
      <c r="J24" s="56">
        <f t="shared" si="29"/>
        <v>0</v>
      </c>
      <c r="K24" s="57"/>
      <c r="L24" s="56">
        <f t="shared" si="30"/>
        <v>1</v>
      </c>
      <c r="M24" s="56">
        <f t="shared" si="31"/>
        <v>0</v>
      </c>
      <c r="N24" s="56">
        <f t="shared" si="32"/>
        <v>0</v>
      </c>
      <c r="O24" s="56">
        <f t="shared" si="33"/>
        <v>0</v>
      </c>
      <c r="P24" s="56">
        <f t="shared" si="34"/>
        <v>1</v>
      </c>
      <c r="Q24" s="56">
        <f t="shared" si="35"/>
        <v>0</v>
      </c>
      <c r="R24" s="56"/>
      <c r="S24" s="55" t="s">
        <v>247</v>
      </c>
      <c r="T24" s="34"/>
      <c r="U24" s="163" t="s">
        <v>86</v>
      </c>
      <c r="V24" s="199" t="s">
        <v>143</v>
      </c>
      <c r="W24" s="169">
        <f t="shared" si="0"/>
        <v>4</v>
      </c>
      <c r="X24" s="164">
        <f t="shared" si="1"/>
        <v>4</v>
      </c>
      <c r="Y24" s="164">
        <f t="shared" si="2"/>
        <v>2</v>
      </c>
      <c r="Z24" s="164">
        <f t="shared" si="3"/>
        <v>2</v>
      </c>
      <c r="AA24" s="164">
        <f>SUMIF($C$2:$C$123,V24,$I$2:$I$123)+SUMIF($S$2:$S$123,V24,$P$2:P$123)</f>
        <v>2</v>
      </c>
      <c r="AB24" s="174">
        <f t="shared" si="4"/>
        <v>0</v>
      </c>
      <c r="AC24" s="180">
        <f t="shared" si="5"/>
        <v>8</v>
      </c>
      <c r="AD24" s="183">
        <f t="shared" si="6"/>
        <v>0.66666666666666663</v>
      </c>
      <c r="AE24" s="180">
        <f t="shared" ref="AE24:AE31" si="36">IF(W24&gt;0,IF(OR(LARGE($AI$24:$AI$31,2)=AI24,LARGE($AI$24:$AI$31,1)=AI24),2,0),)</f>
        <v>2</v>
      </c>
      <c r="AF24" s="190">
        <f t="shared" ref="AF24:AF31" si="37">IF(W24&gt;0,IF(OR(LARGE($AD$24:$AD$31,2)=AD24,LARGE($AD$24:$AD$31,1)=AD24),AC24+AE24+2,AC24+AE24),)</f>
        <v>12</v>
      </c>
      <c r="AG24" s="189">
        <f t="shared" si="7"/>
        <v>0</v>
      </c>
      <c r="AH24" s="165">
        <f t="shared" si="8"/>
        <v>0.5</v>
      </c>
      <c r="AI24" s="206">
        <f t="shared" si="9"/>
        <v>1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174</v>
      </c>
      <c r="D25" s="56"/>
      <c r="E25" s="56">
        <f t="shared" si="24"/>
        <v>1</v>
      </c>
      <c r="F25" s="56">
        <f t="shared" si="25"/>
        <v>0</v>
      </c>
      <c r="G25" s="56">
        <f t="shared" si="26"/>
        <v>0</v>
      </c>
      <c r="H25" s="56">
        <f t="shared" si="27"/>
        <v>0</v>
      </c>
      <c r="I25" s="56">
        <f t="shared" si="28"/>
        <v>1</v>
      </c>
      <c r="J25" s="56">
        <f t="shared" si="29"/>
        <v>0</v>
      </c>
      <c r="K25" s="57"/>
      <c r="L25" s="56">
        <f t="shared" si="30"/>
        <v>1</v>
      </c>
      <c r="M25" s="56">
        <f t="shared" si="31"/>
        <v>0</v>
      </c>
      <c r="N25" s="56">
        <f t="shared" si="32"/>
        <v>0</v>
      </c>
      <c r="O25" s="56">
        <f t="shared" si="33"/>
        <v>0</v>
      </c>
      <c r="P25" s="56">
        <f t="shared" si="34"/>
        <v>1</v>
      </c>
      <c r="Q25" s="56">
        <f t="shared" si="35"/>
        <v>0</v>
      </c>
      <c r="R25" s="56"/>
      <c r="S25" s="55" t="s">
        <v>248</v>
      </c>
      <c r="T25" s="34"/>
      <c r="U25" s="166" t="s">
        <v>86</v>
      </c>
      <c r="V25" s="200" t="s">
        <v>15</v>
      </c>
      <c r="W25" s="170">
        <f t="shared" si="0"/>
        <v>5</v>
      </c>
      <c r="X25" s="52">
        <f t="shared" si="1"/>
        <v>4</v>
      </c>
      <c r="Y25" s="52">
        <f t="shared" si="2"/>
        <v>6</v>
      </c>
      <c r="Z25" s="52">
        <f t="shared" si="3"/>
        <v>1</v>
      </c>
      <c r="AA25" s="52">
        <f>SUMIF($C$2:$C$123,V25,$I$2:$I$123)+SUMIF($S$2:$S$123,V25,$P$2:P$123)</f>
        <v>1</v>
      </c>
      <c r="AB25" s="171">
        <f t="shared" si="4"/>
        <v>3</v>
      </c>
      <c r="AC25" s="178">
        <f t="shared" si="5"/>
        <v>4</v>
      </c>
      <c r="AD25" s="181">
        <f t="shared" si="6"/>
        <v>0.26666666666666666</v>
      </c>
      <c r="AE25" s="178">
        <f t="shared" si="36"/>
        <v>0</v>
      </c>
      <c r="AF25" s="191">
        <f t="shared" si="37"/>
        <v>4</v>
      </c>
      <c r="AG25" s="187">
        <f t="shared" si="7"/>
        <v>2</v>
      </c>
      <c r="AH25" s="53">
        <f t="shared" si="8"/>
        <v>1.2</v>
      </c>
      <c r="AI25" s="207">
        <f t="shared" si="9"/>
        <v>0.8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0</v>
      </c>
      <c r="G26" s="56">
        <f t="shared" si="26"/>
        <v>0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0</v>
      </c>
      <c r="N26" s="56">
        <f t="shared" si="32"/>
        <v>0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200" t="s">
        <v>175</v>
      </c>
      <c r="W26" s="170">
        <f t="shared" si="0"/>
        <v>5</v>
      </c>
      <c r="X26" s="52">
        <f t="shared" si="1"/>
        <v>6</v>
      </c>
      <c r="Y26" s="52">
        <f t="shared" si="2"/>
        <v>3</v>
      </c>
      <c r="Z26" s="52">
        <f t="shared" si="3"/>
        <v>3</v>
      </c>
      <c r="AA26" s="52">
        <f>SUMIF($C$2:$C$123,V26,$I$2:$I$123)+SUMIF($S$2:$S$123,V26,$P$2:P$123)</f>
        <v>2</v>
      </c>
      <c r="AB26" s="171">
        <f t="shared" si="4"/>
        <v>0</v>
      </c>
      <c r="AC26" s="178">
        <f t="shared" si="5"/>
        <v>11</v>
      </c>
      <c r="AD26" s="181">
        <f t="shared" si="6"/>
        <v>0.73333333333333328</v>
      </c>
      <c r="AE26" s="178">
        <f t="shared" si="36"/>
        <v>2</v>
      </c>
      <c r="AF26" s="191">
        <f t="shared" si="37"/>
        <v>15</v>
      </c>
      <c r="AG26" s="187">
        <f t="shared" si="7"/>
        <v>1</v>
      </c>
      <c r="AH26" s="53">
        <f t="shared" si="8"/>
        <v>0.6</v>
      </c>
      <c r="AI26" s="207">
        <f t="shared" si="9"/>
        <v>1.2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0</v>
      </c>
      <c r="G27" s="67">
        <f t="shared" si="26"/>
        <v>0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0</v>
      </c>
      <c r="N27" s="67">
        <f t="shared" si="32"/>
        <v>0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 t="s">
        <v>172</v>
      </c>
      <c r="W27" s="170">
        <f t="shared" si="0"/>
        <v>4</v>
      </c>
      <c r="X27" s="52">
        <f t="shared" si="1"/>
        <v>2</v>
      </c>
      <c r="Y27" s="52">
        <f t="shared" si="2"/>
        <v>4</v>
      </c>
      <c r="Z27" s="52">
        <f t="shared" si="3"/>
        <v>0</v>
      </c>
      <c r="AA27" s="52">
        <f>SUMIF($C$2:$C$123,V27,$I$2:$I$123)+SUMIF($S$2:$S$123,V27,$P$2:P$123)</f>
        <v>2</v>
      </c>
      <c r="AB27" s="171">
        <f t="shared" si="4"/>
        <v>2</v>
      </c>
      <c r="AC27" s="178">
        <f t="shared" si="5"/>
        <v>2</v>
      </c>
      <c r="AD27" s="181">
        <f t="shared" si="6"/>
        <v>0.16666666666666666</v>
      </c>
      <c r="AE27" s="178">
        <f t="shared" si="36"/>
        <v>0</v>
      </c>
      <c r="AF27" s="191">
        <f t="shared" si="37"/>
        <v>2</v>
      </c>
      <c r="AG27" s="187">
        <f t="shared" si="7"/>
        <v>0</v>
      </c>
      <c r="AH27" s="53">
        <f t="shared" si="8"/>
        <v>1</v>
      </c>
      <c r="AI27" s="207">
        <f t="shared" si="9"/>
        <v>0.5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/>
      <c r="W28" s="170">
        <f t="shared" si="0"/>
        <v>0</v>
      </c>
      <c r="X28" s="52">
        <f t="shared" si="1"/>
        <v>0</v>
      </c>
      <c r="Y28" s="52">
        <f t="shared" si="2"/>
        <v>0</v>
      </c>
      <c r="Z28" s="52">
        <f t="shared" si="3"/>
        <v>0</v>
      </c>
      <c r="AA28" s="52">
        <f>SUMIF($C$2:$C$123,V28,$I$2:$I$123)+SUMIF($S$2:$S$123,V28,$P$2:P$123)</f>
        <v>0</v>
      </c>
      <c r="AB28" s="171">
        <f t="shared" si="4"/>
        <v>0</v>
      </c>
      <c r="AC28" s="178">
        <f t="shared" si="5"/>
        <v>0</v>
      </c>
      <c r="AD28" s="181" t="str">
        <f t="shared" si="6"/>
        <v>-</v>
      </c>
      <c r="AE28" s="178">
        <f t="shared" si="36"/>
        <v>0</v>
      </c>
      <c r="AF28" s="191">
        <f t="shared" si="37"/>
        <v>0</v>
      </c>
      <c r="AG28" s="187">
        <f t="shared" si="7"/>
        <v>0</v>
      </c>
      <c r="AH28" s="53" t="str">
        <f t="shared" si="8"/>
        <v>-</v>
      </c>
      <c r="AI28" s="207" t="str">
        <f t="shared" si="9"/>
        <v>-</v>
      </c>
      <c r="AJ28" s="34"/>
      <c r="AS28" s="97"/>
      <c r="AT28" s="294"/>
      <c r="AU28" s="425" t="s">
        <v>250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145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/>
      <c r="W29" s="170">
        <f t="shared" si="0"/>
        <v>0</v>
      </c>
      <c r="X29" s="52">
        <f t="shared" si="1"/>
        <v>0</v>
      </c>
      <c r="Y29" s="52">
        <f t="shared" si="2"/>
        <v>0</v>
      </c>
      <c r="Z29" s="52">
        <f t="shared" si="3"/>
        <v>0</v>
      </c>
      <c r="AA29" s="52">
        <f>SUMIF($C$2:$C$123,V29,$I$2:$I$123)+SUMIF($S$2:$S$123,V29,$P$2:P$123)</f>
        <v>0</v>
      </c>
      <c r="AB29" s="171">
        <f t="shared" si="4"/>
        <v>0</v>
      </c>
      <c r="AC29" s="178">
        <f t="shared" si="5"/>
        <v>0</v>
      </c>
      <c r="AD29" s="181" t="str">
        <f t="shared" si="6"/>
        <v>-</v>
      </c>
      <c r="AE29" s="178">
        <f t="shared" si="36"/>
        <v>0</v>
      </c>
      <c r="AF29" s="191">
        <f t="shared" si="37"/>
        <v>0</v>
      </c>
      <c r="AG29" s="187">
        <f t="shared" si="7"/>
        <v>0</v>
      </c>
      <c r="AH29" s="53" t="str">
        <f t="shared" si="8"/>
        <v>-</v>
      </c>
      <c r="AI29" s="207" t="str">
        <f t="shared" si="9"/>
        <v>-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Preto</v>
      </c>
      <c r="D30" s="49">
        <f>SUM(D31:D40)</f>
        <v>0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1</v>
      </c>
      <c r="S30" s="48" t="str">
        <f>S4</f>
        <v>Branco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Jean</v>
      </c>
      <c r="D31" s="56"/>
      <c r="E31" s="56">
        <f t="shared" ref="E31:E40" si="38">IF((C31=""),0,IF($D$30=$R$30,1,IF($D$30&gt;$R$30,3,IF($D$30&lt;$R$30,0))))</f>
        <v>0</v>
      </c>
      <c r="F31" s="56">
        <f t="shared" ref="F31:F40" si="39">$D$30</f>
        <v>0</v>
      </c>
      <c r="G31" s="56">
        <f t="shared" ref="G31:G40" si="40">$R$30</f>
        <v>1</v>
      </c>
      <c r="H31" s="56">
        <f t="shared" ref="H31:H40" si="41">IF((C31=""),0,IF($D$30&gt;$R$30,1,0))</f>
        <v>0</v>
      </c>
      <c r="I31" s="56">
        <f t="shared" ref="I31:I40" si="42">IF((C31=""),0,IF($D$30=$R$30,1,0))</f>
        <v>0</v>
      </c>
      <c r="J31" s="56">
        <f t="shared" ref="J31:J40" si="43">IF((C31=""),0,IF($D$30&lt;$R$30,1,0))</f>
        <v>1</v>
      </c>
      <c r="K31" s="57"/>
      <c r="L31" s="56">
        <f t="shared" ref="L31:L40" si="44">IF((S31=""),0,IF($D$30=$R$30,1,IF($D$30&lt;$R$30,3,IF($D$30&gt;$R$30,0))))</f>
        <v>3</v>
      </c>
      <c r="M31" s="56">
        <f t="shared" ref="M31:M40" si="45">$R$30</f>
        <v>1</v>
      </c>
      <c r="N31" s="56">
        <f t="shared" ref="N31:N40" si="46">$D$30</f>
        <v>0</v>
      </c>
      <c r="O31" s="56">
        <f t="shared" ref="O31:O40" si="47">IF((S31=""),0,IF($D$30&lt;$R$30,1,0))</f>
        <v>1</v>
      </c>
      <c r="P31" s="56">
        <f t="shared" ref="P31:P40" si="48">IF((S31=""),0,IF($D$30=$R$30,1,0))</f>
        <v>0</v>
      </c>
      <c r="Q31" s="56">
        <f t="shared" ref="Q31:Q40" si="49">IF((S31=""),0,IF($D$30&gt;$R$30,1,0))</f>
        <v>0</v>
      </c>
      <c r="R31" s="56"/>
      <c r="S31" s="55" t="str">
        <f>$S$5</f>
        <v>Ralph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13</v>
      </c>
      <c r="D32" s="56"/>
      <c r="E32" s="56">
        <f t="shared" si="38"/>
        <v>0</v>
      </c>
      <c r="F32" s="56">
        <f t="shared" si="39"/>
        <v>0</v>
      </c>
      <c r="G32" s="56">
        <f t="shared" si="40"/>
        <v>1</v>
      </c>
      <c r="H32" s="56">
        <f t="shared" si="41"/>
        <v>0</v>
      </c>
      <c r="I32" s="56">
        <f t="shared" si="42"/>
        <v>0</v>
      </c>
      <c r="J32" s="56">
        <f t="shared" si="43"/>
        <v>1</v>
      </c>
      <c r="K32" s="57"/>
      <c r="L32" s="56">
        <f t="shared" si="44"/>
        <v>3</v>
      </c>
      <c r="M32" s="56">
        <f t="shared" si="45"/>
        <v>1</v>
      </c>
      <c r="N32" s="56">
        <f t="shared" si="46"/>
        <v>0</v>
      </c>
      <c r="O32" s="56">
        <f t="shared" si="47"/>
        <v>1</v>
      </c>
      <c r="P32" s="56">
        <f t="shared" si="48"/>
        <v>0</v>
      </c>
      <c r="Q32" s="56">
        <f t="shared" si="49"/>
        <v>0</v>
      </c>
      <c r="R32" s="56"/>
      <c r="S32" s="55" t="s">
        <v>84</v>
      </c>
      <c r="T32" s="34"/>
      <c r="U32" s="163" t="s">
        <v>16</v>
      </c>
      <c r="V32" s="199" t="s">
        <v>174</v>
      </c>
      <c r="W32" s="169">
        <f t="shared" si="0"/>
        <v>4</v>
      </c>
      <c r="X32" s="164">
        <f t="shared" si="1"/>
        <v>4</v>
      </c>
      <c r="Y32" s="164">
        <f t="shared" si="2"/>
        <v>2</v>
      </c>
      <c r="Z32" s="164">
        <f t="shared" si="3"/>
        <v>2</v>
      </c>
      <c r="AA32" s="164">
        <f>SUMIF($C$2:$C$123,V32,$I$2:$I$123)+SUMIF($S$2:$S$123,V32,$P$2:P$123)</f>
        <v>2</v>
      </c>
      <c r="AB32" s="174">
        <f t="shared" si="4"/>
        <v>0</v>
      </c>
      <c r="AC32" s="180">
        <f t="shared" si="5"/>
        <v>8</v>
      </c>
      <c r="AD32" s="183">
        <f t="shared" si="6"/>
        <v>0.66666666666666663</v>
      </c>
      <c r="AE32" s="180">
        <f>IF(W32&gt;0,IF(AI32=MAX($AI$32:$AI$36),2,0),)</f>
        <v>2</v>
      </c>
      <c r="AF32" s="190">
        <f>IF(W32&gt;0,IF(AD32=MAX($AD$32:$AD$36),AC32+AE32+2,AC32+AE32),)</f>
        <v>12</v>
      </c>
      <c r="AG32" s="189">
        <f t="shared" si="7"/>
        <v>2</v>
      </c>
      <c r="AH32" s="165">
        <f t="shared" si="8"/>
        <v>0.5</v>
      </c>
      <c r="AI32" s="206">
        <f t="shared" si="9"/>
        <v>1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216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14</v>
      </c>
      <c r="D33" s="56"/>
      <c r="E33" s="56">
        <f t="shared" si="38"/>
        <v>0</v>
      </c>
      <c r="F33" s="56">
        <f t="shared" si="39"/>
        <v>0</v>
      </c>
      <c r="G33" s="56">
        <f t="shared" si="40"/>
        <v>1</v>
      </c>
      <c r="H33" s="56">
        <f t="shared" si="41"/>
        <v>0</v>
      </c>
      <c r="I33" s="56">
        <f t="shared" si="42"/>
        <v>0</v>
      </c>
      <c r="J33" s="56">
        <f t="shared" si="43"/>
        <v>1</v>
      </c>
      <c r="K33" s="57"/>
      <c r="L33" s="56">
        <f t="shared" si="44"/>
        <v>3</v>
      </c>
      <c r="M33" s="56">
        <f t="shared" si="45"/>
        <v>1</v>
      </c>
      <c r="N33" s="56">
        <f t="shared" si="46"/>
        <v>0</v>
      </c>
      <c r="O33" s="56">
        <f t="shared" si="47"/>
        <v>1</v>
      </c>
      <c r="P33" s="56">
        <f t="shared" si="48"/>
        <v>0</v>
      </c>
      <c r="Q33" s="56">
        <f t="shared" si="49"/>
        <v>0</v>
      </c>
      <c r="R33" s="56"/>
      <c r="S33" s="55" t="s">
        <v>173</v>
      </c>
      <c r="T33" s="34"/>
      <c r="U33" s="166" t="s">
        <v>16</v>
      </c>
      <c r="V33" s="200" t="s">
        <v>148</v>
      </c>
      <c r="W33" s="170">
        <f t="shared" si="0"/>
        <v>4</v>
      </c>
      <c r="X33" s="52">
        <f t="shared" si="1"/>
        <v>4</v>
      </c>
      <c r="Y33" s="52">
        <f t="shared" si="2"/>
        <v>4</v>
      </c>
      <c r="Z33" s="52">
        <f t="shared" si="3"/>
        <v>2</v>
      </c>
      <c r="AA33" s="52">
        <f>SUMIF($C$2:$C$123,V33,$I$2:$I$123)+SUMIF($S$2:$S$123,V33,$P$2:P$123)</f>
        <v>0</v>
      </c>
      <c r="AB33" s="171">
        <f t="shared" si="4"/>
        <v>2</v>
      </c>
      <c r="AC33" s="178">
        <f t="shared" si="5"/>
        <v>6</v>
      </c>
      <c r="AD33" s="181">
        <f t="shared" si="6"/>
        <v>0.5</v>
      </c>
      <c r="AE33" s="178">
        <f>IF(W33&gt;0,IF(AI33=MAX($AI$32:$AI$36),2,0),)</f>
        <v>2</v>
      </c>
      <c r="AF33" s="191">
        <f>IF(W33&gt;0,IF(AD33=MAX($AD$32:$AD$36),AC33+AE33+2,AC33+AE33),)</f>
        <v>8</v>
      </c>
      <c r="AG33" s="187">
        <f t="shared" si="7"/>
        <v>1</v>
      </c>
      <c r="AH33" s="53">
        <f t="shared" si="8"/>
        <v>1</v>
      </c>
      <c r="AI33" s="207">
        <f t="shared" si="9"/>
        <v>1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246</v>
      </c>
      <c r="D34" s="56"/>
      <c r="E34" s="56">
        <f t="shared" si="38"/>
        <v>0</v>
      </c>
      <c r="F34" s="56">
        <f t="shared" si="39"/>
        <v>0</v>
      </c>
      <c r="G34" s="56">
        <f t="shared" si="40"/>
        <v>1</v>
      </c>
      <c r="H34" s="56">
        <f t="shared" si="41"/>
        <v>0</v>
      </c>
      <c r="I34" s="56">
        <f t="shared" si="42"/>
        <v>0</v>
      </c>
      <c r="J34" s="56">
        <f t="shared" si="43"/>
        <v>1</v>
      </c>
      <c r="K34" s="57"/>
      <c r="L34" s="56">
        <f t="shared" si="44"/>
        <v>3</v>
      </c>
      <c r="M34" s="56">
        <f t="shared" si="45"/>
        <v>1</v>
      </c>
      <c r="N34" s="56">
        <f t="shared" si="46"/>
        <v>0</v>
      </c>
      <c r="O34" s="56">
        <f t="shared" si="47"/>
        <v>1</v>
      </c>
      <c r="P34" s="56">
        <f t="shared" si="48"/>
        <v>0</v>
      </c>
      <c r="Q34" s="56">
        <f t="shared" si="49"/>
        <v>0</v>
      </c>
      <c r="R34" s="56"/>
      <c r="S34" s="55" t="s">
        <v>144</v>
      </c>
      <c r="T34" s="34"/>
      <c r="U34" s="166" t="s">
        <v>16</v>
      </c>
      <c r="V34" s="200" t="s">
        <v>120</v>
      </c>
      <c r="W34" s="170">
        <f t="shared" si="0"/>
        <v>1</v>
      </c>
      <c r="X34" s="52">
        <f t="shared" si="1"/>
        <v>0</v>
      </c>
      <c r="Y34" s="52">
        <f t="shared" si="2"/>
        <v>1</v>
      </c>
      <c r="Z34" s="52">
        <f t="shared" si="3"/>
        <v>0</v>
      </c>
      <c r="AA34" s="52">
        <f>SUMIF($C$2:$C$123,V34,$I$2:$I$123)+SUMIF($S$2:$S$123,V34,$P$2:P$123)</f>
        <v>0</v>
      </c>
      <c r="AB34" s="171">
        <f t="shared" si="4"/>
        <v>1</v>
      </c>
      <c r="AC34" s="178">
        <f t="shared" si="5"/>
        <v>0</v>
      </c>
      <c r="AD34" s="181" t="str">
        <f t="shared" si="6"/>
        <v>-</v>
      </c>
      <c r="AE34" s="178">
        <f>IF(W34&gt;0,IF(AI34=MAX($AI$32:$AI$36),2,0),)</f>
        <v>0</v>
      </c>
      <c r="AF34" s="191">
        <f>IF(W34&gt;0,IF(AD34=MAX($AD$32:$AD$36),AC34+AE34+2,AC34+AE34),)</f>
        <v>0</v>
      </c>
      <c r="AG34" s="187">
        <f t="shared" si="7"/>
        <v>0</v>
      </c>
      <c r="AH34" s="53" t="str">
        <f t="shared" si="8"/>
        <v>-</v>
      </c>
      <c r="AI34" s="207" t="str">
        <f t="shared" si="9"/>
        <v>-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172</v>
      </c>
      <c r="D35" s="56"/>
      <c r="E35" s="56">
        <f t="shared" si="38"/>
        <v>0</v>
      </c>
      <c r="F35" s="56">
        <f t="shared" si="39"/>
        <v>0</v>
      </c>
      <c r="G35" s="56">
        <f t="shared" si="40"/>
        <v>1</v>
      </c>
      <c r="H35" s="56">
        <f t="shared" si="41"/>
        <v>0</v>
      </c>
      <c r="I35" s="56">
        <f t="shared" si="42"/>
        <v>0</v>
      </c>
      <c r="J35" s="56">
        <f t="shared" si="43"/>
        <v>1</v>
      </c>
      <c r="K35" s="57"/>
      <c r="L35" s="56">
        <f t="shared" si="44"/>
        <v>3</v>
      </c>
      <c r="M35" s="56">
        <f t="shared" si="45"/>
        <v>1</v>
      </c>
      <c r="N35" s="56">
        <f t="shared" si="46"/>
        <v>0</v>
      </c>
      <c r="O35" s="56">
        <f t="shared" si="47"/>
        <v>1</v>
      </c>
      <c r="P35" s="56">
        <f t="shared" si="48"/>
        <v>0</v>
      </c>
      <c r="Q35" s="56">
        <f t="shared" si="49"/>
        <v>0</v>
      </c>
      <c r="R35" s="56"/>
      <c r="S35" s="55" t="s">
        <v>85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249</v>
      </c>
      <c r="D36" s="56"/>
      <c r="E36" s="56">
        <f t="shared" si="38"/>
        <v>0</v>
      </c>
      <c r="F36" s="56">
        <f t="shared" si="39"/>
        <v>0</v>
      </c>
      <c r="G36" s="56">
        <f t="shared" si="40"/>
        <v>1</v>
      </c>
      <c r="H36" s="56">
        <f t="shared" si="41"/>
        <v>0</v>
      </c>
      <c r="I36" s="56">
        <f t="shared" si="42"/>
        <v>0</v>
      </c>
      <c r="J36" s="56">
        <f t="shared" si="43"/>
        <v>1</v>
      </c>
      <c r="K36" s="57"/>
      <c r="L36" s="56">
        <f t="shared" si="44"/>
        <v>3</v>
      </c>
      <c r="M36" s="56">
        <f t="shared" si="45"/>
        <v>1</v>
      </c>
      <c r="N36" s="56">
        <f t="shared" si="46"/>
        <v>0</v>
      </c>
      <c r="O36" s="56">
        <f t="shared" si="47"/>
        <v>1</v>
      </c>
      <c r="P36" s="56">
        <f t="shared" si="48"/>
        <v>0</v>
      </c>
      <c r="Q36" s="56">
        <f t="shared" si="49"/>
        <v>0</v>
      </c>
      <c r="R36" s="56">
        <v>1</v>
      </c>
      <c r="S36" s="55" t="s">
        <v>15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164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 t="s">
        <v>247</v>
      </c>
      <c r="D37" s="56"/>
      <c r="E37" s="56">
        <f t="shared" si="38"/>
        <v>0</v>
      </c>
      <c r="F37" s="56">
        <f t="shared" si="39"/>
        <v>0</v>
      </c>
      <c r="G37" s="56">
        <f t="shared" si="40"/>
        <v>1</v>
      </c>
      <c r="H37" s="56">
        <f t="shared" si="41"/>
        <v>0</v>
      </c>
      <c r="I37" s="56">
        <f t="shared" si="42"/>
        <v>0</v>
      </c>
      <c r="J37" s="56">
        <f t="shared" si="43"/>
        <v>1</v>
      </c>
      <c r="K37" s="57"/>
      <c r="L37" s="56">
        <f t="shared" si="44"/>
        <v>3</v>
      </c>
      <c r="M37" s="56">
        <f t="shared" si="45"/>
        <v>1</v>
      </c>
      <c r="N37" s="56">
        <f t="shared" si="46"/>
        <v>0</v>
      </c>
      <c r="O37" s="56">
        <f t="shared" si="47"/>
        <v>1</v>
      </c>
      <c r="P37" s="56">
        <f t="shared" si="48"/>
        <v>0</v>
      </c>
      <c r="Q37" s="56">
        <f t="shared" si="49"/>
        <v>0</v>
      </c>
      <c r="R37" s="56"/>
      <c r="S37" s="55" t="s">
        <v>113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8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248</v>
      </c>
      <c r="D38" s="56"/>
      <c r="E38" s="56">
        <f t="shared" si="38"/>
        <v>0</v>
      </c>
      <c r="F38" s="56">
        <f t="shared" si="39"/>
        <v>0</v>
      </c>
      <c r="G38" s="56">
        <f t="shared" si="40"/>
        <v>1</v>
      </c>
      <c r="H38" s="56">
        <f t="shared" si="41"/>
        <v>0</v>
      </c>
      <c r="I38" s="56">
        <f t="shared" si="42"/>
        <v>0</v>
      </c>
      <c r="J38" s="56">
        <f t="shared" si="43"/>
        <v>1</v>
      </c>
      <c r="K38" s="57"/>
      <c r="L38" s="56">
        <f t="shared" si="44"/>
        <v>3</v>
      </c>
      <c r="M38" s="56">
        <f t="shared" si="45"/>
        <v>1</v>
      </c>
      <c r="N38" s="56">
        <f t="shared" si="46"/>
        <v>0</v>
      </c>
      <c r="O38" s="56">
        <f t="shared" si="47"/>
        <v>1</v>
      </c>
      <c r="P38" s="56">
        <f t="shared" si="48"/>
        <v>0</v>
      </c>
      <c r="Q38" s="56">
        <f t="shared" si="49"/>
        <v>0</v>
      </c>
      <c r="R38" s="56"/>
      <c r="S38" s="55" t="s">
        <v>148</v>
      </c>
      <c r="T38" s="34"/>
      <c r="U38" s="295">
        <v>18</v>
      </c>
      <c r="V38" s="338">
        <f>U38/Resumo!C159</f>
        <v>0.52941176470588236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0</v>
      </c>
      <c r="G39" s="56">
        <f t="shared" si="40"/>
        <v>1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1</v>
      </c>
      <c r="N39" s="56">
        <f t="shared" si="46"/>
        <v>0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0</v>
      </c>
      <c r="G40" s="67">
        <f t="shared" si="40"/>
        <v>1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1</v>
      </c>
      <c r="N40" s="67">
        <f t="shared" si="46"/>
        <v>0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4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22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6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Branco</v>
      </c>
      <c r="D43" s="49">
        <f>SUM(D44:D53)</f>
        <v>1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2</v>
      </c>
      <c r="S43" s="48" t="str">
        <f>C4</f>
        <v>Preto</v>
      </c>
      <c r="T43" s="34"/>
      <c r="U43" s="151" t="str">
        <f>IFERROR(VLOOKUP(V43,Resumo!$D$7:$E$147,2,FALSE),"")</f>
        <v>G</v>
      </c>
      <c r="V43" s="116" t="s">
        <v>164</v>
      </c>
      <c r="W43" s="116">
        <f t="shared" ref="W43:AC58" si="50">COUNTIFS($C$4:$C$131,$V43,$B$4:$B$131,W$42)+COUNTIFS($S$4:$S$131,$V43,$B$4:$B$131,W$42)</f>
        <v>6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Jean</v>
      </c>
      <c r="D44" s="56"/>
      <c r="E44" s="56">
        <f t="shared" ref="E44:E53" si="51">IF((C44=""),0,IF($D$43=$R$43,1,IF($D$43&gt;$R$43,3,IF($D$43&lt;$R$43,0))))</f>
        <v>0</v>
      </c>
      <c r="F44" s="56">
        <f t="shared" ref="F44:F53" si="52">$D$43</f>
        <v>1</v>
      </c>
      <c r="G44" s="56">
        <f t="shared" ref="G44:G53" si="53">$R$43</f>
        <v>2</v>
      </c>
      <c r="H44" s="56">
        <f t="shared" ref="H44:H53" si="54">IF((C44=""),0,IF($D$43&gt;$R$43,1,0))</f>
        <v>0</v>
      </c>
      <c r="I44" s="56">
        <f t="shared" ref="I44:I53" si="55">IF((C44=""),0,IF($D$43=$R$43,1,0))</f>
        <v>0</v>
      </c>
      <c r="J44" s="56">
        <f t="shared" ref="J44:J53" si="56">IF((C44=""),0,IF($D$43&lt;$R$43,1,0))</f>
        <v>1</v>
      </c>
      <c r="K44" s="57"/>
      <c r="L44" s="56">
        <f t="shared" ref="L44:L53" si="57">IF((S44=""),0,IF($D$43=$R$43,1,IF($D$43&lt;$R$43,3,IF($D$43&gt;$R$43,0))))</f>
        <v>3</v>
      </c>
      <c r="M44" s="56">
        <f t="shared" ref="M44:M53" si="58">$R$43</f>
        <v>2</v>
      </c>
      <c r="N44" s="56">
        <f t="shared" ref="N44:N53" si="59">$D$43</f>
        <v>1</v>
      </c>
      <c r="O44" s="56">
        <f t="shared" ref="O44:O53" si="60">IF((S44=""),0,IF($D$43&lt;$R$43,1,0))</f>
        <v>1</v>
      </c>
      <c r="P44" s="56">
        <f t="shared" ref="P44:P53" si="61">IF((S44=""),0,IF($D$43=$R$43,1,0))</f>
        <v>0</v>
      </c>
      <c r="Q44" s="56">
        <f t="shared" ref="Q44:Q53" si="62">IF((S44=""),0,IF($D$43&gt;$R$43,1,0))</f>
        <v>0</v>
      </c>
      <c r="R44" s="56"/>
      <c r="S44" s="55" t="str">
        <f>$S$5</f>
        <v>Ralph</v>
      </c>
      <c r="T44" s="34"/>
      <c r="U44" s="153" t="str">
        <f>IFERROR(VLOOKUP(V44,Resumo!$D$7:$E$147,2,FALSE),"")</f>
        <v/>
      </c>
      <c r="V44" s="114" t="s">
        <v>205</v>
      </c>
      <c r="W44" s="114">
        <f t="shared" si="50"/>
        <v>6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 t="s">
        <v>84</v>
      </c>
      <c r="D45" s="56"/>
      <c r="E45" s="56">
        <f t="shared" si="51"/>
        <v>0</v>
      </c>
      <c r="F45" s="56">
        <f t="shared" si="52"/>
        <v>1</v>
      </c>
      <c r="G45" s="56">
        <f t="shared" si="53"/>
        <v>2</v>
      </c>
      <c r="H45" s="56">
        <f t="shared" si="54"/>
        <v>0</v>
      </c>
      <c r="I45" s="56">
        <f t="shared" si="55"/>
        <v>0</v>
      </c>
      <c r="J45" s="56">
        <f t="shared" si="56"/>
        <v>1</v>
      </c>
      <c r="K45" s="57"/>
      <c r="L45" s="56">
        <f t="shared" si="57"/>
        <v>3</v>
      </c>
      <c r="M45" s="56">
        <f t="shared" si="58"/>
        <v>2</v>
      </c>
      <c r="N45" s="56">
        <f t="shared" si="59"/>
        <v>1</v>
      </c>
      <c r="O45" s="56">
        <f t="shared" si="60"/>
        <v>1</v>
      </c>
      <c r="P45" s="56">
        <f t="shared" si="61"/>
        <v>0</v>
      </c>
      <c r="Q45" s="56">
        <f t="shared" si="62"/>
        <v>0</v>
      </c>
      <c r="R45" s="56"/>
      <c r="S45" s="55" t="s">
        <v>13</v>
      </c>
      <c r="T45" s="34"/>
      <c r="U45" s="153" t="str">
        <f>IFERROR(VLOOKUP(V45,Resumo!$D$7:$E$147,2,FALSE),"")</f>
        <v>V</v>
      </c>
      <c r="V45" s="114" t="s">
        <v>113</v>
      </c>
      <c r="W45" s="114">
        <f t="shared" si="50"/>
        <v>0</v>
      </c>
      <c r="X45" s="114">
        <f t="shared" si="50"/>
        <v>0</v>
      </c>
      <c r="Y45" s="114">
        <f t="shared" si="50"/>
        <v>0</v>
      </c>
      <c r="Z45" s="114">
        <f t="shared" si="50"/>
        <v>0</v>
      </c>
      <c r="AA45" s="114">
        <f t="shared" si="50"/>
        <v>2</v>
      </c>
      <c r="AB45" s="114">
        <f t="shared" si="50"/>
        <v>2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 t="s">
        <v>173</v>
      </c>
      <c r="D46" s="56"/>
      <c r="E46" s="56">
        <f t="shared" si="51"/>
        <v>0</v>
      </c>
      <c r="F46" s="56">
        <f t="shared" si="52"/>
        <v>1</v>
      </c>
      <c r="G46" s="56">
        <f t="shared" si="53"/>
        <v>2</v>
      </c>
      <c r="H46" s="56">
        <f t="shared" si="54"/>
        <v>0</v>
      </c>
      <c r="I46" s="56">
        <f t="shared" si="55"/>
        <v>0</v>
      </c>
      <c r="J46" s="56">
        <f t="shared" si="56"/>
        <v>1</v>
      </c>
      <c r="K46" s="57"/>
      <c r="L46" s="56">
        <f t="shared" si="57"/>
        <v>3</v>
      </c>
      <c r="M46" s="56">
        <f t="shared" si="58"/>
        <v>2</v>
      </c>
      <c r="N46" s="56">
        <f t="shared" si="59"/>
        <v>1</v>
      </c>
      <c r="O46" s="56">
        <f t="shared" si="60"/>
        <v>1</v>
      </c>
      <c r="P46" s="56">
        <f t="shared" si="61"/>
        <v>0</v>
      </c>
      <c r="Q46" s="56">
        <f t="shared" si="62"/>
        <v>0</v>
      </c>
      <c r="R46" s="56"/>
      <c r="S46" s="55" t="s">
        <v>145</v>
      </c>
      <c r="T46" s="34"/>
      <c r="U46" s="153" t="str">
        <f>IFERROR(VLOOKUP(V46,Resumo!$D$7:$E$147,2,FALSE),"")</f>
        <v>V</v>
      </c>
      <c r="V46" s="114" t="s">
        <v>13</v>
      </c>
      <c r="W46" s="114">
        <f t="shared" si="50"/>
        <v>0</v>
      </c>
      <c r="X46" s="114">
        <f t="shared" si="50"/>
        <v>5</v>
      </c>
      <c r="Y46" s="114">
        <f t="shared" si="50"/>
        <v>0</v>
      </c>
      <c r="Z46" s="114">
        <f t="shared" si="50"/>
        <v>0</v>
      </c>
      <c r="AA46" s="114">
        <f t="shared" si="50"/>
        <v>1</v>
      </c>
      <c r="AB46" s="114">
        <f t="shared" si="50"/>
        <v>0</v>
      </c>
      <c r="AC46" s="154">
        <f t="shared" si="50"/>
        <v>0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 t="s">
        <v>144</v>
      </c>
      <c r="D47" s="56"/>
      <c r="E47" s="56">
        <f t="shared" si="51"/>
        <v>0</v>
      </c>
      <c r="F47" s="56">
        <f t="shared" si="52"/>
        <v>1</v>
      </c>
      <c r="G47" s="56">
        <f t="shared" si="53"/>
        <v>2</v>
      </c>
      <c r="H47" s="56">
        <f t="shared" si="54"/>
        <v>0</v>
      </c>
      <c r="I47" s="56">
        <f t="shared" si="55"/>
        <v>0</v>
      </c>
      <c r="J47" s="56">
        <f t="shared" si="56"/>
        <v>1</v>
      </c>
      <c r="K47" s="57"/>
      <c r="L47" s="56">
        <f t="shared" si="57"/>
        <v>3</v>
      </c>
      <c r="M47" s="56">
        <f t="shared" si="58"/>
        <v>2</v>
      </c>
      <c r="N47" s="56">
        <f t="shared" si="59"/>
        <v>1</v>
      </c>
      <c r="O47" s="56">
        <f t="shared" si="60"/>
        <v>1</v>
      </c>
      <c r="P47" s="56">
        <f t="shared" si="61"/>
        <v>0</v>
      </c>
      <c r="Q47" s="56">
        <f t="shared" si="62"/>
        <v>0</v>
      </c>
      <c r="R47" s="56"/>
      <c r="S47" s="55" t="s">
        <v>146</v>
      </c>
      <c r="T47" s="34"/>
      <c r="U47" s="153" t="str">
        <f>IFERROR(VLOOKUP(V47,Resumo!$D$7:$E$147,2,FALSE),"")</f>
        <v>L</v>
      </c>
      <c r="V47" s="114" t="s">
        <v>146</v>
      </c>
      <c r="W47" s="114">
        <f t="shared" si="50"/>
        <v>0</v>
      </c>
      <c r="X47" s="114">
        <f t="shared" si="50"/>
        <v>0</v>
      </c>
      <c r="Y47" s="114">
        <f t="shared" si="50"/>
        <v>0</v>
      </c>
      <c r="Z47" s="114">
        <f t="shared" si="50"/>
        <v>4</v>
      </c>
      <c r="AA47" s="114">
        <f t="shared" si="50"/>
        <v>1</v>
      </c>
      <c r="AB47" s="114">
        <f t="shared" si="50"/>
        <v>0</v>
      </c>
      <c r="AC47" s="154">
        <f t="shared" si="50"/>
        <v>0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 t="s">
        <v>85</v>
      </c>
      <c r="D48" s="56"/>
      <c r="E48" s="56">
        <f t="shared" si="51"/>
        <v>0</v>
      </c>
      <c r="F48" s="56">
        <f t="shared" si="52"/>
        <v>1</v>
      </c>
      <c r="G48" s="56">
        <f t="shared" si="53"/>
        <v>2</v>
      </c>
      <c r="H48" s="56">
        <f t="shared" si="54"/>
        <v>0</v>
      </c>
      <c r="I48" s="56">
        <f t="shared" si="55"/>
        <v>0</v>
      </c>
      <c r="J48" s="56">
        <f t="shared" si="56"/>
        <v>1</v>
      </c>
      <c r="K48" s="57"/>
      <c r="L48" s="56">
        <f t="shared" si="57"/>
        <v>3</v>
      </c>
      <c r="M48" s="56">
        <f t="shared" si="58"/>
        <v>2</v>
      </c>
      <c r="N48" s="56">
        <f t="shared" si="59"/>
        <v>1</v>
      </c>
      <c r="O48" s="56">
        <f t="shared" si="60"/>
        <v>1</v>
      </c>
      <c r="P48" s="56">
        <f t="shared" si="61"/>
        <v>0</v>
      </c>
      <c r="Q48" s="56">
        <f t="shared" si="62"/>
        <v>0</v>
      </c>
      <c r="R48" s="56"/>
      <c r="S48" s="55" t="s">
        <v>14</v>
      </c>
      <c r="T48" s="34"/>
      <c r="U48" s="153" t="str">
        <f>IFERROR(VLOOKUP(V48,Resumo!$D$7:$E$147,2,FALSE),"")</f>
        <v>M</v>
      </c>
      <c r="V48" s="114" t="s">
        <v>174</v>
      </c>
      <c r="W48" s="114">
        <f t="shared" si="50"/>
        <v>0</v>
      </c>
      <c r="X48" s="114">
        <f t="shared" si="50"/>
        <v>0</v>
      </c>
      <c r="Y48" s="114">
        <f t="shared" si="50"/>
        <v>0</v>
      </c>
      <c r="Z48" s="114">
        <f t="shared" si="50"/>
        <v>0</v>
      </c>
      <c r="AA48" s="114">
        <f t="shared" si="50"/>
        <v>0</v>
      </c>
      <c r="AB48" s="114">
        <f t="shared" si="50"/>
        <v>0</v>
      </c>
      <c r="AC48" s="154">
        <f t="shared" si="50"/>
        <v>4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 t="s">
        <v>15</v>
      </c>
      <c r="D49" s="56"/>
      <c r="E49" s="56">
        <f t="shared" si="51"/>
        <v>0</v>
      </c>
      <c r="F49" s="56">
        <f t="shared" si="52"/>
        <v>1</v>
      </c>
      <c r="G49" s="56">
        <f t="shared" si="53"/>
        <v>2</v>
      </c>
      <c r="H49" s="56">
        <f t="shared" si="54"/>
        <v>0</v>
      </c>
      <c r="I49" s="56">
        <f t="shared" si="55"/>
        <v>0</v>
      </c>
      <c r="J49" s="56">
        <f t="shared" si="56"/>
        <v>1</v>
      </c>
      <c r="K49" s="57"/>
      <c r="L49" s="56">
        <f t="shared" si="57"/>
        <v>3</v>
      </c>
      <c r="M49" s="56">
        <f t="shared" si="58"/>
        <v>2</v>
      </c>
      <c r="N49" s="56">
        <f t="shared" si="59"/>
        <v>1</v>
      </c>
      <c r="O49" s="56">
        <f t="shared" si="60"/>
        <v>1</v>
      </c>
      <c r="P49" s="56">
        <f t="shared" si="61"/>
        <v>0</v>
      </c>
      <c r="Q49" s="56">
        <f t="shared" si="62"/>
        <v>0</v>
      </c>
      <c r="R49" s="56"/>
      <c r="S49" s="55" t="s">
        <v>143</v>
      </c>
      <c r="T49" s="34"/>
      <c r="U49" s="153" t="str">
        <f>IFERROR(VLOOKUP(V49,Resumo!$D$7:$E$147,2,FALSE),"")</f>
        <v>M</v>
      </c>
      <c r="V49" s="114" t="s">
        <v>143</v>
      </c>
      <c r="W49" s="114">
        <f t="shared" si="50"/>
        <v>0</v>
      </c>
      <c r="X49" s="114">
        <f t="shared" si="50"/>
        <v>0</v>
      </c>
      <c r="Y49" s="114">
        <f t="shared" si="50"/>
        <v>0</v>
      </c>
      <c r="Z49" s="114">
        <f t="shared" si="50"/>
        <v>0</v>
      </c>
      <c r="AA49" s="114">
        <f t="shared" si="50"/>
        <v>0</v>
      </c>
      <c r="AB49" s="114">
        <f t="shared" si="50"/>
        <v>4</v>
      </c>
      <c r="AC49" s="154">
        <f t="shared" si="50"/>
        <v>0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 t="s">
        <v>113</v>
      </c>
      <c r="D50" s="56">
        <v>1</v>
      </c>
      <c r="E50" s="56">
        <f t="shared" si="51"/>
        <v>0</v>
      </c>
      <c r="F50" s="56">
        <f t="shared" si="52"/>
        <v>1</v>
      </c>
      <c r="G50" s="56">
        <f t="shared" si="53"/>
        <v>2</v>
      </c>
      <c r="H50" s="56">
        <f t="shared" si="54"/>
        <v>0</v>
      </c>
      <c r="I50" s="56">
        <f t="shared" si="55"/>
        <v>0</v>
      </c>
      <c r="J50" s="56">
        <f t="shared" si="56"/>
        <v>1</v>
      </c>
      <c r="K50" s="57"/>
      <c r="L50" s="56">
        <f t="shared" si="57"/>
        <v>3</v>
      </c>
      <c r="M50" s="56">
        <f t="shared" si="58"/>
        <v>2</v>
      </c>
      <c r="N50" s="56">
        <f t="shared" si="59"/>
        <v>1</v>
      </c>
      <c r="O50" s="56">
        <f t="shared" si="60"/>
        <v>1</v>
      </c>
      <c r="P50" s="56">
        <f t="shared" si="61"/>
        <v>0</v>
      </c>
      <c r="Q50" s="56">
        <f t="shared" si="62"/>
        <v>0</v>
      </c>
      <c r="R50" s="56">
        <v>1</v>
      </c>
      <c r="S50" s="55" t="s">
        <v>175</v>
      </c>
      <c r="T50" s="34"/>
      <c r="U50" s="153" t="str">
        <f>IFERROR(VLOOKUP(V50,Resumo!$D$7:$E$147,2,FALSE),"")</f>
        <v>Z</v>
      </c>
      <c r="V50" s="114" t="s">
        <v>84</v>
      </c>
      <c r="W50" s="114">
        <f t="shared" si="50"/>
        <v>0</v>
      </c>
      <c r="X50" s="114">
        <f t="shared" si="50"/>
        <v>5</v>
      </c>
      <c r="Y50" s="114">
        <f t="shared" si="50"/>
        <v>0</v>
      </c>
      <c r="Z50" s="114">
        <f t="shared" si="50"/>
        <v>0</v>
      </c>
      <c r="AA50" s="114">
        <f t="shared" si="50"/>
        <v>0</v>
      </c>
      <c r="AB50" s="114">
        <f t="shared" si="50"/>
        <v>0</v>
      </c>
      <c r="AC50" s="154">
        <f t="shared" si="50"/>
        <v>0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 t="s">
        <v>148</v>
      </c>
      <c r="D51" s="56"/>
      <c r="E51" s="56">
        <f t="shared" si="51"/>
        <v>0</v>
      </c>
      <c r="F51" s="56">
        <f t="shared" si="52"/>
        <v>1</v>
      </c>
      <c r="G51" s="56">
        <f t="shared" si="53"/>
        <v>2</v>
      </c>
      <c r="H51" s="56">
        <f t="shared" si="54"/>
        <v>0</v>
      </c>
      <c r="I51" s="56">
        <f t="shared" si="55"/>
        <v>0</v>
      </c>
      <c r="J51" s="56">
        <f t="shared" si="56"/>
        <v>1</v>
      </c>
      <c r="K51" s="57"/>
      <c r="L51" s="56">
        <f t="shared" si="57"/>
        <v>3</v>
      </c>
      <c r="M51" s="56">
        <f t="shared" si="58"/>
        <v>2</v>
      </c>
      <c r="N51" s="56">
        <f t="shared" si="59"/>
        <v>1</v>
      </c>
      <c r="O51" s="56">
        <f t="shared" si="60"/>
        <v>1</v>
      </c>
      <c r="P51" s="56">
        <f t="shared" si="61"/>
        <v>0</v>
      </c>
      <c r="Q51" s="56">
        <f t="shared" si="62"/>
        <v>0</v>
      </c>
      <c r="R51" s="56"/>
      <c r="S51" s="55" t="s">
        <v>174</v>
      </c>
      <c r="T51" s="34"/>
      <c r="U51" s="153" t="str">
        <f>IFERROR(VLOOKUP(V51,Resumo!$D$7:$E$147,2,FALSE),"")</f>
        <v>L</v>
      </c>
      <c r="V51" s="114" t="s">
        <v>173</v>
      </c>
      <c r="W51" s="114">
        <f t="shared" si="50"/>
        <v>0</v>
      </c>
      <c r="X51" s="114">
        <f t="shared" si="50"/>
        <v>0</v>
      </c>
      <c r="Y51" s="114">
        <f t="shared" si="50"/>
        <v>4</v>
      </c>
      <c r="Z51" s="114">
        <f t="shared" si="50"/>
        <v>0</v>
      </c>
      <c r="AA51" s="114">
        <f t="shared" si="50"/>
        <v>0</v>
      </c>
      <c r="AB51" s="114">
        <f t="shared" si="50"/>
        <v>0</v>
      </c>
      <c r="AC51" s="154">
        <f t="shared" si="50"/>
        <v>0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1</v>
      </c>
      <c r="G52" s="56">
        <f t="shared" si="53"/>
        <v>2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2</v>
      </c>
      <c r="N52" s="56">
        <f t="shared" si="59"/>
        <v>1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>
        <v>1</v>
      </c>
      <c r="S52" s="61"/>
      <c r="T52" s="34"/>
      <c r="U52" s="153" t="str">
        <f>IFERROR(VLOOKUP(V52,Resumo!$D$7:$E$147,2,FALSE),"")</f>
        <v>A</v>
      </c>
      <c r="V52" s="114" t="s">
        <v>148</v>
      </c>
      <c r="W52" s="114">
        <f t="shared" si="50"/>
        <v>0</v>
      </c>
      <c r="X52" s="114">
        <f t="shared" si="50"/>
        <v>0</v>
      </c>
      <c r="Y52" s="114">
        <f t="shared" si="50"/>
        <v>0</v>
      </c>
      <c r="Z52" s="114">
        <f t="shared" si="50"/>
        <v>0</v>
      </c>
      <c r="AA52" s="114">
        <f t="shared" si="50"/>
        <v>0</v>
      </c>
      <c r="AB52" s="114">
        <f t="shared" si="50"/>
        <v>1</v>
      </c>
      <c r="AC52" s="154">
        <f t="shared" si="50"/>
        <v>3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1</v>
      </c>
      <c r="G53" s="67">
        <f t="shared" si="53"/>
        <v>2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2</v>
      </c>
      <c r="N53" s="67">
        <f t="shared" si="59"/>
        <v>1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/>
      </c>
      <c r="V53" s="114" t="s">
        <v>120</v>
      </c>
      <c r="W53" s="114">
        <f t="shared" si="50"/>
        <v>0</v>
      </c>
      <c r="X53" s="114">
        <f t="shared" si="50"/>
        <v>0</v>
      </c>
      <c r="Y53" s="114">
        <f t="shared" si="50"/>
        <v>0</v>
      </c>
      <c r="Z53" s="114">
        <f t="shared" si="50"/>
        <v>0</v>
      </c>
      <c r="AA53" s="114">
        <f t="shared" si="50"/>
        <v>0</v>
      </c>
      <c r="AB53" s="114">
        <f t="shared" si="50"/>
        <v>0</v>
      </c>
      <c r="AC53" s="154">
        <f t="shared" si="50"/>
        <v>1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M</v>
      </c>
      <c r="V54" s="114" t="s">
        <v>15</v>
      </c>
      <c r="W54" s="114">
        <f t="shared" si="50"/>
        <v>0</v>
      </c>
      <c r="X54" s="114">
        <f t="shared" si="50"/>
        <v>0</v>
      </c>
      <c r="Y54" s="114">
        <f t="shared" si="50"/>
        <v>0</v>
      </c>
      <c r="Z54" s="114">
        <f t="shared" si="50"/>
        <v>0</v>
      </c>
      <c r="AA54" s="114">
        <f t="shared" si="50"/>
        <v>0</v>
      </c>
      <c r="AB54" s="114">
        <f t="shared" si="50"/>
        <v>5</v>
      </c>
      <c r="AC54" s="154">
        <f t="shared" si="50"/>
        <v>0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L</v>
      </c>
      <c r="V55" s="114" t="s">
        <v>144</v>
      </c>
      <c r="W55" s="114">
        <f t="shared" si="50"/>
        <v>0</v>
      </c>
      <c r="X55" s="114">
        <f t="shared" si="50"/>
        <v>0</v>
      </c>
      <c r="Y55" s="114">
        <f t="shared" si="50"/>
        <v>0</v>
      </c>
      <c r="Z55" s="114">
        <f t="shared" si="50"/>
        <v>5</v>
      </c>
      <c r="AA55" s="114">
        <f t="shared" si="50"/>
        <v>0</v>
      </c>
      <c r="AB55" s="114">
        <f t="shared" si="50"/>
        <v>0</v>
      </c>
      <c r="AC55" s="154">
        <f t="shared" si="50"/>
        <v>0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 t="str">
        <f>C4</f>
        <v>Preto</v>
      </c>
      <c r="D56" s="49">
        <f>SUM(D57:D66)</f>
        <v>1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1</v>
      </c>
      <c r="S56" s="48" t="str">
        <f>S4</f>
        <v>Branco</v>
      </c>
      <c r="T56" s="34"/>
      <c r="U56" s="153" t="str">
        <f>IFERROR(VLOOKUP(V56,Resumo!$D$7:$E$147,2,FALSE),"")</f>
        <v>L</v>
      </c>
      <c r="V56" s="114" t="s">
        <v>145</v>
      </c>
      <c r="W56" s="114">
        <f t="shared" si="50"/>
        <v>0</v>
      </c>
      <c r="X56" s="114">
        <f t="shared" si="50"/>
        <v>0</v>
      </c>
      <c r="Y56" s="114">
        <f t="shared" si="50"/>
        <v>5</v>
      </c>
      <c r="Z56" s="114">
        <f t="shared" si="50"/>
        <v>0</v>
      </c>
      <c r="AA56" s="114">
        <f t="shared" si="50"/>
        <v>0</v>
      </c>
      <c r="AB56" s="114">
        <f t="shared" si="50"/>
        <v>0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 t="str">
        <f>C5</f>
        <v>Jean</v>
      </c>
      <c r="D57" s="56"/>
      <c r="E57" s="56">
        <f t="shared" ref="E57:E66" si="63">IF((C57=""),0,IF($D$56=$R$56,1,IF($D$56&gt;$R$56,3,IF($D$56&lt;$R$56,0))))</f>
        <v>1</v>
      </c>
      <c r="F57" s="56">
        <f t="shared" ref="F57:F66" si="64">$D$56</f>
        <v>1</v>
      </c>
      <c r="G57" s="56">
        <f t="shared" ref="G57:G66" si="65">$R$56</f>
        <v>1</v>
      </c>
      <c r="H57" s="56">
        <f t="shared" ref="H57:H66" si="66">IF((C57=""),0,IF($D$56&gt;$R$56,1,0))</f>
        <v>0</v>
      </c>
      <c r="I57" s="56">
        <f t="shared" ref="I57:I66" si="67">IF((C57=""),0,IF($D$56=$R$56,1,0))</f>
        <v>1</v>
      </c>
      <c r="J57" s="56">
        <f t="shared" ref="J57:J66" si="68">IF((C57=""),0,IF($D$56&lt;$R$56,1,0))</f>
        <v>0</v>
      </c>
      <c r="K57" s="57"/>
      <c r="L57" s="56">
        <f t="shared" ref="L57:L66" si="69">IF((S57=""),0,IF($D$56=$R$56,1,IF($D$56&lt;$R$56,3,IF($D$56&gt;$R$56,0))))</f>
        <v>1</v>
      </c>
      <c r="M57" s="56">
        <f t="shared" ref="M57:M66" si="70">$R$56</f>
        <v>1</v>
      </c>
      <c r="N57" s="56">
        <f t="shared" ref="N57:N66" si="71">$D$56</f>
        <v>1</v>
      </c>
      <c r="O57" s="56">
        <f t="shared" ref="O57:O66" si="72">IF((S57=""),0,IF($D$56&lt;$R$56,1,0))</f>
        <v>0</v>
      </c>
      <c r="P57" s="56">
        <f t="shared" ref="P57:P66" si="73">IF((S57=""),0,IF($D$56=$R$56,1,0))</f>
        <v>1</v>
      </c>
      <c r="Q57" s="56">
        <f t="shared" ref="Q57:Q66" si="74">IF((S57=""),0,IF($D$56&gt;$R$56,1,0))</f>
        <v>0</v>
      </c>
      <c r="R57" s="56"/>
      <c r="S57" s="55" t="str">
        <f>S5</f>
        <v>Ralph</v>
      </c>
      <c r="T57" s="34"/>
      <c r="U57" s="153" t="str">
        <f>IFERROR(VLOOKUP(V57,Resumo!$D$7:$E$147,2,FALSE),"")</f>
        <v>M</v>
      </c>
      <c r="V57" s="114" t="s">
        <v>175</v>
      </c>
      <c r="W57" s="114">
        <f t="shared" si="50"/>
        <v>0</v>
      </c>
      <c r="X57" s="114">
        <f t="shared" si="50"/>
        <v>0</v>
      </c>
      <c r="Y57" s="114">
        <f t="shared" si="50"/>
        <v>0</v>
      </c>
      <c r="Z57" s="114">
        <f t="shared" si="50"/>
        <v>0</v>
      </c>
      <c r="AA57" s="114">
        <f t="shared" si="50"/>
        <v>0</v>
      </c>
      <c r="AB57" s="114">
        <f t="shared" si="50"/>
        <v>5</v>
      </c>
      <c r="AC57" s="154">
        <f t="shared" si="50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 t="s">
        <v>13</v>
      </c>
      <c r="D58" s="56"/>
      <c r="E58" s="56">
        <f t="shared" si="63"/>
        <v>1</v>
      </c>
      <c r="F58" s="56">
        <f t="shared" si="64"/>
        <v>1</v>
      </c>
      <c r="G58" s="56">
        <f t="shared" si="65"/>
        <v>1</v>
      </c>
      <c r="H58" s="56">
        <f t="shared" si="66"/>
        <v>0</v>
      </c>
      <c r="I58" s="56">
        <f t="shared" si="67"/>
        <v>1</v>
      </c>
      <c r="J58" s="56">
        <f t="shared" si="68"/>
        <v>0</v>
      </c>
      <c r="K58" s="57"/>
      <c r="L58" s="56">
        <f t="shared" si="69"/>
        <v>1</v>
      </c>
      <c r="M58" s="56">
        <f t="shared" si="70"/>
        <v>1</v>
      </c>
      <c r="N58" s="56">
        <f t="shared" si="71"/>
        <v>1</v>
      </c>
      <c r="O58" s="56">
        <f t="shared" si="72"/>
        <v>0</v>
      </c>
      <c r="P58" s="56">
        <f t="shared" si="73"/>
        <v>1</v>
      </c>
      <c r="Q58" s="56">
        <f t="shared" si="74"/>
        <v>0</v>
      </c>
      <c r="R58" s="56"/>
      <c r="S58" s="55" t="s">
        <v>247</v>
      </c>
      <c r="T58" s="34"/>
      <c r="U58" s="153" t="str">
        <f>IFERROR(VLOOKUP(V58,Resumo!$D$7:$E$147,2,FALSE),"")</f>
        <v>V</v>
      </c>
      <c r="V58" s="114" t="s">
        <v>85</v>
      </c>
      <c r="W58" s="114">
        <f t="shared" si="50"/>
        <v>0</v>
      </c>
      <c r="X58" s="114">
        <f t="shared" si="50"/>
        <v>0</v>
      </c>
      <c r="Y58" s="114">
        <f t="shared" si="50"/>
        <v>0</v>
      </c>
      <c r="Z58" s="114">
        <f t="shared" si="50"/>
        <v>0</v>
      </c>
      <c r="AA58" s="114">
        <f t="shared" si="50"/>
        <v>4</v>
      </c>
      <c r="AB58" s="114">
        <f t="shared" si="50"/>
        <v>1</v>
      </c>
      <c r="AC58" s="154">
        <f t="shared" si="50"/>
        <v>0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 t="s">
        <v>145</v>
      </c>
      <c r="D59" s="56"/>
      <c r="E59" s="56">
        <f t="shared" si="63"/>
        <v>1</v>
      </c>
      <c r="F59" s="56">
        <f t="shared" si="64"/>
        <v>1</v>
      </c>
      <c r="G59" s="56">
        <f t="shared" si="65"/>
        <v>1</v>
      </c>
      <c r="H59" s="56">
        <f t="shared" si="66"/>
        <v>0</v>
      </c>
      <c r="I59" s="56">
        <f t="shared" si="67"/>
        <v>1</v>
      </c>
      <c r="J59" s="56">
        <f t="shared" si="68"/>
        <v>0</v>
      </c>
      <c r="K59" s="57"/>
      <c r="L59" s="56">
        <f t="shared" si="69"/>
        <v>1</v>
      </c>
      <c r="M59" s="56">
        <f t="shared" si="70"/>
        <v>1</v>
      </c>
      <c r="N59" s="56">
        <f t="shared" si="71"/>
        <v>1</v>
      </c>
      <c r="O59" s="56">
        <f t="shared" si="72"/>
        <v>0</v>
      </c>
      <c r="P59" s="56">
        <f t="shared" si="73"/>
        <v>1</v>
      </c>
      <c r="Q59" s="56">
        <f t="shared" si="74"/>
        <v>0</v>
      </c>
      <c r="R59" s="56"/>
      <c r="S59" s="55" t="s">
        <v>249</v>
      </c>
      <c r="T59" s="34"/>
      <c r="U59" s="153" t="str">
        <f>IFERROR(VLOOKUP(V59,Resumo!$D$7:$E$147,2,FALSE),"")</f>
        <v>V</v>
      </c>
      <c r="V59" s="114" t="s">
        <v>247</v>
      </c>
      <c r="W59" s="114">
        <f t="shared" ref="W59:AC74" si="75">COUNTIFS($C$4:$C$131,$V59,$B$4:$B$131,W$42)+COUNTIFS($S$4:$S$131,$V59,$B$4:$B$131,W$42)</f>
        <v>0</v>
      </c>
      <c r="X59" s="114">
        <f t="shared" si="75"/>
        <v>2</v>
      </c>
      <c r="Y59" s="114">
        <f t="shared" si="75"/>
        <v>0</v>
      </c>
      <c r="Z59" s="114">
        <f t="shared" si="75"/>
        <v>0</v>
      </c>
      <c r="AA59" s="114">
        <f t="shared" si="75"/>
        <v>0</v>
      </c>
      <c r="AB59" s="114">
        <f t="shared" si="75"/>
        <v>2</v>
      </c>
      <c r="AC59" s="154">
        <f t="shared" si="75"/>
        <v>0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 t="s">
        <v>146</v>
      </c>
      <c r="D60" s="56"/>
      <c r="E60" s="56">
        <f t="shared" si="63"/>
        <v>1</v>
      </c>
      <c r="F60" s="56">
        <f t="shared" si="64"/>
        <v>1</v>
      </c>
      <c r="G60" s="56">
        <f t="shared" si="65"/>
        <v>1</v>
      </c>
      <c r="H60" s="56">
        <f t="shared" si="66"/>
        <v>0</v>
      </c>
      <c r="I60" s="56">
        <f t="shared" si="67"/>
        <v>1</v>
      </c>
      <c r="J60" s="56">
        <f t="shared" si="68"/>
        <v>0</v>
      </c>
      <c r="K60" s="57"/>
      <c r="L60" s="56">
        <f t="shared" si="69"/>
        <v>1</v>
      </c>
      <c r="M60" s="56">
        <f t="shared" si="70"/>
        <v>1</v>
      </c>
      <c r="N60" s="56">
        <f t="shared" si="71"/>
        <v>1</v>
      </c>
      <c r="O60" s="56">
        <f t="shared" si="72"/>
        <v>0</v>
      </c>
      <c r="P60" s="56">
        <f t="shared" si="73"/>
        <v>1</v>
      </c>
      <c r="Q60" s="56">
        <f t="shared" si="74"/>
        <v>0</v>
      </c>
      <c r="R60" s="56"/>
      <c r="S60" s="55" t="s">
        <v>144</v>
      </c>
      <c r="T60" s="34"/>
      <c r="U60" s="153" t="str">
        <f>IFERROR(VLOOKUP(V60,Resumo!$D$7:$E$147,2,FALSE),"")</f>
        <v>M</v>
      </c>
      <c r="V60" s="114" t="s">
        <v>172</v>
      </c>
      <c r="W60" s="114">
        <f t="shared" si="75"/>
        <v>0</v>
      </c>
      <c r="X60" s="114">
        <f t="shared" si="75"/>
        <v>0</v>
      </c>
      <c r="Y60" s="114">
        <f t="shared" si="75"/>
        <v>0</v>
      </c>
      <c r="Z60" s="114">
        <f t="shared" si="75"/>
        <v>0</v>
      </c>
      <c r="AA60" s="114">
        <f t="shared" si="75"/>
        <v>2</v>
      </c>
      <c r="AB60" s="114">
        <f t="shared" si="75"/>
        <v>2</v>
      </c>
      <c r="AC60" s="154">
        <f t="shared" si="75"/>
        <v>0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 t="s">
        <v>14</v>
      </c>
      <c r="D61" s="56"/>
      <c r="E61" s="56">
        <f t="shared" si="63"/>
        <v>1</v>
      </c>
      <c r="F61" s="56">
        <f t="shared" si="64"/>
        <v>1</v>
      </c>
      <c r="G61" s="56">
        <f t="shared" si="65"/>
        <v>1</v>
      </c>
      <c r="H61" s="56">
        <f t="shared" si="66"/>
        <v>0</v>
      </c>
      <c r="I61" s="56">
        <f t="shared" si="67"/>
        <v>1</v>
      </c>
      <c r="J61" s="56">
        <f t="shared" si="68"/>
        <v>0</v>
      </c>
      <c r="K61" s="57"/>
      <c r="L61" s="56">
        <f t="shared" si="69"/>
        <v>1</v>
      </c>
      <c r="M61" s="56">
        <f t="shared" si="70"/>
        <v>1</v>
      </c>
      <c r="N61" s="56">
        <f t="shared" si="71"/>
        <v>1</v>
      </c>
      <c r="O61" s="56">
        <f t="shared" si="72"/>
        <v>0</v>
      </c>
      <c r="P61" s="56">
        <f t="shared" si="73"/>
        <v>1</v>
      </c>
      <c r="Q61" s="56">
        <f t="shared" si="74"/>
        <v>0</v>
      </c>
      <c r="R61" s="56"/>
      <c r="S61" s="55" t="s">
        <v>113</v>
      </c>
      <c r="T61" s="34"/>
      <c r="U61" s="153" t="str">
        <f>IFERROR(VLOOKUP(V61,Resumo!$D$7:$E$147,2,FALSE),"")</f>
        <v>V</v>
      </c>
      <c r="V61" s="114" t="s">
        <v>14</v>
      </c>
      <c r="W61" s="114">
        <f t="shared" si="75"/>
        <v>0</v>
      </c>
      <c r="X61" s="114">
        <f t="shared" si="75"/>
        <v>0</v>
      </c>
      <c r="Y61" s="114">
        <f t="shared" si="75"/>
        <v>2</v>
      </c>
      <c r="Z61" s="114">
        <f t="shared" si="75"/>
        <v>1</v>
      </c>
      <c r="AA61" s="114">
        <f t="shared" si="75"/>
        <v>2</v>
      </c>
      <c r="AB61" s="114">
        <f t="shared" si="75"/>
        <v>0</v>
      </c>
      <c r="AC61" s="154">
        <f t="shared" si="75"/>
        <v>0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 t="s">
        <v>143</v>
      </c>
      <c r="D62" s="56"/>
      <c r="E62" s="56">
        <f t="shared" si="63"/>
        <v>1</v>
      </c>
      <c r="F62" s="56">
        <f t="shared" si="64"/>
        <v>1</v>
      </c>
      <c r="G62" s="56">
        <f t="shared" si="65"/>
        <v>1</v>
      </c>
      <c r="H62" s="56">
        <f t="shared" si="66"/>
        <v>0</v>
      </c>
      <c r="I62" s="56">
        <f t="shared" si="67"/>
        <v>1</v>
      </c>
      <c r="J62" s="56">
        <f t="shared" si="68"/>
        <v>0</v>
      </c>
      <c r="K62" s="57"/>
      <c r="L62" s="56">
        <f t="shared" si="69"/>
        <v>1</v>
      </c>
      <c r="M62" s="56">
        <f t="shared" si="70"/>
        <v>1</v>
      </c>
      <c r="N62" s="56">
        <f t="shared" si="71"/>
        <v>1</v>
      </c>
      <c r="O62" s="56">
        <f t="shared" si="72"/>
        <v>0</v>
      </c>
      <c r="P62" s="56">
        <f t="shared" si="73"/>
        <v>1</v>
      </c>
      <c r="Q62" s="56">
        <f t="shared" si="74"/>
        <v>0</v>
      </c>
      <c r="R62" s="56"/>
      <c r="S62" s="55" t="s">
        <v>172</v>
      </c>
      <c r="T62" s="34"/>
      <c r="U62" s="153" t="str">
        <f>IFERROR(VLOOKUP(V62,Resumo!$D$7:$E$147,2,FALSE),"")</f>
        <v/>
      </c>
      <c r="V62" s="114" t="s">
        <v>248</v>
      </c>
      <c r="W62" s="114">
        <f t="shared" si="75"/>
        <v>0</v>
      </c>
      <c r="X62" s="114">
        <f t="shared" si="75"/>
        <v>0</v>
      </c>
      <c r="Y62" s="114">
        <f t="shared" si="75"/>
        <v>0</v>
      </c>
      <c r="Z62" s="114">
        <f t="shared" si="75"/>
        <v>0</v>
      </c>
      <c r="AA62" s="114">
        <f t="shared" si="75"/>
        <v>0</v>
      </c>
      <c r="AB62" s="114">
        <f t="shared" si="75"/>
        <v>0</v>
      </c>
      <c r="AC62" s="154">
        <f t="shared" si="75"/>
        <v>4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 t="s">
        <v>175</v>
      </c>
      <c r="D63" s="56"/>
      <c r="E63" s="56">
        <f t="shared" si="63"/>
        <v>1</v>
      </c>
      <c r="F63" s="56">
        <f t="shared" si="64"/>
        <v>1</v>
      </c>
      <c r="G63" s="56">
        <f t="shared" si="65"/>
        <v>1</v>
      </c>
      <c r="H63" s="56">
        <f t="shared" si="66"/>
        <v>0</v>
      </c>
      <c r="I63" s="56">
        <f t="shared" si="67"/>
        <v>1</v>
      </c>
      <c r="J63" s="56">
        <f t="shared" si="68"/>
        <v>0</v>
      </c>
      <c r="K63" s="57"/>
      <c r="L63" s="56">
        <f t="shared" si="69"/>
        <v>1</v>
      </c>
      <c r="M63" s="56">
        <f t="shared" si="70"/>
        <v>1</v>
      </c>
      <c r="N63" s="56">
        <f t="shared" si="71"/>
        <v>1</v>
      </c>
      <c r="O63" s="56">
        <f t="shared" si="72"/>
        <v>0</v>
      </c>
      <c r="P63" s="56">
        <f t="shared" si="73"/>
        <v>1</v>
      </c>
      <c r="Q63" s="56">
        <f t="shared" si="74"/>
        <v>0</v>
      </c>
      <c r="R63" s="56">
        <v>1</v>
      </c>
      <c r="S63" s="55" t="s">
        <v>15</v>
      </c>
      <c r="T63" s="34"/>
      <c r="U63" s="153" t="str">
        <f>IFERROR(VLOOKUP(V63,Resumo!$D$7:$E$147,2,FALSE),"")</f>
        <v/>
      </c>
      <c r="V63" s="114" t="s">
        <v>246</v>
      </c>
      <c r="W63" s="114">
        <f t="shared" si="75"/>
        <v>0</v>
      </c>
      <c r="X63" s="114">
        <f t="shared" si="75"/>
        <v>0</v>
      </c>
      <c r="Y63" s="114">
        <f t="shared" si="75"/>
        <v>0</v>
      </c>
      <c r="Z63" s="114">
        <f t="shared" si="75"/>
        <v>2</v>
      </c>
      <c r="AA63" s="114">
        <f t="shared" si="75"/>
        <v>0</v>
      </c>
      <c r="AB63" s="114">
        <f t="shared" si="75"/>
        <v>0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 t="s">
        <v>174</v>
      </c>
      <c r="D64" s="56">
        <v>1</v>
      </c>
      <c r="E64" s="56">
        <f t="shared" si="63"/>
        <v>1</v>
      </c>
      <c r="F64" s="56">
        <f t="shared" si="64"/>
        <v>1</v>
      </c>
      <c r="G64" s="56">
        <f t="shared" si="65"/>
        <v>1</v>
      </c>
      <c r="H64" s="56">
        <f t="shared" si="66"/>
        <v>0</v>
      </c>
      <c r="I64" s="56">
        <f t="shared" si="67"/>
        <v>1</v>
      </c>
      <c r="J64" s="56">
        <f t="shared" si="68"/>
        <v>0</v>
      </c>
      <c r="K64" s="57"/>
      <c r="L64" s="56">
        <f t="shared" si="69"/>
        <v>1</v>
      </c>
      <c r="M64" s="56">
        <f t="shared" si="70"/>
        <v>1</v>
      </c>
      <c r="N64" s="56">
        <f t="shared" si="71"/>
        <v>1</v>
      </c>
      <c r="O64" s="56">
        <f t="shared" si="72"/>
        <v>0</v>
      </c>
      <c r="P64" s="56">
        <f t="shared" si="73"/>
        <v>1</v>
      </c>
      <c r="Q64" s="56">
        <f t="shared" si="74"/>
        <v>0</v>
      </c>
      <c r="R64" s="56"/>
      <c r="S64" s="55" t="s">
        <v>248</v>
      </c>
      <c r="T64" s="34"/>
      <c r="U64" s="153" t="str">
        <f>IFERROR(VLOOKUP(V64,Resumo!$D$7:$E$147,2,FALSE),"")</f>
        <v/>
      </c>
      <c r="V64" s="114" t="s">
        <v>249</v>
      </c>
      <c r="W64" s="114">
        <f t="shared" si="75"/>
        <v>0</v>
      </c>
      <c r="X64" s="114">
        <f t="shared" si="75"/>
        <v>0</v>
      </c>
      <c r="Y64" s="114">
        <f t="shared" si="75"/>
        <v>1</v>
      </c>
      <c r="Z64" s="114">
        <f t="shared" si="75"/>
        <v>0</v>
      </c>
      <c r="AA64" s="114">
        <f t="shared" si="75"/>
        <v>0</v>
      </c>
      <c r="AB64" s="114">
        <f t="shared" si="75"/>
        <v>2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1</v>
      </c>
      <c r="G65" s="56">
        <f t="shared" si="65"/>
        <v>1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1</v>
      </c>
      <c r="N65" s="56">
        <f t="shared" si="71"/>
        <v>1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/>
      </c>
      <c r="V65" s="114"/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0</v>
      </c>
      <c r="AA65" s="114">
        <f t="shared" si="75"/>
        <v>0</v>
      </c>
      <c r="AB65" s="114">
        <f t="shared" si="75"/>
        <v>0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1</v>
      </c>
      <c r="G66" s="67">
        <f t="shared" si="65"/>
        <v>1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1</v>
      </c>
      <c r="N66" s="67">
        <f t="shared" si="71"/>
        <v>1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 t="s">
        <v>198</v>
      </c>
      <c r="D69" s="49">
        <f>SUM(D70:D79)</f>
        <v>1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2</v>
      </c>
      <c r="S69" s="48" t="s">
        <v>199</v>
      </c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 t="s">
        <v>205</v>
      </c>
      <c r="D70" s="56"/>
      <c r="E70" s="56">
        <f t="shared" ref="E70:E79" si="76">IF((C70=""),0,IF($D$69=$R$69,1,IF($D$69&gt;$R$69,3,IF($D$69&lt;$R$69,0))))</f>
        <v>0</v>
      </c>
      <c r="F70" s="56">
        <f t="shared" ref="F70:F79" si="77">$D$69</f>
        <v>1</v>
      </c>
      <c r="G70" s="56">
        <f t="shared" ref="G70:G79" si="78">$R$69</f>
        <v>2</v>
      </c>
      <c r="H70" s="56">
        <f t="shared" ref="H70:H79" si="79">IF((C70=""),0,IF($D$69&gt;$R$69,1,0))</f>
        <v>0</v>
      </c>
      <c r="I70" s="56">
        <f t="shared" ref="I70:I79" si="80">IF((C70=""),0,IF($D$69=$R$69,1,0))</f>
        <v>0</v>
      </c>
      <c r="J70" s="56">
        <f t="shared" ref="J70:J79" si="81">IF((C70=""),0,IF($D$69&lt;$R$69,1,0))</f>
        <v>1</v>
      </c>
      <c r="K70" s="57"/>
      <c r="L70" s="56">
        <f t="shared" ref="L70:L79" si="82">IF((S70=""),0,IF($D$69=$R$69,1,IF($D$69&lt;$R$69,3,IF($D$69&gt;$R$69,0))))</f>
        <v>3</v>
      </c>
      <c r="M70" s="56">
        <f t="shared" ref="M70:M79" si="83">$R$69</f>
        <v>2</v>
      </c>
      <c r="N70" s="56">
        <f t="shared" ref="N70:N79" si="84">$D$69</f>
        <v>1</v>
      </c>
      <c r="O70" s="56">
        <f t="shared" ref="O70:O79" si="85">IF((S70=""),0,IF($D$69&lt;$R$69,1,0))</f>
        <v>1</v>
      </c>
      <c r="P70" s="56">
        <f t="shared" ref="P70:P79" si="86">IF((S70=""),0,IF($D$69=$R$69,1,0))</f>
        <v>0</v>
      </c>
      <c r="Q70" s="56">
        <f t="shared" ref="Q70:Q79" si="87">IF((S70=""),0,IF($D$69&gt;$R$69,1,0))</f>
        <v>0</v>
      </c>
      <c r="R70" s="56"/>
      <c r="S70" s="55" t="s">
        <v>164</v>
      </c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 t="s">
        <v>247</v>
      </c>
      <c r="D71" s="56"/>
      <c r="E71" s="56">
        <f t="shared" si="76"/>
        <v>0</v>
      </c>
      <c r="F71" s="56">
        <f t="shared" si="77"/>
        <v>1</v>
      </c>
      <c r="G71" s="56">
        <f t="shared" si="78"/>
        <v>2</v>
      </c>
      <c r="H71" s="56">
        <f t="shared" si="79"/>
        <v>0</v>
      </c>
      <c r="I71" s="56">
        <f t="shared" si="80"/>
        <v>0</v>
      </c>
      <c r="J71" s="56">
        <f t="shared" si="81"/>
        <v>1</v>
      </c>
      <c r="K71" s="57"/>
      <c r="L71" s="56">
        <f t="shared" si="82"/>
        <v>3</v>
      </c>
      <c r="M71" s="56">
        <f t="shared" si="83"/>
        <v>2</v>
      </c>
      <c r="N71" s="56">
        <f t="shared" si="84"/>
        <v>1</v>
      </c>
      <c r="O71" s="56">
        <f t="shared" si="85"/>
        <v>1</v>
      </c>
      <c r="P71" s="56">
        <f t="shared" si="86"/>
        <v>0</v>
      </c>
      <c r="Q71" s="56">
        <f t="shared" si="87"/>
        <v>0</v>
      </c>
      <c r="R71" s="56"/>
      <c r="S71" s="55" t="s">
        <v>84</v>
      </c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 t="s">
        <v>145</v>
      </c>
      <c r="D72" s="56"/>
      <c r="E72" s="56">
        <f t="shared" si="76"/>
        <v>0</v>
      </c>
      <c r="F72" s="56">
        <f t="shared" si="77"/>
        <v>1</v>
      </c>
      <c r="G72" s="56">
        <f t="shared" si="78"/>
        <v>2</v>
      </c>
      <c r="H72" s="56">
        <f t="shared" si="79"/>
        <v>0</v>
      </c>
      <c r="I72" s="56">
        <f t="shared" si="80"/>
        <v>0</v>
      </c>
      <c r="J72" s="56">
        <f t="shared" si="81"/>
        <v>1</v>
      </c>
      <c r="K72" s="57"/>
      <c r="L72" s="56">
        <f t="shared" si="82"/>
        <v>3</v>
      </c>
      <c r="M72" s="56">
        <f t="shared" si="83"/>
        <v>2</v>
      </c>
      <c r="N72" s="56">
        <f t="shared" si="84"/>
        <v>1</v>
      </c>
      <c r="O72" s="56">
        <f t="shared" si="85"/>
        <v>1</v>
      </c>
      <c r="P72" s="56">
        <f t="shared" si="86"/>
        <v>0</v>
      </c>
      <c r="Q72" s="56">
        <f t="shared" si="87"/>
        <v>0</v>
      </c>
      <c r="R72" s="56">
        <v>1</v>
      </c>
      <c r="S72" s="55" t="s">
        <v>173</v>
      </c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 t="s">
        <v>144</v>
      </c>
      <c r="D73" s="56"/>
      <c r="E73" s="56">
        <f t="shared" si="76"/>
        <v>0</v>
      </c>
      <c r="F73" s="56">
        <f t="shared" si="77"/>
        <v>1</v>
      </c>
      <c r="G73" s="56">
        <f t="shared" si="78"/>
        <v>2</v>
      </c>
      <c r="H73" s="56">
        <f t="shared" si="79"/>
        <v>0</v>
      </c>
      <c r="I73" s="56">
        <f t="shared" si="80"/>
        <v>0</v>
      </c>
      <c r="J73" s="56">
        <f t="shared" si="81"/>
        <v>1</v>
      </c>
      <c r="K73" s="57"/>
      <c r="L73" s="56">
        <f t="shared" si="82"/>
        <v>3</v>
      </c>
      <c r="M73" s="56">
        <f t="shared" si="83"/>
        <v>2</v>
      </c>
      <c r="N73" s="56">
        <f t="shared" si="84"/>
        <v>1</v>
      </c>
      <c r="O73" s="56">
        <f t="shared" si="85"/>
        <v>1</v>
      </c>
      <c r="P73" s="56">
        <f t="shared" si="86"/>
        <v>0</v>
      </c>
      <c r="Q73" s="56">
        <f t="shared" si="87"/>
        <v>0</v>
      </c>
      <c r="R73" s="56"/>
      <c r="S73" s="55" t="s">
        <v>14</v>
      </c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 t="s">
        <v>146</v>
      </c>
      <c r="D74" s="56"/>
      <c r="E74" s="56">
        <f t="shared" si="76"/>
        <v>0</v>
      </c>
      <c r="F74" s="56">
        <f t="shared" si="77"/>
        <v>1</v>
      </c>
      <c r="G74" s="56">
        <f t="shared" si="78"/>
        <v>2</v>
      </c>
      <c r="H74" s="56">
        <f t="shared" si="79"/>
        <v>0</v>
      </c>
      <c r="I74" s="56">
        <f t="shared" si="80"/>
        <v>0</v>
      </c>
      <c r="J74" s="56">
        <f t="shared" si="81"/>
        <v>1</v>
      </c>
      <c r="K74" s="57"/>
      <c r="L74" s="56">
        <f t="shared" si="82"/>
        <v>3</v>
      </c>
      <c r="M74" s="56">
        <f t="shared" si="83"/>
        <v>2</v>
      </c>
      <c r="N74" s="56">
        <f t="shared" si="84"/>
        <v>1</v>
      </c>
      <c r="O74" s="56">
        <f t="shared" si="85"/>
        <v>1</v>
      </c>
      <c r="P74" s="56">
        <f t="shared" si="86"/>
        <v>0</v>
      </c>
      <c r="Q74" s="56">
        <f t="shared" si="87"/>
        <v>0</v>
      </c>
      <c r="R74" s="56"/>
      <c r="S74" s="55" t="s">
        <v>13</v>
      </c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 t="s">
        <v>172</v>
      </c>
      <c r="D75" s="56"/>
      <c r="E75" s="56">
        <f t="shared" si="76"/>
        <v>0</v>
      </c>
      <c r="F75" s="56">
        <f t="shared" si="77"/>
        <v>1</v>
      </c>
      <c r="G75" s="56">
        <f t="shared" si="78"/>
        <v>2</v>
      </c>
      <c r="H75" s="56">
        <f t="shared" si="79"/>
        <v>0</v>
      </c>
      <c r="I75" s="56">
        <f t="shared" si="80"/>
        <v>0</v>
      </c>
      <c r="J75" s="56">
        <f t="shared" si="81"/>
        <v>1</v>
      </c>
      <c r="K75" s="57"/>
      <c r="L75" s="56">
        <f t="shared" si="82"/>
        <v>3</v>
      </c>
      <c r="M75" s="56">
        <f t="shared" si="83"/>
        <v>2</v>
      </c>
      <c r="N75" s="56">
        <f t="shared" si="84"/>
        <v>1</v>
      </c>
      <c r="O75" s="56">
        <f t="shared" si="85"/>
        <v>1</v>
      </c>
      <c r="P75" s="56">
        <f t="shared" si="86"/>
        <v>0</v>
      </c>
      <c r="Q75" s="56">
        <f t="shared" si="87"/>
        <v>0</v>
      </c>
      <c r="R75" s="56"/>
      <c r="S75" s="55" t="s">
        <v>85</v>
      </c>
      <c r="T75" s="34"/>
      <c r="U75" s="153" t="str">
        <f>IFERROR(VLOOKUP(V75,Resumo!$D$7:$E$147,2,FALSE),"")</f>
        <v/>
      </c>
      <c r="V75" s="114"/>
      <c r="W75" s="114">
        <f t="shared" ref="W75:AC77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 t="s">
        <v>15</v>
      </c>
      <c r="D76" s="56"/>
      <c r="E76" s="56">
        <f t="shared" si="76"/>
        <v>0</v>
      </c>
      <c r="F76" s="56">
        <f t="shared" si="77"/>
        <v>1</v>
      </c>
      <c r="G76" s="56">
        <f t="shared" si="78"/>
        <v>2</v>
      </c>
      <c r="H76" s="56">
        <f t="shared" si="79"/>
        <v>0</v>
      </c>
      <c r="I76" s="56">
        <f t="shared" si="80"/>
        <v>0</v>
      </c>
      <c r="J76" s="56">
        <f t="shared" si="81"/>
        <v>1</v>
      </c>
      <c r="K76" s="57"/>
      <c r="L76" s="56">
        <f t="shared" si="82"/>
        <v>3</v>
      </c>
      <c r="M76" s="56">
        <f t="shared" si="83"/>
        <v>2</v>
      </c>
      <c r="N76" s="56">
        <f t="shared" si="84"/>
        <v>1</v>
      </c>
      <c r="O76" s="56">
        <f t="shared" si="85"/>
        <v>1</v>
      </c>
      <c r="P76" s="56">
        <f t="shared" si="86"/>
        <v>0</v>
      </c>
      <c r="Q76" s="56">
        <f t="shared" si="87"/>
        <v>0</v>
      </c>
      <c r="R76" s="56"/>
      <c r="S76" s="55" t="s">
        <v>175</v>
      </c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 t="s">
        <v>248</v>
      </c>
      <c r="D77" s="56">
        <v>1</v>
      </c>
      <c r="E77" s="56">
        <f t="shared" si="76"/>
        <v>0</v>
      </c>
      <c r="F77" s="56">
        <f t="shared" si="77"/>
        <v>1</v>
      </c>
      <c r="G77" s="56">
        <f t="shared" si="78"/>
        <v>2</v>
      </c>
      <c r="H77" s="56">
        <f t="shared" si="79"/>
        <v>0</v>
      </c>
      <c r="I77" s="56">
        <f t="shared" si="80"/>
        <v>0</v>
      </c>
      <c r="J77" s="56">
        <f t="shared" si="81"/>
        <v>1</v>
      </c>
      <c r="K77" s="57"/>
      <c r="L77" s="56">
        <f t="shared" si="82"/>
        <v>3</v>
      </c>
      <c r="M77" s="56">
        <f t="shared" si="83"/>
        <v>2</v>
      </c>
      <c r="N77" s="56">
        <f t="shared" si="84"/>
        <v>1</v>
      </c>
      <c r="O77" s="56">
        <f t="shared" si="85"/>
        <v>1</v>
      </c>
      <c r="P77" s="56">
        <f t="shared" si="86"/>
        <v>0</v>
      </c>
      <c r="Q77" s="56">
        <f t="shared" si="87"/>
        <v>0</v>
      </c>
      <c r="R77" s="56">
        <v>1</v>
      </c>
      <c r="S77" s="55" t="s">
        <v>148</v>
      </c>
      <c r="T77" s="34"/>
      <c r="U77" s="118"/>
      <c r="V77" s="118"/>
      <c r="W77" s="118">
        <f t="shared" si="88"/>
        <v>0</v>
      </c>
      <c r="X77" s="118">
        <f t="shared" si="88"/>
        <v>0</v>
      </c>
      <c r="Y77" s="118">
        <f t="shared" si="88"/>
        <v>0</v>
      </c>
      <c r="Z77" s="118">
        <f t="shared" si="88"/>
        <v>0</v>
      </c>
      <c r="AA77" s="118">
        <f t="shared" si="88"/>
        <v>0</v>
      </c>
      <c r="AB77" s="118">
        <f t="shared" si="88"/>
        <v>0</v>
      </c>
      <c r="AC77" s="119">
        <f t="shared" si="88"/>
        <v>0</v>
      </c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1</v>
      </c>
      <c r="G78" s="56">
        <f t="shared" si="78"/>
        <v>2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2</v>
      </c>
      <c r="N78" s="56">
        <f t="shared" si="84"/>
        <v>1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1</v>
      </c>
      <c r="G79" s="67">
        <f t="shared" si="78"/>
        <v>2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2</v>
      </c>
      <c r="N79" s="67">
        <f t="shared" si="84"/>
        <v>1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31:BG31"/>
    <mergeCell ref="BB32:BG33"/>
    <mergeCell ref="BB35:BG35"/>
    <mergeCell ref="BB36:BG37"/>
    <mergeCell ref="AA37:AA40"/>
    <mergeCell ref="AI37:AI40"/>
    <mergeCell ref="AG38:AG40"/>
    <mergeCell ref="AD37:AD40"/>
    <mergeCell ref="AE37:AE40"/>
    <mergeCell ref="AF37:AF40"/>
    <mergeCell ref="AH37:AH40"/>
    <mergeCell ref="U39:V39"/>
    <mergeCell ref="U40:V40"/>
    <mergeCell ref="AB37:AB40"/>
    <mergeCell ref="AC37:AC40"/>
    <mergeCell ref="U37:V37"/>
    <mergeCell ref="W37:W40"/>
    <mergeCell ref="X37:X40"/>
    <mergeCell ref="Y37:Y40"/>
    <mergeCell ref="Z37:Z40"/>
    <mergeCell ref="BB22:BG22"/>
    <mergeCell ref="BB23:BG24"/>
    <mergeCell ref="AU27:AZ27"/>
    <mergeCell ref="BI27:BN27"/>
    <mergeCell ref="AU28:AZ29"/>
    <mergeCell ref="BI28:BN29"/>
    <mergeCell ref="BB8:BG8"/>
    <mergeCell ref="BB9:BG10"/>
    <mergeCell ref="AV14:BA14"/>
    <mergeCell ref="BH14:BM14"/>
    <mergeCell ref="AV15:BA16"/>
    <mergeCell ref="BH15:BM16"/>
  </mergeCells>
  <conditionalFormatting sqref="C4">
    <cfRule type="cellIs" dxfId="2378" priority="23" operator="equal">
      <formula>"Laranja"</formula>
    </cfRule>
    <cfRule type="cellIs" dxfId="2377" priority="29" operator="equal">
      <formula>"Vermelho"</formula>
    </cfRule>
    <cfRule type="cellIs" dxfId="2376" priority="28" operator="equal">
      <formula>"Verde"</formula>
    </cfRule>
    <cfRule type="cellIs" dxfId="2375" priority="27" operator="equal">
      <formula>"Amarelo"</formula>
    </cfRule>
    <cfRule type="cellIs" dxfId="2374" priority="26" operator="equal">
      <formula>"Cinza"</formula>
    </cfRule>
    <cfRule type="cellIs" dxfId="2373" priority="25" operator="equal">
      <formula>"Roxo"</formula>
    </cfRule>
    <cfRule type="cellIs" dxfId="2372" priority="24" operator="equal">
      <formula>"Preto"</formula>
    </cfRule>
    <cfRule type="cellIs" dxfId="2371" priority="30" operator="equal">
      <formula>"Azul"</formula>
    </cfRule>
  </conditionalFormatting>
  <conditionalFormatting sqref="C17">
    <cfRule type="cellIs" dxfId="2370" priority="41" operator="equal">
      <formula>"Roxo"</formula>
    </cfRule>
    <cfRule type="cellIs" dxfId="2369" priority="42" operator="equal">
      <formula>"Cinza"</formula>
    </cfRule>
    <cfRule type="cellIs" dxfId="2368" priority="43" operator="equal">
      <formula>"Amarelo"</formula>
    </cfRule>
    <cfRule type="cellIs" dxfId="2367" priority="44" operator="equal">
      <formula>"Verde"</formula>
    </cfRule>
    <cfRule type="cellIs" dxfId="2366" priority="39" operator="equal">
      <formula>"Laranja"</formula>
    </cfRule>
    <cfRule type="cellIs" dxfId="2365" priority="46" operator="equal">
      <formula>"Azul"</formula>
    </cfRule>
    <cfRule type="cellIs" dxfId="2364" priority="40" operator="equal">
      <formula>"Preto"</formula>
    </cfRule>
    <cfRule type="cellIs" dxfId="2363" priority="45" operator="equal">
      <formula>"Vermelho"</formula>
    </cfRule>
  </conditionalFormatting>
  <conditionalFormatting sqref="C30">
    <cfRule type="cellIs" dxfId="2362" priority="55" operator="equal">
      <formula>"Laranja"</formula>
    </cfRule>
    <cfRule type="cellIs" dxfId="2361" priority="62" operator="equal">
      <formula>"Azul"</formula>
    </cfRule>
    <cfRule type="cellIs" dxfId="2360" priority="60" operator="equal">
      <formula>"Verde"</formula>
    </cfRule>
    <cfRule type="cellIs" dxfId="2359" priority="59" operator="equal">
      <formula>"Amarelo"</formula>
    </cfRule>
    <cfRule type="cellIs" dxfId="2358" priority="58" operator="equal">
      <formula>"Cinza"</formula>
    </cfRule>
    <cfRule type="cellIs" dxfId="2357" priority="61" operator="equal">
      <formula>"Vermelho"</formula>
    </cfRule>
    <cfRule type="cellIs" dxfId="2356" priority="57" operator="equal">
      <formula>"Roxo"</formula>
    </cfRule>
    <cfRule type="cellIs" dxfId="2355" priority="56" operator="equal">
      <formula>"Preto"</formula>
    </cfRule>
  </conditionalFormatting>
  <conditionalFormatting sqref="C43">
    <cfRule type="cellIs" dxfId="2354" priority="78" operator="equal">
      <formula>"Azul"</formula>
    </cfRule>
    <cfRule type="cellIs" dxfId="2353" priority="77" operator="equal">
      <formula>"Vermelho"</formula>
    </cfRule>
    <cfRule type="cellIs" dxfId="2352" priority="76" operator="equal">
      <formula>"Verde"</formula>
    </cfRule>
    <cfRule type="cellIs" dxfId="2351" priority="75" operator="equal">
      <formula>"Amarelo"</formula>
    </cfRule>
    <cfRule type="cellIs" dxfId="2350" priority="74" operator="equal">
      <formula>"Cinza"</formula>
    </cfRule>
    <cfRule type="cellIs" dxfId="2349" priority="73" operator="equal">
      <formula>"Roxo"</formula>
    </cfRule>
    <cfRule type="cellIs" dxfId="2348" priority="71" operator="equal">
      <formula>"Laranja"</formula>
    </cfRule>
    <cfRule type="cellIs" dxfId="2347" priority="72" operator="equal">
      <formula>"Preto"</formula>
    </cfRule>
  </conditionalFormatting>
  <conditionalFormatting sqref="C56">
    <cfRule type="cellIs" dxfId="2346" priority="89" operator="equal">
      <formula>"Roxo"</formula>
    </cfRule>
    <cfRule type="cellIs" dxfId="2345" priority="87" operator="equal">
      <formula>"Laranja"</formula>
    </cfRule>
    <cfRule type="cellIs" dxfId="2344" priority="90" operator="equal">
      <formula>"Cinza"</formula>
    </cfRule>
    <cfRule type="cellIs" dxfId="2343" priority="91" operator="equal">
      <formula>"Amarelo"</formula>
    </cfRule>
    <cfRule type="cellIs" dxfId="2342" priority="92" operator="equal">
      <formula>"Verde"</formula>
    </cfRule>
    <cfRule type="cellIs" dxfId="2341" priority="93" operator="equal">
      <formula>"Vermelho"</formula>
    </cfRule>
    <cfRule type="cellIs" dxfId="2340" priority="94" operator="equal">
      <formula>"Azul"</formula>
    </cfRule>
    <cfRule type="cellIs" dxfId="2339" priority="88" operator="equal">
      <formula>"Preto"</formula>
    </cfRule>
  </conditionalFormatting>
  <conditionalFormatting sqref="C69">
    <cfRule type="cellIs" dxfId="2338" priority="103" operator="equal">
      <formula>"Laranja"</formula>
    </cfRule>
    <cfRule type="cellIs" dxfId="2337" priority="108" operator="equal">
      <formula>"Verde"</formula>
    </cfRule>
    <cfRule type="cellIs" dxfId="2336" priority="107" operator="equal">
      <formula>"Amarelo"</formula>
    </cfRule>
    <cfRule type="cellIs" dxfId="2335" priority="106" operator="equal">
      <formula>"Cinza"</formula>
    </cfRule>
    <cfRule type="cellIs" dxfId="2334" priority="105" operator="equal">
      <formula>"Roxo"</formula>
    </cfRule>
    <cfRule type="cellIs" dxfId="2333" priority="104" operator="equal">
      <formula>"Preto"</formula>
    </cfRule>
    <cfRule type="cellIs" dxfId="2332" priority="110" operator="equal">
      <formula>"Azul"</formula>
    </cfRule>
    <cfRule type="cellIs" dxfId="2331" priority="109" operator="equal">
      <formula>"Vermelho"</formula>
    </cfRule>
  </conditionalFormatting>
  <conditionalFormatting sqref="C82">
    <cfRule type="cellIs" dxfId="2330" priority="126" operator="equal">
      <formula>"Azul"</formula>
    </cfRule>
    <cfRule type="cellIs" dxfId="2329" priority="119" operator="equal">
      <formula>"Laranja"</formula>
    </cfRule>
    <cfRule type="cellIs" dxfId="2328" priority="120" operator="equal">
      <formula>"Preto"</formula>
    </cfRule>
    <cfRule type="cellIs" dxfId="2327" priority="121" operator="equal">
      <formula>"Roxo"</formula>
    </cfRule>
    <cfRule type="cellIs" dxfId="2326" priority="122" operator="equal">
      <formula>"Cinza"</formula>
    </cfRule>
    <cfRule type="cellIs" dxfId="2325" priority="123" operator="equal">
      <formula>"Amarelo"</formula>
    </cfRule>
    <cfRule type="cellIs" dxfId="2324" priority="124" operator="equal">
      <formula>"Verde"</formula>
    </cfRule>
    <cfRule type="cellIs" dxfId="2323" priority="125" operator="equal">
      <formula>"Vermelho"</formula>
    </cfRule>
  </conditionalFormatting>
  <conditionalFormatting sqref="C95">
    <cfRule type="cellIs" dxfId="2322" priority="142" operator="equal">
      <formula>"Azul"</formula>
    </cfRule>
    <cfRule type="cellIs" dxfId="2321" priority="141" operator="equal">
      <formula>"Vermelho"</formula>
    </cfRule>
    <cfRule type="cellIs" dxfId="2320" priority="140" operator="equal">
      <formula>"Verde"</formula>
    </cfRule>
    <cfRule type="cellIs" dxfId="2319" priority="139" operator="equal">
      <formula>"Amarelo"</formula>
    </cfRule>
    <cfRule type="cellIs" dxfId="2318" priority="138" operator="equal">
      <formula>"Cinza"</formula>
    </cfRule>
    <cfRule type="cellIs" dxfId="2317" priority="137" operator="equal">
      <formula>"Roxo"</formula>
    </cfRule>
    <cfRule type="cellIs" dxfId="2316" priority="136" operator="equal">
      <formula>"Preto"</formula>
    </cfRule>
    <cfRule type="cellIs" dxfId="2315" priority="135" operator="equal">
      <formula>"Laranja"</formula>
    </cfRule>
  </conditionalFormatting>
  <conditionalFormatting sqref="C108">
    <cfRule type="cellIs" dxfId="2314" priority="154" operator="equal">
      <formula>"Cinza"</formula>
    </cfRule>
    <cfRule type="cellIs" dxfId="2313" priority="153" operator="equal">
      <formula>"Roxo"</formula>
    </cfRule>
    <cfRule type="cellIs" dxfId="2312" priority="152" operator="equal">
      <formula>"Preto"</formula>
    </cfRule>
    <cfRule type="cellIs" dxfId="2311" priority="151" operator="equal">
      <formula>"Laranja"</formula>
    </cfRule>
    <cfRule type="cellIs" dxfId="2310" priority="158" operator="equal">
      <formula>"Azul"</formula>
    </cfRule>
    <cfRule type="cellIs" dxfId="2309" priority="157" operator="equal">
      <formula>"Vermelho"</formula>
    </cfRule>
    <cfRule type="cellIs" dxfId="2308" priority="156" operator="equal">
      <formula>"Verde"</formula>
    </cfRule>
    <cfRule type="cellIs" dxfId="2307" priority="155" operator="equal">
      <formula>"Amarelo"</formula>
    </cfRule>
  </conditionalFormatting>
  <conditionalFormatting sqref="C121">
    <cfRule type="cellIs" dxfId="2306" priority="174" operator="equal">
      <formula>"Azul"</formula>
    </cfRule>
    <cfRule type="cellIs" dxfId="2305" priority="168" operator="equal">
      <formula>"Preto"</formula>
    </cfRule>
    <cfRule type="cellIs" dxfId="2304" priority="167" operator="equal">
      <formula>"Laranja"</formula>
    </cfRule>
    <cfRule type="cellIs" dxfId="2303" priority="169" operator="equal">
      <formula>"Roxo"</formula>
    </cfRule>
    <cfRule type="cellIs" dxfId="2302" priority="170" operator="equal">
      <formula>"Cinza"</formula>
    </cfRule>
    <cfRule type="cellIs" dxfId="2301" priority="171" operator="equal">
      <formula>"Amarelo"</formula>
    </cfRule>
    <cfRule type="cellIs" dxfId="2300" priority="172" operator="equal">
      <formula>"Verde"</formula>
    </cfRule>
    <cfRule type="cellIs" dxfId="2299" priority="173" operator="equal">
      <formula>"Vermelho"</formula>
    </cfRule>
  </conditionalFormatting>
  <conditionalFormatting sqref="S4">
    <cfRule type="cellIs" dxfId="2298" priority="31" operator="equal">
      <formula>"Laranja"</formula>
    </cfRule>
    <cfRule type="cellIs" dxfId="2297" priority="35" operator="equal">
      <formula>"Amarelo"</formula>
    </cfRule>
    <cfRule type="cellIs" dxfId="2296" priority="36" operator="equal">
      <formula>"Verde"</formula>
    </cfRule>
    <cfRule type="cellIs" dxfId="2295" priority="38" operator="equal">
      <formula>"Azul"</formula>
    </cfRule>
    <cfRule type="cellIs" dxfId="2294" priority="32" operator="equal">
      <formula>"Preto"</formula>
    </cfRule>
    <cfRule type="cellIs" dxfId="2293" priority="33" operator="equal">
      <formula>"Roxo"</formula>
    </cfRule>
    <cfRule type="cellIs" dxfId="2292" priority="34" operator="equal">
      <formula>"Cinza"</formula>
    </cfRule>
    <cfRule type="cellIs" dxfId="2291" priority="37" operator="equal">
      <formula>"Vermelho"</formula>
    </cfRule>
  </conditionalFormatting>
  <conditionalFormatting sqref="S17">
    <cfRule type="cellIs" dxfId="2290" priority="52" operator="equal">
      <formula>"Verde"</formula>
    </cfRule>
    <cfRule type="cellIs" dxfId="2289" priority="53" operator="equal">
      <formula>"Vermelho"</formula>
    </cfRule>
    <cfRule type="cellIs" dxfId="2288" priority="54" operator="equal">
      <formula>"Azul"</formula>
    </cfRule>
    <cfRule type="cellIs" dxfId="2287" priority="47" operator="equal">
      <formula>"Laranja"</formula>
    </cfRule>
    <cfRule type="cellIs" dxfId="2286" priority="48" operator="equal">
      <formula>"Preto"</formula>
    </cfRule>
    <cfRule type="cellIs" dxfId="2285" priority="49" operator="equal">
      <formula>"Roxo"</formula>
    </cfRule>
    <cfRule type="cellIs" dxfId="2284" priority="50" operator="equal">
      <formula>"Cinza"</formula>
    </cfRule>
    <cfRule type="cellIs" dxfId="2283" priority="51" operator="equal">
      <formula>"Amarelo"</formula>
    </cfRule>
  </conditionalFormatting>
  <conditionalFormatting sqref="S30">
    <cfRule type="cellIs" dxfId="2282" priority="67" operator="equal">
      <formula>"Amarelo"</formula>
    </cfRule>
    <cfRule type="cellIs" dxfId="2281" priority="68" operator="equal">
      <formula>"Verde"</formula>
    </cfRule>
    <cfRule type="cellIs" dxfId="2280" priority="69" operator="equal">
      <formula>"Vermelho"</formula>
    </cfRule>
    <cfRule type="cellIs" dxfId="2279" priority="70" operator="equal">
      <formula>"Azul"</formula>
    </cfRule>
    <cfRule type="cellIs" dxfId="2278" priority="63" operator="equal">
      <formula>"Laranja"</formula>
    </cfRule>
    <cfRule type="cellIs" dxfId="2277" priority="64" operator="equal">
      <formula>"Preto"</formula>
    </cfRule>
    <cfRule type="cellIs" dxfId="2276" priority="65" operator="equal">
      <formula>"Roxo"</formula>
    </cfRule>
    <cfRule type="cellIs" dxfId="2275" priority="66" operator="equal">
      <formula>"Cinza"</formula>
    </cfRule>
  </conditionalFormatting>
  <conditionalFormatting sqref="S43">
    <cfRule type="cellIs" dxfId="2274" priority="82" operator="equal">
      <formula>"Cinza"</formula>
    </cfRule>
    <cfRule type="cellIs" dxfId="2273" priority="81" operator="equal">
      <formula>"Roxo"</formula>
    </cfRule>
    <cfRule type="cellIs" dxfId="2272" priority="80" operator="equal">
      <formula>"Preto"</formula>
    </cfRule>
    <cfRule type="cellIs" dxfId="2271" priority="79" operator="equal">
      <formula>"Laranja"</formula>
    </cfRule>
    <cfRule type="cellIs" dxfId="2270" priority="84" operator="equal">
      <formula>"Verde"</formula>
    </cfRule>
    <cfRule type="cellIs" dxfId="2269" priority="85" operator="equal">
      <formula>"Vermelho"</formula>
    </cfRule>
    <cfRule type="cellIs" dxfId="2268" priority="83" operator="equal">
      <formula>"Amarelo"</formula>
    </cfRule>
    <cfRule type="cellIs" dxfId="2267" priority="86" operator="equal">
      <formula>"Azul"</formula>
    </cfRule>
  </conditionalFormatting>
  <conditionalFormatting sqref="S56">
    <cfRule type="cellIs" dxfId="2266" priority="102" operator="equal">
      <formula>"Azul"</formula>
    </cfRule>
    <cfRule type="cellIs" dxfId="2265" priority="101" operator="equal">
      <formula>"Vermelho"</formula>
    </cfRule>
    <cfRule type="cellIs" dxfId="2264" priority="100" operator="equal">
      <formula>"Verde"</formula>
    </cfRule>
    <cfRule type="cellIs" dxfId="2263" priority="99" operator="equal">
      <formula>"Amarelo"</formula>
    </cfRule>
    <cfRule type="cellIs" dxfId="2262" priority="98" operator="equal">
      <formula>"Cinza"</formula>
    </cfRule>
    <cfRule type="cellIs" dxfId="2261" priority="97" operator="equal">
      <formula>"Roxo"</formula>
    </cfRule>
    <cfRule type="cellIs" dxfId="2260" priority="96" operator="equal">
      <formula>"Preto"</formula>
    </cfRule>
    <cfRule type="cellIs" dxfId="2259" priority="95" operator="equal">
      <formula>"Laranja"</formula>
    </cfRule>
  </conditionalFormatting>
  <conditionalFormatting sqref="S69">
    <cfRule type="cellIs" dxfId="2258" priority="111" operator="equal">
      <formula>"Laranja"</formula>
    </cfRule>
    <cfRule type="cellIs" dxfId="2257" priority="112" operator="equal">
      <formula>"Preto"</formula>
    </cfRule>
    <cfRule type="cellIs" dxfId="2256" priority="113" operator="equal">
      <formula>"Roxo"</formula>
    </cfRule>
    <cfRule type="cellIs" dxfId="2255" priority="114" operator="equal">
      <formula>"Cinza"</formula>
    </cfRule>
    <cfRule type="cellIs" dxfId="2254" priority="115" operator="equal">
      <formula>"Amarelo"</formula>
    </cfRule>
    <cfRule type="cellIs" dxfId="2253" priority="116" operator="equal">
      <formula>"Verde"</formula>
    </cfRule>
    <cfRule type="cellIs" dxfId="2252" priority="117" operator="equal">
      <formula>"Vermelho"</formula>
    </cfRule>
    <cfRule type="cellIs" dxfId="2251" priority="118" operator="equal">
      <formula>"Azul"</formula>
    </cfRule>
  </conditionalFormatting>
  <conditionalFormatting sqref="S82">
    <cfRule type="cellIs" dxfId="2250" priority="128" operator="equal">
      <formula>"Preto"</formula>
    </cfRule>
    <cfRule type="cellIs" dxfId="2249" priority="129" operator="equal">
      <formula>"Roxo"</formula>
    </cfRule>
    <cfRule type="cellIs" dxfId="2248" priority="130" operator="equal">
      <formula>"Cinza"</formula>
    </cfRule>
    <cfRule type="cellIs" dxfId="2247" priority="131" operator="equal">
      <formula>"Amarelo"</formula>
    </cfRule>
    <cfRule type="cellIs" dxfId="2246" priority="132" operator="equal">
      <formula>"Verde"</formula>
    </cfRule>
    <cfRule type="cellIs" dxfId="2245" priority="133" operator="equal">
      <formula>"Vermelho"</formula>
    </cfRule>
    <cfRule type="cellIs" dxfId="2244" priority="134" operator="equal">
      <formula>"Azul"</formula>
    </cfRule>
    <cfRule type="cellIs" dxfId="2243" priority="127" operator="equal">
      <formula>"Laranja"</formula>
    </cfRule>
  </conditionalFormatting>
  <conditionalFormatting sqref="S95">
    <cfRule type="cellIs" dxfId="2242" priority="144" operator="equal">
      <formula>"Preto"</formula>
    </cfRule>
    <cfRule type="cellIs" dxfId="2241" priority="150" operator="equal">
      <formula>"Azul"</formula>
    </cfRule>
    <cfRule type="cellIs" dxfId="2240" priority="149" operator="equal">
      <formula>"Vermelho"</formula>
    </cfRule>
    <cfRule type="cellIs" dxfId="2239" priority="148" operator="equal">
      <formula>"Verde"</formula>
    </cfRule>
    <cfRule type="cellIs" dxfId="2238" priority="147" operator="equal">
      <formula>"Amarelo"</formula>
    </cfRule>
    <cfRule type="cellIs" dxfId="2237" priority="146" operator="equal">
      <formula>"Cinza"</formula>
    </cfRule>
    <cfRule type="cellIs" dxfId="2236" priority="145" operator="equal">
      <formula>"Roxo"</formula>
    </cfRule>
    <cfRule type="cellIs" dxfId="2235" priority="143" operator="equal">
      <formula>"Laranja"</formula>
    </cfRule>
  </conditionalFormatting>
  <conditionalFormatting sqref="S108">
    <cfRule type="cellIs" dxfId="2234" priority="159" operator="equal">
      <formula>"Laranja"</formula>
    </cfRule>
    <cfRule type="cellIs" dxfId="2233" priority="160" operator="equal">
      <formula>"Preto"</formula>
    </cfRule>
    <cfRule type="cellIs" dxfId="2232" priority="161" operator="equal">
      <formula>"Roxo"</formula>
    </cfRule>
    <cfRule type="cellIs" dxfId="2231" priority="162" operator="equal">
      <formula>"Cinza"</formula>
    </cfRule>
    <cfRule type="cellIs" dxfId="2230" priority="163" operator="equal">
      <formula>"Amarelo"</formula>
    </cfRule>
    <cfRule type="cellIs" dxfId="2229" priority="164" operator="equal">
      <formula>"Verde"</formula>
    </cfRule>
    <cfRule type="cellIs" dxfId="2228" priority="166" operator="equal">
      <formula>"Azul"</formula>
    </cfRule>
    <cfRule type="cellIs" dxfId="2227" priority="165" operator="equal">
      <formula>"Vermelho"</formula>
    </cfRule>
  </conditionalFormatting>
  <conditionalFormatting sqref="S121">
    <cfRule type="cellIs" dxfId="2226" priority="175" operator="equal">
      <formula>"Laranja"</formula>
    </cfRule>
    <cfRule type="cellIs" dxfId="2225" priority="176" operator="equal">
      <formula>"Preto"</formula>
    </cfRule>
    <cfRule type="cellIs" dxfId="2224" priority="177" operator="equal">
      <formula>"Roxo"</formula>
    </cfRule>
    <cfRule type="cellIs" dxfId="2223" priority="178" operator="equal">
      <formula>"Cinza"</formula>
    </cfRule>
    <cfRule type="cellIs" dxfId="2222" priority="179" operator="equal">
      <formula>"Amarelo"</formula>
    </cfRule>
    <cfRule type="cellIs" dxfId="2221" priority="180" operator="equal">
      <formula>"Verde"</formula>
    </cfRule>
    <cfRule type="cellIs" dxfId="2220" priority="181" operator="equal">
      <formula>"Vermelho"</formula>
    </cfRule>
    <cfRule type="cellIs" dxfId="2219" priority="182" operator="equal">
      <formula>"Azul"</formula>
    </cfRule>
  </conditionalFormatting>
  <conditionalFormatting sqref="W43:AC76 AF44:AF45 AI44:AI45">
    <cfRule type="cellIs" dxfId="2218" priority="15" operator="greaterThan">
      <formula>0</formula>
    </cfRule>
  </conditionalFormatting>
  <conditionalFormatting sqref="AD3:AD5">
    <cfRule type="top10" dxfId="2217" priority="183" rank="1"/>
  </conditionalFormatting>
  <conditionalFormatting sqref="AD6:AD10">
    <cfRule type="top10" dxfId="2216" priority="14" rank="1"/>
  </conditionalFormatting>
  <conditionalFormatting sqref="AD11:AD18">
    <cfRule type="top10" dxfId="2215" priority="13" rank="2"/>
  </conditionalFormatting>
  <conditionalFormatting sqref="AD19:AD23">
    <cfRule type="top10" dxfId="2214" priority="12" rank="1"/>
  </conditionalFormatting>
  <conditionalFormatting sqref="AD24:AD31">
    <cfRule type="top10" dxfId="2213" priority="11" rank="2"/>
  </conditionalFormatting>
  <conditionalFormatting sqref="AD32:AD36">
    <cfRule type="top10" dxfId="2212" priority="10" rank="1"/>
  </conditionalFormatting>
  <conditionalFormatting sqref="AE3:AE36">
    <cfRule type="cellIs" dxfId="2211" priority="1" operator="equal">
      <formula>2</formula>
    </cfRule>
  </conditionalFormatting>
  <conditionalFormatting sqref="AF3:AF5">
    <cfRule type="top10" dxfId="2210" priority="22" rank="1"/>
  </conditionalFormatting>
  <conditionalFormatting sqref="AF6:AF10">
    <cfRule type="top10" dxfId="2209" priority="21" rank="1"/>
  </conditionalFormatting>
  <conditionalFormatting sqref="AF11:AF18">
    <cfRule type="top10" dxfId="2208" priority="20" rank="2"/>
  </conditionalFormatting>
  <conditionalFormatting sqref="AF19:AF23">
    <cfRule type="top10" dxfId="2207" priority="19" rank="1"/>
  </conditionalFormatting>
  <conditionalFormatting sqref="AF24:AF31">
    <cfRule type="top10" dxfId="2206" priority="18" rank="2"/>
  </conditionalFormatting>
  <conditionalFormatting sqref="AF32:AF36">
    <cfRule type="top10" dxfId="2205" priority="17" rank="1"/>
  </conditionalFormatting>
  <conditionalFormatting sqref="AG3:AG36">
    <cfRule type="cellIs" dxfId="2204" priority="16" operator="greaterThan">
      <formula>0</formula>
    </cfRule>
  </conditionalFormatting>
  <conditionalFormatting sqref="AH3:AH5">
    <cfRule type="top10" dxfId="2203" priority="7" bottom="1" rank="1"/>
  </conditionalFormatting>
  <conditionalFormatting sqref="AH6:AH10">
    <cfRule type="top10" dxfId="2202" priority="6" bottom="1" rank="1"/>
  </conditionalFormatting>
  <conditionalFormatting sqref="AH11:AH18">
    <cfRule type="top10" dxfId="2201" priority="5" bottom="1" rank="2"/>
  </conditionalFormatting>
  <conditionalFormatting sqref="AH19:AH23">
    <cfRule type="top10" dxfId="2200" priority="4" bottom="1" rank="1"/>
  </conditionalFormatting>
  <conditionalFormatting sqref="AH1:AI1">
    <cfRule type="cellIs" dxfId="2199" priority="8" operator="equal">
      <formula>2</formula>
    </cfRule>
    <cfRule type="cellIs" dxfId="2198" priority="9" operator="equal">
      <formula>1</formula>
    </cfRule>
  </conditionalFormatting>
  <conditionalFormatting sqref="AI24:AI31">
    <cfRule type="top10" dxfId="2197" priority="3" rank="2"/>
  </conditionalFormatting>
  <conditionalFormatting sqref="AI32:AI36">
    <cfRule type="top10" dxfId="2196" priority="2" rank="1"/>
  </conditionalFormatting>
  <pageMargins left="0.7" right="0.7" top="0.75" bottom="0.75" header="0" footer="0"/>
  <pageSetup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72BB4-0FEA-4C92-996E-72860096B624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V64" sqref="V64"/>
      <selection pane="topRight" activeCell="V64" sqref="V64"/>
      <selection pane="bottomLeft" activeCell="V64" sqref="V64"/>
      <selection pane="bottomRight" activeCell="V64" sqref="V64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W30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77</v>
      </c>
      <c r="W3" s="169">
        <f t="shared" ref="W3:W36" si="0">COUNTIF($C$2:$C$123,V3)+COUNTIF($S$2:$S$123,V3)</f>
        <v>4</v>
      </c>
      <c r="X3" s="164">
        <f t="shared" ref="X3:X36" si="1">SUMIF($C$2:$C$123,V3,$F$2:$F$123)+SUMIF($S$2:$S$123,V3,$M$2:$M$123)</f>
        <v>6</v>
      </c>
      <c r="Y3" s="164">
        <f t="shared" ref="Y3:Y36" si="2">SUMIF($C$2:$C$123,V3,$G$2:$G$123)+SUMIF($S$2:$S$123,V3,$N$2:$N$123)</f>
        <v>4</v>
      </c>
      <c r="Z3" s="164">
        <f t="shared" ref="Z3:Z36" si="3">SUMIF($C$2:$C$123,V3,$H$2:$H$123)+SUMIF($S$2:$S$123,V3,$O$2:$O$123)</f>
        <v>2</v>
      </c>
      <c r="AA3" s="164">
        <f>SUMIF($C$2:$C$123,V3,$I$2:$I$123)+SUMIF($S$2:$S$123,V3,$P$2:P$123)</f>
        <v>1</v>
      </c>
      <c r="AB3" s="174">
        <f t="shared" ref="AB3:AB36" si="4">SUMIF($C$2:$C$123,V3,$J$2:$J$123)+SUMIF($S$2:$S$123,V3,$Q$2:$Q$123)</f>
        <v>1</v>
      </c>
      <c r="AC3" s="180">
        <f t="shared" ref="AC3:AC36" si="5">SUMIF($C$2:$C$123,V3,$E$2:$E$123)+SUMIF($S$2:$S$123,V3,$L$2:$L$123)</f>
        <v>7</v>
      </c>
      <c r="AD3" s="183">
        <f t="shared" ref="AD3:AD36" si="6">IFERROR(IF(W3&gt;=($AI$42*$AI$43),(AC3)/(W3*3),"-"),"-")</f>
        <v>0.58333333333333337</v>
      </c>
      <c r="AE3" s="180">
        <f>IF(W3&gt;0,IF(AH3=MIN($AH$3:$AH$5),2,0),)</f>
        <v>2</v>
      </c>
      <c r="AF3" s="190">
        <f>IF(W3&gt;0,IF(AD3=MAX($AD$3:$AD$5),AC3+AE3+2,AC3+AE3),)</f>
        <v>11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1</v>
      </c>
      <c r="AI3" s="206">
        <f>IFERROR(IF(W3&gt;=($AI$42*$AI$43),X3/W3,"-"),"-")</f>
        <v>1.5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199</v>
      </c>
      <c r="D4" s="49">
        <f>SUM(D5:D14)</f>
        <v>1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1</v>
      </c>
      <c r="S4" s="149" t="s">
        <v>198</v>
      </c>
      <c r="T4" s="34"/>
      <c r="U4" s="159" t="s">
        <v>18</v>
      </c>
      <c r="V4" s="197" t="s">
        <v>205</v>
      </c>
      <c r="W4" s="170">
        <f t="shared" si="0"/>
        <v>4</v>
      </c>
      <c r="X4" s="52">
        <f t="shared" si="1"/>
        <v>4</v>
      </c>
      <c r="Y4" s="52">
        <f t="shared" si="2"/>
        <v>6</v>
      </c>
      <c r="Z4" s="52">
        <f t="shared" si="3"/>
        <v>1</v>
      </c>
      <c r="AA4" s="52">
        <f>SUMIF($C$2:$C$123,V4,$I$2:$I$123)+SUMIF($S$2:$S$123,V4,$P$2:P$123)</f>
        <v>1</v>
      </c>
      <c r="AB4" s="171">
        <f t="shared" si="4"/>
        <v>2</v>
      </c>
      <c r="AC4" s="178">
        <f t="shared" si="5"/>
        <v>4</v>
      </c>
      <c r="AD4" s="181">
        <f t="shared" si="6"/>
        <v>0.33333333333333331</v>
      </c>
      <c r="AE4" s="178">
        <f>IF(W4&gt;0,IF(AH4=MIN($AH$3:$AH$5),2,0),)</f>
        <v>0</v>
      </c>
      <c r="AF4" s="191">
        <f>IF(W4&gt;0,IF(AD4=MAX($AD$3:$AD$5),AC4+AE4+2,AC4+AE4),)</f>
        <v>4</v>
      </c>
      <c r="AG4" s="187">
        <f t="shared" si="7"/>
        <v>0</v>
      </c>
      <c r="AH4" s="53">
        <f t="shared" si="8"/>
        <v>1.5</v>
      </c>
      <c r="AI4" s="207">
        <f t="shared" ref="AI4:AI36" si="9">IFERROR(IF(W4&gt;=($AI$42*$AI$43),X4/W4,"-"),"-")</f>
        <v>1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77</v>
      </c>
      <c r="D5" s="56"/>
      <c r="E5" s="56">
        <f t="shared" ref="E5:E14" si="10">IF((C5=""),0,IF($D$4=$R$4,1,IF($D$4&gt;$R$4,3,IF($D$4&lt;$R$4,0))))</f>
        <v>1</v>
      </c>
      <c r="F5" s="56">
        <f t="shared" ref="F5:F14" si="11">$D$4</f>
        <v>1</v>
      </c>
      <c r="G5" s="56">
        <f t="shared" ref="G5:G14" si="12">$R$4</f>
        <v>1</v>
      </c>
      <c r="H5" s="56">
        <f t="shared" ref="H5:H14" si="13">IF((C5=""),0,IF($D$4&gt;$R$4,1,0))</f>
        <v>0</v>
      </c>
      <c r="I5" s="56">
        <f t="shared" ref="I5:I14" si="14">IF((C5=""),0,IF($D$4=$R$4,1,0))</f>
        <v>1</v>
      </c>
      <c r="J5" s="56">
        <f t="shared" ref="J5:J14" si="15">IF((C5=""),0,IF($D$4&lt;$R$4,1,0))</f>
        <v>0</v>
      </c>
      <c r="K5" s="57"/>
      <c r="L5" s="56">
        <f t="shared" ref="L5:L14" si="16">IF((S5=""),0,IF($D$4=$R$4,1,IF($D$4&lt;$R$4,3,IF($D$4&gt;$R$4,0))))</f>
        <v>1</v>
      </c>
      <c r="M5" s="56">
        <f t="shared" ref="M5:M14" si="17">$R$4</f>
        <v>1</v>
      </c>
      <c r="N5" s="56">
        <f t="shared" ref="N5:N14" si="18">$D$4</f>
        <v>1</v>
      </c>
      <c r="O5" s="56">
        <f t="shared" ref="O5:O14" si="19">IF((S5=""),0,IF($D$4&lt;$R$4,1,0))</f>
        <v>0</v>
      </c>
      <c r="P5" s="56">
        <f t="shared" ref="P5:P14" si="20">IF((S5=""),0,IF($D$4=$R$4,1,0))</f>
        <v>1</v>
      </c>
      <c r="Q5" s="56">
        <f t="shared" ref="Q5:Q14" si="21">IF((S5=""),0,IF($D$4&gt;$R$4,1,0))</f>
        <v>0</v>
      </c>
      <c r="R5" s="56"/>
      <c r="S5" s="55" t="s">
        <v>205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13</v>
      </c>
      <c r="D6" s="56"/>
      <c r="E6" s="56">
        <f t="shared" si="10"/>
        <v>1</v>
      </c>
      <c r="F6" s="56">
        <f t="shared" si="11"/>
        <v>1</v>
      </c>
      <c r="G6" s="56">
        <f t="shared" si="12"/>
        <v>1</v>
      </c>
      <c r="H6" s="56">
        <f t="shared" si="13"/>
        <v>0</v>
      </c>
      <c r="I6" s="56">
        <f t="shared" si="14"/>
        <v>1</v>
      </c>
      <c r="J6" s="56">
        <f t="shared" si="15"/>
        <v>0</v>
      </c>
      <c r="K6" s="57"/>
      <c r="L6" s="56">
        <f t="shared" si="16"/>
        <v>1</v>
      </c>
      <c r="M6" s="56">
        <f t="shared" si="17"/>
        <v>1</v>
      </c>
      <c r="N6" s="56">
        <f t="shared" si="18"/>
        <v>1</v>
      </c>
      <c r="O6" s="56">
        <f t="shared" si="19"/>
        <v>0</v>
      </c>
      <c r="P6" s="56">
        <f t="shared" si="20"/>
        <v>1</v>
      </c>
      <c r="Q6" s="56">
        <f t="shared" si="21"/>
        <v>0</v>
      </c>
      <c r="R6" s="56"/>
      <c r="S6" s="55" t="s">
        <v>112</v>
      </c>
      <c r="T6" s="34"/>
      <c r="U6" s="163" t="s">
        <v>78</v>
      </c>
      <c r="V6" s="199" t="s">
        <v>13</v>
      </c>
      <c r="W6" s="169">
        <f t="shared" si="0"/>
        <v>4</v>
      </c>
      <c r="X6" s="164">
        <f t="shared" si="1"/>
        <v>5</v>
      </c>
      <c r="Y6" s="164">
        <f t="shared" si="2"/>
        <v>5</v>
      </c>
      <c r="Z6" s="164">
        <f t="shared" si="3"/>
        <v>2</v>
      </c>
      <c r="AA6" s="164">
        <f>SUMIF($C$2:$C$123,V6,$I$2:$I$123)+SUMIF($S$2:$S$123,V6,$P$2:P$123)</f>
        <v>1</v>
      </c>
      <c r="AB6" s="174">
        <f t="shared" si="4"/>
        <v>1</v>
      </c>
      <c r="AC6" s="180">
        <f t="shared" si="5"/>
        <v>7</v>
      </c>
      <c r="AD6" s="183">
        <f t="shared" si="6"/>
        <v>0.58333333333333337</v>
      </c>
      <c r="AE6" s="180">
        <f>IF(W6&gt;0,IF(AH6=MIN($AH$6:$AH$10),2,0),)</f>
        <v>2</v>
      </c>
      <c r="AF6" s="190">
        <f>IF(W6&gt;0,IF(AD6=MAX($AD$6:$AD$10),AC6+AE6+2,AC6+AE6),)</f>
        <v>11</v>
      </c>
      <c r="AG6" s="189">
        <f t="shared" si="7"/>
        <v>0</v>
      </c>
      <c r="AH6" s="165">
        <f t="shared" si="8"/>
        <v>1.25</v>
      </c>
      <c r="AI6" s="206">
        <f t="shared" si="9"/>
        <v>1.25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144</v>
      </c>
      <c r="D7" s="56"/>
      <c r="E7" s="56">
        <f t="shared" si="10"/>
        <v>1</v>
      </c>
      <c r="F7" s="56">
        <f t="shared" si="11"/>
        <v>1</v>
      </c>
      <c r="G7" s="56">
        <f t="shared" si="12"/>
        <v>1</v>
      </c>
      <c r="H7" s="56">
        <f t="shared" si="13"/>
        <v>0</v>
      </c>
      <c r="I7" s="56">
        <f t="shared" si="14"/>
        <v>1</v>
      </c>
      <c r="J7" s="56">
        <f t="shared" si="15"/>
        <v>0</v>
      </c>
      <c r="K7" s="57"/>
      <c r="L7" s="56">
        <f t="shared" si="16"/>
        <v>1</v>
      </c>
      <c r="M7" s="56">
        <f t="shared" si="17"/>
        <v>1</v>
      </c>
      <c r="N7" s="56">
        <f t="shared" si="18"/>
        <v>1</v>
      </c>
      <c r="O7" s="56">
        <f t="shared" si="19"/>
        <v>0</v>
      </c>
      <c r="P7" s="56">
        <f t="shared" si="20"/>
        <v>1</v>
      </c>
      <c r="Q7" s="56">
        <f t="shared" si="21"/>
        <v>0</v>
      </c>
      <c r="R7" s="56"/>
      <c r="S7" s="55" t="s">
        <v>146</v>
      </c>
      <c r="T7" s="34"/>
      <c r="U7" s="166" t="s">
        <v>78</v>
      </c>
      <c r="V7" s="200" t="s">
        <v>112</v>
      </c>
      <c r="W7" s="170">
        <f t="shared" si="0"/>
        <v>4</v>
      </c>
      <c r="X7" s="52">
        <f t="shared" si="1"/>
        <v>5</v>
      </c>
      <c r="Y7" s="52">
        <f t="shared" si="2"/>
        <v>5</v>
      </c>
      <c r="Z7" s="52">
        <f t="shared" si="3"/>
        <v>1</v>
      </c>
      <c r="AA7" s="52">
        <f>SUMIF($C$2:$C$123,V7,$I$2:$I$123)+SUMIF($S$2:$S$123,V7,$P$2:P$123)</f>
        <v>1</v>
      </c>
      <c r="AB7" s="171">
        <f t="shared" si="4"/>
        <v>2</v>
      </c>
      <c r="AC7" s="178">
        <f t="shared" si="5"/>
        <v>4</v>
      </c>
      <c r="AD7" s="181">
        <f t="shared" si="6"/>
        <v>0.33333333333333331</v>
      </c>
      <c r="AE7" s="178">
        <f>IF(W7&gt;0,IF(AH7=MIN($AH$6:$AH$10),2,0),)</f>
        <v>2</v>
      </c>
      <c r="AF7" s="191">
        <f>IF(W7&gt;0,IF(AD7=MAX($AD$6:$AD$10),AC7+AE7+2,AC7+AE7),)</f>
        <v>6</v>
      </c>
      <c r="AG7" s="187">
        <f t="shared" si="7"/>
        <v>0</v>
      </c>
      <c r="AH7" s="53">
        <f t="shared" si="8"/>
        <v>1.25</v>
      </c>
      <c r="AI7" s="207">
        <f t="shared" si="9"/>
        <v>1.25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82</v>
      </c>
      <c r="D8" s="56"/>
      <c r="E8" s="56">
        <f t="shared" si="10"/>
        <v>1</v>
      </c>
      <c r="F8" s="56">
        <f t="shared" si="11"/>
        <v>1</v>
      </c>
      <c r="G8" s="56">
        <f t="shared" si="12"/>
        <v>1</v>
      </c>
      <c r="H8" s="56">
        <f t="shared" si="13"/>
        <v>0</v>
      </c>
      <c r="I8" s="56">
        <f t="shared" si="14"/>
        <v>1</v>
      </c>
      <c r="J8" s="56">
        <f t="shared" si="15"/>
        <v>0</v>
      </c>
      <c r="K8" s="57"/>
      <c r="L8" s="56">
        <f t="shared" si="16"/>
        <v>1</v>
      </c>
      <c r="M8" s="56">
        <f t="shared" si="17"/>
        <v>1</v>
      </c>
      <c r="N8" s="56">
        <f t="shared" si="18"/>
        <v>1</v>
      </c>
      <c r="O8" s="56">
        <f t="shared" si="19"/>
        <v>0</v>
      </c>
      <c r="P8" s="56">
        <f t="shared" si="20"/>
        <v>1</v>
      </c>
      <c r="Q8" s="56">
        <f t="shared" si="21"/>
        <v>0</v>
      </c>
      <c r="R8" s="56"/>
      <c r="S8" s="55" t="s">
        <v>145</v>
      </c>
      <c r="T8" s="34"/>
      <c r="U8" s="159" t="s">
        <v>78</v>
      </c>
      <c r="V8" s="197"/>
      <c r="W8" s="170">
        <f t="shared" si="0"/>
        <v>0</v>
      </c>
      <c r="X8" s="52">
        <f t="shared" si="1"/>
        <v>0</v>
      </c>
      <c r="Y8" s="52">
        <f t="shared" si="2"/>
        <v>0</v>
      </c>
      <c r="Z8" s="52">
        <f t="shared" si="3"/>
        <v>0</v>
      </c>
      <c r="AA8" s="52">
        <f>SUMIF($C$2:$C$123,V8,$I$2:$I$123)+SUMIF($S$2:$S$123,V8,$P$2:P$123)</f>
        <v>0</v>
      </c>
      <c r="AB8" s="171">
        <f t="shared" si="4"/>
        <v>0</v>
      </c>
      <c r="AC8" s="178">
        <f t="shared" si="5"/>
        <v>0</v>
      </c>
      <c r="AD8" s="181" t="str">
        <f t="shared" si="6"/>
        <v>-</v>
      </c>
      <c r="AE8" s="178">
        <f>IF(W8&gt;0,IF(AH8=MIN($AH$6:$AH$10),2,0),)</f>
        <v>0</v>
      </c>
      <c r="AF8" s="191">
        <f>IF(W8&gt;0,IF(AD8=MAX($AD$6:$AD$10),AC8+AE8+2,AC8+AE8),)</f>
        <v>0</v>
      </c>
      <c r="AG8" s="187">
        <f t="shared" si="7"/>
        <v>0</v>
      </c>
      <c r="AH8" s="53" t="str">
        <f t="shared" si="8"/>
        <v>-</v>
      </c>
      <c r="AI8" s="207" t="str">
        <f t="shared" si="9"/>
        <v>-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 t="s">
        <v>197</v>
      </c>
      <c r="D9" s="56"/>
      <c r="E9" s="56">
        <f t="shared" si="10"/>
        <v>1</v>
      </c>
      <c r="F9" s="56">
        <f t="shared" si="11"/>
        <v>1</v>
      </c>
      <c r="G9" s="56">
        <f t="shared" si="12"/>
        <v>1</v>
      </c>
      <c r="H9" s="56">
        <f t="shared" si="13"/>
        <v>0</v>
      </c>
      <c r="I9" s="56">
        <f t="shared" si="14"/>
        <v>1</v>
      </c>
      <c r="J9" s="56">
        <f t="shared" si="15"/>
        <v>0</v>
      </c>
      <c r="K9" s="57"/>
      <c r="L9" s="56">
        <f t="shared" si="16"/>
        <v>1</v>
      </c>
      <c r="M9" s="56">
        <f t="shared" si="17"/>
        <v>1</v>
      </c>
      <c r="N9" s="56">
        <f t="shared" si="18"/>
        <v>1</v>
      </c>
      <c r="O9" s="56">
        <f t="shared" si="19"/>
        <v>0</v>
      </c>
      <c r="P9" s="56">
        <f t="shared" si="20"/>
        <v>1</v>
      </c>
      <c r="Q9" s="56">
        <f t="shared" si="21"/>
        <v>0</v>
      </c>
      <c r="R9" s="56"/>
      <c r="S9" s="55" t="s">
        <v>169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148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147</v>
      </c>
      <c r="D10" s="56"/>
      <c r="E10" s="56">
        <f t="shared" si="10"/>
        <v>1</v>
      </c>
      <c r="F10" s="56">
        <f t="shared" si="11"/>
        <v>1</v>
      </c>
      <c r="G10" s="56">
        <f t="shared" si="12"/>
        <v>1</v>
      </c>
      <c r="H10" s="56">
        <f t="shared" si="13"/>
        <v>0</v>
      </c>
      <c r="I10" s="56">
        <f t="shared" si="14"/>
        <v>1</v>
      </c>
      <c r="J10" s="56">
        <f t="shared" si="15"/>
        <v>0</v>
      </c>
      <c r="K10" s="57"/>
      <c r="L10" s="56">
        <f t="shared" si="16"/>
        <v>1</v>
      </c>
      <c r="M10" s="56">
        <f t="shared" si="17"/>
        <v>1</v>
      </c>
      <c r="N10" s="56">
        <f t="shared" si="18"/>
        <v>1</v>
      </c>
      <c r="O10" s="56">
        <f t="shared" si="19"/>
        <v>0</v>
      </c>
      <c r="P10" s="56">
        <f t="shared" si="20"/>
        <v>1</v>
      </c>
      <c r="Q10" s="56">
        <f t="shared" si="21"/>
        <v>0</v>
      </c>
      <c r="R10" s="56"/>
      <c r="S10" s="55" t="s">
        <v>15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 t="s">
        <v>175</v>
      </c>
      <c r="D11" s="56"/>
      <c r="E11" s="56">
        <f t="shared" si="10"/>
        <v>1</v>
      </c>
      <c r="F11" s="56">
        <f t="shared" si="11"/>
        <v>1</v>
      </c>
      <c r="G11" s="56">
        <f t="shared" si="12"/>
        <v>1</v>
      </c>
      <c r="H11" s="56">
        <f t="shared" si="13"/>
        <v>0</v>
      </c>
      <c r="I11" s="56">
        <f t="shared" si="14"/>
        <v>1</v>
      </c>
      <c r="J11" s="56">
        <f t="shared" si="15"/>
        <v>0</v>
      </c>
      <c r="K11" s="57"/>
      <c r="L11" s="56">
        <f t="shared" si="16"/>
        <v>1</v>
      </c>
      <c r="M11" s="56">
        <f t="shared" si="17"/>
        <v>1</v>
      </c>
      <c r="N11" s="56">
        <f t="shared" si="18"/>
        <v>1</v>
      </c>
      <c r="O11" s="56">
        <f t="shared" si="19"/>
        <v>0</v>
      </c>
      <c r="P11" s="56">
        <f t="shared" si="20"/>
        <v>1</v>
      </c>
      <c r="Q11" s="56">
        <f t="shared" si="21"/>
        <v>0</v>
      </c>
      <c r="R11" s="56">
        <v>1</v>
      </c>
      <c r="S11" s="55" t="s">
        <v>248</v>
      </c>
      <c r="T11" s="34"/>
      <c r="U11" s="168" t="s">
        <v>121</v>
      </c>
      <c r="V11" s="196" t="s">
        <v>146</v>
      </c>
      <c r="W11" s="169">
        <f t="shared" si="0"/>
        <v>4</v>
      </c>
      <c r="X11" s="164">
        <f t="shared" si="1"/>
        <v>5</v>
      </c>
      <c r="Y11" s="164">
        <f t="shared" si="2"/>
        <v>5</v>
      </c>
      <c r="Z11" s="164">
        <f t="shared" si="3"/>
        <v>1</v>
      </c>
      <c r="AA11" s="164">
        <f>SUMIF($C$2:$C$123,V11,$I$2:$I$123)+SUMIF($S$2:$S$123,V11,$P$2:P$123)</f>
        <v>1</v>
      </c>
      <c r="AB11" s="174">
        <f t="shared" si="4"/>
        <v>2</v>
      </c>
      <c r="AC11" s="180">
        <f t="shared" si="5"/>
        <v>4</v>
      </c>
      <c r="AD11" s="183">
        <f t="shared" si="6"/>
        <v>0.33333333333333331</v>
      </c>
      <c r="AE11" s="180">
        <f t="shared" ref="AE11:AE18" si="22">IF(W11&gt;0,IF(OR(SMALL($AH$11:$AH$18,2)=AH11,SMALL($AH$11:$AH$18,1)=AH11),2,0),)</f>
        <v>2</v>
      </c>
      <c r="AF11" s="190">
        <f t="shared" ref="AF11:AF18" si="23">IF(W11&gt;0,IF(OR(LARGE($AD$11:$AD$18,2)=AD11,LARGE($AD$11:$AD$18,1)=AD11),AC11+AE11+2,AC11+AE11),)</f>
        <v>6</v>
      </c>
      <c r="AG11" s="189">
        <f t="shared" si="7"/>
        <v>0</v>
      </c>
      <c r="AH11" s="165">
        <f t="shared" si="8"/>
        <v>1.25</v>
      </c>
      <c r="AI11" s="206">
        <f t="shared" si="9"/>
        <v>1.25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174</v>
      </c>
      <c r="D12" s="56">
        <v>1</v>
      </c>
      <c r="E12" s="56">
        <f t="shared" si="10"/>
        <v>1</v>
      </c>
      <c r="F12" s="56">
        <f t="shared" si="11"/>
        <v>1</v>
      </c>
      <c r="G12" s="56">
        <f t="shared" si="12"/>
        <v>1</v>
      </c>
      <c r="H12" s="56">
        <f t="shared" si="13"/>
        <v>0</v>
      </c>
      <c r="I12" s="56">
        <f t="shared" si="14"/>
        <v>1</v>
      </c>
      <c r="J12" s="56">
        <f t="shared" si="15"/>
        <v>0</v>
      </c>
      <c r="K12" s="57"/>
      <c r="L12" s="56">
        <f t="shared" si="16"/>
        <v>1</v>
      </c>
      <c r="M12" s="56">
        <f t="shared" si="17"/>
        <v>1</v>
      </c>
      <c r="N12" s="56">
        <f t="shared" si="18"/>
        <v>1</v>
      </c>
      <c r="O12" s="56">
        <f t="shared" si="19"/>
        <v>0</v>
      </c>
      <c r="P12" s="56">
        <f t="shared" si="20"/>
        <v>1</v>
      </c>
      <c r="Q12" s="56">
        <f t="shared" si="21"/>
        <v>0</v>
      </c>
      <c r="R12" s="56"/>
      <c r="S12" s="55" t="s">
        <v>148</v>
      </c>
      <c r="T12" s="34"/>
      <c r="U12" s="159" t="s">
        <v>121</v>
      </c>
      <c r="V12" s="197" t="s">
        <v>197</v>
      </c>
      <c r="W12" s="170">
        <f t="shared" si="0"/>
        <v>3</v>
      </c>
      <c r="X12" s="52">
        <f t="shared" si="1"/>
        <v>3</v>
      </c>
      <c r="Y12" s="52">
        <f t="shared" si="2"/>
        <v>5</v>
      </c>
      <c r="Z12" s="52">
        <f t="shared" si="3"/>
        <v>0</v>
      </c>
      <c r="AA12" s="52">
        <f>SUMIF($C$2:$C$123,V12,$I$2:$I$123)+SUMIF($S$2:$S$123,V12,$P$2:P$123)</f>
        <v>1</v>
      </c>
      <c r="AB12" s="171">
        <f t="shared" si="4"/>
        <v>2</v>
      </c>
      <c r="AC12" s="178">
        <f t="shared" si="5"/>
        <v>1</v>
      </c>
      <c r="AD12" s="181">
        <f t="shared" si="6"/>
        <v>0.1111111111111111</v>
      </c>
      <c r="AE12" s="178">
        <f t="shared" si="22"/>
        <v>0</v>
      </c>
      <c r="AF12" s="191">
        <f t="shared" si="23"/>
        <v>1</v>
      </c>
      <c r="AG12" s="187">
        <f t="shared" si="7"/>
        <v>0</v>
      </c>
      <c r="AH12" s="53">
        <f t="shared" si="8"/>
        <v>1.6666666666666667</v>
      </c>
      <c r="AI12" s="207">
        <f t="shared" si="9"/>
        <v>1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1</v>
      </c>
      <c r="G13" s="56">
        <f t="shared" si="12"/>
        <v>1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1</v>
      </c>
      <c r="N13" s="56">
        <f t="shared" si="18"/>
        <v>1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197" t="s">
        <v>144</v>
      </c>
      <c r="W13" s="170">
        <f t="shared" si="0"/>
        <v>4</v>
      </c>
      <c r="X13" s="52">
        <f t="shared" si="1"/>
        <v>4</v>
      </c>
      <c r="Y13" s="52">
        <f t="shared" si="2"/>
        <v>6</v>
      </c>
      <c r="Z13" s="52">
        <f t="shared" si="3"/>
        <v>1</v>
      </c>
      <c r="AA13" s="52">
        <f>SUMIF($C$2:$C$123,V13,$I$2:$I$123)+SUMIF($S$2:$S$123,V13,$P$2:P$123)</f>
        <v>1</v>
      </c>
      <c r="AB13" s="171">
        <f t="shared" si="4"/>
        <v>2</v>
      </c>
      <c r="AC13" s="178">
        <f t="shared" si="5"/>
        <v>4</v>
      </c>
      <c r="AD13" s="181">
        <f t="shared" si="6"/>
        <v>0.33333333333333331</v>
      </c>
      <c r="AE13" s="178">
        <f t="shared" si="22"/>
        <v>0</v>
      </c>
      <c r="AF13" s="191">
        <f t="shared" si="23"/>
        <v>4</v>
      </c>
      <c r="AG13" s="187">
        <f t="shared" si="7"/>
        <v>0</v>
      </c>
      <c r="AH13" s="53">
        <f t="shared" si="8"/>
        <v>1.5</v>
      </c>
      <c r="AI13" s="207">
        <f t="shared" si="9"/>
        <v>1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1</v>
      </c>
      <c r="G14" s="67">
        <f t="shared" si="12"/>
        <v>1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1</v>
      </c>
      <c r="N14" s="67">
        <f t="shared" si="18"/>
        <v>1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 t="s">
        <v>82</v>
      </c>
      <c r="W14" s="170">
        <f t="shared" si="0"/>
        <v>4</v>
      </c>
      <c r="X14" s="52">
        <f t="shared" si="1"/>
        <v>5</v>
      </c>
      <c r="Y14" s="52">
        <f t="shared" si="2"/>
        <v>5</v>
      </c>
      <c r="Z14" s="52">
        <f t="shared" si="3"/>
        <v>2</v>
      </c>
      <c r="AA14" s="52">
        <f>SUMIF($C$2:$C$123,V14,$I$2:$I$123)+SUMIF($S$2:$S$123,V14,$P$2:P$123)</f>
        <v>1</v>
      </c>
      <c r="AB14" s="171">
        <f t="shared" si="4"/>
        <v>1</v>
      </c>
      <c r="AC14" s="178">
        <f t="shared" si="5"/>
        <v>7</v>
      </c>
      <c r="AD14" s="181">
        <f t="shared" si="6"/>
        <v>0.58333333333333337</v>
      </c>
      <c r="AE14" s="178">
        <f t="shared" si="22"/>
        <v>2</v>
      </c>
      <c r="AF14" s="191">
        <f t="shared" si="23"/>
        <v>11</v>
      </c>
      <c r="AG14" s="187">
        <f t="shared" si="7"/>
        <v>0</v>
      </c>
      <c r="AH14" s="53">
        <f t="shared" si="8"/>
        <v>1.25</v>
      </c>
      <c r="AI14" s="207">
        <f t="shared" si="9"/>
        <v>1.25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 t="s">
        <v>145</v>
      </c>
      <c r="W15" s="170">
        <f t="shared" si="0"/>
        <v>3</v>
      </c>
      <c r="X15" s="52">
        <f t="shared" si="1"/>
        <v>5</v>
      </c>
      <c r="Y15" s="52">
        <f t="shared" si="2"/>
        <v>2</v>
      </c>
      <c r="Z15" s="52">
        <f t="shared" si="3"/>
        <v>2</v>
      </c>
      <c r="AA15" s="52">
        <f>SUMIF($C$2:$C$123,V15,$I$2:$I$123)+SUMIF($S$2:$S$123,V15,$P$2:P$123)</f>
        <v>1</v>
      </c>
      <c r="AB15" s="171">
        <f t="shared" si="4"/>
        <v>0</v>
      </c>
      <c r="AC15" s="178">
        <f t="shared" si="5"/>
        <v>7</v>
      </c>
      <c r="AD15" s="181">
        <f t="shared" si="6"/>
        <v>0.77777777777777779</v>
      </c>
      <c r="AE15" s="178">
        <f t="shared" si="22"/>
        <v>2</v>
      </c>
      <c r="AF15" s="191">
        <f t="shared" si="23"/>
        <v>11</v>
      </c>
      <c r="AG15" s="187">
        <f t="shared" si="7"/>
        <v>0</v>
      </c>
      <c r="AH15" s="53">
        <f t="shared" si="8"/>
        <v>0.66666666666666663</v>
      </c>
      <c r="AI15" s="207">
        <f t="shared" si="9"/>
        <v>1.6666666666666667</v>
      </c>
      <c r="AJ15" s="34"/>
      <c r="AS15" s="97"/>
      <c r="AT15" s="294"/>
      <c r="AU15" s="288"/>
      <c r="AV15" s="426" t="s">
        <v>247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15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/>
      <c r="W16" s="170">
        <f t="shared" si="0"/>
        <v>0</v>
      </c>
      <c r="X16" s="52">
        <f t="shared" si="1"/>
        <v>0</v>
      </c>
      <c r="Y16" s="52">
        <f t="shared" si="2"/>
        <v>0</v>
      </c>
      <c r="Z16" s="52">
        <f t="shared" si="3"/>
        <v>0</v>
      </c>
      <c r="AA16" s="52">
        <f>SUMIF($C$2:$C$123,V16,$I$2:$I$123)+SUMIF($S$2:$S$123,V16,$P$2:P$123)</f>
        <v>0</v>
      </c>
      <c r="AB16" s="171">
        <f t="shared" si="4"/>
        <v>0</v>
      </c>
      <c r="AC16" s="178">
        <f t="shared" si="5"/>
        <v>0</v>
      </c>
      <c r="AD16" s="181" t="str">
        <f t="shared" si="6"/>
        <v>-</v>
      </c>
      <c r="AE16" s="178">
        <f t="shared" si="22"/>
        <v>0</v>
      </c>
      <c r="AF16" s="191">
        <f t="shared" si="23"/>
        <v>0</v>
      </c>
      <c r="AG16" s="187">
        <f t="shared" si="7"/>
        <v>0</v>
      </c>
      <c r="AH16" s="53" t="str">
        <f t="shared" si="8"/>
        <v>-</v>
      </c>
      <c r="AI16" s="207" t="str">
        <f t="shared" si="9"/>
        <v>-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Branco</v>
      </c>
      <c r="D17" s="49">
        <f>SUM(D18:D27)</f>
        <v>2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0</v>
      </c>
      <c r="S17" s="48" t="str">
        <f>C4</f>
        <v>Preto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Fabio</v>
      </c>
      <c r="D18" s="56"/>
      <c r="E18" s="56">
        <f t="shared" ref="E18:E27" si="24">IF((C18=""),0,IF($D$17=$R$17,1,IF($D$17&gt;$R$17,3,IF($D$17&lt;$R$17,0))))</f>
        <v>3</v>
      </c>
      <c r="F18" s="56">
        <f t="shared" ref="F18:F27" si="25">$D$17</f>
        <v>2</v>
      </c>
      <c r="G18" s="56">
        <f t="shared" ref="G18:G27" si="26">$R$17</f>
        <v>0</v>
      </c>
      <c r="H18" s="56">
        <f t="shared" ref="H18:H27" si="27">IF((C18=""),0,IF($D$17&gt;$R$17,1,0))</f>
        <v>1</v>
      </c>
      <c r="I18" s="56">
        <f t="shared" ref="I18:I27" si="28">IF((C18=""),0,IF($D$17=$R$17,1,0))</f>
        <v>0</v>
      </c>
      <c r="J18" s="56">
        <f t="shared" ref="J18:J27" si="29">IF((C18=""),0,IF($D$17&lt;$R$17,1,0))</f>
        <v>0</v>
      </c>
      <c r="K18" s="57"/>
      <c r="L18" s="56">
        <f t="shared" ref="L18:L27" si="30">IF((S18=""),0,IF($D$17=$R$17,1,IF($D$17&lt;$R$17,3,IF($D$17&gt;$R$17,0))))</f>
        <v>0</v>
      </c>
      <c r="M18" s="56">
        <f t="shared" ref="M18:M27" si="31">$R$17</f>
        <v>0</v>
      </c>
      <c r="N18" s="56">
        <f t="shared" ref="N18:N27" si="32">$D$17</f>
        <v>2</v>
      </c>
      <c r="O18" s="56">
        <f t="shared" ref="O18:O27" si="33">IF((S18=""),0,IF($D$17&lt;$R$17,1,0))</f>
        <v>0</v>
      </c>
      <c r="P18" s="56">
        <f t="shared" ref="P18:P27" si="34">IF((S18=""),0,IF($D$17=$R$17,1,0))</f>
        <v>0</v>
      </c>
      <c r="Q18" s="56">
        <f t="shared" ref="Q18:Q27" si="35">IF((S18=""),0,IF($D$17&gt;$R$17,1,0))</f>
        <v>1</v>
      </c>
      <c r="R18" s="56"/>
      <c r="S18" s="55" t="str">
        <f>$S$5</f>
        <v>Jean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112</v>
      </c>
      <c r="D19" s="56"/>
      <c r="E19" s="56">
        <f t="shared" si="24"/>
        <v>3</v>
      </c>
      <c r="F19" s="56">
        <f t="shared" si="25"/>
        <v>2</v>
      </c>
      <c r="G19" s="56">
        <f t="shared" si="26"/>
        <v>0</v>
      </c>
      <c r="H19" s="56">
        <f t="shared" si="27"/>
        <v>1</v>
      </c>
      <c r="I19" s="56">
        <f t="shared" si="28"/>
        <v>0</v>
      </c>
      <c r="J19" s="56">
        <f t="shared" si="29"/>
        <v>0</v>
      </c>
      <c r="K19" s="57"/>
      <c r="L19" s="56">
        <f t="shared" si="30"/>
        <v>0</v>
      </c>
      <c r="M19" s="56">
        <f t="shared" si="31"/>
        <v>0</v>
      </c>
      <c r="N19" s="56">
        <f t="shared" si="32"/>
        <v>2</v>
      </c>
      <c r="O19" s="56">
        <f t="shared" si="33"/>
        <v>0</v>
      </c>
      <c r="P19" s="56">
        <f t="shared" si="34"/>
        <v>0</v>
      </c>
      <c r="Q19" s="56">
        <f t="shared" si="35"/>
        <v>1</v>
      </c>
      <c r="R19" s="56"/>
      <c r="S19" s="55" t="s">
        <v>13</v>
      </c>
      <c r="T19" s="34"/>
      <c r="U19" s="169" t="s">
        <v>83</v>
      </c>
      <c r="V19" s="196" t="s">
        <v>169</v>
      </c>
      <c r="W19" s="169">
        <f t="shared" si="0"/>
        <v>4</v>
      </c>
      <c r="X19" s="164">
        <f t="shared" si="1"/>
        <v>5</v>
      </c>
      <c r="Y19" s="164">
        <f t="shared" si="2"/>
        <v>5</v>
      </c>
      <c r="Z19" s="164">
        <f t="shared" si="3"/>
        <v>1</v>
      </c>
      <c r="AA19" s="164">
        <f>SUMIF($C$2:$C$123,V19,$I$2:$I$123)+SUMIF($S$2:$S$123,V19,$P$2:P$123)</f>
        <v>1</v>
      </c>
      <c r="AB19" s="174">
        <f t="shared" si="4"/>
        <v>2</v>
      </c>
      <c r="AC19" s="180">
        <f t="shared" si="5"/>
        <v>4</v>
      </c>
      <c r="AD19" s="183">
        <f t="shared" si="6"/>
        <v>0.33333333333333331</v>
      </c>
      <c r="AE19" s="180">
        <f>IF(W19&gt;0,IF(AH19=MIN($AH$19:$AH$23),2,0),)</f>
        <v>2</v>
      </c>
      <c r="AF19" s="190">
        <f>IF(W19&gt;0,IF(AD19=MAX($AD$19:$AD$23),AC19+AE19+2,AC19+AE19),)</f>
        <v>6</v>
      </c>
      <c r="AG19" s="189">
        <f t="shared" si="7"/>
        <v>0</v>
      </c>
      <c r="AH19" s="165">
        <f t="shared" si="8"/>
        <v>1.25</v>
      </c>
      <c r="AI19" s="206">
        <f t="shared" si="9"/>
        <v>1.25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146</v>
      </c>
      <c r="D20" s="56"/>
      <c r="E20" s="56">
        <f t="shared" si="24"/>
        <v>3</v>
      </c>
      <c r="F20" s="56">
        <f t="shared" si="25"/>
        <v>2</v>
      </c>
      <c r="G20" s="56">
        <f t="shared" si="26"/>
        <v>0</v>
      </c>
      <c r="H20" s="56">
        <f t="shared" si="27"/>
        <v>1</v>
      </c>
      <c r="I20" s="56">
        <f t="shared" si="28"/>
        <v>0</v>
      </c>
      <c r="J20" s="56">
        <f t="shared" si="29"/>
        <v>0</v>
      </c>
      <c r="K20" s="57"/>
      <c r="L20" s="56">
        <f t="shared" si="30"/>
        <v>0</v>
      </c>
      <c r="M20" s="56">
        <f t="shared" si="31"/>
        <v>0</v>
      </c>
      <c r="N20" s="56">
        <f t="shared" si="32"/>
        <v>2</v>
      </c>
      <c r="O20" s="56">
        <f t="shared" si="33"/>
        <v>0</v>
      </c>
      <c r="P20" s="56">
        <f t="shared" si="34"/>
        <v>0</v>
      </c>
      <c r="Q20" s="56">
        <f t="shared" si="35"/>
        <v>1</v>
      </c>
      <c r="R20" s="56"/>
      <c r="S20" s="55" t="s">
        <v>144</v>
      </c>
      <c r="T20" s="34"/>
      <c r="U20" s="159" t="s">
        <v>83</v>
      </c>
      <c r="V20" s="197" t="s">
        <v>85</v>
      </c>
      <c r="W20" s="170">
        <f t="shared" si="0"/>
        <v>3</v>
      </c>
      <c r="X20" s="52">
        <f t="shared" si="1"/>
        <v>4</v>
      </c>
      <c r="Y20" s="52">
        <f t="shared" si="2"/>
        <v>4</v>
      </c>
      <c r="Z20" s="52">
        <f t="shared" si="3"/>
        <v>2</v>
      </c>
      <c r="AA20" s="52">
        <f>SUMIF($C$2:$C$123,V20,$I$2:$I$123)+SUMIF($S$2:$S$123,V20,$P$2:P$123)</f>
        <v>0</v>
      </c>
      <c r="AB20" s="171">
        <f t="shared" si="4"/>
        <v>1</v>
      </c>
      <c r="AC20" s="178">
        <f t="shared" si="5"/>
        <v>6</v>
      </c>
      <c r="AD20" s="181">
        <f t="shared" si="6"/>
        <v>0.66666666666666663</v>
      </c>
      <c r="AE20" s="178">
        <f>IF(W20&gt;0,IF(AH20=MIN($AH$19:$AH$23),2,0),)</f>
        <v>0</v>
      </c>
      <c r="AF20" s="191">
        <f>IF(W20&gt;0,IF(AD20=MAX($AD$19:$AD$23),AC20+AE20+2,AC20+AE20),)</f>
        <v>8</v>
      </c>
      <c r="AG20" s="187">
        <f t="shared" si="7"/>
        <v>0</v>
      </c>
      <c r="AH20" s="53">
        <f t="shared" si="8"/>
        <v>1.3333333333333333</v>
      </c>
      <c r="AI20" s="207">
        <f t="shared" si="9"/>
        <v>1.3333333333333333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145</v>
      </c>
      <c r="D21" s="56"/>
      <c r="E21" s="56">
        <f t="shared" si="24"/>
        <v>3</v>
      </c>
      <c r="F21" s="56">
        <f t="shared" si="25"/>
        <v>2</v>
      </c>
      <c r="G21" s="56">
        <f t="shared" si="26"/>
        <v>0</v>
      </c>
      <c r="H21" s="56">
        <f t="shared" si="27"/>
        <v>1</v>
      </c>
      <c r="I21" s="56">
        <f t="shared" si="28"/>
        <v>0</v>
      </c>
      <c r="J21" s="56">
        <f t="shared" si="29"/>
        <v>0</v>
      </c>
      <c r="K21" s="57"/>
      <c r="L21" s="56">
        <f t="shared" si="30"/>
        <v>0</v>
      </c>
      <c r="M21" s="56">
        <f t="shared" si="31"/>
        <v>0</v>
      </c>
      <c r="N21" s="56">
        <f t="shared" si="32"/>
        <v>2</v>
      </c>
      <c r="O21" s="56">
        <f t="shared" si="33"/>
        <v>0</v>
      </c>
      <c r="P21" s="56">
        <f t="shared" si="34"/>
        <v>0</v>
      </c>
      <c r="Q21" s="56">
        <f t="shared" si="35"/>
        <v>1</v>
      </c>
      <c r="R21" s="56"/>
      <c r="S21" s="55" t="s">
        <v>82</v>
      </c>
      <c r="T21" s="34"/>
      <c r="U21" s="159" t="s">
        <v>83</v>
      </c>
      <c r="V21" s="197"/>
      <c r="W21" s="170">
        <f t="shared" si="0"/>
        <v>0</v>
      </c>
      <c r="X21" s="52">
        <f t="shared" si="1"/>
        <v>0</v>
      </c>
      <c r="Y21" s="52">
        <f t="shared" si="2"/>
        <v>0</v>
      </c>
      <c r="Z21" s="52">
        <f t="shared" si="3"/>
        <v>0</v>
      </c>
      <c r="AA21" s="52">
        <f>SUMIF($C$2:$C$123,V21,$I$2:$I$123)+SUMIF($S$2:$S$123,V21,$P$2:P$123)</f>
        <v>0</v>
      </c>
      <c r="AB21" s="171">
        <f t="shared" si="4"/>
        <v>0</v>
      </c>
      <c r="AC21" s="178">
        <f t="shared" si="5"/>
        <v>0</v>
      </c>
      <c r="AD21" s="181" t="str">
        <f t="shared" si="6"/>
        <v>-</v>
      </c>
      <c r="AE21" s="178">
        <f>IF(W21&gt;0,IF(AH21=MIN($AH$19:$AH$23),2,0),)</f>
        <v>0</v>
      </c>
      <c r="AF21" s="191">
        <f>IF(W21&gt;0,IF(AD21=MAX($AD$19:$AD$23),AC21+AE21+2,AC21+AE21),)</f>
        <v>0</v>
      </c>
      <c r="AG21" s="187">
        <f t="shared" si="7"/>
        <v>0</v>
      </c>
      <c r="AH21" s="53" t="str">
        <f t="shared" si="8"/>
        <v>-</v>
      </c>
      <c r="AI21" s="207" t="str">
        <f t="shared" si="9"/>
        <v>-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169</v>
      </c>
      <c r="D22" s="56"/>
      <c r="E22" s="56">
        <f t="shared" si="24"/>
        <v>3</v>
      </c>
      <c r="F22" s="56">
        <f t="shared" si="25"/>
        <v>2</v>
      </c>
      <c r="G22" s="56">
        <f t="shared" si="26"/>
        <v>0</v>
      </c>
      <c r="H22" s="56">
        <f t="shared" si="27"/>
        <v>1</v>
      </c>
      <c r="I22" s="56">
        <f t="shared" si="28"/>
        <v>0</v>
      </c>
      <c r="J22" s="56">
        <f t="shared" si="29"/>
        <v>0</v>
      </c>
      <c r="K22" s="57"/>
      <c r="L22" s="56">
        <f t="shared" si="30"/>
        <v>0</v>
      </c>
      <c r="M22" s="56">
        <f t="shared" si="31"/>
        <v>0</v>
      </c>
      <c r="N22" s="56">
        <f t="shared" si="32"/>
        <v>2</v>
      </c>
      <c r="O22" s="56">
        <f t="shared" si="33"/>
        <v>0</v>
      </c>
      <c r="P22" s="56">
        <f t="shared" si="34"/>
        <v>0</v>
      </c>
      <c r="Q22" s="56">
        <f t="shared" si="35"/>
        <v>1</v>
      </c>
      <c r="R22" s="56"/>
      <c r="S22" s="55" t="s">
        <v>85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15</v>
      </c>
      <c r="D23" s="56"/>
      <c r="E23" s="56">
        <f t="shared" si="24"/>
        <v>3</v>
      </c>
      <c r="F23" s="56">
        <f t="shared" si="25"/>
        <v>2</v>
      </c>
      <c r="G23" s="56">
        <f t="shared" si="26"/>
        <v>0</v>
      </c>
      <c r="H23" s="56">
        <f t="shared" si="27"/>
        <v>1</v>
      </c>
      <c r="I23" s="56">
        <f t="shared" si="28"/>
        <v>0</v>
      </c>
      <c r="J23" s="56">
        <f t="shared" si="29"/>
        <v>0</v>
      </c>
      <c r="K23" s="57"/>
      <c r="L23" s="56">
        <f t="shared" si="30"/>
        <v>0</v>
      </c>
      <c r="M23" s="56">
        <f t="shared" si="31"/>
        <v>0</v>
      </c>
      <c r="N23" s="56">
        <f t="shared" si="32"/>
        <v>2</v>
      </c>
      <c r="O23" s="56">
        <f t="shared" si="33"/>
        <v>0</v>
      </c>
      <c r="P23" s="56">
        <f t="shared" si="34"/>
        <v>0</v>
      </c>
      <c r="Q23" s="56">
        <f t="shared" si="35"/>
        <v>1</v>
      </c>
      <c r="R23" s="56"/>
      <c r="S23" s="55" t="s">
        <v>247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85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 t="s">
        <v>248</v>
      </c>
      <c r="D24" s="56">
        <v>2</v>
      </c>
      <c r="E24" s="56">
        <f t="shared" si="24"/>
        <v>3</v>
      </c>
      <c r="F24" s="56">
        <f t="shared" si="25"/>
        <v>2</v>
      </c>
      <c r="G24" s="56">
        <f t="shared" si="26"/>
        <v>0</v>
      </c>
      <c r="H24" s="56">
        <f t="shared" si="27"/>
        <v>1</v>
      </c>
      <c r="I24" s="56">
        <f t="shared" si="28"/>
        <v>0</v>
      </c>
      <c r="J24" s="56">
        <f t="shared" si="29"/>
        <v>0</v>
      </c>
      <c r="K24" s="57"/>
      <c r="L24" s="56">
        <f t="shared" si="30"/>
        <v>0</v>
      </c>
      <c r="M24" s="56">
        <f t="shared" si="31"/>
        <v>0</v>
      </c>
      <c r="N24" s="56">
        <f t="shared" si="32"/>
        <v>2</v>
      </c>
      <c r="O24" s="56">
        <f t="shared" si="33"/>
        <v>0</v>
      </c>
      <c r="P24" s="56">
        <f t="shared" si="34"/>
        <v>0</v>
      </c>
      <c r="Q24" s="56">
        <f t="shared" si="35"/>
        <v>1</v>
      </c>
      <c r="R24" s="56"/>
      <c r="S24" s="55" t="s">
        <v>147</v>
      </c>
      <c r="T24" s="34"/>
      <c r="U24" s="163" t="s">
        <v>86</v>
      </c>
      <c r="V24" s="199" t="s">
        <v>147</v>
      </c>
      <c r="W24" s="169">
        <f t="shared" si="0"/>
        <v>3</v>
      </c>
      <c r="X24" s="164">
        <f t="shared" si="1"/>
        <v>3</v>
      </c>
      <c r="Y24" s="164">
        <f t="shared" si="2"/>
        <v>4</v>
      </c>
      <c r="Z24" s="164">
        <f t="shared" si="3"/>
        <v>1</v>
      </c>
      <c r="AA24" s="164">
        <f>SUMIF($C$2:$C$123,V24,$I$2:$I$123)+SUMIF($S$2:$S$123,V24,$P$2:P$123)</f>
        <v>1</v>
      </c>
      <c r="AB24" s="174">
        <f t="shared" si="4"/>
        <v>1</v>
      </c>
      <c r="AC24" s="180">
        <f t="shared" si="5"/>
        <v>4</v>
      </c>
      <c r="AD24" s="183">
        <f t="shared" si="6"/>
        <v>0.44444444444444442</v>
      </c>
      <c r="AE24" s="180">
        <f t="shared" ref="AE24:AE31" si="36">IF(W24&gt;0,IF(OR(LARGE($AI$24:$AI$31,2)=AI24,LARGE($AI$24:$AI$31,1)=AI24),2,0),)</f>
        <v>0</v>
      </c>
      <c r="AF24" s="190">
        <f t="shared" ref="AF24:AF31" si="37">IF(W24&gt;0,IF(OR(LARGE($AD$24:$AD$31,2)=AD24,LARGE($AD$24:$AD$31,1)=AD24),AC24+AE24+2,AC24+AE24),)</f>
        <v>6</v>
      </c>
      <c r="AG24" s="189">
        <f t="shared" si="7"/>
        <v>0</v>
      </c>
      <c r="AH24" s="165">
        <f t="shared" si="8"/>
        <v>1.3333333333333333</v>
      </c>
      <c r="AI24" s="206">
        <f t="shared" si="9"/>
        <v>1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148</v>
      </c>
      <c r="D25" s="56"/>
      <c r="E25" s="56">
        <f t="shared" si="24"/>
        <v>3</v>
      </c>
      <c r="F25" s="56">
        <f t="shared" si="25"/>
        <v>2</v>
      </c>
      <c r="G25" s="56">
        <f t="shared" si="26"/>
        <v>0</v>
      </c>
      <c r="H25" s="56">
        <f t="shared" si="27"/>
        <v>1</v>
      </c>
      <c r="I25" s="56">
        <f t="shared" si="28"/>
        <v>0</v>
      </c>
      <c r="J25" s="56">
        <f t="shared" si="29"/>
        <v>0</v>
      </c>
      <c r="K25" s="57"/>
      <c r="L25" s="56">
        <f t="shared" si="30"/>
        <v>0</v>
      </c>
      <c r="M25" s="56">
        <f t="shared" si="31"/>
        <v>0</v>
      </c>
      <c r="N25" s="56">
        <f t="shared" si="32"/>
        <v>2</v>
      </c>
      <c r="O25" s="56">
        <f t="shared" si="33"/>
        <v>0</v>
      </c>
      <c r="P25" s="56">
        <f t="shared" si="34"/>
        <v>0</v>
      </c>
      <c r="Q25" s="56">
        <f t="shared" si="35"/>
        <v>1</v>
      </c>
      <c r="R25" s="56"/>
      <c r="S25" s="55" t="s">
        <v>251</v>
      </c>
      <c r="T25" s="34"/>
      <c r="U25" s="166" t="s">
        <v>86</v>
      </c>
      <c r="V25" s="200" t="s">
        <v>175</v>
      </c>
      <c r="W25" s="170">
        <f t="shared" si="0"/>
        <v>3</v>
      </c>
      <c r="X25" s="52">
        <f t="shared" si="1"/>
        <v>3</v>
      </c>
      <c r="Y25" s="52">
        <f t="shared" si="2"/>
        <v>5</v>
      </c>
      <c r="Z25" s="52">
        <f t="shared" si="3"/>
        <v>0</v>
      </c>
      <c r="AA25" s="52">
        <f>SUMIF($C$2:$C$123,V25,$I$2:$I$123)+SUMIF($S$2:$S$123,V25,$P$2:P$123)</f>
        <v>1</v>
      </c>
      <c r="AB25" s="171">
        <f t="shared" si="4"/>
        <v>2</v>
      </c>
      <c r="AC25" s="178">
        <f t="shared" si="5"/>
        <v>1</v>
      </c>
      <c r="AD25" s="181">
        <f t="shared" si="6"/>
        <v>0.1111111111111111</v>
      </c>
      <c r="AE25" s="178">
        <f t="shared" si="36"/>
        <v>0</v>
      </c>
      <c r="AF25" s="191">
        <f t="shared" si="37"/>
        <v>1</v>
      </c>
      <c r="AG25" s="187">
        <f t="shared" si="7"/>
        <v>1</v>
      </c>
      <c r="AH25" s="53">
        <f t="shared" si="8"/>
        <v>1.6666666666666667</v>
      </c>
      <c r="AI25" s="207">
        <f t="shared" si="9"/>
        <v>1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2</v>
      </c>
      <c r="G26" s="56">
        <f t="shared" si="26"/>
        <v>0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0</v>
      </c>
      <c r="N26" s="56">
        <f t="shared" si="32"/>
        <v>2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200" t="s">
        <v>15</v>
      </c>
      <c r="W26" s="170">
        <f t="shared" si="0"/>
        <v>3</v>
      </c>
      <c r="X26" s="52">
        <f t="shared" si="1"/>
        <v>4</v>
      </c>
      <c r="Y26" s="52">
        <f t="shared" si="2"/>
        <v>3</v>
      </c>
      <c r="Z26" s="52">
        <f t="shared" si="3"/>
        <v>1</v>
      </c>
      <c r="AA26" s="52">
        <f>SUMIF($C$2:$C$123,V26,$I$2:$I$123)+SUMIF($S$2:$S$123,V26,$P$2:P$123)</f>
        <v>1</v>
      </c>
      <c r="AB26" s="171">
        <f t="shared" si="4"/>
        <v>1</v>
      </c>
      <c r="AC26" s="178">
        <f t="shared" si="5"/>
        <v>4</v>
      </c>
      <c r="AD26" s="181">
        <f t="shared" si="6"/>
        <v>0.44444444444444442</v>
      </c>
      <c r="AE26" s="178">
        <f t="shared" si="36"/>
        <v>2</v>
      </c>
      <c r="AF26" s="191">
        <f t="shared" si="37"/>
        <v>8</v>
      </c>
      <c r="AG26" s="187">
        <f t="shared" si="7"/>
        <v>1</v>
      </c>
      <c r="AH26" s="53">
        <f t="shared" si="8"/>
        <v>1</v>
      </c>
      <c r="AI26" s="207">
        <f t="shared" si="9"/>
        <v>1.3333333333333333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2</v>
      </c>
      <c r="G27" s="67">
        <f t="shared" si="26"/>
        <v>0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0</v>
      </c>
      <c r="N27" s="67">
        <f t="shared" si="32"/>
        <v>2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 t="s">
        <v>247</v>
      </c>
      <c r="W27" s="170">
        <f t="shared" si="0"/>
        <v>3</v>
      </c>
      <c r="X27" s="52">
        <f t="shared" si="1"/>
        <v>4</v>
      </c>
      <c r="Y27" s="52">
        <f t="shared" si="2"/>
        <v>4</v>
      </c>
      <c r="Z27" s="52">
        <f t="shared" si="3"/>
        <v>2</v>
      </c>
      <c r="AA27" s="52">
        <f>SUMIF($C$2:$C$123,V27,$I$2:$I$123)+SUMIF($S$2:$S$123,V27,$P$2:P$123)</f>
        <v>0</v>
      </c>
      <c r="AB27" s="171">
        <f t="shared" si="4"/>
        <v>1</v>
      </c>
      <c r="AC27" s="178">
        <f t="shared" si="5"/>
        <v>6</v>
      </c>
      <c r="AD27" s="181">
        <f t="shared" si="6"/>
        <v>0.66666666666666663</v>
      </c>
      <c r="AE27" s="178">
        <f t="shared" si="36"/>
        <v>2</v>
      </c>
      <c r="AF27" s="191">
        <f t="shared" si="37"/>
        <v>10</v>
      </c>
      <c r="AG27" s="187">
        <f t="shared" si="7"/>
        <v>0</v>
      </c>
      <c r="AH27" s="53">
        <f t="shared" si="8"/>
        <v>1.3333333333333333</v>
      </c>
      <c r="AI27" s="207">
        <f t="shared" si="9"/>
        <v>1.3333333333333333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/>
      <c r="W28" s="170">
        <f t="shared" si="0"/>
        <v>0</v>
      </c>
      <c r="X28" s="52">
        <f t="shared" si="1"/>
        <v>0</v>
      </c>
      <c r="Y28" s="52">
        <f t="shared" si="2"/>
        <v>0</v>
      </c>
      <c r="Z28" s="52">
        <f t="shared" si="3"/>
        <v>0</v>
      </c>
      <c r="AA28" s="52">
        <f>SUMIF($C$2:$C$123,V28,$I$2:$I$123)+SUMIF($S$2:$S$123,V28,$P$2:P$123)</f>
        <v>0</v>
      </c>
      <c r="AB28" s="171">
        <f t="shared" si="4"/>
        <v>0</v>
      </c>
      <c r="AC28" s="178">
        <f t="shared" si="5"/>
        <v>0</v>
      </c>
      <c r="AD28" s="181" t="str">
        <f t="shared" si="6"/>
        <v>-</v>
      </c>
      <c r="AE28" s="178">
        <f t="shared" si="36"/>
        <v>0</v>
      </c>
      <c r="AF28" s="191">
        <f t="shared" si="37"/>
        <v>0</v>
      </c>
      <c r="AG28" s="187">
        <f t="shared" si="7"/>
        <v>0</v>
      </c>
      <c r="AH28" s="53" t="str">
        <f t="shared" si="8"/>
        <v>-</v>
      </c>
      <c r="AI28" s="207" t="str">
        <f t="shared" si="9"/>
        <v>-</v>
      </c>
      <c r="AJ28" s="34"/>
      <c r="AS28" s="97"/>
      <c r="AT28" s="294"/>
      <c r="AU28" s="425" t="s">
        <v>82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145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/>
      <c r="W29" s="170">
        <f t="shared" si="0"/>
        <v>0</v>
      </c>
      <c r="X29" s="52">
        <f t="shared" si="1"/>
        <v>0</v>
      </c>
      <c r="Y29" s="52">
        <f t="shared" si="2"/>
        <v>0</v>
      </c>
      <c r="Z29" s="52">
        <f t="shared" si="3"/>
        <v>0</v>
      </c>
      <c r="AA29" s="52">
        <f>SUMIF($C$2:$C$123,V29,$I$2:$I$123)+SUMIF($S$2:$S$123,V29,$P$2:P$123)</f>
        <v>0</v>
      </c>
      <c r="AB29" s="171">
        <f t="shared" si="4"/>
        <v>0</v>
      </c>
      <c r="AC29" s="178">
        <f t="shared" si="5"/>
        <v>0</v>
      </c>
      <c r="AD29" s="181" t="str">
        <f t="shared" si="6"/>
        <v>-</v>
      </c>
      <c r="AE29" s="178">
        <f t="shared" si="36"/>
        <v>0</v>
      </c>
      <c r="AF29" s="191">
        <f t="shared" si="37"/>
        <v>0</v>
      </c>
      <c r="AG29" s="187">
        <f t="shared" si="7"/>
        <v>0</v>
      </c>
      <c r="AH29" s="53" t="str">
        <f t="shared" si="8"/>
        <v>-</v>
      </c>
      <c r="AI29" s="207" t="str">
        <f t="shared" si="9"/>
        <v>-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Preto</v>
      </c>
      <c r="D30" s="49">
        <f>SUM(D31:D40)</f>
        <v>2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1</v>
      </c>
      <c r="S30" s="48" t="str">
        <f>S4</f>
        <v>Branco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Fabio</v>
      </c>
      <c r="D31" s="56"/>
      <c r="E31" s="56">
        <f t="shared" ref="E31:E40" si="38">IF((C31=""),0,IF($D$30=$R$30,1,IF($D$30&gt;$R$30,3,IF($D$30&lt;$R$30,0))))</f>
        <v>3</v>
      </c>
      <c r="F31" s="56">
        <f t="shared" ref="F31:F40" si="39">$D$30</f>
        <v>2</v>
      </c>
      <c r="G31" s="56">
        <f t="shared" ref="G31:G40" si="40">$R$30</f>
        <v>1</v>
      </c>
      <c r="H31" s="56">
        <f t="shared" ref="H31:H40" si="41">IF((C31=""),0,IF($D$30&gt;$R$30,1,0))</f>
        <v>1</v>
      </c>
      <c r="I31" s="56">
        <f t="shared" ref="I31:I40" si="42">IF((C31=""),0,IF($D$30=$R$30,1,0))</f>
        <v>0</v>
      </c>
      <c r="J31" s="56">
        <f t="shared" ref="J31:J40" si="43">IF((C31=""),0,IF($D$30&lt;$R$30,1,0))</f>
        <v>0</v>
      </c>
      <c r="K31" s="57"/>
      <c r="L31" s="56">
        <f t="shared" ref="L31:L40" si="44">IF((S31=""),0,IF($D$30=$R$30,1,IF($D$30&lt;$R$30,3,IF($D$30&gt;$R$30,0))))</f>
        <v>0</v>
      </c>
      <c r="M31" s="56">
        <f t="shared" ref="M31:M40" si="45">$R$30</f>
        <v>1</v>
      </c>
      <c r="N31" s="56">
        <f t="shared" ref="N31:N40" si="46">$D$30</f>
        <v>2</v>
      </c>
      <c r="O31" s="56">
        <f t="shared" ref="O31:O40" si="47">IF((S31=""),0,IF($D$30&lt;$R$30,1,0))</f>
        <v>0</v>
      </c>
      <c r="P31" s="56">
        <f t="shared" ref="P31:P40" si="48">IF((S31=""),0,IF($D$30=$R$30,1,0))</f>
        <v>0</v>
      </c>
      <c r="Q31" s="56">
        <f t="shared" ref="Q31:Q40" si="49">IF((S31=""),0,IF($D$30&gt;$R$30,1,0))</f>
        <v>1</v>
      </c>
      <c r="R31" s="56"/>
      <c r="S31" s="55" t="str">
        <f>$S$5</f>
        <v>Jean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13</v>
      </c>
      <c r="D32" s="56"/>
      <c r="E32" s="56">
        <f t="shared" si="38"/>
        <v>3</v>
      </c>
      <c r="F32" s="56">
        <f t="shared" si="39"/>
        <v>2</v>
      </c>
      <c r="G32" s="56">
        <f t="shared" si="40"/>
        <v>1</v>
      </c>
      <c r="H32" s="56">
        <f t="shared" si="41"/>
        <v>1</v>
      </c>
      <c r="I32" s="56">
        <f t="shared" si="42"/>
        <v>0</v>
      </c>
      <c r="J32" s="56">
        <f t="shared" si="43"/>
        <v>0</v>
      </c>
      <c r="K32" s="57"/>
      <c r="L32" s="56">
        <f t="shared" si="44"/>
        <v>0</v>
      </c>
      <c r="M32" s="56">
        <f t="shared" si="45"/>
        <v>1</v>
      </c>
      <c r="N32" s="56">
        <f t="shared" si="46"/>
        <v>2</v>
      </c>
      <c r="O32" s="56">
        <f t="shared" si="47"/>
        <v>0</v>
      </c>
      <c r="P32" s="56">
        <f t="shared" si="48"/>
        <v>0</v>
      </c>
      <c r="Q32" s="56">
        <f t="shared" si="49"/>
        <v>1</v>
      </c>
      <c r="R32" s="56"/>
      <c r="S32" s="55" t="s">
        <v>112</v>
      </c>
      <c r="T32" s="34"/>
      <c r="U32" s="163" t="s">
        <v>16</v>
      </c>
      <c r="V32" s="199" t="s">
        <v>174</v>
      </c>
      <c r="W32" s="169">
        <f t="shared" si="0"/>
        <v>3</v>
      </c>
      <c r="X32" s="164">
        <f t="shared" si="1"/>
        <v>3</v>
      </c>
      <c r="Y32" s="164">
        <f t="shared" si="2"/>
        <v>5</v>
      </c>
      <c r="Z32" s="164">
        <f t="shared" si="3"/>
        <v>0</v>
      </c>
      <c r="AA32" s="164">
        <f>SUMIF($C$2:$C$123,V32,$I$2:$I$123)+SUMIF($S$2:$S$123,V32,$P$2:P$123)</f>
        <v>1</v>
      </c>
      <c r="AB32" s="174">
        <f t="shared" si="4"/>
        <v>2</v>
      </c>
      <c r="AC32" s="180">
        <f t="shared" si="5"/>
        <v>1</v>
      </c>
      <c r="AD32" s="183">
        <f t="shared" si="6"/>
        <v>0.1111111111111111</v>
      </c>
      <c r="AE32" s="180">
        <f>IF(W32&gt;0,IF(AI32=MAX($AI$32:$AI$36),2,0),)</f>
        <v>0</v>
      </c>
      <c r="AF32" s="190">
        <f>IF(W32&gt;0,IF(AD32=MAX($AD$32:$AD$36),AC32+AE32+2,AC32+AE32),)</f>
        <v>1</v>
      </c>
      <c r="AG32" s="189">
        <f t="shared" si="7"/>
        <v>1</v>
      </c>
      <c r="AH32" s="165">
        <f t="shared" si="8"/>
        <v>1.6666666666666667</v>
      </c>
      <c r="AI32" s="206">
        <f t="shared" si="9"/>
        <v>1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13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144</v>
      </c>
      <c r="D33" s="56"/>
      <c r="E33" s="56">
        <f t="shared" si="38"/>
        <v>3</v>
      </c>
      <c r="F33" s="56">
        <f t="shared" si="39"/>
        <v>2</v>
      </c>
      <c r="G33" s="56">
        <f t="shared" si="40"/>
        <v>1</v>
      </c>
      <c r="H33" s="56">
        <f t="shared" si="41"/>
        <v>1</v>
      </c>
      <c r="I33" s="56">
        <f t="shared" si="42"/>
        <v>0</v>
      </c>
      <c r="J33" s="56">
        <f t="shared" si="43"/>
        <v>0</v>
      </c>
      <c r="K33" s="57"/>
      <c r="L33" s="56">
        <f t="shared" si="44"/>
        <v>0</v>
      </c>
      <c r="M33" s="56">
        <f t="shared" si="45"/>
        <v>1</v>
      </c>
      <c r="N33" s="56">
        <f t="shared" si="46"/>
        <v>2</v>
      </c>
      <c r="O33" s="56">
        <f t="shared" si="47"/>
        <v>0</v>
      </c>
      <c r="P33" s="56">
        <f t="shared" si="48"/>
        <v>0</v>
      </c>
      <c r="Q33" s="56">
        <f t="shared" si="49"/>
        <v>1</v>
      </c>
      <c r="R33" s="56"/>
      <c r="S33" s="55" t="s">
        <v>146</v>
      </c>
      <c r="T33" s="34"/>
      <c r="U33" s="166" t="s">
        <v>16</v>
      </c>
      <c r="V33" s="200" t="s">
        <v>148</v>
      </c>
      <c r="W33" s="170">
        <f t="shared" si="0"/>
        <v>3</v>
      </c>
      <c r="X33" s="52">
        <f t="shared" si="1"/>
        <v>5</v>
      </c>
      <c r="Y33" s="52">
        <f t="shared" si="2"/>
        <v>2</v>
      </c>
      <c r="Z33" s="52">
        <f t="shared" si="3"/>
        <v>2</v>
      </c>
      <c r="AA33" s="52">
        <f>SUMIF($C$2:$C$123,V33,$I$2:$I$123)+SUMIF($S$2:$S$123,V33,$P$2:P$123)</f>
        <v>1</v>
      </c>
      <c r="AB33" s="171">
        <f t="shared" si="4"/>
        <v>0</v>
      </c>
      <c r="AC33" s="178">
        <f t="shared" si="5"/>
        <v>7</v>
      </c>
      <c r="AD33" s="181">
        <f t="shared" si="6"/>
        <v>0.77777777777777779</v>
      </c>
      <c r="AE33" s="178">
        <f>IF(W33&gt;0,IF(AI33=MAX($AI$32:$AI$36),2,0),)</f>
        <v>2</v>
      </c>
      <c r="AF33" s="191">
        <f>IF(W33&gt;0,IF(AD33=MAX($AD$32:$AD$36),AC33+AE33+2,AC33+AE33),)</f>
        <v>11</v>
      </c>
      <c r="AG33" s="187">
        <f t="shared" si="7"/>
        <v>1</v>
      </c>
      <c r="AH33" s="53">
        <f t="shared" si="8"/>
        <v>0.66666666666666663</v>
      </c>
      <c r="AI33" s="207">
        <f t="shared" si="9"/>
        <v>1.6666666666666667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82</v>
      </c>
      <c r="D34" s="56"/>
      <c r="E34" s="56">
        <f t="shared" si="38"/>
        <v>3</v>
      </c>
      <c r="F34" s="56">
        <f t="shared" si="39"/>
        <v>2</v>
      </c>
      <c r="G34" s="56">
        <f t="shared" si="40"/>
        <v>1</v>
      </c>
      <c r="H34" s="56">
        <f t="shared" si="41"/>
        <v>1</v>
      </c>
      <c r="I34" s="56">
        <f t="shared" si="42"/>
        <v>0</v>
      </c>
      <c r="J34" s="56">
        <f t="shared" si="43"/>
        <v>0</v>
      </c>
      <c r="K34" s="57"/>
      <c r="L34" s="56">
        <f t="shared" si="44"/>
        <v>0</v>
      </c>
      <c r="M34" s="56">
        <f t="shared" si="45"/>
        <v>1</v>
      </c>
      <c r="N34" s="56">
        <f t="shared" si="46"/>
        <v>2</v>
      </c>
      <c r="O34" s="56">
        <f t="shared" si="47"/>
        <v>0</v>
      </c>
      <c r="P34" s="56">
        <f t="shared" si="48"/>
        <v>0</v>
      </c>
      <c r="Q34" s="56">
        <f t="shared" si="49"/>
        <v>1</v>
      </c>
      <c r="R34" s="56"/>
      <c r="S34" s="55" t="s">
        <v>197</v>
      </c>
      <c r="T34" s="34"/>
      <c r="U34" s="166" t="s">
        <v>16</v>
      </c>
      <c r="V34" s="200"/>
      <c r="W34" s="170">
        <f t="shared" si="0"/>
        <v>0</v>
      </c>
      <c r="X34" s="52">
        <f t="shared" si="1"/>
        <v>0</v>
      </c>
      <c r="Y34" s="52">
        <f t="shared" si="2"/>
        <v>0</v>
      </c>
      <c r="Z34" s="52">
        <f t="shared" si="3"/>
        <v>0</v>
      </c>
      <c r="AA34" s="52">
        <f>SUMIF($C$2:$C$123,V34,$I$2:$I$123)+SUMIF($S$2:$S$123,V34,$P$2:P$123)</f>
        <v>0</v>
      </c>
      <c r="AB34" s="171">
        <f t="shared" si="4"/>
        <v>0</v>
      </c>
      <c r="AC34" s="178">
        <f t="shared" si="5"/>
        <v>0</v>
      </c>
      <c r="AD34" s="181" t="str">
        <f t="shared" si="6"/>
        <v>-</v>
      </c>
      <c r="AE34" s="178">
        <f>IF(W34&gt;0,IF(AI34=MAX($AI$32:$AI$36),2,0),)</f>
        <v>0</v>
      </c>
      <c r="AF34" s="191">
        <f>IF(W34&gt;0,IF(AD34=MAX($AD$32:$AD$36),AC34+AE34+2,AC34+AE34),)</f>
        <v>0</v>
      </c>
      <c r="AG34" s="187">
        <f t="shared" si="7"/>
        <v>0</v>
      </c>
      <c r="AH34" s="53" t="str">
        <f t="shared" si="8"/>
        <v>-</v>
      </c>
      <c r="AI34" s="207" t="str">
        <f t="shared" si="9"/>
        <v>-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85</v>
      </c>
      <c r="D35" s="56"/>
      <c r="E35" s="56">
        <f t="shared" si="38"/>
        <v>3</v>
      </c>
      <c r="F35" s="56">
        <f t="shared" si="39"/>
        <v>2</v>
      </c>
      <c r="G35" s="56">
        <f t="shared" si="40"/>
        <v>1</v>
      </c>
      <c r="H35" s="56">
        <f t="shared" si="41"/>
        <v>1</v>
      </c>
      <c r="I35" s="56">
        <f t="shared" si="42"/>
        <v>0</v>
      </c>
      <c r="J35" s="56">
        <f t="shared" si="43"/>
        <v>0</v>
      </c>
      <c r="K35" s="57"/>
      <c r="L35" s="56">
        <f t="shared" si="44"/>
        <v>0</v>
      </c>
      <c r="M35" s="56">
        <f t="shared" si="45"/>
        <v>1</v>
      </c>
      <c r="N35" s="56">
        <f t="shared" si="46"/>
        <v>2</v>
      </c>
      <c r="O35" s="56">
        <f t="shared" si="47"/>
        <v>0</v>
      </c>
      <c r="P35" s="56">
        <f t="shared" si="48"/>
        <v>0</v>
      </c>
      <c r="Q35" s="56">
        <f t="shared" si="49"/>
        <v>1</v>
      </c>
      <c r="R35" s="56"/>
      <c r="S35" s="55" t="s">
        <v>169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247</v>
      </c>
      <c r="D36" s="56"/>
      <c r="E36" s="56">
        <f t="shared" si="38"/>
        <v>3</v>
      </c>
      <c r="F36" s="56">
        <f t="shared" si="39"/>
        <v>2</v>
      </c>
      <c r="G36" s="56">
        <f t="shared" si="40"/>
        <v>1</v>
      </c>
      <c r="H36" s="56">
        <f t="shared" si="41"/>
        <v>1</v>
      </c>
      <c r="I36" s="56">
        <f t="shared" si="42"/>
        <v>0</v>
      </c>
      <c r="J36" s="56">
        <f t="shared" si="43"/>
        <v>0</v>
      </c>
      <c r="K36" s="57"/>
      <c r="L36" s="56">
        <f t="shared" si="44"/>
        <v>0</v>
      </c>
      <c r="M36" s="56">
        <f t="shared" si="45"/>
        <v>1</v>
      </c>
      <c r="N36" s="56">
        <f t="shared" si="46"/>
        <v>2</v>
      </c>
      <c r="O36" s="56">
        <f t="shared" si="47"/>
        <v>0</v>
      </c>
      <c r="P36" s="56">
        <f t="shared" si="48"/>
        <v>0</v>
      </c>
      <c r="Q36" s="56">
        <f t="shared" si="49"/>
        <v>1</v>
      </c>
      <c r="R36" s="56">
        <v>1</v>
      </c>
      <c r="S36" s="55" t="s">
        <v>15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202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 t="s">
        <v>147</v>
      </c>
      <c r="D37" s="56"/>
      <c r="E37" s="56">
        <f t="shared" si="38"/>
        <v>3</v>
      </c>
      <c r="F37" s="56">
        <f t="shared" si="39"/>
        <v>2</v>
      </c>
      <c r="G37" s="56">
        <f t="shared" si="40"/>
        <v>1</v>
      </c>
      <c r="H37" s="56">
        <f t="shared" si="41"/>
        <v>1</v>
      </c>
      <c r="I37" s="56">
        <f t="shared" si="42"/>
        <v>0</v>
      </c>
      <c r="J37" s="56">
        <f t="shared" si="43"/>
        <v>0</v>
      </c>
      <c r="K37" s="57"/>
      <c r="L37" s="56">
        <f t="shared" si="44"/>
        <v>0</v>
      </c>
      <c r="M37" s="56">
        <f t="shared" si="45"/>
        <v>1</v>
      </c>
      <c r="N37" s="56">
        <f t="shared" si="46"/>
        <v>2</v>
      </c>
      <c r="O37" s="56">
        <f t="shared" si="47"/>
        <v>0</v>
      </c>
      <c r="P37" s="56">
        <f t="shared" si="48"/>
        <v>0</v>
      </c>
      <c r="Q37" s="56">
        <f t="shared" si="49"/>
        <v>1</v>
      </c>
      <c r="R37" s="56"/>
      <c r="S37" s="55" t="s">
        <v>175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4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251</v>
      </c>
      <c r="D38" s="56">
        <v>2</v>
      </c>
      <c r="E38" s="56">
        <f t="shared" si="38"/>
        <v>3</v>
      </c>
      <c r="F38" s="56">
        <f t="shared" si="39"/>
        <v>2</v>
      </c>
      <c r="G38" s="56">
        <f t="shared" si="40"/>
        <v>1</v>
      </c>
      <c r="H38" s="56">
        <f t="shared" si="41"/>
        <v>1</v>
      </c>
      <c r="I38" s="56">
        <f t="shared" si="42"/>
        <v>0</v>
      </c>
      <c r="J38" s="56">
        <f t="shared" si="43"/>
        <v>0</v>
      </c>
      <c r="K38" s="57"/>
      <c r="L38" s="56">
        <f t="shared" si="44"/>
        <v>0</v>
      </c>
      <c r="M38" s="56">
        <f t="shared" si="45"/>
        <v>1</v>
      </c>
      <c r="N38" s="56">
        <f t="shared" si="46"/>
        <v>2</v>
      </c>
      <c r="O38" s="56">
        <f t="shared" si="47"/>
        <v>0</v>
      </c>
      <c r="P38" s="56">
        <f t="shared" si="48"/>
        <v>0</v>
      </c>
      <c r="Q38" s="56">
        <f t="shared" si="49"/>
        <v>1</v>
      </c>
      <c r="R38" s="56"/>
      <c r="S38" s="55" t="s">
        <v>174</v>
      </c>
      <c r="T38" s="34"/>
      <c r="U38" s="295">
        <v>16</v>
      </c>
      <c r="V38" s="338">
        <f>U38/Resumo!C159</f>
        <v>0.47058823529411764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2</v>
      </c>
      <c r="G39" s="56">
        <f t="shared" si="40"/>
        <v>1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1</v>
      </c>
      <c r="N39" s="56">
        <f t="shared" si="46"/>
        <v>2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2</v>
      </c>
      <c r="G40" s="67">
        <f t="shared" si="40"/>
        <v>1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1</v>
      </c>
      <c r="N40" s="67">
        <f t="shared" si="46"/>
        <v>2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3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19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4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Branco</v>
      </c>
      <c r="D43" s="49">
        <f>SUM(D44:D53)</f>
        <v>1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2</v>
      </c>
      <c r="S43" s="48" t="str">
        <f>C4</f>
        <v>Preto</v>
      </c>
      <c r="T43" s="34"/>
      <c r="U43" s="151" t="str">
        <f>IFERROR(VLOOKUP(V43,Resumo!$D$7:$E$147,2,FALSE),"")</f>
        <v>G</v>
      </c>
      <c r="V43" s="116" t="s">
        <v>77</v>
      </c>
      <c r="W43" s="116">
        <f t="shared" ref="W43:AC58" si="50">COUNTIFS($C$4:$C$131,$V43,$B$4:$B$131,W$42)+COUNTIFS($S$4:$S$131,$V43,$B$4:$B$131,W$42)</f>
        <v>4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Fabio</v>
      </c>
      <c r="D44" s="56"/>
      <c r="E44" s="56">
        <f t="shared" ref="E44:E53" si="51">IF((C44=""),0,IF($D$43=$R$43,1,IF($D$43&gt;$R$43,3,IF($D$43&lt;$R$43,0))))</f>
        <v>0</v>
      </c>
      <c r="F44" s="56">
        <f t="shared" ref="F44:F53" si="52">$D$43</f>
        <v>1</v>
      </c>
      <c r="G44" s="56">
        <f t="shared" ref="G44:G53" si="53">$R$43</f>
        <v>2</v>
      </c>
      <c r="H44" s="56">
        <f t="shared" ref="H44:H53" si="54">IF((C44=""),0,IF($D$43&gt;$R$43,1,0))</f>
        <v>0</v>
      </c>
      <c r="I44" s="56">
        <f t="shared" ref="I44:I53" si="55">IF((C44=""),0,IF($D$43=$R$43,1,0))</f>
        <v>0</v>
      </c>
      <c r="J44" s="56">
        <f t="shared" ref="J44:J53" si="56">IF((C44=""),0,IF($D$43&lt;$R$43,1,0))</f>
        <v>1</v>
      </c>
      <c r="K44" s="57"/>
      <c r="L44" s="56">
        <f t="shared" ref="L44:L53" si="57">IF((S44=""),0,IF($D$43=$R$43,1,IF($D$43&lt;$R$43,3,IF($D$43&gt;$R$43,0))))</f>
        <v>3</v>
      </c>
      <c r="M44" s="56">
        <f t="shared" ref="M44:M53" si="58">$R$43</f>
        <v>2</v>
      </c>
      <c r="N44" s="56">
        <f t="shared" ref="N44:N53" si="59">$D$43</f>
        <v>1</v>
      </c>
      <c r="O44" s="56">
        <f t="shared" ref="O44:O53" si="60">IF((S44=""),0,IF($D$43&lt;$R$43,1,0))</f>
        <v>1</v>
      </c>
      <c r="P44" s="56">
        <f t="shared" ref="P44:P53" si="61">IF((S44=""),0,IF($D$43=$R$43,1,0))</f>
        <v>0</v>
      </c>
      <c r="Q44" s="56">
        <f t="shared" ref="Q44:Q53" si="62">IF((S44=""),0,IF($D$43&gt;$R$43,1,0))</f>
        <v>0</v>
      </c>
      <c r="R44" s="56"/>
      <c r="S44" s="55" t="str">
        <f>$S$5</f>
        <v>Jean</v>
      </c>
      <c r="T44" s="34"/>
      <c r="U44" s="153" t="str">
        <f>IFERROR(VLOOKUP(V44,Resumo!$D$7:$E$147,2,FALSE),"")</f>
        <v/>
      </c>
      <c r="V44" s="114" t="s">
        <v>205</v>
      </c>
      <c r="W44" s="114">
        <f t="shared" si="50"/>
        <v>4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 t="s">
        <v>112</v>
      </c>
      <c r="D45" s="56"/>
      <c r="E45" s="56">
        <f t="shared" si="51"/>
        <v>0</v>
      </c>
      <c r="F45" s="56">
        <f t="shared" si="52"/>
        <v>1</v>
      </c>
      <c r="G45" s="56">
        <f t="shared" si="53"/>
        <v>2</v>
      </c>
      <c r="H45" s="56">
        <f t="shared" si="54"/>
        <v>0</v>
      </c>
      <c r="I45" s="56">
        <f t="shared" si="55"/>
        <v>0</v>
      </c>
      <c r="J45" s="56">
        <f t="shared" si="56"/>
        <v>1</v>
      </c>
      <c r="K45" s="57"/>
      <c r="L45" s="56">
        <f t="shared" si="57"/>
        <v>3</v>
      </c>
      <c r="M45" s="56">
        <f t="shared" si="58"/>
        <v>2</v>
      </c>
      <c r="N45" s="56">
        <f t="shared" si="59"/>
        <v>1</v>
      </c>
      <c r="O45" s="56">
        <f t="shared" si="60"/>
        <v>1</v>
      </c>
      <c r="P45" s="56">
        <f t="shared" si="61"/>
        <v>0</v>
      </c>
      <c r="Q45" s="56">
        <f t="shared" si="62"/>
        <v>0</v>
      </c>
      <c r="R45" s="56"/>
      <c r="S45" s="55" t="s">
        <v>13</v>
      </c>
      <c r="T45" s="34"/>
      <c r="U45" s="153" t="str">
        <f>IFERROR(VLOOKUP(V45,Resumo!$D$7:$E$147,2,FALSE),"")</f>
        <v>V</v>
      </c>
      <c r="V45" s="114" t="s">
        <v>13</v>
      </c>
      <c r="W45" s="114">
        <f t="shared" si="50"/>
        <v>0</v>
      </c>
      <c r="X45" s="114">
        <f t="shared" si="50"/>
        <v>4</v>
      </c>
      <c r="Y45" s="114">
        <f t="shared" si="50"/>
        <v>0</v>
      </c>
      <c r="Z45" s="114">
        <f t="shared" si="50"/>
        <v>0</v>
      </c>
      <c r="AA45" s="114">
        <f t="shared" si="50"/>
        <v>0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 t="s">
        <v>146</v>
      </c>
      <c r="D46" s="56"/>
      <c r="E46" s="56">
        <f t="shared" si="51"/>
        <v>0</v>
      </c>
      <c r="F46" s="56">
        <f t="shared" si="52"/>
        <v>1</v>
      </c>
      <c r="G46" s="56">
        <f t="shared" si="53"/>
        <v>2</v>
      </c>
      <c r="H46" s="56">
        <f t="shared" si="54"/>
        <v>0</v>
      </c>
      <c r="I46" s="56">
        <f t="shared" si="55"/>
        <v>0</v>
      </c>
      <c r="J46" s="56">
        <f t="shared" si="56"/>
        <v>1</v>
      </c>
      <c r="K46" s="57"/>
      <c r="L46" s="56">
        <f t="shared" si="57"/>
        <v>3</v>
      </c>
      <c r="M46" s="56">
        <f t="shared" si="58"/>
        <v>2</v>
      </c>
      <c r="N46" s="56">
        <f t="shared" si="59"/>
        <v>1</v>
      </c>
      <c r="O46" s="56">
        <f t="shared" si="60"/>
        <v>1</v>
      </c>
      <c r="P46" s="56">
        <f t="shared" si="61"/>
        <v>0</v>
      </c>
      <c r="Q46" s="56">
        <f t="shared" si="62"/>
        <v>0</v>
      </c>
      <c r="R46" s="56"/>
      <c r="S46" s="55" t="s">
        <v>145</v>
      </c>
      <c r="T46" s="34"/>
      <c r="U46" s="153" t="str">
        <f>IFERROR(VLOOKUP(V46,Resumo!$D$7:$E$147,2,FALSE),"")</f>
        <v>Z</v>
      </c>
      <c r="V46" s="114" t="s">
        <v>112</v>
      </c>
      <c r="W46" s="114">
        <f t="shared" si="50"/>
        <v>0</v>
      </c>
      <c r="X46" s="114">
        <f t="shared" si="50"/>
        <v>4</v>
      </c>
      <c r="Y46" s="114">
        <f t="shared" si="50"/>
        <v>0</v>
      </c>
      <c r="Z46" s="114">
        <f t="shared" si="50"/>
        <v>0</v>
      </c>
      <c r="AA46" s="114">
        <f t="shared" si="50"/>
        <v>0</v>
      </c>
      <c r="AB46" s="114">
        <f t="shared" si="50"/>
        <v>0</v>
      </c>
      <c r="AC46" s="154">
        <f t="shared" si="50"/>
        <v>0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 t="s">
        <v>197</v>
      </c>
      <c r="D47" s="56"/>
      <c r="E47" s="56">
        <f t="shared" si="51"/>
        <v>0</v>
      </c>
      <c r="F47" s="56">
        <f t="shared" si="52"/>
        <v>1</v>
      </c>
      <c r="G47" s="56">
        <f t="shared" si="53"/>
        <v>2</v>
      </c>
      <c r="H47" s="56">
        <f t="shared" si="54"/>
        <v>0</v>
      </c>
      <c r="I47" s="56">
        <f t="shared" si="55"/>
        <v>0</v>
      </c>
      <c r="J47" s="56">
        <f t="shared" si="56"/>
        <v>1</v>
      </c>
      <c r="K47" s="57"/>
      <c r="L47" s="56">
        <f t="shared" si="57"/>
        <v>3</v>
      </c>
      <c r="M47" s="56">
        <f t="shared" si="58"/>
        <v>2</v>
      </c>
      <c r="N47" s="56">
        <f t="shared" si="59"/>
        <v>1</v>
      </c>
      <c r="O47" s="56">
        <f t="shared" si="60"/>
        <v>1</v>
      </c>
      <c r="P47" s="56">
        <f t="shared" si="61"/>
        <v>0</v>
      </c>
      <c r="Q47" s="56">
        <f t="shared" si="62"/>
        <v>0</v>
      </c>
      <c r="R47" s="56"/>
      <c r="S47" s="55" t="s">
        <v>82</v>
      </c>
      <c r="T47" s="34"/>
      <c r="U47" s="153" t="str">
        <f>IFERROR(VLOOKUP(V47,Resumo!$D$7:$E$147,2,FALSE),"")</f>
        <v>L</v>
      </c>
      <c r="V47" s="114" t="s">
        <v>146</v>
      </c>
      <c r="W47" s="114">
        <f t="shared" si="50"/>
        <v>0</v>
      </c>
      <c r="X47" s="114">
        <f t="shared" si="50"/>
        <v>0</v>
      </c>
      <c r="Y47" s="114">
        <f t="shared" si="50"/>
        <v>4</v>
      </c>
      <c r="Z47" s="114">
        <f t="shared" si="50"/>
        <v>0</v>
      </c>
      <c r="AA47" s="114">
        <f t="shared" si="50"/>
        <v>0</v>
      </c>
      <c r="AB47" s="114">
        <f t="shared" si="50"/>
        <v>0</v>
      </c>
      <c r="AC47" s="154">
        <f t="shared" si="50"/>
        <v>0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 t="s">
        <v>169</v>
      </c>
      <c r="D48" s="56"/>
      <c r="E48" s="56">
        <f t="shared" si="51"/>
        <v>0</v>
      </c>
      <c r="F48" s="56">
        <f t="shared" si="52"/>
        <v>1</v>
      </c>
      <c r="G48" s="56">
        <f t="shared" si="53"/>
        <v>2</v>
      </c>
      <c r="H48" s="56">
        <f t="shared" si="54"/>
        <v>0</v>
      </c>
      <c r="I48" s="56">
        <f t="shared" si="55"/>
        <v>0</v>
      </c>
      <c r="J48" s="56">
        <f t="shared" si="56"/>
        <v>1</v>
      </c>
      <c r="K48" s="57"/>
      <c r="L48" s="56">
        <f t="shared" si="57"/>
        <v>3</v>
      </c>
      <c r="M48" s="56">
        <f t="shared" si="58"/>
        <v>2</v>
      </c>
      <c r="N48" s="56">
        <f t="shared" si="59"/>
        <v>1</v>
      </c>
      <c r="O48" s="56">
        <f t="shared" si="60"/>
        <v>1</v>
      </c>
      <c r="P48" s="56">
        <f t="shared" si="61"/>
        <v>0</v>
      </c>
      <c r="Q48" s="56">
        <f t="shared" si="62"/>
        <v>0</v>
      </c>
      <c r="R48" s="56"/>
      <c r="S48" s="55" t="s">
        <v>85</v>
      </c>
      <c r="T48" s="34"/>
      <c r="U48" s="153" t="str">
        <f>IFERROR(VLOOKUP(V48,Resumo!$D$7:$E$147,2,FALSE),"")</f>
        <v>M</v>
      </c>
      <c r="V48" s="114" t="s">
        <v>147</v>
      </c>
      <c r="W48" s="114">
        <f t="shared" si="50"/>
        <v>0</v>
      </c>
      <c r="X48" s="114">
        <f t="shared" si="50"/>
        <v>0</v>
      </c>
      <c r="Y48" s="114">
        <f t="shared" si="50"/>
        <v>0</v>
      </c>
      <c r="Z48" s="114">
        <f t="shared" si="50"/>
        <v>0</v>
      </c>
      <c r="AA48" s="114">
        <f t="shared" si="50"/>
        <v>0</v>
      </c>
      <c r="AB48" s="114">
        <f t="shared" si="50"/>
        <v>3</v>
      </c>
      <c r="AC48" s="154">
        <f t="shared" si="50"/>
        <v>0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 t="s">
        <v>175</v>
      </c>
      <c r="D49" s="56">
        <v>1</v>
      </c>
      <c r="E49" s="56">
        <f t="shared" si="51"/>
        <v>0</v>
      </c>
      <c r="F49" s="56">
        <f t="shared" si="52"/>
        <v>1</v>
      </c>
      <c r="G49" s="56">
        <f t="shared" si="53"/>
        <v>2</v>
      </c>
      <c r="H49" s="56">
        <f t="shared" si="54"/>
        <v>0</v>
      </c>
      <c r="I49" s="56">
        <f t="shared" si="55"/>
        <v>0</v>
      </c>
      <c r="J49" s="56">
        <f t="shared" si="56"/>
        <v>1</v>
      </c>
      <c r="K49" s="57"/>
      <c r="L49" s="56">
        <f t="shared" si="57"/>
        <v>3</v>
      </c>
      <c r="M49" s="56">
        <f t="shared" si="58"/>
        <v>2</v>
      </c>
      <c r="N49" s="56">
        <f t="shared" si="59"/>
        <v>1</v>
      </c>
      <c r="O49" s="56">
        <f t="shared" si="60"/>
        <v>1</v>
      </c>
      <c r="P49" s="56">
        <f t="shared" si="61"/>
        <v>0</v>
      </c>
      <c r="Q49" s="56">
        <f t="shared" si="62"/>
        <v>0</v>
      </c>
      <c r="R49" s="56"/>
      <c r="S49" s="55" t="s">
        <v>247</v>
      </c>
      <c r="T49" s="34"/>
      <c r="U49" s="153" t="str">
        <f>IFERROR(VLOOKUP(V49,Resumo!$D$7:$E$147,2,FALSE),"")</f>
        <v>M</v>
      </c>
      <c r="V49" s="114" t="s">
        <v>174</v>
      </c>
      <c r="W49" s="114">
        <f t="shared" si="50"/>
        <v>0</v>
      </c>
      <c r="X49" s="114">
        <f t="shared" si="50"/>
        <v>0</v>
      </c>
      <c r="Y49" s="114">
        <f t="shared" si="50"/>
        <v>0</v>
      </c>
      <c r="Z49" s="114">
        <f t="shared" si="50"/>
        <v>0</v>
      </c>
      <c r="AA49" s="114">
        <f t="shared" si="50"/>
        <v>0</v>
      </c>
      <c r="AB49" s="114">
        <f t="shared" si="50"/>
        <v>0</v>
      </c>
      <c r="AC49" s="154">
        <f t="shared" si="50"/>
        <v>3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 t="s">
        <v>144</v>
      </c>
      <c r="D50" s="56"/>
      <c r="E50" s="56">
        <f t="shared" si="51"/>
        <v>0</v>
      </c>
      <c r="F50" s="56">
        <f t="shared" si="52"/>
        <v>1</v>
      </c>
      <c r="G50" s="56">
        <f t="shared" si="53"/>
        <v>2</v>
      </c>
      <c r="H50" s="56">
        <f t="shared" si="54"/>
        <v>0</v>
      </c>
      <c r="I50" s="56">
        <f t="shared" si="55"/>
        <v>0</v>
      </c>
      <c r="J50" s="56">
        <f t="shared" si="56"/>
        <v>1</v>
      </c>
      <c r="K50" s="57"/>
      <c r="L50" s="56">
        <f t="shared" si="57"/>
        <v>3</v>
      </c>
      <c r="M50" s="56">
        <f t="shared" si="58"/>
        <v>2</v>
      </c>
      <c r="N50" s="56">
        <f t="shared" si="59"/>
        <v>1</v>
      </c>
      <c r="O50" s="56">
        <f t="shared" si="60"/>
        <v>1</v>
      </c>
      <c r="P50" s="56">
        <f t="shared" si="61"/>
        <v>0</v>
      </c>
      <c r="Q50" s="56">
        <f t="shared" si="62"/>
        <v>0</v>
      </c>
      <c r="R50" s="56">
        <v>1</v>
      </c>
      <c r="S50" s="55" t="s">
        <v>248</v>
      </c>
      <c r="T50" s="34"/>
      <c r="U50" s="153" t="str">
        <f>IFERROR(VLOOKUP(V50,Resumo!$D$7:$E$147,2,FALSE),"")</f>
        <v>M</v>
      </c>
      <c r="V50" s="114" t="s">
        <v>175</v>
      </c>
      <c r="W50" s="114">
        <f t="shared" si="50"/>
        <v>0</v>
      </c>
      <c r="X50" s="114">
        <f t="shared" si="50"/>
        <v>0</v>
      </c>
      <c r="Y50" s="114">
        <f t="shared" si="50"/>
        <v>0</v>
      </c>
      <c r="Z50" s="114">
        <f t="shared" si="50"/>
        <v>0</v>
      </c>
      <c r="AA50" s="114">
        <f t="shared" si="50"/>
        <v>0</v>
      </c>
      <c r="AB50" s="114">
        <f t="shared" si="50"/>
        <v>3</v>
      </c>
      <c r="AC50" s="154">
        <f t="shared" si="50"/>
        <v>0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 t="s">
        <v>174</v>
      </c>
      <c r="D51" s="56"/>
      <c r="E51" s="56">
        <f t="shared" si="51"/>
        <v>0</v>
      </c>
      <c r="F51" s="56">
        <f t="shared" si="52"/>
        <v>1</v>
      </c>
      <c r="G51" s="56">
        <f t="shared" si="53"/>
        <v>2</v>
      </c>
      <c r="H51" s="56">
        <f t="shared" si="54"/>
        <v>0</v>
      </c>
      <c r="I51" s="56">
        <f t="shared" si="55"/>
        <v>0</v>
      </c>
      <c r="J51" s="56">
        <f t="shared" si="56"/>
        <v>1</v>
      </c>
      <c r="K51" s="57"/>
      <c r="L51" s="56">
        <f t="shared" si="57"/>
        <v>3</v>
      </c>
      <c r="M51" s="56">
        <f t="shared" si="58"/>
        <v>2</v>
      </c>
      <c r="N51" s="56">
        <f t="shared" si="59"/>
        <v>1</v>
      </c>
      <c r="O51" s="56">
        <f t="shared" si="60"/>
        <v>1</v>
      </c>
      <c r="P51" s="56">
        <f t="shared" si="61"/>
        <v>0</v>
      </c>
      <c r="Q51" s="56">
        <f t="shared" si="62"/>
        <v>0</v>
      </c>
      <c r="R51" s="56">
        <v>1</v>
      </c>
      <c r="S51" s="55" t="s">
        <v>148</v>
      </c>
      <c r="T51" s="34"/>
      <c r="U51" s="153" t="str">
        <f>IFERROR(VLOOKUP(V51,Resumo!$D$7:$E$147,2,FALSE),"")</f>
        <v>L</v>
      </c>
      <c r="V51" s="114" t="s">
        <v>197</v>
      </c>
      <c r="W51" s="114">
        <f t="shared" si="50"/>
        <v>0</v>
      </c>
      <c r="X51" s="114">
        <f t="shared" si="50"/>
        <v>0</v>
      </c>
      <c r="Y51" s="114">
        <f t="shared" si="50"/>
        <v>0</v>
      </c>
      <c r="Z51" s="114">
        <f t="shared" si="50"/>
        <v>2</v>
      </c>
      <c r="AA51" s="114">
        <f t="shared" si="50"/>
        <v>1</v>
      </c>
      <c r="AB51" s="114">
        <f t="shared" si="50"/>
        <v>0</v>
      </c>
      <c r="AC51" s="154">
        <f t="shared" si="50"/>
        <v>0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1</v>
      </c>
      <c r="G52" s="56">
        <f t="shared" si="53"/>
        <v>2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2</v>
      </c>
      <c r="N52" s="56">
        <f t="shared" si="59"/>
        <v>1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A</v>
      </c>
      <c r="V52" s="114" t="s">
        <v>148</v>
      </c>
      <c r="W52" s="114">
        <f t="shared" si="50"/>
        <v>0</v>
      </c>
      <c r="X52" s="114">
        <f t="shared" si="50"/>
        <v>0</v>
      </c>
      <c r="Y52" s="114">
        <f t="shared" si="50"/>
        <v>0</v>
      </c>
      <c r="Z52" s="114">
        <f t="shared" si="50"/>
        <v>0</v>
      </c>
      <c r="AA52" s="114">
        <f t="shared" si="50"/>
        <v>0</v>
      </c>
      <c r="AB52" s="114">
        <f t="shared" si="50"/>
        <v>0</v>
      </c>
      <c r="AC52" s="154">
        <f t="shared" si="50"/>
        <v>3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1</v>
      </c>
      <c r="G53" s="67">
        <f t="shared" si="53"/>
        <v>2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2</v>
      </c>
      <c r="N53" s="67">
        <f t="shared" si="59"/>
        <v>1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M</v>
      </c>
      <c r="V53" s="114" t="s">
        <v>169</v>
      </c>
      <c r="W53" s="114">
        <f t="shared" si="50"/>
        <v>0</v>
      </c>
      <c r="X53" s="114">
        <f t="shared" si="50"/>
        <v>0</v>
      </c>
      <c r="Y53" s="114">
        <f t="shared" si="50"/>
        <v>0</v>
      </c>
      <c r="Z53" s="114">
        <f t="shared" si="50"/>
        <v>0</v>
      </c>
      <c r="AA53" s="114">
        <f t="shared" si="50"/>
        <v>4</v>
      </c>
      <c r="AB53" s="114">
        <f t="shared" si="50"/>
        <v>0</v>
      </c>
      <c r="AC53" s="154">
        <f t="shared" si="50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M</v>
      </c>
      <c r="V54" s="114" t="s">
        <v>15</v>
      </c>
      <c r="W54" s="114">
        <f t="shared" si="50"/>
        <v>0</v>
      </c>
      <c r="X54" s="114">
        <f t="shared" si="50"/>
        <v>0</v>
      </c>
      <c r="Y54" s="114">
        <f t="shared" si="50"/>
        <v>0</v>
      </c>
      <c r="Z54" s="114">
        <f t="shared" si="50"/>
        <v>0</v>
      </c>
      <c r="AA54" s="114">
        <f t="shared" si="50"/>
        <v>0</v>
      </c>
      <c r="AB54" s="114">
        <f t="shared" si="50"/>
        <v>3</v>
      </c>
      <c r="AC54" s="154">
        <f t="shared" si="50"/>
        <v>0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L</v>
      </c>
      <c r="V55" s="114" t="s">
        <v>144</v>
      </c>
      <c r="W55" s="114">
        <f t="shared" si="50"/>
        <v>0</v>
      </c>
      <c r="X55" s="114">
        <f t="shared" si="50"/>
        <v>0</v>
      </c>
      <c r="Y55" s="114">
        <f t="shared" si="50"/>
        <v>3</v>
      </c>
      <c r="Z55" s="114">
        <f t="shared" si="50"/>
        <v>0</v>
      </c>
      <c r="AA55" s="114">
        <f t="shared" si="50"/>
        <v>0</v>
      </c>
      <c r="AB55" s="114">
        <f t="shared" si="50"/>
        <v>1</v>
      </c>
      <c r="AC55" s="154">
        <f t="shared" si="50"/>
        <v>0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 t="str">
        <f>C4</f>
        <v>Preto</v>
      </c>
      <c r="D56" s="49">
        <f>SUM(D57:D66)</f>
        <v>0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0</v>
      </c>
      <c r="S56" s="48" t="str">
        <f>S4</f>
        <v>Branco</v>
      </c>
      <c r="T56" s="34"/>
      <c r="U56" s="153" t="str">
        <f>IFERROR(VLOOKUP(V56,Resumo!$D$7:$E$147,2,FALSE),"")</f>
        <v>L</v>
      </c>
      <c r="V56" s="114" t="s">
        <v>82</v>
      </c>
      <c r="W56" s="114">
        <f t="shared" si="50"/>
        <v>0</v>
      </c>
      <c r="X56" s="114">
        <f t="shared" si="50"/>
        <v>0</v>
      </c>
      <c r="Y56" s="114">
        <f t="shared" si="50"/>
        <v>0</v>
      </c>
      <c r="Z56" s="114">
        <f t="shared" si="50"/>
        <v>4</v>
      </c>
      <c r="AA56" s="114">
        <f t="shared" si="50"/>
        <v>0</v>
      </c>
      <c r="AB56" s="114">
        <f t="shared" si="50"/>
        <v>0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/>
      <c r="D57" s="56"/>
      <c r="E57" s="56">
        <f t="shared" ref="E57:E66" si="63">IF((C57=""),0,IF($D$56=$R$56,1,IF($D$56&gt;$R$56,3,IF($D$56&lt;$R$56,0))))</f>
        <v>0</v>
      </c>
      <c r="F57" s="56">
        <f t="shared" ref="F57:F66" si="64">$D$56</f>
        <v>0</v>
      </c>
      <c r="G57" s="56">
        <f t="shared" ref="G57:G66" si="65">$R$56</f>
        <v>0</v>
      </c>
      <c r="H57" s="56">
        <f t="shared" ref="H57:H66" si="66">IF((C57=""),0,IF($D$56&gt;$R$56,1,0))</f>
        <v>0</v>
      </c>
      <c r="I57" s="56">
        <f t="shared" ref="I57:I66" si="67">IF((C57=""),0,IF($D$56=$R$56,1,0))</f>
        <v>0</v>
      </c>
      <c r="J57" s="56">
        <f t="shared" ref="J57:J66" si="68">IF((C57=""),0,IF($D$56&lt;$R$56,1,0))</f>
        <v>0</v>
      </c>
      <c r="K57" s="57"/>
      <c r="L57" s="56">
        <f t="shared" ref="L57:L66" si="69">IF((S57=""),0,IF($D$56=$R$56,1,IF($D$56&lt;$R$56,3,IF($D$56&gt;$R$56,0))))</f>
        <v>0</v>
      </c>
      <c r="M57" s="56">
        <f t="shared" ref="M57:M66" si="70">$R$56</f>
        <v>0</v>
      </c>
      <c r="N57" s="56">
        <f t="shared" ref="N57:N66" si="71">$D$56</f>
        <v>0</v>
      </c>
      <c r="O57" s="56">
        <f t="shared" ref="O57:O66" si="72">IF((S57=""),0,IF($D$56&lt;$R$56,1,0))</f>
        <v>0</v>
      </c>
      <c r="P57" s="56">
        <f t="shared" ref="P57:P66" si="73">IF((S57=""),0,IF($D$56=$R$56,1,0))</f>
        <v>0</v>
      </c>
      <c r="Q57" s="56">
        <f t="shared" ref="Q57:Q66" si="74">IF((S57=""),0,IF($D$56&gt;$R$56,1,0))</f>
        <v>0</v>
      </c>
      <c r="R57" s="56"/>
      <c r="S57" s="55"/>
      <c r="T57" s="34"/>
      <c r="U57" s="153" t="str">
        <f>IFERROR(VLOOKUP(V57,Resumo!$D$7:$E$147,2,FALSE),"")</f>
        <v>V</v>
      </c>
      <c r="V57" s="114" t="s">
        <v>85</v>
      </c>
      <c r="W57" s="114">
        <f t="shared" si="50"/>
        <v>0</v>
      </c>
      <c r="X57" s="114">
        <f t="shared" si="50"/>
        <v>0</v>
      </c>
      <c r="Y57" s="114">
        <f t="shared" si="50"/>
        <v>0</v>
      </c>
      <c r="Z57" s="114">
        <f t="shared" si="50"/>
        <v>0</v>
      </c>
      <c r="AA57" s="114">
        <f t="shared" si="50"/>
        <v>3</v>
      </c>
      <c r="AB57" s="114">
        <f t="shared" si="50"/>
        <v>0</v>
      </c>
      <c r="AC57" s="154">
        <f t="shared" si="50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/>
      <c r="D58" s="56"/>
      <c r="E58" s="56">
        <f t="shared" si="63"/>
        <v>0</v>
      </c>
      <c r="F58" s="56">
        <f t="shared" si="64"/>
        <v>0</v>
      </c>
      <c r="G58" s="56">
        <f t="shared" si="65"/>
        <v>0</v>
      </c>
      <c r="H58" s="56">
        <f t="shared" si="66"/>
        <v>0</v>
      </c>
      <c r="I58" s="56">
        <f t="shared" si="67"/>
        <v>0</v>
      </c>
      <c r="J58" s="56">
        <f t="shared" si="68"/>
        <v>0</v>
      </c>
      <c r="K58" s="57"/>
      <c r="L58" s="56">
        <f t="shared" si="69"/>
        <v>0</v>
      </c>
      <c r="M58" s="56">
        <f t="shared" si="70"/>
        <v>0</v>
      </c>
      <c r="N58" s="56">
        <f t="shared" si="71"/>
        <v>0</v>
      </c>
      <c r="O58" s="56">
        <f t="shared" si="72"/>
        <v>0</v>
      </c>
      <c r="P58" s="56">
        <f t="shared" si="73"/>
        <v>0</v>
      </c>
      <c r="Q58" s="56">
        <f t="shared" si="74"/>
        <v>0</v>
      </c>
      <c r="R58" s="56"/>
      <c r="S58" s="55"/>
      <c r="T58" s="34"/>
      <c r="U58" s="153" t="str">
        <f>IFERROR(VLOOKUP(V58,Resumo!$D$7:$E$147,2,FALSE),"")</f>
        <v>L</v>
      </c>
      <c r="V58" s="114" t="s">
        <v>145</v>
      </c>
      <c r="W58" s="114">
        <f t="shared" si="50"/>
        <v>0</v>
      </c>
      <c r="X58" s="114">
        <f t="shared" si="50"/>
        <v>0</v>
      </c>
      <c r="Y58" s="114">
        <f t="shared" si="50"/>
        <v>1</v>
      </c>
      <c r="Z58" s="114">
        <f t="shared" si="50"/>
        <v>2</v>
      </c>
      <c r="AA58" s="114">
        <f t="shared" si="50"/>
        <v>0</v>
      </c>
      <c r="AB58" s="114">
        <f t="shared" si="50"/>
        <v>0</v>
      </c>
      <c r="AC58" s="154">
        <f t="shared" si="50"/>
        <v>0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/>
      <c r="D59" s="56"/>
      <c r="E59" s="56">
        <f t="shared" si="63"/>
        <v>0</v>
      </c>
      <c r="F59" s="56">
        <f t="shared" si="64"/>
        <v>0</v>
      </c>
      <c r="G59" s="56">
        <f t="shared" si="65"/>
        <v>0</v>
      </c>
      <c r="H59" s="56">
        <f t="shared" si="66"/>
        <v>0</v>
      </c>
      <c r="I59" s="56">
        <f t="shared" si="67"/>
        <v>0</v>
      </c>
      <c r="J59" s="56">
        <f t="shared" si="68"/>
        <v>0</v>
      </c>
      <c r="K59" s="57"/>
      <c r="L59" s="56">
        <f t="shared" si="69"/>
        <v>0</v>
      </c>
      <c r="M59" s="56">
        <f t="shared" si="70"/>
        <v>0</v>
      </c>
      <c r="N59" s="56">
        <f t="shared" si="71"/>
        <v>0</v>
      </c>
      <c r="O59" s="56">
        <f t="shared" si="72"/>
        <v>0</v>
      </c>
      <c r="P59" s="56">
        <f t="shared" si="73"/>
        <v>0</v>
      </c>
      <c r="Q59" s="56">
        <f t="shared" si="74"/>
        <v>0</v>
      </c>
      <c r="R59" s="56"/>
      <c r="S59" s="55"/>
      <c r="T59" s="34"/>
      <c r="U59" s="153" t="str">
        <f>IFERROR(VLOOKUP(V59,Resumo!$D$7:$E$147,2,FALSE),"")</f>
        <v>V</v>
      </c>
      <c r="V59" s="114" t="s">
        <v>247</v>
      </c>
      <c r="W59" s="114">
        <f t="shared" ref="W59:AC74" si="75">COUNTIFS($C$4:$C$131,$V59,$B$4:$B$131,W$42)+COUNTIFS($S$4:$S$131,$V59,$B$4:$B$131,W$42)</f>
        <v>0</v>
      </c>
      <c r="X59" s="114">
        <f t="shared" si="75"/>
        <v>0</v>
      </c>
      <c r="Y59" s="114">
        <f t="shared" si="75"/>
        <v>0</v>
      </c>
      <c r="Z59" s="114">
        <f t="shared" si="75"/>
        <v>0</v>
      </c>
      <c r="AA59" s="114">
        <f t="shared" si="75"/>
        <v>0</v>
      </c>
      <c r="AB59" s="114">
        <f t="shared" si="75"/>
        <v>3</v>
      </c>
      <c r="AC59" s="154">
        <f t="shared" si="75"/>
        <v>0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/>
      <c r="D60" s="56"/>
      <c r="E60" s="56">
        <f t="shared" si="63"/>
        <v>0</v>
      </c>
      <c r="F60" s="56">
        <f t="shared" si="64"/>
        <v>0</v>
      </c>
      <c r="G60" s="56">
        <f t="shared" si="65"/>
        <v>0</v>
      </c>
      <c r="H60" s="56">
        <f t="shared" si="66"/>
        <v>0</v>
      </c>
      <c r="I60" s="56">
        <f t="shared" si="67"/>
        <v>0</v>
      </c>
      <c r="J60" s="56">
        <f t="shared" si="68"/>
        <v>0</v>
      </c>
      <c r="K60" s="57"/>
      <c r="L60" s="56">
        <f t="shared" si="69"/>
        <v>0</v>
      </c>
      <c r="M60" s="56">
        <f t="shared" si="70"/>
        <v>0</v>
      </c>
      <c r="N60" s="56">
        <f t="shared" si="71"/>
        <v>0</v>
      </c>
      <c r="O60" s="56">
        <f t="shared" si="72"/>
        <v>0</v>
      </c>
      <c r="P60" s="56">
        <f t="shared" si="73"/>
        <v>0</v>
      </c>
      <c r="Q60" s="56">
        <f t="shared" si="74"/>
        <v>0</v>
      </c>
      <c r="R60" s="56"/>
      <c r="S60" s="55"/>
      <c r="T60" s="34"/>
      <c r="U60" s="153" t="str">
        <f>IFERROR(VLOOKUP(V60,Resumo!$D$7:$E$147,2,FALSE),"")</f>
        <v/>
      </c>
      <c r="V60" s="114" t="s">
        <v>251</v>
      </c>
      <c r="W60" s="114">
        <f t="shared" si="75"/>
        <v>0</v>
      </c>
      <c r="X60" s="114">
        <f t="shared" si="75"/>
        <v>0</v>
      </c>
      <c r="Y60" s="114">
        <f t="shared" si="75"/>
        <v>0</v>
      </c>
      <c r="Z60" s="114">
        <f t="shared" si="75"/>
        <v>0</v>
      </c>
      <c r="AA60" s="114">
        <f t="shared" si="75"/>
        <v>0</v>
      </c>
      <c r="AB60" s="114">
        <f t="shared" si="75"/>
        <v>0</v>
      </c>
      <c r="AC60" s="154">
        <f t="shared" si="75"/>
        <v>2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/>
      <c r="D61" s="56"/>
      <c r="E61" s="56">
        <f t="shared" si="63"/>
        <v>0</v>
      </c>
      <c r="F61" s="56">
        <f t="shared" si="64"/>
        <v>0</v>
      </c>
      <c r="G61" s="56">
        <f t="shared" si="65"/>
        <v>0</v>
      </c>
      <c r="H61" s="56">
        <f t="shared" si="66"/>
        <v>0</v>
      </c>
      <c r="I61" s="56">
        <f t="shared" si="67"/>
        <v>0</v>
      </c>
      <c r="J61" s="56">
        <f t="shared" si="68"/>
        <v>0</v>
      </c>
      <c r="K61" s="57"/>
      <c r="L61" s="56">
        <f t="shared" si="69"/>
        <v>0</v>
      </c>
      <c r="M61" s="56">
        <f t="shared" si="70"/>
        <v>0</v>
      </c>
      <c r="N61" s="56">
        <f t="shared" si="71"/>
        <v>0</v>
      </c>
      <c r="O61" s="56">
        <f t="shared" si="72"/>
        <v>0</v>
      </c>
      <c r="P61" s="56">
        <f t="shared" si="73"/>
        <v>0</v>
      </c>
      <c r="Q61" s="56">
        <f t="shared" si="74"/>
        <v>0</v>
      </c>
      <c r="R61" s="56"/>
      <c r="S61" s="55"/>
      <c r="T61" s="34"/>
      <c r="U61" s="153" t="str">
        <f>IFERROR(VLOOKUP(V61,Resumo!$D$7:$E$147,2,FALSE),"")</f>
        <v/>
      </c>
      <c r="V61" s="114" t="s">
        <v>248</v>
      </c>
      <c r="W61" s="114">
        <f t="shared" si="75"/>
        <v>0</v>
      </c>
      <c r="X61" s="114">
        <f t="shared" si="75"/>
        <v>0</v>
      </c>
      <c r="Y61" s="114">
        <f t="shared" si="75"/>
        <v>0</v>
      </c>
      <c r="Z61" s="114">
        <f t="shared" si="75"/>
        <v>0</v>
      </c>
      <c r="AA61" s="114">
        <f t="shared" si="75"/>
        <v>0</v>
      </c>
      <c r="AB61" s="114">
        <f t="shared" si="75"/>
        <v>3</v>
      </c>
      <c r="AC61" s="154">
        <f t="shared" si="75"/>
        <v>0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/>
      <c r="D62" s="56"/>
      <c r="E62" s="56">
        <f t="shared" si="63"/>
        <v>0</v>
      </c>
      <c r="F62" s="56">
        <f t="shared" si="64"/>
        <v>0</v>
      </c>
      <c r="G62" s="56">
        <f t="shared" si="65"/>
        <v>0</v>
      </c>
      <c r="H62" s="56">
        <f t="shared" si="66"/>
        <v>0</v>
      </c>
      <c r="I62" s="56">
        <f t="shared" si="67"/>
        <v>0</v>
      </c>
      <c r="J62" s="56">
        <f t="shared" si="68"/>
        <v>0</v>
      </c>
      <c r="K62" s="57"/>
      <c r="L62" s="56">
        <f t="shared" si="69"/>
        <v>0</v>
      </c>
      <c r="M62" s="56">
        <f t="shared" si="70"/>
        <v>0</v>
      </c>
      <c r="N62" s="56">
        <f t="shared" si="71"/>
        <v>0</v>
      </c>
      <c r="O62" s="56">
        <f t="shared" si="72"/>
        <v>0</v>
      </c>
      <c r="P62" s="56">
        <f t="shared" si="73"/>
        <v>0</v>
      </c>
      <c r="Q62" s="56">
        <f t="shared" si="74"/>
        <v>0</v>
      </c>
      <c r="R62" s="56"/>
      <c r="S62" s="55"/>
      <c r="T62" s="34"/>
      <c r="U62" s="153" t="str">
        <f>IFERROR(VLOOKUP(V62,Resumo!$D$7:$E$147,2,FALSE),"")</f>
        <v/>
      </c>
      <c r="V62" s="114"/>
      <c r="W62" s="114">
        <f t="shared" si="75"/>
        <v>0</v>
      </c>
      <c r="X62" s="114">
        <f t="shared" si="75"/>
        <v>0</v>
      </c>
      <c r="Y62" s="114">
        <f t="shared" si="75"/>
        <v>0</v>
      </c>
      <c r="Z62" s="114">
        <f t="shared" si="75"/>
        <v>0</v>
      </c>
      <c r="AA62" s="114">
        <f t="shared" si="75"/>
        <v>0</v>
      </c>
      <c r="AB62" s="114">
        <f t="shared" si="75"/>
        <v>0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/>
      <c r="D63" s="56"/>
      <c r="E63" s="56">
        <f t="shared" si="63"/>
        <v>0</v>
      </c>
      <c r="F63" s="56">
        <f t="shared" si="64"/>
        <v>0</v>
      </c>
      <c r="G63" s="56">
        <f t="shared" si="65"/>
        <v>0</v>
      </c>
      <c r="H63" s="56">
        <f t="shared" si="66"/>
        <v>0</v>
      </c>
      <c r="I63" s="56">
        <f t="shared" si="67"/>
        <v>0</v>
      </c>
      <c r="J63" s="56">
        <f t="shared" si="68"/>
        <v>0</v>
      </c>
      <c r="K63" s="57"/>
      <c r="L63" s="56">
        <f t="shared" si="69"/>
        <v>0</v>
      </c>
      <c r="M63" s="56">
        <f t="shared" si="70"/>
        <v>0</v>
      </c>
      <c r="N63" s="56">
        <f t="shared" si="71"/>
        <v>0</v>
      </c>
      <c r="O63" s="56">
        <f t="shared" si="72"/>
        <v>0</v>
      </c>
      <c r="P63" s="56">
        <f t="shared" si="73"/>
        <v>0</v>
      </c>
      <c r="Q63" s="56">
        <f t="shared" si="74"/>
        <v>0</v>
      </c>
      <c r="R63" s="56"/>
      <c r="S63" s="55"/>
      <c r="T63" s="34"/>
      <c r="U63" s="153" t="str">
        <f>IFERROR(VLOOKUP(V63,Resumo!$D$7:$E$147,2,FALSE),"")</f>
        <v/>
      </c>
      <c r="V63" s="114"/>
      <c r="W63" s="114">
        <f t="shared" si="75"/>
        <v>0</v>
      </c>
      <c r="X63" s="114">
        <f t="shared" si="75"/>
        <v>0</v>
      </c>
      <c r="Y63" s="114">
        <f t="shared" si="75"/>
        <v>0</v>
      </c>
      <c r="Z63" s="114">
        <f t="shared" si="75"/>
        <v>0</v>
      </c>
      <c r="AA63" s="114">
        <f t="shared" si="75"/>
        <v>0</v>
      </c>
      <c r="AB63" s="114">
        <f t="shared" si="75"/>
        <v>0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/>
      <c r="D64" s="56"/>
      <c r="E64" s="56">
        <f t="shared" si="63"/>
        <v>0</v>
      </c>
      <c r="F64" s="56">
        <f t="shared" si="64"/>
        <v>0</v>
      </c>
      <c r="G64" s="56">
        <f t="shared" si="65"/>
        <v>0</v>
      </c>
      <c r="H64" s="56">
        <f t="shared" si="66"/>
        <v>0</v>
      </c>
      <c r="I64" s="56">
        <f t="shared" si="67"/>
        <v>0</v>
      </c>
      <c r="J64" s="56">
        <f t="shared" si="68"/>
        <v>0</v>
      </c>
      <c r="K64" s="57"/>
      <c r="L64" s="56">
        <f t="shared" si="69"/>
        <v>0</v>
      </c>
      <c r="M64" s="56">
        <f t="shared" si="70"/>
        <v>0</v>
      </c>
      <c r="N64" s="56">
        <f t="shared" si="71"/>
        <v>0</v>
      </c>
      <c r="O64" s="56">
        <f t="shared" si="72"/>
        <v>0</v>
      </c>
      <c r="P64" s="56">
        <f t="shared" si="73"/>
        <v>0</v>
      </c>
      <c r="Q64" s="56">
        <f t="shared" si="74"/>
        <v>0</v>
      </c>
      <c r="R64" s="56"/>
      <c r="S64" s="55"/>
      <c r="T64" s="34"/>
      <c r="U64" s="153" t="str">
        <f>IFERROR(VLOOKUP(V64,Resumo!$D$7:$E$147,2,FALSE),"")</f>
        <v/>
      </c>
      <c r="V64" s="114"/>
      <c r="W64" s="114">
        <f t="shared" si="75"/>
        <v>0</v>
      </c>
      <c r="X64" s="114">
        <f t="shared" si="75"/>
        <v>0</v>
      </c>
      <c r="Y64" s="114">
        <f t="shared" si="75"/>
        <v>0</v>
      </c>
      <c r="Z64" s="114">
        <f t="shared" si="75"/>
        <v>0</v>
      </c>
      <c r="AA64" s="114">
        <f t="shared" si="75"/>
        <v>0</v>
      </c>
      <c r="AB64" s="114">
        <f t="shared" si="75"/>
        <v>0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0</v>
      </c>
      <c r="G65" s="56">
        <f t="shared" si="65"/>
        <v>0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0</v>
      </c>
      <c r="N65" s="56">
        <f t="shared" si="71"/>
        <v>0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/>
      </c>
      <c r="V65" s="114"/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0</v>
      </c>
      <c r="AA65" s="114">
        <f t="shared" si="75"/>
        <v>0</v>
      </c>
      <c r="AB65" s="114">
        <f t="shared" si="75"/>
        <v>0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0</v>
      </c>
      <c r="G66" s="67">
        <f t="shared" si="65"/>
        <v>0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0</v>
      </c>
      <c r="N66" s="67">
        <f t="shared" si="71"/>
        <v>0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/>
      <c r="D69" s="49">
        <f>SUM(D70:D79)</f>
        <v>0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0</v>
      </c>
      <c r="S69" s="48"/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/>
      <c r="D70" s="56"/>
      <c r="E70" s="56">
        <f t="shared" ref="E70:E79" si="76">IF((C70=""),0,IF($D$69=$R$69,1,IF($D$69&gt;$R$69,3,IF($D$69&lt;$R$69,0))))</f>
        <v>0</v>
      </c>
      <c r="F70" s="56">
        <f t="shared" ref="F70:F79" si="77">$D$69</f>
        <v>0</v>
      </c>
      <c r="G70" s="56">
        <f t="shared" ref="G70:G79" si="78">$R$69</f>
        <v>0</v>
      </c>
      <c r="H70" s="56">
        <f t="shared" ref="H70:H79" si="79">IF((C70=""),0,IF($D$69&gt;$R$69,1,0))</f>
        <v>0</v>
      </c>
      <c r="I70" s="56">
        <f t="shared" ref="I70:I79" si="80">IF((C70=""),0,IF($D$69=$R$69,1,0))</f>
        <v>0</v>
      </c>
      <c r="J70" s="56">
        <f t="shared" ref="J70:J79" si="81">IF((C70=""),0,IF($D$69&lt;$R$69,1,0))</f>
        <v>0</v>
      </c>
      <c r="K70" s="57"/>
      <c r="L70" s="56">
        <f t="shared" ref="L70:L79" si="82">IF((S70=""),0,IF($D$69=$R$69,1,IF($D$69&lt;$R$69,3,IF($D$69&gt;$R$69,0))))</f>
        <v>0</v>
      </c>
      <c r="M70" s="56">
        <f t="shared" ref="M70:M79" si="83">$R$69</f>
        <v>0</v>
      </c>
      <c r="N70" s="56">
        <f t="shared" ref="N70:N79" si="84">$D$69</f>
        <v>0</v>
      </c>
      <c r="O70" s="56">
        <f t="shared" ref="O70:O79" si="85">IF((S70=""),0,IF($D$69&lt;$R$69,1,0))</f>
        <v>0</v>
      </c>
      <c r="P70" s="56">
        <f t="shared" ref="P70:P79" si="86">IF((S70=""),0,IF($D$69=$R$69,1,0))</f>
        <v>0</v>
      </c>
      <c r="Q70" s="56">
        <f t="shared" ref="Q70:Q79" si="87">IF((S70=""),0,IF($D$69&gt;$R$69,1,0))</f>
        <v>0</v>
      </c>
      <c r="R70" s="56"/>
      <c r="S70" s="55"/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/>
      <c r="D71" s="56"/>
      <c r="E71" s="56">
        <f t="shared" si="76"/>
        <v>0</v>
      </c>
      <c r="F71" s="56">
        <f t="shared" si="77"/>
        <v>0</v>
      </c>
      <c r="G71" s="56">
        <f t="shared" si="78"/>
        <v>0</v>
      </c>
      <c r="H71" s="56">
        <f t="shared" si="79"/>
        <v>0</v>
      </c>
      <c r="I71" s="56">
        <f t="shared" si="80"/>
        <v>0</v>
      </c>
      <c r="J71" s="56">
        <f t="shared" si="81"/>
        <v>0</v>
      </c>
      <c r="K71" s="57"/>
      <c r="L71" s="56">
        <f t="shared" si="82"/>
        <v>0</v>
      </c>
      <c r="M71" s="56">
        <f t="shared" si="83"/>
        <v>0</v>
      </c>
      <c r="N71" s="56">
        <f t="shared" si="84"/>
        <v>0</v>
      </c>
      <c r="O71" s="56">
        <f t="shared" si="85"/>
        <v>0</v>
      </c>
      <c r="P71" s="56">
        <f t="shared" si="86"/>
        <v>0</v>
      </c>
      <c r="Q71" s="56">
        <f t="shared" si="87"/>
        <v>0</v>
      </c>
      <c r="R71" s="56"/>
      <c r="S71" s="55"/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/>
      <c r="D72" s="56"/>
      <c r="E72" s="56">
        <f t="shared" si="76"/>
        <v>0</v>
      </c>
      <c r="F72" s="56">
        <f t="shared" si="77"/>
        <v>0</v>
      </c>
      <c r="G72" s="56">
        <f t="shared" si="78"/>
        <v>0</v>
      </c>
      <c r="H72" s="56">
        <f t="shared" si="79"/>
        <v>0</v>
      </c>
      <c r="I72" s="56">
        <f t="shared" si="80"/>
        <v>0</v>
      </c>
      <c r="J72" s="56">
        <f t="shared" si="81"/>
        <v>0</v>
      </c>
      <c r="K72" s="57"/>
      <c r="L72" s="56">
        <f t="shared" si="82"/>
        <v>0</v>
      </c>
      <c r="M72" s="56">
        <f t="shared" si="83"/>
        <v>0</v>
      </c>
      <c r="N72" s="56">
        <f t="shared" si="84"/>
        <v>0</v>
      </c>
      <c r="O72" s="56">
        <f t="shared" si="85"/>
        <v>0</v>
      </c>
      <c r="P72" s="56">
        <f t="shared" si="86"/>
        <v>0</v>
      </c>
      <c r="Q72" s="56">
        <f t="shared" si="87"/>
        <v>0</v>
      </c>
      <c r="R72" s="56"/>
      <c r="S72" s="55"/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/>
      <c r="D73" s="56"/>
      <c r="E73" s="56">
        <f t="shared" si="76"/>
        <v>0</v>
      </c>
      <c r="F73" s="56">
        <f t="shared" si="77"/>
        <v>0</v>
      </c>
      <c r="G73" s="56">
        <f t="shared" si="78"/>
        <v>0</v>
      </c>
      <c r="H73" s="56">
        <f t="shared" si="79"/>
        <v>0</v>
      </c>
      <c r="I73" s="56">
        <f t="shared" si="80"/>
        <v>0</v>
      </c>
      <c r="J73" s="56">
        <f t="shared" si="81"/>
        <v>0</v>
      </c>
      <c r="K73" s="57"/>
      <c r="L73" s="56">
        <f t="shared" si="82"/>
        <v>0</v>
      </c>
      <c r="M73" s="56">
        <f t="shared" si="83"/>
        <v>0</v>
      </c>
      <c r="N73" s="56">
        <f t="shared" si="84"/>
        <v>0</v>
      </c>
      <c r="O73" s="56">
        <f t="shared" si="85"/>
        <v>0</v>
      </c>
      <c r="P73" s="56">
        <f t="shared" si="86"/>
        <v>0</v>
      </c>
      <c r="Q73" s="56">
        <f t="shared" si="87"/>
        <v>0</v>
      </c>
      <c r="R73" s="56"/>
      <c r="S73" s="55"/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/>
      <c r="D74" s="56"/>
      <c r="E74" s="56">
        <f t="shared" si="76"/>
        <v>0</v>
      </c>
      <c r="F74" s="56">
        <f t="shared" si="77"/>
        <v>0</v>
      </c>
      <c r="G74" s="56">
        <f t="shared" si="78"/>
        <v>0</v>
      </c>
      <c r="H74" s="56">
        <f t="shared" si="79"/>
        <v>0</v>
      </c>
      <c r="I74" s="56">
        <f t="shared" si="80"/>
        <v>0</v>
      </c>
      <c r="J74" s="56">
        <f t="shared" si="81"/>
        <v>0</v>
      </c>
      <c r="K74" s="57"/>
      <c r="L74" s="56">
        <f t="shared" si="82"/>
        <v>0</v>
      </c>
      <c r="M74" s="56">
        <f t="shared" si="83"/>
        <v>0</v>
      </c>
      <c r="N74" s="56">
        <f t="shared" si="84"/>
        <v>0</v>
      </c>
      <c r="O74" s="56">
        <f t="shared" si="85"/>
        <v>0</v>
      </c>
      <c r="P74" s="56">
        <f t="shared" si="86"/>
        <v>0</v>
      </c>
      <c r="Q74" s="56">
        <f t="shared" si="87"/>
        <v>0</v>
      </c>
      <c r="R74" s="56"/>
      <c r="S74" s="55"/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/>
      <c r="D75" s="56"/>
      <c r="E75" s="56">
        <f t="shared" si="76"/>
        <v>0</v>
      </c>
      <c r="F75" s="56">
        <f t="shared" si="77"/>
        <v>0</v>
      </c>
      <c r="G75" s="56">
        <f t="shared" si="78"/>
        <v>0</v>
      </c>
      <c r="H75" s="56">
        <f t="shared" si="79"/>
        <v>0</v>
      </c>
      <c r="I75" s="56">
        <f t="shared" si="80"/>
        <v>0</v>
      </c>
      <c r="J75" s="56">
        <f t="shared" si="81"/>
        <v>0</v>
      </c>
      <c r="K75" s="57"/>
      <c r="L75" s="56">
        <f t="shared" si="82"/>
        <v>0</v>
      </c>
      <c r="M75" s="56">
        <f t="shared" si="83"/>
        <v>0</v>
      </c>
      <c r="N75" s="56">
        <f t="shared" si="84"/>
        <v>0</v>
      </c>
      <c r="O75" s="56">
        <f t="shared" si="85"/>
        <v>0</v>
      </c>
      <c r="P75" s="56">
        <f t="shared" si="86"/>
        <v>0</v>
      </c>
      <c r="Q75" s="56">
        <f t="shared" si="87"/>
        <v>0</v>
      </c>
      <c r="R75" s="56"/>
      <c r="S75" s="55"/>
      <c r="T75" s="34"/>
      <c r="U75" s="153" t="str">
        <f>IFERROR(VLOOKUP(V75,Resumo!$D$7:$E$147,2,FALSE),"")</f>
        <v/>
      </c>
      <c r="V75" s="114"/>
      <c r="W75" s="114">
        <f t="shared" ref="W75:AC76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/>
      <c r="D76" s="56"/>
      <c r="E76" s="56">
        <f t="shared" si="76"/>
        <v>0</v>
      </c>
      <c r="F76" s="56">
        <f t="shared" si="77"/>
        <v>0</v>
      </c>
      <c r="G76" s="56">
        <f t="shared" si="78"/>
        <v>0</v>
      </c>
      <c r="H76" s="56">
        <f t="shared" si="79"/>
        <v>0</v>
      </c>
      <c r="I76" s="56">
        <f t="shared" si="80"/>
        <v>0</v>
      </c>
      <c r="J76" s="56">
        <f t="shared" si="81"/>
        <v>0</v>
      </c>
      <c r="K76" s="57"/>
      <c r="L76" s="56">
        <f t="shared" si="82"/>
        <v>0</v>
      </c>
      <c r="M76" s="56">
        <f t="shared" si="83"/>
        <v>0</v>
      </c>
      <c r="N76" s="56">
        <f t="shared" si="84"/>
        <v>0</v>
      </c>
      <c r="O76" s="56">
        <f t="shared" si="85"/>
        <v>0</v>
      </c>
      <c r="P76" s="56">
        <f t="shared" si="86"/>
        <v>0</v>
      </c>
      <c r="Q76" s="56">
        <f t="shared" si="87"/>
        <v>0</v>
      </c>
      <c r="R76" s="56"/>
      <c r="S76" s="55"/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/>
      <c r="D77" s="56"/>
      <c r="E77" s="56">
        <f t="shared" si="76"/>
        <v>0</v>
      </c>
      <c r="F77" s="56">
        <f t="shared" si="77"/>
        <v>0</v>
      </c>
      <c r="G77" s="56">
        <f t="shared" si="78"/>
        <v>0</v>
      </c>
      <c r="H77" s="56">
        <f t="shared" si="79"/>
        <v>0</v>
      </c>
      <c r="I77" s="56">
        <f t="shared" si="80"/>
        <v>0</v>
      </c>
      <c r="J77" s="56">
        <f t="shared" si="81"/>
        <v>0</v>
      </c>
      <c r="K77" s="57"/>
      <c r="L77" s="56">
        <f t="shared" si="82"/>
        <v>0</v>
      </c>
      <c r="M77" s="56">
        <f t="shared" si="83"/>
        <v>0</v>
      </c>
      <c r="N77" s="56">
        <f t="shared" si="84"/>
        <v>0</v>
      </c>
      <c r="O77" s="56">
        <f t="shared" si="85"/>
        <v>0</v>
      </c>
      <c r="P77" s="56">
        <f t="shared" si="86"/>
        <v>0</v>
      </c>
      <c r="Q77" s="56">
        <f t="shared" si="87"/>
        <v>0</v>
      </c>
      <c r="R77" s="56"/>
      <c r="S77" s="55"/>
      <c r="T77" s="34"/>
      <c r="U77" s="118"/>
      <c r="V77" s="118"/>
      <c r="W77" s="118"/>
      <c r="X77" s="118"/>
      <c r="Y77" s="118"/>
      <c r="Z77" s="118"/>
      <c r="AA77" s="118"/>
      <c r="AB77" s="118"/>
      <c r="AC77" s="119"/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0</v>
      </c>
      <c r="G78" s="56">
        <f t="shared" si="78"/>
        <v>0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0</v>
      </c>
      <c r="N78" s="56">
        <f t="shared" si="84"/>
        <v>0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0</v>
      </c>
      <c r="G79" s="67">
        <f t="shared" si="78"/>
        <v>0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0</v>
      </c>
      <c r="N79" s="67">
        <f t="shared" si="84"/>
        <v>0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8:BG8"/>
    <mergeCell ref="BB9:BG10"/>
    <mergeCell ref="AV14:BA14"/>
    <mergeCell ref="BH14:BM14"/>
    <mergeCell ref="AV15:BA16"/>
    <mergeCell ref="BH15:BM16"/>
    <mergeCell ref="BB22:BG22"/>
    <mergeCell ref="BB23:BG24"/>
    <mergeCell ref="AU27:AZ27"/>
    <mergeCell ref="BI27:BN27"/>
    <mergeCell ref="AU28:AZ29"/>
    <mergeCell ref="BI28:BN29"/>
    <mergeCell ref="U39:V39"/>
    <mergeCell ref="U40:V40"/>
    <mergeCell ref="AB37:AB40"/>
    <mergeCell ref="AC37:AC40"/>
    <mergeCell ref="U37:V37"/>
    <mergeCell ref="W37:W40"/>
    <mergeCell ref="X37:X40"/>
    <mergeCell ref="Y37:Y40"/>
    <mergeCell ref="Z37:Z40"/>
    <mergeCell ref="BB31:BG31"/>
    <mergeCell ref="BB32:BG33"/>
    <mergeCell ref="BB35:BG35"/>
    <mergeCell ref="BB36:BG37"/>
    <mergeCell ref="AA37:AA40"/>
    <mergeCell ref="AI37:AI40"/>
    <mergeCell ref="AG38:AG40"/>
    <mergeCell ref="AD37:AD40"/>
    <mergeCell ref="AE37:AE40"/>
    <mergeCell ref="AF37:AF40"/>
    <mergeCell ref="AH37:AH40"/>
  </mergeCells>
  <conditionalFormatting sqref="C4">
    <cfRule type="cellIs" dxfId="2195" priority="23" operator="equal">
      <formula>"Laranja"</formula>
    </cfRule>
    <cfRule type="cellIs" dxfId="2194" priority="29" operator="equal">
      <formula>"Vermelho"</formula>
    </cfRule>
    <cfRule type="cellIs" dxfId="2193" priority="28" operator="equal">
      <formula>"Verde"</formula>
    </cfRule>
    <cfRule type="cellIs" dxfId="2192" priority="27" operator="equal">
      <formula>"Amarelo"</formula>
    </cfRule>
    <cfRule type="cellIs" dxfId="2191" priority="26" operator="equal">
      <formula>"Cinza"</formula>
    </cfRule>
    <cfRule type="cellIs" dxfId="2190" priority="25" operator="equal">
      <formula>"Roxo"</formula>
    </cfRule>
    <cfRule type="cellIs" dxfId="2189" priority="24" operator="equal">
      <formula>"Preto"</formula>
    </cfRule>
    <cfRule type="cellIs" dxfId="2188" priority="30" operator="equal">
      <formula>"Azul"</formula>
    </cfRule>
  </conditionalFormatting>
  <conditionalFormatting sqref="C17">
    <cfRule type="cellIs" dxfId="2187" priority="41" operator="equal">
      <formula>"Roxo"</formula>
    </cfRule>
    <cfRule type="cellIs" dxfId="2186" priority="42" operator="equal">
      <formula>"Cinza"</formula>
    </cfRule>
    <cfRule type="cellIs" dxfId="2185" priority="43" operator="equal">
      <formula>"Amarelo"</formula>
    </cfRule>
    <cfRule type="cellIs" dxfId="2184" priority="44" operator="equal">
      <formula>"Verde"</formula>
    </cfRule>
    <cfRule type="cellIs" dxfId="2183" priority="39" operator="equal">
      <formula>"Laranja"</formula>
    </cfRule>
    <cfRule type="cellIs" dxfId="2182" priority="46" operator="equal">
      <formula>"Azul"</formula>
    </cfRule>
    <cfRule type="cellIs" dxfId="2181" priority="40" operator="equal">
      <formula>"Preto"</formula>
    </cfRule>
    <cfRule type="cellIs" dxfId="2180" priority="45" operator="equal">
      <formula>"Vermelho"</formula>
    </cfRule>
  </conditionalFormatting>
  <conditionalFormatting sqref="C30">
    <cfRule type="cellIs" dxfId="2179" priority="55" operator="equal">
      <formula>"Laranja"</formula>
    </cfRule>
    <cfRule type="cellIs" dxfId="2178" priority="62" operator="equal">
      <formula>"Azul"</formula>
    </cfRule>
    <cfRule type="cellIs" dxfId="2177" priority="60" operator="equal">
      <formula>"Verde"</formula>
    </cfRule>
    <cfRule type="cellIs" dxfId="2176" priority="59" operator="equal">
      <formula>"Amarelo"</formula>
    </cfRule>
    <cfRule type="cellIs" dxfId="2175" priority="58" operator="equal">
      <formula>"Cinza"</formula>
    </cfRule>
    <cfRule type="cellIs" dxfId="2174" priority="61" operator="equal">
      <formula>"Vermelho"</formula>
    </cfRule>
    <cfRule type="cellIs" dxfId="2173" priority="57" operator="equal">
      <formula>"Roxo"</formula>
    </cfRule>
    <cfRule type="cellIs" dxfId="2172" priority="56" operator="equal">
      <formula>"Preto"</formula>
    </cfRule>
  </conditionalFormatting>
  <conditionalFormatting sqref="C43">
    <cfRule type="cellIs" dxfId="2171" priority="78" operator="equal">
      <formula>"Azul"</formula>
    </cfRule>
    <cfRule type="cellIs" dxfId="2170" priority="77" operator="equal">
      <formula>"Vermelho"</formula>
    </cfRule>
    <cfRule type="cellIs" dxfId="2169" priority="76" operator="equal">
      <formula>"Verde"</formula>
    </cfRule>
    <cfRule type="cellIs" dxfId="2168" priority="75" operator="equal">
      <formula>"Amarelo"</formula>
    </cfRule>
    <cfRule type="cellIs" dxfId="2167" priority="74" operator="equal">
      <formula>"Cinza"</formula>
    </cfRule>
    <cfRule type="cellIs" dxfId="2166" priority="73" operator="equal">
      <formula>"Roxo"</formula>
    </cfRule>
    <cfRule type="cellIs" dxfId="2165" priority="71" operator="equal">
      <formula>"Laranja"</formula>
    </cfRule>
    <cfRule type="cellIs" dxfId="2164" priority="72" operator="equal">
      <formula>"Preto"</formula>
    </cfRule>
  </conditionalFormatting>
  <conditionalFormatting sqref="C56">
    <cfRule type="cellIs" dxfId="2163" priority="89" operator="equal">
      <formula>"Roxo"</formula>
    </cfRule>
    <cfRule type="cellIs" dxfId="2162" priority="87" operator="equal">
      <formula>"Laranja"</formula>
    </cfRule>
    <cfRule type="cellIs" dxfId="2161" priority="90" operator="equal">
      <formula>"Cinza"</formula>
    </cfRule>
    <cfRule type="cellIs" dxfId="2160" priority="91" operator="equal">
      <formula>"Amarelo"</formula>
    </cfRule>
    <cfRule type="cellIs" dxfId="2159" priority="92" operator="equal">
      <formula>"Verde"</formula>
    </cfRule>
    <cfRule type="cellIs" dxfId="2158" priority="93" operator="equal">
      <formula>"Vermelho"</formula>
    </cfRule>
    <cfRule type="cellIs" dxfId="2157" priority="94" operator="equal">
      <formula>"Azul"</formula>
    </cfRule>
    <cfRule type="cellIs" dxfId="2156" priority="88" operator="equal">
      <formula>"Preto"</formula>
    </cfRule>
  </conditionalFormatting>
  <conditionalFormatting sqref="C69">
    <cfRule type="cellIs" dxfId="2155" priority="103" operator="equal">
      <formula>"Laranja"</formula>
    </cfRule>
    <cfRule type="cellIs" dxfId="2154" priority="108" operator="equal">
      <formula>"Verde"</formula>
    </cfRule>
    <cfRule type="cellIs" dxfId="2153" priority="107" operator="equal">
      <formula>"Amarelo"</formula>
    </cfRule>
    <cfRule type="cellIs" dxfId="2152" priority="106" operator="equal">
      <formula>"Cinza"</formula>
    </cfRule>
    <cfRule type="cellIs" dxfId="2151" priority="105" operator="equal">
      <formula>"Roxo"</formula>
    </cfRule>
    <cfRule type="cellIs" dxfId="2150" priority="104" operator="equal">
      <formula>"Preto"</formula>
    </cfRule>
    <cfRule type="cellIs" dxfId="2149" priority="110" operator="equal">
      <formula>"Azul"</formula>
    </cfRule>
    <cfRule type="cellIs" dxfId="2148" priority="109" operator="equal">
      <formula>"Vermelho"</formula>
    </cfRule>
  </conditionalFormatting>
  <conditionalFormatting sqref="C82">
    <cfRule type="cellIs" dxfId="2147" priority="126" operator="equal">
      <formula>"Azul"</formula>
    </cfRule>
    <cfRule type="cellIs" dxfId="2146" priority="119" operator="equal">
      <formula>"Laranja"</formula>
    </cfRule>
    <cfRule type="cellIs" dxfId="2145" priority="120" operator="equal">
      <formula>"Preto"</formula>
    </cfRule>
    <cfRule type="cellIs" dxfId="2144" priority="121" operator="equal">
      <formula>"Roxo"</formula>
    </cfRule>
    <cfRule type="cellIs" dxfId="2143" priority="122" operator="equal">
      <formula>"Cinza"</formula>
    </cfRule>
    <cfRule type="cellIs" dxfId="2142" priority="123" operator="equal">
      <formula>"Amarelo"</formula>
    </cfRule>
    <cfRule type="cellIs" dxfId="2141" priority="124" operator="equal">
      <formula>"Verde"</formula>
    </cfRule>
    <cfRule type="cellIs" dxfId="2140" priority="125" operator="equal">
      <formula>"Vermelho"</formula>
    </cfRule>
  </conditionalFormatting>
  <conditionalFormatting sqref="C95">
    <cfRule type="cellIs" dxfId="2139" priority="142" operator="equal">
      <formula>"Azul"</formula>
    </cfRule>
    <cfRule type="cellIs" dxfId="2138" priority="141" operator="equal">
      <formula>"Vermelho"</formula>
    </cfRule>
    <cfRule type="cellIs" dxfId="2137" priority="140" operator="equal">
      <formula>"Verde"</formula>
    </cfRule>
    <cfRule type="cellIs" dxfId="2136" priority="139" operator="equal">
      <formula>"Amarelo"</formula>
    </cfRule>
    <cfRule type="cellIs" dxfId="2135" priority="138" operator="equal">
      <formula>"Cinza"</formula>
    </cfRule>
    <cfRule type="cellIs" dxfId="2134" priority="137" operator="equal">
      <formula>"Roxo"</formula>
    </cfRule>
    <cfRule type="cellIs" dxfId="2133" priority="136" operator="equal">
      <formula>"Preto"</formula>
    </cfRule>
    <cfRule type="cellIs" dxfId="2132" priority="135" operator="equal">
      <formula>"Laranja"</formula>
    </cfRule>
  </conditionalFormatting>
  <conditionalFormatting sqref="C108">
    <cfRule type="cellIs" dxfId="2131" priority="154" operator="equal">
      <formula>"Cinza"</formula>
    </cfRule>
    <cfRule type="cellIs" dxfId="2130" priority="153" operator="equal">
      <formula>"Roxo"</formula>
    </cfRule>
    <cfRule type="cellIs" dxfId="2129" priority="152" operator="equal">
      <formula>"Preto"</formula>
    </cfRule>
    <cfRule type="cellIs" dxfId="2128" priority="151" operator="equal">
      <formula>"Laranja"</formula>
    </cfRule>
    <cfRule type="cellIs" dxfId="2127" priority="158" operator="equal">
      <formula>"Azul"</formula>
    </cfRule>
    <cfRule type="cellIs" dxfId="2126" priority="157" operator="equal">
      <formula>"Vermelho"</formula>
    </cfRule>
    <cfRule type="cellIs" dxfId="2125" priority="156" operator="equal">
      <formula>"Verde"</formula>
    </cfRule>
    <cfRule type="cellIs" dxfId="2124" priority="155" operator="equal">
      <formula>"Amarelo"</formula>
    </cfRule>
  </conditionalFormatting>
  <conditionalFormatting sqref="C121">
    <cfRule type="cellIs" dxfId="2123" priority="174" operator="equal">
      <formula>"Azul"</formula>
    </cfRule>
    <cfRule type="cellIs" dxfId="2122" priority="168" operator="equal">
      <formula>"Preto"</formula>
    </cfRule>
    <cfRule type="cellIs" dxfId="2121" priority="167" operator="equal">
      <formula>"Laranja"</formula>
    </cfRule>
    <cfRule type="cellIs" dxfId="2120" priority="169" operator="equal">
      <formula>"Roxo"</formula>
    </cfRule>
    <cfRule type="cellIs" dxfId="2119" priority="170" operator="equal">
      <formula>"Cinza"</formula>
    </cfRule>
    <cfRule type="cellIs" dxfId="2118" priority="171" operator="equal">
      <formula>"Amarelo"</formula>
    </cfRule>
    <cfRule type="cellIs" dxfId="2117" priority="172" operator="equal">
      <formula>"Verde"</formula>
    </cfRule>
    <cfRule type="cellIs" dxfId="2116" priority="173" operator="equal">
      <formula>"Vermelho"</formula>
    </cfRule>
  </conditionalFormatting>
  <conditionalFormatting sqref="S4">
    <cfRule type="cellIs" dxfId="2115" priority="31" operator="equal">
      <formula>"Laranja"</formula>
    </cfRule>
    <cfRule type="cellIs" dxfId="2114" priority="35" operator="equal">
      <formula>"Amarelo"</formula>
    </cfRule>
    <cfRule type="cellIs" dxfId="2113" priority="36" operator="equal">
      <formula>"Verde"</formula>
    </cfRule>
    <cfRule type="cellIs" dxfId="2112" priority="38" operator="equal">
      <formula>"Azul"</formula>
    </cfRule>
    <cfRule type="cellIs" dxfId="2111" priority="32" operator="equal">
      <formula>"Preto"</formula>
    </cfRule>
    <cfRule type="cellIs" dxfId="2110" priority="33" operator="equal">
      <formula>"Roxo"</formula>
    </cfRule>
    <cfRule type="cellIs" dxfId="2109" priority="34" operator="equal">
      <formula>"Cinza"</formula>
    </cfRule>
    <cfRule type="cellIs" dxfId="2108" priority="37" operator="equal">
      <formula>"Vermelho"</formula>
    </cfRule>
  </conditionalFormatting>
  <conditionalFormatting sqref="S17">
    <cfRule type="cellIs" dxfId="2107" priority="52" operator="equal">
      <formula>"Verde"</formula>
    </cfRule>
    <cfRule type="cellIs" dxfId="2106" priority="53" operator="equal">
      <formula>"Vermelho"</formula>
    </cfRule>
    <cfRule type="cellIs" dxfId="2105" priority="54" operator="equal">
      <formula>"Azul"</formula>
    </cfRule>
    <cfRule type="cellIs" dxfId="2104" priority="47" operator="equal">
      <formula>"Laranja"</formula>
    </cfRule>
    <cfRule type="cellIs" dxfId="2103" priority="48" operator="equal">
      <formula>"Preto"</formula>
    </cfRule>
    <cfRule type="cellIs" dxfId="2102" priority="49" operator="equal">
      <formula>"Roxo"</formula>
    </cfRule>
    <cfRule type="cellIs" dxfId="2101" priority="50" operator="equal">
      <formula>"Cinza"</formula>
    </cfRule>
    <cfRule type="cellIs" dxfId="2100" priority="51" operator="equal">
      <formula>"Amarelo"</formula>
    </cfRule>
  </conditionalFormatting>
  <conditionalFormatting sqref="S30">
    <cfRule type="cellIs" dxfId="2099" priority="67" operator="equal">
      <formula>"Amarelo"</formula>
    </cfRule>
    <cfRule type="cellIs" dxfId="2098" priority="68" operator="equal">
      <formula>"Verde"</formula>
    </cfRule>
    <cfRule type="cellIs" dxfId="2097" priority="69" operator="equal">
      <formula>"Vermelho"</formula>
    </cfRule>
    <cfRule type="cellIs" dxfId="2096" priority="70" operator="equal">
      <formula>"Azul"</formula>
    </cfRule>
    <cfRule type="cellIs" dxfId="2095" priority="63" operator="equal">
      <formula>"Laranja"</formula>
    </cfRule>
    <cfRule type="cellIs" dxfId="2094" priority="64" operator="equal">
      <formula>"Preto"</formula>
    </cfRule>
    <cfRule type="cellIs" dxfId="2093" priority="65" operator="equal">
      <formula>"Roxo"</formula>
    </cfRule>
    <cfRule type="cellIs" dxfId="2092" priority="66" operator="equal">
      <formula>"Cinza"</formula>
    </cfRule>
  </conditionalFormatting>
  <conditionalFormatting sqref="S43">
    <cfRule type="cellIs" dxfId="2091" priority="82" operator="equal">
      <formula>"Cinza"</formula>
    </cfRule>
    <cfRule type="cellIs" dxfId="2090" priority="81" operator="equal">
      <formula>"Roxo"</formula>
    </cfRule>
    <cfRule type="cellIs" dxfId="2089" priority="80" operator="equal">
      <formula>"Preto"</formula>
    </cfRule>
    <cfRule type="cellIs" dxfId="2088" priority="79" operator="equal">
      <formula>"Laranja"</formula>
    </cfRule>
    <cfRule type="cellIs" dxfId="2087" priority="84" operator="equal">
      <formula>"Verde"</formula>
    </cfRule>
    <cfRule type="cellIs" dxfId="2086" priority="85" operator="equal">
      <formula>"Vermelho"</formula>
    </cfRule>
    <cfRule type="cellIs" dxfId="2085" priority="83" operator="equal">
      <formula>"Amarelo"</formula>
    </cfRule>
    <cfRule type="cellIs" dxfId="2084" priority="86" operator="equal">
      <formula>"Azul"</formula>
    </cfRule>
  </conditionalFormatting>
  <conditionalFormatting sqref="S56">
    <cfRule type="cellIs" dxfId="2083" priority="102" operator="equal">
      <formula>"Azul"</formula>
    </cfRule>
    <cfRule type="cellIs" dxfId="2082" priority="101" operator="equal">
      <formula>"Vermelho"</formula>
    </cfRule>
    <cfRule type="cellIs" dxfId="2081" priority="100" operator="equal">
      <formula>"Verde"</formula>
    </cfRule>
    <cfRule type="cellIs" dxfId="2080" priority="99" operator="equal">
      <formula>"Amarelo"</formula>
    </cfRule>
    <cfRule type="cellIs" dxfId="2079" priority="98" operator="equal">
      <formula>"Cinza"</formula>
    </cfRule>
    <cfRule type="cellIs" dxfId="2078" priority="97" operator="equal">
      <formula>"Roxo"</formula>
    </cfRule>
    <cfRule type="cellIs" dxfId="2077" priority="96" operator="equal">
      <formula>"Preto"</formula>
    </cfRule>
    <cfRule type="cellIs" dxfId="2076" priority="95" operator="equal">
      <formula>"Laranja"</formula>
    </cfRule>
  </conditionalFormatting>
  <conditionalFormatting sqref="S69">
    <cfRule type="cellIs" dxfId="2075" priority="111" operator="equal">
      <formula>"Laranja"</formula>
    </cfRule>
    <cfRule type="cellIs" dxfId="2074" priority="112" operator="equal">
      <formula>"Preto"</formula>
    </cfRule>
    <cfRule type="cellIs" dxfId="2073" priority="113" operator="equal">
      <formula>"Roxo"</formula>
    </cfRule>
    <cfRule type="cellIs" dxfId="2072" priority="114" operator="equal">
      <formula>"Cinza"</formula>
    </cfRule>
    <cfRule type="cellIs" dxfId="2071" priority="115" operator="equal">
      <formula>"Amarelo"</formula>
    </cfRule>
    <cfRule type="cellIs" dxfId="2070" priority="116" operator="equal">
      <formula>"Verde"</formula>
    </cfRule>
    <cfRule type="cellIs" dxfId="2069" priority="117" operator="equal">
      <formula>"Vermelho"</formula>
    </cfRule>
    <cfRule type="cellIs" dxfId="2068" priority="118" operator="equal">
      <formula>"Azul"</formula>
    </cfRule>
  </conditionalFormatting>
  <conditionalFormatting sqref="S82">
    <cfRule type="cellIs" dxfId="2067" priority="128" operator="equal">
      <formula>"Preto"</formula>
    </cfRule>
    <cfRule type="cellIs" dxfId="2066" priority="129" operator="equal">
      <formula>"Roxo"</formula>
    </cfRule>
    <cfRule type="cellIs" dxfId="2065" priority="130" operator="equal">
      <formula>"Cinza"</formula>
    </cfRule>
    <cfRule type="cellIs" dxfId="2064" priority="131" operator="equal">
      <formula>"Amarelo"</formula>
    </cfRule>
    <cfRule type="cellIs" dxfId="2063" priority="132" operator="equal">
      <formula>"Verde"</formula>
    </cfRule>
    <cfRule type="cellIs" dxfId="2062" priority="133" operator="equal">
      <formula>"Vermelho"</formula>
    </cfRule>
    <cfRule type="cellIs" dxfId="2061" priority="134" operator="equal">
      <formula>"Azul"</formula>
    </cfRule>
    <cfRule type="cellIs" dxfId="2060" priority="127" operator="equal">
      <formula>"Laranja"</formula>
    </cfRule>
  </conditionalFormatting>
  <conditionalFormatting sqref="S95">
    <cfRule type="cellIs" dxfId="2059" priority="144" operator="equal">
      <formula>"Preto"</formula>
    </cfRule>
    <cfRule type="cellIs" dxfId="2058" priority="150" operator="equal">
      <formula>"Azul"</formula>
    </cfRule>
    <cfRule type="cellIs" dxfId="2057" priority="149" operator="equal">
      <formula>"Vermelho"</formula>
    </cfRule>
    <cfRule type="cellIs" dxfId="2056" priority="148" operator="equal">
      <formula>"Verde"</formula>
    </cfRule>
    <cfRule type="cellIs" dxfId="2055" priority="147" operator="equal">
      <formula>"Amarelo"</formula>
    </cfRule>
    <cfRule type="cellIs" dxfId="2054" priority="146" operator="equal">
      <formula>"Cinza"</formula>
    </cfRule>
    <cfRule type="cellIs" dxfId="2053" priority="145" operator="equal">
      <formula>"Roxo"</formula>
    </cfRule>
    <cfRule type="cellIs" dxfId="2052" priority="143" operator="equal">
      <formula>"Laranja"</formula>
    </cfRule>
  </conditionalFormatting>
  <conditionalFormatting sqref="S108">
    <cfRule type="cellIs" dxfId="2051" priority="159" operator="equal">
      <formula>"Laranja"</formula>
    </cfRule>
    <cfRule type="cellIs" dxfId="2050" priority="160" operator="equal">
      <formula>"Preto"</formula>
    </cfRule>
    <cfRule type="cellIs" dxfId="2049" priority="161" operator="equal">
      <formula>"Roxo"</formula>
    </cfRule>
    <cfRule type="cellIs" dxfId="2048" priority="162" operator="equal">
      <formula>"Cinza"</formula>
    </cfRule>
    <cfRule type="cellIs" dxfId="2047" priority="163" operator="equal">
      <formula>"Amarelo"</formula>
    </cfRule>
    <cfRule type="cellIs" dxfId="2046" priority="164" operator="equal">
      <formula>"Verde"</formula>
    </cfRule>
    <cfRule type="cellIs" dxfId="2045" priority="166" operator="equal">
      <formula>"Azul"</formula>
    </cfRule>
    <cfRule type="cellIs" dxfId="2044" priority="165" operator="equal">
      <formula>"Vermelho"</formula>
    </cfRule>
  </conditionalFormatting>
  <conditionalFormatting sqref="S121">
    <cfRule type="cellIs" dxfId="2043" priority="175" operator="equal">
      <formula>"Laranja"</formula>
    </cfRule>
    <cfRule type="cellIs" dxfId="2042" priority="176" operator="equal">
      <formula>"Preto"</formula>
    </cfRule>
    <cfRule type="cellIs" dxfId="2041" priority="177" operator="equal">
      <formula>"Roxo"</formula>
    </cfRule>
    <cfRule type="cellIs" dxfId="2040" priority="178" operator="equal">
      <formula>"Cinza"</formula>
    </cfRule>
    <cfRule type="cellIs" dxfId="2039" priority="179" operator="equal">
      <formula>"Amarelo"</formula>
    </cfRule>
    <cfRule type="cellIs" dxfId="2038" priority="180" operator="equal">
      <formula>"Verde"</formula>
    </cfRule>
    <cfRule type="cellIs" dxfId="2037" priority="181" operator="equal">
      <formula>"Vermelho"</formula>
    </cfRule>
    <cfRule type="cellIs" dxfId="2036" priority="182" operator="equal">
      <formula>"Azul"</formula>
    </cfRule>
  </conditionalFormatting>
  <conditionalFormatting sqref="W43:AC76 AF44:AF45 AI44:AI45">
    <cfRule type="cellIs" dxfId="2035" priority="15" operator="greaterThan">
      <formula>0</formula>
    </cfRule>
  </conditionalFormatting>
  <conditionalFormatting sqref="AD3:AD5">
    <cfRule type="top10" dxfId="2034" priority="183" rank="1"/>
  </conditionalFormatting>
  <conditionalFormatting sqref="AD6:AD10">
    <cfRule type="top10" dxfId="2033" priority="14" rank="1"/>
  </conditionalFormatting>
  <conditionalFormatting sqref="AD11:AD18">
    <cfRule type="top10" dxfId="2032" priority="13" rank="2"/>
  </conditionalFormatting>
  <conditionalFormatting sqref="AD19:AD23">
    <cfRule type="top10" dxfId="2031" priority="12" rank="1"/>
  </conditionalFormatting>
  <conditionalFormatting sqref="AD24:AD31">
    <cfRule type="top10" dxfId="2030" priority="11" rank="2"/>
  </conditionalFormatting>
  <conditionalFormatting sqref="AD32:AD36">
    <cfRule type="top10" dxfId="2029" priority="10" rank="1"/>
  </conditionalFormatting>
  <conditionalFormatting sqref="AE3:AE36">
    <cfRule type="cellIs" dxfId="2028" priority="1" operator="equal">
      <formula>2</formula>
    </cfRule>
  </conditionalFormatting>
  <conditionalFormatting sqref="AF3:AF5">
    <cfRule type="top10" dxfId="2027" priority="22" rank="1"/>
  </conditionalFormatting>
  <conditionalFormatting sqref="AF6:AF10">
    <cfRule type="top10" dxfId="2026" priority="21" rank="1"/>
  </conditionalFormatting>
  <conditionalFormatting sqref="AF11:AF18">
    <cfRule type="top10" dxfId="2025" priority="20" rank="2"/>
  </conditionalFormatting>
  <conditionalFormatting sqref="AF19:AF23">
    <cfRule type="top10" dxfId="2024" priority="19" rank="1"/>
  </conditionalFormatting>
  <conditionalFormatting sqref="AF24:AF31">
    <cfRule type="top10" dxfId="2023" priority="18" rank="2"/>
  </conditionalFormatting>
  <conditionalFormatting sqref="AF32:AF36">
    <cfRule type="top10" dxfId="2022" priority="17" rank="1"/>
  </conditionalFormatting>
  <conditionalFormatting sqref="AG3:AG36">
    <cfRule type="cellIs" dxfId="2021" priority="16" operator="greaterThan">
      <formula>0</formula>
    </cfRule>
  </conditionalFormatting>
  <conditionalFormatting sqref="AH3:AH5">
    <cfRule type="top10" dxfId="2020" priority="7" bottom="1" rank="1"/>
  </conditionalFormatting>
  <conditionalFormatting sqref="AH6:AH10">
    <cfRule type="top10" dxfId="2019" priority="6" bottom="1" rank="1"/>
  </conditionalFormatting>
  <conditionalFormatting sqref="AH11:AH18">
    <cfRule type="top10" dxfId="2018" priority="5" bottom="1" rank="2"/>
  </conditionalFormatting>
  <conditionalFormatting sqref="AH19:AH23">
    <cfRule type="top10" dxfId="2017" priority="4" bottom="1" rank="1"/>
  </conditionalFormatting>
  <conditionalFormatting sqref="AH1:AI1">
    <cfRule type="cellIs" dxfId="2016" priority="8" operator="equal">
      <formula>2</formula>
    </cfRule>
    <cfRule type="cellIs" dxfId="2015" priority="9" operator="equal">
      <formula>1</formula>
    </cfRule>
  </conditionalFormatting>
  <conditionalFormatting sqref="AI24:AI31">
    <cfRule type="top10" dxfId="2014" priority="3" rank="2"/>
  </conditionalFormatting>
  <conditionalFormatting sqref="AI32:AI36">
    <cfRule type="top10" dxfId="2013" priority="2" rank="1"/>
  </conditionalFormatting>
  <pageMargins left="0.7" right="0.7" top="0.75" bottom="0.75" header="0" footer="0"/>
  <pageSetup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6B705-3008-45DE-B276-0EED24D82E3D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W29" sqref="W29"/>
      <selection pane="topRight" activeCell="W29" sqref="W29"/>
      <selection pane="bottomLeft" activeCell="W29" sqref="W29"/>
      <selection pane="bottomRight" activeCell="BR23" sqref="BR23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W31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164</v>
      </c>
      <c r="W3" s="169">
        <f t="shared" ref="W3:W36" si="0">COUNTIF($C$2:$C$123,V3)+COUNTIF($S$2:$S$123,V3)</f>
        <v>4</v>
      </c>
      <c r="X3" s="164">
        <f t="shared" ref="X3:X36" si="1">SUMIF($C$2:$C$123,V3,$F$2:$F$123)+SUMIF($S$2:$S$123,V3,$M$2:$M$123)</f>
        <v>4</v>
      </c>
      <c r="Y3" s="164">
        <f t="shared" ref="Y3:Y36" si="2">SUMIF($C$2:$C$123,V3,$G$2:$G$123)+SUMIF($S$2:$S$123,V3,$N$2:$N$123)</f>
        <v>4</v>
      </c>
      <c r="Z3" s="164">
        <f t="shared" ref="Z3:Z36" si="3">SUMIF($C$2:$C$123,V3,$H$2:$H$123)+SUMIF($S$2:$S$123,V3,$O$2:$O$123)</f>
        <v>1</v>
      </c>
      <c r="AA3" s="164">
        <f>SUMIF($C$2:$C$123,V3,$I$2:$I$123)+SUMIF($S$2:$S$123,V3,$P$2:P$123)</f>
        <v>2</v>
      </c>
      <c r="AB3" s="174">
        <f t="shared" ref="AB3:AB36" si="4">SUMIF($C$2:$C$123,V3,$J$2:$J$123)+SUMIF($S$2:$S$123,V3,$Q$2:$Q$123)</f>
        <v>1</v>
      </c>
      <c r="AC3" s="180">
        <f t="shared" ref="AC3:AC36" si="5">SUMIF($C$2:$C$123,V3,$E$2:$E$123)+SUMIF($S$2:$S$123,V3,$L$2:$L$123)</f>
        <v>5</v>
      </c>
      <c r="AD3" s="183">
        <f t="shared" ref="AD3:AD36" si="6">IFERROR(IF(W3&gt;=($AI$42*$AI$43),(AC3)/(W3*3),"-"),"-")</f>
        <v>0.41666666666666669</v>
      </c>
      <c r="AE3" s="180">
        <f>IF(W3&gt;0,IF(AH3=MIN($AH$3:$AH$5),2,0),)</f>
        <v>2</v>
      </c>
      <c r="AF3" s="190">
        <f>IF(W3&gt;0,IF(AD3=MAX($AD$3:$AD$5),AC3+AE3+2,AC3+AE3),)</f>
        <v>9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1</v>
      </c>
      <c r="AI3" s="206">
        <f>IFERROR(IF(W3&gt;=($AI$42*$AI$43),X3/W3,"-"),"-")</f>
        <v>1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198</v>
      </c>
      <c r="D4" s="49">
        <f>SUM(D5:D14)</f>
        <v>1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1</v>
      </c>
      <c r="S4" s="149" t="s">
        <v>199</v>
      </c>
      <c r="T4" s="34"/>
      <c r="U4" s="159" t="s">
        <v>18</v>
      </c>
      <c r="V4" s="197" t="s">
        <v>205</v>
      </c>
      <c r="W4" s="170">
        <f t="shared" si="0"/>
        <v>4</v>
      </c>
      <c r="X4" s="52">
        <f t="shared" si="1"/>
        <v>4</v>
      </c>
      <c r="Y4" s="52">
        <f t="shared" si="2"/>
        <v>4</v>
      </c>
      <c r="Z4" s="52">
        <f t="shared" si="3"/>
        <v>1</v>
      </c>
      <c r="AA4" s="52">
        <f>SUMIF($C$2:$C$123,V4,$I$2:$I$123)+SUMIF($S$2:$S$123,V4,$P$2:P$123)</f>
        <v>2</v>
      </c>
      <c r="AB4" s="171">
        <f t="shared" si="4"/>
        <v>1</v>
      </c>
      <c r="AC4" s="178">
        <f t="shared" si="5"/>
        <v>5</v>
      </c>
      <c r="AD4" s="181">
        <f t="shared" si="6"/>
        <v>0.41666666666666669</v>
      </c>
      <c r="AE4" s="178">
        <f>IF(W4&gt;0,IF(AH4=MIN($AH$3:$AH$5),2,0),)</f>
        <v>2</v>
      </c>
      <c r="AF4" s="191">
        <f>IF(W4&gt;0,IF(AD4=MAX($AD$3:$AD$5),AC4+AE4+2,AC4+AE4),)</f>
        <v>9</v>
      </c>
      <c r="AG4" s="187">
        <f t="shared" si="7"/>
        <v>0</v>
      </c>
      <c r="AH4" s="53">
        <f t="shared" si="8"/>
        <v>1</v>
      </c>
      <c r="AI4" s="207">
        <f t="shared" ref="AI4:AI36" si="9">IFERROR(IF(W4&gt;=($AI$42*$AI$43),X4/W4,"-"),"-")</f>
        <v>1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205</v>
      </c>
      <c r="D5" s="56"/>
      <c r="E5" s="56">
        <f t="shared" ref="E5:E14" si="10">IF((C5=""),0,IF($D$4=$R$4,1,IF($D$4&gt;$R$4,3,IF($D$4&lt;$R$4,0))))</f>
        <v>1</v>
      </c>
      <c r="F5" s="56">
        <f t="shared" ref="F5:F14" si="11">$D$4</f>
        <v>1</v>
      </c>
      <c r="G5" s="56">
        <f t="shared" ref="G5:G14" si="12">$R$4</f>
        <v>1</v>
      </c>
      <c r="H5" s="56">
        <f t="shared" ref="H5:H14" si="13">IF((C5=""),0,IF($D$4&gt;$R$4,1,0))</f>
        <v>0</v>
      </c>
      <c r="I5" s="56">
        <f t="shared" ref="I5:I14" si="14">IF((C5=""),0,IF($D$4=$R$4,1,0))</f>
        <v>1</v>
      </c>
      <c r="J5" s="56">
        <f t="shared" ref="J5:J14" si="15">IF((C5=""),0,IF($D$4&lt;$R$4,1,0))</f>
        <v>0</v>
      </c>
      <c r="K5" s="57"/>
      <c r="L5" s="56">
        <f t="shared" ref="L5:L14" si="16">IF((S5=""),0,IF($D$4=$R$4,1,IF($D$4&lt;$R$4,3,IF($D$4&gt;$R$4,0))))</f>
        <v>1</v>
      </c>
      <c r="M5" s="56">
        <f t="shared" ref="M5:M14" si="17">$R$4</f>
        <v>1</v>
      </c>
      <c r="N5" s="56">
        <f t="shared" ref="N5:N14" si="18">$D$4</f>
        <v>1</v>
      </c>
      <c r="O5" s="56">
        <f t="shared" ref="O5:O14" si="19">IF((S5=""),0,IF($D$4&lt;$R$4,1,0))</f>
        <v>0</v>
      </c>
      <c r="P5" s="56">
        <f t="shared" ref="P5:P14" si="20">IF((S5=""),0,IF($D$4=$R$4,1,0))</f>
        <v>1</v>
      </c>
      <c r="Q5" s="56">
        <f t="shared" ref="Q5:Q14" si="21">IF((S5=""),0,IF($D$4&gt;$R$4,1,0))</f>
        <v>0</v>
      </c>
      <c r="R5" s="56"/>
      <c r="S5" s="55" t="s">
        <v>164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13</v>
      </c>
      <c r="D6" s="56"/>
      <c r="E6" s="56">
        <f t="shared" si="10"/>
        <v>1</v>
      </c>
      <c r="F6" s="56">
        <f t="shared" si="11"/>
        <v>1</v>
      </c>
      <c r="G6" s="56">
        <f t="shared" si="12"/>
        <v>1</v>
      </c>
      <c r="H6" s="56">
        <f t="shared" si="13"/>
        <v>0</v>
      </c>
      <c r="I6" s="56">
        <f t="shared" si="14"/>
        <v>1</v>
      </c>
      <c r="J6" s="56">
        <f t="shared" si="15"/>
        <v>0</v>
      </c>
      <c r="K6" s="57"/>
      <c r="L6" s="56">
        <f t="shared" si="16"/>
        <v>1</v>
      </c>
      <c r="M6" s="56">
        <f t="shared" si="17"/>
        <v>1</v>
      </c>
      <c r="N6" s="56">
        <f t="shared" si="18"/>
        <v>1</v>
      </c>
      <c r="O6" s="56">
        <f t="shared" si="19"/>
        <v>0</v>
      </c>
      <c r="P6" s="56">
        <f t="shared" si="20"/>
        <v>1</v>
      </c>
      <c r="Q6" s="56">
        <f t="shared" si="21"/>
        <v>0</v>
      </c>
      <c r="R6" s="56"/>
      <c r="S6" s="55" t="s">
        <v>84</v>
      </c>
      <c r="T6" s="34"/>
      <c r="U6" s="163" t="s">
        <v>78</v>
      </c>
      <c r="V6" s="199" t="s">
        <v>13</v>
      </c>
      <c r="W6" s="169">
        <f t="shared" si="0"/>
        <v>4</v>
      </c>
      <c r="X6" s="164">
        <f t="shared" si="1"/>
        <v>4</v>
      </c>
      <c r="Y6" s="164">
        <f t="shared" si="2"/>
        <v>4</v>
      </c>
      <c r="Z6" s="164">
        <f t="shared" si="3"/>
        <v>1</v>
      </c>
      <c r="AA6" s="164">
        <f>SUMIF($C$2:$C$123,V6,$I$2:$I$123)+SUMIF($S$2:$S$123,V6,$P$2:P$123)</f>
        <v>2</v>
      </c>
      <c r="AB6" s="174">
        <f t="shared" si="4"/>
        <v>1</v>
      </c>
      <c r="AC6" s="180">
        <f t="shared" si="5"/>
        <v>5</v>
      </c>
      <c r="AD6" s="183">
        <f t="shared" si="6"/>
        <v>0.41666666666666669</v>
      </c>
      <c r="AE6" s="180">
        <f>IF(W6&gt;0,IF(AH6=MIN($AH$6:$AH$10),2,0),)</f>
        <v>2</v>
      </c>
      <c r="AF6" s="190">
        <f>IF(W6&gt;0,IF(AD6=MAX($AD$6:$AD$10),AC6+AE6+2,AC6+AE6),)</f>
        <v>9</v>
      </c>
      <c r="AG6" s="189">
        <f t="shared" si="7"/>
        <v>0</v>
      </c>
      <c r="AH6" s="165">
        <f t="shared" si="8"/>
        <v>1</v>
      </c>
      <c r="AI6" s="206">
        <f t="shared" si="9"/>
        <v>1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173</v>
      </c>
      <c r="D7" s="56"/>
      <c r="E7" s="56">
        <f t="shared" si="10"/>
        <v>1</v>
      </c>
      <c r="F7" s="56">
        <f t="shared" si="11"/>
        <v>1</v>
      </c>
      <c r="G7" s="56">
        <f t="shared" si="12"/>
        <v>1</v>
      </c>
      <c r="H7" s="56">
        <f t="shared" si="13"/>
        <v>0</v>
      </c>
      <c r="I7" s="56">
        <f t="shared" si="14"/>
        <v>1</v>
      </c>
      <c r="J7" s="56">
        <f t="shared" si="15"/>
        <v>0</v>
      </c>
      <c r="K7" s="57"/>
      <c r="L7" s="56">
        <f t="shared" si="16"/>
        <v>1</v>
      </c>
      <c r="M7" s="56">
        <f t="shared" si="17"/>
        <v>1</v>
      </c>
      <c r="N7" s="56">
        <f t="shared" si="18"/>
        <v>1</v>
      </c>
      <c r="O7" s="56">
        <f t="shared" si="19"/>
        <v>0</v>
      </c>
      <c r="P7" s="56">
        <f t="shared" si="20"/>
        <v>1</v>
      </c>
      <c r="Q7" s="56">
        <f t="shared" si="21"/>
        <v>0</v>
      </c>
      <c r="R7" s="56"/>
      <c r="S7" s="55" t="s">
        <v>146</v>
      </c>
      <c r="T7" s="34"/>
      <c r="U7" s="166" t="s">
        <v>78</v>
      </c>
      <c r="V7" s="200" t="s">
        <v>84</v>
      </c>
      <c r="W7" s="170">
        <f t="shared" si="0"/>
        <v>4</v>
      </c>
      <c r="X7" s="52">
        <f t="shared" si="1"/>
        <v>4</v>
      </c>
      <c r="Y7" s="52">
        <f t="shared" si="2"/>
        <v>4</v>
      </c>
      <c r="Z7" s="52">
        <f t="shared" si="3"/>
        <v>1</v>
      </c>
      <c r="AA7" s="52">
        <f>SUMIF($C$2:$C$123,V7,$I$2:$I$123)+SUMIF($S$2:$S$123,V7,$P$2:P$123)</f>
        <v>2</v>
      </c>
      <c r="AB7" s="171">
        <f t="shared" si="4"/>
        <v>1</v>
      </c>
      <c r="AC7" s="178">
        <f t="shared" si="5"/>
        <v>5</v>
      </c>
      <c r="AD7" s="181">
        <f t="shared" si="6"/>
        <v>0.41666666666666669</v>
      </c>
      <c r="AE7" s="178">
        <f>IF(W7&gt;0,IF(AH7=MIN($AH$6:$AH$10),2,0),)</f>
        <v>2</v>
      </c>
      <c r="AF7" s="191">
        <f>IF(W7&gt;0,IF(AD7=MAX($AD$6:$AD$10),AC7+AE7+2,AC7+AE7),)</f>
        <v>9</v>
      </c>
      <c r="AG7" s="187">
        <f t="shared" si="7"/>
        <v>0</v>
      </c>
      <c r="AH7" s="53">
        <f t="shared" si="8"/>
        <v>1</v>
      </c>
      <c r="AI7" s="207">
        <f t="shared" si="9"/>
        <v>1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197</v>
      </c>
      <c r="D8" s="56"/>
      <c r="E8" s="56">
        <f t="shared" si="10"/>
        <v>1</v>
      </c>
      <c r="F8" s="56">
        <f t="shared" si="11"/>
        <v>1</v>
      </c>
      <c r="G8" s="56">
        <f t="shared" si="12"/>
        <v>1</v>
      </c>
      <c r="H8" s="56">
        <f t="shared" si="13"/>
        <v>0</v>
      </c>
      <c r="I8" s="56">
        <f t="shared" si="14"/>
        <v>1</v>
      </c>
      <c r="J8" s="56">
        <f t="shared" si="15"/>
        <v>0</v>
      </c>
      <c r="K8" s="57"/>
      <c r="L8" s="56">
        <f t="shared" si="16"/>
        <v>1</v>
      </c>
      <c r="M8" s="56">
        <f t="shared" si="17"/>
        <v>1</v>
      </c>
      <c r="N8" s="56">
        <f t="shared" si="18"/>
        <v>1</v>
      </c>
      <c r="O8" s="56">
        <f t="shared" si="19"/>
        <v>0</v>
      </c>
      <c r="P8" s="56">
        <f t="shared" si="20"/>
        <v>1</v>
      </c>
      <c r="Q8" s="56">
        <f t="shared" si="21"/>
        <v>0</v>
      </c>
      <c r="R8" s="56"/>
      <c r="S8" s="55" t="s">
        <v>145</v>
      </c>
      <c r="T8" s="34"/>
      <c r="U8" s="159" t="s">
        <v>78</v>
      </c>
      <c r="V8" s="197"/>
      <c r="W8" s="170">
        <f t="shared" si="0"/>
        <v>0</v>
      </c>
      <c r="X8" s="52">
        <f t="shared" si="1"/>
        <v>0</v>
      </c>
      <c r="Y8" s="52">
        <f t="shared" si="2"/>
        <v>0</v>
      </c>
      <c r="Z8" s="52">
        <f t="shared" si="3"/>
        <v>0</v>
      </c>
      <c r="AA8" s="52">
        <f>SUMIF($C$2:$C$123,V8,$I$2:$I$123)+SUMIF($S$2:$S$123,V8,$P$2:P$123)</f>
        <v>0</v>
      </c>
      <c r="AB8" s="171">
        <f t="shared" si="4"/>
        <v>0</v>
      </c>
      <c r="AC8" s="178">
        <f t="shared" si="5"/>
        <v>0</v>
      </c>
      <c r="AD8" s="181" t="str">
        <f t="shared" si="6"/>
        <v>-</v>
      </c>
      <c r="AE8" s="178">
        <f>IF(W8&gt;0,IF(AH8=MIN($AH$6:$AH$10),2,0),)</f>
        <v>0</v>
      </c>
      <c r="AF8" s="191">
        <f>IF(W8&gt;0,IF(AD8=MAX($AD$6:$AD$10),AC8+AE8+2,AC8+AE8),)</f>
        <v>0</v>
      </c>
      <c r="AG8" s="187">
        <f t="shared" si="7"/>
        <v>0</v>
      </c>
      <c r="AH8" s="53" t="str">
        <f t="shared" si="8"/>
        <v>-</v>
      </c>
      <c r="AI8" s="207" t="str">
        <f t="shared" si="9"/>
        <v>-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 t="s">
        <v>169</v>
      </c>
      <c r="D9" s="56"/>
      <c r="E9" s="56">
        <f t="shared" si="10"/>
        <v>1</v>
      </c>
      <c r="F9" s="56">
        <f t="shared" si="11"/>
        <v>1</v>
      </c>
      <c r="G9" s="56">
        <f t="shared" si="12"/>
        <v>1</v>
      </c>
      <c r="H9" s="56">
        <f t="shared" si="13"/>
        <v>0</v>
      </c>
      <c r="I9" s="56">
        <f t="shared" si="14"/>
        <v>1</v>
      </c>
      <c r="J9" s="56">
        <f t="shared" si="15"/>
        <v>0</v>
      </c>
      <c r="K9" s="57"/>
      <c r="L9" s="56">
        <f t="shared" si="16"/>
        <v>1</v>
      </c>
      <c r="M9" s="56">
        <f t="shared" si="17"/>
        <v>1</v>
      </c>
      <c r="N9" s="56">
        <f t="shared" si="18"/>
        <v>1</v>
      </c>
      <c r="O9" s="56">
        <f t="shared" si="19"/>
        <v>0</v>
      </c>
      <c r="P9" s="56">
        <f t="shared" si="20"/>
        <v>1</v>
      </c>
      <c r="Q9" s="56">
        <f t="shared" si="21"/>
        <v>0</v>
      </c>
      <c r="R9" s="56"/>
      <c r="S9" s="55" t="s">
        <v>247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148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174</v>
      </c>
      <c r="D10" s="56">
        <v>1</v>
      </c>
      <c r="E10" s="56">
        <f t="shared" si="10"/>
        <v>1</v>
      </c>
      <c r="F10" s="56">
        <f t="shared" si="11"/>
        <v>1</v>
      </c>
      <c r="G10" s="56">
        <f t="shared" si="12"/>
        <v>1</v>
      </c>
      <c r="H10" s="56">
        <f t="shared" si="13"/>
        <v>0</v>
      </c>
      <c r="I10" s="56">
        <f t="shared" si="14"/>
        <v>1</v>
      </c>
      <c r="J10" s="56">
        <f t="shared" si="15"/>
        <v>0</v>
      </c>
      <c r="K10" s="57"/>
      <c r="L10" s="56">
        <f t="shared" si="16"/>
        <v>1</v>
      </c>
      <c r="M10" s="56">
        <f t="shared" si="17"/>
        <v>1</v>
      </c>
      <c r="N10" s="56">
        <f t="shared" si="18"/>
        <v>1</v>
      </c>
      <c r="O10" s="56">
        <f t="shared" si="19"/>
        <v>0</v>
      </c>
      <c r="P10" s="56">
        <f t="shared" si="20"/>
        <v>1</v>
      </c>
      <c r="Q10" s="56">
        <f t="shared" si="21"/>
        <v>0</v>
      </c>
      <c r="R10" s="56">
        <v>1</v>
      </c>
      <c r="S10" s="55" t="s">
        <v>147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 t="s">
        <v>172</v>
      </c>
      <c r="D11" s="56"/>
      <c r="E11" s="56">
        <f t="shared" si="10"/>
        <v>1</v>
      </c>
      <c r="F11" s="56">
        <f t="shared" si="11"/>
        <v>1</v>
      </c>
      <c r="G11" s="56">
        <f t="shared" si="12"/>
        <v>1</v>
      </c>
      <c r="H11" s="56">
        <f t="shared" si="13"/>
        <v>0</v>
      </c>
      <c r="I11" s="56">
        <f t="shared" si="14"/>
        <v>1</v>
      </c>
      <c r="J11" s="56">
        <f t="shared" si="15"/>
        <v>0</v>
      </c>
      <c r="K11" s="57"/>
      <c r="L11" s="56">
        <f t="shared" si="16"/>
        <v>1</v>
      </c>
      <c r="M11" s="56">
        <f t="shared" si="17"/>
        <v>1</v>
      </c>
      <c r="N11" s="56">
        <f t="shared" si="18"/>
        <v>1</v>
      </c>
      <c r="O11" s="56">
        <f t="shared" si="19"/>
        <v>0</v>
      </c>
      <c r="P11" s="56">
        <f t="shared" si="20"/>
        <v>1</v>
      </c>
      <c r="Q11" s="56">
        <f t="shared" si="21"/>
        <v>0</v>
      </c>
      <c r="R11" s="56"/>
      <c r="S11" s="55" t="s">
        <v>114</v>
      </c>
      <c r="T11" s="34"/>
      <c r="U11" s="168" t="s">
        <v>121</v>
      </c>
      <c r="V11" s="196" t="s">
        <v>173</v>
      </c>
      <c r="W11" s="169">
        <f t="shared" si="0"/>
        <v>4</v>
      </c>
      <c r="X11" s="164">
        <f t="shared" si="1"/>
        <v>4</v>
      </c>
      <c r="Y11" s="164">
        <f t="shared" si="2"/>
        <v>4</v>
      </c>
      <c r="Z11" s="164">
        <f t="shared" si="3"/>
        <v>1</v>
      </c>
      <c r="AA11" s="164">
        <f>SUMIF($C$2:$C$123,V11,$I$2:$I$123)+SUMIF($S$2:$S$123,V11,$P$2:P$123)</f>
        <v>2</v>
      </c>
      <c r="AB11" s="174">
        <f t="shared" si="4"/>
        <v>1</v>
      </c>
      <c r="AC11" s="180">
        <f t="shared" si="5"/>
        <v>5</v>
      </c>
      <c r="AD11" s="183">
        <f t="shared" si="6"/>
        <v>0.41666666666666669</v>
      </c>
      <c r="AE11" s="180">
        <f t="shared" ref="AE11:AE18" si="22">IF(W11&gt;0,IF(OR(SMALL($AH$11:$AH$18,2)=AH11,SMALL($AH$11:$AH$18,1)=AH11),2,0),)</f>
        <v>2</v>
      </c>
      <c r="AF11" s="190">
        <f t="shared" ref="AF11:AF18" si="23">IF(W11&gt;0,IF(OR(LARGE($AD$11:$AD$18,2)=AD11,LARGE($AD$11:$AD$18,1)=AD11),AC11+AE11+2,AC11+AE11),)</f>
        <v>9</v>
      </c>
      <c r="AG11" s="189">
        <f t="shared" si="7"/>
        <v>1</v>
      </c>
      <c r="AH11" s="165">
        <f t="shared" si="8"/>
        <v>1</v>
      </c>
      <c r="AI11" s="206">
        <f t="shared" si="9"/>
        <v>1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148</v>
      </c>
      <c r="D12" s="56"/>
      <c r="E12" s="56">
        <f t="shared" si="10"/>
        <v>1</v>
      </c>
      <c r="F12" s="56">
        <f t="shared" si="11"/>
        <v>1</v>
      </c>
      <c r="G12" s="56">
        <f t="shared" si="12"/>
        <v>1</v>
      </c>
      <c r="H12" s="56">
        <f t="shared" si="13"/>
        <v>0</v>
      </c>
      <c r="I12" s="56">
        <f t="shared" si="14"/>
        <v>1</v>
      </c>
      <c r="J12" s="56">
        <f t="shared" si="15"/>
        <v>0</v>
      </c>
      <c r="K12" s="57"/>
      <c r="L12" s="56">
        <f t="shared" si="16"/>
        <v>1</v>
      </c>
      <c r="M12" s="56">
        <f t="shared" si="17"/>
        <v>1</v>
      </c>
      <c r="N12" s="56">
        <f t="shared" si="18"/>
        <v>1</v>
      </c>
      <c r="O12" s="56">
        <f t="shared" si="19"/>
        <v>0</v>
      </c>
      <c r="P12" s="56">
        <f t="shared" si="20"/>
        <v>1</v>
      </c>
      <c r="Q12" s="56">
        <f t="shared" si="21"/>
        <v>0</v>
      </c>
      <c r="R12" s="56"/>
      <c r="S12" s="55" t="s">
        <v>252</v>
      </c>
      <c r="T12" s="34"/>
      <c r="U12" s="159" t="s">
        <v>121</v>
      </c>
      <c r="V12" s="197" t="s">
        <v>146</v>
      </c>
      <c r="W12" s="170">
        <f t="shared" si="0"/>
        <v>4</v>
      </c>
      <c r="X12" s="52">
        <f t="shared" si="1"/>
        <v>4</v>
      </c>
      <c r="Y12" s="52">
        <f t="shared" si="2"/>
        <v>4</v>
      </c>
      <c r="Z12" s="52">
        <f t="shared" si="3"/>
        <v>1</v>
      </c>
      <c r="AA12" s="52">
        <f>SUMIF($C$2:$C$123,V12,$I$2:$I$123)+SUMIF($S$2:$S$123,V12,$P$2:P$123)</f>
        <v>2</v>
      </c>
      <c r="AB12" s="171">
        <f t="shared" si="4"/>
        <v>1</v>
      </c>
      <c r="AC12" s="178">
        <f t="shared" si="5"/>
        <v>5</v>
      </c>
      <c r="AD12" s="181">
        <f t="shared" si="6"/>
        <v>0.41666666666666669</v>
      </c>
      <c r="AE12" s="178">
        <f t="shared" si="22"/>
        <v>2</v>
      </c>
      <c r="AF12" s="191">
        <f t="shared" si="23"/>
        <v>9</v>
      </c>
      <c r="AG12" s="187">
        <f t="shared" si="7"/>
        <v>0</v>
      </c>
      <c r="AH12" s="53">
        <f t="shared" si="8"/>
        <v>1</v>
      </c>
      <c r="AI12" s="207">
        <f t="shared" si="9"/>
        <v>1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1</v>
      </c>
      <c r="G13" s="56">
        <f t="shared" si="12"/>
        <v>1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1</v>
      </c>
      <c r="N13" s="56">
        <f t="shared" si="18"/>
        <v>1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197" t="s">
        <v>145</v>
      </c>
      <c r="W13" s="170">
        <f t="shared" si="0"/>
        <v>4</v>
      </c>
      <c r="X13" s="52">
        <f t="shared" si="1"/>
        <v>4</v>
      </c>
      <c r="Y13" s="52">
        <f t="shared" si="2"/>
        <v>4</v>
      </c>
      <c r="Z13" s="52">
        <f t="shared" si="3"/>
        <v>1</v>
      </c>
      <c r="AA13" s="52">
        <f>SUMIF($C$2:$C$123,V13,$I$2:$I$123)+SUMIF($S$2:$S$123,V13,$P$2:P$123)</f>
        <v>2</v>
      </c>
      <c r="AB13" s="171">
        <f t="shared" si="4"/>
        <v>1</v>
      </c>
      <c r="AC13" s="178">
        <f t="shared" si="5"/>
        <v>5</v>
      </c>
      <c r="AD13" s="181">
        <f t="shared" si="6"/>
        <v>0.41666666666666669</v>
      </c>
      <c r="AE13" s="178">
        <f t="shared" si="22"/>
        <v>2</v>
      </c>
      <c r="AF13" s="191">
        <f t="shared" si="23"/>
        <v>9</v>
      </c>
      <c r="AG13" s="187">
        <f t="shared" si="7"/>
        <v>1</v>
      </c>
      <c r="AH13" s="53">
        <f t="shared" si="8"/>
        <v>1</v>
      </c>
      <c r="AI13" s="207">
        <f t="shared" si="9"/>
        <v>1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1</v>
      </c>
      <c r="G14" s="67">
        <f t="shared" si="12"/>
        <v>1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1</v>
      </c>
      <c r="N14" s="67">
        <f t="shared" si="18"/>
        <v>1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 t="s">
        <v>197</v>
      </c>
      <c r="W14" s="170">
        <f t="shared" si="0"/>
        <v>4</v>
      </c>
      <c r="X14" s="52">
        <f t="shared" si="1"/>
        <v>4</v>
      </c>
      <c r="Y14" s="52">
        <f t="shared" si="2"/>
        <v>4</v>
      </c>
      <c r="Z14" s="52">
        <f t="shared" si="3"/>
        <v>1</v>
      </c>
      <c r="AA14" s="52">
        <f>SUMIF($C$2:$C$123,V14,$I$2:$I$123)+SUMIF($S$2:$S$123,V14,$P$2:P$123)</f>
        <v>2</v>
      </c>
      <c r="AB14" s="171">
        <f t="shared" si="4"/>
        <v>1</v>
      </c>
      <c r="AC14" s="178">
        <f t="shared" si="5"/>
        <v>5</v>
      </c>
      <c r="AD14" s="181">
        <f t="shared" si="6"/>
        <v>0.41666666666666669</v>
      </c>
      <c r="AE14" s="178">
        <f t="shared" si="22"/>
        <v>2</v>
      </c>
      <c r="AF14" s="191">
        <f t="shared" si="23"/>
        <v>9</v>
      </c>
      <c r="AG14" s="187">
        <f t="shared" si="7"/>
        <v>0</v>
      </c>
      <c r="AH14" s="53">
        <f t="shared" si="8"/>
        <v>1</v>
      </c>
      <c r="AI14" s="207">
        <f t="shared" si="9"/>
        <v>1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/>
      <c r="W15" s="170">
        <f t="shared" si="0"/>
        <v>0</v>
      </c>
      <c r="X15" s="52">
        <f t="shared" si="1"/>
        <v>0</v>
      </c>
      <c r="Y15" s="52">
        <f t="shared" si="2"/>
        <v>0</v>
      </c>
      <c r="Z15" s="52">
        <f t="shared" si="3"/>
        <v>0</v>
      </c>
      <c r="AA15" s="52">
        <f>SUMIF($C$2:$C$123,V15,$I$2:$I$123)+SUMIF($S$2:$S$123,V15,$P$2:P$123)</f>
        <v>0</v>
      </c>
      <c r="AB15" s="171">
        <f t="shared" si="4"/>
        <v>0</v>
      </c>
      <c r="AC15" s="178">
        <f t="shared" si="5"/>
        <v>0</v>
      </c>
      <c r="AD15" s="181" t="str">
        <f t="shared" si="6"/>
        <v>-</v>
      </c>
      <c r="AE15" s="178">
        <f t="shared" si="22"/>
        <v>0</v>
      </c>
      <c r="AF15" s="191">
        <f t="shared" si="23"/>
        <v>0</v>
      </c>
      <c r="AG15" s="187">
        <f t="shared" si="7"/>
        <v>0</v>
      </c>
      <c r="AH15" s="53" t="str">
        <f t="shared" si="8"/>
        <v>-</v>
      </c>
      <c r="AI15" s="207" t="str">
        <f t="shared" si="9"/>
        <v>-</v>
      </c>
      <c r="AJ15" s="34"/>
      <c r="AS15" s="97"/>
      <c r="AT15" s="294"/>
      <c r="AU15" s="288"/>
      <c r="AV15" s="426" t="s">
        <v>258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259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/>
      <c r="W16" s="170">
        <f t="shared" si="0"/>
        <v>0</v>
      </c>
      <c r="X16" s="52">
        <f t="shared" si="1"/>
        <v>0</v>
      </c>
      <c r="Y16" s="52">
        <f t="shared" si="2"/>
        <v>0</v>
      </c>
      <c r="Z16" s="52">
        <f t="shared" si="3"/>
        <v>0</v>
      </c>
      <c r="AA16" s="52">
        <f>SUMIF($C$2:$C$123,V16,$I$2:$I$123)+SUMIF($S$2:$S$123,V16,$P$2:P$123)</f>
        <v>0</v>
      </c>
      <c r="AB16" s="171">
        <f t="shared" si="4"/>
        <v>0</v>
      </c>
      <c r="AC16" s="178">
        <f t="shared" si="5"/>
        <v>0</v>
      </c>
      <c r="AD16" s="181" t="str">
        <f t="shared" si="6"/>
        <v>-</v>
      </c>
      <c r="AE16" s="178">
        <f t="shared" si="22"/>
        <v>0</v>
      </c>
      <c r="AF16" s="191">
        <f t="shared" si="23"/>
        <v>0</v>
      </c>
      <c r="AG16" s="187">
        <f t="shared" si="7"/>
        <v>0</v>
      </c>
      <c r="AH16" s="53" t="str">
        <f t="shared" si="8"/>
        <v>-</v>
      </c>
      <c r="AI16" s="207" t="str">
        <f t="shared" si="9"/>
        <v>-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Preto</v>
      </c>
      <c r="D17" s="49">
        <f>SUM(D18:D27)</f>
        <v>0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1</v>
      </c>
      <c r="S17" s="48" t="str">
        <f>C4</f>
        <v>Branco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Jean</v>
      </c>
      <c r="D18" s="56"/>
      <c r="E18" s="56">
        <f t="shared" ref="E18:E27" si="24">IF((C18=""),0,IF($D$17=$R$17,1,IF($D$17&gt;$R$17,3,IF($D$17&lt;$R$17,0))))</f>
        <v>0</v>
      </c>
      <c r="F18" s="56">
        <f t="shared" ref="F18:F27" si="25">$D$17</f>
        <v>0</v>
      </c>
      <c r="G18" s="56">
        <f t="shared" ref="G18:G27" si="26">$R$17</f>
        <v>1</v>
      </c>
      <c r="H18" s="56">
        <f t="shared" ref="H18:H27" si="27">IF((C18=""),0,IF($D$17&gt;$R$17,1,0))</f>
        <v>0</v>
      </c>
      <c r="I18" s="56">
        <f t="shared" ref="I18:I27" si="28">IF((C18=""),0,IF($D$17=$R$17,1,0))</f>
        <v>0</v>
      </c>
      <c r="J18" s="56">
        <f t="shared" ref="J18:J27" si="29">IF((C18=""),0,IF($D$17&lt;$R$17,1,0))</f>
        <v>1</v>
      </c>
      <c r="K18" s="57"/>
      <c r="L18" s="56">
        <f t="shared" ref="L18:L27" si="30">IF((S18=""),0,IF($D$17=$R$17,1,IF($D$17&lt;$R$17,3,IF($D$17&gt;$R$17,0))))</f>
        <v>3</v>
      </c>
      <c r="M18" s="56">
        <f t="shared" ref="M18:M27" si="31">$R$17</f>
        <v>1</v>
      </c>
      <c r="N18" s="56">
        <f t="shared" ref="N18:N27" si="32">$D$17</f>
        <v>0</v>
      </c>
      <c r="O18" s="56">
        <f t="shared" ref="O18:O27" si="33">IF((S18=""),0,IF($D$17&lt;$R$17,1,0))</f>
        <v>1</v>
      </c>
      <c r="P18" s="56">
        <f t="shared" ref="P18:P27" si="34">IF((S18=""),0,IF($D$17=$R$17,1,0))</f>
        <v>0</v>
      </c>
      <c r="Q18" s="56">
        <f t="shared" ref="Q18:Q27" si="35">IF((S18=""),0,IF($D$17&gt;$R$17,1,0))</f>
        <v>0</v>
      </c>
      <c r="R18" s="56"/>
      <c r="S18" s="55" t="str">
        <f>$S$5</f>
        <v>Ralph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84</v>
      </c>
      <c r="D19" s="56"/>
      <c r="E19" s="56">
        <f t="shared" si="24"/>
        <v>0</v>
      </c>
      <c r="F19" s="56">
        <f t="shared" si="25"/>
        <v>0</v>
      </c>
      <c r="G19" s="56">
        <f t="shared" si="26"/>
        <v>1</v>
      </c>
      <c r="H19" s="56">
        <f t="shared" si="27"/>
        <v>0</v>
      </c>
      <c r="I19" s="56">
        <f t="shared" si="28"/>
        <v>0</v>
      </c>
      <c r="J19" s="56">
        <f t="shared" si="29"/>
        <v>1</v>
      </c>
      <c r="K19" s="57"/>
      <c r="L19" s="56">
        <f t="shared" si="30"/>
        <v>3</v>
      </c>
      <c r="M19" s="56">
        <f t="shared" si="31"/>
        <v>1</v>
      </c>
      <c r="N19" s="56">
        <f t="shared" si="32"/>
        <v>0</v>
      </c>
      <c r="O19" s="56">
        <f t="shared" si="33"/>
        <v>1</v>
      </c>
      <c r="P19" s="56">
        <f t="shared" si="34"/>
        <v>0</v>
      </c>
      <c r="Q19" s="56">
        <f t="shared" si="35"/>
        <v>0</v>
      </c>
      <c r="R19" s="56"/>
      <c r="S19" s="55" t="s">
        <v>13</v>
      </c>
      <c r="T19" s="34"/>
      <c r="U19" s="169" t="s">
        <v>83</v>
      </c>
      <c r="V19" s="196" t="s">
        <v>247</v>
      </c>
      <c r="W19" s="169">
        <f t="shared" si="0"/>
        <v>4</v>
      </c>
      <c r="X19" s="164">
        <f t="shared" si="1"/>
        <v>4</v>
      </c>
      <c r="Y19" s="164">
        <f t="shared" si="2"/>
        <v>4</v>
      </c>
      <c r="Z19" s="164">
        <f t="shared" si="3"/>
        <v>1</v>
      </c>
      <c r="AA19" s="164">
        <f>SUMIF($C$2:$C$123,V19,$I$2:$I$123)+SUMIF($S$2:$S$123,V19,$P$2:P$123)</f>
        <v>2</v>
      </c>
      <c r="AB19" s="174">
        <f t="shared" si="4"/>
        <v>1</v>
      </c>
      <c r="AC19" s="180">
        <f t="shared" si="5"/>
        <v>5</v>
      </c>
      <c r="AD19" s="183">
        <f t="shared" si="6"/>
        <v>0.41666666666666669</v>
      </c>
      <c r="AE19" s="180">
        <f>IF(W19&gt;0,IF(AH19=MIN($AH$19:$AH$23),2,0),)</f>
        <v>2</v>
      </c>
      <c r="AF19" s="190">
        <f>IF(W19&gt;0,IF(AD19=MAX($AD$19:$AD$23),AC19+AE19+2,AC19+AE19),)</f>
        <v>9</v>
      </c>
      <c r="AG19" s="189">
        <f t="shared" si="7"/>
        <v>1</v>
      </c>
      <c r="AH19" s="165">
        <f t="shared" si="8"/>
        <v>1</v>
      </c>
      <c r="AI19" s="206">
        <f t="shared" si="9"/>
        <v>1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146</v>
      </c>
      <c r="D20" s="56"/>
      <c r="E20" s="56">
        <f t="shared" si="24"/>
        <v>0</v>
      </c>
      <c r="F20" s="56">
        <f t="shared" si="25"/>
        <v>0</v>
      </c>
      <c r="G20" s="56">
        <f t="shared" si="26"/>
        <v>1</v>
      </c>
      <c r="H20" s="56">
        <f t="shared" si="27"/>
        <v>0</v>
      </c>
      <c r="I20" s="56">
        <f t="shared" si="28"/>
        <v>0</v>
      </c>
      <c r="J20" s="56">
        <f t="shared" si="29"/>
        <v>1</v>
      </c>
      <c r="K20" s="57"/>
      <c r="L20" s="56">
        <f t="shared" si="30"/>
        <v>3</v>
      </c>
      <c r="M20" s="56">
        <f t="shared" si="31"/>
        <v>1</v>
      </c>
      <c r="N20" s="56">
        <f t="shared" si="32"/>
        <v>0</v>
      </c>
      <c r="O20" s="56">
        <f t="shared" si="33"/>
        <v>1</v>
      </c>
      <c r="P20" s="56">
        <f t="shared" si="34"/>
        <v>0</v>
      </c>
      <c r="Q20" s="56">
        <f t="shared" si="35"/>
        <v>0</v>
      </c>
      <c r="R20" s="56">
        <v>1</v>
      </c>
      <c r="S20" s="55" t="s">
        <v>173</v>
      </c>
      <c r="T20" s="34"/>
      <c r="U20" s="159" t="s">
        <v>83</v>
      </c>
      <c r="V20" s="197" t="s">
        <v>169</v>
      </c>
      <c r="W20" s="170">
        <f t="shared" si="0"/>
        <v>4</v>
      </c>
      <c r="X20" s="52">
        <f t="shared" si="1"/>
        <v>4</v>
      </c>
      <c r="Y20" s="52">
        <f t="shared" si="2"/>
        <v>4</v>
      </c>
      <c r="Z20" s="52">
        <f t="shared" si="3"/>
        <v>1</v>
      </c>
      <c r="AA20" s="52">
        <f>SUMIF($C$2:$C$123,V20,$I$2:$I$123)+SUMIF($S$2:$S$123,V20,$P$2:P$123)</f>
        <v>2</v>
      </c>
      <c r="AB20" s="171">
        <f t="shared" si="4"/>
        <v>1</v>
      </c>
      <c r="AC20" s="178">
        <f t="shared" si="5"/>
        <v>5</v>
      </c>
      <c r="AD20" s="181">
        <f t="shared" si="6"/>
        <v>0.41666666666666669</v>
      </c>
      <c r="AE20" s="178">
        <f>IF(W20&gt;0,IF(AH20=MIN($AH$19:$AH$23),2,0),)</f>
        <v>2</v>
      </c>
      <c r="AF20" s="191">
        <f>IF(W20&gt;0,IF(AD20=MAX($AD$19:$AD$23),AC20+AE20+2,AC20+AE20),)</f>
        <v>9</v>
      </c>
      <c r="AG20" s="187">
        <f t="shared" si="7"/>
        <v>1</v>
      </c>
      <c r="AH20" s="53">
        <f t="shared" si="8"/>
        <v>1</v>
      </c>
      <c r="AI20" s="207">
        <f t="shared" si="9"/>
        <v>1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145</v>
      </c>
      <c r="D21" s="56"/>
      <c r="E21" s="56">
        <f t="shared" si="24"/>
        <v>0</v>
      </c>
      <c r="F21" s="56">
        <f t="shared" si="25"/>
        <v>0</v>
      </c>
      <c r="G21" s="56">
        <f t="shared" si="26"/>
        <v>1</v>
      </c>
      <c r="H21" s="56">
        <f t="shared" si="27"/>
        <v>0</v>
      </c>
      <c r="I21" s="56">
        <f t="shared" si="28"/>
        <v>0</v>
      </c>
      <c r="J21" s="56">
        <f t="shared" si="29"/>
        <v>1</v>
      </c>
      <c r="K21" s="57"/>
      <c r="L21" s="56">
        <f t="shared" si="30"/>
        <v>3</v>
      </c>
      <c r="M21" s="56">
        <f t="shared" si="31"/>
        <v>1</v>
      </c>
      <c r="N21" s="56">
        <f t="shared" si="32"/>
        <v>0</v>
      </c>
      <c r="O21" s="56">
        <f t="shared" si="33"/>
        <v>1</v>
      </c>
      <c r="P21" s="56">
        <f t="shared" si="34"/>
        <v>0</v>
      </c>
      <c r="Q21" s="56">
        <f t="shared" si="35"/>
        <v>0</v>
      </c>
      <c r="R21" s="56"/>
      <c r="S21" s="55" t="s">
        <v>197</v>
      </c>
      <c r="T21" s="34"/>
      <c r="U21" s="159" t="s">
        <v>83</v>
      </c>
      <c r="V21" s="197"/>
      <c r="W21" s="170">
        <f t="shared" si="0"/>
        <v>0</v>
      </c>
      <c r="X21" s="52">
        <f t="shared" si="1"/>
        <v>0</v>
      </c>
      <c r="Y21" s="52">
        <f t="shared" si="2"/>
        <v>0</v>
      </c>
      <c r="Z21" s="52">
        <f t="shared" si="3"/>
        <v>0</v>
      </c>
      <c r="AA21" s="52">
        <f>SUMIF($C$2:$C$123,V21,$I$2:$I$123)+SUMIF($S$2:$S$123,V21,$P$2:P$123)</f>
        <v>0</v>
      </c>
      <c r="AB21" s="171">
        <f t="shared" si="4"/>
        <v>0</v>
      </c>
      <c r="AC21" s="178">
        <f t="shared" si="5"/>
        <v>0</v>
      </c>
      <c r="AD21" s="181" t="str">
        <f t="shared" si="6"/>
        <v>-</v>
      </c>
      <c r="AE21" s="178">
        <f>IF(W21&gt;0,IF(AH21=MIN($AH$19:$AH$23),2,0),)</f>
        <v>0</v>
      </c>
      <c r="AF21" s="191">
        <f>IF(W21&gt;0,IF(AD21=MAX($AD$19:$AD$23),AC21+AE21+2,AC21+AE21),)</f>
        <v>0</v>
      </c>
      <c r="AG21" s="187">
        <f t="shared" si="7"/>
        <v>0</v>
      </c>
      <c r="AH21" s="53" t="str">
        <f t="shared" si="8"/>
        <v>-</v>
      </c>
      <c r="AI21" s="207" t="str">
        <f t="shared" si="9"/>
        <v>-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247</v>
      </c>
      <c r="D22" s="56"/>
      <c r="E22" s="56">
        <f t="shared" si="24"/>
        <v>0</v>
      </c>
      <c r="F22" s="56">
        <f t="shared" si="25"/>
        <v>0</v>
      </c>
      <c r="G22" s="56">
        <f t="shared" si="26"/>
        <v>1</v>
      </c>
      <c r="H22" s="56">
        <f t="shared" si="27"/>
        <v>0</v>
      </c>
      <c r="I22" s="56">
        <f t="shared" si="28"/>
        <v>0</v>
      </c>
      <c r="J22" s="56">
        <f t="shared" si="29"/>
        <v>1</v>
      </c>
      <c r="K22" s="57"/>
      <c r="L22" s="56">
        <f t="shared" si="30"/>
        <v>3</v>
      </c>
      <c r="M22" s="56">
        <f t="shared" si="31"/>
        <v>1</v>
      </c>
      <c r="N22" s="56">
        <f t="shared" si="32"/>
        <v>0</v>
      </c>
      <c r="O22" s="56">
        <f t="shared" si="33"/>
        <v>1</v>
      </c>
      <c r="P22" s="56">
        <f t="shared" si="34"/>
        <v>0</v>
      </c>
      <c r="Q22" s="56">
        <f t="shared" si="35"/>
        <v>0</v>
      </c>
      <c r="R22" s="56"/>
      <c r="S22" s="55" t="s">
        <v>169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147</v>
      </c>
      <c r="D23" s="56"/>
      <c r="E23" s="56">
        <f t="shared" si="24"/>
        <v>0</v>
      </c>
      <c r="F23" s="56">
        <f t="shared" si="25"/>
        <v>0</v>
      </c>
      <c r="G23" s="56">
        <f t="shared" si="26"/>
        <v>1</v>
      </c>
      <c r="H23" s="56">
        <f t="shared" si="27"/>
        <v>0</v>
      </c>
      <c r="I23" s="56">
        <f t="shared" si="28"/>
        <v>0</v>
      </c>
      <c r="J23" s="56">
        <f t="shared" si="29"/>
        <v>1</v>
      </c>
      <c r="K23" s="57"/>
      <c r="L23" s="56">
        <f t="shared" si="30"/>
        <v>3</v>
      </c>
      <c r="M23" s="56">
        <f t="shared" si="31"/>
        <v>1</v>
      </c>
      <c r="N23" s="56">
        <f t="shared" si="32"/>
        <v>0</v>
      </c>
      <c r="O23" s="56">
        <f t="shared" si="33"/>
        <v>1</v>
      </c>
      <c r="P23" s="56">
        <f t="shared" si="34"/>
        <v>0</v>
      </c>
      <c r="Q23" s="56">
        <f t="shared" si="35"/>
        <v>0</v>
      </c>
      <c r="R23" s="56"/>
      <c r="S23" s="55" t="s">
        <v>174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257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 t="s">
        <v>114</v>
      </c>
      <c r="D24" s="56"/>
      <c r="E24" s="56">
        <f t="shared" si="24"/>
        <v>0</v>
      </c>
      <c r="F24" s="56">
        <f t="shared" si="25"/>
        <v>0</v>
      </c>
      <c r="G24" s="56">
        <f t="shared" si="26"/>
        <v>1</v>
      </c>
      <c r="H24" s="56">
        <f t="shared" si="27"/>
        <v>0</v>
      </c>
      <c r="I24" s="56">
        <f t="shared" si="28"/>
        <v>0</v>
      </c>
      <c r="J24" s="56">
        <f t="shared" si="29"/>
        <v>1</v>
      </c>
      <c r="K24" s="57"/>
      <c r="L24" s="56">
        <f t="shared" si="30"/>
        <v>3</v>
      </c>
      <c r="M24" s="56">
        <f t="shared" si="31"/>
        <v>1</v>
      </c>
      <c r="N24" s="56">
        <f t="shared" si="32"/>
        <v>0</v>
      </c>
      <c r="O24" s="56">
        <f t="shared" si="33"/>
        <v>1</v>
      </c>
      <c r="P24" s="56">
        <f t="shared" si="34"/>
        <v>0</v>
      </c>
      <c r="Q24" s="56">
        <f t="shared" si="35"/>
        <v>0</v>
      </c>
      <c r="R24" s="56"/>
      <c r="S24" s="55" t="s">
        <v>172</v>
      </c>
      <c r="T24" s="34"/>
      <c r="U24" s="163" t="s">
        <v>86</v>
      </c>
      <c r="V24" s="199" t="s">
        <v>114</v>
      </c>
      <c r="W24" s="169">
        <f t="shared" si="0"/>
        <v>4</v>
      </c>
      <c r="X24" s="164">
        <f t="shared" si="1"/>
        <v>4</v>
      </c>
      <c r="Y24" s="164">
        <f t="shared" si="2"/>
        <v>4</v>
      </c>
      <c r="Z24" s="164">
        <f t="shared" si="3"/>
        <v>1</v>
      </c>
      <c r="AA24" s="164">
        <f>SUMIF($C$2:$C$123,V24,$I$2:$I$123)+SUMIF($S$2:$S$123,V24,$P$2:P$123)</f>
        <v>2</v>
      </c>
      <c r="AB24" s="174">
        <f t="shared" si="4"/>
        <v>1</v>
      </c>
      <c r="AC24" s="180">
        <f t="shared" si="5"/>
        <v>5</v>
      </c>
      <c r="AD24" s="183">
        <f t="shared" si="6"/>
        <v>0.41666666666666669</v>
      </c>
      <c r="AE24" s="180">
        <f t="shared" ref="AE24:AE31" si="36">IF(W24&gt;0,IF(OR(LARGE($AI$24:$AI$31,2)=AI24,LARGE($AI$24:$AI$31,1)=AI24),2,0),)</f>
        <v>2</v>
      </c>
      <c r="AF24" s="190">
        <f t="shared" ref="AF24:AF31" si="37">IF(W24&gt;0,IF(OR(LARGE($AD$24:$AD$31,2)=AD24,LARGE($AD$24:$AD$31,1)=AD24),AC24+AE24+2,AC24+AE24),)</f>
        <v>9</v>
      </c>
      <c r="AG24" s="189">
        <f t="shared" si="7"/>
        <v>0</v>
      </c>
      <c r="AH24" s="165">
        <f t="shared" si="8"/>
        <v>1</v>
      </c>
      <c r="AI24" s="206">
        <f t="shared" si="9"/>
        <v>1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252</v>
      </c>
      <c r="D25" s="56"/>
      <c r="E25" s="56">
        <f t="shared" si="24"/>
        <v>0</v>
      </c>
      <c r="F25" s="56">
        <f t="shared" si="25"/>
        <v>0</v>
      </c>
      <c r="G25" s="56">
        <f t="shared" si="26"/>
        <v>1</v>
      </c>
      <c r="H25" s="56">
        <f t="shared" si="27"/>
        <v>0</v>
      </c>
      <c r="I25" s="56">
        <f t="shared" si="28"/>
        <v>0</v>
      </c>
      <c r="J25" s="56">
        <f t="shared" si="29"/>
        <v>1</v>
      </c>
      <c r="K25" s="57"/>
      <c r="L25" s="56">
        <f t="shared" si="30"/>
        <v>3</v>
      </c>
      <c r="M25" s="56">
        <f t="shared" si="31"/>
        <v>1</v>
      </c>
      <c r="N25" s="56">
        <f t="shared" si="32"/>
        <v>0</v>
      </c>
      <c r="O25" s="56">
        <f t="shared" si="33"/>
        <v>1</v>
      </c>
      <c r="P25" s="56">
        <f t="shared" si="34"/>
        <v>0</v>
      </c>
      <c r="Q25" s="56">
        <f t="shared" si="35"/>
        <v>0</v>
      </c>
      <c r="R25" s="56"/>
      <c r="S25" s="55" t="s">
        <v>148</v>
      </c>
      <c r="T25" s="34"/>
      <c r="U25" s="166" t="s">
        <v>86</v>
      </c>
      <c r="V25" s="200" t="s">
        <v>172</v>
      </c>
      <c r="W25" s="170">
        <f t="shared" si="0"/>
        <v>4</v>
      </c>
      <c r="X25" s="52">
        <f t="shared" si="1"/>
        <v>4</v>
      </c>
      <c r="Y25" s="52">
        <f t="shared" si="2"/>
        <v>4</v>
      </c>
      <c r="Z25" s="52">
        <f t="shared" si="3"/>
        <v>1</v>
      </c>
      <c r="AA25" s="52">
        <f>SUMIF($C$2:$C$123,V25,$I$2:$I$123)+SUMIF($S$2:$S$123,V25,$P$2:P$123)</f>
        <v>2</v>
      </c>
      <c r="AB25" s="171">
        <f t="shared" si="4"/>
        <v>1</v>
      </c>
      <c r="AC25" s="178">
        <f t="shared" si="5"/>
        <v>5</v>
      </c>
      <c r="AD25" s="181">
        <f t="shared" si="6"/>
        <v>0.41666666666666669</v>
      </c>
      <c r="AE25" s="178">
        <f t="shared" si="36"/>
        <v>2</v>
      </c>
      <c r="AF25" s="191">
        <f t="shared" si="37"/>
        <v>9</v>
      </c>
      <c r="AG25" s="187">
        <f t="shared" si="7"/>
        <v>0</v>
      </c>
      <c r="AH25" s="53">
        <f t="shared" si="8"/>
        <v>1</v>
      </c>
      <c r="AI25" s="207">
        <f t="shared" si="9"/>
        <v>1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0</v>
      </c>
      <c r="G26" s="56">
        <f t="shared" si="26"/>
        <v>1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1</v>
      </c>
      <c r="N26" s="56">
        <f t="shared" si="32"/>
        <v>0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200" t="s">
        <v>174</v>
      </c>
      <c r="W26" s="170">
        <f t="shared" si="0"/>
        <v>4</v>
      </c>
      <c r="X26" s="52">
        <f t="shared" si="1"/>
        <v>4</v>
      </c>
      <c r="Y26" s="52">
        <f t="shared" si="2"/>
        <v>4</v>
      </c>
      <c r="Z26" s="52">
        <f t="shared" si="3"/>
        <v>1</v>
      </c>
      <c r="AA26" s="52">
        <f>SUMIF($C$2:$C$123,V26,$I$2:$I$123)+SUMIF($S$2:$S$123,V26,$P$2:P$123)</f>
        <v>2</v>
      </c>
      <c r="AB26" s="171">
        <f t="shared" si="4"/>
        <v>1</v>
      </c>
      <c r="AC26" s="178">
        <f t="shared" si="5"/>
        <v>5</v>
      </c>
      <c r="AD26" s="181">
        <f t="shared" si="6"/>
        <v>0.41666666666666669</v>
      </c>
      <c r="AE26" s="178">
        <f t="shared" si="36"/>
        <v>2</v>
      </c>
      <c r="AF26" s="191">
        <f t="shared" si="37"/>
        <v>9</v>
      </c>
      <c r="AG26" s="187">
        <f t="shared" si="7"/>
        <v>1</v>
      </c>
      <c r="AH26" s="53">
        <f t="shared" si="8"/>
        <v>1</v>
      </c>
      <c r="AI26" s="207">
        <f t="shared" si="9"/>
        <v>1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0</v>
      </c>
      <c r="G27" s="67">
        <f t="shared" si="26"/>
        <v>1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1</v>
      </c>
      <c r="N27" s="67">
        <f t="shared" si="32"/>
        <v>0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 t="s">
        <v>147</v>
      </c>
      <c r="W27" s="170">
        <f t="shared" si="0"/>
        <v>4</v>
      </c>
      <c r="X27" s="52">
        <f t="shared" si="1"/>
        <v>4</v>
      </c>
      <c r="Y27" s="52">
        <f t="shared" si="2"/>
        <v>4</v>
      </c>
      <c r="Z27" s="52">
        <f t="shared" si="3"/>
        <v>1</v>
      </c>
      <c r="AA27" s="52">
        <f>SUMIF($C$2:$C$123,V27,$I$2:$I$123)+SUMIF($S$2:$S$123,V27,$P$2:P$123)</f>
        <v>2</v>
      </c>
      <c r="AB27" s="171">
        <f t="shared" si="4"/>
        <v>1</v>
      </c>
      <c r="AC27" s="178">
        <f t="shared" si="5"/>
        <v>5</v>
      </c>
      <c r="AD27" s="181">
        <f t="shared" si="6"/>
        <v>0.41666666666666669</v>
      </c>
      <c r="AE27" s="178">
        <f t="shared" si="36"/>
        <v>2</v>
      </c>
      <c r="AF27" s="191">
        <f t="shared" si="37"/>
        <v>9</v>
      </c>
      <c r="AG27" s="187">
        <f t="shared" si="7"/>
        <v>1</v>
      </c>
      <c r="AH27" s="53">
        <f t="shared" si="8"/>
        <v>1</v>
      </c>
      <c r="AI27" s="207">
        <f t="shared" si="9"/>
        <v>1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/>
      <c r="W28" s="170">
        <f t="shared" si="0"/>
        <v>0</v>
      </c>
      <c r="X28" s="52">
        <f t="shared" si="1"/>
        <v>0</v>
      </c>
      <c r="Y28" s="52">
        <f t="shared" si="2"/>
        <v>0</v>
      </c>
      <c r="Z28" s="52">
        <f t="shared" si="3"/>
        <v>0</v>
      </c>
      <c r="AA28" s="52">
        <f>SUMIF($C$2:$C$123,V28,$I$2:$I$123)+SUMIF($S$2:$S$123,V28,$P$2:P$123)</f>
        <v>0</v>
      </c>
      <c r="AB28" s="171">
        <f t="shared" si="4"/>
        <v>0</v>
      </c>
      <c r="AC28" s="178">
        <f t="shared" si="5"/>
        <v>0</v>
      </c>
      <c r="AD28" s="181" t="str">
        <f t="shared" si="6"/>
        <v>-</v>
      </c>
      <c r="AE28" s="178">
        <f t="shared" si="36"/>
        <v>0</v>
      </c>
      <c r="AF28" s="191">
        <f t="shared" si="37"/>
        <v>0</v>
      </c>
      <c r="AG28" s="187">
        <f t="shared" si="7"/>
        <v>0</v>
      </c>
      <c r="AH28" s="53" t="str">
        <f t="shared" si="8"/>
        <v>-</v>
      </c>
      <c r="AI28" s="207" t="str">
        <f t="shared" si="9"/>
        <v>-</v>
      </c>
      <c r="AJ28" s="34"/>
      <c r="AS28" s="97"/>
      <c r="AT28" s="294"/>
      <c r="AU28" s="425" t="s">
        <v>255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48" t="s">
        <v>256</v>
      </c>
      <c r="BJ28" s="448"/>
      <c r="BK28" s="448"/>
      <c r="BL28" s="448"/>
      <c r="BM28" s="448"/>
      <c r="BN28" s="449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/>
      <c r="W29" s="170">
        <f t="shared" si="0"/>
        <v>0</v>
      </c>
      <c r="X29" s="52">
        <f t="shared" si="1"/>
        <v>0</v>
      </c>
      <c r="Y29" s="52">
        <f t="shared" si="2"/>
        <v>0</v>
      </c>
      <c r="Z29" s="52">
        <f t="shared" si="3"/>
        <v>0</v>
      </c>
      <c r="AA29" s="52">
        <f>SUMIF($C$2:$C$123,V29,$I$2:$I$123)+SUMIF($S$2:$S$123,V29,$P$2:P$123)</f>
        <v>0</v>
      </c>
      <c r="AB29" s="171">
        <f t="shared" si="4"/>
        <v>0</v>
      </c>
      <c r="AC29" s="178">
        <f t="shared" si="5"/>
        <v>0</v>
      </c>
      <c r="AD29" s="181" t="str">
        <f t="shared" si="6"/>
        <v>-</v>
      </c>
      <c r="AE29" s="178">
        <f t="shared" si="36"/>
        <v>0</v>
      </c>
      <c r="AF29" s="191">
        <f t="shared" si="37"/>
        <v>0</v>
      </c>
      <c r="AG29" s="187">
        <f t="shared" si="7"/>
        <v>0</v>
      </c>
      <c r="AH29" s="53" t="str">
        <f t="shared" si="8"/>
        <v>-</v>
      </c>
      <c r="AI29" s="207" t="str">
        <f t="shared" si="9"/>
        <v>-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48"/>
      <c r="BJ29" s="448"/>
      <c r="BK29" s="448"/>
      <c r="BL29" s="448"/>
      <c r="BM29" s="448"/>
      <c r="BN29" s="449"/>
      <c r="BO29" s="86"/>
    </row>
    <row r="30" spans="1:67" ht="15.75" customHeight="1" thickTop="1" thickBot="1" x14ac:dyDescent="0.3">
      <c r="A30" s="34"/>
      <c r="B30" s="47"/>
      <c r="C30" s="48" t="str">
        <f>C4</f>
        <v>Branco</v>
      </c>
      <c r="D30" s="49">
        <f>SUM(D31:D40)</f>
        <v>1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1</v>
      </c>
      <c r="S30" s="48" t="str">
        <f>S4</f>
        <v>Preto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Jean</v>
      </c>
      <c r="D31" s="56"/>
      <c r="E31" s="56">
        <f t="shared" ref="E31:E40" si="38">IF((C31=""),0,IF($D$30=$R$30,1,IF($D$30&gt;$R$30,3,IF($D$30&lt;$R$30,0))))</f>
        <v>1</v>
      </c>
      <c r="F31" s="56">
        <f t="shared" ref="F31:F40" si="39">$D$30</f>
        <v>1</v>
      </c>
      <c r="G31" s="56">
        <f t="shared" ref="G31:G40" si="40">$R$30</f>
        <v>1</v>
      </c>
      <c r="H31" s="56">
        <f t="shared" ref="H31:H40" si="41">IF((C31=""),0,IF($D$30&gt;$R$30,1,0))</f>
        <v>0</v>
      </c>
      <c r="I31" s="56">
        <f t="shared" ref="I31:I40" si="42">IF((C31=""),0,IF($D$30=$R$30,1,0))</f>
        <v>1</v>
      </c>
      <c r="J31" s="56">
        <f t="shared" ref="J31:J40" si="43">IF((C31=""),0,IF($D$30&lt;$R$30,1,0))</f>
        <v>0</v>
      </c>
      <c r="K31" s="57"/>
      <c r="L31" s="56">
        <f t="shared" ref="L31:L40" si="44">IF((S31=""),0,IF($D$30=$R$30,1,IF($D$30&lt;$R$30,3,IF($D$30&gt;$R$30,0))))</f>
        <v>1</v>
      </c>
      <c r="M31" s="56">
        <f t="shared" ref="M31:M40" si="45">$R$30</f>
        <v>1</v>
      </c>
      <c r="N31" s="56">
        <f t="shared" ref="N31:N40" si="46">$D$30</f>
        <v>1</v>
      </c>
      <c r="O31" s="56">
        <f t="shared" ref="O31:O40" si="47">IF((S31=""),0,IF($D$30&lt;$R$30,1,0))</f>
        <v>0</v>
      </c>
      <c r="P31" s="56">
        <f t="shared" ref="P31:P40" si="48">IF((S31=""),0,IF($D$30=$R$30,1,0))</f>
        <v>1</v>
      </c>
      <c r="Q31" s="56">
        <f t="shared" ref="Q31:Q40" si="49">IF((S31=""),0,IF($D$30&gt;$R$30,1,0))</f>
        <v>0</v>
      </c>
      <c r="R31" s="56"/>
      <c r="S31" s="55" t="str">
        <f>$S$5</f>
        <v>Ralph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13</v>
      </c>
      <c r="D32" s="56"/>
      <c r="E32" s="56">
        <f t="shared" si="38"/>
        <v>1</v>
      </c>
      <c r="F32" s="56">
        <f t="shared" si="39"/>
        <v>1</v>
      </c>
      <c r="G32" s="56">
        <f t="shared" si="40"/>
        <v>1</v>
      </c>
      <c r="H32" s="56">
        <f t="shared" si="41"/>
        <v>0</v>
      </c>
      <c r="I32" s="56">
        <f t="shared" si="42"/>
        <v>1</v>
      </c>
      <c r="J32" s="56">
        <f t="shared" si="43"/>
        <v>0</v>
      </c>
      <c r="K32" s="57"/>
      <c r="L32" s="56">
        <f t="shared" si="44"/>
        <v>1</v>
      </c>
      <c r="M32" s="56">
        <f t="shared" si="45"/>
        <v>1</v>
      </c>
      <c r="N32" s="56">
        <f t="shared" si="46"/>
        <v>1</v>
      </c>
      <c r="O32" s="56">
        <f t="shared" si="47"/>
        <v>0</v>
      </c>
      <c r="P32" s="56">
        <f t="shared" si="48"/>
        <v>1</v>
      </c>
      <c r="Q32" s="56">
        <f t="shared" si="49"/>
        <v>0</v>
      </c>
      <c r="R32" s="56"/>
      <c r="S32" s="55" t="s">
        <v>84</v>
      </c>
      <c r="T32" s="34"/>
      <c r="U32" s="163" t="s">
        <v>16</v>
      </c>
      <c r="V32" s="199" t="s">
        <v>148</v>
      </c>
      <c r="W32" s="169">
        <f t="shared" si="0"/>
        <v>4</v>
      </c>
      <c r="X32" s="164">
        <f t="shared" si="1"/>
        <v>5</v>
      </c>
      <c r="Y32" s="164">
        <f t="shared" si="2"/>
        <v>3</v>
      </c>
      <c r="Z32" s="164">
        <f t="shared" si="3"/>
        <v>2</v>
      </c>
      <c r="AA32" s="164">
        <f>SUMIF($C$2:$C$123,V32,$I$2:$I$123)+SUMIF($S$2:$S$123,V32,$P$2:P$123)</f>
        <v>2</v>
      </c>
      <c r="AB32" s="174">
        <f t="shared" si="4"/>
        <v>0</v>
      </c>
      <c r="AC32" s="180">
        <f t="shared" si="5"/>
        <v>8</v>
      </c>
      <c r="AD32" s="183">
        <f t="shared" si="6"/>
        <v>0.66666666666666663</v>
      </c>
      <c r="AE32" s="180">
        <f>IF(W32&gt;0,IF(AI32=MAX($AI$32:$AI$36),2,0),)</f>
        <v>2</v>
      </c>
      <c r="AF32" s="190">
        <f>IF(W32&gt;0,IF(AD32=MAX($AD$32:$AD$36),AC32+AE32+2,AC32+AE32),)</f>
        <v>12</v>
      </c>
      <c r="AG32" s="189">
        <f t="shared" si="7"/>
        <v>1</v>
      </c>
      <c r="AH32" s="165">
        <f t="shared" si="8"/>
        <v>0.75</v>
      </c>
      <c r="AI32" s="206">
        <f t="shared" si="9"/>
        <v>1.25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254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173</v>
      </c>
      <c r="D33" s="56"/>
      <c r="E33" s="56">
        <f t="shared" si="38"/>
        <v>1</v>
      </c>
      <c r="F33" s="56">
        <f t="shared" si="39"/>
        <v>1</v>
      </c>
      <c r="G33" s="56">
        <f t="shared" si="40"/>
        <v>1</v>
      </c>
      <c r="H33" s="56">
        <f t="shared" si="41"/>
        <v>0</v>
      </c>
      <c r="I33" s="56">
        <f t="shared" si="42"/>
        <v>1</v>
      </c>
      <c r="J33" s="56">
        <f t="shared" si="43"/>
        <v>0</v>
      </c>
      <c r="K33" s="57"/>
      <c r="L33" s="56">
        <f t="shared" si="44"/>
        <v>1</v>
      </c>
      <c r="M33" s="56">
        <f t="shared" si="45"/>
        <v>1</v>
      </c>
      <c r="N33" s="56">
        <f t="shared" si="46"/>
        <v>1</v>
      </c>
      <c r="O33" s="56">
        <f t="shared" si="47"/>
        <v>0</v>
      </c>
      <c r="P33" s="56">
        <f t="shared" si="48"/>
        <v>1</v>
      </c>
      <c r="Q33" s="56">
        <f t="shared" si="49"/>
        <v>0</v>
      </c>
      <c r="R33" s="56"/>
      <c r="S33" s="55" t="s">
        <v>146</v>
      </c>
      <c r="T33" s="34"/>
      <c r="U33" s="166" t="s">
        <v>16</v>
      </c>
      <c r="V33" s="200"/>
      <c r="W33" s="170">
        <f t="shared" si="0"/>
        <v>0</v>
      </c>
      <c r="X33" s="52">
        <f t="shared" si="1"/>
        <v>0</v>
      </c>
      <c r="Y33" s="52">
        <f t="shared" si="2"/>
        <v>0</v>
      </c>
      <c r="Z33" s="52">
        <f t="shared" si="3"/>
        <v>0</v>
      </c>
      <c r="AA33" s="52">
        <f>SUMIF($C$2:$C$123,V33,$I$2:$I$123)+SUMIF($S$2:$S$123,V33,$P$2:P$123)</f>
        <v>0</v>
      </c>
      <c r="AB33" s="171">
        <f t="shared" si="4"/>
        <v>0</v>
      </c>
      <c r="AC33" s="178">
        <f t="shared" si="5"/>
        <v>0</v>
      </c>
      <c r="AD33" s="181" t="str">
        <f t="shared" si="6"/>
        <v>-</v>
      </c>
      <c r="AE33" s="178">
        <f>IF(W33&gt;0,IF(AI33=MAX($AI$32:$AI$36),2,0),)</f>
        <v>0</v>
      </c>
      <c r="AF33" s="191">
        <f>IF(W33&gt;0,IF(AD33=MAX($AD$32:$AD$36),AC33+AE33+2,AC33+AE33),)</f>
        <v>0</v>
      </c>
      <c r="AG33" s="187">
        <f t="shared" si="7"/>
        <v>0</v>
      </c>
      <c r="AH33" s="53" t="str">
        <f t="shared" si="8"/>
        <v>-</v>
      </c>
      <c r="AI33" s="207" t="str">
        <f t="shared" si="9"/>
        <v>-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197</v>
      </c>
      <c r="D34" s="56"/>
      <c r="E34" s="56">
        <f t="shared" si="38"/>
        <v>1</v>
      </c>
      <c r="F34" s="56">
        <f t="shared" si="39"/>
        <v>1</v>
      </c>
      <c r="G34" s="56">
        <f t="shared" si="40"/>
        <v>1</v>
      </c>
      <c r="H34" s="56">
        <f t="shared" si="41"/>
        <v>0</v>
      </c>
      <c r="I34" s="56">
        <f t="shared" si="42"/>
        <v>1</v>
      </c>
      <c r="J34" s="56">
        <f t="shared" si="43"/>
        <v>0</v>
      </c>
      <c r="K34" s="57"/>
      <c r="L34" s="56">
        <f t="shared" si="44"/>
        <v>1</v>
      </c>
      <c r="M34" s="56">
        <f t="shared" si="45"/>
        <v>1</v>
      </c>
      <c r="N34" s="56">
        <f t="shared" si="46"/>
        <v>1</v>
      </c>
      <c r="O34" s="56">
        <f t="shared" si="47"/>
        <v>0</v>
      </c>
      <c r="P34" s="56">
        <f t="shared" si="48"/>
        <v>1</v>
      </c>
      <c r="Q34" s="56">
        <f t="shared" si="49"/>
        <v>0</v>
      </c>
      <c r="R34" s="56"/>
      <c r="S34" s="55" t="s">
        <v>145</v>
      </c>
      <c r="T34" s="34"/>
      <c r="U34" s="166" t="s">
        <v>16</v>
      </c>
      <c r="V34" s="200"/>
      <c r="W34" s="170">
        <f t="shared" si="0"/>
        <v>0</v>
      </c>
      <c r="X34" s="52">
        <f t="shared" si="1"/>
        <v>0</v>
      </c>
      <c r="Y34" s="52">
        <f t="shared" si="2"/>
        <v>0</v>
      </c>
      <c r="Z34" s="52">
        <f t="shared" si="3"/>
        <v>0</v>
      </c>
      <c r="AA34" s="52">
        <f>SUMIF($C$2:$C$123,V34,$I$2:$I$123)+SUMIF($S$2:$S$123,V34,$P$2:P$123)</f>
        <v>0</v>
      </c>
      <c r="AB34" s="171">
        <f t="shared" si="4"/>
        <v>0</v>
      </c>
      <c r="AC34" s="178">
        <f t="shared" si="5"/>
        <v>0</v>
      </c>
      <c r="AD34" s="181" t="str">
        <f t="shared" si="6"/>
        <v>-</v>
      </c>
      <c r="AE34" s="178">
        <f>IF(W34&gt;0,IF(AI34=MAX($AI$32:$AI$36),2,0),)</f>
        <v>0</v>
      </c>
      <c r="AF34" s="191">
        <f>IF(W34&gt;0,IF(AD34=MAX($AD$32:$AD$36),AC34+AE34+2,AC34+AE34),)</f>
        <v>0</v>
      </c>
      <c r="AG34" s="187">
        <f t="shared" si="7"/>
        <v>0</v>
      </c>
      <c r="AH34" s="53" t="str">
        <f t="shared" si="8"/>
        <v>-</v>
      </c>
      <c r="AI34" s="207" t="str">
        <f t="shared" si="9"/>
        <v>-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169</v>
      </c>
      <c r="D35" s="56"/>
      <c r="E35" s="56">
        <f t="shared" si="38"/>
        <v>1</v>
      </c>
      <c r="F35" s="56">
        <f t="shared" si="39"/>
        <v>1</v>
      </c>
      <c r="G35" s="56">
        <f t="shared" si="40"/>
        <v>1</v>
      </c>
      <c r="H35" s="56">
        <f t="shared" si="41"/>
        <v>0</v>
      </c>
      <c r="I35" s="56">
        <f t="shared" si="42"/>
        <v>1</v>
      </c>
      <c r="J35" s="56">
        <f t="shared" si="43"/>
        <v>0</v>
      </c>
      <c r="K35" s="57"/>
      <c r="L35" s="56">
        <f t="shared" si="44"/>
        <v>1</v>
      </c>
      <c r="M35" s="56">
        <f t="shared" si="45"/>
        <v>1</v>
      </c>
      <c r="N35" s="56">
        <f t="shared" si="46"/>
        <v>1</v>
      </c>
      <c r="O35" s="56">
        <f t="shared" si="47"/>
        <v>0</v>
      </c>
      <c r="P35" s="56">
        <f t="shared" si="48"/>
        <v>1</v>
      </c>
      <c r="Q35" s="56">
        <f t="shared" si="49"/>
        <v>0</v>
      </c>
      <c r="R35" s="56">
        <v>1</v>
      </c>
      <c r="S35" s="55" t="s">
        <v>247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174</v>
      </c>
      <c r="D36" s="56"/>
      <c r="E36" s="56">
        <f t="shared" si="38"/>
        <v>1</v>
      </c>
      <c r="F36" s="56">
        <f t="shared" si="39"/>
        <v>1</v>
      </c>
      <c r="G36" s="56">
        <f t="shared" si="40"/>
        <v>1</v>
      </c>
      <c r="H36" s="56">
        <f t="shared" si="41"/>
        <v>0</v>
      </c>
      <c r="I36" s="56">
        <f t="shared" si="42"/>
        <v>1</v>
      </c>
      <c r="J36" s="56">
        <f t="shared" si="43"/>
        <v>0</v>
      </c>
      <c r="K36" s="57"/>
      <c r="L36" s="56">
        <f t="shared" si="44"/>
        <v>1</v>
      </c>
      <c r="M36" s="56">
        <f t="shared" si="45"/>
        <v>1</v>
      </c>
      <c r="N36" s="56">
        <f t="shared" si="46"/>
        <v>1</v>
      </c>
      <c r="O36" s="56">
        <f t="shared" si="47"/>
        <v>0</v>
      </c>
      <c r="P36" s="56">
        <f t="shared" si="48"/>
        <v>1</v>
      </c>
      <c r="Q36" s="56">
        <f t="shared" si="49"/>
        <v>0</v>
      </c>
      <c r="R36" s="56"/>
      <c r="S36" s="55" t="s">
        <v>147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253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 t="s">
        <v>172</v>
      </c>
      <c r="D37" s="56"/>
      <c r="E37" s="56">
        <f t="shared" si="38"/>
        <v>1</v>
      </c>
      <c r="F37" s="56">
        <f t="shared" si="39"/>
        <v>1</v>
      </c>
      <c r="G37" s="56">
        <f t="shared" si="40"/>
        <v>1</v>
      </c>
      <c r="H37" s="56">
        <f t="shared" si="41"/>
        <v>0</v>
      </c>
      <c r="I37" s="56">
        <f t="shared" si="42"/>
        <v>1</v>
      </c>
      <c r="J37" s="56">
        <f t="shared" si="43"/>
        <v>0</v>
      </c>
      <c r="K37" s="57"/>
      <c r="L37" s="56">
        <f t="shared" si="44"/>
        <v>1</v>
      </c>
      <c r="M37" s="56">
        <f t="shared" si="45"/>
        <v>1</v>
      </c>
      <c r="N37" s="56">
        <f t="shared" si="46"/>
        <v>1</v>
      </c>
      <c r="O37" s="56">
        <f t="shared" si="47"/>
        <v>0</v>
      </c>
      <c r="P37" s="56">
        <f t="shared" si="48"/>
        <v>1</v>
      </c>
      <c r="Q37" s="56">
        <f t="shared" si="49"/>
        <v>0</v>
      </c>
      <c r="R37" s="56"/>
      <c r="S37" s="55" t="s">
        <v>114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7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252</v>
      </c>
      <c r="D38" s="56">
        <v>1</v>
      </c>
      <c r="E38" s="56">
        <f t="shared" si="38"/>
        <v>1</v>
      </c>
      <c r="F38" s="56">
        <f t="shared" si="39"/>
        <v>1</v>
      </c>
      <c r="G38" s="56">
        <f t="shared" si="40"/>
        <v>1</v>
      </c>
      <c r="H38" s="56">
        <f t="shared" si="41"/>
        <v>0</v>
      </c>
      <c r="I38" s="56">
        <f t="shared" si="42"/>
        <v>1</v>
      </c>
      <c r="J38" s="56">
        <f t="shared" si="43"/>
        <v>0</v>
      </c>
      <c r="K38" s="57"/>
      <c r="L38" s="56">
        <f t="shared" si="44"/>
        <v>1</v>
      </c>
      <c r="M38" s="56">
        <f t="shared" si="45"/>
        <v>1</v>
      </c>
      <c r="N38" s="56">
        <f t="shared" si="46"/>
        <v>1</v>
      </c>
      <c r="O38" s="56">
        <f t="shared" si="47"/>
        <v>0</v>
      </c>
      <c r="P38" s="56">
        <f t="shared" si="48"/>
        <v>1</v>
      </c>
      <c r="Q38" s="56">
        <f t="shared" si="49"/>
        <v>0</v>
      </c>
      <c r="R38" s="56"/>
      <c r="S38" s="55" t="s">
        <v>148</v>
      </c>
      <c r="T38" s="34"/>
      <c r="U38" s="295">
        <v>14</v>
      </c>
      <c r="V38" s="338">
        <f>U38/Resumo!C159</f>
        <v>0.41176470588235292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1</v>
      </c>
      <c r="G39" s="56">
        <f t="shared" si="40"/>
        <v>1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1</v>
      </c>
      <c r="N39" s="56">
        <f t="shared" si="46"/>
        <v>1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1</v>
      </c>
      <c r="G40" s="67">
        <f t="shared" si="40"/>
        <v>1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1</v>
      </c>
      <c r="N40" s="67">
        <f t="shared" si="46"/>
        <v>1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2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16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4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Preto</v>
      </c>
      <c r="D43" s="49">
        <f>SUM(D44:D53)</f>
        <v>2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1</v>
      </c>
      <c r="S43" s="48" t="str">
        <f>C4</f>
        <v>Branco</v>
      </c>
      <c r="T43" s="34"/>
      <c r="U43" s="151" t="str">
        <f>IFERROR(VLOOKUP(V43,Resumo!$D$7:$E$147,2,FALSE),"")</f>
        <v>G</v>
      </c>
      <c r="V43" s="116" t="s">
        <v>164</v>
      </c>
      <c r="W43" s="116">
        <f t="shared" ref="W43:AC58" si="50">COUNTIFS($C$4:$C$131,$V43,$B$4:$B$131,W$42)+COUNTIFS($S$4:$S$131,$V43,$B$4:$B$131,W$42)</f>
        <v>4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Jean</v>
      </c>
      <c r="D44" s="56"/>
      <c r="E44" s="56">
        <f t="shared" ref="E44:E53" si="51">IF((C44=""),0,IF($D$43=$R$43,1,IF($D$43&gt;$R$43,3,IF($D$43&lt;$R$43,0))))</f>
        <v>3</v>
      </c>
      <c r="F44" s="56">
        <f t="shared" ref="F44:F53" si="52">$D$43</f>
        <v>2</v>
      </c>
      <c r="G44" s="56">
        <f t="shared" ref="G44:G53" si="53">$R$43</f>
        <v>1</v>
      </c>
      <c r="H44" s="56">
        <f t="shared" ref="H44:H53" si="54">IF((C44=""),0,IF($D$43&gt;$R$43,1,0))</f>
        <v>1</v>
      </c>
      <c r="I44" s="56">
        <f t="shared" ref="I44:I53" si="55">IF((C44=""),0,IF($D$43=$R$43,1,0))</f>
        <v>0</v>
      </c>
      <c r="J44" s="56">
        <f t="shared" ref="J44:J53" si="56">IF((C44=""),0,IF($D$43&lt;$R$43,1,0))</f>
        <v>0</v>
      </c>
      <c r="K44" s="57"/>
      <c r="L44" s="56">
        <f t="shared" ref="L44:L53" si="57">IF((S44=""),0,IF($D$43=$R$43,1,IF($D$43&lt;$R$43,3,IF($D$43&gt;$R$43,0))))</f>
        <v>0</v>
      </c>
      <c r="M44" s="56">
        <f t="shared" ref="M44:M53" si="58">$R$43</f>
        <v>1</v>
      </c>
      <c r="N44" s="56">
        <f t="shared" ref="N44:N53" si="59">$D$43</f>
        <v>2</v>
      </c>
      <c r="O44" s="56">
        <f t="shared" ref="O44:O53" si="60">IF((S44=""),0,IF($D$43&lt;$R$43,1,0))</f>
        <v>0</v>
      </c>
      <c r="P44" s="56">
        <f t="shared" ref="P44:P53" si="61">IF((S44=""),0,IF($D$43=$R$43,1,0))</f>
        <v>0</v>
      </c>
      <c r="Q44" s="56">
        <f t="shared" ref="Q44:Q53" si="62">IF((S44=""),0,IF($D$43&gt;$R$43,1,0))</f>
        <v>1</v>
      </c>
      <c r="R44" s="56"/>
      <c r="S44" s="55" t="str">
        <f>$S$5</f>
        <v>Ralph</v>
      </c>
      <c r="T44" s="34"/>
      <c r="U44" s="153" t="str">
        <f>IFERROR(VLOOKUP(V44,Resumo!$D$7:$E$147,2,FALSE),"")</f>
        <v/>
      </c>
      <c r="V44" s="114" t="s">
        <v>205</v>
      </c>
      <c r="W44" s="114">
        <f t="shared" si="50"/>
        <v>4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 t="s">
        <v>84</v>
      </c>
      <c r="D45" s="56"/>
      <c r="E45" s="56">
        <f t="shared" si="51"/>
        <v>3</v>
      </c>
      <c r="F45" s="56">
        <f t="shared" si="52"/>
        <v>2</v>
      </c>
      <c r="G45" s="56">
        <f t="shared" si="53"/>
        <v>1</v>
      </c>
      <c r="H45" s="56">
        <f t="shared" si="54"/>
        <v>1</v>
      </c>
      <c r="I45" s="56">
        <f t="shared" si="55"/>
        <v>0</v>
      </c>
      <c r="J45" s="56">
        <f t="shared" si="56"/>
        <v>0</v>
      </c>
      <c r="K45" s="57"/>
      <c r="L45" s="56">
        <f t="shared" si="57"/>
        <v>0</v>
      </c>
      <c r="M45" s="56">
        <f t="shared" si="58"/>
        <v>1</v>
      </c>
      <c r="N45" s="56">
        <f t="shared" si="59"/>
        <v>2</v>
      </c>
      <c r="O45" s="56">
        <f t="shared" si="60"/>
        <v>0</v>
      </c>
      <c r="P45" s="56">
        <f t="shared" si="61"/>
        <v>0</v>
      </c>
      <c r="Q45" s="56">
        <f t="shared" si="62"/>
        <v>1</v>
      </c>
      <c r="R45" s="56"/>
      <c r="S45" s="55" t="s">
        <v>13</v>
      </c>
      <c r="T45" s="34"/>
      <c r="U45" s="153" t="str">
        <f>IFERROR(VLOOKUP(V45,Resumo!$D$7:$E$147,2,FALSE),"")</f>
        <v>V</v>
      </c>
      <c r="V45" s="114" t="s">
        <v>13</v>
      </c>
      <c r="W45" s="114">
        <f t="shared" si="50"/>
        <v>0</v>
      </c>
      <c r="X45" s="114">
        <f t="shared" si="50"/>
        <v>4</v>
      </c>
      <c r="Y45" s="114">
        <f t="shared" si="50"/>
        <v>0</v>
      </c>
      <c r="Z45" s="114">
        <f t="shared" si="50"/>
        <v>0</v>
      </c>
      <c r="AA45" s="114">
        <f t="shared" si="50"/>
        <v>0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 t="s">
        <v>146</v>
      </c>
      <c r="D46" s="56"/>
      <c r="E46" s="56">
        <f t="shared" si="51"/>
        <v>3</v>
      </c>
      <c r="F46" s="56">
        <f t="shared" si="52"/>
        <v>2</v>
      </c>
      <c r="G46" s="56">
        <f t="shared" si="53"/>
        <v>1</v>
      </c>
      <c r="H46" s="56">
        <f t="shared" si="54"/>
        <v>1</v>
      </c>
      <c r="I46" s="56">
        <f t="shared" si="55"/>
        <v>0</v>
      </c>
      <c r="J46" s="56">
        <f t="shared" si="56"/>
        <v>0</v>
      </c>
      <c r="K46" s="57"/>
      <c r="L46" s="56">
        <f t="shared" si="57"/>
        <v>0</v>
      </c>
      <c r="M46" s="56">
        <f t="shared" si="58"/>
        <v>1</v>
      </c>
      <c r="N46" s="56">
        <f t="shared" si="59"/>
        <v>2</v>
      </c>
      <c r="O46" s="56">
        <f t="shared" si="60"/>
        <v>0</v>
      </c>
      <c r="P46" s="56">
        <f t="shared" si="61"/>
        <v>0</v>
      </c>
      <c r="Q46" s="56">
        <f t="shared" si="62"/>
        <v>1</v>
      </c>
      <c r="R46" s="56"/>
      <c r="S46" s="55" t="s">
        <v>173</v>
      </c>
      <c r="T46" s="34"/>
      <c r="U46" s="153" t="str">
        <f>IFERROR(VLOOKUP(V46,Resumo!$D$7:$E$147,2,FALSE),"")</f>
        <v>L</v>
      </c>
      <c r="V46" s="114" t="s">
        <v>114</v>
      </c>
      <c r="W46" s="114">
        <f t="shared" si="50"/>
        <v>0</v>
      </c>
      <c r="X46" s="114">
        <f t="shared" si="50"/>
        <v>0</v>
      </c>
      <c r="Y46" s="114">
        <f t="shared" si="50"/>
        <v>0</v>
      </c>
      <c r="Z46" s="114">
        <f t="shared" si="50"/>
        <v>0</v>
      </c>
      <c r="AA46" s="114">
        <f t="shared" si="50"/>
        <v>0</v>
      </c>
      <c r="AB46" s="114">
        <f t="shared" si="50"/>
        <v>4</v>
      </c>
      <c r="AC46" s="154">
        <f t="shared" si="50"/>
        <v>0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 t="s">
        <v>145</v>
      </c>
      <c r="D47" s="56">
        <v>1</v>
      </c>
      <c r="E47" s="56">
        <f t="shared" si="51"/>
        <v>3</v>
      </c>
      <c r="F47" s="56">
        <f t="shared" si="52"/>
        <v>2</v>
      </c>
      <c r="G47" s="56">
        <f t="shared" si="53"/>
        <v>1</v>
      </c>
      <c r="H47" s="56">
        <f t="shared" si="54"/>
        <v>1</v>
      </c>
      <c r="I47" s="56">
        <f t="shared" si="55"/>
        <v>0</v>
      </c>
      <c r="J47" s="56">
        <f t="shared" si="56"/>
        <v>0</v>
      </c>
      <c r="K47" s="57"/>
      <c r="L47" s="56">
        <f t="shared" si="57"/>
        <v>0</v>
      </c>
      <c r="M47" s="56">
        <f t="shared" si="58"/>
        <v>1</v>
      </c>
      <c r="N47" s="56">
        <f t="shared" si="59"/>
        <v>2</v>
      </c>
      <c r="O47" s="56">
        <f t="shared" si="60"/>
        <v>0</v>
      </c>
      <c r="P47" s="56">
        <f t="shared" si="61"/>
        <v>0</v>
      </c>
      <c r="Q47" s="56">
        <f t="shared" si="62"/>
        <v>1</v>
      </c>
      <c r="R47" s="56"/>
      <c r="S47" s="55" t="s">
        <v>197</v>
      </c>
      <c r="T47" s="34"/>
      <c r="U47" s="153" t="str">
        <f>IFERROR(VLOOKUP(V47,Resumo!$D$7:$E$147,2,FALSE),"")</f>
        <v>A</v>
      </c>
      <c r="V47" s="114" t="s">
        <v>148</v>
      </c>
      <c r="W47" s="114">
        <f t="shared" si="50"/>
        <v>0</v>
      </c>
      <c r="X47" s="114">
        <f t="shared" si="50"/>
        <v>0</v>
      </c>
      <c r="Y47" s="114">
        <f t="shared" si="50"/>
        <v>0</v>
      </c>
      <c r="Z47" s="114">
        <f t="shared" si="50"/>
        <v>0</v>
      </c>
      <c r="AA47" s="114">
        <f t="shared" si="50"/>
        <v>0</v>
      </c>
      <c r="AB47" s="114">
        <f t="shared" si="50"/>
        <v>0</v>
      </c>
      <c r="AC47" s="154">
        <f t="shared" si="50"/>
        <v>4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 t="s">
        <v>247</v>
      </c>
      <c r="D48" s="56"/>
      <c r="E48" s="56">
        <f t="shared" si="51"/>
        <v>3</v>
      </c>
      <c r="F48" s="56">
        <f t="shared" si="52"/>
        <v>2</v>
      </c>
      <c r="G48" s="56">
        <f t="shared" si="53"/>
        <v>1</v>
      </c>
      <c r="H48" s="56">
        <f t="shared" si="54"/>
        <v>1</v>
      </c>
      <c r="I48" s="56">
        <f t="shared" si="55"/>
        <v>0</v>
      </c>
      <c r="J48" s="56">
        <f t="shared" si="56"/>
        <v>0</v>
      </c>
      <c r="K48" s="57"/>
      <c r="L48" s="56">
        <f t="shared" si="57"/>
        <v>0</v>
      </c>
      <c r="M48" s="56">
        <f t="shared" si="58"/>
        <v>1</v>
      </c>
      <c r="N48" s="56">
        <f t="shared" si="59"/>
        <v>2</v>
      </c>
      <c r="O48" s="56">
        <f t="shared" si="60"/>
        <v>0</v>
      </c>
      <c r="P48" s="56">
        <f t="shared" si="61"/>
        <v>0</v>
      </c>
      <c r="Q48" s="56">
        <f t="shared" si="62"/>
        <v>1</v>
      </c>
      <c r="R48" s="56">
        <v>1</v>
      </c>
      <c r="S48" s="55" t="s">
        <v>169</v>
      </c>
      <c r="T48" s="34"/>
      <c r="U48" s="153" t="str">
        <f>IFERROR(VLOOKUP(V48,Resumo!$D$7:$E$147,2,FALSE),"")</f>
        <v>L</v>
      </c>
      <c r="V48" s="114" t="s">
        <v>173</v>
      </c>
      <c r="W48" s="114">
        <f t="shared" si="50"/>
        <v>0</v>
      </c>
      <c r="X48" s="114">
        <f t="shared" si="50"/>
        <v>0</v>
      </c>
      <c r="Y48" s="114">
        <f t="shared" si="50"/>
        <v>4</v>
      </c>
      <c r="Z48" s="114">
        <f t="shared" si="50"/>
        <v>0</v>
      </c>
      <c r="AA48" s="114">
        <f t="shared" si="50"/>
        <v>0</v>
      </c>
      <c r="AB48" s="114">
        <f t="shared" si="50"/>
        <v>0</v>
      </c>
      <c r="AC48" s="154">
        <f t="shared" si="50"/>
        <v>0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 t="s">
        <v>147</v>
      </c>
      <c r="D49" s="56"/>
      <c r="E49" s="56">
        <f t="shared" si="51"/>
        <v>3</v>
      </c>
      <c r="F49" s="56">
        <f t="shared" si="52"/>
        <v>2</v>
      </c>
      <c r="G49" s="56">
        <f t="shared" si="53"/>
        <v>1</v>
      </c>
      <c r="H49" s="56">
        <f t="shared" si="54"/>
        <v>1</v>
      </c>
      <c r="I49" s="56">
        <f t="shared" si="55"/>
        <v>0</v>
      </c>
      <c r="J49" s="56">
        <f t="shared" si="56"/>
        <v>0</v>
      </c>
      <c r="K49" s="57"/>
      <c r="L49" s="56">
        <f t="shared" si="57"/>
        <v>0</v>
      </c>
      <c r="M49" s="56">
        <f t="shared" si="58"/>
        <v>1</v>
      </c>
      <c r="N49" s="56">
        <f t="shared" si="59"/>
        <v>2</v>
      </c>
      <c r="O49" s="56">
        <f t="shared" si="60"/>
        <v>0</v>
      </c>
      <c r="P49" s="56">
        <f t="shared" si="61"/>
        <v>0</v>
      </c>
      <c r="Q49" s="56">
        <f t="shared" si="62"/>
        <v>1</v>
      </c>
      <c r="R49" s="56"/>
      <c r="S49" s="55" t="s">
        <v>174</v>
      </c>
      <c r="T49" s="34"/>
      <c r="U49" s="153" t="str">
        <f>IFERROR(VLOOKUP(V49,Resumo!$D$7:$E$147,2,FALSE),"")</f>
        <v>V</v>
      </c>
      <c r="V49" s="114" t="s">
        <v>247</v>
      </c>
      <c r="W49" s="114">
        <f t="shared" si="50"/>
        <v>0</v>
      </c>
      <c r="X49" s="114">
        <f t="shared" si="50"/>
        <v>0</v>
      </c>
      <c r="Y49" s="114">
        <f t="shared" si="50"/>
        <v>0</v>
      </c>
      <c r="Z49" s="114">
        <f t="shared" si="50"/>
        <v>0</v>
      </c>
      <c r="AA49" s="114">
        <f t="shared" si="50"/>
        <v>4</v>
      </c>
      <c r="AB49" s="114">
        <f t="shared" si="50"/>
        <v>0</v>
      </c>
      <c r="AC49" s="154">
        <f t="shared" si="50"/>
        <v>0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 t="s">
        <v>114</v>
      </c>
      <c r="D50" s="56"/>
      <c r="E50" s="56">
        <f t="shared" si="51"/>
        <v>3</v>
      </c>
      <c r="F50" s="56">
        <f t="shared" si="52"/>
        <v>2</v>
      </c>
      <c r="G50" s="56">
        <f t="shared" si="53"/>
        <v>1</v>
      </c>
      <c r="H50" s="56">
        <f t="shared" si="54"/>
        <v>1</v>
      </c>
      <c r="I50" s="56">
        <f t="shared" si="55"/>
        <v>0</v>
      </c>
      <c r="J50" s="56">
        <f t="shared" si="56"/>
        <v>0</v>
      </c>
      <c r="K50" s="57"/>
      <c r="L50" s="56">
        <f t="shared" si="57"/>
        <v>0</v>
      </c>
      <c r="M50" s="56">
        <f t="shared" si="58"/>
        <v>1</v>
      </c>
      <c r="N50" s="56">
        <f t="shared" si="59"/>
        <v>2</v>
      </c>
      <c r="O50" s="56">
        <f t="shared" si="60"/>
        <v>0</v>
      </c>
      <c r="P50" s="56">
        <f t="shared" si="61"/>
        <v>0</v>
      </c>
      <c r="Q50" s="56">
        <f t="shared" si="62"/>
        <v>1</v>
      </c>
      <c r="R50" s="56"/>
      <c r="S50" s="55" t="s">
        <v>172</v>
      </c>
      <c r="T50" s="34"/>
      <c r="U50" s="153" t="str">
        <f>IFERROR(VLOOKUP(V50,Resumo!$D$7:$E$147,2,FALSE),"")</f>
        <v>L</v>
      </c>
      <c r="V50" s="114" t="s">
        <v>146</v>
      </c>
      <c r="W50" s="114">
        <f t="shared" si="50"/>
        <v>0</v>
      </c>
      <c r="X50" s="114">
        <f t="shared" si="50"/>
        <v>0</v>
      </c>
      <c r="Y50" s="114">
        <f t="shared" si="50"/>
        <v>4</v>
      </c>
      <c r="Z50" s="114">
        <f t="shared" si="50"/>
        <v>0</v>
      </c>
      <c r="AA50" s="114">
        <f t="shared" si="50"/>
        <v>0</v>
      </c>
      <c r="AB50" s="114">
        <f t="shared" si="50"/>
        <v>0</v>
      </c>
      <c r="AC50" s="154">
        <f t="shared" si="50"/>
        <v>0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 t="s">
        <v>148</v>
      </c>
      <c r="D51" s="56">
        <v>1</v>
      </c>
      <c r="E51" s="56">
        <f t="shared" si="51"/>
        <v>3</v>
      </c>
      <c r="F51" s="56">
        <f t="shared" si="52"/>
        <v>2</v>
      </c>
      <c r="G51" s="56">
        <f t="shared" si="53"/>
        <v>1</v>
      </c>
      <c r="H51" s="56">
        <f t="shared" si="54"/>
        <v>1</v>
      </c>
      <c r="I51" s="56">
        <f t="shared" si="55"/>
        <v>0</v>
      </c>
      <c r="J51" s="56">
        <f t="shared" si="56"/>
        <v>0</v>
      </c>
      <c r="K51" s="57"/>
      <c r="L51" s="56">
        <f t="shared" si="57"/>
        <v>0</v>
      </c>
      <c r="M51" s="56">
        <f t="shared" si="58"/>
        <v>1</v>
      </c>
      <c r="N51" s="56">
        <f t="shared" si="59"/>
        <v>2</v>
      </c>
      <c r="O51" s="56">
        <f t="shared" si="60"/>
        <v>0</v>
      </c>
      <c r="P51" s="56">
        <f t="shared" si="61"/>
        <v>0</v>
      </c>
      <c r="Q51" s="56">
        <f t="shared" si="62"/>
        <v>1</v>
      </c>
      <c r="R51" s="56"/>
      <c r="S51" s="55" t="s">
        <v>252</v>
      </c>
      <c r="T51" s="34"/>
      <c r="U51" s="153" t="str">
        <f>IFERROR(VLOOKUP(V51,Resumo!$D$7:$E$147,2,FALSE),"")</f>
        <v>M</v>
      </c>
      <c r="V51" s="114" t="s">
        <v>174</v>
      </c>
      <c r="W51" s="114">
        <f t="shared" si="50"/>
        <v>0</v>
      </c>
      <c r="X51" s="114">
        <f t="shared" si="50"/>
        <v>0</v>
      </c>
      <c r="Y51" s="114">
        <f t="shared" si="50"/>
        <v>0</v>
      </c>
      <c r="Z51" s="114">
        <f t="shared" si="50"/>
        <v>0</v>
      </c>
      <c r="AA51" s="114">
        <f t="shared" si="50"/>
        <v>0</v>
      </c>
      <c r="AB51" s="114">
        <f t="shared" si="50"/>
        <v>4</v>
      </c>
      <c r="AC51" s="154">
        <f t="shared" si="50"/>
        <v>0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2</v>
      </c>
      <c r="G52" s="56">
        <f t="shared" si="53"/>
        <v>1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1</v>
      </c>
      <c r="N52" s="56">
        <f t="shared" si="59"/>
        <v>2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M</v>
      </c>
      <c r="V52" s="114" t="s">
        <v>172</v>
      </c>
      <c r="W52" s="114">
        <f t="shared" si="50"/>
        <v>0</v>
      </c>
      <c r="X52" s="114">
        <f t="shared" si="50"/>
        <v>0</v>
      </c>
      <c r="Y52" s="114">
        <f t="shared" si="50"/>
        <v>0</v>
      </c>
      <c r="Z52" s="114">
        <f t="shared" si="50"/>
        <v>0</v>
      </c>
      <c r="AA52" s="114">
        <f t="shared" si="50"/>
        <v>0</v>
      </c>
      <c r="AB52" s="114">
        <f t="shared" si="50"/>
        <v>4</v>
      </c>
      <c r="AC52" s="154">
        <f t="shared" si="50"/>
        <v>0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2</v>
      </c>
      <c r="G53" s="67">
        <f t="shared" si="53"/>
        <v>1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1</v>
      </c>
      <c r="N53" s="67">
        <f t="shared" si="59"/>
        <v>2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M</v>
      </c>
      <c r="V53" s="114" t="s">
        <v>147</v>
      </c>
      <c r="W53" s="114">
        <f t="shared" si="50"/>
        <v>0</v>
      </c>
      <c r="X53" s="114">
        <f t="shared" si="50"/>
        <v>0</v>
      </c>
      <c r="Y53" s="114">
        <f t="shared" si="50"/>
        <v>0</v>
      </c>
      <c r="Z53" s="114">
        <f t="shared" si="50"/>
        <v>0</v>
      </c>
      <c r="AA53" s="114">
        <f t="shared" si="50"/>
        <v>0</v>
      </c>
      <c r="AB53" s="114">
        <f t="shared" si="50"/>
        <v>4</v>
      </c>
      <c r="AC53" s="154">
        <f t="shared" si="50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L</v>
      </c>
      <c r="V54" s="114" t="s">
        <v>145</v>
      </c>
      <c r="W54" s="114">
        <f t="shared" si="50"/>
        <v>0</v>
      </c>
      <c r="X54" s="114">
        <f t="shared" si="50"/>
        <v>0</v>
      </c>
      <c r="Y54" s="114">
        <f t="shared" si="50"/>
        <v>0</v>
      </c>
      <c r="Z54" s="114">
        <f t="shared" si="50"/>
        <v>4</v>
      </c>
      <c r="AA54" s="114">
        <f t="shared" si="50"/>
        <v>0</v>
      </c>
      <c r="AB54" s="114">
        <f t="shared" si="50"/>
        <v>0</v>
      </c>
      <c r="AC54" s="154">
        <f t="shared" si="50"/>
        <v>0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M</v>
      </c>
      <c r="V55" s="114" t="s">
        <v>169</v>
      </c>
      <c r="W55" s="114">
        <f t="shared" si="50"/>
        <v>0</v>
      </c>
      <c r="X55" s="114">
        <f t="shared" si="50"/>
        <v>0</v>
      </c>
      <c r="Y55" s="114">
        <f t="shared" si="50"/>
        <v>0</v>
      </c>
      <c r="Z55" s="114">
        <f t="shared" si="50"/>
        <v>0</v>
      </c>
      <c r="AA55" s="114">
        <f t="shared" si="50"/>
        <v>4</v>
      </c>
      <c r="AB55" s="114">
        <f t="shared" si="50"/>
        <v>0</v>
      </c>
      <c r="AC55" s="154">
        <f t="shared" si="50"/>
        <v>0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/>
      <c r="D56" s="49">
        <f>SUM(D57:D66)</f>
        <v>0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0</v>
      </c>
      <c r="S56" s="48"/>
      <c r="T56" s="34"/>
      <c r="U56" s="153" t="str">
        <f>IFERROR(VLOOKUP(V56,Resumo!$D$7:$E$147,2,FALSE),"")</f>
        <v>L</v>
      </c>
      <c r="V56" s="114" t="s">
        <v>197</v>
      </c>
      <c r="W56" s="114">
        <f t="shared" si="50"/>
        <v>0</v>
      </c>
      <c r="X56" s="114">
        <f t="shared" si="50"/>
        <v>0</v>
      </c>
      <c r="Y56" s="114">
        <f t="shared" si="50"/>
        <v>0</v>
      </c>
      <c r="Z56" s="114">
        <f t="shared" si="50"/>
        <v>4</v>
      </c>
      <c r="AA56" s="114">
        <f t="shared" si="50"/>
        <v>0</v>
      </c>
      <c r="AB56" s="114">
        <f t="shared" si="50"/>
        <v>0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/>
      <c r="D57" s="56"/>
      <c r="E57" s="56">
        <f t="shared" ref="E57:E66" si="63">IF((C57=""),0,IF($D$56=$R$56,1,IF($D$56&gt;$R$56,3,IF($D$56&lt;$R$56,0))))</f>
        <v>0</v>
      </c>
      <c r="F57" s="56">
        <f t="shared" ref="F57:F66" si="64">$D$56</f>
        <v>0</v>
      </c>
      <c r="G57" s="56">
        <f t="shared" ref="G57:G66" si="65">$R$56</f>
        <v>0</v>
      </c>
      <c r="H57" s="56">
        <f t="shared" ref="H57:H66" si="66">IF((C57=""),0,IF($D$56&gt;$R$56,1,0))</f>
        <v>0</v>
      </c>
      <c r="I57" s="56">
        <f t="shared" ref="I57:I66" si="67">IF((C57=""),0,IF($D$56=$R$56,1,0))</f>
        <v>0</v>
      </c>
      <c r="J57" s="56">
        <f t="shared" ref="J57:J66" si="68">IF((C57=""),0,IF($D$56&lt;$R$56,1,0))</f>
        <v>0</v>
      </c>
      <c r="K57" s="57"/>
      <c r="L57" s="56">
        <f t="shared" ref="L57:L66" si="69">IF((S57=""),0,IF($D$56=$R$56,1,IF($D$56&lt;$R$56,3,IF($D$56&gt;$R$56,0))))</f>
        <v>0</v>
      </c>
      <c r="M57" s="56">
        <f t="shared" ref="M57:M66" si="70">$R$56</f>
        <v>0</v>
      </c>
      <c r="N57" s="56">
        <f t="shared" ref="N57:N66" si="71">$D$56</f>
        <v>0</v>
      </c>
      <c r="O57" s="56">
        <f t="shared" ref="O57:O66" si="72">IF((S57=""),0,IF($D$56&lt;$R$56,1,0))</f>
        <v>0</v>
      </c>
      <c r="P57" s="56">
        <f t="shared" ref="P57:P66" si="73">IF((S57=""),0,IF($D$56=$R$56,1,0))</f>
        <v>0</v>
      </c>
      <c r="Q57" s="56">
        <f t="shared" ref="Q57:Q66" si="74">IF((S57=""),0,IF($D$56&gt;$R$56,1,0))</f>
        <v>0</v>
      </c>
      <c r="R57" s="56"/>
      <c r="S57" s="55"/>
      <c r="T57" s="34"/>
      <c r="U57" s="153" t="str">
        <f>IFERROR(VLOOKUP(V57,Resumo!$D$7:$E$147,2,FALSE),"")</f>
        <v>Z</v>
      </c>
      <c r="V57" s="114" t="s">
        <v>84</v>
      </c>
      <c r="W57" s="114">
        <f t="shared" si="50"/>
        <v>0</v>
      </c>
      <c r="X57" s="114">
        <f t="shared" si="50"/>
        <v>4</v>
      </c>
      <c r="Y57" s="114">
        <f t="shared" si="50"/>
        <v>0</v>
      </c>
      <c r="Z57" s="114">
        <f t="shared" si="50"/>
        <v>0</v>
      </c>
      <c r="AA57" s="114">
        <f t="shared" si="50"/>
        <v>0</v>
      </c>
      <c r="AB57" s="114">
        <f t="shared" si="50"/>
        <v>0</v>
      </c>
      <c r="AC57" s="154">
        <f t="shared" si="50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/>
      <c r="D58" s="56"/>
      <c r="E58" s="56">
        <f t="shared" si="63"/>
        <v>0</v>
      </c>
      <c r="F58" s="56">
        <f t="shared" si="64"/>
        <v>0</v>
      </c>
      <c r="G58" s="56">
        <f t="shared" si="65"/>
        <v>0</v>
      </c>
      <c r="H58" s="56">
        <f t="shared" si="66"/>
        <v>0</v>
      </c>
      <c r="I58" s="56">
        <f t="shared" si="67"/>
        <v>0</v>
      </c>
      <c r="J58" s="56">
        <f t="shared" si="68"/>
        <v>0</v>
      </c>
      <c r="K58" s="57"/>
      <c r="L58" s="56">
        <f t="shared" si="69"/>
        <v>0</v>
      </c>
      <c r="M58" s="56">
        <f t="shared" si="70"/>
        <v>0</v>
      </c>
      <c r="N58" s="56">
        <f t="shared" si="71"/>
        <v>0</v>
      </c>
      <c r="O58" s="56">
        <f t="shared" si="72"/>
        <v>0</v>
      </c>
      <c r="P58" s="56">
        <f t="shared" si="73"/>
        <v>0</v>
      </c>
      <c r="Q58" s="56">
        <f t="shared" si="74"/>
        <v>0</v>
      </c>
      <c r="R58" s="56"/>
      <c r="S58" s="55"/>
      <c r="T58" s="34"/>
      <c r="U58" s="153" t="str">
        <f>IFERROR(VLOOKUP(V58,Resumo!$D$7:$E$147,2,FALSE),"")</f>
        <v/>
      </c>
      <c r="V58" s="114" t="s">
        <v>252</v>
      </c>
      <c r="W58" s="114">
        <f t="shared" si="50"/>
        <v>0</v>
      </c>
      <c r="X58" s="114">
        <f t="shared" si="50"/>
        <v>0</v>
      </c>
      <c r="Y58" s="114">
        <f t="shared" si="50"/>
        <v>0</v>
      </c>
      <c r="Z58" s="114">
        <f t="shared" si="50"/>
        <v>0</v>
      </c>
      <c r="AA58" s="114">
        <f t="shared" si="50"/>
        <v>0</v>
      </c>
      <c r="AB58" s="114">
        <f t="shared" si="50"/>
        <v>0</v>
      </c>
      <c r="AC58" s="154">
        <f t="shared" si="50"/>
        <v>4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/>
      <c r="D59" s="56"/>
      <c r="E59" s="56">
        <f t="shared" si="63"/>
        <v>0</v>
      </c>
      <c r="F59" s="56">
        <f t="shared" si="64"/>
        <v>0</v>
      </c>
      <c r="G59" s="56">
        <f t="shared" si="65"/>
        <v>0</v>
      </c>
      <c r="H59" s="56">
        <f t="shared" si="66"/>
        <v>0</v>
      </c>
      <c r="I59" s="56">
        <f t="shared" si="67"/>
        <v>0</v>
      </c>
      <c r="J59" s="56">
        <f t="shared" si="68"/>
        <v>0</v>
      </c>
      <c r="K59" s="57"/>
      <c r="L59" s="56">
        <f t="shared" si="69"/>
        <v>0</v>
      </c>
      <c r="M59" s="56">
        <f t="shared" si="70"/>
        <v>0</v>
      </c>
      <c r="N59" s="56">
        <f t="shared" si="71"/>
        <v>0</v>
      </c>
      <c r="O59" s="56">
        <f t="shared" si="72"/>
        <v>0</v>
      </c>
      <c r="P59" s="56">
        <f t="shared" si="73"/>
        <v>0</v>
      </c>
      <c r="Q59" s="56">
        <f t="shared" si="74"/>
        <v>0</v>
      </c>
      <c r="R59" s="56"/>
      <c r="S59" s="55"/>
      <c r="T59" s="34"/>
      <c r="U59" s="153" t="str">
        <f>IFERROR(VLOOKUP(V59,Resumo!$D$7:$E$147,2,FALSE),"")</f>
        <v/>
      </c>
      <c r="V59" s="114"/>
      <c r="W59" s="114">
        <f t="shared" ref="W59:AC74" si="75">COUNTIFS($C$4:$C$131,$V59,$B$4:$B$131,W$42)+COUNTIFS($S$4:$S$131,$V59,$B$4:$B$131,W$42)</f>
        <v>0</v>
      </c>
      <c r="X59" s="114">
        <f t="shared" si="75"/>
        <v>0</v>
      </c>
      <c r="Y59" s="114">
        <f t="shared" si="75"/>
        <v>0</v>
      </c>
      <c r="Z59" s="114">
        <f t="shared" si="75"/>
        <v>0</v>
      </c>
      <c r="AA59" s="114">
        <f t="shared" si="75"/>
        <v>0</v>
      </c>
      <c r="AB59" s="114">
        <f t="shared" si="75"/>
        <v>0</v>
      </c>
      <c r="AC59" s="154">
        <f t="shared" si="75"/>
        <v>0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/>
      <c r="D60" s="56"/>
      <c r="E60" s="56">
        <f t="shared" si="63"/>
        <v>0</v>
      </c>
      <c r="F60" s="56">
        <f t="shared" si="64"/>
        <v>0</v>
      </c>
      <c r="G60" s="56">
        <f t="shared" si="65"/>
        <v>0</v>
      </c>
      <c r="H60" s="56">
        <f t="shared" si="66"/>
        <v>0</v>
      </c>
      <c r="I60" s="56">
        <f t="shared" si="67"/>
        <v>0</v>
      </c>
      <c r="J60" s="56">
        <f t="shared" si="68"/>
        <v>0</v>
      </c>
      <c r="K60" s="57"/>
      <c r="L60" s="56">
        <f t="shared" si="69"/>
        <v>0</v>
      </c>
      <c r="M60" s="56">
        <f t="shared" si="70"/>
        <v>0</v>
      </c>
      <c r="N60" s="56">
        <f t="shared" si="71"/>
        <v>0</v>
      </c>
      <c r="O60" s="56">
        <f t="shared" si="72"/>
        <v>0</v>
      </c>
      <c r="P60" s="56">
        <f t="shared" si="73"/>
        <v>0</v>
      </c>
      <c r="Q60" s="56">
        <f t="shared" si="74"/>
        <v>0</v>
      </c>
      <c r="R60" s="56"/>
      <c r="S60" s="55"/>
      <c r="T60" s="34"/>
      <c r="U60" s="153" t="str">
        <f>IFERROR(VLOOKUP(V60,Resumo!$D$7:$E$147,2,FALSE),"")</f>
        <v/>
      </c>
      <c r="V60" s="114"/>
      <c r="W60" s="114">
        <f t="shared" si="75"/>
        <v>0</v>
      </c>
      <c r="X60" s="114">
        <f t="shared" si="75"/>
        <v>0</v>
      </c>
      <c r="Y60" s="114">
        <f t="shared" si="75"/>
        <v>0</v>
      </c>
      <c r="Z60" s="114">
        <f t="shared" si="75"/>
        <v>0</v>
      </c>
      <c r="AA60" s="114">
        <f t="shared" si="75"/>
        <v>0</v>
      </c>
      <c r="AB60" s="114">
        <f t="shared" si="75"/>
        <v>0</v>
      </c>
      <c r="AC60" s="154">
        <f t="shared" si="75"/>
        <v>0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/>
      <c r="D61" s="56"/>
      <c r="E61" s="56">
        <f t="shared" si="63"/>
        <v>0</v>
      </c>
      <c r="F61" s="56">
        <f t="shared" si="64"/>
        <v>0</v>
      </c>
      <c r="G61" s="56">
        <f t="shared" si="65"/>
        <v>0</v>
      </c>
      <c r="H61" s="56">
        <f t="shared" si="66"/>
        <v>0</v>
      </c>
      <c r="I61" s="56">
        <f t="shared" si="67"/>
        <v>0</v>
      </c>
      <c r="J61" s="56">
        <f t="shared" si="68"/>
        <v>0</v>
      </c>
      <c r="K61" s="57"/>
      <c r="L61" s="56">
        <f t="shared" si="69"/>
        <v>0</v>
      </c>
      <c r="M61" s="56">
        <f t="shared" si="70"/>
        <v>0</v>
      </c>
      <c r="N61" s="56">
        <f t="shared" si="71"/>
        <v>0</v>
      </c>
      <c r="O61" s="56">
        <f t="shared" si="72"/>
        <v>0</v>
      </c>
      <c r="P61" s="56">
        <f t="shared" si="73"/>
        <v>0</v>
      </c>
      <c r="Q61" s="56">
        <f t="shared" si="74"/>
        <v>0</v>
      </c>
      <c r="R61" s="56"/>
      <c r="S61" s="55"/>
      <c r="T61" s="34"/>
      <c r="U61" s="153" t="str">
        <f>IFERROR(VLOOKUP(V61,Resumo!$D$7:$E$147,2,FALSE),"")</f>
        <v/>
      </c>
      <c r="V61" s="114"/>
      <c r="W61" s="114">
        <f t="shared" si="75"/>
        <v>0</v>
      </c>
      <c r="X61" s="114">
        <f t="shared" si="75"/>
        <v>0</v>
      </c>
      <c r="Y61" s="114">
        <f t="shared" si="75"/>
        <v>0</v>
      </c>
      <c r="Z61" s="114">
        <f t="shared" si="75"/>
        <v>0</v>
      </c>
      <c r="AA61" s="114">
        <f t="shared" si="75"/>
        <v>0</v>
      </c>
      <c r="AB61" s="114">
        <f t="shared" si="75"/>
        <v>0</v>
      </c>
      <c r="AC61" s="154">
        <f t="shared" si="75"/>
        <v>0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/>
      <c r="D62" s="56"/>
      <c r="E62" s="56">
        <f t="shared" si="63"/>
        <v>0</v>
      </c>
      <c r="F62" s="56">
        <f t="shared" si="64"/>
        <v>0</v>
      </c>
      <c r="G62" s="56">
        <f t="shared" si="65"/>
        <v>0</v>
      </c>
      <c r="H62" s="56">
        <f t="shared" si="66"/>
        <v>0</v>
      </c>
      <c r="I62" s="56">
        <f t="shared" si="67"/>
        <v>0</v>
      </c>
      <c r="J62" s="56">
        <f t="shared" si="68"/>
        <v>0</v>
      </c>
      <c r="K62" s="57"/>
      <c r="L62" s="56">
        <f t="shared" si="69"/>
        <v>0</v>
      </c>
      <c r="M62" s="56">
        <f t="shared" si="70"/>
        <v>0</v>
      </c>
      <c r="N62" s="56">
        <f t="shared" si="71"/>
        <v>0</v>
      </c>
      <c r="O62" s="56">
        <f t="shared" si="72"/>
        <v>0</v>
      </c>
      <c r="P62" s="56">
        <f t="shared" si="73"/>
        <v>0</v>
      </c>
      <c r="Q62" s="56">
        <f t="shared" si="74"/>
        <v>0</v>
      </c>
      <c r="R62" s="56"/>
      <c r="S62" s="55"/>
      <c r="T62" s="34"/>
      <c r="U62" s="153" t="str">
        <f>IFERROR(VLOOKUP(V62,Resumo!$D$7:$E$147,2,FALSE),"")</f>
        <v/>
      </c>
      <c r="V62" s="114"/>
      <c r="W62" s="114">
        <f t="shared" si="75"/>
        <v>0</v>
      </c>
      <c r="X62" s="114">
        <f t="shared" si="75"/>
        <v>0</v>
      </c>
      <c r="Y62" s="114">
        <f t="shared" si="75"/>
        <v>0</v>
      </c>
      <c r="Z62" s="114">
        <f t="shared" si="75"/>
        <v>0</v>
      </c>
      <c r="AA62" s="114">
        <f t="shared" si="75"/>
        <v>0</v>
      </c>
      <c r="AB62" s="114">
        <f t="shared" si="75"/>
        <v>0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/>
      <c r="D63" s="56"/>
      <c r="E63" s="56">
        <f t="shared" si="63"/>
        <v>0</v>
      </c>
      <c r="F63" s="56">
        <f t="shared" si="64"/>
        <v>0</v>
      </c>
      <c r="G63" s="56">
        <f t="shared" si="65"/>
        <v>0</v>
      </c>
      <c r="H63" s="56">
        <f t="shared" si="66"/>
        <v>0</v>
      </c>
      <c r="I63" s="56">
        <f t="shared" si="67"/>
        <v>0</v>
      </c>
      <c r="J63" s="56">
        <f t="shared" si="68"/>
        <v>0</v>
      </c>
      <c r="K63" s="57"/>
      <c r="L63" s="56">
        <f t="shared" si="69"/>
        <v>0</v>
      </c>
      <c r="M63" s="56">
        <f t="shared" si="70"/>
        <v>0</v>
      </c>
      <c r="N63" s="56">
        <f t="shared" si="71"/>
        <v>0</v>
      </c>
      <c r="O63" s="56">
        <f t="shared" si="72"/>
        <v>0</v>
      </c>
      <c r="P63" s="56">
        <f t="shared" si="73"/>
        <v>0</v>
      </c>
      <c r="Q63" s="56">
        <f t="shared" si="74"/>
        <v>0</v>
      </c>
      <c r="R63" s="56"/>
      <c r="S63" s="55"/>
      <c r="T63" s="34"/>
      <c r="U63" s="153" t="str">
        <f>IFERROR(VLOOKUP(V63,Resumo!$D$7:$E$147,2,FALSE),"")</f>
        <v/>
      </c>
      <c r="V63" s="114"/>
      <c r="W63" s="114">
        <f t="shared" si="75"/>
        <v>0</v>
      </c>
      <c r="X63" s="114">
        <f t="shared" si="75"/>
        <v>0</v>
      </c>
      <c r="Y63" s="114">
        <f t="shared" si="75"/>
        <v>0</v>
      </c>
      <c r="Z63" s="114">
        <f t="shared" si="75"/>
        <v>0</v>
      </c>
      <c r="AA63" s="114">
        <f t="shared" si="75"/>
        <v>0</v>
      </c>
      <c r="AB63" s="114">
        <f t="shared" si="75"/>
        <v>0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/>
      <c r="D64" s="56"/>
      <c r="E64" s="56">
        <f t="shared" si="63"/>
        <v>0</v>
      </c>
      <c r="F64" s="56">
        <f t="shared" si="64"/>
        <v>0</v>
      </c>
      <c r="G64" s="56">
        <f t="shared" si="65"/>
        <v>0</v>
      </c>
      <c r="H64" s="56">
        <f t="shared" si="66"/>
        <v>0</v>
      </c>
      <c r="I64" s="56">
        <f t="shared" si="67"/>
        <v>0</v>
      </c>
      <c r="J64" s="56">
        <f t="shared" si="68"/>
        <v>0</v>
      </c>
      <c r="K64" s="57"/>
      <c r="L64" s="56">
        <f t="shared" si="69"/>
        <v>0</v>
      </c>
      <c r="M64" s="56">
        <f t="shared" si="70"/>
        <v>0</v>
      </c>
      <c r="N64" s="56">
        <f t="shared" si="71"/>
        <v>0</v>
      </c>
      <c r="O64" s="56">
        <f t="shared" si="72"/>
        <v>0</v>
      </c>
      <c r="P64" s="56">
        <f t="shared" si="73"/>
        <v>0</v>
      </c>
      <c r="Q64" s="56">
        <f t="shared" si="74"/>
        <v>0</v>
      </c>
      <c r="R64" s="56"/>
      <c r="S64" s="55"/>
      <c r="T64" s="34"/>
      <c r="U64" s="153" t="str">
        <f>IFERROR(VLOOKUP(V64,Resumo!$D$7:$E$147,2,FALSE),"")</f>
        <v/>
      </c>
      <c r="V64" s="114"/>
      <c r="W64" s="114">
        <f t="shared" si="75"/>
        <v>0</v>
      </c>
      <c r="X64" s="114">
        <f t="shared" si="75"/>
        <v>0</v>
      </c>
      <c r="Y64" s="114">
        <f t="shared" si="75"/>
        <v>0</v>
      </c>
      <c r="Z64" s="114">
        <f t="shared" si="75"/>
        <v>0</v>
      </c>
      <c r="AA64" s="114">
        <f t="shared" si="75"/>
        <v>0</v>
      </c>
      <c r="AB64" s="114">
        <f t="shared" si="75"/>
        <v>0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0</v>
      </c>
      <c r="G65" s="56">
        <f t="shared" si="65"/>
        <v>0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0</v>
      </c>
      <c r="N65" s="56">
        <f t="shared" si="71"/>
        <v>0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/>
      </c>
      <c r="V65" s="114"/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0</v>
      </c>
      <c r="AA65" s="114">
        <f t="shared" si="75"/>
        <v>0</v>
      </c>
      <c r="AB65" s="114">
        <f t="shared" si="75"/>
        <v>0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0</v>
      </c>
      <c r="G66" s="67">
        <f t="shared" si="65"/>
        <v>0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0</v>
      </c>
      <c r="N66" s="67">
        <f t="shared" si="71"/>
        <v>0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/>
      <c r="D69" s="49">
        <f>SUM(D70:D79)</f>
        <v>0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0</v>
      </c>
      <c r="S69" s="48"/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/>
      <c r="D70" s="56"/>
      <c r="E70" s="56">
        <f t="shared" ref="E70:E79" si="76">IF((C70=""),0,IF($D$69=$R$69,1,IF($D$69&gt;$R$69,3,IF($D$69&lt;$R$69,0))))</f>
        <v>0</v>
      </c>
      <c r="F70" s="56">
        <f t="shared" ref="F70:F79" si="77">$D$69</f>
        <v>0</v>
      </c>
      <c r="G70" s="56">
        <f t="shared" ref="G70:G79" si="78">$R$69</f>
        <v>0</v>
      </c>
      <c r="H70" s="56">
        <f t="shared" ref="H70:H79" si="79">IF((C70=""),0,IF($D$69&gt;$R$69,1,0))</f>
        <v>0</v>
      </c>
      <c r="I70" s="56">
        <f t="shared" ref="I70:I79" si="80">IF((C70=""),0,IF($D$69=$R$69,1,0))</f>
        <v>0</v>
      </c>
      <c r="J70" s="56">
        <f t="shared" ref="J70:J79" si="81">IF((C70=""),0,IF($D$69&lt;$R$69,1,0))</f>
        <v>0</v>
      </c>
      <c r="K70" s="57"/>
      <c r="L70" s="56">
        <f t="shared" ref="L70:L79" si="82">IF((S70=""),0,IF($D$69=$R$69,1,IF($D$69&lt;$R$69,3,IF($D$69&gt;$R$69,0))))</f>
        <v>0</v>
      </c>
      <c r="M70" s="56">
        <f t="shared" ref="M70:M79" si="83">$R$69</f>
        <v>0</v>
      </c>
      <c r="N70" s="56">
        <f t="shared" ref="N70:N79" si="84">$D$69</f>
        <v>0</v>
      </c>
      <c r="O70" s="56">
        <f t="shared" ref="O70:O79" si="85">IF((S70=""),0,IF($D$69&lt;$R$69,1,0))</f>
        <v>0</v>
      </c>
      <c r="P70" s="56">
        <f t="shared" ref="P70:P79" si="86">IF((S70=""),0,IF($D$69=$R$69,1,0))</f>
        <v>0</v>
      </c>
      <c r="Q70" s="56">
        <f t="shared" ref="Q70:Q79" si="87">IF((S70=""),0,IF($D$69&gt;$R$69,1,0))</f>
        <v>0</v>
      </c>
      <c r="R70" s="56"/>
      <c r="S70" s="55"/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/>
      <c r="D71" s="56"/>
      <c r="E71" s="56">
        <f t="shared" si="76"/>
        <v>0</v>
      </c>
      <c r="F71" s="56">
        <f t="shared" si="77"/>
        <v>0</v>
      </c>
      <c r="G71" s="56">
        <f t="shared" si="78"/>
        <v>0</v>
      </c>
      <c r="H71" s="56">
        <f t="shared" si="79"/>
        <v>0</v>
      </c>
      <c r="I71" s="56">
        <f t="shared" si="80"/>
        <v>0</v>
      </c>
      <c r="J71" s="56">
        <f t="shared" si="81"/>
        <v>0</v>
      </c>
      <c r="K71" s="57"/>
      <c r="L71" s="56">
        <f t="shared" si="82"/>
        <v>0</v>
      </c>
      <c r="M71" s="56">
        <f t="shared" si="83"/>
        <v>0</v>
      </c>
      <c r="N71" s="56">
        <f t="shared" si="84"/>
        <v>0</v>
      </c>
      <c r="O71" s="56">
        <f t="shared" si="85"/>
        <v>0</v>
      </c>
      <c r="P71" s="56">
        <f t="shared" si="86"/>
        <v>0</v>
      </c>
      <c r="Q71" s="56">
        <f t="shared" si="87"/>
        <v>0</v>
      </c>
      <c r="R71" s="56"/>
      <c r="S71" s="55"/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/>
      <c r="D72" s="56"/>
      <c r="E72" s="56">
        <f t="shared" si="76"/>
        <v>0</v>
      </c>
      <c r="F72" s="56">
        <f t="shared" si="77"/>
        <v>0</v>
      </c>
      <c r="G72" s="56">
        <f t="shared" si="78"/>
        <v>0</v>
      </c>
      <c r="H72" s="56">
        <f t="shared" si="79"/>
        <v>0</v>
      </c>
      <c r="I72" s="56">
        <f t="shared" si="80"/>
        <v>0</v>
      </c>
      <c r="J72" s="56">
        <f t="shared" si="81"/>
        <v>0</v>
      </c>
      <c r="K72" s="57"/>
      <c r="L72" s="56">
        <f t="shared" si="82"/>
        <v>0</v>
      </c>
      <c r="M72" s="56">
        <f t="shared" si="83"/>
        <v>0</v>
      </c>
      <c r="N72" s="56">
        <f t="shared" si="84"/>
        <v>0</v>
      </c>
      <c r="O72" s="56">
        <f t="shared" si="85"/>
        <v>0</v>
      </c>
      <c r="P72" s="56">
        <f t="shared" si="86"/>
        <v>0</v>
      </c>
      <c r="Q72" s="56">
        <f t="shared" si="87"/>
        <v>0</v>
      </c>
      <c r="R72" s="56"/>
      <c r="S72" s="55"/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/>
      <c r="D73" s="56"/>
      <c r="E73" s="56">
        <f t="shared" si="76"/>
        <v>0</v>
      </c>
      <c r="F73" s="56">
        <f t="shared" si="77"/>
        <v>0</v>
      </c>
      <c r="G73" s="56">
        <f t="shared" si="78"/>
        <v>0</v>
      </c>
      <c r="H73" s="56">
        <f t="shared" si="79"/>
        <v>0</v>
      </c>
      <c r="I73" s="56">
        <f t="shared" si="80"/>
        <v>0</v>
      </c>
      <c r="J73" s="56">
        <f t="shared" si="81"/>
        <v>0</v>
      </c>
      <c r="K73" s="57"/>
      <c r="L73" s="56">
        <f t="shared" si="82"/>
        <v>0</v>
      </c>
      <c r="M73" s="56">
        <f t="shared" si="83"/>
        <v>0</v>
      </c>
      <c r="N73" s="56">
        <f t="shared" si="84"/>
        <v>0</v>
      </c>
      <c r="O73" s="56">
        <f t="shared" si="85"/>
        <v>0</v>
      </c>
      <c r="P73" s="56">
        <f t="shared" si="86"/>
        <v>0</v>
      </c>
      <c r="Q73" s="56">
        <f t="shared" si="87"/>
        <v>0</v>
      </c>
      <c r="R73" s="56"/>
      <c r="S73" s="55"/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/>
      <c r="D74" s="56"/>
      <c r="E74" s="56">
        <f t="shared" si="76"/>
        <v>0</v>
      </c>
      <c r="F74" s="56">
        <f t="shared" si="77"/>
        <v>0</v>
      </c>
      <c r="G74" s="56">
        <f t="shared" si="78"/>
        <v>0</v>
      </c>
      <c r="H74" s="56">
        <f t="shared" si="79"/>
        <v>0</v>
      </c>
      <c r="I74" s="56">
        <f t="shared" si="80"/>
        <v>0</v>
      </c>
      <c r="J74" s="56">
        <f t="shared" si="81"/>
        <v>0</v>
      </c>
      <c r="K74" s="57"/>
      <c r="L74" s="56">
        <f t="shared" si="82"/>
        <v>0</v>
      </c>
      <c r="M74" s="56">
        <f t="shared" si="83"/>
        <v>0</v>
      </c>
      <c r="N74" s="56">
        <f t="shared" si="84"/>
        <v>0</v>
      </c>
      <c r="O74" s="56">
        <f t="shared" si="85"/>
        <v>0</v>
      </c>
      <c r="P74" s="56">
        <f t="shared" si="86"/>
        <v>0</v>
      </c>
      <c r="Q74" s="56">
        <f t="shared" si="87"/>
        <v>0</v>
      </c>
      <c r="R74" s="56"/>
      <c r="S74" s="55"/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/>
      <c r="D75" s="56"/>
      <c r="E75" s="56">
        <f t="shared" si="76"/>
        <v>0</v>
      </c>
      <c r="F75" s="56">
        <f t="shared" si="77"/>
        <v>0</v>
      </c>
      <c r="G75" s="56">
        <f t="shared" si="78"/>
        <v>0</v>
      </c>
      <c r="H75" s="56">
        <f t="shared" si="79"/>
        <v>0</v>
      </c>
      <c r="I75" s="56">
        <f t="shared" si="80"/>
        <v>0</v>
      </c>
      <c r="J75" s="56">
        <f t="shared" si="81"/>
        <v>0</v>
      </c>
      <c r="K75" s="57"/>
      <c r="L75" s="56">
        <f t="shared" si="82"/>
        <v>0</v>
      </c>
      <c r="M75" s="56">
        <f t="shared" si="83"/>
        <v>0</v>
      </c>
      <c r="N75" s="56">
        <f t="shared" si="84"/>
        <v>0</v>
      </c>
      <c r="O75" s="56">
        <f t="shared" si="85"/>
        <v>0</v>
      </c>
      <c r="P75" s="56">
        <f t="shared" si="86"/>
        <v>0</v>
      </c>
      <c r="Q75" s="56">
        <f t="shared" si="87"/>
        <v>0</v>
      </c>
      <c r="R75" s="56"/>
      <c r="S75" s="55"/>
      <c r="T75" s="34"/>
      <c r="U75" s="153" t="str">
        <f>IFERROR(VLOOKUP(V75,Resumo!$D$7:$E$147,2,FALSE),"")</f>
        <v/>
      </c>
      <c r="V75" s="114"/>
      <c r="W75" s="114">
        <f t="shared" ref="W75:AC76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/>
      <c r="D76" s="56"/>
      <c r="E76" s="56">
        <f t="shared" si="76"/>
        <v>0</v>
      </c>
      <c r="F76" s="56">
        <f t="shared" si="77"/>
        <v>0</v>
      </c>
      <c r="G76" s="56">
        <f t="shared" si="78"/>
        <v>0</v>
      </c>
      <c r="H76" s="56">
        <f t="shared" si="79"/>
        <v>0</v>
      </c>
      <c r="I76" s="56">
        <f t="shared" si="80"/>
        <v>0</v>
      </c>
      <c r="J76" s="56">
        <f t="shared" si="81"/>
        <v>0</v>
      </c>
      <c r="K76" s="57"/>
      <c r="L76" s="56">
        <f t="shared" si="82"/>
        <v>0</v>
      </c>
      <c r="M76" s="56">
        <f t="shared" si="83"/>
        <v>0</v>
      </c>
      <c r="N76" s="56">
        <f t="shared" si="84"/>
        <v>0</v>
      </c>
      <c r="O76" s="56">
        <f t="shared" si="85"/>
        <v>0</v>
      </c>
      <c r="P76" s="56">
        <f t="shared" si="86"/>
        <v>0</v>
      </c>
      <c r="Q76" s="56">
        <f t="shared" si="87"/>
        <v>0</v>
      </c>
      <c r="R76" s="56"/>
      <c r="S76" s="55"/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/>
      <c r="D77" s="56"/>
      <c r="E77" s="56">
        <f t="shared" si="76"/>
        <v>0</v>
      </c>
      <c r="F77" s="56">
        <f t="shared" si="77"/>
        <v>0</v>
      </c>
      <c r="G77" s="56">
        <f t="shared" si="78"/>
        <v>0</v>
      </c>
      <c r="H77" s="56">
        <f t="shared" si="79"/>
        <v>0</v>
      </c>
      <c r="I77" s="56">
        <f t="shared" si="80"/>
        <v>0</v>
      </c>
      <c r="J77" s="56">
        <f t="shared" si="81"/>
        <v>0</v>
      </c>
      <c r="K77" s="57"/>
      <c r="L77" s="56">
        <f t="shared" si="82"/>
        <v>0</v>
      </c>
      <c r="M77" s="56">
        <f t="shared" si="83"/>
        <v>0</v>
      </c>
      <c r="N77" s="56">
        <f t="shared" si="84"/>
        <v>0</v>
      </c>
      <c r="O77" s="56">
        <f t="shared" si="85"/>
        <v>0</v>
      </c>
      <c r="P77" s="56">
        <f t="shared" si="86"/>
        <v>0</v>
      </c>
      <c r="Q77" s="56">
        <f t="shared" si="87"/>
        <v>0</v>
      </c>
      <c r="R77" s="56"/>
      <c r="S77" s="55"/>
      <c r="T77" s="34"/>
      <c r="U77" s="118"/>
      <c r="V77" s="118"/>
      <c r="W77" s="118"/>
      <c r="X77" s="118"/>
      <c r="Y77" s="118"/>
      <c r="Z77" s="118"/>
      <c r="AA77" s="118"/>
      <c r="AB77" s="118"/>
      <c r="AC77" s="119"/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0</v>
      </c>
      <c r="G78" s="56">
        <f t="shared" si="78"/>
        <v>0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0</v>
      </c>
      <c r="N78" s="56">
        <f t="shared" si="84"/>
        <v>0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0</v>
      </c>
      <c r="G79" s="67">
        <f t="shared" si="78"/>
        <v>0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0</v>
      </c>
      <c r="N79" s="67">
        <f t="shared" si="84"/>
        <v>0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8:BG8"/>
    <mergeCell ref="BB9:BG10"/>
    <mergeCell ref="AV14:BA14"/>
    <mergeCell ref="BH14:BM14"/>
    <mergeCell ref="AV15:BA16"/>
    <mergeCell ref="BH15:BM16"/>
    <mergeCell ref="BB22:BG22"/>
    <mergeCell ref="BB23:BG24"/>
    <mergeCell ref="AU27:AZ27"/>
    <mergeCell ref="BI27:BN27"/>
    <mergeCell ref="AU28:AZ29"/>
    <mergeCell ref="BI28:BN29"/>
    <mergeCell ref="U39:V39"/>
    <mergeCell ref="U40:V40"/>
    <mergeCell ref="AB37:AB40"/>
    <mergeCell ref="AC37:AC40"/>
    <mergeCell ref="U37:V37"/>
    <mergeCell ref="W37:W40"/>
    <mergeCell ref="X37:X40"/>
    <mergeCell ref="Y37:Y40"/>
    <mergeCell ref="Z37:Z40"/>
    <mergeCell ref="BB31:BG31"/>
    <mergeCell ref="BB32:BG33"/>
    <mergeCell ref="BB35:BG35"/>
    <mergeCell ref="BB36:BG37"/>
    <mergeCell ref="AA37:AA40"/>
    <mergeCell ref="AI37:AI40"/>
    <mergeCell ref="AG38:AG40"/>
    <mergeCell ref="AD37:AD40"/>
    <mergeCell ref="AE37:AE40"/>
    <mergeCell ref="AF37:AF40"/>
    <mergeCell ref="AH37:AH40"/>
  </mergeCells>
  <conditionalFormatting sqref="C4">
    <cfRule type="cellIs" dxfId="2012" priority="23" operator="equal">
      <formula>"Laranja"</formula>
    </cfRule>
    <cfRule type="cellIs" dxfId="2011" priority="29" operator="equal">
      <formula>"Vermelho"</formula>
    </cfRule>
    <cfRule type="cellIs" dxfId="2010" priority="28" operator="equal">
      <formula>"Verde"</formula>
    </cfRule>
    <cfRule type="cellIs" dxfId="2009" priority="27" operator="equal">
      <formula>"Amarelo"</formula>
    </cfRule>
    <cfRule type="cellIs" dxfId="2008" priority="26" operator="equal">
      <formula>"Cinza"</formula>
    </cfRule>
    <cfRule type="cellIs" dxfId="2007" priority="25" operator="equal">
      <formula>"Roxo"</formula>
    </cfRule>
    <cfRule type="cellIs" dxfId="2006" priority="24" operator="equal">
      <formula>"Preto"</formula>
    </cfRule>
    <cfRule type="cellIs" dxfId="2005" priority="30" operator="equal">
      <formula>"Azul"</formula>
    </cfRule>
  </conditionalFormatting>
  <conditionalFormatting sqref="C17">
    <cfRule type="cellIs" dxfId="2004" priority="41" operator="equal">
      <formula>"Roxo"</formula>
    </cfRule>
    <cfRule type="cellIs" dxfId="2003" priority="42" operator="equal">
      <formula>"Cinza"</formula>
    </cfRule>
    <cfRule type="cellIs" dxfId="2002" priority="43" operator="equal">
      <formula>"Amarelo"</formula>
    </cfRule>
    <cfRule type="cellIs" dxfId="2001" priority="44" operator="equal">
      <formula>"Verde"</formula>
    </cfRule>
    <cfRule type="cellIs" dxfId="2000" priority="39" operator="equal">
      <formula>"Laranja"</formula>
    </cfRule>
    <cfRule type="cellIs" dxfId="1999" priority="46" operator="equal">
      <formula>"Azul"</formula>
    </cfRule>
    <cfRule type="cellIs" dxfId="1998" priority="40" operator="equal">
      <formula>"Preto"</formula>
    </cfRule>
    <cfRule type="cellIs" dxfId="1997" priority="45" operator="equal">
      <formula>"Vermelho"</formula>
    </cfRule>
  </conditionalFormatting>
  <conditionalFormatting sqref="C30">
    <cfRule type="cellIs" dxfId="1996" priority="55" operator="equal">
      <formula>"Laranja"</formula>
    </cfRule>
    <cfRule type="cellIs" dxfId="1995" priority="62" operator="equal">
      <formula>"Azul"</formula>
    </cfRule>
    <cfRule type="cellIs" dxfId="1994" priority="60" operator="equal">
      <formula>"Verde"</formula>
    </cfRule>
    <cfRule type="cellIs" dxfId="1993" priority="59" operator="equal">
      <formula>"Amarelo"</formula>
    </cfRule>
    <cfRule type="cellIs" dxfId="1992" priority="58" operator="equal">
      <formula>"Cinza"</formula>
    </cfRule>
    <cfRule type="cellIs" dxfId="1991" priority="61" operator="equal">
      <formula>"Vermelho"</formula>
    </cfRule>
    <cfRule type="cellIs" dxfId="1990" priority="57" operator="equal">
      <formula>"Roxo"</formula>
    </cfRule>
    <cfRule type="cellIs" dxfId="1989" priority="56" operator="equal">
      <formula>"Preto"</formula>
    </cfRule>
  </conditionalFormatting>
  <conditionalFormatting sqref="C43">
    <cfRule type="cellIs" dxfId="1988" priority="78" operator="equal">
      <formula>"Azul"</formula>
    </cfRule>
    <cfRule type="cellIs" dxfId="1987" priority="77" operator="equal">
      <formula>"Vermelho"</formula>
    </cfRule>
    <cfRule type="cellIs" dxfId="1986" priority="76" operator="equal">
      <formula>"Verde"</formula>
    </cfRule>
    <cfRule type="cellIs" dxfId="1985" priority="75" operator="equal">
      <formula>"Amarelo"</formula>
    </cfRule>
    <cfRule type="cellIs" dxfId="1984" priority="74" operator="equal">
      <formula>"Cinza"</formula>
    </cfRule>
    <cfRule type="cellIs" dxfId="1983" priority="73" operator="equal">
      <formula>"Roxo"</formula>
    </cfRule>
    <cfRule type="cellIs" dxfId="1982" priority="71" operator="equal">
      <formula>"Laranja"</formula>
    </cfRule>
    <cfRule type="cellIs" dxfId="1981" priority="72" operator="equal">
      <formula>"Preto"</formula>
    </cfRule>
  </conditionalFormatting>
  <conditionalFormatting sqref="C56">
    <cfRule type="cellIs" dxfId="1980" priority="89" operator="equal">
      <formula>"Roxo"</formula>
    </cfRule>
    <cfRule type="cellIs" dxfId="1979" priority="87" operator="equal">
      <formula>"Laranja"</formula>
    </cfRule>
    <cfRule type="cellIs" dxfId="1978" priority="90" operator="equal">
      <formula>"Cinza"</formula>
    </cfRule>
    <cfRule type="cellIs" dxfId="1977" priority="91" operator="equal">
      <formula>"Amarelo"</formula>
    </cfRule>
    <cfRule type="cellIs" dxfId="1976" priority="92" operator="equal">
      <formula>"Verde"</formula>
    </cfRule>
    <cfRule type="cellIs" dxfId="1975" priority="93" operator="equal">
      <formula>"Vermelho"</formula>
    </cfRule>
    <cfRule type="cellIs" dxfId="1974" priority="94" operator="equal">
      <formula>"Azul"</formula>
    </cfRule>
    <cfRule type="cellIs" dxfId="1973" priority="88" operator="equal">
      <formula>"Preto"</formula>
    </cfRule>
  </conditionalFormatting>
  <conditionalFormatting sqref="C69">
    <cfRule type="cellIs" dxfId="1972" priority="103" operator="equal">
      <formula>"Laranja"</formula>
    </cfRule>
    <cfRule type="cellIs" dxfId="1971" priority="108" operator="equal">
      <formula>"Verde"</formula>
    </cfRule>
    <cfRule type="cellIs" dxfId="1970" priority="107" operator="equal">
      <formula>"Amarelo"</formula>
    </cfRule>
    <cfRule type="cellIs" dxfId="1969" priority="106" operator="equal">
      <formula>"Cinza"</formula>
    </cfRule>
    <cfRule type="cellIs" dxfId="1968" priority="105" operator="equal">
      <formula>"Roxo"</formula>
    </cfRule>
    <cfRule type="cellIs" dxfId="1967" priority="104" operator="equal">
      <formula>"Preto"</formula>
    </cfRule>
    <cfRule type="cellIs" dxfId="1966" priority="110" operator="equal">
      <formula>"Azul"</formula>
    </cfRule>
    <cfRule type="cellIs" dxfId="1965" priority="109" operator="equal">
      <formula>"Vermelho"</formula>
    </cfRule>
  </conditionalFormatting>
  <conditionalFormatting sqref="C82">
    <cfRule type="cellIs" dxfId="1964" priority="126" operator="equal">
      <formula>"Azul"</formula>
    </cfRule>
    <cfRule type="cellIs" dxfId="1963" priority="119" operator="equal">
      <formula>"Laranja"</formula>
    </cfRule>
    <cfRule type="cellIs" dxfId="1962" priority="120" operator="equal">
      <formula>"Preto"</formula>
    </cfRule>
    <cfRule type="cellIs" dxfId="1961" priority="121" operator="equal">
      <formula>"Roxo"</formula>
    </cfRule>
    <cfRule type="cellIs" dxfId="1960" priority="122" operator="equal">
      <formula>"Cinza"</formula>
    </cfRule>
    <cfRule type="cellIs" dxfId="1959" priority="123" operator="equal">
      <formula>"Amarelo"</formula>
    </cfRule>
    <cfRule type="cellIs" dxfId="1958" priority="124" operator="equal">
      <formula>"Verde"</formula>
    </cfRule>
    <cfRule type="cellIs" dxfId="1957" priority="125" operator="equal">
      <formula>"Vermelho"</formula>
    </cfRule>
  </conditionalFormatting>
  <conditionalFormatting sqref="C95">
    <cfRule type="cellIs" dxfId="1956" priority="142" operator="equal">
      <formula>"Azul"</formula>
    </cfRule>
    <cfRule type="cellIs" dxfId="1955" priority="141" operator="equal">
      <formula>"Vermelho"</formula>
    </cfRule>
    <cfRule type="cellIs" dxfId="1954" priority="140" operator="equal">
      <formula>"Verde"</formula>
    </cfRule>
    <cfRule type="cellIs" dxfId="1953" priority="139" operator="equal">
      <formula>"Amarelo"</formula>
    </cfRule>
    <cfRule type="cellIs" dxfId="1952" priority="138" operator="equal">
      <formula>"Cinza"</formula>
    </cfRule>
    <cfRule type="cellIs" dxfId="1951" priority="137" operator="equal">
      <formula>"Roxo"</formula>
    </cfRule>
    <cfRule type="cellIs" dxfId="1950" priority="136" operator="equal">
      <formula>"Preto"</formula>
    </cfRule>
    <cfRule type="cellIs" dxfId="1949" priority="135" operator="equal">
      <formula>"Laranja"</formula>
    </cfRule>
  </conditionalFormatting>
  <conditionalFormatting sqref="C108">
    <cfRule type="cellIs" dxfId="1948" priority="154" operator="equal">
      <formula>"Cinza"</formula>
    </cfRule>
    <cfRule type="cellIs" dxfId="1947" priority="153" operator="equal">
      <formula>"Roxo"</formula>
    </cfRule>
    <cfRule type="cellIs" dxfId="1946" priority="152" operator="equal">
      <formula>"Preto"</formula>
    </cfRule>
    <cfRule type="cellIs" dxfId="1945" priority="151" operator="equal">
      <formula>"Laranja"</formula>
    </cfRule>
    <cfRule type="cellIs" dxfId="1944" priority="158" operator="equal">
      <formula>"Azul"</formula>
    </cfRule>
    <cfRule type="cellIs" dxfId="1943" priority="157" operator="equal">
      <formula>"Vermelho"</formula>
    </cfRule>
    <cfRule type="cellIs" dxfId="1942" priority="156" operator="equal">
      <formula>"Verde"</formula>
    </cfRule>
    <cfRule type="cellIs" dxfId="1941" priority="155" operator="equal">
      <formula>"Amarelo"</formula>
    </cfRule>
  </conditionalFormatting>
  <conditionalFormatting sqref="C121">
    <cfRule type="cellIs" dxfId="1940" priority="174" operator="equal">
      <formula>"Azul"</formula>
    </cfRule>
    <cfRule type="cellIs" dxfId="1939" priority="168" operator="equal">
      <formula>"Preto"</formula>
    </cfRule>
    <cfRule type="cellIs" dxfId="1938" priority="167" operator="equal">
      <formula>"Laranja"</formula>
    </cfRule>
    <cfRule type="cellIs" dxfId="1937" priority="169" operator="equal">
      <formula>"Roxo"</formula>
    </cfRule>
    <cfRule type="cellIs" dxfId="1936" priority="170" operator="equal">
      <formula>"Cinza"</formula>
    </cfRule>
    <cfRule type="cellIs" dxfId="1935" priority="171" operator="equal">
      <formula>"Amarelo"</formula>
    </cfRule>
    <cfRule type="cellIs" dxfId="1934" priority="172" operator="equal">
      <formula>"Verde"</formula>
    </cfRule>
    <cfRule type="cellIs" dxfId="1933" priority="173" operator="equal">
      <formula>"Vermelho"</formula>
    </cfRule>
  </conditionalFormatting>
  <conditionalFormatting sqref="S4">
    <cfRule type="cellIs" dxfId="1932" priority="31" operator="equal">
      <formula>"Laranja"</formula>
    </cfRule>
    <cfRule type="cellIs" dxfId="1931" priority="35" operator="equal">
      <formula>"Amarelo"</formula>
    </cfRule>
    <cfRule type="cellIs" dxfId="1930" priority="36" operator="equal">
      <formula>"Verde"</formula>
    </cfRule>
    <cfRule type="cellIs" dxfId="1929" priority="38" operator="equal">
      <formula>"Azul"</formula>
    </cfRule>
    <cfRule type="cellIs" dxfId="1928" priority="32" operator="equal">
      <formula>"Preto"</formula>
    </cfRule>
    <cfRule type="cellIs" dxfId="1927" priority="33" operator="equal">
      <formula>"Roxo"</formula>
    </cfRule>
    <cfRule type="cellIs" dxfId="1926" priority="34" operator="equal">
      <formula>"Cinza"</formula>
    </cfRule>
    <cfRule type="cellIs" dxfId="1925" priority="37" operator="equal">
      <formula>"Vermelho"</formula>
    </cfRule>
  </conditionalFormatting>
  <conditionalFormatting sqref="S17">
    <cfRule type="cellIs" dxfId="1924" priority="52" operator="equal">
      <formula>"Verde"</formula>
    </cfRule>
    <cfRule type="cellIs" dxfId="1923" priority="53" operator="equal">
      <formula>"Vermelho"</formula>
    </cfRule>
    <cfRule type="cellIs" dxfId="1922" priority="54" operator="equal">
      <formula>"Azul"</formula>
    </cfRule>
    <cfRule type="cellIs" dxfId="1921" priority="47" operator="equal">
      <formula>"Laranja"</formula>
    </cfRule>
    <cfRule type="cellIs" dxfId="1920" priority="48" operator="equal">
      <formula>"Preto"</formula>
    </cfRule>
    <cfRule type="cellIs" dxfId="1919" priority="49" operator="equal">
      <formula>"Roxo"</formula>
    </cfRule>
    <cfRule type="cellIs" dxfId="1918" priority="50" operator="equal">
      <formula>"Cinza"</formula>
    </cfRule>
    <cfRule type="cellIs" dxfId="1917" priority="51" operator="equal">
      <formula>"Amarelo"</formula>
    </cfRule>
  </conditionalFormatting>
  <conditionalFormatting sqref="S30">
    <cfRule type="cellIs" dxfId="1916" priority="67" operator="equal">
      <formula>"Amarelo"</formula>
    </cfRule>
    <cfRule type="cellIs" dxfId="1915" priority="68" operator="equal">
      <formula>"Verde"</formula>
    </cfRule>
    <cfRule type="cellIs" dxfId="1914" priority="69" operator="equal">
      <formula>"Vermelho"</formula>
    </cfRule>
    <cfRule type="cellIs" dxfId="1913" priority="70" operator="equal">
      <formula>"Azul"</formula>
    </cfRule>
    <cfRule type="cellIs" dxfId="1912" priority="63" operator="equal">
      <formula>"Laranja"</formula>
    </cfRule>
    <cfRule type="cellIs" dxfId="1911" priority="64" operator="equal">
      <formula>"Preto"</formula>
    </cfRule>
    <cfRule type="cellIs" dxfId="1910" priority="65" operator="equal">
      <formula>"Roxo"</formula>
    </cfRule>
    <cfRule type="cellIs" dxfId="1909" priority="66" operator="equal">
      <formula>"Cinza"</formula>
    </cfRule>
  </conditionalFormatting>
  <conditionalFormatting sqref="S43">
    <cfRule type="cellIs" dxfId="1908" priority="82" operator="equal">
      <formula>"Cinza"</formula>
    </cfRule>
    <cfRule type="cellIs" dxfId="1907" priority="81" operator="equal">
      <formula>"Roxo"</formula>
    </cfRule>
    <cfRule type="cellIs" dxfId="1906" priority="80" operator="equal">
      <formula>"Preto"</formula>
    </cfRule>
    <cfRule type="cellIs" dxfId="1905" priority="79" operator="equal">
      <formula>"Laranja"</formula>
    </cfRule>
    <cfRule type="cellIs" dxfId="1904" priority="84" operator="equal">
      <formula>"Verde"</formula>
    </cfRule>
    <cfRule type="cellIs" dxfId="1903" priority="85" operator="equal">
      <formula>"Vermelho"</formula>
    </cfRule>
    <cfRule type="cellIs" dxfId="1902" priority="83" operator="equal">
      <formula>"Amarelo"</formula>
    </cfRule>
    <cfRule type="cellIs" dxfId="1901" priority="86" operator="equal">
      <formula>"Azul"</formula>
    </cfRule>
  </conditionalFormatting>
  <conditionalFormatting sqref="S56">
    <cfRule type="cellIs" dxfId="1900" priority="102" operator="equal">
      <formula>"Azul"</formula>
    </cfRule>
    <cfRule type="cellIs" dxfId="1899" priority="101" operator="equal">
      <formula>"Vermelho"</formula>
    </cfRule>
    <cfRule type="cellIs" dxfId="1898" priority="100" operator="equal">
      <formula>"Verde"</formula>
    </cfRule>
    <cfRule type="cellIs" dxfId="1897" priority="99" operator="equal">
      <formula>"Amarelo"</formula>
    </cfRule>
    <cfRule type="cellIs" dxfId="1896" priority="98" operator="equal">
      <formula>"Cinza"</formula>
    </cfRule>
    <cfRule type="cellIs" dxfId="1895" priority="97" operator="equal">
      <formula>"Roxo"</formula>
    </cfRule>
    <cfRule type="cellIs" dxfId="1894" priority="96" operator="equal">
      <formula>"Preto"</formula>
    </cfRule>
    <cfRule type="cellIs" dxfId="1893" priority="95" operator="equal">
      <formula>"Laranja"</formula>
    </cfRule>
  </conditionalFormatting>
  <conditionalFormatting sqref="S69">
    <cfRule type="cellIs" dxfId="1892" priority="111" operator="equal">
      <formula>"Laranja"</formula>
    </cfRule>
    <cfRule type="cellIs" dxfId="1891" priority="112" operator="equal">
      <formula>"Preto"</formula>
    </cfRule>
    <cfRule type="cellIs" dxfId="1890" priority="113" operator="equal">
      <formula>"Roxo"</formula>
    </cfRule>
    <cfRule type="cellIs" dxfId="1889" priority="114" operator="equal">
      <formula>"Cinza"</formula>
    </cfRule>
    <cfRule type="cellIs" dxfId="1888" priority="115" operator="equal">
      <formula>"Amarelo"</formula>
    </cfRule>
    <cfRule type="cellIs" dxfId="1887" priority="116" operator="equal">
      <formula>"Verde"</formula>
    </cfRule>
    <cfRule type="cellIs" dxfId="1886" priority="117" operator="equal">
      <formula>"Vermelho"</formula>
    </cfRule>
    <cfRule type="cellIs" dxfId="1885" priority="118" operator="equal">
      <formula>"Azul"</formula>
    </cfRule>
  </conditionalFormatting>
  <conditionalFormatting sqref="S82">
    <cfRule type="cellIs" dxfId="1884" priority="128" operator="equal">
      <formula>"Preto"</formula>
    </cfRule>
    <cfRule type="cellIs" dxfId="1883" priority="129" operator="equal">
      <formula>"Roxo"</formula>
    </cfRule>
    <cfRule type="cellIs" dxfId="1882" priority="130" operator="equal">
      <formula>"Cinza"</formula>
    </cfRule>
    <cfRule type="cellIs" dxfId="1881" priority="131" operator="equal">
      <formula>"Amarelo"</formula>
    </cfRule>
    <cfRule type="cellIs" dxfId="1880" priority="132" operator="equal">
      <formula>"Verde"</formula>
    </cfRule>
    <cfRule type="cellIs" dxfId="1879" priority="133" operator="equal">
      <formula>"Vermelho"</formula>
    </cfRule>
    <cfRule type="cellIs" dxfId="1878" priority="134" operator="equal">
      <formula>"Azul"</formula>
    </cfRule>
    <cfRule type="cellIs" dxfId="1877" priority="127" operator="equal">
      <formula>"Laranja"</formula>
    </cfRule>
  </conditionalFormatting>
  <conditionalFormatting sqref="S95">
    <cfRule type="cellIs" dxfId="1876" priority="144" operator="equal">
      <formula>"Preto"</formula>
    </cfRule>
    <cfRule type="cellIs" dxfId="1875" priority="150" operator="equal">
      <formula>"Azul"</formula>
    </cfRule>
    <cfRule type="cellIs" dxfId="1874" priority="149" operator="equal">
      <formula>"Vermelho"</formula>
    </cfRule>
    <cfRule type="cellIs" dxfId="1873" priority="148" operator="equal">
      <formula>"Verde"</formula>
    </cfRule>
    <cfRule type="cellIs" dxfId="1872" priority="147" operator="equal">
      <formula>"Amarelo"</formula>
    </cfRule>
    <cfRule type="cellIs" dxfId="1871" priority="146" operator="equal">
      <formula>"Cinza"</formula>
    </cfRule>
    <cfRule type="cellIs" dxfId="1870" priority="145" operator="equal">
      <formula>"Roxo"</formula>
    </cfRule>
    <cfRule type="cellIs" dxfId="1869" priority="143" operator="equal">
      <formula>"Laranja"</formula>
    </cfRule>
  </conditionalFormatting>
  <conditionalFormatting sqref="S108">
    <cfRule type="cellIs" dxfId="1868" priority="159" operator="equal">
      <formula>"Laranja"</formula>
    </cfRule>
    <cfRule type="cellIs" dxfId="1867" priority="160" operator="equal">
      <formula>"Preto"</formula>
    </cfRule>
    <cfRule type="cellIs" dxfId="1866" priority="161" operator="equal">
      <formula>"Roxo"</formula>
    </cfRule>
    <cfRule type="cellIs" dxfId="1865" priority="162" operator="equal">
      <formula>"Cinza"</formula>
    </cfRule>
    <cfRule type="cellIs" dxfId="1864" priority="163" operator="equal">
      <formula>"Amarelo"</formula>
    </cfRule>
    <cfRule type="cellIs" dxfId="1863" priority="164" operator="equal">
      <formula>"Verde"</formula>
    </cfRule>
    <cfRule type="cellIs" dxfId="1862" priority="166" operator="equal">
      <formula>"Azul"</formula>
    </cfRule>
    <cfRule type="cellIs" dxfId="1861" priority="165" operator="equal">
      <formula>"Vermelho"</formula>
    </cfRule>
  </conditionalFormatting>
  <conditionalFormatting sqref="S121">
    <cfRule type="cellIs" dxfId="1860" priority="175" operator="equal">
      <formula>"Laranja"</formula>
    </cfRule>
    <cfRule type="cellIs" dxfId="1859" priority="176" operator="equal">
      <formula>"Preto"</formula>
    </cfRule>
    <cfRule type="cellIs" dxfId="1858" priority="177" operator="equal">
      <formula>"Roxo"</formula>
    </cfRule>
    <cfRule type="cellIs" dxfId="1857" priority="178" operator="equal">
      <formula>"Cinza"</formula>
    </cfRule>
    <cfRule type="cellIs" dxfId="1856" priority="179" operator="equal">
      <formula>"Amarelo"</formula>
    </cfRule>
    <cfRule type="cellIs" dxfId="1855" priority="180" operator="equal">
      <formula>"Verde"</formula>
    </cfRule>
    <cfRule type="cellIs" dxfId="1854" priority="181" operator="equal">
      <formula>"Vermelho"</formula>
    </cfRule>
    <cfRule type="cellIs" dxfId="1853" priority="182" operator="equal">
      <formula>"Azul"</formula>
    </cfRule>
  </conditionalFormatting>
  <conditionalFormatting sqref="W43:AC76 AF44:AF45 AI44:AI45">
    <cfRule type="cellIs" dxfId="1852" priority="15" operator="greaterThan">
      <formula>0</formula>
    </cfRule>
  </conditionalFormatting>
  <conditionalFormatting sqref="AD3:AD5">
    <cfRule type="top10" dxfId="1851" priority="183" rank="1"/>
  </conditionalFormatting>
  <conditionalFormatting sqref="AD6:AD10">
    <cfRule type="top10" dxfId="1850" priority="14" rank="1"/>
  </conditionalFormatting>
  <conditionalFormatting sqref="AD11:AD18">
    <cfRule type="top10" dxfId="1849" priority="13" rank="2"/>
  </conditionalFormatting>
  <conditionalFormatting sqref="AD19:AD23">
    <cfRule type="top10" dxfId="1848" priority="12" rank="1"/>
  </conditionalFormatting>
  <conditionalFormatting sqref="AD24:AD31">
    <cfRule type="top10" dxfId="1847" priority="11" rank="2"/>
  </conditionalFormatting>
  <conditionalFormatting sqref="AD32:AD36">
    <cfRule type="top10" dxfId="1846" priority="10" rank="1"/>
  </conditionalFormatting>
  <conditionalFormatting sqref="AE3:AE36">
    <cfRule type="cellIs" dxfId="1845" priority="1" operator="equal">
      <formula>2</formula>
    </cfRule>
  </conditionalFormatting>
  <conditionalFormatting sqref="AF3:AF5">
    <cfRule type="top10" dxfId="1844" priority="22" rank="1"/>
  </conditionalFormatting>
  <conditionalFormatting sqref="AF6:AF10">
    <cfRule type="top10" dxfId="1843" priority="21" rank="1"/>
  </conditionalFormatting>
  <conditionalFormatting sqref="AF11:AF18">
    <cfRule type="top10" dxfId="1842" priority="20" rank="2"/>
  </conditionalFormatting>
  <conditionalFormatting sqref="AF19:AF23">
    <cfRule type="top10" dxfId="1841" priority="19" rank="1"/>
  </conditionalFormatting>
  <conditionalFormatting sqref="AF24:AF31">
    <cfRule type="top10" dxfId="1840" priority="18" rank="2"/>
  </conditionalFormatting>
  <conditionalFormatting sqref="AF32:AF36">
    <cfRule type="top10" dxfId="1839" priority="17" rank="1"/>
  </conditionalFormatting>
  <conditionalFormatting sqref="AG3:AG36">
    <cfRule type="cellIs" dxfId="1838" priority="16" operator="greaterThan">
      <formula>0</formula>
    </cfRule>
  </conditionalFormatting>
  <conditionalFormatting sqref="AH3:AH5">
    <cfRule type="top10" dxfId="1837" priority="7" bottom="1" rank="1"/>
  </conditionalFormatting>
  <conditionalFormatting sqref="AH6:AH10">
    <cfRule type="top10" dxfId="1836" priority="6" bottom="1" rank="1"/>
  </conditionalFormatting>
  <conditionalFormatting sqref="AH11:AH18">
    <cfRule type="top10" dxfId="1835" priority="5" bottom="1" rank="2"/>
  </conditionalFormatting>
  <conditionalFormatting sqref="AH19:AH23">
    <cfRule type="top10" dxfId="1834" priority="4" bottom="1" rank="1"/>
  </conditionalFormatting>
  <conditionalFormatting sqref="AH1:AI1">
    <cfRule type="cellIs" dxfId="1833" priority="8" operator="equal">
      <formula>2</formula>
    </cfRule>
    <cfRule type="cellIs" dxfId="1832" priority="9" operator="equal">
      <formula>1</formula>
    </cfRule>
  </conditionalFormatting>
  <conditionalFormatting sqref="AI24:AI31">
    <cfRule type="top10" dxfId="1831" priority="3" rank="2"/>
  </conditionalFormatting>
  <conditionalFormatting sqref="AI32:AI36">
    <cfRule type="top10" dxfId="1830" priority="2" rank="1"/>
  </conditionalFormatting>
  <pageMargins left="0.7" right="0.7" top="0.75" bottom="0.75" header="0" footer="0"/>
  <pageSetup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AACCB-69E7-4437-856B-146A1B86AF20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W29" sqref="W29"/>
      <selection pane="topRight" activeCell="W29" sqref="W29"/>
      <selection pane="bottomLeft" activeCell="W29" sqref="W29"/>
      <selection pane="bottomRight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W33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164</v>
      </c>
      <c r="W3" s="169">
        <f t="shared" ref="W3:W36" si="0">COUNTIF($C$2:$C$123,V3)+COUNTIF($S$2:$S$123,V3)</f>
        <v>4</v>
      </c>
      <c r="X3" s="164">
        <f t="shared" ref="X3:X36" si="1">SUMIF($C$2:$C$123,V3,$F$2:$F$123)+SUMIF($S$2:$S$123,V3,$M$2:$M$123)</f>
        <v>5</v>
      </c>
      <c r="Y3" s="164">
        <f t="shared" ref="Y3:Y36" si="2">SUMIF($C$2:$C$123,V3,$G$2:$G$123)+SUMIF($S$2:$S$123,V3,$N$2:$N$123)</f>
        <v>1</v>
      </c>
      <c r="Z3" s="164">
        <f t="shared" ref="Z3:Z36" si="3">SUMIF($C$2:$C$123,V3,$H$2:$H$123)+SUMIF($S$2:$S$123,V3,$O$2:$O$123)</f>
        <v>2</v>
      </c>
      <c r="AA3" s="164">
        <f>SUMIF($C$2:$C$123,V3,$I$2:$I$123)+SUMIF($S$2:$S$123,V3,$P$2:P$123)</f>
        <v>1</v>
      </c>
      <c r="AB3" s="174">
        <f t="shared" ref="AB3:AB36" si="4">SUMIF($C$2:$C$123,V3,$J$2:$J$123)+SUMIF($S$2:$S$123,V3,$Q$2:$Q$123)</f>
        <v>1</v>
      </c>
      <c r="AC3" s="180">
        <f t="shared" ref="AC3:AC36" si="5">SUMIF($C$2:$C$123,V3,$E$2:$E$123)+SUMIF($S$2:$S$123,V3,$L$2:$L$123)</f>
        <v>7</v>
      </c>
      <c r="AD3" s="183">
        <f t="shared" ref="AD3:AD36" si="6">IFERROR(IF(W3&gt;=($AI$42*$AI$43),(AC3)/(W3*3),"-"),"-")</f>
        <v>0.58333333333333337</v>
      </c>
      <c r="AE3" s="180">
        <f>IF(W3&gt;0,IF(AH3=MIN($AH$3:$AH$5),2,0),)</f>
        <v>2</v>
      </c>
      <c r="AF3" s="190">
        <f>IF(W3&gt;0,IF(AD3=MAX($AD$3:$AD$5),AC3+AE3+2,AC3+AE3),)</f>
        <v>11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0.25</v>
      </c>
      <c r="AI3" s="206">
        <f>IFERROR(IF(W3&gt;=($AI$42*$AI$43),X3/W3,"-"),"-")</f>
        <v>1.25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198</v>
      </c>
      <c r="D4" s="49">
        <f>SUM(D5:D14)</f>
        <v>3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0</v>
      </c>
      <c r="S4" s="149" t="s">
        <v>199</v>
      </c>
      <c r="T4" s="34"/>
      <c r="U4" s="159" t="s">
        <v>18</v>
      </c>
      <c r="V4" s="197" t="s">
        <v>205</v>
      </c>
      <c r="W4" s="170">
        <f t="shared" si="0"/>
        <v>4</v>
      </c>
      <c r="X4" s="52">
        <f t="shared" si="1"/>
        <v>1</v>
      </c>
      <c r="Y4" s="52">
        <f t="shared" si="2"/>
        <v>5</v>
      </c>
      <c r="Z4" s="52">
        <f t="shared" si="3"/>
        <v>1</v>
      </c>
      <c r="AA4" s="52">
        <f>SUMIF($C$2:$C$123,V4,$I$2:$I$123)+SUMIF($S$2:$S$123,V4,$P$2:P$123)</f>
        <v>1</v>
      </c>
      <c r="AB4" s="171">
        <f t="shared" si="4"/>
        <v>2</v>
      </c>
      <c r="AC4" s="178">
        <f t="shared" si="5"/>
        <v>4</v>
      </c>
      <c r="AD4" s="181">
        <f t="shared" si="6"/>
        <v>0.33333333333333331</v>
      </c>
      <c r="AE4" s="178">
        <f>IF(W4&gt;0,IF(AH4=MIN($AH$3:$AH$5),2,0),)</f>
        <v>0</v>
      </c>
      <c r="AF4" s="191">
        <f>IF(W4&gt;0,IF(AD4=MAX($AD$3:$AD$5),AC4+AE4+2,AC4+AE4),)</f>
        <v>4</v>
      </c>
      <c r="AG4" s="187">
        <f t="shared" si="7"/>
        <v>0</v>
      </c>
      <c r="AH4" s="53">
        <f t="shared" si="8"/>
        <v>1.25</v>
      </c>
      <c r="AI4" s="207">
        <f t="shared" ref="AI4:AI36" si="9">IFERROR(IF(W4&gt;=($AI$42*$AI$43),X4/W4,"-"),"-")</f>
        <v>0.25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164</v>
      </c>
      <c r="D5" s="56"/>
      <c r="E5" s="56">
        <f t="shared" ref="E5:E14" si="10">IF((C5=""),0,IF($D$4=$R$4,1,IF($D$4&gt;$R$4,3,IF($D$4&lt;$R$4,0))))</f>
        <v>3</v>
      </c>
      <c r="F5" s="56">
        <f t="shared" ref="F5:F14" si="11">$D$4</f>
        <v>3</v>
      </c>
      <c r="G5" s="56">
        <f t="shared" ref="G5:G14" si="12">$R$4</f>
        <v>0</v>
      </c>
      <c r="H5" s="56">
        <f t="shared" ref="H5:H14" si="13">IF((C5=""),0,IF($D$4&gt;$R$4,1,0))</f>
        <v>1</v>
      </c>
      <c r="I5" s="56">
        <f t="shared" ref="I5:I14" si="14">IF((C5=""),0,IF($D$4=$R$4,1,0))</f>
        <v>0</v>
      </c>
      <c r="J5" s="56">
        <f t="shared" ref="J5:J14" si="15">IF((C5=""),0,IF($D$4&lt;$R$4,1,0))</f>
        <v>0</v>
      </c>
      <c r="K5" s="57"/>
      <c r="L5" s="56">
        <f t="shared" ref="L5:L14" si="16">IF((S5=""),0,IF($D$4=$R$4,1,IF($D$4&lt;$R$4,3,IF($D$4&gt;$R$4,0))))</f>
        <v>0</v>
      </c>
      <c r="M5" s="56">
        <f t="shared" ref="M5:M14" si="17">$R$4</f>
        <v>0</v>
      </c>
      <c r="N5" s="56">
        <f t="shared" ref="N5:N14" si="18">$D$4</f>
        <v>3</v>
      </c>
      <c r="O5" s="56">
        <f t="shared" ref="O5:O14" si="19">IF((S5=""),0,IF($D$4&lt;$R$4,1,0))</f>
        <v>0</v>
      </c>
      <c r="P5" s="56">
        <f t="shared" ref="P5:P14" si="20">IF((S5=""),0,IF($D$4=$R$4,1,0))</f>
        <v>0</v>
      </c>
      <c r="Q5" s="56">
        <f t="shared" ref="Q5:Q14" si="21">IF((S5=""),0,IF($D$4&gt;$R$4,1,0))</f>
        <v>1</v>
      </c>
      <c r="R5" s="56"/>
      <c r="S5" s="55" t="s">
        <v>205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13</v>
      </c>
      <c r="D6" s="56"/>
      <c r="E6" s="56">
        <f t="shared" si="10"/>
        <v>3</v>
      </c>
      <c r="F6" s="56">
        <f t="shared" si="11"/>
        <v>3</v>
      </c>
      <c r="G6" s="56">
        <f t="shared" si="12"/>
        <v>0</v>
      </c>
      <c r="H6" s="56">
        <f t="shared" si="13"/>
        <v>1</v>
      </c>
      <c r="I6" s="56">
        <f t="shared" si="14"/>
        <v>0</v>
      </c>
      <c r="J6" s="56">
        <f t="shared" si="15"/>
        <v>0</v>
      </c>
      <c r="K6" s="57"/>
      <c r="L6" s="56">
        <f t="shared" si="16"/>
        <v>0</v>
      </c>
      <c r="M6" s="56">
        <f t="shared" si="17"/>
        <v>0</v>
      </c>
      <c r="N6" s="56">
        <f t="shared" si="18"/>
        <v>3</v>
      </c>
      <c r="O6" s="56">
        <f t="shared" si="19"/>
        <v>0</v>
      </c>
      <c r="P6" s="56">
        <f t="shared" si="20"/>
        <v>0</v>
      </c>
      <c r="Q6" s="56">
        <f t="shared" si="21"/>
        <v>1</v>
      </c>
      <c r="R6" s="56"/>
      <c r="S6" s="55" t="s">
        <v>114</v>
      </c>
      <c r="T6" s="34"/>
      <c r="U6" s="163" t="s">
        <v>78</v>
      </c>
      <c r="V6" s="199" t="s">
        <v>13</v>
      </c>
      <c r="W6" s="169">
        <f t="shared" si="0"/>
        <v>4</v>
      </c>
      <c r="X6" s="164">
        <f t="shared" si="1"/>
        <v>3</v>
      </c>
      <c r="Y6" s="164">
        <f t="shared" si="2"/>
        <v>3</v>
      </c>
      <c r="Z6" s="164">
        <f t="shared" si="3"/>
        <v>1</v>
      </c>
      <c r="AA6" s="164">
        <f>SUMIF($C$2:$C$123,V6,$I$2:$I$123)+SUMIF($S$2:$S$123,V6,$P$2:P$123)</f>
        <v>1</v>
      </c>
      <c r="AB6" s="174">
        <f t="shared" si="4"/>
        <v>2</v>
      </c>
      <c r="AC6" s="180">
        <f t="shared" si="5"/>
        <v>4</v>
      </c>
      <c r="AD6" s="183">
        <f t="shared" si="6"/>
        <v>0.33333333333333331</v>
      </c>
      <c r="AE6" s="180">
        <f>IF(W6&gt;0,IF(AH6=MIN($AH$6:$AH$10),2,0),)</f>
        <v>2</v>
      </c>
      <c r="AF6" s="190">
        <f>IF(W6&gt;0,IF(AD6=MAX($AD$6:$AD$10),AC6+AE6+2,AC6+AE6),)</f>
        <v>6</v>
      </c>
      <c r="AG6" s="189">
        <f t="shared" si="7"/>
        <v>0</v>
      </c>
      <c r="AH6" s="165">
        <f t="shared" si="8"/>
        <v>0.75</v>
      </c>
      <c r="AI6" s="206">
        <f t="shared" si="9"/>
        <v>0.75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117</v>
      </c>
      <c r="D7" s="56"/>
      <c r="E7" s="56">
        <f t="shared" si="10"/>
        <v>3</v>
      </c>
      <c r="F7" s="56">
        <f t="shared" si="11"/>
        <v>3</v>
      </c>
      <c r="G7" s="56">
        <f t="shared" si="12"/>
        <v>0</v>
      </c>
      <c r="H7" s="56">
        <f t="shared" si="13"/>
        <v>1</v>
      </c>
      <c r="I7" s="56">
        <f t="shared" si="14"/>
        <v>0</v>
      </c>
      <c r="J7" s="56">
        <f t="shared" si="15"/>
        <v>0</v>
      </c>
      <c r="K7" s="57"/>
      <c r="L7" s="56">
        <f t="shared" si="16"/>
        <v>0</v>
      </c>
      <c r="M7" s="56">
        <f t="shared" si="17"/>
        <v>0</v>
      </c>
      <c r="N7" s="56">
        <f t="shared" si="18"/>
        <v>3</v>
      </c>
      <c r="O7" s="56">
        <f t="shared" si="19"/>
        <v>0</v>
      </c>
      <c r="P7" s="56">
        <f t="shared" si="20"/>
        <v>0</v>
      </c>
      <c r="Q7" s="56">
        <f t="shared" si="21"/>
        <v>1</v>
      </c>
      <c r="R7" s="56"/>
      <c r="S7" s="55" t="s">
        <v>173</v>
      </c>
      <c r="T7" s="34"/>
      <c r="U7" s="166" t="s">
        <v>78</v>
      </c>
      <c r="V7" s="200" t="s">
        <v>114</v>
      </c>
      <c r="W7" s="170">
        <f t="shared" si="0"/>
        <v>4</v>
      </c>
      <c r="X7" s="52">
        <f t="shared" si="1"/>
        <v>3</v>
      </c>
      <c r="Y7" s="52">
        <f t="shared" si="2"/>
        <v>3</v>
      </c>
      <c r="Z7" s="52">
        <f t="shared" si="3"/>
        <v>2</v>
      </c>
      <c r="AA7" s="52">
        <f>SUMIF($C$2:$C$123,V7,$I$2:$I$123)+SUMIF($S$2:$S$123,V7,$P$2:P$123)</f>
        <v>1</v>
      </c>
      <c r="AB7" s="171">
        <f t="shared" si="4"/>
        <v>1</v>
      </c>
      <c r="AC7" s="178">
        <f t="shared" si="5"/>
        <v>7</v>
      </c>
      <c r="AD7" s="181">
        <f t="shared" si="6"/>
        <v>0.58333333333333337</v>
      </c>
      <c r="AE7" s="178">
        <f>IF(W7&gt;0,IF(AH7=MIN($AH$6:$AH$10),2,0),)</f>
        <v>2</v>
      </c>
      <c r="AF7" s="191">
        <f>IF(W7&gt;0,IF(AD7=MAX($AD$6:$AD$10),AC7+AE7+2,AC7+AE7),)</f>
        <v>11</v>
      </c>
      <c r="AG7" s="187">
        <f t="shared" si="7"/>
        <v>0</v>
      </c>
      <c r="AH7" s="53">
        <f t="shared" si="8"/>
        <v>0.75</v>
      </c>
      <c r="AI7" s="207">
        <f t="shared" si="9"/>
        <v>0.75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146</v>
      </c>
      <c r="D8" s="56"/>
      <c r="E8" s="56">
        <f t="shared" si="10"/>
        <v>3</v>
      </c>
      <c r="F8" s="56">
        <f t="shared" si="11"/>
        <v>3</v>
      </c>
      <c r="G8" s="56">
        <f t="shared" si="12"/>
        <v>0</v>
      </c>
      <c r="H8" s="56">
        <f t="shared" si="13"/>
        <v>1</v>
      </c>
      <c r="I8" s="56">
        <f t="shared" si="14"/>
        <v>0</v>
      </c>
      <c r="J8" s="56">
        <f t="shared" si="15"/>
        <v>0</v>
      </c>
      <c r="K8" s="57"/>
      <c r="L8" s="56">
        <f t="shared" si="16"/>
        <v>0</v>
      </c>
      <c r="M8" s="56">
        <f t="shared" si="17"/>
        <v>0</v>
      </c>
      <c r="N8" s="56">
        <f t="shared" si="18"/>
        <v>3</v>
      </c>
      <c r="O8" s="56">
        <f t="shared" si="19"/>
        <v>0</v>
      </c>
      <c r="P8" s="56">
        <f t="shared" si="20"/>
        <v>0</v>
      </c>
      <c r="Q8" s="56">
        <f t="shared" si="21"/>
        <v>1</v>
      </c>
      <c r="R8" s="56"/>
      <c r="S8" s="55" t="s">
        <v>197</v>
      </c>
      <c r="T8" s="34"/>
      <c r="U8" s="159" t="s">
        <v>78</v>
      </c>
      <c r="V8" s="197"/>
      <c r="W8" s="170">
        <f t="shared" si="0"/>
        <v>0</v>
      </c>
      <c r="X8" s="52">
        <f t="shared" si="1"/>
        <v>0</v>
      </c>
      <c r="Y8" s="52">
        <f t="shared" si="2"/>
        <v>0</v>
      </c>
      <c r="Z8" s="52">
        <f t="shared" si="3"/>
        <v>0</v>
      </c>
      <c r="AA8" s="52">
        <f>SUMIF($C$2:$C$123,V8,$I$2:$I$123)+SUMIF($S$2:$S$123,V8,$P$2:P$123)</f>
        <v>0</v>
      </c>
      <c r="AB8" s="171">
        <f t="shared" si="4"/>
        <v>0</v>
      </c>
      <c r="AC8" s="178">
        <f t="shared" si="5"/>
        <v>0</v>
      </c>
      <c r="AD8" s="181" t="str">
        <f t="shared" si="6"/>
        <v>-</v>
      </c>
      <c r="AE8" s="178">
        <f>IF(W8&gt;0,IF(AH8=MIN($AH$6:$AH$10),2,0),)</f>
        <v>0</v>
      </c>
      <c r="AF8" s="191">
        <f>IF(W8&gt;0,IF(AD8=MAX($AD$6:$AD$10),AC8+AE8+2,AC8+AE8),)</f>
        <v>0</v>
      </c>
      <c r="AG8" s="187">
        <f t="shared" si="7"/>
        <v>0</v>
      </c>
      <c r="AH8" s="53" t="str">
        <f t="shared" si="8"/>
        <v>-</v>
      </c>
      <c r="AI8" s="207" t="str">
        <f t="shared" si="9"/>
        <v>-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 t="s">
        <v>247</v>
      </c>
      <c r="D9" s="56">
        <v>1</v>
      </c>
      <c r="E9" s="56">
        <f t="shared" si="10"/>
        <v>3</v>
      </c>
      <c r="F9" s="56">
        <f t="shared" si="11"/>
        <v>3</v>
      </c>
      <c r="G9" s="56">
        <f t="shared" si="12"/>
        <v>0</v>
      </c>
      <c r="H9" s="56">
        <f t="shared" si="13"/>
        <v>1</v>
      </c>
      <c r="I9" s="56">
        <f t="shared" si="14"/>
        <v>0</v>
      </c>
      <c r="J9" s="56">
        <f t="shared" si="15"/>
        <v>0</v>
      </c>
      <c r="K9" s="57"/>
      <c r="L9" s="56">
        <f t="shared" si="16"/>
        <v>0</v>
      </c>
      <c r="M9" s="56">
        <f t="shared" si="17"/>
        <v>0</v>
      </c>
      <c r="N9" s="56">
        <f t="shared" si="18"/>
        <v>3</v>
      </c>
      <c r="O9" s="56">
        <f t="shared" si="19"/>
        <v>0</v>
      </c>
      <c r="P9" s="56">
        <f t="shared" si="20"/>
        <v>0</v>
      </c>
      <c r="Q9" s="56">
        <f t="shared" si="21"/>
        <v>1</v>
      </c>
      <c r="R9" s="56"/>
      <c r="S9" s="55" t="s">
        <v>14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148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143</v>
      </c>
      <c r="D10" s="56">
        <v>1</v>
      </c>
      <c r="E10" s="56">
        <f t="shared" si="10"/>
        <v>3</v>
      </c>
      <c r="F10" s="56">
        <f t="shared" si="11"/>
        <v>3</v>
      </c>
      <c r="G10" s="56">
        <f t="shared" si="12"/>
        <v>0</v>
      </c>
      <c r="H10" s="56">
        <f t="shared" si="13"/>
        <v>1</v>
      </c>
      <c r="I10" s="56">
        <f t="shared" si="14"/>
        <v>0</v>
      </c>
      <c r="J10" s="56">
        <f t="shared" si="15"/>
        <v>0</v>
      </c>
      <c r="K10" s="57"/>
      <c r="L10" s="56">
        <f t="shared" si="16"/>
        <v>0</v>
      </c>
      <c r="M10" s="56">
        <f t="shared" si="17"/>
        <v>0</v>
      </c>
      <c r="N10" s="56">
        <f t="shared" si="18"/>
        <v>3</v>
      </c>
      <c r="O10" s="56">
        <f t="shared" si="19"/>
        <v>0</v>
      </c>
      <c r="P10" s="56">
        <f t="shared" si="20"/>
        <v>0</v>
      </c>
      <c r="Q10" s="56">
        <f t="shared" si="21"/>
        <v>1</v>
      </c>
      <c r="R10" s="56"/>
      <c r="S10" s="55" t="s">
        <v>15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 t="s">
        <v>147</v>
      </c>
      <c r="D11" s="56"/>
      <c r="E11" s="56">
        <f t="shared" si="10"/>
        <v>3</v>
      </c>
      <c r="F11" s="56">
        <f t="shared" si="11"/>
        <v>3</v>
      </c>
      <c r="G11" s="56">
        <f t="shared" si="12"/>
        <v>0</v>
      </c>
      <c r="H11" s="56">
        <f t="shared" si="13"/>
        <v>1</v>
      </c>
      <c r="I11" s="56">
        <f t="shared" si="14"/>
        <v>0</v>
      </c>
      <c r="J11" s="56">
        <f t="shared" si="15"/>
        <v>0</v>
      </c>
      <c r="K11" s="57"/>
      <c r="L11" s="56">
        <f t="shared" si="16"/>
        <v>0</v>
      </c>
      <c r="M11" s="56">
        <f t="shared" si="17"/>
        <v>0</v>
      </c>
      <c r="N11" s="56">
        <f t="shared" si="18"/>
        <v>3</v>
      </c>
      <c r="O11" s="56">
        <f t="shared" si="19"/>
        <v>0</v>
      </c>
      <c r="P11" s="56">
        <f t="shared" si="20"/>
        <v>0</v>
      </c>
      <c r="Q11" s="56">
        <f t="shared" si="21"/>
        <v>1</v>
      </c>
      <c r="R11" s="56"/>
      <c r="S11" s="55" t="s">
        <v>175</v>
      </c>
      <c r="T11" s="34"/>
      <c r="U11" s="168" t="s">
        <v>121</v>
      </c>
      <c r="V11" s="196" t="s">
        <v>146</v>
      </c>
      <c r="W11" s="169">
        <f t="shared" si="0"/>
        <v>4</v>
      </c>
      <c r="X11" s="164">
        <f t="shared" si="1"/>
        <v>3</v>
      </c>
      <c r="Y11" s="164">
        <f t="shared" si="2"/>
        <v>3</v>
      </c>
      <c r="Z11" s="164">
        <f t="shared" si="3"/>
        <v>1</v>
      </c>
      <c r="AA11" s="164">
        <f>SUMIF($C$2:$C$123,V11,$I$2:$I$123)+SUMIF($S$2:$S$123,V11,$P$2:P$123)</f>
        <v>1</v>
      </c>
      <c r="AB11" s="174">
        <f t="shared" si="4"/>
        <v>2</v>
      </c>
      <c r="AC11" s="180">
        <f t="shared" si="5"/>
        <v>4</v>
      </c>
      <c r="AD11" s="183">
        <f t="shared" si="6"/>
        <v>0.33333333333333331</v>
      </c>
      <c r="AE11" s="180">
        <f t="shared" ref="AE11:AE18" si="22">IF(W11&gt;0,IF(OR(SMALL($AH$11:$AH$18,2)=AH11,SMALL($AH$11:$AH$18,1)=AH11),2,0),)</f>
        <v>0</v>
      </c>
      <c r="AF11" s="190">
        <f t="shared" ref="AF11:AF18" si="23">IF(W11&gt;0,IF(OR(LARGE($AD$11:$AD$18,2)=AD11,LARGE($AD$11:$AD$18,1)=AD11),AC11+AE11+2,AC11+AE11),)</f>
        <v>4</v>
      </c>
      <c r="AG11" s="189">
        <f t="shared" si="7"/>
        <v>0</v>
      </c>
      <c r="AH11" s="165">
        <f t="shared" si="8"/>
        <v>0.75</v>
      </c>
      <c r="AI11" s="206">
        <f t="shared" si="9"/>
        <v>0.75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148</v>
      </c>
      <c r="D12" s="56">
        <v>1</v>
      </c>
      <c r="E12" s="56">
        <f t="shared" si="10"/>
        <v>3</v>
      </c>
      <c r="F12" s="56">
        <f t="shared" si="11"/>
        <v>3</v>
      </c>
      <c r="G12" s="56">
        <f t="shared" si="12"/>
        <v>0</v>
      </c>
      <c r="H12" s="56">
        <f t="shared" si="13"/>
        <v>1</v>
      </c>
      <c r="I12" s="56">
        <f t="shared" si="14"/>
        <v>0</v>
      </c>
      <c r="J12" s="56">
        <f t="shared" si="15"/>
        <v>0</v>
      </c>
      <c r="K12" s="57"/>
      <c r="L12" s="56">
        <f t="shared" si="16"/>
        <v>0</v>
      </c>
      <c r="M12" s="56">
        <f t="shared" si="17"/>
        <v>0</v>
      </c>
      <c r="N12" s="56">
        <f t="shared" si="18"/>
        <v>3</v>
      </c>
      <c r="O12" s="56">
        <f t="shared" si="19"/>
        <v>0</v>
      </c>
      <c r="P12" s="56">
        <f t="shared" si="20"/>
        <v>0</v>
      </c>
      <c r="Q12" s="56">
        <f t="shared" si="21"/>
        <v>1</v>
      </c>
      <c r="R12" s="56"/>
      <c r="S12" s="55" t="s">
        <v>174</v>
      </c>
      <c r="T12" s="34"/>
      <c r="U12" s="159" t="s">
        <v>121</v>
      </c>
      <c r="V12" s="197" t="s">
        <v>197</v>
      </c>
      <c r="W12" s="170">
        <f t="shared" si="0"/>
        <v>4</v>
      </c>
      <c r="X12" s="52">
        <f t="shared" si="1"/>
        <v>3</v>
      </c>
      <c r="Y12" s="52">
        <f t="shared" si="2"/>
        <v>3</v>
      </c>
      <c r="Z12" s="52">
        <f t="shared" si="3"/>
        <v>2</v>
      </c>
      <c r="AA12" s="52">
        <f>SUMIF($C$2:$C$123,V12,$I$2:$I$123)+SUMIF($S$2:$S$123,V12,$P$2:P$123)</f>
        <v>1</v>
      </c>
      <c r="AB12" s="171">
        <f t="shared" si="4"/>
        <v>1</v>
      </c>
      <c r="AC12" s="178">
        <f t="shared" si="5"/>
        <v>7</v>
      </c>
      <c r="AD12" s="181">
        <f t="shared" si="6"/>
        <v>0.58333333333333337</v>
      </c>
      <c r="AE12" s="178">
        <f t="shared" si="22"/>
        <v>0</v>
      </c>
      <c r="AF12" s="191">
        <f t="shared" si="23"/>
        <v>9</v>
      </c>
      <c r="AG12" s="187">
        <f t="shared" si="7"/>
        <v>0</v>
      </c>
      <c r="AH12" s="53">
        <f t="shared" si="8"/>
        <v>0.75</v>
      </c>
      <c r="AI12" s="207">
        <f t="shared" si="9"/>
        <v>0.75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3</v>
      </c>
      <c r="G13" s="56">
        <f t="shared" si="12"/>
        <v>0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0</v>
      </c>
      <c r="N13" s="56">
        <f t="shared" si="18"/>
        <v>3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197" t="s">
        <v>117</v>
      </c>
      <c r="W13" s="170">
        <f t="shared" si="0"/>
        <v>3</v>
      </c>
      <c r="X13" s="52">
        <f t="shared" si="1"/>
        <v>3</v>
      </c>
      <c r="Y13" s="52">
        <f t="shared" si="2"/>
        <v>1</v>
      </c>
      <c r="Z13" s="52">
        <f t="shared" si="3"/>
        <v>1</v>
      </c>
      <c r="AA13" s="52">
        <f>SUMIF($C$2:$C$123,V13,$I$2:$I$123)+SUMIF($S$2:$S$123,V13,$P$2:P$123)</f>
        <v>1</v>
      </c>
      <c r="AB13" s="171">
        <f t="shared" si="4"/>
        <v>1</v>
      </c>
      <c r="AC13" s="178">
        <f t="shared" si="5"/>
        <v>4</v>
      </c>
      <c r="AD13" s="181">
        <f t="shared" si="6"/>
        <v>0.44444444444444442</v>
      </c>
      <c r="AE13" s="178">
        <f t="shared" si="22"/>
        <v>2</v>
      </c>
      <c r="AF13" s="191">
        <f t="shared" si="23"/>
        <v>6</v>
      </c>
      <c r="AG13" s="187">
        <f t="shared" si="7"/>
        <v>0</v>
      </c>
      <c r="AH13" s="53">
        <f t="shared" si="8"/>
        <v>0.33333333333333331</v>
      </c>
      <c r="AI13" s="207">
        <f t="shared" si="9"/>
        <v>1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3</v>
      </c>
      <c r="G14" s="67">
        <f t="shared" si="12"/>
        <v>0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0</v>
      </c>
      <c r="N14" s="67">
        <f t="shared" si="18"/>
        <v>3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 t="s">
        <v>173</v>
      </c>
      <c r="W14" s="170">
        <f t="shared" si="0"/>
        <v>3</v>
      </c>
      <c r="X14" s="52">
        <f t="shared" si="1"/>
        <v>0</v>
      </c>
      <c r="Y14" s="52">
        <f t="shared" si="2"/>
        <v>6</v>
      </c>
      <c r="Z14" s="52">
        <f t="shared" si="3"/>
        <v>0</v>
      </c>
      <c r="AA14" s="52">
        <f>SUMIF($C$2:$C$123,V14,$I$2:$I$123)+SUMIF($S$2:$S$123,V14,$P$2:P$123)</f>
        <v>0</v>
      </c>
      <c r="AB14" s="171">
        <f t="shared" si="4"/>
        <v>3</v>
      </c>
      <c r="AC14" s="178">
        <f t="shared" si="5"/>
        <v>0</v>
      </c>
      <c r="AD14" s="181">
        <f t="shared" si="6"/>
        <v>0</v>
      </c>
      <c r="AE14" s="178">
        <f t="shared" si="22"/>
        <v>0</v>
      </c>
      <c r="AF14" s="191">
        <f t="shared" si="23"/>
        <v>0</v>
      </c>
      <c r="AG14" s="187">
        <f t="shared" si="7"/>
        <v>0</v>
      </c>
      <c r="AH14" s="53">
        <f t="shared" si="8"/>
        <v>2</v>
      </c>
      <c r="AI14" s="207">
        <f t="shared" si="9"/>
        <v>0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 t="s">
        <v>145</v>
      </c>
      <c r="W15" s="170">
        <f t="shared" si="0"/>
        <v>3</v>
      </c>
      <c r="X15" s="52">
        <f t="shared" si="1"/>
        <v>3</v>
      </c>
      <c r="Y15" s="52">
        <f t="shared" si="2"/>
        <v>0</v>
      </c>
      <c r="Z15" s="52">
        <f t="shared" si="3"/>
        <v>2</v>
      </c>
      <c r="AA15" s="52">
        <f>SUMIF($C$2:$C$123,V15,$I$2:$I$123)+SUMIF($S$2:$S$123,V15,$P$2:P$123)</f>
        <v>1</v>
      </c>
      <c r="AB15" s="171">
        <f t="shared" si="4"/>
        <v>0</v>
      </c>
      <c r="AC15" s="178">
        <f t="shared" si="5"/>
        <v>7</v>
      </c>
      <c r="AD15" s="181">
        <f t="shared" si="6"/>
        <v>0.77777777777777779</v>
      </c>
      <c r="AE15" s="178">
        <f t="shared" si="22"/>
        <v>2</v>
      </c>
      <c r="AF15" s="191">
        <f t="shared" si="23"/>
        <v>11</v>
      </c>
      <c r="AG15" s="187">
        <f t="shared" si="7"/>
        <v>0</v>
      </c>
      <c r="AH15" s="53">
        <f t="shared" si="8"/>
        <v>0</v>
      </c>
      <c r="AI15" s="207">
        <f t="shared" si="9"/>
        <v>1</v>
      </c>
      <c r="AJ15" s="34"/>
      <c r="AS15" s="97"/>
      <c r="AT15" s="294"/>
      <c r="AU15" s="288"/>
      <c r="AV15" s="426" t="s">
        <v>175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15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/>
      <c r="W16" s="170">
        <f t="shared" si="0"/>
        <v>0</v>
      </c>
      <c r="X16" s="52">
        <f t="shared" si="1"/>
        <v>0</v>
      </c>
      <c r="Y16" s="52">
        <f t="shared" si="2"/>
        <v>0</v>
      </c>
      <c r="Z16" s="52">
        <f t="shared" si="3"/>
        <v>0</v>
      </c>
      <c r="AA16" s="52">
        <f>SUMIF($C$2:$C$123,V16,$I$2:$I$123)+SUMIF($S$2:$S$123,V16,$P$2:P$123)</f>
        <v>0</v>
      </c>
      <c r="AB16" s="171">
        <f t="shared" si="4"/>
        <v>0</v>
      </c>
      <c r="AC16" s="178">
        <f t="shared" si="5"/>
        <v>0</v>
      </c>
      <c r="AD16" s="181" t="str">
        <f t="shared" si="6"/>
        <v>-</v>
      </c>
      <c r="AE16" s="178">
        <f t="shared" si="22"/>
        <v>0</v>
      </c>
      <c r="AF16" s="191">
        <f t="shared" si="23"/>
        <v>0</v>
      </c>
      <c r="AG16" s="187">
        <f t="shared" si="7"/>
        <v>0</v>
      </c>
      <c r="AH16" s="53" t="str">
        <f t="shared" si="8"/>
        <v>-</v>
      </c>
      <c r="AI16" s="207" t="str">
        <f t="shared" si="9"/>
        <v>-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Preto</v>
      </c>
      <c r="D17" s="49">
        <f>SUM(D18:D27)</f>
        <v>0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0</v>
      </c>
      <c r="S17" s="48" t="str">
        <f>C4</f>
        <v>Branco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Ralph</v>
      </c>
      <c r="D18" s="56"/>
      <c r="E18" s="56">
        <f t="shared" ref="E18:E27" si="24">IF((C18=""),0,IF($D$17=$R$17,1,IF($D$17&gt;$R$17,3,IF($D$17&lt;$R$17,0))))</f>
        <v>1</v>
      </c>
      <c r="F18" s="56">
        <f t="shared" ref="F18:F27" si="25">$D$17</f>
        <v>0</v>
      </c>
      <c r="G18" s="56">
        <f t="shared" ref="G18:G27" si="26">$R$17</f>
        <v>0</v>
      </c>
      <c r="H18" s="56">
        <f t="shared" ref="H18:H27" si="27">IF((C18=""),0,IF($D$17&gt;$R$17,1,0))</f>
        <v>0</v>
      </c>
      <c r="I18" s="56">
        <f t="shared" ref="I18:I27" si="28">IF((C18=""),0,IF($D$17=$R$17,1,0))</f>
        <v>1</v>
      </c>
      <c r="J18" s="56">
        <f t="shared" ref="J18:J27" si="29">IF((C18=""),0,IF($D$17&lt;$R$17,1,0))</f>
        <v>0</v>
      </c>
      <c r="K18" s="57"/>
      <c r="L18" s="56">
        <f t="shared" ref="L18:L27" si="30">IF((S18=""),0,IF($D$17=$R$17,1,IF($D$17&lt;$R$17,3,IF($D$17&gt;$R$17,0))))</f>
        <v>1</v>
      </c>
      <c r="M18" s="56">
        <f t="shared" ref="M18:M27" si="31">$R$17</f>
        <v>0</v>
      </c>
      <c r="N18" s="56">
        <f t="shared" ref="N18:N27" si="32">$D$17</f>
        <v>0</v>
      </c>
      <c r="O18" s="56">
        <f t="shared" ref="O18:O27" si="33">IF((S18=""),0,IF($D$17&lt;$R$17,1,0))</f>
        <v>0</v>
      </c>
      <c r="P18" s="56">
        <f t="shared" ref="P18:P27" si="34">IF((S18=""),0,IF($D$17=$R$17,1,0))</f>
        <v>1</v>
      </c>
      <c r="Q18" s="56">
        <f t="shared" ref="Q18:Q27" si="35">IF((S18=""),0,IF($D$17&gt;$R$17,1,0))</f>
        <v>0</v>
      </c>
      <c r="R18" s="56"/>
      <c r="S18" s="55" t="str">
        <f>$S$5</f>
        <v>Jean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114</v>
      </c>
      <c r="D19" s="56"/>
      <c r="E19" s="56">
        <f t="shared" si="24"/>
        <v>1</v>
      </c>
      <c r="F19" s="56">
        <f t="shared" si="25"/>
        <v>0</v>
      </c>
      <c r="G19" s="56">
        <f t="shared" si="26"/>
        <v>0</v>
      </c>
      <c r="H19" s="56">
        <f t="shared" si="27"/>
        <v>0</v>
      </c>
      <c r="I19" s="56">
        <f t="shared" si="28"/>
        <v>1</v>
      </c>
      <c r="J19" s="56">
        <f t="shared" si="29"/>
        <v>0</v>
      </c>
      <c r="K19" s="57"/>
      <c r="L19" s="56">
        <f t="shared" si="30"/>
        <v>1</v>
      </c>
      <c r="M19" s="56">
        <f t="shared" si="31"/>
        <v>0</v>
      </c>
      <c r="N19" s="56">
        <f t="shared" si="32"/>
        <v>0</v>
      </c>
      <c r="O19" s="56">
        <f t="shared" si="33"/>
        <v>0</v>
      </c>
      <c r="P19" s="56">
        <f t="shared" si="34"/>
        <v>1</v>
      </c>
      <c r="Q19" s="56">
        <f t="shared" si="35"/>
        <v>0</v>
      </c>
      <c r="R19" s="56"/>
      <c r="S19" s="55" t="s">
        <v>13</v>
      </c>
      <c r="T19" s="34"/>
      <c r="U19" s="169" t="s">
        <v>83</v>
      </c>
      <c r="V19" s="196" t="s">
        <v>14</v>
      </c>
      <c r="W19" s="169">
        <f t="shared" si="0"/>
        <v>4</v>
      </c>
      <c r="X19" s="164">
        <f t="shared" si="1"/>
        <v>3</v>
      </c>
      <c r="Y19" s="164">
        <f t="shared" si="2"/>
        <v>3</v>
      </c>
      <c r="Z19" s="164">
        <f t="shared" si="3"/>
        <v>2</v>
      </c>
      <c r="AA19" s="164">
        <f>SUMIF($C$2:$C$123,V19,$I$2:$I$123)+SUMIF($S$2:$S$123,V19,$P$2:P$123)</f>
        <v>1</v>
      </c>
      <c r="AB19" s="174">
        <f t="shared" si="4"/>
        <v>1</v>
      </c>
      <c r="AC19" s="180">
        <f t="shared" si="5"/>
        <v>7</v>
      </c>
      <c r="AD19" s="183">
        <f t="shared" si="6"/>
        <v>0.58333333333333337</v>
      </c>
      <c r="AE19" s="180">
        <f>IF(W19&gt;0,IF(AH19=MIN($AH$19:$AH$23),2,0),)</f>
        <v>0</v>
      </c>
      <c r="AF19" s="190">
        <f>IF(W19&gt;0,IF(AD19=MAX($AD$19:$AD$23),AC19+AE19+2,AC19+AE19),)</f>
        <v>9</v>
      </c>
      <c r="AG19" s="189">
        <f t="shared" si="7"/>
        <v>1</v>
      </c>
      <c r="AH19" s="165">
        <f t="shared" si="8"/>
        <v>0.75</v>
      </c>
      <c r="AI19" s="206">
        <f t="shared" si="9"/>
        <v>0.75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145</v>
      </c>
      <c r="D20" s="56"/>
      <c r="E20" s="56">
        <f t="shared" si="24"/>
        <v>1</v>
      </c>
      <c r="F20" s="56">
        <f t="shared" si="25"/>
        <v>0</v>
      </c>
      <c r="G20" s="56">
        <f t="shared" si="26"/>
        <v>0</v>
      </c>
      <c r="H20" s="56">
        <f t="shared" si="27"/>
        <v>0</v>
      </c>
      <c r="I20" s="56">
        <f t="shared" si="28"/>
        <v>1</v>
      </c>
      <c r="J20" s="56">
        <f t="shared" si="29"/>
        <v>0</v>
      </c>
      <c r="K20" s="57"/>
      <c r="L20" s="56">
        <f t="shared" si="30"/>
        <v>1</v>
      </c>
      <c r="M20" s="56">
        <f t="shared" si="31"/>
        <v>0</v>
      </c>
      <c r="N20" s="56">
        <f t="shared" si="32"/>
        <v>0</v>
      </c>
      <c r="O20" s="56">
        <f t="shared" si="33"/>
        <v>0</v>
      </c>
      <c r="P20" s="56">
        <f t="shared" si="34"/>
        <v>1</v>
      </c>
      <c r="Q20" s="56">
        <f t="shared" si="35"/>
        <v>0</v>
      </c>
      <c r="R20" s="56"/>
      <c r="S20" s="55" t="s">
        <v>117</v>
      </c>
      <c r="T20" s="34"/>
      <c r="U20" s="159" t="s">
        <v>83</v>
      </c>
      <c r="V20" s="197" t="s">
        <v>247</v>
      </c>
      <c r="W20" s="170">
        <f t="shared" si="0"/>
        <v>3</v>
      </c>
      <c r="X20" s="52">
        <f t="shared" si="1"/>
        <v>3</v>
      </c>
      <c r="Y20" s="52">
        <f t="shared" si="2"/>
        <v>2</v>
      </c>
      <c r="Z20" s="52">
        <f t="shared" si="3"/>
        <v>1</v>
      </c>
      <c r="AA20" s="52">
        <f>SUMIF($C$2:$C$123,V20,$I$2:$I$123)+SUMIF($S$2:$S$123,V20,$P$2:P$123)</f>
        <v>1</v>
      </c>
      <c r="AB20" s="171">
        <f t="shared" si="4"/>
        <v>1</v>
      </c>
      <c r="AC20" s="178">
        <f t="shared" si="5"/>
        <v>4</v>
      </c>
      <c r="AD20" s="181">
        <f t="shared" si="6"/>
        <v>0.44444444444444442</v>
      </c>
      <c r="AE20" s="178">
        <f>IF(W20&gt;0,IF(AH20=MIN($AH$19:$AH$23),2,0),)</f>
        <v>2</v>
      </c>
      <c r="AF20" s="191">
        <f>IF(W20&gt;0,IF(AD20=MAX($AD$19:$AD$23),AC20+AE20+2,AC20+AE20),)</f>
        <v>6</v>
      </c>
      <c r="AG20" s="187">
        <f t="shared" si="7"/>
        <v>1</v>
      </c>
      <c r="AH20" s="53">
        <f t="shared" si="8"/>
        <v>0.66666666666666663</v>
      </c>
      <c r="AI20" s="207">
        <f t="shared" si="9"/>
        <v>1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197</v>
      </c>
      <c r="D21" s="56"/>
      <c r="E21" s="56">
        <f t="shared" si="24"/>
        <v>1</v>
      </c>
      <c r="F21" s="56">
        <f t="shared" si="25"/>
        <v>0</v>
      </c>
      <c r="G21" s="56">
        <f t="shared" si="26"/>
        <v>0</v>
      </c>
      <c r="H21" s="56">
        <f t="shared" si="27"/>
        <v>0</v>
      </c>
      <c r="I21" s="56">
        <f t="shared" si="28"/>
        <v>1</v>
      </c>
      <c r="J21" s="56">
        <f t="shared" si="29"/>
        <v>0</v>
      </c>
      <c r="K21" s="57"/>
      <c r="L21" s="56">
        <f t="shared" si="30"/>
        <v>1</v>
      </c>
      <c r="M21" s="56">
        <f t="shared" si="31"/>
        <v>0</v>
      </c>
      <c r="N21" s="56">
        <f t="shared" si="32"/>
        <v>0</v>
      </c>
      <c r="O21" s="56">
        <f t="shared" si="33"/>
        <v>0</v>
      </c>
      <c r="P21" s="56">
        <f t="shared" si="34"/>
        <v>1</v>
      </c>
      <c r="Q21" s="56">
        <f t="shared" si="35"/>
        <v>0</v>
      </c>
      <c r="R21" s="56"/>
      <c r="S21" s="55" t="s">
        <v>146</v>
      </c>
      <c r="T21" s="34"/>
      <c r="U21" s="159" t="s">
        <v>83</v>
      </c>
      <c r="V21" s="197"/>
      <c r="W21" s="170">
        <f t="shared" si="0"/>
        <v>0</v>
      </c>
      <c r="X21" s="52">
        <f t="shared" si="1"/>
        <v>0</v>
      </c>
      <c r="Y21" s="52">
        <f t="shared" si="2"/>
        <v>0</v>
      </c>
      <c r="Z21" s="52">
        <f t="shared" si="3"/>
        <v>0</v>
      </c>
      <c r="AA21" s="52">
        <f>SUMIF($C$2:$C$123,V21,$I$2:$I$123)+SUMIF($S$2:$S$123,V21,$P$2:P$123)</f>
        <v>0</v>
      </c>
      <c r="AB21" s="171">
        <f t="shared" si="4"/>
        <v>0</v>
      </c>
      <c r="AC21" s="178">
        <f t="shared" si="5"/>
        <v>0</v>
      </c>
      <c r="AD21" s="181" t="str">
        <f t="shared" si="6"/>
        <v>-</v>
      </c>
      <c r="AE21" s="178">
        <f>IF(W21&gt;0,IF(AH21=MIN($AH$19:$AH$23),2,0),)</f>
        <v>0</v>
      </c>
      <c r="AF21" s="191">
        <f>IF(W21&gt;0,IF(AD21=MAX($AD$19:$AD$23),AC21+AE21+2,AC21+AE21),)</f>
        <v>0</v>
      </c>
      <c r="AG21" s="187">
        <f t="shared" si="7"/>
        <v>0</v>
      </c>
      <c r="AH21" s="53" t="str">
        <f t="shared" si="8"/>
        <v>-</v>
      </c>
      <c r="AI21" s="207" t="str">
        <f t="shared" si="9"/>
        <v>-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14</v>
      </c>
      <c r="D22" s="56"/>
      <c r="E22" s="56">
        <f t="shared" si="24"/>
        <v>1</v>
      </c>
      <c r="F22" s="56">
        <f t="shared" si="25"/>
        <v>0</v>
      </c>
      <c r="G22" s="56">
        <f t="shared" si="26"/>
        <v>0</v>
      </c>
      <c r="H22" s="56">
        <f t="shared" si="27"/>
        <v>0</v>
      </c>
      <c r="I22" s="56">
        <f t="shared" si="28"/>
        <v>1</v>
      </c>
      <c r="J22" s="56">
        <f t="shared" si="29"/>
        <v>0</v>
      </c>
      <c r="K22" s="57"/>
      <c r="L22" s="56">
        <f t="shared" si="30"/>
        <v>1</v>
      </c>
      <c r="M22" s="56">
        <f t="shared" si="31"/>
        <v>0</v>
      </c>
      <c r="N22" s="56">
        <f t="shared" si="32"/>
        <v>0</v>
      </c>
      <c r="O22" s="56">
        <f t="shared" si="33"/>
        <v>0</v>
      </c>
      <c r="P22" s="56">
        <f t="shared" si="34"/>
        <v>1</v>
      </c>
      <c r="Q22" s="56">
        <f t="shared" si="35"/>
        <v>0</v>
      </c>
      <c r="R22" s="56"/>
      <c r="S22" s="55" t="s">
        <v>247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15</v>
      </c>
      <c r="D23" s="56"/>
      <c r="E23" s="56">
        <f t="shared" si="24"/>
        <v>1</v>
      </c>
      <c r="F23" s="56">
        <f t="shared" si="25"/>
        <v>0</v>
      </c>
      <c r="G23" s="56">
        <f t="shared" si="26"/>
        <v>0</v>
      </c>
      <c r="H23" s="56">
        <f t="shared" si="27"/>
        <v>0</v>
      </c>
      <c r="I23" s="56">
        <f t="shared" si="28"/>
        <v>1</v>
      </c>
      <c r="J23" s="56">
        <f t="shared" si="29"/>
        <v>0</v>
      </c>
      <c r="K23" s="57"/>
      <c r="L23" s="56">
        <f t="shared" si="30"/>
        <v>1</v>
      </c>
      <c r="M23" s="56">
        <f t="shared" si="31"/>
        <v>0</v>
      </c>
      <c r="N23" s="56">
        <f t="shared" si="32"/>
        <v>0</v>
      </c>
      <c r="O23" s="56">
        <f t="shared" si="33"/>
        <v>0</v>
      </c>
      <c r="P23" s="56">
        <f t="shared" si="34"/>
        <v>1</v>
      </c>
      <c r="Q23" s="56">
        <f t="shared" si="35"/>
        <v>0</v>
      </c>
      <c r="R23" s="56"/>
      <c r="S23" s="55" t="s">
        <v>143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14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 t="s">
        <v>175</v>
      </c>
      <c r="D24" s="56"/>
      <c r="E24" s="56">
        <f t="shared" si="24"/>
        <v>1</v>
      </c>
      <c r="F24" s="56">
        <f t="shared" si="25"/>
        <v>0</v>
      </c>
      <c r="G24" s="56">
        <f t="shared" si="26"/>
        <v>0</v>
      </c>
      <c r="H24" s="56">
        <f t="shared" si="27"/>
        <v>0</v>
      </c>
      <c r="I24" s="56">
        <f t="shared" si="28"/>
        <v>1</v>
      </c>
      <c r="J24" s="56">
        <f t="shared" si="29"/>
        <v>0</v>
      </c>
      <c r="K24" s="57"/>
      <c r="L24" s="56">
        <f t="shared" si="30"/>
        <v>1</v>
      </c>
      <c r="M24" s="56">
        <f t="shared" si="31"/>
        <v>0</v>
      </c>
      <c r="N24" s="56">
        <f t="shared" si="32"/>
        <v>0</v>
      </c>
      <c r="O24" s="56">
        <f t="shared" si="33"/>
        <v>0</v>
      </c>
      <c r="P24" s="56">
        <f t="shared" si="34"/>
        <v>1</v>
      </c>
      <c r="Q24" s="56">
        <f t="shared" si="35"/>
        <v>0</v>
      </c>
      <c r="R24" s="56"/>
      <c r="S24" s="55" t="s">
        <v>147</v>
      </c>
      <c r="T24" s="34"/>
      <c r="U24" s="163" t="s">
        <v>86</v>
      </c>
      <c r="V24" s="199" t="s">
        <v>147</v>
      </c>
      <c r="W24" s="169">
        <f t="shared" si="0"/>
        <v>3</v>
      </c>
      <c r="X24" s="164">
        <f t="shared" si="1"/>
        <v>3</v>
      </c>
      <c r="Y24" s="164">
        <f t="shared" si="2"/>
        <v>1</v>
      </c>
      <c r="Z24" s="164">
        <f t="shared" si="3"/>
        <v>1</v>
      </c>
      <c r="AA24" s="164">
        <f>SUMIF($C$2:$C$123,V24,$I$2:$I$123)+SUMIF($S$2:$S$123,V24,$P$2:P$123)</f>
        <v>1</v>
      </c>
      <c r="AB24" s="174">
        <f t="shared" si="4"/>
        <v>1</v>
      </c>
      <c r="AC24" s="180">
        <f t="shared" si="5"/>
        <v>4</v>
      </c>
      <c r="AD24" s="183">
        <f t="shared" si="6"/>
        <v>0.44444444444444442</v>
      </c>
      <c r="AE24" s="180">
        <f t="shared" ref="AE24:AE31" si="36">IF(W24&gt;0,IF(OR(LARGE($AI$24:$AI$31,2)=AI24,LARGE($AI$24:$AI$31,1)=AI24),2,0),)</f>
        <v>2</v>
      </c>
      <c r="AF24" s="190">
        <f t="shared" ref="AF24:AF31" si="37">IF(W24&gt;0,IF(OR(LARGE($AD$24:$AD$31,2)=AD24,LARGE($AD$24:$AD$31,1)=AD24),AC24+AE24+2,AC24+AE24),)</f>
        <v>6</v>
      </c>
      <c r="AG24" s="189">
        <f t="shared" si="7"/>
        <v>0</v>
      </c>
      <c r="AH24" s="165">
        <f t="shared" si="8"/>
        <v>0.33333333333333331</v>
      </c>
      <c r="AI24" s="206">
        <f t="shared" si="9"/>
        <v>1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252</v>
      </c>
      <c r="D25" s="56"/>
      <c r="E25" s="56">
        <f t="shared" si="24"/>
        <v>1</v>
      </c>
      <c r="F25" s="56">
        <f t="shared" si="25"/>
        <v>0</v>
      </c>
      <c r="G25" s="56">
        <f t="shared" si="26"/>
        <v>0</v>
      </c>
      <c r="H25" s="56">
        <f t="shared" si="27"/>
        <v>0</v>
      </c>
      <c r="I25" s="56">
        <f t="shared" si="28"/>
        <v>1</v>
      </c>
      <c r="J25" s="56">
        <f t="shared" si="29"/>
        <v>0</v>
      </c>
      <c r="K25" s="57"/>
      <c r="L25" s="56">
        <f t="shared" si="30"/>
        <v>1</v>
      </c>
      <c r="M25" s="56">
        <f t="shared" si="31"/>
        <v>0</v>
      </c>
      <c r="N25" s="56">
        <f t="shared" si="32"/>
        <v>0</v>
      </c>
      <c r="O25" s="56">
        <f t="shared" si="33"/>
        <v>0</v>
      </c>
      <c r="P25" s="56">
        <f t="shared" si="34"/>
        <v>1</v>
      </c>
      <c r="Q25" s="56">
        <f t="shared" si="35"/>
        <v>0</v>
      </c>
      <c r="R25" s="56"/>
      <c r="S25" s="55" t="s">
        <v>148</v>
      </c>
      <c r="T25" s="34"/>
      <c r="U25" s="166" t="s">
        <v>86</v>
      </c>
      <c r="V25" s="200" t="s">
        <v>15</v>
      </c>
      <c r="W25" s="170">
        <f t="shared" si="0"/>
        <v>4</v>
      </c>
      <c r="X25" s="52">
        <f t="shared" si="1"/>
        <v>3</v>
      </c>
      <c r="Y25" s="52">
        <f t="shared" si="2"/>
        <v>3</v>
      </c>
      <c r="Z25" s="52">
        <f t="shared" si="3"/>
        <v>2</v>
      </c>
      <c r="AA25" s="52">
        <f>SUMIF($C$2:$C$123,V25,$I$2:$I$123)+SUMIF($S$2:$S$123,V25,$P$2:P$123)</f>
        <v>1</v>
      </c>
      <c r="AB25" s="171">
        <f t="shared" si="4"/>
        <v>1</v>
      </c>
      <c r="AC25" s="178">
        <f t="shared" si="5"/>
        <v>7</v>
      </c>
      <c r="AD25" s="181">
        <f t="shared" si="6"/>
        <v>0.58333333333333337</v>
      </c>
      <c r="AE25" s="178">
        <f t="shared" si="36"/>
        <v>2</v>
      </c>
      <c r="AF25" s="191">
        <f t="shared" si="37"/>
        <v>11</v>
      </c>
      <c r="AG25" s="187">
        <f t="shared" si="7"/>
        <v>0</v>
      </c>
      <c r="AH25" s="53">
        <f t="shared" si="8"/>
        <v>0.75</v>
      </c>
      <c r="AI25" s="207">
        <f t="shared" si="9"/>
        <v>0.75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0</v>
      </c>
      <c r="G26" s="56">
        <f t="shared" si="26"/>
        <v>0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0</v>
      </c>
      <c r="N26" s="56">
        <f t="shared" si="32"/>
        <v>0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200" t="s">
        <v>143</v>
      </c>
      <c r="W26" s="170">
        <f t="shared" si="0"/>
        <v>4</v>
      </c>
      <c r="X26" s="52">
        <f t="shared" si="1"/>
        <v>3</v>
      </c>
      <c r="Y26" s="52">
        <f t="shared" si="2"/>
        <v>3</v>
      </c>
      <c r="Z26" s="52">
        <f t="shared" si="3"/>
        <v>1</v>
      </c>
      <c r="AA26" s="52">
        <f>SUMIF($C$2:$C$123,V26,$I$2:$I$123)+SUMIF($S$2:$S$123,V26,$P$2:P$123)</f>
        <v>1</v>
      </c>
      <c r="AB26" s="171">
        <f t="shared" si="4"/>
        <v>2</v>
      </c>
      <c r="AC26" s="178">
        <f t="shared" si="5"/>
        <v>4</v>
      </c>
      <c r="AD26" s="181">
        <f t="shared" si="6"/>
        <v>0.33333333333333331</v>
      </c>
      <c r="AE26" s="178">
        <f t="shared" si="36"/>
        <v>2</v>
      </c>
      <c r="AF26" s="191">
        <f t="shared" si="37"/>
        <v>6</v>
      </c>
      <c r="AG26" s="187">
        <f t="shared" si="7"/>
        <v>1</v>
      </c>
      <c r="AH26" s="53">
        <f t="shared" si="8"/>
        <v>0.75</v>
      </c>
      <c r="AI26" s="207">
        <f t="shared" si="9"/>
        <v>0.75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0</v>
      </c>
      <c r="G27" s="67">
        <f t="shared" si="26"/>
        <v>0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0</v>
      </c>
      <c r="N27" s="67">
        <f t="shared" si="32"/>
        <v>0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 t="s">
        <v>175</v>
      </c>
      <c r="W27" s="170">
        <f t="shared" si="0"/>
        <v>4</v>
      </c>
      <c r="X27" s="52">
        <f t="shared" si="1"/>
        <v>3</v>
      </c>
      <c r="Y27" s="52">
        <f t="shared" si="2"/>
        <v>3</v>
      </c>
      <c r="Z27" s="52">
        <f t="shared" si="3"/>
        <v>2</v>
      </c>
      <c r="AA27" s="52">
        <f>SUMIF($C$2:$C$123,V27,$I$2:$I$123)+SUMIF($S$2:$S$123,V27,$P$2:P$123)</f>
        <v>1</v>
      </c>
      <c r="AB27" s="171">
        <f t="shared" si="4"/>
        <v>1</v>
      </c>
      <c r="AC27" s="178">
        <f t="shared" si="5"/>
        <v>7</v>
      </c>
      <c r="AD27" s="181">
        <f t="shared" si="6"/>
        <v>0.58333333333333337</v>
      </c>
      <c r="AE27" s="178">
        <f t="shared" si="36"/>
        <v>2</v>
      </c>
      <c r="AF27" s="191">
        <f t="shared" si="37"/>
        <v>11</v>
      </c>
      <c r="AG27" s="187">
        <f t="shared" si="7"/>
        <v>0</v>
      </c>
      <c r="AH27" s="53">
        <f t="shared" si="8"/>
        <v>0.75</v>
      </c>
      <c r="AI27" s="207">
        <f t="shared" si="9"/>
        <v>0.75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/>
      <c r="W28" s="170">
        <f t="shared" si="0"/>
        <v>0</v>
      </c>
      <c r="X28" s="52">
        <f t="shared" si="1"/>
        <v>0</v>
      </c>
      <c r="Y28" s="52">
        <f t="shared" si="2"/>
        <v>0</v>
      </c>
      <c r="Z28" s="52">
        <f t="shared" si="3"/>
        <v>0</v>
      </c>
      <c r="AA28" s="52">
        <f>SUMIF($C$2:$C$123,V28,$I$2:$I$123)+SUMIF($S$2:$S$123,V28,$P$2:P$123)</f>
        <v>0</v>
      </c>
      <c r="AB28" s="171">
        <f t="shared" si="4"/>
        <v>0</v>
      </c>
      <c r="AC28" s="178">
        <f t="shared" si="5"/>
        <v>0</v>
      </c>
      <c r="AD28" s="181" t="str">
        <f t="shared" si="6"/>
        <v>-</v>
      </c>
      <c r="AE28" s="178">
        <f t="shared" si="36"/>
        <v>0</v>
      </c>
      <c r="AF28" s="191">
        <f t="shared" si="37"/>
        <v>0</v>
      </c>
      <c r="AG28" s="187">
        <f t="shared" si="7"/>
        <v>0</v>
      </c>
      <c r="AH28" s="53" t="str">
        <f t="shared" si="8"/>
        <v>-</v>
      </c>
      <c r="AI28" s="207" t="str">
        <f t="shared" si="9"/>
        <v>-</v>
      </c>
      <c r="AJ28" s="34"/>
      <c r="AS28" s="97"/>
      <c r="AT28" s="294"/>
      <c r="AU28" s="425" t="s">
        <v>197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145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/>
      <c r="W29" s="170">
        <f t="shared" si="0"/>
        <v>0</v>
      </c>
      <c r="X29" s="52">
        <f t="shared" si="1"/>
        <v>0</v>
      </c>
      <c r="Y29" s="52">
        <f t="shared" si="2"/>
        <v>0</v>
      </c>
      <c r="Z29" s="52">
        <f t="shared" si="3"/>
        <v>0</v>
      </c>
      <c r="AA29" s="52">
        <f>SUMIF($C$2:$C$123,V29,$I$2:$I$123)+SUMIF($S$2:$S$123,V29,$P$2:P$123)</f>
        <v>0</v>
      </c>
      <c r="AB29" s="171">
        <f t="shared" si="4"/>
        <v>0</v>
      </c>
      <c r="AC29" s="178">
        <f t="shared" si="5"/>
        <v>0</v>
      </c>
      <c r="AD29" s="181" t="str">
        <f t="shared" si="6"/>
        <v>-</v>
      </c>
      <c r="AE29" s="178">
        <f t="shared" si="36"/>
        <v>0</v>
      </c>
      <c r="AF29" s="191">
        <f t="shared" si="37"/>
        <v>0</v>
      </c>
      <c r="AG29" s="187">
        <f t="shared" si="7"/>
        <v>0</v>
      </c>
      <c r="AH29" s="53" t="str">
        <f t="shared" si="8"/>
        <v>-</v>
      </c>
      <c r="AI29" s="207" t="str">
        <f t="shared" si="9"/>
        <v>-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Branco</v>
      </c>
      <c r="D30" s="49">
        <f>SUM(D31:D40)</f>
        <v>0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1</v>
      </c>
      <c r="S30" s="48" t="str">
        <f>S4</f>
        <v>Preto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Ralph</v>
      </c>
      <c r="D31" s="56"/>
      <c r="E31" s="56">
        <f t="shared" ref="E31:E40" si="38">IF((C31=""),0,IF($D$30=$R$30,1,IF($D$30&gt;$R$30,3,IF($D$30&lt;$R$30,0))))</f>
        <v>0</v>
      </c>
      <c r="F31" s="56">
        <f t="shared" ref="F31:F40" si="39">$D$30</f>
        <v>0</v>
      </c>
      <c r="G31" s="56">
        <f t="shared" ref="G31:G40" si="40">$R$30</f>
        <v>1</v>
      </c>
      <c r="H31" s="56">
        <f t="shared" ref="H31:H40" si="41">IF((C31=""),0,IF($D$30&gt;$R$30,1,0))</f>
        <v>0</v>
      </c>
      <c r="I31" s="56">
        <f t="shared" ref="I31:I40" si="42">IF((C31=""),0,IF($D$30=$R$30,1,0))</f>
        <v>0</v>
      </c>
      <c r="J31" s="56">
        <f t="shared" ref="J31:J40" si="43">IF((C31=""),0,IF($D$30&lt;$R$30,1,0))</f>
        <v>1</v>
      </c>
      <c r="K31" s="57"/>
      <c r="L31" s="56">
        <f t="shared" ref="L31:L40" si="44">IF((S31=""),0,IF($D$30=$R$30,1,IF($D$30&lt;$R$30,3,IF($D$30&gt;$R$30,0))))</f>
        <v>3</v>
      </c>
      <c r="M31" s="56">
        <f t="shared" ref="M31:M40" si="45">$R$30</f>
        <v>1</v>
      </c>
      <c r="N31" s="56">
        <f t="shared" ref="N31:N40" si="46">$D$30</f>
        <v>0</v>
      </c>
      <c r="O31" s="56">
        <f t="shared" ref="O31:O40" si="47">IF((S31=""),0,IF($D$30&lt;$R$30,1,0))</f>
        <v>1</v>
      </c>
      <c r="P31" s="56">
        <f t="shared" ref="P31:P40" si="48">IF((S31=""),0,IF($D$30=$R$30,1,0))</f>
        <v>0</v>
      </c>
      <c r="Q31" s="56">
        <f t="shared" ref="Q31:Q40" si="49">IF((S31=""),0,IF($D$30&gt;$R$30,1,0))</f>
        <v>0</v>
      </c>
      <c r="R31" s="56"/>
      <c r="S31" s="55" t="str">
        <f>$S$5</f>
        <v>Jean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13</v>
      </c>
      <c r="D32" s="56"/>
      <c r="E32" s="56">
        <f t="shared" si="38"/>
        <v>0</v>
      </c>
      <c r="F32" s="56">
        <f t="shared" si="39"/>
        <v>0</v>
      </c>
      <c r="G32" s="56">
        <f t="shared" si="40"/>
        <v>1</v>
      </c>
      <c r="H32" s="56">
        <f t="shared" si="41"/>
        <v>0</v>
      </c>
      <c r="I32" s="56">
        <f t="shared" si="42"/>
        <v>0</v>
      </c>
      <c r="J32" s="56">
        <f t="shared" si="43"/>
        <v>1</v>
      </c>
      <c r="K32" s="57"/>
      <c r="L32" s="56">
        <f t="shared" si="44"/>
        <v>3</v>
      </c>
      <c r="M32" s="56">
        <f t="shared" si="45"/>
        <v>1</v>
      </c>
      <c r="N32" s="56">
        <f t="shared" si="46"/>
        <v>0</v>
      </c>
      <c r="O32" s="56">
        <f t="shared" si="47"/>
        <v>1</v>
      </c>
      <c r="P32" s="56">
        <f t="shared" si="48"/>
        <v>0</v>
      </c>
      <c r="Q32" s="56">
        <f t="shared" si="49"/>
        <v>0</v>
      </c>
      <c r="R32" s="56"/>
      <c r="S32" s="55" t="s">
        <v>114</v>
      </c>
      <c r="T32" s="34"/>
      <c r="U32" s="163" t="s">
        <v>16</v>
      </c>
      <c r="V32" s="199" t="s">
        <v>148</v>
      </c>
      <c r="W32" s="169">
        <f t="shared" si="0"/>
        <v>3</v>
      </c>
      <c r="X32" s="164">
        <f t="shared" si="1"/>
        <v>5</v>
      </c>
      <c r="Y32" s="164">
        <f t="shared" si="2"/>
        <v>0</v>
      </c>
      <c r="Z32" s="164">
        <f t="shared" si="3"/>
        <v>2</v>
      </c>
      <c r="AA32" s="164">
        <f>SUMIF($C$2:$C$123,V32,$I$2:$I$123)+SUMIF($S$2:$S$123,V32,$P$2:P$123)</f>
        <v>1</v>
      </c>
      <c r="AB32" s="174">
        <f t="shared" si="4"/>
        <v>0</v>
      </c>
      <c r="AC32" s="180">
        <f t="shared" si="5"/>
        <v>7</v>
      </c>
      <c r="AD32" s="183">
        <f t="shared" si="6"/>
        <v>0.77777777777777779</v>
      </c>
      <c r="AE32" s="180">
        <f>IF(W32&gt;0,IF(AI32=MAX($AI$32:$AI$36),2,0),)</f>
        <v>2</v>
      </c>
      <c r="AF32" s="190">
        <f>IF(W32&gt;0,IF(AD32=MAX($AD$32:$AD$36),AC32+AE32+2,AC32+AE32),)</f>
        <v>11</v>
      </c>
      <c r="AG32" s="189">
        <f t="shared" si="7"/>
        <v>3</v>
      </c>
      <c r="AH32" s="165">
        <f t="shared" si="8"/>
        <v>0</v>
      </c>
      <c r="AI32" s="206">
        <f t="shared" si="9"/>
        <v>1.6666666666666667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114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173</v>
      </c>
      <c r="D33" s="56"/>
      <c r="E33" s="56">
        <f t="shared" si="38"/>
        <v>0</v>
      </c>
      <c r="F33" s="56">
        <f t="shared" si="39"/>
        <v>0</v>
      </c>
      <c r="G33" s="56">
        <f t="shared" si="40"/>
        <v>1</v>
      </c>
      <c r="H33" s="56">
        <f t="shared" si="41"/>
        <v>0</v>
      </c>
      <c r="I33" s="56">
        <f t="shared" si="42"/>
        <v>0</v>
      </c>
      <c r="J33" s="56">
        <f t="shared" si="43"/>
        <v>1</v>
      </c>
      <c r="K33" s="57"/>
      <c r="L33" s="56">
        <f t="shared" si="44"/>
        <v>3</v>
      </c>
      <c r="M33" s="56">
        <f t="shared" si="45"/>
        <v>1</v>
      </c>
      <c r="N33" s="56">
        <f t="shared" si="46"/>
        <v>0</v>
      </c>
      <c r="O33" s="56">
        <f t="shared" si="47"/>
        <v>1</v>
      </c>
      <c r="P33" s="56">
        <f t="shared" si="48"/>
        <v>0</v>
      </c>
      <c r="Q33" s="56">
        <f t="shared" si="49"/>
        <v>0</v>
      </c>
      <c r="R33" s="56"/>
      <c r="S33" s="55" t="s">
        <v>145</v>
      </c>
      <c r="T33" s="34"/>
      <c r="U33" s="166" t="s">
        <v>16</v>
      </c>
      <c r="V33" s="200" t="s">
        <v>174</v>
      </c>
      <c r="W33" s="170">
        <f t="shared" si="0"/>
        <v>3</v>
      </c>
      <c r="X33" s="52">
        <f t="shared" si="1"/>
        <v>0</v>
      </c>
      <c r="Y33" s="52">
        <f t="shared" si="2"/>
        <v>6</v>
      </c>
      <c r="Z33" s="52">
        <f t="shared" si="3"/>
        <v>0</v>
      </c>
      <c r="AA33" s="52">
        <f>SUMIF($C$2:$C$123,V33,$I$2:$I$123)+SUMIF($S$2:$S$123,V33,$P$2:P$123)</f>
        <v>0</v>
      </c>
      <c r="AB33" s="171">
        <f t="shared" si="4"/>
        <v>3</v>
      </c>
      <c r="AC33" s="178">
        <f t="shared" si="5"/>
        <v>0</v>
      </c>
      <c r="AD33" s="181">
        <f t="shared" si="6"/>
        <v>0</v>
      </c>
      <c r="AE33" s="178">
        <f>IF(W33&gt;0,IF(AI33=MAX($AI$32:$AI$36),2,0),)</f>
        <v>0</v>
      </c>
      <c r="AF33" s="191">
        <f>IF(W33&gt;0,IF(AD33=MAX($AD$32:$AD$36),AC33+AE33+2,AC33+AE33),)</f>
        <v>0</v>
      </c>
      <c r="AG33" s="187">
        <f t="shared" si="7"/>
        <v>0</v>
      </c>
      <c r="AH33" s="53">
        <f t="shared" si="8"/>
        <v>2</v>
      </c>
      <c r="AI33" s="207">
        <f t="shared" si="9"/>
        <v>0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146</v>
      </c>
      <c r="D34" s="56"/>
      <c r="E34" s="56">
        <f t="shared" si="38"/>
        <v>0</v>
      </c>
      <c r="F34" s="56">
        <f t="shared" si="39"/>
        <v>0</v>
      </c>
      <c r="G34" s="56">
        <f t="shared" si="40"/>
        <v>1</v>
      </c>
      <c r="H34" s="56">
        <f t="shared" si="41"/>
        <v>0</v>
      </c>
      <c r="I34" s="56">
        <f t="shared" si="42"/>
        <v>0</v>
      </c>
      <c r="J34" s="56">
        <f t="shared" si="43"/>
        <v>1</v>
      </c>
      <c r="K34" s="57"/>
      <c r="L34" s="56">
        <f t="shared" si="44"/>
        <v>3</v>
      </c>
      <c r="M34" s="56">
        <f t="shared" si="45"/>
        <v>1</v>
      </c>
      <c r="N34" s="56">
        <f t="shared" si="46"/>
        <v>0</v>
      </c>
      <c r="O34" s="56">
        <f t="shared" si="47"/>
        <v>1</v>
      </c>
      <c r="P34" s="56">
        <f t="shared" si="48"/>
        <v>0</v>
      </c>
      <c r="Q34" s="56">
        <f t="shared" si="49"/>
        <v>0</v>
      </c>
      <c r="R34" s="56"/>
      <c r="S34" s="55" t="s">
        <v>197</v>
      </c>
      <c r="T34" s="34"/>
      <c r="U34" s="166" t="s">
        <v>16</v>
      </c>
      <c r="V34" s="200"/>
      <c r="W34" s="170">
        <f t="shared" si="0"/>
        <v>0</v>
      </c>
      <c r="X34" s="52">
        <f t="shared" si="1"/>
        <v>0</v>
      </c>
      <c r="Y34" s="52">
        <f t="shared" si="2"/>
        <v>0</v>
      </c>
      <c r="Z34" s="52">
        <f t="shared" si="3"/>
        <v>0</v>
      </c>
      <c r="AA34" s="52">
        <f>SUMIF($C$2:$C$123,V34,$I$2:$I$123)+SUMIF($S$2:$S$123,V34,$P$2:P$123)</f>
        <v>0</v>
      </c>
      <c r="AB34" s="171">
        <f t="shared" si="4"/>
        <v>0</v>
      </c>
      <c r="AC34" s="178">
        <f t="shared" si="5"/>
        <v>0</v>
      </c>
      <c r="AD34" s="181" t="str">
        <f t="shared" si="6"/>
        <v>-</v>
      </c>
      <c r="AE34" s="178">
        <f>IF(W34&gt;0,IF(AI34=MAX($AI$32:$AI$36),2,0),)</f>
        <v>0</v>
      </c>
      <c r="AF34" s="191">
        <f>IF(W34&gt;0,IF(AD34=MAX($AD$32:$AD$36),AC34+AE34+2,AC34+AE34),)</f>
        <v>0</v>
      </c>
      <c r="AG34" s="187">
        <f t="shared" si="7"/>
        <v>0</v>
      </c>
      <c r="AH34" s="53" t="str">
        <f t="shared" si="8"/>
        <v>-</v>
      </c>
      <c r="AI34" s="207" t="str">
        <f t="shared" si="9"/>
        <v>-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117</v>
      </c>
      <c r="D35" s="56"/>
      <c r="E35" s="56">
        <f t="shared" si="38"/>
        <v>0</v>
      </c>
      <c r="F35" s="56">
        <f t="shared" si="39"/>
        <v>0</v>
      </c>
      <c r="G35" s="56">
        <f t="shared" si="40"/>
        <v>1</v>
      </c>
      <c r="H35" s="56">
        <f t="shared" si="41"/>
        <v>0</v>
      </c>
      <c r="I35" s="56">
        <f t="shared" si="42"/>
        <v>0</v>
      </c>
      <c r="J35" s="56">
        <f t="shared" si="43"/>
        <v>1</v>
      </c>
      <c r="K35" s="57"/>
      <c r="L35" s="56">
        <f t="shared" si="44"/>
        <v>3</v>
      </c>
      <c r="M35" s="56">
        <f t="shared" si="45"/>
        <v>1</v>
      </c>
      <c r="N35" s="56">
        <f t="shared" si="46"/>
        <v>0</v>
      </c>
      <c r="O35" s="56">
        <f t="shared" si="47"/>
        <v>1</v>
      </c>
      <c r="P35" s="56">
        <f t="shared" si="48"/>
        <v>0</v>
      </c>
      <c r="Q35" s="56">
        <f t="shared" si="49"/>
        <v>0</v>
      </c>
      <c r="R35" s="56">
        <v>1</v>
      </c>
      <c r="S35" s="55" t="s">
        <v>14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143</v>
      </c>
      <c r="D36" s="56"/>
      <c r="E36" s="56">
        <f t="shared" si="38"/>
        <v>0</v>
      </c>
      <c r="F36" s="56">
        <f t="shared" si="39"/>
        <v>0</v>
      </c>
      <c r="G36" s="56">
        <f t="shared" si="40"/>
        <v>1</v>
      </c>
      <c r="H36" s="56">
        <f t="shared" si="41"/>
        <v>0</v>
      </c>
      <c r="I36" s="56">
        <f t="shared" si="42"/>
        <v>0</v>
      </c>
      <c r="J36" s="56">
        <f t="shared" si="43"/>
        <v>1</v>
      </c>
      <c r="K36" s="57"/>
      <c r="L36" s="56">
        <f t="shared" si="44"/>
        <v>3</v>
      </c>
      <c r="M36" s="56">
        <f t="shared" si="45"/>
        <v>1</v>
      </c>
      <c r="N36" s="56">
        <f t="shared" si="46"/>
        <v>0</v>
      </c>
      <c r="O36" s="56">
        <f t="shared" si="47"/>
        <v>1</v>
      </c>
      <c r="P36" s="56">
        <f t="shared" si="48"/>
        <v>0</v>
      </c>
      <c r="Q36" s="56">
        <f t="shared" si="49"/>
        <v>0</v>
      </c>
      <c r="R36" s="56"/>
      <c r="S36" s="55" t="s">
        <v>15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164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 t="s">
        <v>147</v>
      </c>
      <c r="D37" s="56"/>
      <c r="E37" s="56">
        <f t="shared" si="38"/>
        <v>0</v>
      </c>
      <c r="F37" s="56">
        <f t="shared" si="39"/>
        <v>0</v>
      </c>
      <c r="G37" s="56">
        <f t="shared" si="40"/>
        <v>1</v>
      </c>
      <c r="H37" s="56">
        <f t="shared" si="41"/>
        <v>0</v>
      </c>
      <c r="I37" s="56">
        <f t="shared" si="42"/>
        <v>0</v>
      </c>
      <c r="J37" s="56">
        <f t="shared" si="43"/>
        <v>1</v>
      </c>
      <c r="K37" s="57"/>
      <c r="L37" s="56">
        <f t="shared" si="44"/>
        <v>3</v>
      </c>
      <c r="M37" s="56">
        <f t="shared" si="45"/>
        <v>1</v>
      </c>
      <c r="N37" s="56">
        <f t="shared" si="46"/>
        <v>0</v>
      </c>
      <c r="O37" s="56">
        <f t="shared" si="47"/>
        <v>1</v>
      </c>
      <c r="P37" s="56">
        <f t="shared" si="48"/>
        <v>0</v>
      </c>
      <c r="Q37" s="56">
        <f t="shared" si="49"/>
        <v>0</v>
      </c>
      <c r="R37" s="56"/>
      <c r="S37" s="55" t="s">
        <v>175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6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174</v>
      </c>
      <c r="D38" s="56"/>
      <c r="E38" s="56">
        <f t="shared" si="38"/>
        <v>0</v>
      </c>
      <c r="F38" s="56">
        <f t="shared" si="39"/>
        <v>0</v>
      </c>
      <c r="G38" s="56">
        <f t="shared" si="40"/>
        <v>1</v>
      </c>
      <c r="H38" s="56">
        <f t="shared" si="41"/>
        <v>0</v>
      </c>
      <c r="I38" s="56">
        <f t="shared" si="42"/>
        <v>0</v>
      </c>
      <c r="J38" s="56">
        <f t="shared" si="43"/>
        <v>1</v>
      </c>
      <c r="K38" s="57"/>
      <c r="L38" s="56">
        <f t="shared" si="44"/>
        <v>3</v>
      </c>
      <c r="M38" s="56">
        <f t="shared" si="45"/>
        <v>1</v>
      </c>
      <c r="N38" s="56">
        <f t="shared" si="46"/>
        <v>0</v>
      </c>
      <c r="O38" s="56">
        <f t="shared" si="47"/>
        <v>1</v>
      </c>
      <c r="P38" s="56">
        <f t="shared" si="48"/>
        <v>0</v>
      </c>
      <c r="Q38" s="56">
        <f t="shared" si="49"/>
        <v>0</v>
      </c>
      <c r="R38" s="56"/>
      <c r="S38" s="55" t="s">
        <v>252</v>
      </c>
      <c r="T38" s="34"/>
      <c r="U38" s="295">
        <v>16</v>
      </c>
      <c r="V38" s="338">
        <f>U38/Resumo!C159</f>
        <v>0.47058823529411764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0</v>
      </c>
      <c r="G39" s="56">
        <f t="shared" si="40"/>
        <v>1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1</v>
      </c>
      <c r="N39" s="56">
        <f t="shared" si="46"/>
        <v>0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0</v>
      </c>
      <c r="G40" s="67">
        <f t="shared" si="40"/>
        <v>1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1</v>
      </c>
      <c r="N40" s="67">
        <f t="shared" si="46"/>
        <v>0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2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18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4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Preto</v>
      </c>
      <c r="D43" s="49">
        <f>SUM(D44:D53)</f>
        <v>2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0</v>
      </c>
      <c r="S43" s="48" t="str">
        <f>C4</f>
        <v>Branco</v>
      </c>
      <c r="T43" s="34"/>
      <c r="U43" s="151" t="str">
        <f>IFERROR(VLOOKUP(V43,Resumo!$D$7:$E$147,2,FALSE),"")</f>
        <v>G</v>
      </c>
      <c r="V43" s="116" t="s">
        <v>164</v>
      </c>
      <c r="W43" s="116">
        <f t="shared" ref="W43:AC58" si="50">COUNTIFS($C$4:$C$131,$V43,$B$4:$B$131,W$42)+COUNTIFS($S$4:$S$131,$V43,$B$4:$B$131,W$42)</f>
        <v>4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Ralph</v>
      </c>
      <c r="D44" s="56"/>
      <c r="E44" s="56">
        <f t="shared" ref="E44:E53" si="51">IF((C44=""),0,IF($D$43=$R$43,1,IF($D$43&gt;$R$43,3,IF($D$43&lt;$R$43,0))))</f>
        <v>3</v>
      </c>
      <c r="F44" s="56">
        <f t="shared" ref="F44:F53" si="52">$D$43</f>
        <v>2</v>
      </c>
      <c r="G44" s="56">
        <f t="shared" ref="G44:G53" si="53">$R$43</f>
        <v>0</v>
      </c>
      <c r="H44" s="56">
        <f t="shared" ref="H44:H53" si="54">IF((C44=""),0,IF($D$43&gt;$R$43,1,0))</f>
        <v>1</v>
      </c>
      <c r="I44" s="56">
        <f t="shared" ref="I44:I53" si="55">IF((C44=""),0,IF($D$43=$R$43,1,0))</f>
        <v>0</v>
      </c>
      <c r="J44" s="56">
        <f t="shared" ref="J44:J53" si="56">IF((C44=""),0,IF($D$43&lt;$R$43,1,0))</f>
        <v>0</v>
      </c>
      <c r="K44" s="57"/>
      <c r="L44" s="56">
        <f t="shared" ref="L44:L53" si="57">IF((S44=""),0,IF($D$43=$R$43,1,IF($D$43&lt;$R$43,3,IF($D$43&gt;$R$43,0))))</f>
        <v>0</v>
      </c>
      <c r="M44" s="56">
        <f t="shared" ref="M44:M53" si="58">$R$43</f>
        <v>0</v>
      </c>
      <c r="N44" s="56">
        <f t="shared" ref="N44:N53" si="59">$D$43</f>
        <v>2</v>
      </c>
      <c r="O44" s="56">
        <f t="shared" ref="O44:O53" si="60">IF((S44=""),0,IF($D$43&lt;$R$43,1,0))</f>
        <v>0</v>
      </c>
      <c r="P44" s="56">
        <f t="shared" ref="P44:P53" si="61">IF((S44=""),0,IF($D$43=$R$43,1,0))</f>
        <v>0</v>
      </c>
      <c r="Q44" s="56">
        <f t="shared" ref="Q44:Q53" si="62">IF((S44=""),0,IF($D$43&gt;$R$43,1,0))</f>
        <v>1</v>
      </c>
      <c r="R44" s="56"/>
      <c r="S44" s="55" t="str">
        <f>$S$5</f>
        <v>Jean</v>
      </c>
      <c r="T44" s="34"/>
      <c r="U44" s="153" t="str">
        <f>IFERROR(VLOOKUP(V44,Resumo!$D$7:$E$147,2,FALSE),"")</f>
        <v/>
      </c>
      <c r="V44" s="114" t="s">
        <v>205</v>
      </c>
      <c r="W44" s="114">
        <f t="shared" si="50"/>
        <v>4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 t="s">
        <v>114</v>
      </c>
      <c r="D45" s="56"/>
      <c r="E45" s="56">
        <f t="shared" si="51"/>
        <v>3</v>
      </c>
      <c r="F45" s="56">
        <f t="shared" si="52"/>
        <v>2</v>
      </c>
      <c r="G45" s="56">
        <f t="shared" si="53"/>
        <v>0</v>
      </c>
      <c r="H45" s="56">
        <f t="shared" si="54"/>
        <v>1</v>
      </c>
      <c r="I45" s="56">
        <f t="shared" si="55"/>
        <v>0</v>
      </c>
      <c r="J45" s="56">
        <f t="shared" si="56"/>
        <v>0</v>
      </c>
      <c r="K45" s="57"/>
      <c r="L45" s="56">
        <f t="shared" si="57"/>
        <v>0</v>
      </c>
      <c r="M45" s="56">
        <f t="shared" si="58"/>
        <v>0</v>
      </c>
      <c r="N45" s="56">
        <f t="shared" si="59"/>
        <v>2</v>
      </c>
      <c r="O45" s="56">
        <f t="shared" si="60"/>
        <v>0</v>
      </c>
      <c r="P45" s="56">
        <f t="shared" si="61"/>
        <v>0</v>
      </c>
      <c r="Q45" s="56">
        <f t="shared" si="62"/>
        <v>1</v>
      </c>
      <c r="R45" s="56"/>
      <c r="S45" s="55" t="s">
        <v>13</v>
      </c>
      <c r="T45" s="34"/>
      <c r="U45" s="153" t="str">
        <f>IFERROR(VLOOKUP(V45,Resumo!$D$7:$E$147,2,FALSE),"")</f>
        <v>V</v>
      </c>
      <c r="V45" s="114" t="s">
        <v>13</v>
      </c>
      <c r="W45" s="114">
        <f t="shared" si="50"/>
        <v>0</v>
      </c>
      <c r="X45" s="114">
        <f t="shared" si="50"/>
        <v>4</v>
      </c>
      <c r="Y45" s="114">
        <f t="shared" si="50"/>
        <v>0</v>
      </c>
      <c r="Z45" s="114">
        <f t="shared" si="50"/>
        <v>0</v>
      </c>
      <c r="AA45" s="114">
        <f t="shared" si="50"/>
        <v>0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 t="s">
        <v>145</v>
      </c>
      <c r="D46" s="56"/>
      <c r="E46" s="56">
        <f t="shared" si="51"/>
        <v>3</v>
      </c>
      <c r="F46" s="56">
        <f t="shared" si="52"/>
        <v>2</v>
      </c>
      <c r="G46" s="56">
        <f t="shared" si="53"/>
        <v>0</v>
      </c>
      <c r="H46" s="56">
        <f t="shared" si="54"/>
        <v>1</v>
      </c>
      <c r="I46" s="56">
        <f t="shared" si="55"/>
        <v>0</v>
      </c>
      <c r="J46" s="56">
        <f t="shared" si="56"/>
        <v>0</v>
      </c>
      <c r="K46" s="57"/>
      <c r="L46" s="56">
        <f t="shared" si="57"/>
        <v>0</v>
      </c>
      <c r="M46" s="56">
        <f t="shared" si="58"/>
        <v>0</v>
      </c>
      <c r="N46" s="56">
        <f t="shared" si="59"/>
        <v>2</v>
      </c>
      <c r="O46" s="56">
        <f t="shared" si="60"/>
        <v>0</v>
      </c>
      <c r="P46" s="56">
        <f t="shared" si="61"/>
        <v>0</v>
      </c>
      <c r="Q46" s="56">
        <f t="shared" si="62"/>
        <v>1</v>
      </c>
      <c r="R46" s="56"/>
      <c r="S46" s="55" t="s">
        <v>173</v>
      </c>
      <c r="T46" s="34"/>
      <c r="U46" s="153" t="str">
        <f>IFERROR(VLOOKUP(V46,Resumo!$D$7:$E$147,2,FALSE),"")</f>
        <v>A</v>
      </c>
      <c r="V46" s="114" t="s">
        <v>148</v>
      </c>
      <c r="W46" s="114">
        <f t="shared" si="50"/>
        <v>0</v>
      </c>
      <c r="X46" s="114">
        <f t="shared" si="50"/>
        <v>0</v>
      </c>
      <c r="Y46" s="114">
        <f t="shared" si="50"/>
        <v>0</v>
      </c>
      <c r="Z46" s="114">
        <f t="shared" si="50"/>
        <v>0</v>
      </c>
      <c r="AA46" s="114">
        <f t="shared" si="50"/>
        <v>0</v>
      </c>
      <c r="AB46" s="114">
        <f t="shared" si="50"/>
        <v>0</v>
      </c>
      <c r="AC46" s="154">
        <f t="shared" si="50"/>
        <v>3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 t="s">
        <v>197</v>
      </c>
      <c r="D47" s="56"/>
      <c r="E47" s="56">
        <f t="shared" si="51"/>
        <v>3</v>
      </c>
      <c r="F47" s="56">
        <f t="shared" si="52"/>
        <v>2</v>
      </c>
      <c r="G47" s="56">
        <f t="shared" si="53"/>
        <v>0</v>
      </c>
      <c r="H47" s="56">
        <f t="shared" si="54"/>
        <v>1</v>
      </c>
      <c r="I47" s="56">
        <f t="shared" si="55"/>
        <v>0</v>
      </c>
      <c r="J47" s="56">
        <f t="shared" si="56"/>
        <v>0</v>
      </c>
      <c r="K47" s="57"/>
      <c r="L47" s="56">
        <f t="shared" si="57"/>
        <v>0</v>
      </c>
      <c r="M47" s="56">
        <f t="shared" si="58"/>
        <v>0</v>
      </c>
      <c r="N47" s="56">
        <f t="shared" si="59"/>
        <v>2</v>
      </c>
      <c r="O47" s="56">
        <f t="shared" si="60"/>
        <v>0</v>
      </c>
      <c r="P47" s="56">
        <f t="shared" si="61"/>
        <v>0</v>
      </c>
      <c r="Q47" s="56">
        <f t="shared" si="62"/>
        <v>1</v>
      </c>
      <c r="R47" s="56"/>
      <c r="S47" s="55" t="s">
        <v>146</v>
      </c>
      <c r="T47" s="34"/>
      <c r="U47" s="153" t="str">
        <f>IFERROR(VLOOKUP(V47,Resumo!$D$7:$E$147,2,FALSE),"")</f>
        <v>L</v>
      </c>
      <c r="V47" s="114" t="s">
        <v>114</v>
      </c>
      <c r="W47" s="114">
        <f t="shared" si="50"/>
        <v>0</v>
      </c>
      <c r="X47" s="114">
        <f t="shared" si="50"/>
        <v>4</v>
      </c>
      <c r="Y47" s="114">
        <f t="shared" si="50"/>
        <v>0</v>
      </c>
      <c r="Z47" s="114">
        <f t="shared" si="50"/>
        <v>0</v>
      </c>
      <c r="AA47" s="114">
        <f t="shared" si="50"/>
        <v>0</v>
      </c>
      <c r="AB47" s="114">
        <f t="shared" si="50"/>
        <v>0</v>
      </c>
      <c r="AC47" s="154">
        <f t="shared" si="50"/>
        <v>0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 t="s">
        <v>14</v>
      </c>
      <c r="D48" s="56"/>
      <c r="E48" s="56">
        <f t="shared" si="51"/>
        <v>3</v>
      </c>
      <c r="F48" s="56">
        <f t="shared" si="52"/>
        <v>2</v>
      </c>
      <c r="G48" s="56">
        <f t="shared" si="53"/>
        <v>0</v>
      </c>
      <c r="H48" s="56">
        <f t="shared" si="54"/>
        <v>1</v>
      </c>
      <c r="I48" s="56">
        <f t="shared" si="55"/>
        <v>0</v>
      </c>
      <c r="J48" s="56">
        <f t="shared" si="56"/>
        <v>0</v>
      </c>
      <c r="K48" s="57"/>
      <c r="L48" s="56">
        <f t="shared" si="57"/>
        <v>0</v>
      </c>
      <c r="M48" s="56">
        <f t="shared" si="58"/>
        <v>0</v>
      </c>
      <c r="N48" s="56">
        <f t="shared" si="59"/>
        <v>2</v>
      </c>
      <c r="O48" s="56">
        <f t="shared" si="60"/>
        <v>0</v>
      </c>
      <c r="P48" s="56">
        <f t="shared" si="61"/>
        <v>0</v>
      </c>
      <c r="Q48" s="56">
        <f t="shared" si="62"/>
        <v>1</v>
      </c>
      <c r="R48" s="56"/>
      <c r="S48" s="55" t="s">
        <v>247</v>
      </c>
      <c r="T48" s="34"/>
      <c r="U48" s="153" t="str">
        <f>IFERROR(VLOOKUP(V48,Resumo!$D$7:$E$147,2,FALSE),"")</f>
        <v>M</v>
      </c>
      <c r="V48" s="114" t="s">
        <v>147</v>
      </c>
      <c r="W48" s="114">
        <f t="shared" si="50"/>
        <v>0</v>
      </c>
      <c r="X48" s="114">
        <f t="shared" si="50"/>
        <v>0</v>
      </c>
      <c r="Y48" s="114">
        <f t="shared" si="50"/>
        <v>0</v>
      </c>
      <c r="Z48" s="114">
        <f t="shared" si="50"/>
        <v>0</v>
      </c>
      <c r="AA48" s="114">
        <f t="shared" si="50"/>
        <v>0</v>
      </c>
      <c r="AB48" s="114">
        <f t="shared" si="50"/>
        <v>3</v>
      </c>
      <c r="AC48" s="154">
        <f t="shared" si="50"/>
        <v>0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 t="s">
        <v>15</v>
      </c>
      <c r="D49" s="56"/>
      <c r="E49" s="56">
        <f t="shared" si="51"/>
        <v>3</v>
      </c>
      <c r="F49" s="56">
        <f t="shared" si="52"/>
        <v>2</v>
      </c>
      <c r="G49" s="56">
        <f t="shared" si="53"/>
        <v>0</v>
      </c>
      <c r="H49" s="56">
        <f t="shared" si="54"/>
        <v>1</v>
      </c>
      <c r="I49" s="56">
        <f t="shared" si="55"/>
        <v>0</v>
      </c>
      <c r="J49" s="56">
        <f t="shared" si="56"/>
        <v>0</v>
      </c>
      <c r="K49" s="57"/>
      <c r="L49" s="56">
        <f t="shared" si="57"/>
        <v>0</v>
      </c>
      <c r="M49" s="56">
        <f t="shared" si="58"/>
        <v>0</v>
      </c>
      <c r="N49" s="56">
        <f t="shared" si="59"/>
        <v>2</v>
      </c>
      <c r="O49" s="56">
        <f t="shared" si="60"/>
        <v>0</v>
      </c>
      <c r="P49" s="56">
        <f t="shared" si="61"/>
        <v>0</v>
      </c>
      <c r="Q49" s="56">
        <f t="shared" si="62"/>
        <v>1</v>
      </c>
      <c r="R49" s="56"/>
      <c r="S49" s="55" t="s">
        <v>143</v>
      </c>
      <c r="T49" s="34"/>
      <c r="U49" s="153" t="str">
        <f>IFERROR(VLOOKUP(V49,Resumo!$D$7:$E$147,2,FALSE),"")</f>
        <v>L</v>
      </c>
      <c r="V49" s="114" t="s">
        <v>146</v>
      </c>
      <c r="W49" s="114">
        <f t="shared" si="50"/>
        <v>0</v>
      </c>
      <c r="X49" s="114">
        <f t="shared" si="50"/>
        <v>0</v>
      </c>
      <c r="Y49" s="114">
        <f t="shared" si="50"/>
        <v>0</v>
      </c>
      <c r="Z49" s="114">
        <f t="shared" si="50"/>
        <v>4</v>
      </c>
      <c r="AA49" s="114">
        <f t="shared" si="50"/>
        <v>0</v>
      </c>
      <c r="AB49" s="114">
        <f t="shared" si="50"/>
        <v>0</v>
      </c>
      <c r="AC49" s="154">
        <f t="shared" si="50"/>
        <v>0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 t="s">
        <v>175</v>
      </c>
      <c r="D50" s="56"/>
      <c r="E50" s="56">
        <f t="shared" si="51"/>
        <v>3</v>
      </c>
      <c r="F50" s="56">
        <f t="shared" si="52"/>
        <v>2</v>
      </c>
      <c r="G50" s="56">
        <f t="shared" si="53"/>
        <v>0</v>
      </c>
      <c r="H50" s="56">
        <f t="shared" si="54"/>
        <v>1</v>
      </c>
      <c r="I50" s="56">
        <f t="shared" si="55"/>
        <v>0</v>
      </c>
      <c r="J50" s="56">
        <f t="shared" si="56"/>
        <v>0</v>
      </c>
      <c r="K50" s="57"/>
      <c r="L50" s="56">
        <f t="shared" si="57"/>
        <v>0</v>
      </c>
      <c r="M50" s="56">
        <f t="shared" si="58"/>
        <v>0</v>
      </c>
      <c r="N50" s="56">
        <f t="shared" si="59"/>
        <v>2</v>
      </c>
      <c r="O50" s="56">
        <f t="shared" si="60"/>
        <v>0</v>
      </c>
      <c r="P50" s="56">
        <f t="shared" si="61"/>
        <v>0</v>
      </c>
      <c r="Q50" s="56">
        <f t="shared" si="62"/>
        <v>1</v>
      </c>
      <c r="R50" s="56"/>
      <c r="S50" s="55" t="s">
        <v>174</v>
      </c>
      <c r="T50" s="34"/>
      <c r="U50" s="153" t="str">
        <f>IFERROR(VLOOKUP(V50,Resumo!$D$7:$E$147,2,FALSE),"")</f>
        <v>L</v>
      </c>
      <c r="V50" s="114" t="s">
        <v>197</v>
      </c>
      <c r="W50" s="114">
        <f t="shared" si="50"/>
        <v>0</v>
      </c>
      <c r="X50" s="114">
        <f t="shared" si="50"/>
        <v>0</v>
      </c>
      <c r="Y50" s="114">
        <f t="shared" si="50"/>
        <v>0</v>
      </c>
      <c r="Z50" s="114">
        <f t="shared" si="50"/>
        <v>4</v>
      </c>
      <c r="AA50" s="114">
        <f t="shared" si="50"/>
        <v>0</v>
      </c>
      <c r="AB50" s="114">
        <f t="shared" si="50"/>
        <v>0</v>
      </c>
      <c r="AC50" s="154">
        <f t="shared" si="50"/>
        <v>0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 t="s">
        <v>148</v>
      </c>
      <c r="D51" s="56">
        <v>2</v>
      </c>
      <c r="E51" s="56">
        <f t="shared" si="51"/>
        <v>3</v>
      </c>
      <c r="F51" s="56">
        <f t="shared" si="52"/>
        <v>2</v>
      </c>
      <c r="G51" s="56">
        <f t="shared" si="53"/>
        <v>0</v>
      </c>
      <c r="H51" s="56">
        <f t="shared" si="54"/>
        <v>1</v>
      </c>
      <c r="I51" s="56">
        <f t="shared" si="55"/>
        <v>0</v>
      </c>
      <c r="J51" s="56">
        <f t="shared" si="56"/>
        <v>0</v>
      </c>
      <c r="K51" s="57"/>
      <c r="L51" s="56">
        <f t="shared" si="57"/>
        <v>0</v>
      </c>
      <c r="M51" s="56">
        <f t="shared" si="58"/>
        <v>0</v>
      </c>
      <c r="N51" s="56">
        <f t="shared" si="59"/>
        <v>2</v>
      </c>
      <c r="O51" s="56">
        <f t="shared" si="60"/>
        <v>0</v>
      </c>
      <c r="P51" s="56">
        <f t="shared" si="61"/>
        <v>0</v>
      </c>
      <c r="Q51" s="56">
        <f t="shared" si="62"/>
        <v>1</v>
      </c>
      <c r="R51" s="56"/>
      <c r="S51" s="55" t="s">
        <v>252</v>
      </c>
      <c r="T51" s="34"/>
      <c r="U51" s="153" t="str">
        <f>IFERROR(VLOOKUP(V51,Resumo!$D$7:$E$147,2,FALSE),"")</f>
        <v>M</v>
      </c>
      <c r="V51" s="114" t="s">
        <v>174</v>
      </c>
      <c r="W51" s="114">
        <f t="shared" si="50"/>
        <v>0</v>
      </c>
      <c r="X51" s="114">
        <f t="shared" si="50"/>
        <v>0</v>
      </c>
      <c r="Y51" s="114">
        <f t="shared" si="50"/>
        <v>0</v>
      </c>
      <c r="Z51" s="114">
        <f t="shared" si="50"/>
        <v>0</v>
      </c>
      <c r="AA51" s="114">
        <f t="shared" si="50"/>
        <v>0</v>
      </c>
      <c r="AB51" s="114">
        <f t="shared" si="50"/>
        <v>1</v>
      </c>
      <c r="AC51" s="154">
        <f t="shared" si="50"/>
        <v>2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2</v>
      </c>
      <c r="G52" s="56">
        <f t="shared" si="53"/>
        <v>0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0</v>
      </c>
      <c r="N52" s="56">
        <f t="shared" si="59"/>
        <v>2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M</v>
      </c>
      <c r="V52" s="114" t="s">
        <v>15</v>
      </c>
      <c r="W52" s="114">
        <f t="shared" si="50"/>
        <v>0</v>
      </c>
      <c r="X52" s="114">
        <f t="shared" si="50"/>
        <v>0</v>
      </c>
      <c r="Y52" s="114">
        <f t="shared" si="50"/>
        <v>0</v>
      </c>
      <c r="Z52" s="114">
        <f t="shared" si="50"/>
        <v>0</v>
      </c>
      <c r="AA52" s="114">
        <f t="shared" si="50"/>
        <v>0</v>
      </c>
      <c r="AB52" s="114">
        <f t="shared" si="50"/>
        <v>4</v>
      </c>
      <c r="AC52" s="154">
        <f t="shared" si="50"/>
        <v>0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2</v>
      </c>
      <c r="G53" s="67">
        <f t="shared" si="53"/>
        <v>0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0</v>
      </c>
      <c r="N53" s="67">
        <f t="shared" si="59"/>
        <v>2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M</v>
      </c>
      <c r="V53" s="114" t="s">
        <v>117</v>
      </c>
      <c r="W53" s="114">
        <f t="shared" si="50"/>
        <v>0</v>
      </c>
      <c r="X53" s="114">
        <f t="shared" si="50"/>
        <v>0</v>
      </c>
      <c r="Y53" s="114">
        <f t="shared" si="50"/>
        <v>2</v>
      </c>
      <c r="Z53" s="114">
        <f t="shared" si="50"/>
        <v>0</v>
      </c>
      <c r="AA53" s="114">
        <f t="shared" si="50"/>
        <v>1</v>
      </c>
      <c r="AB53" s="114">
        <f t="shared" si="50"/>
        <v>0</v>
      </c>
      <c r="AC53" s="154">
        <f t="shared" si="50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V</v>
      </c>
      <c r="V54" s="114" t="s">
        <v>14</v>
      </c>
      <c r="W54" s="114">
        <f t="shared" si="50"/>
        <v>0</v>
      </c>
      <c r="X54" s="114">
        <f t="shared" si="50"/>
        <v>0</v>
      </c>
      <c r="Y54" s="114">
        <f t="shared" si="50"/>
        <v>0</v>
      </c>
      <c r="Z54" s="114">
        <f t="shared" si="50"/>
        <v>0</v>
      </c>
      <c r="AA54" s="114">
        <f t="shared" si="50"/>
        <v>4</v>
      </c>
      <c r="AB54" s="114">
        <f t="shared" si="50"/>
        <v>0</v>
      </c>
      <c r="AC54" s="154">
        <f t="shared" si="50"/>
        <v>0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M</v>
      </c>
      <c r="V55" s="114" t="s">
        <v>143</v>
      </c>
      <c r="W55" s="114">
        <f t="shared" si="50"/>
        <v>0</v>
      </c>
      <c r="X55" s="114">
        <f t="shared" si="50"/>
        <v>0</v>
      </c>
      <c r="Y55" s="114">
        <f t="shared" si="50"/>
        <v>0</v>
      </c>
      <c r="Z55" s="114">
        <f t="shared" si="50"/>
        <v>0</v>
      </c>
      <c r="AA55" s="114">
        <f t="shared" si="50"/>
        <v>0</v>
      </c>
      <c r="AB55" s="114">
        <f t="shared" si="50"/>
        <v>4</v>
      </c>
      <c r="AC55" s="154">
        <f t="shared" si="50"/>
        <v>0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/>
      <c r="D56" s="49">
        <f>SUM(D57:D66)</f>
        <v>0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0</v>
      </c>
      <c r="S56" s="48"/>
      <c r="T56" s="34"/>
      <c r="U56" s="153" t="str">
        <f>IFERROR(VLOOKUP(V56,Resumo!$D$7:$E$147,2,FALSE),"")</f>
        <v>L</v>
      </c>
      <c r="V56" s="114" t="s">
        <v>173</v>
      </c>
      <c r="W56" s="114">
        <f t="shared" si="50"/>
        <v>0</v>
      </c>
      <c r="X56" s="114">
        <f t="shared" si="50"/>
        <v>0</v>
      </c>
      <c r="Y56" s="114">
        <f t="shared" si="50"/>
        <v>3</v>
      </c>
      <c r="Z56" s="114">
        <f t="shared" si="50"/>
        <v>0</v>
      </c>
      <c r="AA56" s="114">
        <f t="shared" si="50"/>
        <v>0</v>
      </c>
      <c r="AB56" s="114">
        <f t="shared" si="50"/>
        <v>0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/>
      <c r="D57" s="56"/>
      <c r="E57" s="56">
        <f t="shared" ref="E57:E66" si="63">IF((C57=""),0,IF($D$56=$R$56,1,IF($D$56&gt;$R$56,3,IF($D$56&lt;$R$56,0))))</f>
        <v>0</v>
      </c>
      <c r="F57" s="56">
        <f t="shared" ref="F57:F66" si="64">$D$56</f>
        <v>0</v>
      </c>
      <c r="G57" s="56">
        <f t="shared" ref="G57:G66" si="65">$R$56</f>
        <v>0</v>
      </c>
      <c r="H57" s="56">
        <f t="shared" ref="H57:H66" si="66">IF((C57=""),0,IF($D$56&gt;$R$56,1,0))</f>
        <v>0</v>
      </c>
      <c r="I57" s="56">
        <f t="shared" ref="I57:I66" si="67">IF((C57=""),0,IF($D$56=$R$56,1,0))</f>
        <v>0</v>
      </c>
      <c r="J57" s="56">
        <f t="shared" ref="J57:J66" si="68">IF((C57=""),0,IF($D$56&lt;$R$56,1,0))</f>
        <v>0</v>
      </c>
      <c r="K57" s="57"/>
      <c r="L57" s="56">
        <f t="shared" ref="L57:L66" si="69">IF((S57=""),0,IF($D$56=$R$56,1,IF($D$56&lt;$R$56,3,IF($D$56&gt;$R$56,0))))</f>
        <v>0</v>
      </c>
      <c r="M57" s="56">
        <f t="shared" ref="M57:M66" si="70">$R$56</f>
        <v>0</v>
      </c>
      <c r="N57" s="56">
        <f t="shared" ref="N57:N66" si="71">$D$56</f>
        <v>0</v>
      </c>
      <c r="O57" s="56">
        <f t="shared" ref="O57:O66" si="72">IF((S57=""),0,IF($D$56&lt;$R$56,1,0))</f>
        <v>0</v>
      </c>
      <c r="P57" s="56">
        <f t="shared" ref="P57:P66" si="73">IF((S57=""),0,IF($D$56=$R$56,1,0))</f>
        <v>0</v>
      </c>
      <c r="Q57" s="56">
        <f t="shared" ref="Q57:Q66" si="74">IF((S57=""),0,IF($D$56&gt;$R$56,1,0))</f>
        <v>0</v>
      </c>
      <c r="R57" s="56"/>
      <c r="S57" s="55"/>
      <c r="T57" s="34"/>
      <c r="U57" s="153" t="str">
        <f>IFERROR(VLOOKUP(V57,Resumo!$D$7:$E$147,2,FALSE),"")</f>
        <v>M</v>
      </c>
      <c r="V57" s="114" t="s">
        <v>175</v>
      </c>
      <c r="W57" s="114">
        <f t="shared" si="50"/>
        <v>0</v>
      </c>
      <c r="X57" s="114">
        <f t="shared" si="50"/>
        <v>0</v>
      </c>
      <c r="Y57" s="114">
        <f t="shared" si="50"/>
        <v>0</v>
      </c>
      <c r="Z57" s="114">
        <f t="shared" si="50"/>
        <v>0</v>
      </c>
      <c r="AA57" s="114">
        <f t="shared" si="50"/>
        <v>0</v>
      </c>
      <c r="AB57" s="114">
        <f t="shared" si="50"/>
        <v>4</v>
      </c>
      <c r="AC57" s="154">
        <f t="shared" si="50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/>
      <c r="D58" s="56"/>
      <c r="E58" s="56">
        <f t="shared" si="63"/>
        <v>0</v>
      </c>
      <c r="F58" s="56">
        <f t="shared" si="64"/>
        <v>0</v>
      </c>
      <c r="G58" s="56">
        <f t="shared" si="65"/>
        <v>0</v>
      </c>
      <c r="H58" s="56">
        <f t="shared" si="66"/>
        <v>0</v>
      </c>
      <c r="I58" s="56">
        <f t="shared" si="67"/>
        <v>0</v>
      </c>
      <c r="J58" s="56">
        <f t="shared" si="68"/>
        <v>0</v>
      </c>
      <c r="K58" s="57"/>
      <c r="L58" s="56">
        <f t="shared" si="69"/>
        <v>0</v>
      </c>
      <c r="M58" s="56">
        <f t="shared" si="70"/>
        <v>0</v>
      </c>
      <c r="N58" s="56">
        <f t="shared" si="71"/>
        <v>0</v>
      </c>
      <c r="O58" s="56">
        <f t="shared" si="72"/>
        <v>0</v>
      </c>
      <c r="P58" s="56">
        <f t="shared" si="73"/>
        <v>0</v>
      </c>
      <c r="Q58" s="56">
        <f t="shared" si="74"/>
        <v>0</v>
      </c>
      <c r="R58" s="56"/>
      <c r="S58" s="55"/>
      <c r="T58" s="34"/>
      <c r="U58" s="153" t="str">
        <f>IFERROR(VLOOKUP(V58,Resumo!$D$7:$E$147,2,FALSE),"")</f>
        <v>V</v>
      </c>
      <c r="V58" s="114" t="s">
        <v>247</v>
      </c>
      <c r="W58" s="114">
        <f t="shared" si="50"/>
        <v>0</v>
      </c>
      <c r="X58" s="114">
        <f t="shared" si="50"/>
        <v>0</v>
      </c>
      <c r="Y58" s="114">
        <f t="shared" si="50"/>
        <v>0</v>
      </c>
      <c r="Z58" s="114">
        <f t="shared" si="50"/>
        <v>0</v>
      </c>
      <c r="AA58" s="114">
        <f t="shared" si="50"/>
        <v>3</v>
      </c>
      <c r="AB58" s="114">
        <f t="shared" si="50"/>
        <v>0</v>
      </c>
      <c r="AC58" s="154">
        <f t="shared" si="50"/>
        <v>0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/>
      <c r="D59" s="56"/>
      <c r="E59" s="56">
        <f t="shared" si="63"/>
        <v>0</v>
      </c>
      <c r="F59" s="56">
        <f t="shared" si="64"/>
        <v>0</v>
      </c>
      <c r="G59" s="56">
        <f t="shared" si="65"/>
        <v>0</v>
      </c>
      <c r="H59" s="56">
        <f t="shared" si="66"/>
        <v>0</v>
      </c>
      <c r="I59" s="56">
        <f t="shared" si="67"/>
        <v>0</v>
      </c>
      <c r="J59" s="56">
        <f t="shared" si="68"/>
        <v>0</v>
      </c>
      <c r="K59" s="57"/>
      <c r="L59" s="56">
        <f t="shared" si="69"/>
        <v>0</v>
      </c>
      <c r="M59" s="56">
        <f t="shared" si="70"/>
        <v>0</v>
      </c>
      <c r="N59" s="56">
        <f t="shared" si="71"/>
        <v>0</v>
      </c>
      <c r="O59" s="56">
        <f t="shared" si="72"/>
        <v>0</v>
      </c>
      <c r="P59" s="56">
        <f t="shared" si="73"/>
        <v>0</v>
      </c>
      <c r="Q59" s="56">
        <f t="shared" si="74"/>
        <v>0</v>
      </c>
      <c r="R59" s="56"/>
      <c r="S59" s="55"/>
      <c r="T59" s="34"/>
      <c r="U59" s="153" t="str">
        <f>IFERROR(VLOOKUP(V59,Resumo!$D$7:$E$147,2,FALSE),"")</f>
        <v>L</v>
      </c>
      <c r="V59" s="114" t="s">
        <v>145</v>
      </c>
      <c r="W59" s="114">
        <f t="shared" ref="W59:AC74" si="75">COUNTIFS($C$4:$C$131,$V59,$B$4:$B$131,W$42)+COUNTIFS($S$4:$S$131,$V59,$B$4:$B$131,W$42)</f>
        <v>0</v>
      </c>
      <c r="X59" s="114">
        <f t="shared" si="75"/>
        <v>0</v>
      </c>
      <c r="Y59" s="114">
        <f t="shared" si="75"/>
        <v>3</v>
      </c>
      <c r="Z59" s="114">
        <f t="shared" si="75"/>
        <v>0</v>
      </c>
      <c r="AA59" s="114">
        <f t="shared" si="75"/>
        <v>0</v>
      </c>
      <c r="AB59" s="114">
        <f t="shared" si="75"/>
        <v>0</v>
      </c>
      <c r="AC59" s="154">
        <f t="shared" si="75"/>
        <v>0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/>
      <c r="D60" s="56"/>
      <c r="E60" s="56">
        <f t="shared" si="63"/>
        <v>0</v>
      </c>
      <c r="F60" s="56">
        <f t="shared" si="64"/>
        <v>0</v>
      </c>
      <c r="G60" s="56">
        <f t="shared" si="65"/>
        <v>0</v>
      </c>
      <c r="H60" s="56">
        <f t="shared" si="66"/>
        <v>0</v>
      </c>
      <c r="I60" s="56">
        <f t="shared" si="67"/>
        <v>0</v>
      </c>
      <c r="J60" s="56">
        <f t="shared" si="68"/>
        <v>0</v>
      </c>
      <c r="K60" s="57"/>
      <c r="L60" s="56">
        <f t="shared" si="69"/>
        <v>0</v>
      </c>
      <c r="M60" s="56">
        <f t="shared" si="70"/>
        <v>0</v>
      </c>
      <c r="N60" s="56">
        <f t="shared" si="71"/>
        <v>0</v>
      </c>
      <c r="O60" s="56">
        <f t="shared" si="72"/>
        <v>0</v>
      </c>
      <c r="P60" s="56">
        <f t="shared" si="73"/>
        <v>0</v>
      </c>
      <c r="Q60" s="56">
        <f t="shared" si="74"/>
        <v>0</v>
      </c>
      <c r="R60" s="56"/>
      <c r="S60" s="55"/>
      <c r="T60" s="34"/>
      <c r="U60" s="153" t="str">
        <f>IFERROR(VLOOKUP(V60,Resumo!$D$7:$E$147,2,FALSE),"")</f>
        <v/>
      </c>
      <c r="V60" s="114" t="s">
        <v>252</v>
      </c>
      <c r="W60" s="114">
        <f t="shared" si="75"/>
        <v>0</v>
      </c>
      <c r="X60" s="114">
        <f t="shared" si="75"/>
        <v>0</v>
      </c>
      <c r="Y60" s="114">
        <f t="shared" si="75"/>
        <v>0</v>
      </c>
      <c r="Z60" s="114">
        <f t="shared" si="75"/>
        <v>0</v>
      </c>
      <c r="AA60" s="114">
        <f t="shared" si="75"/>
        <v>0</v>
      </c>
      <c r="AB60" s="114">
        <f t="shared" si="75"/>
        <v>0</v>
      </c>
      <c r="AC60" s="154">
        <f t="shared" si="75"/>
        <v>3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/>
      <c r="D61" s="56"/>
      <c r="E61" s="56">
        <f t="shared" si="63"/>
        <v>0</v>
      </c>
      <c r="F61" s="56">
        <f t="shared" si="64"/>
        <v>0</v>
      </c>
      <c r="G61" s="56">
        <f t="shared" si="65"/>
        <v>0</v>
      </c>
      <c r="H61" s="56">
        <f t="shared" si="66"/>
        <v>0</v>
      </c>
      <c r="I61" s="56">
        <f t="shared" si="67"/>
        <v>0</v>
      </c>
      <c r="J61" s="56">
        <f t="shared" si="68"/>
        <v>0</v>
      </c>
      <c r="K61" s="57"/>
      <c r="L61" s="56">
        <f t="shared" si="69"/>
        <v>0</v>
      </c>
      <c r="M61" s="56">
        <f t="shared" si="70"/>
        <v>0</v>
      </c>
      <c r="N61" s="56">
        <f t="shared" si="71"/>
        <v>0</v>
      </c>
      <c r="O61" s="56">
        <f t="shared" si="72"/>
        <v>0</v>
      </c>
      <c r="P61" s="56">
        <f t="shared" si="73"/>
        <v>0</v>
      </c>
      <c r="Q61" s="56">
        <f t="shared" si="74"/>
        <v>0</v>
      </c>
      <c r="R61" s="56"/>
      <c r="S61" s="55"/>
      <c r="T61" s="34"/>
      <c r="U61" s="153" t="str">
        <f>IFERROR(VLOOKUP(V61,Resumo!$D$7:$E$147,2,FALSE),"")</f>
        <v/>
      </c>
      <c r="V61" s="114"/>
      <c r="W61" s="114">
        <f t="shared" si="75"/>
        <v>0</v>
      </c>
      <c r="X61" s="114">
        <f t="shared" si="75"/>
        <v>0</v>
      </c>
      <c r="Y61" s="114">
        <f t="shared" si="75"/>
        <v>0</v>
      </c>
      <c r="Z61" s="114">
        <f t="shared" si="75"/>
        <v>0</v>
      </c>
      <c r="AA61" s="114">
        <f t="shared" si="75"/>
        <v>0</v>
      </c>
      <c r="AB61" s="114">
        <f t="shared" si="75"/>
        <v>0</v>
      </c>
      <c r="AC61" s="154">
        <f t="shared" si="75"/>
        <v>0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/>
      <c r="D62" s="56"/>
      <c r="E62" s="56">
        <f t="shared" si="63"/>
        <v>0</v>
      </c>
      <c r="F62" s="56">
        <f t="shared" si="64"/>
        <v>0</v>
      </c>
      <c r="G62" s="56">
        <f t="shared" si="65"/>
        <v>0</v>
      </c>
      <c r="H62" s="56">
        <f t="shared" si="66"/>
        <v>0</v>
      </c>
      <c r="I62" s="56">
        <f t="shared" si="67"/>
        <v>0</v>
      </c>
      <c r="J62" s="56">
        <f t="shared" si="68"/>
        <v>0</v>
      </c>
      <c r="K62" s="57"/>
      <c r="L62" s="56">
        <f t="shared" si="69"/>
        <v>0</v>
      </c>
      <c r="M62" s="56">
        <f t="shared" si="70"/>
        <v>0</v>
      </c>
      <c r="N62" s="56">
        <f t="shared" si="71"/>
        <v>0</v>
      </c>
      <c r="O62" s="56">
        <f t="shared" si="72"/>
        <v>0</v>
      </c>
      <c r="P62" s="56">
        <f t="shared" si="73"/>
        <v>0</v>
      </c>
      <c r="Q62" s="56">
        <f t="shared" si="74"/>
        <v>0</v>
      </c>
      <c r="R62" s="56"/>
      <c r="S62" s="55"/>
      <c r="T62" s="34"/>
      <c r="U62" s="153" t="str">
        <f>IFERROR(VLOOKUP(V62,Resumo!$D$7:$E$147,2,FALSE),"")</f>
        <v/>
      </c>
      <c r="V62" s="114"/>
      <c r="W62" s="114">
        <f t="shared" si="75"/>
        <v>0</v>
      </c>
      <c r="X62" s="114">
        <f t="shared" si="75"/>
        <v>0</v>
      </c>
      <c r="Y62" s="114">
        <f t="shared" si="75"/>
        <v>0</v>
      </c>
      <c r="Z62" s="114">
        <f t="shared" si="75"/>
        <v>0</v>
      </c>
      <c r="AA62" s="114">
        <f t="shared" si="75"/>
        <v>0</v>
      </c>
      <c r="AB62" s="114">
        <f t="shared" si="75"/>
        <v>0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/>
      <c r="D63" s="56"/>
      <c r="E63" s="56">
        <f t="shared" si="63"/>
        <v>0</v>
      </c>
      <c r="F63" s="56">
        <f t="shared" si="64"/>
        <v>0</v>
      </c>
      <c r="G63" s="56">
        <f t="shared" si="65"/>
        <v>0</v>
      </c>
      <c r="H63" s="56">
        <f t="shared" si="66"/>
        <v>0</v>
      </c>
      <c r="I63" s="56">
        <f t="shared" si="67"/>
        <v>0</v>
      </c>
      <c r="J63" s="56">
        <f t="shared" si="68"/>
        <v>0</v>
      </c>
      <c r="K63" s="57"/>
      <c r="L63" s="56">
        <f t="shared" si="69"/>
        <v>0</v>
      </c>
      <c r="M63" s="56">
        <f t="shared" si="70"/>
        <v>0</v>
      </c>
      <c r="N63" s="56">
        <f t="shared" si="71"/>
        <v>0</v>
      </c>
      <c r="O63" s="56">
        <f t="shared" si="72"/>
        <v>0</v>
      </c>
      <c r="P63" s="56">
        <f t="shared" si="73"/>
        <v>0</v>
      </c>
      <c r="Q63" s="56">
        <f t="shared" si="74"/>
        <v>0</v>
      </c>
      <c r="R63" s="56"/>
      <c r="S63" s="55"/>
      <c r="T63" s="34"/>
      <c r="U63" s="153" t="str">
        <f>IFERROR(VLOOKUP(V63,Resumo!$D$7:$E$147,2,FALSE),"")</f>
        <v/>
      </c>
      <c r="V63" s="114"/>
      <c r="W63" s="114">
        <f t="shared" si="75"/>
        <v>0</v>
      </c>
      <c r="X63" s="114">
        <f t="shared" si="75"/>
        <v>0</v>
      </c>
      <c r="Y63" s="114">
        <f t="shared" si="75"/>
        <v>0</v>
      </c>
      <c r="Z63" s="114">
        <f t="shared" si="75"/>
        <v>0</v>
      </c>
      <c r="AA63" s="114">
        <f t="shared" si="75"/>
        <v>0</v>
      </c>
      <c r="AB63" s="114">
        <f t="shared" si="75"/>
        <v>0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/>
      <c r="D64" s="56"/>
      <c r="E64" s="56">
        <f t="shared" si="63"/>
        <v>0</v>
      </c>
      <c r="F64" s="56">
        <f t="shared" si="64"/>
        <v>0</v>
      </c>
      <c r="G64" s="56">
        <f t="shared" si="65"/>
        <v>0</v>
      </c>
      <c r="H64" s="56">
        <f t="shared" si="66"/>
        <v>0</v>
      </c>
      <c r="I64" s="56">
        <f t="shared" si="67"/>
        <v>0</v>
      </c>
      <c r="J64" s="56">
        <f t="shared" si="68"/>
        <v>0</v>
      </c>
      <c r="K64" s="57"/>
      <c r="L64" s="56">
        <f t="shared" si="69"/>
        <v>0</v>
      </c>
      <c r="M64" s="56">
        <f t="shared" si="70"/>
        <v>0</v>
      </c>
      <c r="N64" s="56">
        <f t="shared" si="71"/>
        <v>0</v>
      </c>
      <c r="O64" s="56">
        <f t="shared" si="72"/>
        <v>0</v>
      </c>
      <c r="P64" s="56">
        <f t="shared" si="73"/>
        <v>0</v>
      </c>
      <c r="Q64" s="56">
        <f t="shared" si="74"/>
        <v>0</v>
      </c>
      <c r="R64" s="56"/>
      <c r="S64" s="55"/>
      <c r="T64" s="34"/>
      <c r="U64" s="153" t="str">
        <f>IFERROR(VLOOKUP(V64,Resumo!$D$7:$E$147,2,FALSE),"")</f>
        <v/>
      </c>
      <c r="V64" s="114"/>
      <c r="W64" s="114">
        <f t="shared" si="75"/>
        <v>0</v>
      </c>
      <c r="X64" s="114">
        <f t="shared" si="75"/>
        <v>0</v>
      </c>
      <c r="Y64" s="114">
        <f t="shared" si="75"/>
        <v>0</v>
      </c>
      <c r="Z64" s="114">
        <f t="shared" si="75"/>
        <v>0</v>
      </c>
      <c r="AA64" s="114">
        <f t="shared" si="75"/>
        <v>0</v>
      </c>
      <c r="AB64" s="114">
        <f t="shared" si="75"/>
        <v>0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0</v>
      </c>
      <c r="G65" s="56">
        <f t="shared" si="65"/>
        <v>0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0</v>
      </c>
      <c r="N65" s="56">
        <f t="shared" si="71"/>
        <v>0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/>
      </c>
      <c r="V65" s="114"/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0</v>
      </c>
      <c r="AA65" s="114">
        <f t="shared" si="75"/>
        <v>0</v>
      </c>
      <c r="AB65" s="114">
        <f t="shared" si="75"/>
        <v>0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0</v>
      </c>
      <c r="G66" s="67">
        <f t="shared" si="65"/>
        <v>0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0</v>
      </c>
      <c r="N66" s="67">
        <f t="shared" si="71"/>
        <v>0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/>
      <c r="D69" s="49">
        <f>SUM(D70:D79)</f>
        <v>0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0</v>
      </c>
      <c r="S69" s="48"/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/>
      <c r="D70" s="56"/>
      <c r="E70" s="56">
        <f t="shared" ref="E70:E79" si="76">IF((C70=""),0,IF($D$69=$R$69,1,IF($D$69&gt;$R$69,3,IF($D$69&lt;$R$69,0))))</f>
        <v>0</v>
      </c>
      <c r="F70" s="56">
        <f t="shared" ref="F70:F79" si="77">$D$69</f>
        <v>0</v>
      </c>
      <c r="G70" s="56">
        <f t="shared" ref="G70:G79" si="78">$R$69</f>
        <v>0</v>
      </c>
      <c r="H70" s="56">
        <f t="shared" ref="H70:H79" si="79">IF((C70=""),0,IF($D$69&gt;$R$69,1,0))</f>
        <v>0</v>
      </c>
      <c r="I70" s="56">
        <f t="shared" ref="I70:I79" si="80">IF((C70=""),0,IF($D$69=$R$69,1,0))</f>
        <v>0</v>
      </c>
      <c r="J70" s="56">
        <f t="shared" ref="J70:J79" si="81">IF((C70=""),0,IF($D$69&lt;$R$69,1,0))</f>
        <v>0</v>
      </c>
      <c r="K70" s="57"/>
      <c r="L70" s="56">
        <f t="shared" ref="L70:L79" si="82">IF((S70=""),0,IF($D$69=$R$69,1,IF($D$69&lt;$R$69,3,IF($D$69&gt;$R$69,0))))</f>
        <v>0</v>
      </c>
      <c r="M70" s="56">
        <f t="shared" ref="M70:M79" si="83">$R$69</f>
        <v>0</v>
      </c>
      <c r="N70" s="56">
        <f t="shared" ref="N70:N79" si="84">$D$69</f>
        <v>0</v>
      </c>
      <c r="O70" s="56">
        <f t="shared" ref="O70:O79" si="85">IF((S70=""),0,IF($D$69&lt;$R$69,1,0))</f>
        <v>0</v>
      </c>
      <c r="P70" s="56">
        <f t="shared" ref="P70:P79" si="86">IF((S70=""),0,IF($D$69=$R$69,1,0))</f>
        <v>0</v>
      </c>
      <c r="Q70" s="56">
        <f t="shared" ref="Q70:Q79" si="87">IF((S70=""),0,IF($D$69&gt;$R$69,1,0))</f>
        <v>0</v>
      </c>
      <c r="R70" s="56"/>
      <c r="S70" s="55"/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/>
      <c r="D71" s="56"/>
      <c r="E71" s="56">
        <f t="shared" si="76"/>
        <v>0</v>
      </c>
      <c r="F71" s="56">
        <f t="shared" si="77"/>
        <v>0</v>
      </c>
      <c r="G71" s="56">
        <f t="shared" si="78"/>
        <v>0</v>
      </c>
      <c r="H71" s="56">
        <f t="shared" si="79"/>
        <v>0</v>
      </c>
      <c r="I71" s="56">
        <f t="shared" si="80"/>
        <v>0</v>
      </c>
      <c r="J71" s="56">
        <f t="shared" si="81"/>
        <v>0</v>
      </c>
      <c r="K71" s="57"/>
      <c r="L71" s="56">
        <f t="shared" si="82"/>
        <v>0</v>
      </c>
      <c r="M71" s="56">
        <f t="shared" si="83"/>
        <v>0</v>
      </c>
      <c r="N71" s="56">
        <f t="shared" si="84"/>
        <v>0</v>
      </c>
      <c r="O71" s="56">
        <f t="shared" si="85"/>
        <v>0</v>
      </c>
      <c r="P71" s="56">
        <f t="shared" si="86"/>
        <v>0</v>
      </c>
      <c r="Q71" s="56">
        <f t="shared" si="87"/>
        <v>0</v>
      </c>
      <c r="R71" s="56"/>
      <c r="S71" s="55"/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/>
      <c r="D72" s="56"/>
      <c r="E72" s="56">
        <f t="shared" si="76"/>
        <v>0</v>
      </c>
      <c r="F72" s="56">
        <f t="shared" si="77"/>
        <v>0</v>
      </c>
      <c r="G72" s="56">
        <f t="shared" si="78"/>
        <v>0</v>
      </c>
      <c r="H72" s="56">
        <f t="shared" si="79"/>
        <v>0</v>
      </c>
      <c r="I72" s="56">
        <f t="shared" si="80"/>
        <v>0</v>
      </c>
      <c r="J72" s="56">
        <f t="shared" si="81"/>
        <v>0</v>
      </c>
      <c r="K72" s="57"/>
      <c r="L72" s="56">
        <f t="shared" si="82"/>
        <v>0</v>
      </c>
      <c r="M72" s="56">
        <f t="shared" si="83"/>
        <v>0</v>
      </c>
      <c r="N72" s="56">
        <f t="shared" si="84"/>
        <v>0</v>
      </c>
      <c r="O72" s="56">
        <f t="shared" si="85"/>
        <v>0</v>
      </c>
      <c r="P72" s="56">
        <f t="shared" si="86"/>
        <v>0</v>
      </c>
      <c r="Q72" s="56">
        <f t="shared" si="87"/>
        <v>0</v>
      </c>
      <c r="R72" s="56"/>
      <c r="S72" s="55"/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/>
      <c r="D73" s="56"/>
      <c r="E73" s="56">
        <f t="shared" si="76"/>
        <v>0</v>
      </c>
      <c r="F73" s="56">
        <f t="shared" si="77"/>
        <v>0</v>
      </c>
      <c r="G73" s="56">
        <f t="shared" si="78"/>
        <v>0</v>
      </c>
      <c r="H73" s="56">
        <f t="shared" si="79"/>
        <v>0</v>
      </c>
      <c r="I73" s="56">
        <f t="shared" si="80"/>
        <v>0</v>
      </c>
      <c r="J73" s="56">
        <f t="shared" si="81"/>
        <v>0</v>
      </c>
      <c r="K73" s="57"/>
      <c r="L73" s="56">
        <f t="shared" si="82"/>
        <v>0</v>
      </c>
      <c r="M73" s="56">
        <f t="shared" si="83"/>
        <v>0</v>
      </c>
      <c r="N73" s="56">
        <f t="shared" si="84"/>
        <v>0</v>
      </c>
      <c r="O73" s="56">
        <f t="shared" si="85"/>
        <v>0</v>
      </c>
      <c r="P73" s="56">
        <f t="shared" si="86"/>
        <v>0</v>
      </c>
      <c r="Q73" s="56">
        <f t="shared" si="87"/>
        <v>0</v>
      </c>
      <c r="R73" s="56"/>
      <c r="S73" s="55"/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/>
      <c r="D74" s="56"/>
      <c r="E74" s="56">
        <f t="shared" si="76"/>
        <v>0</v>
      </c>
      <c r="F74" s="56">
        <f t="shared" si="77"/>
        <v>0</v>
      </c>
      <c r="G74" s="56">
        <f t="shared" si="78"/>
        <v>0</v>
      </c>
      <c r="H74" s="56">
        <f t="shared" si="79"/>
        <v>0</v>
      </c>
      <c r="I74" s="56">
        <f t="shared" si="80"/>
        <v>0</v>
      </c>
      <c r="J74" s="56">
        <f t="shared" si="81"/>
        <v>0</v>
      </c>
      <c r="K74" s="57"/>
      <c r="L74" s="56">
        <f t="shared" si="82"/>
        <v>0</v>
      </c>
      <c r="M74" s="56">
        <f t="shared" si="83"/>
        <v>0</v>
      </c>
      <c r="N74" s="56">
        <f t="shared" si="84"/>
        <v>0</v>
      </c>
      <c r="O74" s="56">
        <f t="shared" si="85"/>
        <v>0</v>
      </c>
      <c r="P74" s="56">
        <f t="shared" si="86"/>
        <v>0</v>
      </c>
      <c r="Q74" s="56">
        <f t="shared" si="87"/>
        <v>0</v>
      </c>
      <c r="R74" s="56"/>
      <c r="S74" s="55"/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/>
      <c r="D75" s="56"/>
      <c r="E75" s="56">
        <f t="shared" si="76"/>
        <v>0</v>
      </c>
      <c r="F75" s="56">
        <f t="shared" si="77"/>
        <v>0</v>
      </c>
      <c r="G75" s="56">
        <f t="shared" si="78"/>
        <v>0</v>
      </c>
      <c r="H75" s="56">
        <f t="shared" si="79"/>
        <v>0</v>
      </c>
      <c r="I75" s="56">
        <f t="shared" si="80"/>
        <v>0</v>
      </c>
      <c r="J75" s="56">
        <f t="shared" si="81"/>
        <v>0</v>
      </c>
      <c r="K75" s="57"/>
      <c r="L75" s="56">
        <f t="shared" si="82"/>
        <v>0</v>
      </c>
      <c r="M75" s="56">
        <f t="shared" si="83"/>
        <v>0</v>
      </c>
      <c r="N75" s="56">
        <f t="shared" si="84"/>
        <v>0</v>
      </c>
      <c r="O75" s="56">
        <f t="shared" si="85"/>
        <v>0</v>
      </c>
      <c r="P75" s="56">
        <f t="shared" si="86"/>
        <v>0</v>
      </c>
      <c r="Q75" s="56">
        <f t="shared" si="87"/>
        <v>0</v>
      </c>
      <c r="R75" s="56"/>
      <c r="S75" s="55"/>
      <c r="T75" s="34"/>
      <c r="U75" s="153" t="str">
        <f>IFERROR(VLOOKUP(V75,Resumo!$D$7:$E$147,2,FALSE),"")</f>
        <v/>
      </c>
      <c r="V75" s="114"/>
      <c r="W75" s="114">
        <f t="shared" ref="W75:AC76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/>
      <c r="D76" s="56"/>
      <c r="E76" s="56">
        <f t="shared" si="76"/>
        <v>0</v>
      </c>
      <c r="F76" s="56">
        <f t="shared" si="77"/>
        <v>0</v>
      </c>
      <c r="G76" s="56">
        <f t="shared" si="78"/>
        <v>0</v>
      </c>
      <c r="H76" s="56">
        <f t="shared" si="79"/>
        <v>0</v>
      </c>
      <c r="I76" s="56">
        <f t="shared" si="80"/>
        <v>0</v>
      </c>
      <c r="J76" s="56">
        <f t="shared" si="81"/>
        <v>0</v>
      </c>
      <c r="K76" s="57"/>
      <c r="L76" s="56">
        <f t="shared" si="82"/>
        <v>0</v>
      </c>
      <c r="M76" s="56">
        <f t="shared" si="83"/>
        <v>0</v>
      </c>
      <c r="N76" s="56">
        <f t="shared" si="84"/>
        <v>0</v>
      </c>
      <c r="O76" s="56">
        <f t="shared" si="85"/>
        <v>0</v>
      </c>
      <c r="P76" s="56">
        <f t="shared" si="86"/>
        <v>0</v>
      </c>
      <c r="Q76" s="56">
        <f t="shared" si="87"/>
        <v>0</v>
      </c>
      <c r="R76" s="56"/>
      <c r="S76" s="55"/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/>
      <c r="D77" s="56"/>
      <c r="E77" s="56">
        <f t="shared" si="76"/>
        <v>0</v>
      </c>
      <c r="F77" s="56">
        <f t="shared" si="77"/>
        <v>0</v>
      </c>
      <c r="G77" s="56">
        <f t="shared" si="78"/>
        <v>0</v>
      </c>
      <c r="H77" s="56">
        <f t="shared" si="79"/>
        <v>0</v>
      </c>
      <c r="I77" s="56">
        <f t="shared" si="80"/>
        <v>0</v>
      </c>
      <c r="J77" s="56">
        <f t="shared" si="81"/>
        <v>0</v>
      </c>
      <c r="K77" s="57"/>
      <c r="L77" s="56">
        <f t="shared" si="82"/>
        <v>0</v>
      </c>
      <c r="M77" s="56">
        <f t="shared" si="83"/>
        <v>0</v>
      </c>
      <c r="N77" s="56">
        <f t="shared" si="84"/>
        <v>0</v>
      </c>
      <c r="O77" s="56">
        <f t="shared" si="85"/>
        <v>0</v>
      </c>
      <c r="P77" s="56">
        <f t="shared" si="86"/>
        <v>0</v>
      </c>
      <c r="Q77" s="56">
        <f t="shared" si="87"/>
        <v>0</v>
      </c>
      <c r="R77" s="56"/>
      <c r="S77" s="55"/>
      <c r="T77" s="34"/>
      <c r="U77" s="118"/>
      <c r="V77" s="118"/>
      <c r="W77" s="118"/>
      <c r="X77" s="118"/>
      <c r="Y77" s="118"/>
      <c r="Z77" s="118"/>
      <c r="AA77" s="118"/>
      <c r="AB77" s="118"/>
      <c r="AC77" s="119"/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0</v>
      </c>
      <c r="G78" s="56">
        <f t="shared" si="78"/>
        <v>0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0</v>
      </c>
      <c r="N78" s="56">
        <f t="shared" si="84"/>
        <v>0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0</v>
      </c>
      <c r="G79" s="67">
        <f t="shared" si="78"/>
        <v>0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0</v>
      </c>
      <c r="N79" s="67">
        <f t="shared" si="84"/>
        <v>0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8:BG8"/>
    <mergeCell ref="BB9:BG10"/>
    <mergeCell ref="AV14:BA14"/>
    <mergeCell ref="BH14:BM14"/>
    <mergeCell ref="AV15:BA16"/>
    <mergeCell ref="BH15:BM16"/>
    <mergeCell ref="BB22:BG22"/>
    <mergeCell ref="BB23:BG24"/>
    <mergeCell ref="AU27:AZ27"/>
    <mergeCell ref="BI27:BN27"/>
    <mergeCell ref="AU28:AZ29"/>
    <mergeCell ref="BI28:BN29"/>
    <mergeCell ref="U39:V39"/>
    <mergeCell ref="U40:V40"/>
    <mergeCell ref="AB37:AB40"/>
    <mergeCell ref="AC37:AC40"/>
    <mergeCell ref="U37:V37"/>
    <mergeCell ref="W37:W40"/>
    <mergeCell ref="X37:X40"/>
    <mergeCell ref="Y37:Y40"/>
    <mergeCell ref="Z37:Z40"/>
    <mergeCell ref="BB31:BG31"/>
    <mergeCell ref="BB32:BG33"/>
    <mergeCell ref="BB35:BG35"/>
    <mergeCell ref="BB36:BG37"/>
    <mergeCell ref="AA37:AA40"/>
    <mergeCell ref="AI37:AI40"/>
    <mergeCell ref="AG38:AG40"/>
    <mergeCell ref="AD37:AD40"/>
    <mergeCell ref="AE37:AE40"/>
    <mergeCell ref="AF37:AF40"/>
    <mergeCell ref="AH37:AH40"/>
  </mergeCells>
  <conditionalFormatting sqref="C4">
    <cfRule type="cellIs" dxfId="1829" priority="23" operator="equal">
      <formula>"Laranja"</formula>
    </cfRule>
    <cfRule type="cellIs" dxfId="1828" priority="29" operator="equal">
      <formula>"Vermelho"</formula>
    </cfRule>
    <cfRule type="cellIs" dxfId="1827" priority="28" operator="equal">
      <formula>"Verde"</formula>
    </cfRule>
    <cfRule type="cellIs" dxfId="1826" priority="27" operator="equal">
      <formula>"Amarelo"</formula>
    </cfRule>
    <cfRule type="cellIs" dxfId="1825" priority="26" operator="equal">
      <formula>"Cinza"</formula>
    </cfRule>
    <cfRule type="cellIs" dxfId="1824" priority="25" operator="equal">
      <formula>"Roxo"</formula>
    </cfRule>
    <cfRule type="cellIs" dxfId="1823" priority="24" operator="equal">
      <formula>"Preto"</formula>
    </cfRule>
    <cfRule type="cellIs" dxfId="1822" priority="30" operator="equal">
      <formula>"Azul"</formula>
    </cfRule>
  </conditionalFormatting>
  <conditionalFormatting sqref="C17">
    <cfRule type="cellIs" dxfId="1821" priority="41" operator="equal">
      <formula>"Roxo"</formula>
    </cfRule>
    <cfRule type="cellIs" dxfId="1820" priority="42" operator="equal">
      <formula>"Cinza"</formula>
    </cfRule>
    <cfRule type="cellIs" dxfId="1819" priority="43" operator="equal">
      <formula>"Amarelo"</formula>
    </cfRule>
    <cfRule type="cellIs" dxfId="1818" priority="44" operator="equal">
      <formula>"Verde"</formula>
    </cfRule>
    <cfRule type="cellIs" dxfId="1817" priority="39" operator="equal">
      <formula>"Laranja"</formula>
    </cfRule>
    <cfRule type="cellIs" dxfId="1816" priority="46" operator="equal">
      <formula>"Azul"</formula>
    </cfRule>
    <cfRule type="cellIs" dxfId="1815" priority="40" operator="equal">
      <formula>"Preto"</formula>
    </cfRule>
    <cfRule type="cellIs" dxfId="1814" priority="45" operator="equal">
      <formula>"Vermelho"</formula>
    </cfRule>
  </conditionalFormatting>
  <conditionalFormatting sqref="C30">
    <cfRule type="cellIs" dxfId="1813" priority="55" operator="equal">
      <formula>"Laranja"</formula>
    </cfRule>
    <cfRule type="cellIs" dxfId="1812" priority="62" operator="equal">
      <formula>"Azul"</formula>
    </cfRule>
    <cfRule type="cellIs" dxfId="1811" priority="60" operator="equal">
      <formula>"Verde"</formula>
    </cfRule>
    <cfRule type="cellIs" dxfId="1810" priority="59" operator="equal">
      <formula>"Amarelo"</formula>
    </cfRule>
    <cfRule type="cellIs" dxfId="1809" priority="58" operator="equal">
      <formula>"Cinza"</formula>
    </cfRule>
    <cfRule type="cellIs" dxfId="1808" priority="61" operator="equal">
      <formula>"Vermelho"</formula>
    </cfRule>
    <cfRule type="cellIs" dxfId="1807" priority="57" operator="equal">
      <formula>"Roxo"</formula>
    </cfRule>
    <cfRule type="cellIs" dxfId="1806" priority="56" operator="equal">
      <formula>"Preto"</formula>
    </cfRule>
  </conditionalFormatting>
  <conditionalFormatting sqref="C43">
    <cfRule type="cellIs" dxfId="1805" priority="78" operator="equal">
      <formula>"Azul"</formula>
    </cfRule>
    <cfRule type="cellIs" dxfId="1804" priority="77" operator="equal">
      <formula>"Vermelho"</formula>
    </cfRule>
    <cfRule type="cellIs" dxfId="1803" priority="76" operator="equal">
      <formula>"Verde"</formula>
    </cfRule>
    <cfRule type="cellIs" dxfId="1802" priority="75" operator="equal">
      <formula>"Amarelo"</formula>
    </cfRule>
    <cfRule type="cellIs" dxfId="1801" priority="74" operator="equal">
      <formula>"Cinza"</formula>
    </cfRule>
    <cfRule type="cellIs" dxfId="1800" priority="73" operator="equal">
      <formula>"Roxo"</formula>
    </cfRule>
    <cfRule type="cellIs" dxfId="1799" priority="71" operator="equal">
      <formula>"Laranja"</formula>
    </cfRule>
    <cfRule type="cellIs" dxfId="1798" priority="72" operator="equal">
      <formula>"Preto"</formula>
    </cfRule>
  </conditionalFormatting>
  <conditionalFormatting sqref="C56">
    <cfRule type="cellIs" dxfId="1797" priority="89" operator="equal">
      <formula>"Roxo"</formula>
    </cfRule>
    <cfRule type="cellIs" dxfId="1796" priority="87" operator="equal">
      <formula>"Laranja"</formula>
    </cfRule>
    <cfRule type="cellIs" dxfId="1795" priority="90" operator="equal">
      <formula>"Cinza"</formula>
    </cfRule>
    <cfRule type="cellIs" dxfId="1794" priority="91" operator="equal">
      <formula>"Amarelo"</formula>
    </cfRule>
    <cfRule type="cellIs" dxfId="1793" priority="92" operator="equal">
      <formula>"Verde"</formula>
    </cfRule>
    <cfRule type="cellIs" dxfId="1792" priority="93" operator="equal">
      <formula>"Vermelho"</formula>
    </cfRule>
    <cfRule type="cellIs" dxfId="1791" priority="94" operator="equal">
      <formula>"Azul"</formula>
    </cfRule>
    <cfRule type="cellIs" dxfId="1790" priority="88" operator="equal">
      <formula>"Preto"</formula>
    </cfRule>
  </conditionalFormatting>
  <conditionalFormatting sqref="C69">
    <cfRule type="cellIs" dxfId="1789" priority="103" operator="equal">
      <formula>"Laranja"</formula>
    </cfRule>
    <cfRule type="cellIs" dxfId="1788" priority="108" operator="equal">
      <formula>"Verde"</formula>
    </cfRule>
    <cfRule type="cellIs" dxfId="1787" priority="107" operator="equal">
      <formula>"Amarelo"</formula>
    </cfRule>
    <cfRule type="cellIs" dxfId="1786" priority="106" operator="equal">
      <formula>"Cinza"</formula>
    </cfRule>
    <cfRule type="cellIs" dxfId="1785" priority="105" operator="equal">
      <formula>"Roxo"</formula>
    </cfRule>
    <cfRule type="cellIs" dxfId="1784" priority="104" operator="equal">
      <formula>"Preto"</formula>
    </cfRule>
    <cfRule type="cellIs" dxfId="1783" priority="110" operator="equal">
      <formula>"Azul"</formula>
    </cfRule>
    <cfRule type="cellIs" dxfId="1782" priority="109" operator="equal">
      <formula>"Vermelho"</formula>
    </cfRule>
  </conditionalFormatting>
  <conditionalFormatting sqref="C82">
    <cfRule type="cellIs" dxfId="1781" priority="126" operator="equal">
      <formula>"Azul"</formula>
    </cfRule>
    <cfRule type="cellIs" dxfId="1780" priority="119" operator="equal">
      <formula>"Laranja"</formula>
    </cfRule>
    <cfRule type="cellIs" dxfId="1779" priority="120" operator="equal">
      <formula>"Preto"</formula>
    </cfRule>
    <cfRule type="cellIs" dxfId="1778" priority="121" operator="equal">
      <formula>"Roxo"</formula>
    </cfRule>
    <cfRule type="cellIs" dxfId="1777" priority="122" operator="equal">
      <formula>"Cinza"</formula>
    </cfRule>
    <cfRule type="cellIs" dxfId="1776" priority="123" operator="equal">
      <formula>"Amarelo"</formula>
    </cfRule>
    <cfRule type="cellIs" dxfId="1775" priority="124" operator="equal">
      <formula>"Verde"</formula>
    </cfRule>
    <cfRule type="cellIs" dxfId="1774" priority="125" operator="equal">
      <formula>"Vermelho"</formula>
    </cfRule>
  </conditionalFormatting>
  <conditionalFormatting sqref="C95">
    <cfRule type="cellIs" dxfId="1773" priority="142" operator="equal">
      <formula>"Azul"</formula>
    </cfRule>
    <cfRule type="cellIs" dxfId="1772" priority="141" operator="equal">
      <formula>"Vermelho"</formula>
    </cfRule>
    <cfRule type="cellIs" dxfId="1771" priority="140" operator="equal">
      <formula>"Verde"</formula>
    </cfRule>
    <cfRule type="cellIs" dxfId="1770" priority="139" operator="equal">
      <formula>"Amarelo"</formula>
    </cfRule>
    <cfRule type="cellIs" dxfId="1769" priority="138" operator="equal">
      <formula>"Cinza"</formula>
    </cfRule>
    <cfRule type="cellIs" dxfId="1768" priority="137" operator="equal">
      <formula>"Roxo"</formula>
    </cfRule>
    <cfRule type="cellIs" dxfId="1767" priority="136" operator="equal">
      <formula>"Preto"</formula>
    </cfRule>
    <cfRule type="cellIs" dxfId="1766" priority="135" operator="equal">
      <formula>"Laranja"</formula>
    </cfRule>
  </conditionalFormatting>
  <conditionalFormatting sqref="C108">
    <cfRule type="cellIs" dxfId="1765" priority="154" operator="equal">
      <formula>"Cinza"</formula>
    </cfRule>
    <cfRule type="cellIs" dxfId="1764" priority="153" operator="equal">
      <formula>"Roxo"</formula>
    </cfRule>
    <cfRule type="cellIs" dxfId="1763" priority="152" operator="equal">
      <formula>"Preto"</formula>
    </cfRule>
    <cfRule type="cellIs" dxfId="1762" priority="151" operator="equal">
      <formula>"Laranja"</formula>
    </cfRule>
    <cfRule type="cellIs" dxfId="1761" priority="158" operator="equal">
      <formula>"Azul"</formula>
    </cfRule>
    <cfRule type="cellIs" dxfId="1760" priority="157" operator="equal">
      <formula>"Vermelho"</formula>
    </cfRule>
    <cfRule type="cellIs" dxfId="1759" priority="156" operator="equal">
      <formula>"Verde"</formula>
    </cfRule>
    <cfRule type="cellIs" dxfId="1758" priority="155" operator="equal">
      <formula>"Amarelo"</formula>
    </cfRule>
  </conditionalFormatting>
  <conditionalFormatting sqref="C121">
    <cfRule type="cellIs" dxfId="1757" priority="174" operator="equal">
      <formula>"Azul"</formula>
    </cfRule>
    <cfRule type="cellIs" dxfId="1756" priority="168" operator="equal">
      <formula>"Preto"</formula>
    </cfRule>
    <cfRule type="cellIs" dxfId="1755" priority="167" operator="equal">
      <formula>"Laranja"</formula>
    </cfRule>
    <cfRule type="cellIs" dxfId="1754" priority="169" operator="equal">
      <formula>"Roxo"</formula>
    </cfRule>
    <cfRule type="cellIs" dxfId="1753" priority="170" operator="equal">
      <formula>"Cinza"</formula>
    </cfRule>
    <cfRule type="cellIs" dxfId="1752" priority="171" operator="equal">
      <formula>"Amarelo"</formula>
    </cfRule>
    <cfRule type="cellIs" dxfId="1751" priority="172" operator="equal">
      <formula>"Verde"</formula>
    </cfRule>
    <cfRule type="cellIs" dxfId="1750" priority="173" operator="equal">
      <formula>"Vermelho"</formula>
    </cfRule>
  </conditionalFormatting>
  <conditionalFormatting sqref="S4">
    <cfRule type="cellIs" dxfId="1749" priority="31" operator="equal">
      <formula>"Laranja"</formula>
    </cfRule>
    <cfRule type="cellIs" dxfId="1748" priority="35" operator="equal">
      <formula>"Amarelo"</formula>
    </cfRule>
    <cfRule type="cellIs" dxfId="1747" priority="36" operator="equal">
      <formula>"Verde"</formula>
    </cfRule>
    <cfRule type="cellIs" dxfId="1746" priority="38" operator="equal">
      <formula>"Azul"</formula>
    </cfRule>
    <cfRule type="cellIs" dxfId="1745" priority="32" operator="equal">
      <formula>"Preto"</formula>
    </cfRule>
    <cfRule type="cellIs" dxfId="1744" priority="33" operator="equal">
      <formula>"Roxo"</formula>
    </cfRule>
    <cfRule type="cellIs" dxfId="1743" priority="34" operator="equal">
      <formula>"Cinza"</formula>
    </cfRule>
    <cfRule type="cellIs" dxfId="1742" priority="37" operator="equal">
      <formula>"Vermelho"</formula>
    </cfRule>
  </conditionalFormatting>
  <conditionalFormatting sqref="S17">
    <cfRule type="cellIs" dxfId="1741" priority="52" operator="equal">
      <formula>"Verde"</formula>
    </cfRule>
    <cfRule type="cellIs" dxfId="1740" priority="53" operator="equal">
      <formula>"Vermelho"</formula>
    </cfRule>
    <cfRule type="cellIs" dxfId="1739" priority="54" operator="equal">
      <formula>"Azul"</formula>
    </cfRule>
    <cfRule type="cellIs" dxfId="1738" priority="47" operator="equal">
      <formula>"Laranja"</formula>
    </cfRule>
    <cfRule type="cellIs" dxfId="1737" priority="48" operator="equal">
      <formula>"Preto"</formula>
    </cfRule>
    <cfRule type="cellIs" dxfId="1736" priority="49" operator="equal">
      <formula>"Roxo"</formula>
    </cfRule>
    <cfRule type="cellIs" dxfId="1735" priority="50" operator="equal">
      <formula>"Cinza"</formula>
    </cfRule>
    <cfRule type="cellIs" dxfId="1734" priority="51" operator="equal">
      <formula>"Amarelo"</formula>
    </cfRule>
  </conditionalFormatting>
  <conditionalFormatting sqref="S30">
    <cfRule type="cellIs" dxfId="1733" priority="67" operator="equal">
      <formula>"Amarelo"</formula>
    </cfRule>
    <cfRule type="cellIs" dxfId="1732" priority="68" operator="equal">
      <formula>"Verde"</formula>
    </cfRule>
    <cfRule type="cellIs" dxfId="1731" priority="69" operator="equal">
      <formula>"Vermelho"</formula>
    </cfRule>
    <cfRule type="cellIs" dxfId="1730" priority="70" operator="equal">
      <formula>"Azul"</formula>
    </cfRule>
    <cfRule type="cellIs" dxfId="1729" priority="63" operator="equal">
      <formula>"Laranja"</formula>
    </cfRule>
    <cfRule type="cellIs" dxfId="1728" priority="64" operator="equal">
      <formula>"Preto"</formula>
    </cfRule>
    <cfRule type="cellIs" dxfId="1727" priority="65" operator="equal">
      <formula>"Roxo"</formula>
    </cfRule>
    <cfRule type="cellIs" dxfId="1726" priority="66" operator="equal">
      <formula>"Cinza"</formula>
    </cfRule>
  </conditionalFormatting>
  <conditionalFormatting sqref="S43">
    <cfRule type="cellIs" dxfId="1725" priority="82" operator="equal">
      <formula>"Cinza"</formula>
    </cfRule>
    <cfRule type="cellIs" dxfId="1724" priority="81" operator="equal">
      <formula>"Roxo"</formula>
    </cfRule>
    <cfRule type="cellIs" dxfId="1723" priority="80" operator="equal">
      <formula>"Preto"</formula>
    </cfRule>
    <cfRule type="cellIs" dxfId="1722" priority="79" operator="equal">
      <formula>"Laranja"</formula>
    </cfRule>
    <cfRule type="cellIs" dxfId="1721" priority="84" operator="equal">
      <formula>"Verde"</formula>
    </cfRule>
    <cfRule type="cellIs" dxfId="1720" priority="85" operator="equal">
      <formula>"Vermelho"</formula>
    </cfRule>
    <cfRule type="cellIs" dxfId="1719" priority="83" operator="equal">
      <formula>"Amarelo"</formula>
    </cfRule>
    <cfRule type="cellIs" dxfId="1718" priority="86" operator="equal">
      <formula>"Azul"</formula>
    </cfRule>
  </conditionalFormatting>
  <conditionalFormatting sqref="S56">
    <cfRule type="cellIs" dxfId="1717" priority="102" operator="equal">
      <formula>"Azul"</formula>
    </cfRule>
    <cfRule type="cellIs" dxfId="1716" priority="101" operator="equal">
      <formula>"Vermelho"</formula>
    </cfRule>
    <cfRule type="cellIs" dxfId="1715" priority="100" operator="equal">
      <formula>"Verde"</formula>
    </cfRule>
    <cfRule type="cellIs" dxfId="1714" priority="99" operator="equal">
      <formula>"Amarelo"</formula>
    </cfRule>
    <cfRule type="cellIs" dxfId="1713" priority="98" operator="equal">
      <formula>"Cinza"</formula>
    </cfRule>
    <cfRule type="cellIs" dxfId="1712" priority="97" operator="equal">
      <formula>"Roxo"</formula>
    </cfRule>
    <cfRule type="cellIs" dxfId="1711" priority="96" operator="equal">
      <formula>"Preto"</formula>
    </cfRule>
    <cfRule type="cellIs" dxfId="1710" priority="95" operator="equal">
      <formula>"Laranja"</formula>
    </cfRule>
  </conditionalFormatting>
  <conditionalFormatting sqref="S69">
    <cfRule type="cellIs" dxfId="1709" priority="111" operator="equal">
      <formula>"Laranja"</formula>
    </cfRule>
    <cfRule type="cellIs" dxfId="1708" priority="112" operator="equal">
      <formula>"Preto"</formula>
    </cfRule>
    <cfRule type="cellIs" dxfId="1707" priority="113" operator="equal">
      <formula>"Roxo"</formula>
    </cfRule>
    <cfRule type="cellIs" dxfId="1706" priority="114" operator="equal">
      <formula>"Cinza"</formula>
    </cfRule>
    <cfRule type="cellIs" dxfId="1705" priority="115" operator="equal">
      <formula>"Amarelo"</formula>
    </cfRule>
    <cfRule type="cellIs" dxfId="1704" priority="116" operator="equal">
      <formula>"Verde"</formula>
    </cfRule>
    <cfRule type="cellIs" dxfId="1703" priority="117" operator="equal">
      <formula>"Vermelho"</formula>
    </cfRule>
    <cfRule type="cellIs" dxfId="1702" priority="118" operator="equal">
      <formula>"Azul"</formula>
    </cfRule>
  </conditionalFormatting>
  <conditionalFormatting sqref="S82">
    <cfRule type="cellIs" dxfId="1701" priority="128" operator="equal">
      <formula>"Preto"</formula>
    </cfRule>
    <cfRule type="cellIs" dxfId="1700" priority="129" operator="equal">
      <formula>"Roxo"</formula>
    </cfRule>
    <cfRule type="cellIs" dxfId="1699" priority="130" operator="equal">
      <formula>"Cinza"</formula>
    </cfRule>
    <cfRule type="cellIs" dxfId="1698" priority="131" operator="equal">
      <formula>"Amarelo"</formula>
    </cfRule>
    <cfRule type="cellIs" dxfId="1697" priority="132" operator="equal">
      <formula>"Verde"</formula>
    </cfRule>
    <cfRule type="cellIs" dxfId="1696" priority="133" operator="equal">
      <formula>"Vermelho"</formula>
    </cfRule>
    <cfRule type="cellIs" dxfId="1695" priority="134" operator="equal">
      <formula>"Azul"</formula>
    </cfRule>
    <cfRule type="cellIs" dxfId="1694" priority="127" operator="equal">
      <formula>"Laranja"</formula>
    </cfRule>
  </conditionalFormatting>
  <conditionalFormatting sqref="S95">
    <cfRule type="cellIs" dxfId="1693" priority="144" operator="equal">
      <formula>"Preto"</formula>
    </cfRule>
    <cfRule type="cellIs" dxfId="1692" priority="150" operator="equal">
      <formula>"Azul"</formula>
    </cfRule>
    <cfRule type="cellIs" dxfId="1691" priority="149" operator="equal">
      <formula>"Vermelho"</formula>
    </cfRule>
    <cfRule type="cellIs" dxfId="1690" priority="148" operator="equal">
      <formula>"Verde"</formula>
    </cfRule>
    <cfRule type="cellIs" dxfId="1689" priority="147" operator="equal">
      <formula>"Amarelo"</formula>
    </cfRule>
    <cfRule type="cellIs" dxfId="1688" priority="146" operator="equal">
      <formula>"Cinza"</formula>
    </cfRule>
    <cfRule type="cellIs" dxfId="1687" priority="145" operator="equal">
      <formula>"Roxo"</formula>
    </cfRule>
    <cfRule type="cellIs" dxfId="1686" priority="143" operator="equal">
      <formula>"Laranja"</formula>
    </cfRule>
  </conditionalFormatting>
  <conditionalFormatting sqref="S108">
    <cfRule type="cellIs" dxfId="1685" priority="159" operator="equal">
      <formula>"Laranja"</formula>
    </cfRule>
    <cfRule type="cellIs" dxfId="1684" priority="160" operator="equal">
      <formula>"Preto"</formula>
    </cfRule>
    <cfRule type="cellIs" dxfId="1683" priority="161" operator="equal">
      <formula>"Roxo"</formula>
    </cfRule>
    <cfRule type="cellIs" dxfId="1682" priority="162" operator="equal">
      <formula>"Cinza"</formula>
    </cfRule>
    <cfRule type="cellIs" dxfId="1681" priority="163" operator="equal">
      <formula>"Amarelo"</formula>
    </cfRule>
    <cfRule type="cellIs" dxfId="1680" priority="164" operator="equal">
      <formula>"Verde"</formula>
    </cfRule>
    <cfRule type="cellIs" dxfId="1679" priority="166" operator="equal">
      <formula>"Azul"</formula>
    </cfRule>
    <cfRule type="cellIs" dxfId="1678" priority="165" operator="equal">
      <formula>"Vermelho"</formula>
    </cfRule>
  </conditionalFormatting>
  <conditionalFormatting sqref="S121">
    <cfRule type="cellIs" dxfId="1677" priority="175" operator="equal">
      <formula>"Laranja"</formula>
    </cfRule>
    <cfRule type="cellIs" dxfId="1676" priority="176" operator="equal">
      <formula>"Preto"</formula>
    </cfRule>
    <cfRule type="cellIs" dxfId="1675" priority="177" operator="equal">
      <formula>"Roxo"</formula>
    </cfRule>
    <cfRule type="cellIs" dxfId="1674" priority="178" operator="equal">
      <formula>"Cinza"</formula>
    </cfRule>
    <cfRule type="cellIs" dxfId="1673" priority="179" operator="equal">
      <formula>"Amarelo"</formula>
    </cfRule>
    <cfRule type="cellIs" dxfId="1672" priority="180" operator="equal">
      <formula>"Verde"</formula>
    </cfRule>
    <cfRule type="cellIs" dxfId="1671" priority="181" operator="equal">
      <formula>"Vermelho"</formula>
    </cfRule>
    <cfRule type="cellIs" dxfId="1670" priority="182" operator="equal">
      <formula>"Azul"</formula>
    </cfRule>
  </conditionalFormatting>
  <conditionalFormatting sqref="W43:AC76 AF44:AF45 AI44:AI45">
    <cfRule type="cellIs" dxfId="1669" priority="15" operator="greaterThan">
      <formula>0</formula>
    </cfRule>
  </conditionalFormatting>
  <conditionalFormatting sqref="AD3:AD5">
    <cfRule type="top10" dxfId="1668" priority="183" rank="1"/>
  </conditionalFormatting>
  <conditionalFormatting sqref="AD6:AD10">
    <cfRule type="top10" dxfId="1667" priority="14" rank="1"/>
  </conditionalFormatting>
  <conditionalFormatting sqref="AD11:AD18">
    <cfRule type="top10" dxfId="1666" priority="13" rank="2"/>
  </conditionalFormatting>
  <conditionalFormatting sqref="AD19:AD23">
    <cfRule type="top10" dxfId="1665" priority="12" rank="1"/>
  </conditionalFormatting>
  <conditionalFormatting sqref="AD24:AD31">
    <cfRule type="top10" dxfId="1664" priority="11" rank="2"/>
  </conditionalFormatting>
  <conditionalFormatting sqref="AD32:AD36">
    <cfRule type="top10" dxfId="1663" priority="10" rank="1"/>
  </conditionalFormatting>
  <conditionalFormatting sqref="AE3:AE36">
    <cfRule type="cellIs" dxfId="1662" priority="1" operator="equal">
      <formula>2</formula>
    </cfRule>
  </conditionalFormatting>
  <conditionalFormatting sqref="AF3:AF5">
    <cfRule type="top10" dxfId="1661" priority="22" rank="1"/>
  </conditionalFormatting>
  <conditionalFormatting sqref="AF6:AF10">
    <cfRule type="top10" dxfId="1660" priority="21" rank="1"/>
  </conditionalFormatting>
  <conditionalFormatting sqref="AF11:AF18">
    <cfRule type="top10" dxfId="1659" priority="20" rank="2"/>
  </conditionalFormatting>
  <conditionalFormatting sqref="AF19:AF23">
    <cfRule type="top10" dxfId="1658" priority="19" rank="1"/>
  </conditionalFormatting>
  <conditionalFormatting sqref="AF24:AF31">
    <cfRule type="top10" dxfId="1657" priority="18" rank="2"/>
  </conditionalFormatting>
  <conditionalFormatting sqref="AF32:AF36">
    <cfRule type="top10" dxfId="1656" priority="17" rank="1"/>
  </conditionalFormatting>
  <conditionalFormatting sqref="AG3:AG36">
    <cfRule type="cellIs" dxfId="1655" priority="16" operator="greaterThan">
      <formula>0</formula>
    </cfRule>
  </conditionalFormatting>
  <conditionalFormatting sqref="AH3:AH5">
    <cfRule type="top10" dxfId="1654" priority="7" bottom="1" rank="1"/>
  </conditionalFormatting>
  <conditionalFormatting sqref="AH6:AH10">
    <cfRule type="top10" dxfId="1653" priority="6" bottom="1" rank="1"/>
  </conditionalFormatting>
  <conditionalFormatting sqref="AH11:AH18">
    <cfRule type="top10" dxfId="1652" priority="5" bottom="1" rank="2"/>
  </conditionalFormatting>
  <conditionalFormatting sqref="AH19:AH23">
    <cfRule type="top10" dxfId="1651" priority="4" bottom="1" rank="1"/>
  </conditionalFormatting>
  <conditionalFormatting sqref="AH1:AI1">
    <cfRule type="cellIs" dxfId="1650" priority="8" operator="equal">
      <formula>2</formula>
    </cfRule>
    <cfRule type="cellIs" dxfId="1649" priority="9" operator="equal">
      <formula>1</formula>
    </cfRule>
  </conditionalFormatting>
  <conditionalFormatting sqref="AI24:AI31">
    <cfRule type="top10" dxfId="1648" priority="3" rank="2"/>
  </conditionalFormatting>
  <conditionalFormatting sqref="AI32:AI36">
    <cfRule type="top10" dxfId="1647" priority="2" rank="1"/>
  </conditionalFormatting>
  <pageMargins left="0.7" right="0.7" top="0.75" bottom="0.75" header="0" footer="0"/>
  <pageSetup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5B62A-9F8D-45E5-BF5C-59267740473C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W29" sqref="W29"/>
      <selection pane="topRight" activeCell="W29" sqref="W29"/>
      <selection pane="bottomLeft" activeCell="W29" sqref="W29"/>
      <selection pane="bottomRight" activeCell="V43" sqref="V43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W34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205</v>
      </c>
      <c r="W3" s="169">
        <f t="shared" ref="W3:W36" si="0">COUNTIF($C$2:$C$123,V3)+COUNTIF($S$2:$S$123,V3)</f>
        <v>5</v>
      </c>
      <c r="X3" s="164">
        <f t="shared" ref="X3:X36" si="1">SUMIF($C$2:$C$123,V3,$F$2:$F$123)+SUMIF($S$2:$S$123,V3,$M$2:$M$123)</f>
        <v>8</v>
      </c>
      <c r="Y3" s="164">
        <f t="shared" ref="Y3:Y36" si="2">SUMIF($C$2:$C$123,V3,$G$2:$G$123)+SUMIF($S$2:$S$123,V3,$N$2:$N$123)</f>
        <v>5</v>
      </c>
      <c r="Z3" s="164">
        <f t="shared" ref="Z3:Z36" si="3">SUMIF($C$2:$C$123,V3,$H$2:$H$123)+SUMIF($S$2:$S$123,V3,$O$2:$O$123)</f>
        <v>2</v>
      </c>
      <c r="AA3" s="164">
        <f>SUMIF($C$2:$C$123,V3,$I$2:$I$123)+SUMIF($S$2:$S$123,V3,$P$2:P$123)</f>
        <v>1</v>
      </c>
      <c r="AB3" s="174">
        <f t="shared" ref="AB3:AB36" si="4">SUMIF($C$2:$C$123,V3,$J$2:$J$123)+SUMIF($S$2:$S$123,V3,$Q$2:$Q$123)</f>
        <v>2</v>
      </c>
      <c r="AC3" s="180">
        <f t="shared" ref="AC3:AC36" si="5">SUMIF($C$2:$C$123,V3,$E$2:$E$123)+SUMIF($S$2:$S$123,V3,$L$2:$L$123)</f>
        <v>7</v>
      </c>
      <c r="AD3" s="183">
        <f t="shared" ref="AD3:AD36" si="6">IFERROR(IF(W3&gt;=($AI$42*$AI$43),(AC3)/(W3*3),"-"),"-")</f>
        <v>0.46666666666666667</v>
      </c>
      <c r="AE3" s="180">
        <f>IF(W3&gt;0,IF(AH3=MIN($AH$3:$AH$5),2,0),)</f>
        <v>2</v>
      </c>
      <c r="AF3" s="190">
        <f>IF(W3&gt;0,IF(AD3=MAX($AD$3:$AD$5),AC3+AE3+2,AC3+AE3),)</f>
        <v>9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1</v>
      </c>
      <c r="AI3" s="206">
        <f>IFERROR(IF(W3&gt;=($AI$42*$AI$43),X3/W3,"-"),"-")</f>
        <v>1.6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198</v>
      </c>
      <c r="D4" s="49">
        <f>SUM(D5:D14)</f>
        <v>2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3</v>
      </c>
      <c r="S4" s="149" t="s">
        <v>199</v>
      </c>
      <c r="T4" s="34"/>
      <c r="U4" s="159" t="s">
        <v>18</v>
      </c>
      <c r="V4" s="197" t="s">
        <v>12</v>
      </c>
      <c r="W4" s="170">
        <f t="shared" si="0"/>
        <v>4</v>
      </c>
      <c r="X4" s="52">
        <f t="shared" si="1"/>
        <v>3</v>
      </c>
      <c r="Y4" s="52">
        <f t="shared" si="2"/>
        <v>5</v>
      </c>
      <c r="Z4" s="52">
        <f t="shared" si="3"/>
        <v>2</v>
      </c>
      <c r="AA4" s="52">
        <f>SUMIF($C$2:$C$123,V4,$I$2:$I$123)+SUMIF($S$2:$S$123,V4,$P$2:P$123)</f>
        <v>1</v>
      </c>
      <c r="AB4" s="171">
        <f t="shared" si="4"/>
        <v>1</v>
      </c>
      <c r="AC4" s="178">
        <f t="shared" si="5"/>
        <v>7</v>
      </c>
      <c r="AD4" s="181">
        <f t="shared" si="6"/>
        <v>0.58333333333333337</v>
      </c>
      <c r="AE4" s="178">
        <f>IF(W4&gt;0,IF(AH4=MIN($AH$3:$AH$5),2,0),)</f>
        <v>0</v>
      </c>
      <c r="AF4" s="191">
        <f>IF(W4&gt;0,IF(AD4=MAX($AD$3:$AD$5),AC4+AE4+2,AC4+AE4),)</f>
        <v>9</v>
      </c>
      <c r="AG4" s="187">
        <f t="shared" si="7"/>
        <v>0</v>
      </c>
      <c r="AH4" s="53">
        <f t="shared" si="8"/>
        <v>1.25</v>
      </c>
      <c r="AI4" s="207">
        <f t="shared" ref="AI4:AI36" si="9">IFERROR(IF(W4&gt;=($AI$42*$AI$43),X4/W4,"-"),"-")</f>
        <v>0.75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248</v>
      </c>
      <c r="D5" s="56"/>
      <c r="E5" s="56">
        <f t="shared" ref="E5:E14" si="10">IF((C5=""),0,IF($D$4=$R$4,1,IF($D$4&gt;$R$4,3,IF($D$4&lt;$R$4,0))))</f>
        <v>0</v>
      </c>
      <c r="F5" s="56">
        <f t="shared" ref="F5:F14" si="11">$D$4</f>
        <v>2</v>
      </c>
      <c r="G5" s="56">
        <f t="shared" ref="G5:G14" si="12">$R$4</f>
        <v>3</v>
      </c>
      <c r="H5" s="56">
        <f t="shared" ref="H5:H14" si="13">IF((C5=""),0,IF($D$4&gt;$R$4,1,0))</f>
        <v>0</v>
      </c>
      <c r="I5" s="56">
        <f t="shared" ref="I5:I14" si="14">IF((C5=""),0,IF($D$4=$R$4,1,0))</f>
        <v>0</v>
      </c>
      <c r="J5" s="56">
        <f t="shared" ref="J5:J14" si="15">IF((C5=""),0,IF($D$4&lt;$R$4,1,0))</f>
        <v>1</v>
      </c>
      <c r="K5" s="57"/>
      <c r="L5" s="56">
        <f t="shared" ref="L5:L14" si="16">IF((S5=""),0,IF($D$4=$R$4,1,IF($D$4&lt;$R$4,3,IF($D$4&gt;$R$4,0))))</f>
        <v>3</v>
      </c>
      <c r="M5" s="56">
        <f t="shared" ref="M5:M14" si="17">$R$4</f>
        <v>3</v>
      </c>
      <c r="N5" s="56">
        <f t="shared" ref="N5:N14" si="18">$D$4</f>
        <v>2</v>
      </c>
      <c r="O5" s="56">
        <f t="shared" ref="O5:O14" si="19">IF((S5=""),0,IF($D$4&lt;$R$4,1,0))</f>
        <v>1</v>
      </c>
      <c r="P5" s="56">
        <f t="shared" ref="P5:P14" si="20">IF((S5=""),0,IF($D$4=$R$4,1,0))</f>
        <v>0</v>
      </c>
      <c r="Q5" s="56">
        <f t="shared" ref="Q5:Q14" si="21">IF((S5=""),0,IF($D$4&gt;$R$4,1,0))</f>
        <v>0</v>
      </c>
      <c r="R5" s="56"/>
      <c r="S5" s="55" t="s">
        <v>205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114</v>
      </c>
      <c r="D6" s="56"/>
      <c r="E6" s="56">
        <f t="shared" si="10"/>
        <v>0</v>
      </c>
      <c r="F6" s="56">
        <f t="shared" si="11"/>
        <v>2</v>
      </c>
      <c r="G6" s="56">
        <f t="shared" si="12"/>
        <v>3</v>
      </c>
      <c r="H6" s="56">
        <f t="shared" si="13"/>
        <v>0</v>
      </c>
      <c r="I6" s="56">
        <f t="shared" si="14"/>
        <v>0</v>
      </c>
      <c r="J6" s="56">
        <f t="shared" si="15"/>
        <v>1</v>
      </c>
      <c r="K6" s="57"/>
      <c r="L6" s="56">
        <f t="shared" si="16"/>
        <v>3</v>
      </c>
      <c r="M6" s="56">
        <f t="shared" si="17"/>
        <v>3</v>
      </c>
      <c r="N6" s="56">
        <f t="shared" si="18"/>
        <v>2</v>
      </c>
      <c r="O6" s="56">
        <f t="shared" si="19"/>
        <v>1</v>
      </c>
      <c r="P6" s="56">
        <f t="shared" si="20"/>
        <v>0</v>
      </c>
      <c r="Q6" s="56">
        <f t="shared" si="21"/>
        <v>0</v>
      </c>
      <c r="R6" s="56"/>
      <c r="S6" s="55" t="s">
        <v>84</v>
      </c>
      <c r="T6" s="34"/>
      <c r="U6" s="163" t="s">
        <v>78</v>
      </c>
      <c r="V6" s="199" t="s">
        <v>114</v>
      </c>
      <c r="W6" s="169">
        <f t="shared" si="0"/>
        <v>5</v>
      </c>
      <c r="X6" s="164">
        <f t="shared" si="1"/>
        <v>4</v>
      </c>
      <c r="Y6" s="164">
        <f t="shared" si="2"/>
        <v>9</v>
      </c>
      <c r="Z6" s="164">
        <f t="shared" si="3"/>
        <v>1</v>
      </c>
      <c r="AA6" s="164">
        <f>SUMIF($C$2:$C$123,V6,$I$2:$I$123)+SUMIF($S$2:$S$123,V6,$P$2:P$123)</f>
        <v>1</v>
      </c>
      <c r="AB6" s="174">
        <f t="shared" si="4"/>
        <v>3</v>
      </c>
      <c r="AC6" s="180">
        <f t="shared" si="5"/>
        <v>4</v>
      </c>
      <c r="AD6" s="183">
        <f t="shared" si="6"/>
        <v>0.26666666666666666</v>
      </c>
      <c r="AE6" s="180">
        <f>IF(W6&gt;0,IF(AH6=MIN($AH$6:$AH$10),2,0),)</f>
        <v>0</v>
      </c>
      <c r="AF6" s="190">
        <f>IF(W6&gt;0,IF(AD6=MAX($AD$6:$AD$10),AC6+AE6+2,AC6+AE6),)</f>
        <v>4</v>
      </c>
      <c r="AG6" s="189">
        <f t="shared" si="7"/>
        <v>0</v>
      </c>
      <c r="AH6" s="165">
        <f t="shared" si="8"/>
        <v>1.8</v>
      </c>
      <c r="AI6" s="206">
        <f t="shared" si="9"/>
        <v>0.8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173</v>
      </c>
      <c r="D7" s="56"/>
      <c r="E7" s="56">
        <f t="shared" si="10"/>
        <v>0</v>
      </c>
      <c r="F7" s="56">
        <f t="shared" si="11"/>
        <v>2</v>
      </c>
      <c r="G7" s="56">
        <f t="shared" si="12"/>
        <v>3</v>
      </c>
      <c r="H7" s="56">
        <f t="shared" si="13"/>
        <v>0</v>
      </c>
      <c r="I7" s="56">
        <f t="shared" si="14"/>
        <v>0</v>
      </c>
      <c r="J7" s="56">
        <f t="shared" si="15"/>
        <v>1</v>
      </c>
      <c r="K7" s="57"/>
      <c r="L7" s="56">
        <f t="shared" si="16"/>
        <v>3</v>
      </c>
      <c r="M7" s="56">
        <f t="shared" si="17"/>
        <v>3</v>
      </c>
      <c r="N7" s="56">
        <f t="shared" si="18"/>
        <v>2</v>
      </c>
      <c r="O7" s="56">
        <f t="shared" si="19"/>
        <v>1</v>
      </c>
      <c r="P7" s="56">
        <f t="shared" si="20"/>
        <v>0</v>
      </c>
      <c r="Q7" s="56">
        <f t="shared" si="21"/>
        <v>0</v>
      </c>
      <c r="R7" s="56"/>
      <c r="S7" s="55" t="s">
        <v>145</v>
      </c>
      <c r="T7" s="34"/>
      <c r="U7" s="166" t="s">
        <v>78</v>
      </c>
      <c r="V7" s="200" t="s">
        <v>84</v>
      </c>
      <c r="W7" s="170">
        <f t="shared" si="0"/>
        <v>4</v>
      </c>
      <c r="X7" s="52">
        <f t="shared" si="1"/>
        <v>9</v>
      </c>
      <c r="Y7" s="52">
        <f t="shared" si="2"/>
        <v>3</v>
      </c>
      <c r="Z7" s="52">
        <f t="shared" si="3"/>
        <v>3</v>
      </c>
      <c r="AA7" s="52">
        <f>SUMIF($C$2:$C$123,V7,$I$2:$I$123)+SUMIF($S$2:$S$123,V7,$P$2:P$123)</f>
        <v>1</v>
      </c>
      <c r="AB7" s="171">
        <f t="shared" si="4"/>
        <v>0</v>
      </c>
      <c r="AC7" s="178">
        <f t="shared" si="5"/>
        <v>10</v>
      </c>
      <c r="AD7" s="181">
        <f t="shared" si="6"/>
        <v>0.83333333333333337</v>
      </c>
      <c r="AE7" s="178">
        <f>IF(W7&gt;0,IF(AH7=MIN($AH$6:$AH$10),2,0),)</f>
        <v>2</v>
      </c>
      <c r="AF7" s="191">
        <f>IF(W7&gt;0,IF(AD7=MAX($AD$6:$AD$10),AC7+AE7+2,AC7+AE7),)</f>
        <v>14</v>
      </c>
      <c r="AG7" s="187">
        <f t="shared" si="7"/>
        <v>0</v>
      </c>
      <c r="AH7" s="53">
        <f t="shared" si="8"/>
        <v>0.75</v>
      </c>
      <c r="AI7" s="207">
        <f t="shared" si="9"/>
        <v>2.25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197</v>
      </c>
      <c r="D8" s="56"/>
      <c r="E8" s="56">
        <f t="shared" si="10"/>
        <v>0</v>
      </c>
      <c r="F8" s="56">
        <f t="shared" si="11"/>
        <v>2</v>
      </c>
      <c r="G8" s="56">
        <f t="shared" si="12"/>
        <v>3</v>
      </c>
      <c r="H8" s="56">
        <f t="shared" si="13"/>
        <v>0</v>
      </c>
      <c r="I8" s="56">
        <f t="shared" si="14"/>
        <v>0</v>
      </c>
      <c r="J8" s="56">
        <f t="shared" si="15"/>
        <v>1</v>
      </c>
      <c r="K8" s="57"/>
      <c r="L8" s="56">
        <f t="shared" si="16"/>
        <v>3</v>
      </c>
      <c r="M8" s="56">
        <f t="shared" si="17"/>
        <v>3</v>
      </c>
      <c r="N8" s="56">
        <f t="shared" si="18"/>
        <v>2</v>
      </c>
      <c r="O8" s="56">
        <f t="shared" si="19"/>
        <v>1</v>
      </c>
      <c r="P8" s="56">
        <f t="shared" si="20"/>
        <v>0</v>
      </c>
      <c r="Q8" s="56">
        <f t="shared" si="21"/>
        <v>0</v>
      </c>
      <c r="R8" s="56"/>
      <c r="S8" s="55" t="s">
        <v>116</v>
      </c>
      <c r="T8" s="34"/>
      <c r="U8" s="159" t="s">
        <v>78</v>
      </c>
      <c r="V8" s="197"/>
      <c r="W8" s="170">
        <f t="shared" si="0"/>
        <v>0</v>
      </c>
      <c r="X8" s="52">
        <f t="shared" si="1"/>
        <v>0</v>
      </c>
      <c r="Y8" s="52">
        <f t="shared" si="2"/>
        <v>0</v>
      </c>
      <c r="Z8" s="52">
        <f t="shared" si="3"/>
        <v>0</v>
      </c>
      <c r="AA8" s="52">
        <f>SUMIF($C$2:$C$123,V8,$I$2:$I$123)+SUMIF($S$2:$S$123,V8,$P$2:P$123)</f>
        <v>0</v>
      </c>
      <c r="AB8" s="171">
        <f t="shared" si="4"/>
        <v>0</v>
      </c>
      <c r="AC8" s="178">
        <f t="shared" si="5"/>
        <v>0</v>
      </c>
      <c r="AD8" s="181" t="str">
        <f t="shared" si="6"/>
        <v>-</v>
      </c>
      <c r="AE8" s="178">
        <f>IF(W8&gt;0,IF(AH8=MIN($AH$6:$AH$10),2,0),)</f>
        <v>0</v>
      </c>
      <c r="AF8" s="191">
        <f>IF(W8&gt;0,IF(AD8=MAX($AD$6:$AD$10),AC8+AE8+2,AC8+AE8),)</f>
        <v>0</v>
      </c>
      <c r="AG8" s="187">
        <f t="shared" si="7"/>
        <v>0</v>
      </c>
      <c r="AH8" s="53" t="str">
        <f t="shared" si="8"/>
        <v>-</v>
      </c>
      <c r="AI8" s="207" t="str">
        <f t="shared" si="9"/>
        <v>-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 t="s">
        <v>13</v>
      </c>
      <c r="D9" s="56"/>
      <c r="E9" s="56">
        <f t="shared" si="10"/>
        <v>0</v>
      </c>
      <c r="F9" s="56">
        <f t="shared" si="11"/>
        <v>2</v>
      </c>
      <c r="G9" s="56">
        <f t="shared" si="12"/>
        <v>3</v>
      </c>
      <c r="H9" s="56">
        <f t="shared" si="13"/>
        <v>0</v>
      </c>
      <c r="I9" s="56">
        <f t="shared" si="14"/>
        <v>0</v>
      </c>
      <c r="J9" s="56">
        <f t="shared" si="15"/>
        <v>1</v>
      </c>
      <c r="K9" s="57"/>
      <c r="L9" s="56">
        <f t="shared" si="16"/>
        <v>3</v>
      </c>
      <c r="M9" s="56">
        <f t="shared" si="17"/>
        <v>3</v>
      </c>
      <c r="N9" s="56">
        <f t="shared" si="18"/>
        <v>2</v>
      </c>
      <c r="O9" s="56">
        <f t="shared" si="19"/>
        <v>1</v>
      </c>
      <c r="P9" s="56">
        <f t="shared" si="20"/>
        <v>0</v>
      </c>
      <c r="Q9" s="56">
        <f t="shared" si="21"/>
        <v>0</v>
      </c>
      <c r="R9" s="56"/>
      <c r="S9" s="55" t="s">
        <v>247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148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172</v>
      </c>
      <c r="D10" s="56"/>
      <c r="E10" s="56">
        <f t="shared" si="10"/>
        <v>0</v>
      </c>
      <c r="F10" s="56">
        <f t="shared" si="11"/>
        <v>2</v>
      </c>
      <c r="G10" s="56">
        <f t="shared" si="12"/>
        <v>3</v>
      </c>
      <c r="H10" s="56">
        <f t="shared" si="13"/>
        <v>0</v>
      </c>
      <c r="I10" s="56">
        <f t="shared" si="14"/>
        <v>0</v>
      </c>
      <c r="J10" s="56">
        <f t="shared" si="15"/>
        <v>1</v>
      </c>
      <c r="K10" s="57"/>
      <c r="L10" s="56">
        <f t="shared" si="16"/>
        <v>3</v>
      </c>
      <c r="M10" s="56">
        <f t="shared" si="17"/>
        <v>3</v>
      </c>
      <c r="N10" s="56">
        <f t="shared" si="18"/>
        <v>2</v>
      </c>
      <c r="O10" s="56">
        <f t="shared" si="19"/>
        <v>1</v>
      </c>
      <c r="P10" s="56">
        <f t="shared" si="20"/>
        <v>0</v>
      </c>
      <c r="Q10" s="56">
        <f t="shared" si="21"/>
        <v>0</v>
      </c>
      <c r="R10" s="56"/>
      <c r="S10" s="55" t="s">
        <v>147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 t="s">
        <v>15</v>
      </c>
      <c r="D11" s="56">
        <v>1</v>
      </c>
      <c r="E11" s="56">
        <f t="shared" si="10"/>
        <v>0</v>
      </c>
      <c r="F11" s="56">
        <f t="shared" si="11"/>
        <v>2</v>
      </c>
      <c r="G11" s="56">
        <f t="shared" si="12"/>
        <v>3</v>
      </c>
      <c r="H11" s="56">
        <f t="shared" si="13"/>
        <v>0</v>
      </c>
      <c r="I11" s="56">
        <f t="shared" si="14"/>
        <v>0</v>
      </c>
      <c r="J11" s="56">
        <f t="shared" si="15"/>
        <v>1</v>
      </c>
      <c r="K11" s="57"/>
      <c r="L11" s="56">
        <f t="shared" si="16"/>
        <v>3</v>
      </c>
      <c r="M11" s="56">
        <f t="shared" si="17"/>
        <v>3</v>
      </c>
      <c r="N11" s="56">
        <f t="shared" si="18"/>
        <v>2</v>
      </c>
      <c r="O11" s="56">
        <f t="shared" si="19"/>
        <v>1</v>
      </c>
      <c r="P11" s="56">
        <f t="shared" si="20"/>
        <v>0</v>
      </c>
      <c r="Q11" s="56">
        <f t="shared" si="21"/>
        <v>0</v>
      </c>
      <c r="R11" s="56">
        <v>2</v>
      </c>
      <c r="S11" s="55" t="s">
        <v>143</v>
      </c>
      <c r="T11" s="34"/>
      <c r="U11" s="168" t="s">
        <v>121</v>
      </c>
      <c r="V11" s="196" t="s">
        <v>173</v>
      </c>
      <c r="W11" s="169">
        <f t="shared" si="0"/>
        <v>4</v>
      </c>
      <c r="X11" s="164">
        <f t="shared" si="1"/>
        <v>8</v>
      </c>
      <c r="Y11" s="164">
        <f t="shared" si="2"/>
        <v>5</v>
      </c>
      <c r="Z11" s="164">
        <f t="shared" si="3"/>
        <v>2</v>
      </c>
      <c r="AA11" s="164">
        <f>SUMIF($C$2:$C$123,V11,$I$2:$I$123)+SUMIF($S$2:$S$123,V11,$P$2:P$123)</f>
        <v>0</v>
      </c>
      <c r="AB11" s="174">
        <f t="shared" si="4"/>
        <v>2</v>
      </c>
      <c r="AC11" s="180">
        <f t="shared" si="5"/>
        <v>6</v>
      </c>
      <c r="AD11" s="183">
        <f t="shared" si="6"/>
        <v>0.5</v>
      </c>
      <c r="AE11" s="180">
        <f t="shared" ref="AE11:AE18" si="22">IF(W11&gt;0,IF(OR(SMALL($AH$11:$AH$18,2)=AH11,SMALL($AH$11:$AH$18,1)=AH11),2,0),)</f>
        <v>2</v>
      </c>
      <c r="AF11" s="190">
        <f t="shared" ref="AF11:AF18" si="23">IF(W11&gt;0,IF(OR(LARGE($AD$11:$AD$18,2)=AD11,LARGE($AD$11:$AD$18,1)=AD11),AC11+AE11+2,AC11+AE11),)</f>
        <v>10</v>
      </c>
      <c r="AG11" s="189">
        <f t="shared" si="7"/>
        <v>0</v>
      </c>
      <c r="AH11" s="165">
        <f t="shared" si="8"/>
        <v>1.25</v>
      </c>
      <c r="AI11" s="206">
        <f t="shared" si="9"/>
        <v>2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174</v>
      </c>
      <c r="D12" s="56">
        <v>1</v>
      </c>
      <c r="E12" s="56">
        <f t="shared" si="10"/>
        <v>0</v>
      </c>
      <c r="F12" s="56">
        <f t="shared" si="11"/>
        <v>2</v>
      </c>
      <c r="G12" s="56">
        <f t="shared" si="12"/>
        <v>3</v>
      </c>
      <c r="H12" s="56">
        <f t="shared" si="13"/>
        <v>0</v>
      </c>
      <c r="I12" s="56">
        <f t="shared" si="14"/>
        <v>0</v>
      </c>
      <c r="J12" s="56">
        <f t="shared" si="15"/>
        <v>1</v>
      </c>
      <c r="K12" s="57"/>
      <c r="L12" s="56">
        <f t="shared" si="16"/>
        <v>3</v>
      </c>
      <c r="M12" s="56">
        <f t="shared" si="17"/>
        <v>3</v>
      </c>
      <c r="N12" s="56">
        <f t="shared" si="18"/>
        <v>2</v>
      </c>
      <c r="O12" s="56">
        <f t="shared" si="19"/>
        <v>1</v>
      </c>
      <c r="P12" s="56">
        <f t="shared" si="20"/>
        <v>0</v>
      </c>
      <c r="Q12" s="56">
        <f t="shared" si="21"/>
        <v>0</v>
      </c>
      <c r="R12" s="56">
        <v>1</v>
      </c>
      <c r="S12" s="55" t="s">
        <v>148</v>
      </c>
      <c r="T12" s="34"/>
      <c r="U12" s="159" t="s">
        <v>121</v>
      </c>
      <c r="V12" s="197" t="s">
        <v>197</v>
      </c>
      <c r="W12" s="170">
        <f t="shared" si="0"/>
        <v>5</v>
      </c>
      <c r="X12" s="52">
        <f t="shared" si="1"/>
        <v>4</v>
      </c>
      <c r="Y12" s="52">
        <f t="shared" si="2"/>
        <v>9</v>
      </c>
      <c r="Z12" s="52">
        <f t="shared" si="3"/>
        <v>1</v>
      </c>
      <c r="AA12" s="52">
        <f>SUMIF($C$2:$C$123,V12,$I$2:$I$123)+SUMIF($S$2:$S$123,V12,$P$2:P$123)</f>
        <v>1</v>
      </c>
      <c r="AB12" s="171">
        <f t="shared" si="4"/>
        <v>3</v>
      </c>
      <c r="AC12" s="178">
        <f t="shared" si="5"/>
        <v>4</v>
      </c>
      <c r="AD12" s="181">
        <f t="shared" si="6"/>
        <v>0.26666666666666666</v>
      </c>
      <c r="AE12" s="178">
        <f t="shared" si="22"/>
        <v>0</v>
      </c>
      <c r="AF12" s="191">
        <f t="shared" si="23"/>
        <v>4</v>
      </c>
      <c r="AG12" s="187">
        <f t="shared" si="7"/>
        <v>1</v>
      </c>
      <c r="AH12" s="53">
        <f t="shared" si="8"/>
        <v>1.8</v>
      </c>
      <c r="AI12" s="207">
        <f t="shared" si="9"/>
        <v>0.8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2</v>
      </c>
      <c r="G13" s="56">
        <f t="shared" si="12"/>
        <v>3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3</v>
      </c>
      <c r="N13" s="56">
        <f t="shared" si="18"/>
        <v>2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197" t="s">
        <v>116</v>
      </c>
      <c r="W13" s="170">
        <f t="shared" si="0"/>
        <v>4</v>
      </c>
      <c r="X13" s="52">
        <f t="shared" si="1"/>
        <v>9</v>
      </c>
      <c r="Y13" s="52">
        <f t="shared" si="2"/>
        <v>3</v>
      </c>
      <c r="Z13" s="52">
        <f t="shared" si="3"/>
        <v>3</v>
      </c>
      <c r="AA13" s="52">
        <f>SUMIF($C$2:$C$123,V13,$I$2:$I$123)+SUMIF($S$2:$S$123,V13,$P$2:P$123)</f>
        <v>1</v>
      </c>
      <c r="AB13" s="171">
        <f t="shared" si="4"/>
        <v>0</v>
      </c>
      <c r="AC13" s="178">
        <f t="shared" si="5"/>
        <v>10</v>
      </c>
      <c r="AD13" s="181">
        <f t="shared" si="6"/>
        <v>0.83333333333333337</v>
      </c>
      <c r="AE13" s="178">
        <f t="shared" si="22"/>
        <v>2</v>
      </c>
      <c r="AF13" s="191">
        <f t="shared" si="23"/>
        <v>14</v>
      </c>
      <c r="AG13" s="187">
        <f t="shared" si="7"/>
        <v>0</v>
      </c>
      <c r="AH13" s="53">
        <f t="shared" si="8"/>
        <v>0.75</v>
      </c>
      <c r="AI13" s="207">
        <f t="shared" si="9"/>
        <v>2.25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2</v>
      </c>
      <c r="G14" s="67">
        <f t="shared" si="12"/>
        <v>3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3</v>
      </c>
      <c r="N14" s="67">
        <f t="shared" si="18"/>
        <v>2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 t="s">
        <v>145</v>
      </c>
      <c r="W14" s="170">
        <f t="shared" si="0"/>
        <v>3</v>
      </c>
      <c r="X14" s="52">
        <f t="shared" si="1"/>
        <v>4</v>
      </c>
      <c r="Y14" s="52">
        <f t="shared" si="2"/>
        <v>4</v>
      </c>
      <c r="Z14" s="52">
        <f t="shared" si="3"/>
        <v>1</v>
      </c>
      <c r="AA14" s="52">
        <f>SUMIF($C$2:$C$123,V14,$I$2:$I$123)+SUMIF($S$2:$S$123,V14,$P$2:P$123)</f>
        <v>1</v>
      </c>
      <c r="AB14" s="171">
        <f t="shared" si="4"/>
        <v>1</v>
      </c>
      <c r="AC14" s="178">
        <f t="shared" si="5"/>
        <v>4</v>
      </c>
      <c r="AD14" s="181">
        <f t="shared" si="6"/>
        <v>0.44444444444444442</v>
      </c>
      <c r="AE14" s="178">
        <f t="shared" si="22"/>
        <v>0</v>
      </c>
      <c r="AF14" s="191">
        <f t="shared" si="23"/>
        <v>4</v>
      </c>
      <c r="AG14" s="187">
        <f t="shared" si="7"/>
        <v>0</v>
      </c>
      <c r="AH14" s="53">
        <f t="shared" si="8"/>
        <v>1.3333333333333333</v>
      </c>
      <c r="AI14" s="207">
        <f t="shared" si="9"/>
        <v>1.3333333333333333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/>
      <c r="W15" s="170">
        <f t="shared" si="0"/>
        <v>0</v>
      </c>
      <c r="X15" s="52">
        <f t="shared" si="1"/>
        <v>0</v>
      </c>
      <c r="Y15" s="52">
        <f t="shared" si="2"/>
        <v>0</v>
      </c>
      <c r="Z15" s="52">
        <f t="shared" si="3"/>
        <v>0</v>
      </c>
      <c r="AA15" s="52">
        <f>SUMIF($C$2:$C$123,V15,$I$2:$I$123)+SUMIF($S$2:$S$123,V15,$P$2:P$123)</f>
        <v>0</v>
      </c>
      <c r="AB15" s="171">
        <f t="shared" si="4"/>
        <v>0</v>
      </c>
      <c r="AC15" s="178">
        <f t="shared" si="5"/>
        <v>0</v>
      </c>
      <c r="AD15" s="181" t="str">
        <f t="shared" si="6"/>
        <v>-</v>
      </c>
      <c r="AE15" s="178">
        <f t="shared" si="22"/>
        <v>0</v>
      </c>
      <c r="AF15" s="191">
        <f t="shared" si="23"/>
        <v>0</v>
      </c>
      <c r="AG15" s="187">
        <f t="shared" si="7"/>
        <v>0</v>
      </c>
      <c r="AH15" s="53" t="str">
        <f t="shared" si="8"/>
        <v>-</v>
      </c>
      <c r="AI15" s="207" t="str">
        <f t="shared" si="9"/>
        <v>-</v>
      </c>
      <c r="AJ15" s="34"/>
      <c r="AS15" s="97"/>
      <c r="AT15" s="294"/>
      <c r="AU15" s="288"/>
      <c r="AV15" s="426" t="s">
        <v>143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262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/>
      <c r="W16" s="170">
        <f t="shared" si="0"/>
        <v>0</v>
      </c>
      <c r="X16" s="52">
        <f t="shared" si="1"/>
        <v>0</v>
      </c>
      <c r="Y16" s="52">
        <f t="shared" si="2"/>
        <v>0</v>
      </c>
      <c r="Z16" s="52">
        <f t="shared" si="3"/>
        <v>0</v>
      </c>
      <c r="AA16" s="52">
        <f>SUMIF($C$2:$C$123,V16,$I$2:$I$123)+SUMIF($S$2:$S$123,V16,$P$2:P$123)</f>
        <v>0</v>
      </c>
      <c r="AB16" s="171">
        <f t="shared" si="4"/>
        <v>0</v>
      </c>
      <c r="AC16" s="178">
        <f t="shared" si="5"/>
        <v>0</v>
      </c>
      <c r="AD16" s="181" t="str">
        <f t="shared" si="6"/>
        <v>-</v>
      </c>
      <c r="AE16" s="178">
        <f t="shared" si="22"/>
        <v>0</v>
      </c>
      <c r="AF16" s="191">
        <f t="shared" si="23"/>
        <v>0</v>
      </c>
      <c r="AG16" s="187">
        <f t="shared" si="7"/>
        <v>0</v>
      </c>
      <c r="AH16" s="53" t="str">
        <f t="shared" si="8"/>
        <v>-</v>
      </c>
      <c r="AI16" s="207" t="str">
        <f t="shared" si="9"/>
        <v>-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Preto</v>
      </c>
      <c r="D17" s="49">
        <f>SUM(D18:D27)</f>
        <v>0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0</v>
      </c>
      <c r="S17" s="48" t="str">
        <f>C4</f>
        <v>Branco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">
        <v>12</v>
      </c>
      <c r="D18" s="56"/>
      <c r="E18" s="56">
        <f t="shared" ref="E18:E27" si="24">IF((C18=""),0,IF($D$17=$R$17,1,IF($D$17&gt;$R$17,3,IF($D$17&lt;$R$17,0))))</f>
        <v>1</v>
      </c>
      <c r="F18" s="56">
        <f t="shared" ref="F18:F27" si="25">$D$17</f>
        <v>0</v>
      </c>
      <c r="G18" s="56">
        <f t="shared" ref="G18:G27" si="26">$R$17</f>
        <v>0</v>
      </c>
      <c r="H18" s="56">
        <f t="shared" ref="H18:H27" si="27">IF((C18=""),0,IF($D$17&gt;$R$17,1,0))</f>
        <v>0</v>
      </c>
      <c r="I18" s="56">
        <f t="shared" ref="I18:I27" si="28">IF((C18=""),0,IF($D$17=$R$17,1,0))</f>
        <v>1</v>
      </c>
      <c r="J18" s="56">
        <f t="shared" ref="J18:J27" si="29">IF((C18=""),0,IF($D$17&lt;$R$17,1,0))</f>
        <v>0</v>
      </c>
      <c r="K18" s="57"/>
      <c r="L18" s="56">
        <f t="shared" ref="L18:L27" si="30">IF((S18=""),0,IF($D$17=$R$17,1,IF($D$17&lt;$R$17,3,IF($D$17&gt;$R$17,0))))</f>
        <v>1</v>
      </c>
      <c r="M18" s="56">
        <f t="shared" ref="M18:M27" si="31">$R$17</f>
        <v>0</v>
      </c>
      <c r="N18" s="56">
        <f t="shared" ref="N18:N27" si="32">$D$17</f>
        <v>0</v>
      </c>
      <c r="O18" s="56">
        <f t="shared" ref="O18:O27" si="33">IF((S18=""),0,IF($D$17&lt;$R$17,1,0))</f>
        <v>0</v>
      </c>
      <c r="P18" s="56">
        <f t="shared" ref="P18:P27" si="34">IF((S18=""),0,IF($D$17=$R$17,1,0))</f>
        <v>1</v>
      </c>
      <c r="Q18" s="56">
        <f t="shared" ref="Q18:Q27" si="35">IF((S18=""),0,IF($D$17&gt;$R$17,1,0))</f>
        <v>0</v>
      </c>
      <c r="R18" s="56"/>
      <c r="S18" s="55" t="str">
        <f>$S$5</f>
        <v>Jean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84</v>
      </c>
      <c r="D19" s="56"/>
      <c r="E19" s="56">
        <f t="shared" si="24"/>
        <v>1</v>
      </c>
      <c r="F19" s="56">
        <f t="shared" si="25"/>
        <v>0</v>
      </c>
      <c r="G19" s="56">
        <f t="shared" si="26"/>
        <v>0</v>
      </c>
      <c r="H19" s="56">
        <f t="shared" si="27"/>
        <v>0</v>
      </c>
      <c r="I19" s="56">
        <f t="shared" si="28"/>
        <v>1</v>
      </c>
      <c r="J19" s="56">
        <f t="shared" si="29"/>
        <v>0</v>
      </c>
      <c r="K19" s="57"/>
      <c r="L19" s="56">
        <f t="shared" si="30"/>
        <v>1</v>
      </c>
      <c r="M19" s="56">
        <f t="shared" si="31"/>
        <v>0</v>
      </c>
      <c r="N19" s="56">
        <f t="shared" si="32"/>
        <v>0</v>
      </c>
      <c r="O19" s="56">
        <f t="shared" si="33"/>
        <v>0</v>
      </c>
      <c r="P19" s="56">
        <f t="shared" si="34"/>
        <v>1</v>
      </c>
      <c r="Q19" s="56">
        <f t="shared" si="35"/>
        <v>0</v>
      </c>
      <c r="R19" s="56"/>
      <c r="S19" s="55" t="s">
        <v>114</v>
      </c>
      <c r="T19" s="34"/>
      <c r="U19" s="169" t="s">
        <v>83</v>
      </c>
      <c r="V19" s="196" t="s">
        <v>13</v>
      </c>
      <c r="W19" s="169">
        <f t="shared" si="0"/>
        <v>4</v>
      </c>
      <c r="X19" s="164">
        <f t="shared" si="1"/>
        <v>8</v>
      </c>
      <c r="Y19" s="164">
        <f t="shared" si="2"/>
        <v>5</v>
      </c>
      <c r="Z19" s="164">
        <f t="shared" si="3"/>
        <v>2</v>
      </c>
      <c r="AA19" s="164">
        <f>SUMIF($C$2:$C$123,V19,$I$2:$I$123)+SUMIF($S$2:$S$123,V19,$P$2:P$123)</f>
        <v>0</v>
      </c>
      <c r="AB19" s="174">
        <f t="shared" si="4"/>
        <v>2</v>
      </c>
      <c r="AC19" s="180">
        <f t="shared" si="5"/>
        <v>6</v>
      </c>
      <c r="AD19" s="183">
        <f t="shared" si="6"/>
        <v>0.5</v>
      </c>
      <c r="AE19" s="180">
        <f>IF(W19&gt;0,IF(AH19=MIN($AH$19:$AH$23),2,0),)</f>
        <v>2</v>
      </c>
      <c r="AF19" s="190">
        <f>IF(W19&gt;0,IF(AD19=MAX($AD$19:$AD$23),AC19+AE19+2,AC19+AE19),)</f>
        <v>10</v>
      </c>
      <c r="AG19" s="189">
        <f t="shared" si="7"/>
        <v>2</v>
      </c>
      <c r="AH19" s="165">
        <f t="shared" si="8"/>
        <v>1.25</v>
      </c>
      <c r="AI19" s="206">
        <f t="shared" si="9"/>
        <v>2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145</v>
      </c>
      <c r="D20" s="56"/>
      <c r="E20" s="56">
        <f t="shared" si="24"/>
        <v>1</v>
      </c>
      <c r="F20" s="56">
        <f t="shared" si="25"/>
        <v>0</v>
      </c>
      <c r="G20" s="56">
        <f t="shared" si="26"/>
        <v>0</v>
      </c>
      <c r="H20" s="56">
        <f t="shared" si="27"/>
        <v>0</v>
      </c>
      <c r="I20" s="56">
        <f t="shared" si="28"/>
        <v>1</v>
      </c>
      <c r="J20" s="56">
        <f t="shared" si="29"/>
        <v>0</v>
      </c>
      <c r="K20" s="57"/>
      <c r="L20" s="56">
        <f t="shared" si="30"/>
        <v>1</v>
      </c>
      <c r="M20" s="56">
        <f t="shared" si="31"/>
        <v>0</v>
      </c>
      <c r="N20" s="56">
        <f t="shared" si="32"/>
        <v>0</v>
      </c>
      <c r="O20" s="56">
        <f t="shared" si="33"/>
        <v>0</v>
      </c>
      <c r="P20" s="56">
        <f t="shared" si="34"/>
        <v>1</v>
      </c>
      <c r="Q20" s="56">
        <f t="shared" si="35"/>
        <v>0</v>
      </c>
      <c r="R20" s="56"/>
      <c r="S20" s="55" t="s">
        <v>230</v>
      </c>
      <c r="T20" s="34"/>
      <c r="U20" s="159" t="s">
        <v>83</v>
      </c>
      <c r="V20" s="197" t="s">
        <v>172</v>
      </c>
      <c r="W20" s="170">
        <f t="shared" si="0"/>
        <v>5</v>
      </c>
      <c r="X20" s="52">
        <f t="shared" si="1"/>
        <v>4</v>
      </c>
      <c r="Y20" s="52">
        <f t="shared" si="2"/>
        <v>9</v>
      </c>
      <c r="Z20" s="52">
        <f t="shared" si="3"/>
        <v>1</v>
      </c>
      <c r="AA20" s="52">
        <f>SUMIF($C$2:$C$123,V20,$I$2:$I$123)+SUMIF($S$2:$S$123,V20,$P$2:P$123)</f>
        <v>1</v>
      </c>
      <c r="AB20" s="171">
        <f t="shared" si="4"/>
        <v>3</v>
      </c>
      <c r="AC20" s="178">
        <f t="shared" si="5"/>
        <v>4</v>
      </c>
      <c r="AD20" s="181">
        <f t="shared" si="6"/>
        <v>0.26666666666666666</v>
      </c>
      <c r="AE20" s="178">
        <f>IF(W20&gt;0,IF(AH20=MIN($AH$19:$AH$23),2,0),)</f>
        <v>0</v>
      </c>
      <c r="AF20" s="191">
        <f>IF(W20&gt;0,IF(AD20=MAX($AD$19:$AD$23),AC20+AE20+2,AC20+AE20),)</f>
        <v>4</v>
      </c>
      <c r="AG20" s="187">
        <f t="shared" si="7"/>
        <v>0</v>
      </c>
      <c r="AH20" s="53">
        <f t="shared" si="8"/>
        <v>1.8</v>
      </c>
      <c r="AI20" s="207">
        <f t="shared" si="9"/>
        <v>0.8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116</v>
      </c>
      <c r="D21" s="56"/>
      <c r="E21" s="56">
        <f t="shared" si="24"/>
        <v>1</v>
      </c>
      <c r="F21" s="56">
        <f t="shared" si="25"/>
        <v>0</v>
      </c>
      <c r="G21" s="56">
        <f t="shared" si="26"/>
        <v>0</v>
      </c>
      <c r="H21" s="56">
        <f t="shared" si="27"/>
        <v>0</v>
      </c>
      <c r="I21" s="56">
        <f t="shared" si="28"/>
        <v>1</v>
      </c>
      <c r="J21" s="56">
        <f t="shared" si="29"/>
        <v>0</v>
      </c>
      <c r="K21" s="57"/>
      <c r="L21" s="56">
        <f t="shared" si="30"/>
        <v>1</v>
      </c>
      <c r="M21" s="56">
        <f t="shared" si="31"/>
        <v>0</v>
      </c>
      <c r="N21" s="56">
        <f t="shared" si="32"/>
        <v>0</v>
      </c>
      <c r="O21" s="56">
        <f t="shared" si="33"/>
        <v>0</v>
      </c>
      <c r="P21" s="56">
        <f t="shared" si="34"/>
        <v>1</v>
      </c>
      <c r="Q21" s="56">
        <f t="shared" si="35"/>
        <v>0</v>
      </c>
      <c r="R21" s="56"/>
      <c r="S21" s="55" t="s">
        <v>197</v>
      </c>
      <c r="T21" s="34"/>
      <c r="U21" s="159" t="s">
        <v>83</v>
      </c>
      <c r="V21" s="197"/>
      <c r="W21" s="170">
        <f t="shared" si="0"/>
        <v>0</v>
      </c>
      <c r="X21" s="52">
        <f t="shared" si="1"/>
        <v>0</v>
      </c>
      <c r="Y21" s="52">
        <f t="shared" si="2"/>
        <v>0</v>
      </c>
      <c r="Z21" s="52">
        <f t="shared" si="3"/>
        <v>0</v>
      </c>
      <c r="AA21" s="52">
        <f>SUMIF($C$2:$C$123,V21,$I$2:$I$123)+SUMIF($S$2:$S$123,V21,$P$2:P$123)</f>
        <v>0</v>
      </c>
      <c r="AB21" s="171">
        <f t="shared" si="4"/>
        <v>0</v>
      </c>
      <c r="AC21" s="178">
        <f t="shared" si="5"/>
        <v>0</v>
      </c>
      <c r="AD21" s="181" t="str">
        <f t="shared" si="6"/>
        <v>-</v>
      </c>
      <c r="AE21" s="178">
        <f>IF(W21&gt;0,IF(AH21=MIN($AH$19:$AH$23),2,0),)</f>
        <v>0</v>
      </c>
      <c r="AF21" s="191">
        <f>IF(W21&gt;0,IF(AD21=MAX($AD$19:$AD$23),AC21+AE21+2,AC21+AE21),)</f>
        <v>0</v>
      </c>
      <c r="AG21" s="187">
        <f t="shared" si="7"/>
        <v>0</v>
      </c>
      <c r="AH21" s="53" t="str">
        <f t="shared" si="8"/>
        <v>-</v>
      </c>
      <c r="AI21" s="207" t="str">
        <f t="shared" si="9"/>
        <v>-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247</v>
      </c>
      <c r="D22" s="56"/>
      <c r="E22" s="56">
        <f t="shared" si="24"/>
        <v>1</v>
      </c>
      <c r="F22" s="56">
        <f t="shared" si="25"/>
        <v>0</v>
      </c>
      <c r="G22" s="56">
        <f t="shared" si="26"/>
        <v>0</v>
      </c>
      <c r="H22" s="56">
        <f t="shared" si="27"/>
        <v>0</v>
      </c>
      <c r="I22" s="56">
        <f t="shared" si="28"/>
        <v>1</v>
      </c>
      <c r="J22" s="56">
        <f t="shared" si="29"/>
        <v>0</v>
      </c>
      <c r="K22" s="57"/>
      <c r="L22" s="56">
        <f t="shared" si="30"/>
        <v>1</v>
      </c>
      <c r="M22" s="56">
        <f t="shared" si="31"/>
        <v>0</v>
      </c>
      <c r="N22" s="56">
        <f t="shared" si="32"/>
        <v>0</v>
      </c>
      <c r="O22" s="56">
        <f t="shared" si="33"/>
        <v>0</v>
      </c>
      <c r="P22" s="56">
        <f t="shared" si="34"/>
        <v>1</v>
      </c>
      <c r="Q22" s="56">
        <f t="shared" si="35"/>
        <v>0</v>
      </c>
      <c r="R22" s="56"/>
      <c r="S22" s="55" t="s">
        <v>172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147</v>
      </c>
      <c r="D23" s="56"/>
      <c r="E23" s="56">
        <f t="shared" si="24"/>
        <v>1</v>
      </c>
      <c r="F23" s="56">
        <f t="shared" si="25"/>
        <v>0</v>
      </c>
      <c r="G23" s="56">
        <f t="shared" si="26"/>
        <v>0</v>
      </c>
      <c r="H23" s="56">
        <f t="shared" si="27"/>
        <v>0</v>
      </c>
      <c r="I23" s="56">
        <f t="shared" si="28"/>
        <v>1</v>
      </c>
      <c r="J23" s="56">
        <f t="shared" si="29"/>
        <v>0</v>
      </c>
      <c r="K23" s="57"/>
      <c r="L23" s="56">
        <f t="shared" si="30"/>
        <v>1</v>
      </c>
      <c r="M23" s="56">
        <f t="shared" si="31"/>
        <v>0</v>
      </c>
      <c r="N23" s="56">
        <f t="shared" si="32"/>
        <v>0</v>
      </c>
      <c r="O23" s="56">
        <f t="shared" si="33"/>
        <v>0</v>
      </c>
      <c r="P23" s="56">
        <f t="shared" si="34"/>
        <v>1</v>
      </c>
      <c r="Q23" s="56">
        <f t="shared" si="35"/>
        <v>0</v>
      </c>
      <c r="R23" s="56"/>
      <c r="S23" s="55" t="s">
        <v>248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13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 t="s">
        <v>143</v>
      </c>
      <c r="D24" s="56"/>
      <c r="E24" s="56">
        <f t="shared" si="24"/>
        <v>1</v>
      </c>
      <c r="F24" s="56">
        <f t="shared" si="25"/>
        <v>0</v>
      </c>
      <c r="G24" s="56">
        <f t="shared" si="26"/>
        <v>0</v>
      </c>
      <c r="H24" s="56">
        <f t="shared" si="27"/>
        <v>0</v>
      </c>
      <c r="I24" s="56">
        <f t="shared" si="28"/>
        <v>1</v>
      </c>
      <c r="J24" s="56">
        <f t="shared" si="29"/>
        <v>0</v>
      </c>
      <c r="K24" s="57"/>
      <c r="L24" s="56">
        <f t="shared" si="30"/>
        <v>1</v>
      </c>
      <c r="M24" s="56">
        <f t="shared" si="31"/>
        <v>0</v>
      </c>
      <c r="N24" s="56">
        <f t="shared" si="32"/>
        <v>0</v>
      </c>
      <c r="O24" s="56">
        <f t="shared" si="33"/>
        <v>0</v>
      </c>
      <c r="P24" s="56">
        <f t="shared" si="34"/>
        <v>1</v>
      </c>
      <c r="Q24" s="56">
        <f t="shared" si="35"/>
        <v>0</v>
      </c>
      <c r="R24" s="56"/>
      <c r="S24" s="55" t="s">
        <v>206</v>
      </c>
      <c r="T24" s="34"/>
      <c r="U24" s="163" t="s">
        <v>86</v>
      </c>
      <c r="V24" s="199" t="s">
        <v>143</v>
      </c>
      <c r="W24" s="169">
        <f t="shared" si="0"/>
        <v>4</v>
      </c>
      <c r="X24" s="164">
        <f t="shared" si="1"/>
        <v>9</v>
      </c>
      <c r="Y24" s="164">
        <f t="shared" si="2"/>
        <v>3</v>
      </c>
      <c r="Z24" s="164">
        <f t="shared" si="3"/>
        <v>3</v>
      </c>
      <c r="AA24" s="164">
        <f>SUMIF($C$2:$C$123,V24,$I$2:$I$123)+SUMIF($S$2:$S$123,V24,$P$2:P$123)</f>
        <v>1</v>
      </c>
      <c r="AB24" s="174">
        <f t="shared" si="4"/>
        <v>0</v>
      </c>
      <c r="AC24" s="180">
        <f t="shared" si="5"/>
        <v>10</v>
      </c>
      <c r="AD24" s="183">
        <f t="shared" si="6"/>
        <v>0.83333333333333337</v>
      </c>
      <c r="AE24" s="180">
        <f t="shared" ref="AE24:AE31" si="36">IF(W24&gt;0,IF(OR(LARGE($AI$24:$AI$31,2)=AI24,LARGE($AI$24:$AI$31,1)=AI24),2,0),)</f>
        <v>2</v>
      </c>
      <c r="AF24" s="190">
        <f t="shared" ref="AF24:AF31" si="37">IF(W24&gt;0,IF(OR(LARGE($AD$24:$AD$31,2)=AD24,LARGE($AD$24:$AD$31,1)=AD24),AC24+AE24+2,AC24+AE24),)</f>
        <v>14</v>
      </c>
      <c r="AG24" s="189">
        <f t="shared" si="7"/>
        <v>3</v>
      </c>
      <c r="AH24" s="165">
        <f t="shared" si="8"/>
        <v>0.75</v>
      </c>
      <c r="AI24" s="206">
        <f t="shared" si="9"/>
        <v>2.25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148</v>
      </c>
      <c r="D25" s="56"/>
      <c r="E25" s="56">
        <f t="shared" si="24"/>
        <v>1</v>
      </c>
      <c r="F25" s="56">
        <f t="shared" si="25"/>
        <v>0</v>
      </c>
      <c r="G25" s="56">
        <f t="shared" si="26"/>
        <v>0</v>
      </c>
      <c r="H25" s="56">
        <f t="shared" si="27"/>
        <v>0</v>
      </c>
      <c r="I25" s="56">
        <f t="shared" si="28"/>
        <v>1</v>
      </c>
      <c r="J25" s="56">
        <f t="shared" si="29"/>
        <v>0</v>
      </c>
      <c r="K25" s="57"/>
      <c r="L25" s="56">
        <f t="shared" si="30"/>
        <v>1</v>
      </c>
      <c r="M25" s="56">
        <f t="shared" si="31"/>
        <v>0</v>
      </c>
      <c r="N25" s="56">
        <f t="shared" si="32"/>
        <v>0</v>
      </c>
      <c r="O25" s="56">
        <f t="shared" si="33"/>
        <v>0</v>
      </c>
      <c r="P25" s="56">
        <f t="shared" si="34"/>
        <v>1</v>
      </c>
      <c r="Q25" s="56">
        <f t="shared" si="35"/>
        <v>0</v>
      </c>
      <c r="R25" s="56"/>
      <c r="S25" s="55" t="s">
        <v>232</v>
      </c>
      <c r="T25" s="34"/>
      <c r="U25" s="166" t="s">
        <v>86</v>
      </c>
      <c r="V25" s="200" t="s">
        <v>15</v>
      </c>
      <c r="W25" s="170">
        <f t="shared" si="0"/>
        <v>4</v>
      </c>
      <c r="X25" s="52">
        <f t="shared" si="1"/>
        <v>8</v>
      </c>
      <c r="Y25" s="52">
        <f t="shared" si="2"/>
        <v>5</v>
      </c>
      <c r="Z25" s="52">
        <f t="shared" si="3"/>
        <v>2</v>
      </c>
      <c r="AA25" s="52">
        <f>SUMIF($C$2:$C$123,V25,$I$2:$I$123)+SUMIF($S$2:$S$123,V25,$P$2:P$123)</f>
        <v>0</v>
      </c>
      <c r="AB25" s="171">
        <f t="shared" si="4"/>
        <v>2</v>
      </c>
      <c r="AC25" s="178">
        <f t="shared" si="5"/>
        <v>6</v>
      </c>
      <c r="AD25" s="181">
        <f t="shared" si="6"/>
        <v>0.5</v>
      </c>
      <c r="AE25" s="178">
        <f t="shared" si="36"/>
        <v>2</v>
      </c>
      <c r="AF25" s="191">
        <f t="shared" si="37"/>
        <v>8</v>
      </c>
      <c r="AG25" s="187">
        <f t="shared" si="7"/>
        <v>4</v>
      </c>
      <c r="AH25" s="53">
        <f t="shared" si="8"/>
        <v>1.25</v>
      </c>
      <c r="AI25" s="207">
        <f t="shared" si="9"/>
        <v>2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0</v>
      </c>
      <c r="G26" s="56">
        <f t="shared" si="26"/>
        <v>0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0</v>
      </c>
      <c r="N26" s="56">
        <f t="shared" si="32"/>
        <v>0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200" t="s">
        <v>147</v>
      </c>
      <c r="W26" s="170">
        <f t="shared" si="0"/>
        <v>4</v>
      </c>
      <c r="X26" s="52">
        <f t="shared" si="1"/>
        <v>5</v>
      </c>
      <c r="Y26" s="52">
        <f t="shared" si="2"/>
        <v>4</v>
      </c>
      <c r="Z26" s="52">
        <f t="shared" si="3"/>
        <v>2</v>
      </c>
      <c r="AA26" s="52">
        <f>SUMIF($C$2:$C$123,V26,$I$2:$I$123)+SUMIF($S$2:$S$123,V26,$P$2:P$123)</f>
        <v>1</v>
      </c>
      <c r="AB26" s="171">
        <f t="shared" si="4"/>
        <v>1</v>
      </c>
      <c r="AC26" s="178">
        <f t="shared" si="5"/>
        <v>7</v>
      </c>
      <c r="AD26" s="181">
        <f t="shared" si="6"/>
        <v>0.58333333333333337</v>
      </c>
      <c r="AE26" s="178">
        <f t="shared" si="36"/>
        <v>0</v>
      </c>
      <c r="AF26" s="191">
        <f t="shared" si="37"/>
        <v>9</v>
      </c>
      <c r="AG26" s="187">
        <f t="shared" si="7"/>
        <v>0</v>
      </c>
      <c r="AH26" s="53">
        <f t="shared" si="8"/>
        <v>1</v>
      </c>
      <c r="AI26" s="207">
        <f t="shared" si="9"/>
        <v>1.25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0</v>
      </c>
      <c r="G27" s="67">
        <f t="shared" si="26"/>
        <v>0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0</v>
      </c>
      <c r="N27" s="67">
        <f t="shared" si="32"/>
        <v>0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 t="s">
        <v>247</v>
      </c>
      <c r="W27" s="170">
        <f t="shared" si="0"/>
        <v>4</v>
      </c>
      <c r="X27" s="52">
        <f t="shared" si="1"/>
        <v>5</v>
      </c>
      <c r="Y27" s="52">
        <f t="shared" si="2"/>
        <v>4</v>
      </c>
      <c r="Z27" s="52">
        <f t="shared" si="3"/>
        <v>2</v>
      </c>
      <c r="AA27" s="52">
        <f>SUMIF($C$2:$C$123,V27,$I$2:$I$123)+SUMIF($S$2:$S$123,V27,$P$2:P$123)</f>
        <v>1</v>
      </c>
      <c r="AB27" s="171">
        <f t="shared" si="4"/>
        <v>1</v>
      </c>
      <c r="AC27" s="178">
        <f t="shared" si="5"/>
        <v>7</v>
      </c>
      <c r="AD27" s="181">
        <f t="shared" si="6"/>
        <v>0.58333333333333337</v>
      </c>
      <c r="AE27" s="178">
        <f t="shared" si="36"/>
        <v>0</v>
      </c>
      <c r="AF27" s="191">
        <f t="shared" si="37"/>
        <v>9</v>
      </c>
      <c r="AG27" s="187">
        <f t="shared" si="7"/>
        <v>0</v>
      </c>
      <c r="AH27" s="53">
        <f t="shared" si="8"/>
        <v>1</v>
      </c>
      <c r="AI27" s="207">
        <f t="shared" si="9"/>
        <v>1.25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/>
      <c r="W28" s="170">
        <f t="shared" si="0"/>
        <v>0</v>
      </c>
      <c r="X28" s="52">
        <f t="shared" si="1"/>
        <v>0</v>
      </c>
      <c r="Y28" s="52">
        <f t="shared" si="2"/>
        <v>0</v>
      </c>
      <c r="Z28" s="52">
        <f t="shared" si="3"/>
        <v>0</v>
      </c>
      <c r="AA28" s="52">
        <f>SUMIF($C$2:$C$123,V28,$I$2:$I$123)+SUMIF($S$2:$S$123,V28,$P$2:P$123)</f>
        <v>0</v>
      </c>
      <c r="AB28" s="171">
        <f t="shared" si="4"/>
        <v>0</v>
      </c>
      <c r="AC28" s="178">
        <f t="shared" si="5"/>
        <v>0</v>
      </c>
      <c r="AD28" s="181" t="str">
        <f t="shared" si="6"/>
        <v>-</v>
      </c>
      <c r="AE28" s="178">
        <f t="shared" si="36"/>
        <v>0</v>
      </c>
      <c r="AF28" s="191">
        <f t="shared" si="37"/>
        <v>0</v>
      </c>
      <c r="AG28" s="187">
        <f t="shared" si="7"/>
        <v>0</v>
      </c>
      <c r="AH28" s="53" t="str">
        <f t="shared" si="8"/>
        <v>-</v>
      </c>
      <c r="AI28" s="207" t="str">
        <f t="shared" si="9"/>
        <v>-</v>
      </c>
      <c r="AJ28" s="34"/>
      <c r="AS28" s="97"/>
      <c r="AT28" s="294"/>
      <c r="AU28" s="425" t="s">
        <v>116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173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/>
      <c r="W29" s="170">
        <f t="shared" si="0"/>
        <v>0</v>
      </c>
      <c r="X29" s="52">
        <f t="shared" si="1"/>
        <v>0</v>
      </c>
      <c r="Y29" s="52">
        <f t="shared" si="2"/>
        <v>0</v>
      </c>
      <c r="Z29" s="52">
        <f t="shared" si="3"/>
        <v>0</v>
      </c>
      <c r="AA29" s="52">
        <f>SUMIF($C$2:$C$123,V29,$I$2:$I$123)+SUMIF($S$2:$S$123,V29,$P$2:P$123)</f>
        <v>0</v>
      </c>
      <c r="AB29" s="171">
        <f t="shared" si="4"/>
        <v>0</v>
      </c>
      <c r="AC29" s="178">
        <f t="shared" si="5"/>
        <v>0</v>
      </c>
      <c r="AD29" s="181" t="str">
        <f t="shared" si="6"/>
        <v>-</v>
      </c>
      <c r="AE29" s="178">
        <f t="shared" si="36"/>
        <v>0</v>
      </c>
      <c r="AF29" s="191">
        <f t="shared" si="37"/>
        <v>0</v>
      </c>
      <c r="AG29" s="187">
        <f t="shared" si="7"/>
        <v>0</v>
      </c>
      <c r="AH29" s="53" t="str">
        <f t="shared" si="8"/>
        <v>-</v>
      </c>
      <c r="AI29" s="207" t="str">
        <f t="shared" si="9"/>
        <v>-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Branco</v>
      </c>
      <c r="D30" s="49">
        <f>SUM(D31:D40)</f>
        <v>0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4</v>
      </c>
      <c r="S30" s="48" t="str">
        <f>S4</f>
        <v>Preto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">
        <v>12</v>
      </c>
      <c r="D31" s="56"/>
      <c r="E31" s="56">
        <f t="shared" ref="E31:E40" si="38">IF((C31=""),0,IF($D$30=$R$30,1,IF($D$30&gt;$R$30,3,IF($D$30&lt;$R$30,0))))</f>
        <v>0</v>
      </c>
      <c r="F31" s="56">
        <f t="shared" ref="F31:F40" si="39">$D$30</f>
        <v>0</v>
      </c>
      <c r="G31" s="56">
        <f t="shared" ref="G31:G40" si="40">$R$30</f>
        <v>4</v>
      </c>
      <c r="H31" s="56">
        <f t="shared" ref="H31:H40" si="41">IF((C31=""),0,IF($D$30&gt;$R$30,1,0))</f>
        <v>0</v>
      </c>
      <c r="I31" s="56">
        <f t="shared" ref="I31:I40" si="42">IF((C31=""),0,IF($D$30=$R$30,1,0))</f>
        <v>0</v>
      </c>
      <c r="J31" s="56">
        <f t="shared" ref="J31:J40" si="43">IF((C31=""),0,IF($D$30&lt;$R$30,1,0))</f>
        <v>1</v>
      </c>
      <c r="K31" s="57"/>
      <c r="L31" s="56">
        <f t="shared" ref="L31:L40" si="44">IF((S31=""),0,IF($D$30=$R$30,1,IF($D$30&lt;$R$30,3,IF($D$30&gt;$R$30,0))))</f>
        <v>3</v>
      </c>
      <c r="M31" s="56">
        <f t="shared" ref="M31:M40" si="45">$R$30</f>
        <v>4</v>
      </c>
      <c r="N31" s="56">
        <f t="shared" ref="N31:N40" si="46">$D$30</f>
        <v>0</v>
      </c>
      <c r="O31" s="56">
        <f t="shared" ref="O31:O40" si="47">IF((S31=""),0,IF($D$30&lt;$R$30,1,0))</f>
        <v>1</v>
      </c>
      <c r="P31" s="56">
        <f t="shared" ref="P31:P40" si="48">IF((S31=""),0,IF($D$30=$R$30,1,0))</f>
        <v>0</v>
      </c>
      <c r="Q31" s="56">
        <f t="shared" ref="Q31:Q40" si="49">IF((S31=""),0,IF($D$30&gt;$R$30,1,0))</f>
        <v>0</v>
      </c>
      <c r="R31" s="56"/>
      <c r="S31" s="55" t="str">
        <f>$S$5</f>
        <v>Jean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114</v>
      </c>
      <c r="D32" s="56"/>
      <c r="E32" s="56">
        <f t="shared" si="38"/>
        <v>0</v>
      </c>
      <c r="F32" s="56">
        <f t="shared" si="39"/>
        <v>0</v>
      </c>
      <c r="G32" s="56">
        <f t="shared" si="40"/>
        <v>4</v>
      </c>
      <c r="H32" s="56">
        <f t="shared" si="41"/>
        <v>0</v>
      </c>
      <c r="I32" s="56">
        <f t="shared" si="42"/>
        <v>0</v>
      </c>
      <c r="J32" s="56">
        <f t="shared" si="43"/>
        <v>1</v>
      </c>
      <c r="K32" s="57"/>
      <c r="L32" s="56">
        <f t="shared" si="44"/>
        <v>3</v>
      </c>
      <c r="M32" s="56">
        <f t="shared" si="45"/>
        <v>4</v>
      </c>
      <c r="N32" s="56">
        <f t="shared" si="46"/>
        <v>0</v>
      </c>
      <c r="O32" s="56">
        <f t="shared" si="47"/>
        <v>1</v>
      </c>
      <c r="P32" s="56">
        <f t="shared" si="48"/>
        <v>0</v>
      </c>
      <c r="Q32" s="56">
        <f t="shared" si="49"/>
        <v>0</v>
      </c>
      <c r="R32" s="56"/>
      <c r="S32" s="55" t="s">
        <v>84</v>
      </c>
      <c r="T32" s="34"/>
      <c r="U32" s="163" t="s">
        <v>16</v>
      </c>
      <c r="V32" s="199" t="s">
        <v>174</v>
      </c>
      <c r="W32" s="169">
        <f t="shared" si="0"/>
        <v>4</v>
      </c>
      <c r="X32" s="164">
        <f t="shared" si="1"/>
        <v>8</v>
      </c>
      <c r="Y32" s="164">
        <f t="shared" si="2"/>
        <v>5</v>
      </c>
      <c r="Z32" s="164">
        <f t="shared" si="3"/>
        <v>2</v>
      </c>
      <c r="AA32" s="164">
        <f>SUMIF($C$2:$C$123,V32,$I$2:$I$123)+SUMIF($S$2:$S$123,V32,$P$2:P$123)</f>
        <v>0</v>
      </c>
      <c r="AB32" s="174">
        <f t="shared" si="4"/>
        <v>2</v>
      </c>
      <c r="AC32" s="180">
        <f t="shared" si="5"/>
        <v>6</v>
      </c>
      <c r="AD32" s="183">
        <f t="shared" si="6"/>
        <v>0.5</v>
      </c>
      <c r="AE32" s="180">
        <f>IF(W32&gt;0,IF(AI32=MAX($AI$32:$AI$36),2,0),)</f>
        <v>2</v>
      </c>
      <c r="AF32" s="190">
        <f>IF(W32&gt;0,IF(AD32=MAX($AD$32:$AD$36),AC32+AE32+2,AC32+AE32),)</f>
        <v>8</v>
      </c>
      <c r="AG32" s="189">
        <f t="shared" si="7"/>
        <v>1</v>
      </c>
      <c r="AH32" s="165">
        <f t="shared" si="8"/>
        <v>1.25</v>
      </c>
      <c r="AI32" s="206">
        <f t="shared" si="9"/>
        <v>2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216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230</v>
      </c>
      <c r="D33" s="56"/>
      <c r="E33" s="56">
        <f t="shared" si="38"/>
        <v>0</v>
      </c>
      <c r="F33" s="56">
        <f t="shared" si="39"/>
        <v>0</v>
      </c>
      <c r="G33" s="56">
        <f t="shared" si="40"/>
        <v>4</v>
      </c>
      <c r="H33" s="56">
        <f t="shared" si="41"/>
        <v>0</v>
      </c>
      <c r="I33" s="56">
        <f t="shared" si="42"/>
        <v>0</v>
      </c>
      <c r="J33" s="56">
        <f t="shared" si="43"/>
        <v>1</v>
      </c>
      <c r="K33" s="57"/>
      <c r="L33" s="56">
        <f t="shared" si="44"/>
        <v>3</v>
      </c>
      <c r="M33" s="56">
        <f t="shared" si="45"/>
        <v>4</v>
      </c>
      <c r="N33" s="56">
        <f t="shared" si="46"/>
        <v>0</v>
      </c>
      <c r="O33" s="56">
        <f t="shared" si="47"/>
        <v>1</v>
      </c>
      <c r="P33" s="56">
        <f t="shared" si="48"/>
        <v>0</v>
      </c>
      <c r="Q33" s="56">
        <f t="shared" si="49"/>
        <v>0</v>
      </c>
      <c r="R33" s="56"/>
      <c r="S33" s="55" t="s">
        <v>173</v>
      </c>
      <c r="T33" s="34"/>
      <c r="U33" s="166" t="s">
        <v>16</v>
      </c>
      <c r="V33" s="200" t="s">
        <v>148</v>
      </c>
      <c r="W33" s="170">
        <f t="shared" si="0"/>
        <v>4</v>
      </c>
      <c r="X33" s="52">
        <f t="shared" si="1"/>
        <v>5</v>
      </c>
      <c r="Y33" s="52">
        <f t="shared" si="2"/>
        <v>4</v>
      </c>
      <c r="Z33" s="52">
        <f t="shared" si="3"/>
        <v>2</v>
      </c>
      <c r="AA33" s="52">
        <f>SUMIF($C$2:$C$123,V33,$I$2:$I$123)+SUMIF($S$2:$S$123,V33,$P$2:P$123)</f>
        <v>1</v>
      </c>
      <c r="AB33" s="171">
        <f t="shared" si="4"/>
        <v>1</v>
      </c>
      <c r="AC33" s="178">
        <f t="shared" si="5"/>
        <v>7</v>
      </c>
      <c r="AD33" s="181">
        <f t="shared" si="6"/>
        <v>0.58333333333333337</v>
      </c>
      <c r="AE33" s="178">
        <f>IF(W33&gt;0,IF(AI33=MAX($AI$32:$AI$36),2,0),)</f>
        <v>0</v>
      </c>
      <c r="AF33" s="191">
        <f>IF(W33&gt;0,IF(AD33=MAX($AD$32:$AD$36),AC33+AE33+2,AC33+AE33),)</f>
        <v>9</v>
      </c>
      <c r="AG33" s="187">
        <f t="shared" si="7"/>
        <v>2</v>
      </c>
      <c r="AH33" s="53">
        <f t="shared" si="8"/>
        <v>1</v>
      </c>
      <c r="AI33" s="207">
        <f t="shared" si="9"/>
        <v>1.25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197</v>
      </c>
      <c r="D34" s="56"/>
      <c r="E34" s="56">
        <f t="shared" si="38"/>
        <v>0</v>
      </c>
      <c r="F34" s="56">
        <f t="shared" si="39"/>
        <v>0</v>
      </c>
      <c r="G34" s="56">
        <f t="shared" si="40"/>
        <v>4</v>
      </c>
      <c r="H34" s="56">
        <f t="shared" si="41"/>
        <v>0</v>
      </c>
      <c r="I34" s="56">
        <f t="shared" si="42"/>
        <v>0</v>
      </c>
      <c r="J34" s="56">
        <f t="shared" si="43"/>
        <v>1</v>
      </c>
      <c r="K34" s="57"/>
      <c r="L34" s="56">
        <f t="shared" si="44"/>
        <v>3</v>
      </c>
      <c r="M34" s="56">
        <f t="shared" si="45"/>
        <v>4</v>
      </c>
      <c r="N34" s="56">
        <f t="shared" si="46"/>
        <v>0</v>
      </c>
      <c r="O34" s="56">
        <f t="shared" si="47"/>
        <v>1</v>
      </c>
      <c r="P34" s="56">
        <f t="shared" si="48"/>
        <v>0</v>
      </c>
      <c r="Q34" s="56">
        <f t="shared" si="49"/>
        <v>0</v>
      </c>
      <c r="R34" s="56"/>
      <c r="S34" s="55" t="s">
        <v>116</v>
      </c>
      <c r="T34" s="34"/>
      <c r="U34" s="166" t="s">
        <v>16</v>
      </c>
      <c r="V34" s="200"/>
      <c r="W34" s="170">
        <f t="shared" si="0"/>
        <v>0</v>
      </c>
      <c r="X34" s="52">
        <f t="shared" si="1"/>
        <v>0</v>
      </c>
      <c r="Y34" s="52">
        <f t="shared" si="2"/>
        <v>0</v>
      </c>
      <c r="Z34" s="52">
        <f t="shared" si="3"/>
        <v>0</v>
      </c>
      <c r="AA34" s="52">
        <f>SUMIF($C$2:$C$123,V34,$I$2:$I$123)+SUMIF($S$2:$S$123,V34,$P$2:P$123)</f>
        <v>0</v>
      </c>
      <c r="AB34" s="171">
        <f t="shared" si="4"/>
        <v>0</v>
      </c>
      <c r="AC34" s="178">
        <f t="shared" si="5"/>
        <v>0</v>
      </c>
      <c r="AD34" s="181" t="str">
        <f t="shared" si="6"/>
        <v>-</v>
      </c>
      <c r="AE34" s="178">
        <f>IF(W34&gt;0,IF(AI34=MAX($AI$32:$AI$36),2,0),)</f>
        <v>0</v>
      </c>
      <c r="AF34" s="191">
        <f>IF(W34&gt;0,IF(AD34=MAX($AD$32:$AD$36),AC34+AE34+2,AC34+AE34),)</f>
        <v>0</v>
      </c>
      <c r="AG34" s="187">
        <f t="shared" si="7"/>
        <v>0</v>
      </c>
      <c r="AH34" s="53" t="str">
        <f t="shared" si="8"/>
        <v>-</v>
      </c>
      <c r="AI34" s="207" t="str">
        <f t="shared" si="9"/>
        <v>-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172</v>
      </c>
      <c r="D35" s="56"/>
      <c r="E35" s="56">
        <f t="shared" si="38"/>
        <v>0</v>
      </c>
      <c r="F35" s="56">
        <f t="shared" si="39"/>
        <v>0</v>
      </c>
      <c r="G35" s="56">
        <f t="shared" si="40"/>
        <v>4</v>
      </c>
      <c r="H35" s="56">
        <f t="shared" si="41"/>
        <v>0</v>
      </c>
      <c r="I35" s="56">
        <f t="shared" si="42"/>
        <v>0</v>
      </c>
      <c r="J35" s="56">
        <f t="shared" si="43"/>
        <v>1</v>
      </c>
      <c r="K35" s="57"/>
      <c r="L35" s="56">
        <f t="shared" si="44"/>
        <v>3</v>
      </c>
      <c r="M35" s="56">
        <f t="shared" si="45"/>
        <v>4</v>
      </c>
      <c r="N35" s="56">
        <f t="shared" si="46"/>
        <v>0</v>
      </c>
      <c r="O35" s="56">
        <f t="shared" si="47"/>
        <v>1</v>
      </c>
      <c r="P35" s="56">
        <f t="shared" si="48"/>
        <v>0</v>
      </c>
      <c r="Q35" s="56">
        <f t="shared" si="49"/>
        <v>0</v>
      </c>
      <c r="R35" s="56">
        <v>2</v>
      </c>
      <c r="S35" s="55" t="s">
        <v>13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248</v>
      </c>
      <c r="D36" s="56"/>
      <c r="E36" s="56">
        <f t="shared" si="38"/>
        <v>0</v>
      </c>
      <c r="F36" s="56">
        <f t="shared" si="39"/>
        <v>0</v>
      </c>
      <c r="G36" s="56">
        <f t="shared" si="40"/>
        <v>4</v>
      </c>
      <c r="H36" s="56">
        <f t="shared" si="41"/>
        <v>0</v>
      </c>
      <c r="I36" s="56">
        <f t="shared" si="42"/>
        <v>0</v>
      </c>
      <c r="J36" s="56">
        <f t="shared" si="43"/>
        <v>1</v>
      </c>
      <c r="K36" s="57"/>
      <c r="L36" s="56">
        <f t="shared" si="44"/>
        <v>3</v>
      </c>
      <c r="M36" s="56">
        <f t="shared" si="45"/>
        <v>4</v>
      </c>
      <c r="N36" s="56">
        <f t="shared" si="46"/>
        <v>0</v>
      </c>
      <c r="O36" s="56">
        <f t="shared" si="47"/>
        <v>1</v>
      </c>
      <c r="P36" s="56">
        <f t="shared" si="48"/>
        <v>0</v>
      </c>
      <c r="Q36" s="56">
        <f t="shared" si="49"/>
        <v>0</v>
      </c>
      <c r="R36" s="56">
        <v>2</v>
      </c>
      <c r="S36" s="55" t="s">
        <v>15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261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 t="s">
        <v>206</v>
      </c>
      <c r="D37" s="56"/>
      <c r="E37" s="56">
        <f t="shared" si="38"/>
        <v>0</v>
      </c>
      <c r="F37" s="56">
        <f t="shared" si="39"/>
        <v>0</v>
      </c>
      <c r="G37" s="56">
        <f t="shared" si="40"/>
        <v>4</v>
      </c>
      <c r="H37" s="56">
        <f t="shared" si="41"/>
        <v>0</v>
      </c>
      <c r="I37" s="56">
        <f t="shared" si="42"/>
        <v>0</v>
      </c>
      <c r="J37" s="56">
        <f t="shared" si="43"/>
        <v>1</v>
      </c>
      <c r="K37" s="57"/>
      <c r="L37" s="56">
        <f t="shared" si="44"/>
        <v>3</v>
      </c>
      <c r="M37" s="56">
        <f t="shared" si="45"/>
        <v>4</v>
      </c>
      <c r="N37" s="56">
        <f t="shared" si="46"/>
        <v>0</v>
      </c>
      <c r="O37" s="56">
        <f t="shared" si="47"/>
        <v>1</v>
      </c>
      <c r="P37" s="56">
        <f t="shared" si="48"/>
        <v>0</v>
      </c>
      <c r="Q37" s="56">
        <f t="shared" si="49"/>
        <v>0</v>
      </c>
      <c r="R37" s="56"/>
      <c r="S37" s="55" t="s">
        <v>143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13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232</v>
      </c>
      <c r="D38" s="56"/>
      <c r="E38" s="56">
        <f t="shared" si="38"/>
        <v>0</v>
      </c>
      <c r="F38" s="56">
        <f t="shared" si="39"/>
        <v>0</v>
      </c>
      <c r="G38" s="56">
        <f t="shared" si="40"/>
        <v>4</v>
      </c>
      <c r="H38" s="56">
        <f t="shared" si="41"/>
        <v>0</v>
      </c>
      <c r="I38" s="56">
        <f t="shared" si="42"/>
        <v>0</v>
      </c>
      <c r="J38" s="56">
        <f t="shared" si="43"/>
        <v>1</v>
      </c>
      <c r="K38" s="57"/>
      <c r="L38" s="56">
        <f t="shared" si="44"/>
        <v>3</v>
      </c>
      <c r="M38" s="56">
        <f t="shared" si="45"/>
        <v>4</v>
      </c>
      <c r="N38" s="56">
        <f t="shared" si="46"/>
        <v>0</v>
      </c>
      <c r="O38" s="56">
        <f t="shared" si="47"/>
        <v>1</v>
      </c>
      <c r="P38" s="56">
        <f t="shared" si="48"/>
        <v>0</v>
      </c>
      <c r="Q38" s="56">
        <f t="shared" si="49"/>
        <v>0</v>
      </c>
      <c r="R38" s="56"/>
      <c r="S38" s="55" t="s">
        <v>174</v>
      </c>
      <c r="T38" s="34"/>
      <c r="U38" s="295">
        <v>15</v>
      </c>
      <c r="V38" s="338">
        <f>U38/Resumo!C159</f>
        <v>0.44117647058823528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0</v>
      </c>
      <c r="G39" s="56">
        <f t="shared" si="40"/>
        <v>4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4</v>
      </c>
      <c r="N39" s="56">
        <f t="shared" si="46"/>
        <v>0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0</v>
      </c>
      <c r="G40" s="67">
        <f t="shared" si="40"/>
        <v>4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4</v>
      </c>
      <c r="N40" s="67">
        <f t="shared" si="46"/>
        <v>0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5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20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5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Preto</v>
      </c>
      <c r="D43" s="49">
        <f>SUM(D44:D53)</f>
        <v>2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1</v>
      </c>
      <c r="S43" s="48" t="str">
        <f>C4</f>
        <v>Branco</v>
      </c>
      <c r="T43" s="34"/>
      <c r="U43" s="151" t="str">
        <f>IFERROR(VLOOKUP(V43,Resumo!$D$7:$E$147,2,FALSE),"")</f>
        <v/>
      </c>
      <c r="V43" s="116" t="s">
        <v>205</v>
      </c>
      <c r="W43" s="116">
        <f t="shared" ref="W43:AC58" si="50">COUNTIFS($C$4:$C$131,$V43,$B$4:$B$131,W$42)+COUNTIFS($S$4:$S$131,$V43,$B$4:$B$131,W$42)</f>
        <v>5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">
        <v>12</v>
      </c>
      <c r="D44" s="56"/>
      <c r="E44" s="56">
        <f t="shared" ref="E44:E53" si="51">IF((C44=""),0,IF($D$43=$R$43,1,IF($D$43&gt;$R$43,3,IF($D$43&lt;$R$43,0))))</f>
        <v>3</v>
      </c>
      <c r="F44" s="56">
        <f t="shared" ref="F44:F53" si="52">$D$43</f>
        <v>2</v>
      </c>
      <c r="G44" s="56">
        <f t="shared" ref="G44:G53" si="53">$R$43</f>
        <v>1</v>
      </c>
      <c r="H44" s="56">
        <f t="shared" ref="H44:H53" si="54">IF((C44=""),0,IF($D$43&gt;$R$43,1,0))</f>
        <v>1</v>
      </c>
      <c r="I44" s="56">
        <f t="shared" ref="I44:I53" si="55">IF((C44=""),0,IF($D$43=$R$43,1,0))</f>
        <v>0</v>
      </c>
      <c r="J44" s="56">
        <f t="shared" ref="J44:J53" si="56">IF((C44=""),0,IF($D$43&lt;$R$43,1,0))</f>
        <v>0</v>
      </c>
      <c r="K44" s="57"/>
      <c r="L44" s="56">
        <f t="shared" ref="L44:L53" si="57">IF((S44=""),0,IF($D$43=$R$43,1,IF($D$43&lt;$R$43,3,IF($D$43&gt;$R$43,0))))</f>
        <v>0</v>
      </c>
      <c r="M44" s="56">
        <f t="shared" ref="M44:M53" si="58">$R$43</f>
        <v>1</v>
      </c>
      <c r="N44" s="56">
        <f t="shared" ref="N44:N53" si="59">$D$43</f>
        <v>2</v>
      </c>
      <c r="O44" s="56">
        <f t="shared" ref="O44:O53" si="60">IF((S44=""),0,IF($D$43&lt;$R$43,1,0))</f>
        <v>0</v>
      </c>
      <c r="P44" s="56">
        <f t="shared" ref="P44:P53" si="61">IF((S44=""),0,IF($D$43=$R$43,1,0))</f>
        <v>0</v>
      </c>
      <c r="Q44" s="56">
        <f t="shared" ref="Q44:Q53" si="62">IF((S44=""),0,IF($D$43&gt;$R$43,1,0))</f>
        <v>1</v>
      </c>
      <c r="R44" s="56"/>
      <c r="S44" s="55" t="str">
        <f>$S$5</f>
        <v>Jean</v>
      </c>
      <c r="T44" s="34"/>
      <c r="U44" s="153" t="str">
        <f>IFERROR(VLOOKUP(V44,Resumo!$D$7:$E$147,2,FALSE),"")</f>
        <v>A</v>
      </c>
      <c r="V44" s="114" t="s">
        <v>12</v>
      </c>
      <c r="W44" s="114">
        <f t="shared" si="50"/>
        <v>4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 t="s">
        <v>84</v>
      </c>
      <c r="D45" s="56"/>
      <c r="E45" s="56">
        <f t="shared" si="51"/>
        <v>3</v>
      </c>
      <c r="F45" s="56">
        <f t="shared" si="52"/>
        <v>2</v>
      </c>
      <c r="G45" s="56">
        <f t="shared" si="53"/>
        <v>1</v>
      </c>
      <c r="H45" s="56">
        <f t="shared" si="54"/>
        <v>1</v>
      </c>
      <c r="I45" s="56">
        <f t="shared" si="55"/>
        <v>0</v>
      </c>
      <c r="J45" s="56">
        <f t="shared" si="56"/>
        <v>0</v>
      </c>
      <c r="K45" s="57"/>
      <c r="L45" s="56">
        <f t="shared" si="57"/>
        <v>0</v>
      </c>
      <c r="M45" s="56">
        <f t="shared" si="58"/>
        <v>1</v>
      </c>
      <c r="N45" s="56">
        <f t="shared" si="59"/>
        <v>2</v>
      </c>
      <c r="O45" s="56">
        <f t="shared" si="60"/>
        <v>0</v>
      </c>
      <c r="P45" s="56">
        <f t="shared" si="61"/>
        <v>0</v>
      </c>
      <c r="Q45" s="56">
        <f t="shared" si="62"/>
        <v>1</v>
      </c>
      <c r="R45" s="56"/>
      <c r="S45" s="55" t="s">
        <v>114</v>
      </c>
      <c r="T45" s="34"/>
      <c r="U45" s="153" t="str">
        <f>IFERROR(VLOOKUP(V45,Resumo!$D$7:$E$147,2,FALSE),"")</f>
        <v>V</v>
      </c>
      <c r="V45" s="114" t="s">
        <v>13</v>
      </c>
      <c r="W45" s="114">
        <f t="shared" si="50"/>
        <v>0</v>
      </c>
      <c r="X45" s="114">
        <f t="shared" si="50"/>
        <v>1</v>
      </c>
      <c r="Y45" s="114">
        <f t="shared" si="50"/>
        <v>0</v>
      </c>
      <c r="Z45" s="114">
        <f t="shared" si="50"/>
        <v>0</v>
      </c>
      <c r="AA45" s="114">
        <f t="shared" si="50"/>
        <v>3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 t="s">
        <v>173</v>
      </c>
      <c r="D46" s="56"/>
      <c r="E46" s="56">
        <f t="shared" si="51"/>
        <v>3</v>
      </c>
      <c r="F46" s="56">
        <f t="shared" si="52"/>
        <v>2</v>
      </c>
      <c r="G46" s="56">
        <f t="shared" si="53"/>
        <v>1</v>
      </c>
      <c r="H46" s="56">
        <f t="shared" si="54"/>
        <v>1</v>
      </c>
      <c r="I46" s="56">
        <f t="shared" si="55"/>
        <v>0</v>
      </c>
      <c r="J46" s="56">
        <f t="shared" si="56"/>
        <v>0</v>
      </c>
      <c r="K46" s="57"/>
      <c r="L46" s="56">
        <f t="shared" si="57"/>
        <v>0</v>
      </c>
      <c r="M46" s="56">
        <f t="shared" si="58"/>
        <v>1</v>
      </c>
      <c r="N46" s="56">
        <f t="shared" si="59"/>
        <v>2</v>
      </c>
      <c r="O46" s="56">
        <f t="shared" si="60"/>
        <v>0</v>
      </c>
      <c r="P46" s="56">
        <f t="shared" si="61"/>
        <v>0</v>
      </c>
      <c r="Q46" s="56">
        <f t="shared" si="62"/>
        <v>1</v>
      </c>
      <c r="R46" s="56"/>
      <c r="S46" s="55" t="s">
        <v>145</v>
      </c>
      <c r="T46" s="34"/>
      <c r="U46" s="153" t="str">
        <f>IFERROR(VLOOKUP(V46,Resumo!$D$7:$E$147,2,FALSE),"")</f>
        <v>M</v>
      </c>
      <c r="V46" s="114" t="s">
        <v>143</v>
      </c>
      <c r="W46" s="114">
        <f t="shared" si="50"/>
        <v>0</v>
      </c>
      <c r="X46" s="114">
        <f t="shared" si="50"/>
        <v>0</v>
      </c>
      <c r="Y46" s="114">
        <f t="shared" si="50"/>
        <v>0</v>
      </c>
      <c r="Z46" s="114">
        <f t="shared" si="50"/>
        <v>0</v>
      </c>
      <c r="AA46" s="114">
        <f t="shared" si="50"/>
        <v>0</v>
      </c>
      <c r="AB46" s="114">
        <f t="shared" si="50"/>
        <v>4</v>
      </c>
      <c r="AC46" s="154">
        <f t="shared" si="50"/>
        <v>0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 t="s">
        <v>116</v>
      </c>
      <c r="D47" s="56"/>
      <c r="E47" s="56">
        <f t="shared" si="51"/>
        <v>3</v>
      </c>
      <c r="F47" s="56">
        <f t="shared" si="52"/>
        <v>2</v>
      </c>
      <c r="G47" s="56">
        <f t="shared" si="53"/>
        <v>1</v>
      </c>
      <c r="H47" s="56">
        <f t="shared" si="54"/>
        <v>1</v>
      </c>
      <c r="I47" s="56">
        <f t="shared" si="55"/>
        <v>0</v>
      </c>
      <c r="J47" s="56">
        <f t="shared" si="56"/>
        <v>0</v>
      </c>
      <c r="K47" s="57"/>
      <c r="L47" s="56">
        <f t="shared" si="57"/>
        <v>0</v>
      </c>
      <c r="M47" s="56">
        <f t="shared" si="58"/>
        <v>1</v>
      </c>
      <c r="N47" s="56">
        <f t="shared" si="59"/>
        <v>2</v>
      </c>
      <c r="O47" s="56">
        <f t="shared" si="60"/>
        <v>0</v>
      </c>
      <c r="P47" s="56">
        <f t="shared" si="61"/>
        <v>0</v>
      </c>
      <c r="Q47" s="56">
        <f t="shared" si="62"/>
        <v>1</v>
      </c>
      <c r="R47" s="56"/>
      <c r="S47" s="55" t="s">
        <v>197</v>
      </c>
      <c r="T47" s="34"/>
      <c r="U47" s="153" t="str">
        <f>IFERROR(VLOOKUP(V47,Resumo!$D$7:$E$147,2,FALSE),"")</f>
        <v>L</v>
      </c>
      <c r="V47" s="114" t="s">
        <v>114</v>
      </c>
      <c r="W47" s="114">
        <f t="shared" si="50"/>
        <v>0</v>
      </c>
      <c r="X47" s="114">
        <f t="shared" si="50"/>
        <v>5</v>
      </c>
      <c r="Y47" s="114">
        <f t="shared" si="50"/>
        <v>0</v>
      </c>
      <c r="Z47" s="114">
        <f t="shared" si="50"/>
        <v>0</v>
      </c>
      <c r="AA47" s="114">
        <f t="shared" si="50"/>
        <v>0</v>
      </c>
      <c r="AB47" s="114">
        <f t="shared" si="50"/>
        <v>0</v>
      </c>
      <c r="AC47" s="154">
        <f t="shared" si="50"/>
        <v>0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 t="s">
        <v>13</v>
      </c>
      <c r="D48" s="56"/>
      <c r="E48" s="56">
        <f t="shared" si="51"/>
        <v>3</v>
      </c>
      <c r="F48" s="56">
        <f t="shared" si="52"/>
        <v>2</v>
      </c>
      <c r="G48" s="56">
        <f t="shared" si="53"/>
        <v>1</v>
      </c>
      <c r="H48" s="56">
        <f t="shared" si="54"/>
        <v>1</v>
      </c>
      <c r="I48" s="56">
        <f t="shared" si="55"/>
        <v>0</v>
      </c>
      <c r="J48" s="56">
        <f t="shared" si="56"/>
        <v>0</v>
      </c>
      <c r="K48" s="57"/>
      <c r="L48" s="56">
        <f t="shared" si="57"/>
        <v>0</v>
      </c>
      <c r="M48" s="56">
        <f t="shared" si="58"/>
        <v>1</v>
      </c>
      <c r="N48" s="56">
        <f t="shared" si="59"/>
        <v>2</v>
      </c>
      <c r="O48" s="56">
        <f t="shared" si="60"/>
        <v>0</v>
      </c>
      <c r="P48" s="56">
        <f t="shared" si="61"/>
        <v>0</v>
      </c>
      <c r="Q48" s="56">
        <f t="shared" si="62"/>
        <v>1</v>
      </c>
      <c r="R48" s="56"/>
      <c r="S48" s="55" t="s">
        <v>172</v>
      </c>
      <c r="T48" s="34"/>
      <c r="U48" s="153" t="str">
        <f>IFERROR(VLOOKUP(V48,Resumo!$D$7:$E$147,2,FALSE),"")</f>
        <v>L</v>
      </c>
      <c r="V48" s="114" t="s">
        <v>173</v>
      </c>
      <c r="W48" s="114">
        <f t="shared" si="50"/>
        <v>0</v>
      </c>
      <c r="X48" s="114">
        <f t="shared" si="50"/>
        <v>0</v>
      </c>
      <c r="Y48" s="114">
        <f t="shared" si="50"/>
        <v>3</v>
      </c>
      <c r="Z48" s="114">
        <f t="shared" si="50"/>
        <v>1</v>
      </c>
      <c r="AA48" s="114">
        <f t="shared" si="50"/>
        <v>0</v>
      </c>
      <c r="AB48" s="114">
        <f t="shared" si="50"/>
        <v>0</v>
      </c>
      <c r="AC48" s="154">
        <f t="shared" si="50"/>
        <v>0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 t="s">
        <v>15</v>
      </c>
      <c r="D49" s="56">
        <v>1</v>
      </c>
      <c r="E49" s="56">
        <f t="shared" si="51"/>
        <v>3</v>
      </c>
      <c r="F49" s="56">
        <f t="shared" si="52"/>
        <v>2</v>
      </c>
      <c r="G49" s="56">
        <f t="shared" si="53"/>
        <v>1</v>
      </c>
      <c r="H49" s="56">
        <f t="shared" si="54"/>
        <v>1</v>
      </c>
      <c r="I49" s="56">
        <f t="shared" si="55"/>
        <v>0</v>
      </c>
      <c r="J49" s="56">
        <f t="shared" si="56"/>
        <v>0</v>
      </c>
      <c r="K49" s="57"/>
      <c r="L49" s="56">
        <f t="shared" si="57"/>
        <v>0</v>
      </c>
      <c r="M49" s="56">
        <f t="shared" si="58"/>
        <v>1</v>
      </c>
      <c r="N49" s="56">
        <f t="shared" si="59"/>
        <v>2</v>
      </c>
      <c r="O49" s="56">
        <f t="shared" si="60"/>
        <v>0</v>
      </c>
      <c r="P49" s="56">
        <f t="shared" si="61"/>
        <v>0</v>
      </c>
      <c r="Q49" s="56">
        <f t="shared" si="62"/>
        <v>1</v>
      </c>
      <c r="R49" s="56"/>
      <c r="S49" s="55" t="s">
        <v>147</v>
      </c>
      <c r="T49" s="34"/>
      <c r="U49" s="153" t="str">
        <f>IFERROR(VLOOKUP(V49,Resumo!$D$7:$E$147,2,FALSE),"")</f>
        <v>M</v>
      </c>
      <c r="V49" s="114" t="s">
        <v>15</v>
      </c>
      <c r="W49" s="114">
        <f t="shared" si="50"/>
        <v>0</v>
      </c>
      <c r="X49" s="114">
        <f t="shared" si="50"/>
        <v>0</v>
      </c>
      <c r="Y49" s="114">
        <f t="shared" si="50"/>
        <v>0</v>
      </c>
      <c r="Z49" s="114">
        <f t="shared" si="50"/>
        <v>0</v>
      </c>
      <c r="AA49" s="114">
        <f t="shared" si="50"/>
        <v>0</v>
      </c>
      <c r="AB49" s="114">
        <f t="shared" si="50"/>
        <v>4</v>
      </c>
      <c r="AC49" s="154">
        <f t="shared" si="50"/>
        <v>0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 t="s">
        <v>143</v>
      </c>
      <c r="D50" s="56">
        <v>1</v>
      </c>
      <c r="E50" s="56">
        <f t="shared" si="51"/>
        <v>3</v>
      </c>
      <c r="F50" s="56">
        <f t="shared" si="52"/>
        <v>2</v>
      </c>
      <c r="G50" s="56">
        <f t="shared" si="53"/>
        <v>1</v>
      </c>
      <c r="H50" s="56">
        <f t="shared" si="54"/>
        <v>1</v>
      </c>
      <c r="I50" s="56">
        <f t="shared" si="55"/>
        <v>0</v>
      </c>
      <c r="J50" s="56">
        <f t="shared" si="56"/>
        <v>0</v>
      </c>
      <c r="K50" s="57"/>
      <c r="L50" s="56">
        <f t="shared" si="57"/>
        <v>0</v>
      </c>
      <c r="M50" s="56">
        <f t="shared" si="58"/>
        <v>1</v>
      </c>
      <c r="N50" s="56">
        <f t="shared" si="59"/>
        <v>2</v>
      </c>
      <c r="O50" s="56">
        <f t="shared" si="60"/>
        <v>0</v>
      </c>
      <c r="P50" s="56">
        <f t="shared" si="61"/>
        <v>0</v>
      </c>
      <c r="Q50" s="56">
        <f t="shared" si="62"/>
        <v>1</v>
      </c>
      <c r="R50" s="56"/>
      <c r="S50" s="55" t="s">
        <v>247</v>
      </c>
      <c r="T50" s="34"/>
      <c r="U50" s="153" t="str">
        <f>IFERROR(VLOOKUP(V50,Resumo!$D$7:$E$147,2,FALSE),"")</f>
        <v>L</v>
      </c>
      <c r="V50" s="114" t="s">
        <v>197</v>
      </c>
      <c r="W50" s="114">
        <f t="shared" si="50"/>
        <v>0</v>
      </c>
      <c r="X50" s="114">
        <f t="shared" si="50"/>
        <v>0</v>
      </c>
      <c r="Y50" s="114">
        <f t="shared" si="50"/>
        <v>0</v>
      </c>
      <c r="Z50" s="114">
        <f t="shared" si="50"/>
        <v>5</v>
      </c>
      <c r="AA50" s="114">
        <f t="shared" si="50"/>
        <v>0</v>
      </c>
      <c r="AB50" s="114">
        <f t="shared" si="50"/>
        <v>0</v>
      </c>
      <c r="AC50" s="154">
        <f t="shared" si="50"/>
        <v>0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 t="s">
        <v>174</v>
      </c>
      <c r="D51" s="56"/>
      <c r="E51" s="56">
        <f t="shared" si="51"/>
        <v>3</v>
      </c>
      <c r="F51" s="56">
        <f t="shared" si="52"/>
        <v>2</v>
      </c>
      <c r="G51" s="56">
        <f t="shared" si="53"/>
        <v>1</v>
      </c>
      <c r="H51" s="56">
        <f t="shared" si="54"/>
        <v>1</v>
      </c>
      <c r="I51" s="56">
        <f t="shared" si="55"/>
        <v>0</v>
      </c>
      <c r="J51" s="56">
        <f t="shared" si="56"/>
        <v>0</v>
      </c>
      <c r="K51" s="57"/>
      <c r="L51" s="56">
        <f t="shared" si="57"/>
        <v>0</v>
      </c>
      <c r="M51" s="56">
        <f t="shared" si="58"/>
        <v>1</v>
      </c>
      <c r="N51" s="56">
        <f t="shared" si="59"/>
        <v>2</v>
      </c>
      <c r="O51" s="56">
        <f t="shared" si="60"/>
        <v>0</v>
      </c>
      <c r="P51" s="56">
        <f t="shared" si="61"/>
        <v>0</v>
      </c>
      <c r="Q51" s="56">
        <f t="shared" si="62"/>
        <v>1</v>
      </c>
      <c r="R51" s="56">
        <v>1</v>
      </c>
      <c r="S51" s="55" t="s">
        <v>148</v>
      </c>
      <c r="T51" s="34"/>
      <c r="U51" s="153" t="str">
        <f>IFERROR(VLOOKUP(V51,Resumo!$D$7:$E$147,2,FALSE),"")</f>
        <v>M</v>
      </c>
      <c r="V51" s="114" t="s">
        <v>172</v>
      </c>
      <c r="W51" s="114">
        <f t="shared" si="50"/>
        <v>0</v>
      </c>
      <c r="X51" s="114">
        <f t="shared" si="50"/>
        <v>0</v>
      </c>
      <c r="Y51" s="114">
        <f t="shared" si="50"/>
        <v>0</v>
      </c>
      <c r="Z51" s="114">
        <f t="shared" si="50"/>
        <v>0</v>
      </c>
      <c r="AA51" s="114">
        <f t="shared" si="50"/>
        <v>4</v>
      </c>
      <c r="AB51" s="114">
        <f t="shared" si="50"/>
        <v>1</v>
      </c>
      <c r="AC51" s="154">
        <f t="shared" si="50"/>
        <v>0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2</v>
      </c>
      <c r="G52" s="56">
        <f t="shared" si="53"/>
        <v>1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1</v>
      </c>
      <c r="N52" s="56">
        <f t="shared" si="59"/>
        <v>2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M</v>
      </c>
      <c r="V52" s="114" t="s">
        <v>174</v>
      </c>
      <c r="W52" s="114">
        <f t="shared" si="50"/>
        <v>0</v>
      </c>
      <c r="X52" s="114">
        <f t="shared" si="50"/>
        <v>0</v>
      </c>
      <c r="Y52" s="114">
        <f t="shared" si="50"/>
        <v>0</v>
      </c>
      <c r="Z52" s="114">
        <f t="shared" si="50"/>
        <v>0</v>
      </c>
      <c r="AA52" s="114">
        <f t="shared" si="50"/>
        <v>1</v>
      </c>
      <c r="AB52" s="114">
        <f t="shared" si="50"/>
        <v>0</v>
      </c>
      <c r="AC52" s="154">
        <f t="shared" si="50"/>
        <v>3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2</v>
      </c>
      <c r="G53" s="67">
        <f t="shared" si="53"/>
        <v>1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1</v>
      </c>
      <c r="N53" s="67">
        <f t="shared" si="59"/>
        <v>2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M</v>
      </c>
      <c r="V53" s="114" t="s">
        <v>116</v>
      </c>
      <c r="W53" s="114">
        <f t="shared" si="50"/>
        <v>0</v>
      </c>
      <c r="X53" s="114">
        <f t="shared" si="50"/>
        <v>0</v>
      </c>
      <c r="Y53" s="114">
        <f t="shared" si="50"/>
        <v>0</v>
      </c>
      <c r="Z53" s="114">
        <f t="shared" si="50"/>
        <v>4</v>
      </c>
      <c r="AA53" s="114">
        <f t="shared" si="50"/>
        <v>0</v>
      </c>
      <c r="AB53" s="114">
        <f t="shared" si="50"/>
        <v>0</v>
      </c>
      <c r="AC53" s="154">
        <f t="shared" si="50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M</v>
      </c>
      <c r="V54" s="114" t="s">
        <v>147</v>
      </c>
      <c r="W54" s="114">
        <f t="shared" si="50"/>
        <v>0</v>
      </c>
      <c r="X54" s="114">
        <f t="shared" si="50"/>
        <v>0</v>
      </c>
      <c r="Y54" s="114">
        <f t="shared" si="50"/>
        <v>0</v>
      </c>
      <c r="Z54" s="114">
        <f t="shared" si="50"/>
        <v>0</v>
      </c>
      <c r="AA54" s="114">
        <f t="shared" si="50"/>
        <v>0</v>
      </c>
      <c r="AB54" s="114">
        <f t="shared" si="50"/>
        <v>4</v>
      </c>
      <c r="AC54" s="154">
        <f t="shared" si="50"/>
        <v>0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Z</v>
      </c>
      <c r="V55" s="114" t="s">
        <v>84</v>
      </c>
      <c r="W55" s="114">
        <f t="shared" si="50"/>
        <v>0</v>
      </c>
      <c r="X55" s="114">
        <f t="shared" si="50"/>
        <v>4</v>
      </c>
      <c r="Y55" s="114">
        <f t="shared" si="50"/>
        <v>0</v>
      </c>
      <c r="Z55" s="114">
        <f t="shared" si="50"/>
        <v>0</v>
      </c>
      <c r="AA55" s="114">
        <f t="shared" si="50"/>
        <v>0</v>
      </c>
      <c r="AB55" s="114">
        <f t="shared" si="50"/>
        <v>0</v>
      </c>
      <c r="AC55" s="154">
        <f t="shared" si="50"/>
        <v>0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 t="str">
        <f>C4</f>
        <v>Branco</v>
      </c>
      <c r="D56" s="49">
        <f>SUM(D57:D66)</f>
        <v>1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0</v>
      </c>
      <c r="S56" s="48" t="str">
        <f>S4</f>
        <v>Preto</v>
      </c>
      <c r="T56" s="34"/>
      <c r="U56" s="153" t="str">
        <f>IFERROR(VLOOKUP(V56,Resumo!$D$7:$E$147,2,FALSE),"")</f>
        <v>L</v>
      </c>
      <c r="V56" s="114" t="s">
        <v>145</v>
      </c>
      <c r="W56" s="114">
        <f t="shared" si="50"/>
        <v>0</v>
      </c>
      <c r="X56" s="114">
        <f t="shared" si="50"/>
        <v>0</v>
      </c>
      <c r="Y56" s="114">
        <f t="shared" si="50"/>
        <v>3</v>
      </c>
      <c r="Z56" s="114">
        <f t="shared" si="50"/>
        <v>0</v>
      </c>
      <c r="AA56" s="114">
        <f t="shared" si="50"/>
        <v>0</v>
      </c>
      <c r="AB56" s="114">
        <f t="shared" si="50"/>
        <v>0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 t="s">
        <v>12</v>
      </c>
      <c r="D57" s="56"/>
      <c r="E57" s="56">
        <f t="shared" ref="E57:E66" si="63">IF((C57=""),0,IF($D$56=$R$56,1,IF($D$56&gt;$R$56,3,IF($D$56&lt;$R$56,0))))</f>
        <v>3</v>
      </c>
      <c r="F57" s="56">
        <f t="shared" ref="F57:F66" si="64">$D$56</f>
        <v>1</v>
      </c>
      <c r="G57" s="56">
        <f t="shared" ref="G57:G66" si="65">$R$56</f>
        <v>0</v>
      </c>
      <c r="H57" s="56">
        <f t="shared" ref="H57:H66" si="66">IF((C57=""),0,IF($D$56&gt;$R$56,1,0))</f>
        <v>1</v>
      </c>
      <c r="I57" s="56">
        <f t="shared" ref="I57:I66" si="67">IF((C57=""),0,IF($D$56=$R$56,1,0))</f>
        <v>0</v>
      </c>
      <c r="J57" s="56">
        <f t="shared" ref="J57:J66" si="68">IF((C57=""),0,IF($D$56&lt;$R$56,1,0))</f>
        <v>0</v>
      </c>
      <c r="K57" s="57"/>
      <c r="L57" s="56">
        <f t="shared" ref="L57:L66" si="69">IF((S57=""),0,IF($D$56=$R$56,1,IF($D$56&lt;$R$56,3,IF($D$56&gt;$R$56,0))))</f>
        <v>0</v>
      </c>
      <c r="M57" s="56">
        <f t="shared" ref="M57:M66" si="70">$R$56</f>
        <v>0</v>
      </c>
      <c r="N57" s="56">
        <f t="shared" ref="N57:N66" si="71">$D$56</f>
        <v>1</v>
      </c>
      <c r="O57" s="56">
        <f t="shared" ref="O57:O66" si="72">IF((S57=""),0,IF($D$56&lt;$R$56,1,0))</f>
        <v>0</v>
      </c>
      <c r="P57" s="56">
        <f t="shared" ref="P57:P66" si="73">IF((S57=""),0,IF($D$56=$R$56,1,0))</f>
        <v>0</v>
      </c>
      <c r="Q57" s="56">
        <f t="shared" ref="Q57:Q66" si="74">IF((S57=""),0,IF($D$56&gt;$R$56,1,0))</f>
        <v>1</v>
      </c>
      <c r="R57" s="56"/>
      <c r="S57" s="55" t="str">
        <f>S5</f>
        <v>Jean</v>
      </c>
      <c r="T57" s="34"/>
      <c r="U57" s="153" t="str">
        <f>IFERROR(VLOOKUP(V57,Resumo!$D$7:$E$147,2,FALSE),"")</f>
        <v>V</v>
      </c>
      <c r="V57" s="114" t="s">
        <v>247</v>
      </c>
      <c r="W57" s="114">
        <f t="shared" si="50"/>
        <v>0</v>
      </c>
      <c r="X57" s="114">
        <f t="shared" si="50"/>
        <v>0</v>
      </c>
      <c r="Y57" s="114">
        <f t="shared" si="50"/>
        <v>0</v>
      </c>
      <c r="Z57" s="114">
        <f t="shared" si="50"/>
        <v>0</v>
      </c>
      <c r="AA57" s="114">
        <f t="shared" si="50"/>
        <v>2</v>
      </c>
      <c r="AB57" s="114">
        <f t="shared" si="50"/>
        <v>2</v>
      </c>
      <c r="AC57" s="154">
        <f t="shared" si="50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 t="s">
        <v>114</v>
      </c>
      <c r="D58" s="56"/>
      <c r="E58" s="56">
        <f t="shared" si="63"/>
        <v>3</v>
      </c>
      <c r="F58" s="56">
        <f t="shared" si="64"/>
        <v>1</v>
      </c>
      <c r="G58" s="56">
        <f t="shared" si="65"/>
        <v>0</v>
      </c>
      <c r="H58" s="56">
        <f t="shared" si="66"/>
        <v>1</v>
      </c>
      <c r="I58" s="56">
        <f t="shared" si="67"/>
        <v>0</v>
      </c>
      <c r="J58" s="56">
        <f t="shared" si="68"/>
        <v>0</v>
      </c>
      <c r="K58" s="57"/>
      <c r="L58" s="56">
        <f t="shared" si="69"/>
        <v>0</v>
      </c>
      <c r="M58" s="56">
        <f t="shared" si="70"/>
        <v>0</v>
      </c>
      <c r="N58" s="56">
        <f t="shared" si="71"/>
        <v>1</v>
      </c>
      <c r="O58" s="56">
        <f t="shared" si="72"/>
        <v>0</v>
      </c>
      <c r="P58" s="56">
        <f t="shared" si="73"/>
        <v>0</v>
      </c>
      <c r="Q58" s="56">
        <f t="shared" si="74"/>
        <v>1</v>
      </c>
      <c r="R58" s="56"/>
      <c r="S58" s="55" t="s">
        <v>13</v>
      </c>
      <c r="T58" s="34"/>
      <c r="U58" s="153" t="str">
        <f>IFERROR(VLOOKUP(V58,Resumo!$D$7:$E$147,2,FALSE),"")</f>
        <v>A</v>
      </c>
      <c r="V58" s="114" t="s">
        <v>148</v>
      </c>
      <c r="W58" s="114">
        <f t="shared" si="50"/>
        <v>0</v>
      </c>
      <c r="X58" s="114">
        <f t="shared" si="50"/>
        <v>0</v>
      </c>
      <c r="Y58" s="114">
        <f t="shared" si="50"/>
        <v>0</v>
      </c>
      <c r="Z58" s="114">
        <f t="shared" si="50"/>
        <v>0</v>
      </c>
      <c r="AA58" s="114">
        <f t="shared" si="50"/>
        <v>0</v>
      </c>
      <c r="AB58" s="114">
        <f t="shared" si="50"/>
        <v>0</v>
      </c>
      <c r="AC58" s="154">
        <f t="shared" si="50"/>
        <v>4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 t="s">
        <v>206</v>
      </c>
      <c r="D59" s="56"/>
      <c r="E59" s="56">
        <f t="shared" si="63"/>
        <v>3</v>
      </c>
      <c r="F59" s="56">
        <f t="shared" si="64"/>
        <v>1</v>
      </c>
      <c r="G59" s="56">
        <f t="shared" si="65"/>
        <v>0</v>
      </c>
      <c r="H59" s="56">
        <f t="shared" si="66"/>
        <v>1</v>
      </c>
      <c r="I59" s="56">
        <f t="shared" si="67"/>
        <v>0</v>
      </c>
      <c r="J59" s="56">
        <f t="shared" si="68"/>
        <v>0</v>
      </c>
      <c r="K59" s="57"/>
      <c r="L59" s="56">
        <f t="shared" si="69"/>
        <v>0</v>
      </c>
      <c r="M59" s="56">
        <f t="shared" si="70"/>
        <v>0</v>
      </c>
      <c r="N59" s="56">
        <f t="shared" si="71"/>
        <v>1</v>
      </c>
      <c r="O59" s="56">
        <f t="shared" si="72"/>
        <v>0</v>
      </c>
      <c r="P59" s="56">
        <f t="shared" si="73"/>
        <v>0</v>
      </c>
      <c r="Q59" s="56">
        <f t="shared" si="74"/>
        <v>1</v>
      </c>
      <c r="R59" s="56"/>
      <c r="S59" s="55" t="s">
        <v>230</v>
      </c>
      <c r="T59" s="34"/>
      <c r="U59" s="153" t="str">
        <f>IFERROR(VLOOKUP(V59,Resumo!$D$7:$E$147,2,FALSE),"")</f>
        <v/>
      </c>
      <c r="V59" s="114" t="s">
        <v>232</v>
      </c>
      <c r="W59" s="114">
        <f t="shared" ref="W59:AC74" si="75">COUNTIFS($C$4:$C$131,$V59,$B$4:$B$131,W$42)+COUNTIFS($S$4:$S$131,$V59,$B$4:$B$131,W$42)</f>
        <v>0</v>
      </c>
      <c r="X59" s="114">
        <f t="shared" si="75"/>
        <v>0</v>
      </c>
      <c r="Y59" s="114">
        <f t="shared" si="75"/>
        <v>0</v>
      </c>
      <c r="Z59" s="114">
        <f t="shared" si="75"/>
        <v>0</v>
      </c>
      <c r="AA59" s="114">
        <f t="shared" si="75"/>
        <v>0</v>
      </c>
      <c r="AB59" s="114">
        <f t="shared" si="75"/>
        <v>0</v>
      </c>
      <c r="AC59" s="154">
        <f t="shared" si="75"/>
        <v>3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 t="s">
        <v>197</v>
      </c>
      <c r="D60" s="56">
        <v>1</v>
      </c>
      <c r="E60" s="56">
        <f t="shared" si="63"/>
        <v>3</v>
      </c>
      <c r="F60" s="56">
        <f t="shared" si="64"/>
        <v>1</v>
      </c>
      <c r="G60" s="56">
        <f t="shared" si="65"/>
        <v>0</v>
      </c>
      <c r="H60" s="56">
        <f t="shared" si="66"/>
        <v>1</v>
      </c>
      <c r="I60" s="56">
        <f t="shared" si="67"/>
        <v>0</v>
      </c>
      <c r="J60" s="56">
        <f t="shared" si="68"/>
        <v>0</v>
      </c>
      <c r="K60" s="57"/>
      <c r="L60" s="56">
        <f t="shared" si="69"/>
        <v>0</v>
      </c>
      <c r="M60" s="56">
        <f t="shared" si="70"/>
        <v>0</v>
      </c>
      <c r="N60" s="56">
        <f t="shared" si="71"/>
        <v>1</v>
      </c>
      <c r="O60" s="56">
        <f t="shared" si="72"/>
        <v>0</v>
      </c>
      <c r="P60" s="56">
        <f t="shared" si="73"/>
        <v>0</v>
      </c>
      <c r="Q60" s="56">
        <f t="shared" si="74"/>
        <v>1</v>
      </c>
      <c r="R60" s="56"/>
      <c r="S60" s="55" t="s">
        <v>173</v>
      </c>
      <c r="T60" s="34"/>
      <c r="U60" s="153" t="str">
        <f>IFERROR(VLOOKUP(V60,Resumo!$D$7:$E$147,2,FALSE),"")</f>
        <v/>
      </c>
      <c r="V60" s="114" t="s">
        <v>206</v>
      </c>
      <c r="W60" s="114">
        <f t="shared" si="75"/>
        <v>0</v>
      </c>
      <c r="X60" s="114">
        <f t="shared" si="75"/>
        <v>0</v>
      </c>
      <c r="Y60" s="114">
        <f t="shared" si="75"/>
        <v>1</v>
      </c>
      <c r="Z60" s="114">
        <f t="shared" si="75"/>
        <v>0</v>
      </c>
      <c r="AA60" s="114">
        <f t="shared" si="75"/>
        <v>0</v>
      </c>
      <c r="AB60" s="114">
        <f t="shared" si="75"/>
        <v>2</v>
      </c>
      <c r="AC60" s="154">
        <f t="shared" si="75"/>
        <v>0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 t="s">
        <v>172</v>
      </c>
      <c r="D61" s="56"/>
      <c r="E61" s="56">
        <f t="shared" si="63"/>
        <v>3</v>
      </c>
      <c r="F61" s="56">
        <f t="shared" si="64"/>
        <v>1</v>
      </c>
      <c r="G61" s="56">
        <f t="shared" si="65"/>
        <v>0</v>
      </c>
      <c r="H61" s="56">
        <f t="shared" si="66"/>
        <v>1</v>
      </c>
      <c r="I61" s="56">
        <f t="shared" si="67"/>
        <v>0</v>
      </c>
      <c r="J61" s="56">
        <f t="shared" si="68"/>
        <v>0</v>
      </c>
      <c r="K61" s="57"/>
      <c r="L61" s="56">
        <f t="shared" si="69"/>
        <v>0</v>
      </c>
      <c r="M61" s="56">
        <f t="shared" si="70"/>
        <v>0</v>
      </c>
      <c r="N61" s="56">
        <f t="shared" si="71"/>
        <v>1</v>
      </c>
      <c r="O61" s="56">
        <f t="shared" si="72"/>
        <v>0</v>
      </c>
      <c r="P61" s="56">
        <f t="shared" si="73"/>
        <v>0</v>
      </c>
      <c r="Q61" s="56">
        <f t="shared" si="74"/>
        <v>1</v>
      </c>
      <c r="R61" s="56"/>
      <c r="S61" s="55" t="s">
        <v>174</v>
      </c>
      <c r="T61" s="34"/>
      <c r="U61" s="153" t="str">
        <f>IFERROR(VLOOKUP(V61,Resumo!$D$7:$E$147,2,FALSE),"")</f>
        <v/>
      </c>
      <c r="V61" s="114" t="s">
        <v>248</v>
      </c>
      <c r="W61" s="114">
        <f t="shared" si="75"/>
        <v>1</v>
      </c>
      <c r="X61" s="114">
        <f t="shared" si="75"/>
        <v>0</v>
      </c>
      <c r="Y61" s="114">
        <f t="shared" si="75"/>
        <v>0</v>
      </c>
      <c r="Z61" s="114">
        <f t="shared" si="75"/>
        <v>0</v>
      </c>
      <c r="AA61" s="114">
        <f t="shared" si="75"/>
        <v>0</v>
      </c>
      <c r="AB61" s="114">
        <f t="shared" si="75"/>
        <v>3</v>
      </c>
      <c r="AC61" s="154">
        <f t="shared" si="75"/>
        <v>0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 t="s">
        <v>147</v>
      </c>
      <c r="D62" s="56"/>
      <c r="E62" s="56">
        <f t="shared" si="63"/>
        <v>3</v>
      </c>
      <c r="F62" s="56">
        <f t="shared" si="64"/>
        <v>1</v>
      </c>
      <c r="G62" s="56">
        <f t="shared" si="65"/>
        <v>0</v>
      </c>
      <c r="H62" s="56">
        <f t="shared" si="66"/>
        <v>1</v>
      </c>
      <c r="I62" s="56">
        <f t="shared" si="67"/>
        <v>0</v>
      </c>
      <c r="J62" s="56">
        <f t="shared" si="68"/>
        <v>0</v>
      </c>
      <c r="K62" s="57"/>
      <c r="L62" s="56">
        <f t="shared" si="69"/>
        <v>0</v>
      </c>
      <c r="M62" s="56">
        <f t="shared" si="70"/>
        <v>0</v>
      </c>
      <c r="N62" s="56">
        <f t="shared" si="71"/>
        <v>1</v>
      </c>
      <c r="O62" s="56">
        <f t="shared" si="72"/>
        <v>0</v>
      </c>
      <c r="P62" s="56">
        <f t="shared" si="73"/>
        <v>0</v>
      </c>
      <c r="Q62" s="56">
        <f t="shared" si="74"/>
        <v>1</v>
      </c>
      <c r="R62" s="56"/>
      <c r="S62" s="55" t="s">
        <v>15</v>
      </c>
      <c r="T62" s="34"/>
      <c r="U62" s="153" t="str">
        <f>IFERROR(VLOOKUP(V62,Resumo!$D$7:$E$147,2,FALSE),"")</f>
        <v/>
      </c>
      <c r="V62" s="114" t="s">
        <v>230</v>
      </c>
      <c r="W62" s="114">
        <f t="shared" si="75"/>
        <v>0</v>
      </c>
      <c r="X62" s="114">
        <f t="shared" si="75"/>
        <v>0</v>
      </c>
      <c r="Y62" s="114">
        <f t="shared" si="75"/>
        <v>3</v>
      </c>
      <c r="Z62" s="114">
        <f t="shared" si="75"/>
        <v>0</v>
      </c>
      <c r="AA62" s="114">
        <f t="shared" si="75"/>
        <v>0</v>
      </c>
      <c r="AB62" s="114">
        <f t="shared" si="75"/>
        <v>0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 t="s">
        <v>247</v>
      </c>
      <c r="D63" s="56"/>
      <c r="E63" s="56">
        <f t="shared" si="63"/>
        <v>3</v>
      </c>
      <c r="F63" s="56">
        <f t="shared" si="64"/>
        <v>1</v>
      </c>
      <c r="G63" s="56">
        <f t="shared" si="65"/>
        <v>0</v>
      </c>
      <c r="H63" s="56">
        <f t="shared" si="66"/>
        <v>1</v>
      </c>
      <c r="I63" s="56">
        <f t="shared" si="67"/>
        <v>0</v>
      </c>
      <c r="J63" s="56">
        <f t="shared" si="68"/>
        <v>0</v>
      </c>
      <c r="K63" s="57"/>
      <c r="L63" s="56">
        <f t="shared" si="69"/>
        <v>0</v>
      </c>
      <c r="M63" s="56">
        <f t="shared" si="70"/>
        <v>0</v>
      </c>
      <c r="N63" s="56">
        <f t="shared" si="71"/>
        <v>1</v>
      </c>
      <c r="O63" s="56">
        <f t="shared" si="72"/>
        <v>0</v>
      </c>
      <c r="P63" s="56">
        <f t="shared" si="73"/>
        <v>0</v>
      </c>
      <c r="Q63" s="56">
        <f t="shared" si="74"/>
        <v>1</v>
      </c>
      <c r="R63" s="56"/>
      <c r="S63" s="55" t="s">
        <v>248</v>
      </c>
      <c r="T63" s="34"/>
      <c r="U63" s="153" t="str">
        <f>IFERROR(VLOOKUP(V63,Resumo!$D$7:$E$147,2,FALSE),"")</f>
        <v/>
      </c>
      <c r="V63" s="114"/>
      <c r="W63" s="114">
        <f t="shared" si="75"/>
        <v>0</v>
      </c>
      <c r="X63" s="114">
        <f t="shared" si="75"/>
        <v>0</v>
      </c>
      <c r="Y63" s="114">
        <f t="shared" si="75"/>
        <v>0</v>
      </c>
      <c r="Z63" s="114">
        <f t="shared" si="75"/>
        <v>0</v>
      </c>
      <c r="AA63" s="114">
        <f t="shared" si="75"/>
        <v>0</v>
      </c>
      <c r="AB63" s="114">
        <f t="shared" si="75"/>
        <v>0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 t="s">
        <v>148</v>
      </c>
      <c r="D64" s="56"/>
      <c r="E64" s="56">
        <f t="shared" si="63"/>
        <v>3</v>
      </c>
      <c r="F64" s="56">
        <f t="shared" si="64"/>
        <v>1</v>
      </c>
      <c r="G64" s="56">
        <f t="shared" si="65"/>
        <v>0</v>
      </c>
      <c r="H64" s="56">
        <f t="shared" si="66"/>
        <v>1</v>
      </c>
      <c r="I64" s="56">
        <f t="shared" si="67"/>
        <v>0</v>
      </c>
      <c r="J64" s="56">
        <f t="shared" si="68"/>
        <v>0</v>
      </c>
      <c r="K64" s="57"/>
      <c r="L64" s="56">
        <f t="shared" si="69"/>
        <v>0</v>
      </c>
      <c r="M64" s="56">
        <f t="shared" si="70"/>
        <v>0</v>
      </c>
      <c r="N64" s="56">
        <f t="shared" si="71"/>
        <v>1</v>
      </c>
      <c r="O64" s="56">
        <f t="shared" si="72"/>
        <v>0</v>
      </c>
      <c r="P64" s="56">
        <f t="shared" si="73"/>
        <v>0</v>
      </c>
      <c r="Q64" s="56">
        <f t="shared" si="74"/>
        <v>1</v>
      </c>
      <c r="R64" s="56"/>
      <c r="S64" s="55" t="s">
        <v>232</v>
      </c>
      <c r="T64" s="34"/>
      <c r="U64" s="153" t="str">
        <f>IFERROR(VLOOKUP(V64,Resumo!$D$7:$E$147,2,FALSE),"")</f>
        <v/>
      </c>
      <c r="V64" s="114"/>
      <c r="W64" s="114">
        <f t="shared" si="75"/>
        <v>0</v>
      </c>
      <c r="X64" s="114">
        <f t="shared" si="75"/>
        <v>0</v>
      </c>
      <c r="Y64" s="114">
        <f t="shared" si="75"/>
        <v>0</v>
      </c>
      <c r="Z64" s="114">
        <f t="shared" si="75"/>
        <v>0</v>
      </c>
      <c r="AA64" s="114">
        <f t="shared" si="75"/>
        <v>0</v>
      </c>
      <c r="AB64" s="114">
        <f t="shared" si="75"/>
        <v>0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1</v>
      </c>
      <c r="G65" s="56">
        <f t="shared" si="65"/>
        <v>0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0</v>
      </c>
      <c r="N65" s="56">
        <f t="shared" si="71"/>
        <v>1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/>
      </c>
      <c r="V65" s="114"/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0</v>
      </c>
      <c r="AA65" s="114">
        <f t="shared" si="75"/>
        <v>0</v>
      </c>
      <c r="AB65" s="114">
        <f t="shared" si="75"/>
        <v>0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1</v>
      </c>
      <c r="G66" s="67">
        <f t="shared" si="65"/>
        <v>0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0</v>
      </c>
      <c r="N66" s="67">
        <f t="shared" si="71"/>
        <v>1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/>
      <c r="D69" s="49">
        <f>SUM(D70:D79)</f>
        <v>0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0</v>
      </c>
      <c r="S69" s="48"/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/>
      <c r="D70" s="56"/>
      <c r="E70" s="56">
        <f t="shared" ref="E70:E79" si="76">IF((C70=""),0,IF($D$69=$R$69,1,IF($D$69&gt;$R$69,3,IF($D$69&lt;$R$69,0))))</f>
        <v>0</v>
      </c>
      <c r="F70" s="56">
        <f t="shared" ref="F70:F79" si="77">$D$69</f>
        <v>0</v>
      </c>
      <c r="G70" s="56">
        <f t="shared" ref="G70:G79" si="78">$R$69</f>
        <v>0</v>
      </c>
      <c r="H70" s="56">
        <f t="shared" ref="H70:H79" si="79">IF((C70=""),0,IF($D$69&gt;$R$69,1,0))</f>
        <v>0</v>
      </c>
      <c r="I70" s="56">
        <f t="shared" ref="I70:I79" si="80">IF((C70=""),0,IF($D$69=$R$69,1,0))</f>
        <v>0</v>
      </c>
      <c r="J70" s="56">
        <f t="shared" ref="J70:J79" si="81">IF((C70=""),0,IF($D$69&lt;$R$69,1,0))</f>
        <v>0</v>
      </c>
      <c r="K70" s="57"/>
      <c r="L70" s="56">
        <f t="shared" ref="L70:L79" si="82">IF((S70=""),0,IF($D$69=$R$69,1,IF($D$69&lt;$R$69,3,IF($D$69&gt;$R$69,0))))</f>
        <v>0</v>
      </c>
      <c r="M70" s="56">
        <f t="shared" ref="M70:M79" si="83">$R$69</f>
        <v>0</v>
      </c>
      <c r="N70" s="56">
        <f t="shared" ref="N70:N79" si="84">$D$69</f>
        <v>0</v>
      </c>
      <c r="O70" s="56">
        <f t="shared" ref="O70:O79" si="85">IF((S70=""),0,IF($D$69&lt;$R$69,1,0))</f>
        <v>0</v>
      </c>
      <c r="P70" s="56">
        <f t="shared" ref="P70:P79" si="86">IF((S70=""),0,IF($D$69=$R$69,1,0))</f>
        <v>0</v>
      </c>
      <c r="Q70" s="56">
        <f t="shared" ref="Q70:Q79" si="87">IF((S70=""),0,IF($D$69&gt;$R$69,1,0))</f>
        <v>0</v>
      </c>
      <c r="R70" s="56"/>
      <c r="S70" s="55"/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/>
      <c r="D71" s="56"/>
      <c r="E71" s="56">
        <f t="shared" si="76"/>
        <v>0</v>
      </c>
      <c r="F71" s="56">
        <f t="shared" si="77"/>
        <v>0</v>
      </c>
      <c r="G71" s="56">
        <f t="shared" si="78"/>
        <v>0</v>
      </c>
      <c r="H71" s="56">
        <f t="shared" si="79"/>
        <v>0</v>
      </c>
      <c r="I71" s="56">
        <f t="shared" si="80"/>
        <v>0</v>
      </c>
      <c r="J71" s="56">
        <f t="shared" si="81"/>
        <v>0</v>
      </c>
      <c r="K71" s="57"/>
      <c r="L71" s="56">
        <f t="shared" si="82"/>
        <v>0</v>
      </c>
      <c r="M71" s="56">
        <f t="shared" si="83"/>
        <v>0</v>
      </c>
      <c r="N71" s="56">
        <f t="shared" si="84"/>
        <v>0</v>
      </c>
      <c r="O71" s="56">
        <f t="shared" si="85"/>
        <v>0</v>
      </c>
      <c r="P71" s="56">
        <f t="shared" si="86"/>
        <v>0</v>
      </c>
      <c r="Q71" s="56">
        <f t="shared" si="87"/>
        <v>0</v>
      </c>
      <c r="R71" s="56"/>
      <c r="S71" s="55"/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/>
      <c r="D72" s="56"/>
      <c r="E72" s="56">
        <f t="shared" si="76"/>
        <v>0</v>
      </c>
      <c r="F72" s="56">
        <f t="shared" si="77"/>
        <v>0</v>
      </c>
      <c r="G72" s="56">
        <f t="shared" si="78"/>
        <v>0</v>
      </c>
      <c r="H72" s="56">
        <f t="shared" si="79"/>
        <v>0</v>
      </c>
      <c r="I72" s="56">
        <f t="shared" si="80"/>
        <v>0</v>
      </c>
      <c r="J72" s="56">
        <f t="shared" si="81"/>
        <v>0</v>
      </c>
      <c r="K72" s="57"/>
      <c r="L72" s="56">
        <f t="shared" si="82"/>
        <v>0</v>
      </c>
      <c r="M72" s="56">
        <f t="shared" si="83"/>
        <v>0</v>
      </c>
      <c r="N72" s="56">
        <f t="shared" si="84"/>
        <v>0</v>
      </c>
      <c r="O72" s="56">
        <f t="shared" si="85"/>
        <v>0</v>
      </c>
      <c r="P72" s="56">
        <f t="shared" si="86"/>
        <v>0</v>
      </c>
      <c r="Q72" s="56">
        <f t="shared" si="87"/>
        <v>0</v>
      </c>
      <c r="R72" s="56"/>
      <c r="S72" s="55"/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/>
      <c r="D73" s="56"/>
      <c r="E73" s="56">
        <f t="shared" si="76"/>
        <v>0</v>
      </c>
      <c r="F73" s="56">
        <f t="shared" si="77"/>
        <v>0</v>
      </c>
      <c r="G73" s="56">
        <f t="shared" si="78"/>
        <v>0</v>
      </c>
      <c r="H73" s="56">
        <f t="shared" si="79"/>
        <v>0</v>
      </c>
      <c r="I73" s="56">
        <f t="shared" si="80"/>
        <v>0</v>
      </c>
      <c r="J73" s="56">
        <f t="shared" si="81"/>
        <v>0</v>
      </c>
      <c r="K73" s="57"/>
      <c r="L73" s="56">
        <f t="shared" si="82"/>
        <v>0</v>
      </c>
      <c r="M73" s="56">
        <f t="shared" si="83"/>
        <v>0</v>
      </c>
      <c r="N73" s="56">
        <f t="shared" si="84"/>
        <v>0</v>
      </c>
      <c r="O73" s="56">
        <f t="shared" si="85"/>
        <v>0</v>
      </c>
      <c r="P73" s="56">
        <f t="shared" si="86"/>
        <v>0</v>
      </c>
      <c r="Q73" s="56">
        <f t="shared" si="87"/>
        <v>0</v>
      </c>
      <c r="R73" s="56"/>
      <c r="S73" s="55"/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/>
      <c r="D74" s="56"/>
      <c r="E74" s="56">
        <f t="shared" si="76"/>
        <v>0</v>
      </c>
      <c r="F74" s="56">
        <f t="shared" si="77"/>
        <v>0</v>
      </c>
      <c r="G74" s="56">
        <f t="shared" si="78"/>
        <v>0</v>
      </c>
      <c r="H74" s="56">
        <f t="shared" si="79"/>
        <v>0</v>
      </c>
      <c r="I74" s="56">
        <f t="shared" si="80"/>
        <v>0</v>
      </c>
      <c r="J74" s="56">
        <f t="shared" si="81"/>
        <v>0</v>
      </c>
      <c r="K74" s="57"/>
      <c r="L74" s="56">
        <f t="shared" si="82"/>
        <v>0</v>
      </c>
      <c r="M74" s="56">
        <f t="shared" si="83"/>
        <v>0</v>
      </c>
      <c r="N74" s="56">
        <f t="shared" si="84"/>
        <v>0</v>
      </c>
      <c r="O74" s="56">
        <f t="shared" si="85"/>
        <v>0</v>
      </c>
      <c r="P74" s="56">
        <f t="shared" si="86"/>
        <v>0</v>
      </c>
      <c r="Q74" s="56">
        <f t="shared" si="87"/>
        <v>0</v>
      </c>
      <c r="R74" s="56"/>
      <c r="S74" s="55"/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/>
      <c r="D75" s="56"/>
      <c r="E75" s="56">
        <f t="shared" si="76"/>
        <v>0</v>
      </c>
      <c r="F75" s="56">
        <f t="shared" si="77"/>
        <v>0</v>
      </c>
      <c r="G75" s="56">
        <f t="shared" si="78"/>
        <v>0</v>
      </c>
      <c r="H75" s="56">
        <f t="shared" si="79"/>
        <v>0</v>
      </c>
      <c r="I75" s="56">
        <f t="shared" si="80"/>
        <v>0</v>
      </c>
      <c r="J75" s="56">
        <f t="shared" si="81"/>
        <v>0</v>
      </c>
      <c r="K75" s="57"/>
      <c r="L75" s="56">
        <f t="shared" si="82"/>
        <v>0</v>
      </c>
      <c r="M75" s="56">
        <f t="shared" si="83"/>
        <v>0</v>
      </c>
      <c r="N75" s="56">
        <f t="shared" si="84"/>
        <v>0</v>
      </c>
      <c r="O75" s="56">
        <f t="shared" si="85"/>
        <v>0</v>
      </c>
      <c r="P75" s="56">
        <f t="shared" si="86"/>
        <v>0</v>
      </c>
      <c r="Q75" s="56">
        <f t="shared" si="87"/>
        <v>0</v>
      </c>
      <c r="R75" s="56"/>
      <c r="S75" s="55"/>
      <c r="T75" s="34"/>
      <c r="U75" s="153" t="str">
        <f>IFERROR(VLOOKUP(V75,Resumo!$D$7:$E$147,2,FALSE),"")</f>
        <v/>
      </c>
      <c r="V75" s="114"/>
      <c r="W75" s="114">
        <f t="shared" ref="W75:AC76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/>
      <c r="D76" s="56"/>
      <c r="E76" s="56">
        <f t="shared" si="76"/>
        <v>0</v>
      </c>
      <c r="F76" s="56">
        <f t="shared" si="77"/>
        <v>0</v>
      </c>
      <c r="G76" s="56">
        <f t="shared" si="78"/>
        <v>0</v>
      </c>
      <c r="H76" s="56">
        <f t="shared" si="79"/>
        <v>0</v>
      </c>
      <c r="I76" s="56">
        <f t="shared" si="80"/>
        <v>0</v>
      </c>
      <c r="J76" s="56">
        <f t="shared" si="81"/>
        <v>0</v>
      </c>
      <c r="K76" s="57"/>
      <c r="L76" s="56">
        <f t="shared" si="82"/>
        <v>0</v>
      </c>
      <c r="M76" s="56">
        <f t="shared" si="83"/>
        <v>0</v>
      </c>
      <c r="N76" s="56">
        <f t="shared" si="84"/>
        <v>0</v>
      </c>
      <c r="O76" s="56">
        <f t="shared" si="85"/>
        <v>0</v>
      </c>
      <c r="P76" s="56">
        <f t="shared" si="86"/>
        <v>0</v>
      </c>
      <c r="Q76" s="56">
        <f t="shared" si="87"/>
        <v>0</v>
      </c>
      <c r="R76" s="56"/>
      <c r="S76" s="55"/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/>
      <c r="D77" s="56"/>
      <c r="E77" s="56">
        <f t="shared" si="76"/>
        <v>0</v>
      </c>
      <c r="F77" s="56">
        <f t="shared" si="77"/>
        <v>0</v>
      </c>
      <c r="G77" s="56">
        <f t="shared" si="78"/>
        <v>0</v>
      </c>
      <c r="H77" s="56">
        <f t="shared" si="79"/>
        <v>0</v>
      </c>
      <c r="I77" s="56">
        <f t="shared" si="80"/>
        <v>0</v>
      </c>
      <c r="J77" s="56">
        <f t="shared" si="81"/>
        <v>0</v>
      </c>
      <c r="K77" s="57"/>
      <c r="L77" s="56">
        <f t="shared" si="82"/>
        <v>0</v>
      </c>
      <c r="M77" s="56">
        <f t="shared" si="83"/>
        <v>0</v>
      </c>
      <c r="N77" s="56">
        <f t="shared" si="84"/>
        <v>0</v>
      </c>
      <c r="O77" s="56">
        <f t="shared" si="85"/>
        <v>0</v>
      </c>
      <c r="P77" s="56">
        <f t="shared" si="86"/>
        <v>0</v>
      </c>
      <c r="Q77" s="56">
        <f t="shared" si="87"/>
        <v>0</v>
      </c>
      <c r="R77" s="56"/>
      <c r="S77" s="55"/>
      <c r="T77" s="34"/>
      <c r="U77" s="118"/>
      <c r="V77" s="118"/>
      <c r="W77" s="118"/>
      <c r="X77" s="118"/>
      <c r="Y77" s="118"/>
      <c r="Z77" s="118"/>
      <c r="AA77" s="118"/>
      <c r="AB77" s="118"/>
      <c r="AC77" s="119"/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0</v>
      </c>
      <c r="G78" s="56">
        <f t="shared" si="78"/>
        <v>0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0</v>
      </c>
      <c r="N78" s="56">
        <f t="shared" si="84"/>
        <v>0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0</v>
      </c>
      <c r="G79" s="67">
        <f t="shared" si="78"/>
        <v>0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0</v>
      </c>
      <c r="N79" s="67">
        <f t="shared" si="84"/>
        <v>0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31:BG31"/>
    <mergeCell ref="BB32:BG33"/>
    <mergeCell ref="BB35:BG35"/>
    <mergeCell ref="BB36:BG37"/>
    <mergeCell ref="AA37:AA40"/>
    <mergeCell ref="AI37:AI40"/>
    <mergeCell ref="AG38:AG40"/>
    <mergeCell ref="AD37:AD40"/>
    <mergeCell ref="AE37:AE40"/>
    <mergeCell ref="AF37:AF40"/>
    <mergeCell ref="AH37:AH40"/>
    <mergeCell ref="U39:V39"/>
    <mergeCell ref="U40:V40"/>
    <mergeCell ref="AB37:AB40"/>
    <mergeCell ref="AC37:AC40"/>
    <mergeCell ref="U37:V37"/>
    <mergeCell ref="W37:W40"/>
    <mergeCell ref="X37:X40"/>
    <mergeCell ref="Y37:Y40"/>
    <mergeCell ref="Z37:Z40"/>
    <mergeCell ref="BB22:BG22"/>
    <mergeCell ref="BB23:BG24"/>
    <mergeCell ref="AU27:AZ27"/>
    <mergeCell ref="BI27:BN27"/>
    <mergeCell ref="AU28:AZ29"/>
    <mergeCell ref="BI28:BN29"/>
    <mergeCell ref="BB8:BG8"/>
    <mergeCell ref="BB9:BG10"/>
    <mergeCell ref="AV14:BA14"/>
    <mergeCell ref="BH14:BM14"/>
    <mergeCell ref="AV15:BA16"/>
    <mergeCell ref="BH15:BM16"/>
  </mergeCells>
  <conditionalFormatting sqref="C4">
    <cfRule type="cellIs" dxfId="1646" priority="23" operator="equal">
      <formula>"Laranja"</formula>
    </cfRule>
    <cfRule type="cellIs" dxfId="1645" priority="29" operator="equal">
      <formula>"Vermelho"</formula>
    </cfRule>
    <cfRule type="cellIs" dxfId="1644" priority="28" operator="equal">
      <formula>"Verde"</formula>
    </cfRule>
    <cfRule type="cellIs" dxfId="1643" priority="27" operator="equal">
      <formula>"Amarelo"</formula>
    </cfRule>
    <cfRule type="cellIs" dxfId="1642" priority="26" operator="equal">
      <formula>"Cinza"</formula>
    </cfRule>
    <cfRule type="cellIs" dxfId="1641" priority="25" operator="equal">
      <formula>"Roxo"</formula>
    </cfRule>
    <cfRule type="cellIs" dxfId="1640" priority="24" operator="equal">
      <formula>"Preto"</formula>
    </cfRule>
    <cfRule type="cellIs" dxfId="1639" priority="30" operator="equal">
      <formula>"Azul"</formula>
    </cfRule>
  </conditionalFormatting>
  <conditionalFormatting sqref="C17">
    <cfRule type="cellIs" dxfId="1638" priority="41" operator="equal">
      <formula>"Roxo"</formula>
    </cfRule>
    <cfRule type="cellIs" dxfId="1637" priority="42" operator="equal">
      <formula>"Cinza"</formula>
    </cfRule>
    <cfRule type="cellIs" dxfId="1636" priority="43" operator="equal">
      <formula>"Amarelo"</formula>
    </cfRule>
    <cfRule type="cellIs" dxfId="1635" priority="44" operator="equal">
      <formula>"Verde"</formula>
    </cfRule>
    <cfRule type="cellIs" dxfId="1634" priority="39" operator="equal">
      <formula>"Laranja"</formula>
    </cfRule>
    <cfRule type="cellIs" dxfId="1633" priority="46" operator="equal">
      <formula>"Azul"</formula>
    </cfRule>
    <cfRule type="cellIs" dxfId="1632" priority="40" operator="equal">
      <formula>"Preto"</formula>
    </cfRule>
    <cfRule type="cellIs" dxfId="1631" priority="45" operator="equal">
      <formula>"Vermelho"</formula>
    </cfRule>
  </conditionalFormatting>
  <conditionalFormatting sqref="C30">
    <cfRule type="cellIs" dxfId="1630" priority="55" operator="equal">
      <formula>"Laranja"</formula>
    </cfRule>
    <cfRule type="cellIs" dxfId="1629" priority="62" operator="equal">
      <formula>"Azul"</formula>
    </cfRule>
    <cfRule type="cellIs" dxfId="1628" priority="60" operator="equal">
      <formula>"Verde"</formula>
    </cfRule>
    <cfRule type="cellIs" dxfId="1627" priority="59" operator="equal">
      <formula>"Amarelo"</formula>
    </cfRule>
    <cfRule type="cellIs" dxfId="1626" priority="58" operator="equal">
      <formula>"Cinza"</formula>
    </cfRule>
    <cfRule type="cellIs" dxfId="1625" priority="61" operator="equal">
      <formula>"Vermelho"</formula>
    </cfRule>
    <cfRule type="cellIs" dxfId="1624" priority="57" operator="equal">
      <formula>"Roxo"</formula>
    </cfRule>
    <cfRule type="cellIs" dxfId="1623" priority="56" operator="equal">
      <formula>"Preto"</formula>
    </cfRule>
  </conditionalFormatting>
  <conditionalFormatting sqref="C43">
    <cfRule type="cellIs" dxfId="1622" priority="78" operator="equal">
      <formula>"Azul"</formula>
    </cfRule>
    <cfRule type="cellIs" dxfId="1621" priority="77" operator="equal">
      <formula>"Vermelho"</formula>
    </cfRule>
    <cfRule type="cellIs" dxfId="1620" priority="76" operator="equal">
      <formula>"Verde"</formula>
    </cfRule>
    <cfRule type="cellIs" dxfId="1619" priority="75" operator="equal">
      <formula>"Amarelo"</formula>
    </cfRule>
    <cfRule type="cellIs" dxfId="1618" priority="74" operator="equal">
      <formula>"Cinza"</formula>
    </cfRule>
    <cfRule type="cellIs" dxfId="1617" priority="73" operator="equal">
      <formula>"Roxo"</formula>
    </cfRule>
    <cfRule type="cellIs" dxfId="1616" priority="71" operator="equal">
      <formula>"Laranja"</formula>
    </cfRule>
    <cfRule type="cellIs" dxfId="1615" priority="72" operator="equal">
      <formula>"Preto"</formula>
    </cfRule>
  </conditionalFormatting>
  <conditionalFormatting sqref="C56">
    <cfRule type="cellIs" dxfId="1614" priority="89" operator="equal">
      <formula>"Roxo"</formula>
    </cfRule>
    <cfRule type="cellIs" dxfId="1613" priority="87" operator="equal">
      <formula>"Laranja"</formula>
    </cfRule>
    <cfRule type="cellIs" dxfId="1612" priority="90" operator="equal">
      <formula>"Cinza"</formula>
    </cfRule>
    <cfRule type="cellIs" dxfId="1611" priority="91" operator="equal">
      <formula>"Amarelo"</formula>
    </cfRule>
    <cfRule type="cellIs" dxfId="1610" priority="92" operator="equal">
      <formula>"Verde"</formula>
    </cfRule>
    <cfRule type="cellIs" dxfId="1609" priority="93" operator="equal">
      <formula>"Vermelho"</formula>
    </cfRule>
    <cfRule type="cellIs" dxfId="1608" priority="94" operator="equal">
      <formula>"Azul"</formula>
    </cfRule>
    <cfRule type="cellIs" dxfId="1607" priority="88" operator="equal">
      <formula>"Preto"</formula>
    </cfRule>
  </conditionalFormatting>
  <conditionalFormatting sqref="C69">
    <cfRule type="cellIs" dxfId="1606" priority="103" operator="equal">
      <formula>"Laranja"</formula>
    </cfRule>
    <cfRule type="cellIs" dxfId="1605" priority="108" operator="equal">
      <formula>"Verde"</formula>
    </cfRule>
    <cfRule type="cellIs" dxfId="1604" priority="107" operator="equal">
      <formula>"Amarelo"</formula>
    </cfRule>
    <cfRule type="cellIs" dxfId="1603" priority="106" operator="equal">
      <formula>"Cinza"</formula>
    </cfRule>
    <cfRule type="cellIs" dxfId="1602" priority="105" operator="equal">
      <formula>"Roxo"</formula>
    </cfRule>
    <cfRule type="cellIs" dxfId="1601" priority="104" operator="equal">
      <formula>"Preto"</formula>
    </cfRule>
    <cfRule type="cellIs" dxfId="1600" priority="110" operator="equal">
      <formula>"Azul"</formula>
    </cfRule>
    <cfRule type="cellIs" dxfId="1599" priority="109" operator="equal">
      <formula>"Vermelho"</formula>
    </cfRule>
  </conditionalFormatting>
  <conditionalFormatting sqref="C82">
    <cfRule type="cellIs" dxfId="1598" priority="126" operator="equal">
      <formula>"Azul"</formula>
    </cfRule>
    <cfRule type="cellIs" dxfId="1597" priority="119" operator="equal">
      <formula>"Laranja"</formula>
    </cfRule>
    <cfRule type="cellIs" dxfId="1596" priority="120" operator="equal">
      <formula>"Preto"</formula>
    </cfRule>
    <cfRule type="cellIs" dxfId="1595" priority="121" operator="equal">
      <formula>"Roxo"</formula>
    </cfRule>
    <cfRule type="cellIs" dxfId="1594" priority="122" operator="equal">
      <formula>"Cinza"</formula>
    </cfRule>
    <cfRule type="cellIs" dxfId="1593" priority="123" operator="equal">
      <formula>"Amarelo"</formula>
    </cfRule>
    <cfRule type="cellIs" dxfId="1592" priority="124" operator="equal">
      <formula>"Verde"</formula>
    </cfRule>
    <cfRule type="cellIs" dxfId="1591" priority="125" operator="equal">
      <formula>"Vermelho"</formula>
    </cfRule>
  </conditionalFormatting>
  <conditionalFormatting sqref="C95">
    <cfRule type="cellIs" dxfId="1590" priority="142" operator="equal">
      <formula>"Azul"</formula>
    </cfRule>
    <cfRule type="cellIs" dxfId="1589" priority="141" operator="equal">
      <formula>"Vermelho"</formula>
    </cfRule>
    <cfRule type="cellIs" dxfId="1588" priority="140" operator="equal">
      <formula>"Verde"</formula>
    </cfRule>
    <cfRule type="cellIs" dxfId="1587" priority="139" operator="equal">
      <formula>"Amarelo"</formula>
    </cfRule>
    <cfRule type="cellIs" dxfId="1586" priority="138" operator="equal">
      <formula>"Cinza"</formula>
    </cfRule>
    <cfRule type="cellIs" dxfId="1585" priority="137" operator="equal">
      <formula>"Roxo"</formula>
    </cfRule>
    <cfRule type="cellIs" dxfId="1584" priority="136" operator="equal">
      <formula>"Preto"</formula>
    </cfRule>
    <cfRule type="cellIs" dxfId="1583" priority="135" operator="equal">
      <formula>"Laranja"</formula>
    </cfRule>
  </conditionalFormatting>
  <conditionalFormatting sqref="C108">
    <cfRule type="cellIs" dxfId="1582" priority="154" operator="equal">
      <formula>"Cinza"</formula>
    </cfRule>
    <cfRule type="cellIs" dxfId="1581" priority="153" operator="equal">
      <formula>"Roxo"</formula>
    </cfRule>
    <cfRule type="cellIs" dxfId="1580" priority="152" operator="equal">
      <formula>"Preto"</formula>
    </cfRule>
    <cfRule type="cellIs" dxfId="1579" priority="151" operator="equal">
      <formula>"Laranja"</formula>
    </cfRule>
    <cfRule type="cellIs" dxfId="1578" priority="158" operator="equal">
      <formula>"Azul"</formula>
    </cfRule>
    <cfRule type="cellIs" dxfId="1577" priority="157" operator="equal">
      <formula>"Vermelho"</formula>
    </cfRule>
    <cfRule type="cellIs" dxfId="1576" priority="156" operator="equal">
      <formula>"Verde"</formula>
    </cfRule>
    <cfRule type="cellIs" dxfId="1575" priority="155" operator="equal">
      <formula>"Amarelo"</formula>
    </cfRule>
  </conditionalFormatting>
  <conditionalFormatting sqref="C121">
    <cfRule type="cellIs" dxfId="1574" priority="174" operator="equal">
      <formula>"Azul"</formula>
    </cfRule>
    <cfRule type="cellIs" dxfId="1573" priority="168" operator="equal">
      <formula>"Preto"</formula>
    </cfRule>
    <cfRule type="cellIs" dxfId="1572" priority="167" operator="equal">
      <formula>"Laranja"</formula>
    </cfRule>
    <cfRule type="cellIs" dxfId="1571" priority="169" operator="equal">
      <formula>"Roxo"</formula>
    </cfRule>
    <cfRule type="cellIs" dxfId="1570" priority="170" operator="equal">
      <formula>"Cinza"</formula>
    </cfRule>
    <cfRule type="cellIs" dxfId="1569" priority="171" operator="equal">
      <formula>"Amarelo"</formula>
    </cfRule>
    <cfRule type="cellIs" dxfId="1568" priority="172" operator="equal">
      <formula>"Verde"</formula>
    </cfRule>
    <cfRule type="cellIs" dxfId="1567" priority="173" operator="equal">
      <formula>"Vermelho"</formula>
    </cfRule>
  </conditionalFormatting>
  <conditionalFormatting sqref="S4">
    <cfRule type="cellIs" dxfId="1566" priority="31" operator="equal">
      <formula>"Laranja"</formula>
    </cfRule>
    <cfRule type="cellIs" dxfId="1565" priority="35" operator="equal">
      <formula>"Amarelo"</formula>
    </cfRule>
    <cfRule type="cellIs" dxfId="1564" priority="36" operator="equal">
      <formula>"Verde"</formula>
    </cfRule>
    <cfRule type="cellIs" dxfId="1563" priority="38" operator="equal">
      <formula>"Azul"</formula>
    </cfRule>
    <cfRule type="cellIs" dxfId="1562" priority="32" operator="equal">
      <formula>"Preto"</formula>
    </cfRule>
    <cfRule type="cellIs" dxfId="1561" priority="33" operator="equal">
      <formula>"Roxo"</formula>
    </cfRule>
    <cfRule type="cellIs" dxfId="1560" priority="34" operator="equal">
      <formula>"Cinza"</formula>
    </cfRule>
    <cfRule type="cellIs" dxfId="1559" priority="37" operator="equal">
      <formula>"Vermelho"</formula>
    </cfRule>
  </conditionalFormatting>
  <conditionalFormatting sqref="S17">
    <cfRule type="cellIs" dxfId="1558" priority="52" operator="equal">
      <formula>"Verde"</formula>
    </cfRule>
    <cfRule type="cellIs" dxfId="1557" priority="53" operator="equal">
      <formula>"Vermelho"</formula>
    </cfRule>
    <cfRule type="cellIs" dxfId="1556" priority="54" operator="equal">
      <formula>"Azul"</formula>
    </cfRule>
    <cfRule type="cellIs" dxfId="1555" priority="47" operator="equal">
      <formula>"Laranja"</formula>
    </cfRule>
    <cfRule type="cellIs" dxfId="1554" priority="48" operator="equal">
      <formula>"Preto"</formula>
    </cfRule>
    <cfRule type="cellIs" dxfId="1553" priority="49" operator="equal">
      <formula>"Roxo"</formula>
    </cfRule>
    <cfRule type="cellIs" dxfId="1552" priority="50" operator="equal">
      <formula>"Cinza"</formula>
    </cfRule>
    <cfRule type="cellIs" dxfId="1551" priority="51" operator="equal">
      <formula>"Amarelo"</formula>
    </cfRule>
  </conditionalFormatting>
  <conditionalFormatting sqref="S30">
    <cfRule type="cellIs" dxfId="1550" priority="67" operator="equal">
      <formula>"Amarelo"</formula>
    </cfRule>
    <cfRule type="cellIs" dxfId="1549" priority="68" operator="equal">
      <formula>"Verde"</formula>
    </cfRule>
    <cfRule type="cellIs" dxfId="1548" priority="69" operator="equal">
      <formula>"Vermelho"</formula>
    </cfRule>
    <cfRule type="cellIs" dxfId="1547" priority="70" operator="equal">
      <formula>"Azul"</formula>
    </cfRule>
    <cfRule type="cellIs" dxfId="1546" priority="63" operator="equal">
      <formula>"Laranja"</formula>
    </cfRule>
    <cfRule type="cellIs" dxfId="1545" priority="64" operator="equal">
      <formula>"Preto"</formula>
    </cfRule>
    <cfRule type="cellIs" dxfId="1544" priority="65" operator="equal">
      <formula>"Roxo"</formula>
    </cfRule>
    <cfRule type="cellIs" dxfId="1543" priority="66" operator="equal">
      <formula>"Cinza"</formula>
    </cfRule>
  </conditionalFormatting>
  <conditionalFormatting sqref="S43">
    <cfRule type="cellIs" dxfId="1542" priority="82" operator="equal">
      <formula>"Cinza"</formula>
    </cfRule>
    <cfRule type="cellIs" dxfId="1541" priority="81" operator="equal">
      <formula>"Roxo"</formula>
    </cfRule>
    <cfRule type="cellIs" dxfId="1540" priority="80" operator="equal">
      <formula>"Preto"</formula>
    </cfRule>
    <cfRule type="cellIs" dxfId="1539" priority="79" operator="equal">
      <formula>"Laranja"</formula>
    </cfRule>
    <cfRule type="cellIs" dxfId="1538" priority="84" operator="equal">
      <formula>"Verde"</formula>
    </cfRule>
    <cfRule type="cellIs" dxfId="1537" priority="85" operator="equal">
      <formula>"Vermelho"</formula>
    </cfRule>
    <cfRule type="cellIs" dxfId="1536" priority="83" operator="equal">
      <formula>"Amarelo"</formula>
    </cfRule>
    <cfRule type="cellIs" dxfId="1535" priority="86" operator="equal">
      <formula>"Azul"</formula>
    </cfRule>
  </conditionalFormatting>
  <conditionalFormatting sqref="S56">
    <cfRule type="cellIs" dxfId="1534" priority="102" operator="equal">
      <formula>"Azul"</formula>
    </cfRule>
    <cfRule type="cellIs" dxfId="1533" priority="101" operator="equal">
      <formula>"Vermelho"</formula>
    </cfRule>
    <cfRule type="cellIs" dxfId="1532" priority="100" operator="equal">
      <formula>"Verde"</formula>
    </cfRule>
    <cfRule type="cellIs" dxfId="1531" priority="99" operator="equal">
      <formula>"Amarelo"</formula>
    </cfRule>
    <cfRule type="cellIs" dxfId="1530" priority="98" operator="equal">
      <formula>"Cinza"</formula>
    </cfRule>
    <cfRule type="cellIs" dxfId="1529" priority="97" operator="equal">
      <formula>"Roxo"</formula>
    </cfRule>
    <cfRule type="cellIs" dxfId="1528" priority="96" operator="equal">
      <formula>"Preto"</formula>
    </cfRule>
    <cfRule type="cellIs" dxfId="1527" priority="95" operator="equal">
      <formula>"Laranja"</formula>
    </cfRule>
  </conditionalFormatting>
  <conditionalFormatting sqref="S69">
    <cfRule type="cellIs" dxfId="1526" priority="111" operator="equal">
      <formula>"Laranja"</formula>
    </cfRule>
    <cfRule type="cellIs" dxfId="1525" priority="112" operator="equal">
      <formula>"Preto"</formula>
    </cfRule>
    <cfRule type="cellIs" dxfId="1524" priority="113" operator="equal">
      <formula>"Roxo"</formula>
    </cfRule>
    <cfRule type="cellIs" dxfId="1523" priority="114" operator="equal">
      <formula>"Cinza"</formula>
    </cfRule>
    <cfRule type="cellIs" dxfId="1522" priority="115" operator="equal">
      <formula>"Amarelo"</formula>
    </cfRule>
    <cfRule type="cellIs" dxfId="1521" priority="116" operator="equal">
      <formula>"Verde"</formula>
    </cfRule>
    <cfRule type="cellIs" dxfId="1520" priority="117" operator="equal">
      <formula>"Vermelho"</formula>
    </cfRule>
    <cfRule type="cellIs" dxfId="1519" priority="118" operator="equal">
      <formula>"Azul"</formula>
    </cfRule>
  </conditionalFormatting>
  <conditionalFormatting sqref="S82">
    <cfRule type="cellIs" dxfId="1518" priority="128" operator="equal">
      <formula>"Preto"</formula>
    </cfRule>
    <cfRule type="cellIs" dxfId="1517" priority="129" operator="equal">
      <formula>"Roxo"</formula>
    </cfRule>
    <cfRule type="cellIs" dxfId="1516" priority="130" operator="equal">
      <formula>"Cinza"</formula>
    </cfRule>
    <cfRule type="cellIs" dxfId="1515" priority="131" operator="equal">
      <formula>"Amarelo"</formula>
    </cfRule>
    <cfRule type="cellIs" dxfId="1514" priority="132" operator="equal">
      <formula>"Verde"</formula>
    </cfRule>
    <cfRule type="cellIs" dxfId="1513" priority="133" operator="equal">
      <formula>"Vermelho"</formula>
    </cfRule>
    <cfRule type="cellIs" dxfId="1512" priority="134" operator="equal">
      <formula>"Azul"</formula>
    </cfRule>
    <cfRule type="cellIs" dxfId="1511" priority="127" operator="equal">
      <formula>"Laranja"</formula>
    </cfRule>
  </conditionalFormatting>
  <conditionalFormatting sqref="S95">
    <cfRule type="cellIs" dxfId="1510" priority="144" operator="equal">
      <formula>"Preto"</formula>
    </cfRule>
    <cfRule type="cellIs" dxfId="1509" priority="150" operator="equal">
      <formula>"Azul"</formula>
    </cfRule>
    <cfRule type="cellIs" dxfId="1508" priority="149" operator="equal">
      <formula>"Vermelho"</formula>
    </cfRule>
    <cfRule type="cellIs" dxfId="1507" priority="148" operator="equal">
      <formula>"Verde"</formula>
    </cfRule>
    <cfRule type="cellIs" dxfId="1506" priority="147" operator="equal">
      <formula>"Amarelo"</formula>
    </cfRule>
    <cfRule type="cellIs" dxfId="1505" priority="146" operator="equal">
      <formula>"Cinza"</formula>
    </cfRule>
    <cfRule type="cellIs" dxfId="1504" priority="145" operator="equal">
      <formula>"Roxo"</formula>
    </cfRule>
    <cfRule type="cellIs" dxfId="1503" priority="143" operator="equal">
      <formula>"Laranja"</formula>
    </cfRule>
  </conditionalFormatting>
  <conditionalFormatting sqref="S108">
    <cfRule type="cellIs" dxfId="1502" priority="159" operator="equal">
      <formula>"Laranja"</formula>
    </cfRule>
    <cfRule type="cellIs" dxfId="1501" priority="160" operator="equal">
      <formula>"Preto"</formula>
    </cfRule>
    <cfRule type="cellIs" dxfId="1500" priority="161" operator="equal">
      <formula>"Roxo"</formula>
    </cfRule>
    <cfRule type="cellIs" dxfId="1499" priority="162" operator="equal">
      <formula>"Cinza"</formula>
    </cfRule>
    <cfRule type="cellIs" dxfId="1498" priority="163" operator="equal">
      <formula>"Amarelo"</formula>
    </cfRule>
    <cfRule type="cellIs" dxfId="1497" priority="164" operator="equal">
      <formula>"Verde"</formula>
    </cfRule>
    <cfRule type="cellIs" dxfId="1496" priority="166" operator="equal">
      <formula>"Azul"</formula>
    </cfRule>
    <cfRule type="cellIs" dxfId="1495" priority="165" operator="equal">
      <formula>"Vermelho"</formula>
    </cfRule>
  </conditionalFormatting>
  <conditionalFormatting sqref="S121">
    <cfRule type="cellIs" dxfId="1494" priority="175" operator="equal">
      <formula>"Laranja"</formula>
    </cfRule>
    <cfRule type="cellIs" dxfId="1493" priority="176" operator="equal">
      <formula>"Preto"</formula>
    </cfRule>
    <cfRule type="cellIs" dxfId="1492" priority="177" operator="equal">
      <formula>"Roxo"</formula>
    </cfRule>
    <cfRule type="cellIs" dxfId="1491" priority="178" operator="equal">
      <formula>"Cinza"</formula>
    </cfRule>
    <cfRule type="cellIs" dxfId="1490" priority="179" operator="equal">
      <formula>"Amarelo"</formula>
    </cfRule>
    <cfRule type="cellIs" dxfId="1489" priority="180" operator="equal">
      <formula>"Verde"</formula>
    </cfRule>
    <cfRule type="cellIs" dxfId="1488" priority="181" operator="equal">
      <formula>"Vermelho"</formula>
    </cfRule>
    <cfRule type="cellIs" dxfId="1487" priority="182" operator="equal">
      <formula>"Azul"</formula>
    </cfRule>
  </conditionalFormatting>
  <conditionalFormatting sqref="W43:AC76 AF44:AF45 AI44:AI45">
    <cfRule type="cellIs" dxfId="1486" priority="15" operator="greaterThan">
      <formula>0</formula>
    </cfRule>
  </conditionalFormatting>
  <conditionalFormatting sqref="AD3:AD5">
    <cfRule type="top10" dxfId="1485" priority="183" rank="1"/>
  </conditionalFormatting>
  <conditionalFormatting sqref="AD6:AD10">
    <cfRule type="top10" dxfId="1484" priority="14" rank="1"/>
  </conditionalFormatting>
  <conditionalFormatting sqref="AD11:AD18">
    <cfRule type="top10" dxfId="1483" priority="13" rank="2"/>
  </conditionalFormatting>
  <conditionalFormatting sqref="AD19:AD23">
    <cfRule type="top10" dxfId="1482" priority="12" rank="1"/>
  </conditionalFormatting>
  <conditionalFormatting sqref="AD24:AD31">
    <cfRule type="top10" dxfId="1481" priority="11" rank="2"/>
  </conditionalFormatting>
  <conditionalFormatting sqref="AD32:AD36">
    <cfRule type="top10" dxfId="1480" priority="10" rank="1"/>
  </conditionalFormatting>
  <conditionalFormatting sqref="AE3:AE36">
    <cfRule type="cellIs" dxfId="1479" priority="1" operator="equal">
      <formula>2</formula>
    </cfRule>
  </conditionalFormatting>
  <conditionalFormatting sqref="AF3:AF5">
    <cfRule type="top10" dxfId="1478" priority="22" rank="1"/>
  </conditionalFormatting>
  <conditionalFormatting sqref="AF6:AF10">
    <cfRule type="top10" dxfId="1477" priority="21" rank="1"/>
  </conditionalFormatting>
  <conditionalFormatting sqref="AF11:AF18">
    <cfRule type="top10" dxfId="1476" priority="20" rank="2"/>
  </conditionalFormatting>
  <conditionalFormatting sqref="AF19:AF23">
    <cfRule type="top10" dxfId="1475" priority="19" rank="1"/>
  </conditionalFormatting>
  <conditionalFormatting sqref="AF24:AF31">
    <cfRule type="top10" dxfId="1474" priority="18" rank="2"/>
  </conditionalFormatting>
  <conditionalFormatting sqref="AF32:AF36">
    <cfRule type="top10" dxfId="1473" priority="17" rank="1"/>
  </conditionalFormatting>
  <conditionalFormatting sqref="AG3:AG36">
    <cfRule type="cellIs" dxfId="1472" priority="16" operator="greaterThan">
      <formula>0</formula>
    </cfRule>
  </conditionalFormatting>
  <conditionalFormatting sqref="AH3:AH5">
    <cfRule type="top10" dxfId="1471" priority="7" bottom="1" rank="1"/>
  </conditionalFormatting>
  <conditionalFormatting sqref="AH6:AH10">
    <cfRule type="top10" dxfId="1470" priority="6" bottom="1" rank="1"/>
  </conditionalFormatting>
  <conditionalFormatting sqref="AH11:AH18">
    <cfRule type="top10" dxfId="1469" priority="5" bottom="1" rank="2"/>
  </conditionalFormatting>
  <conditionalFormatting sqref="AH19:AH23">
    <cfRule type="top10" dxfId="1468" priority="4" bottom="1" rank="1"/>
  </conditionalFormatting>
  <conditionalFormatting sqref="AH1:AI1">
    <cfRule type="cellIs" dxfId="1467" priority="8" operator="equal">
      <formula>2</formula>
    </cfRule>
    <cfRule type="cellIs" dxfId="1466" priority="9" operator="equal">
      <formula>1</formula>
    </cfRule>
  </conditionalFormatting>
  <conditionalFormatting sqref="AI24:AI31">
    <cfRule type="top10" dxfId="1465" priority="3" rank="2"/>
  </conditionalFormatting>
  <conditionalFormatting sqref="AI32:AI36">
    <cfRule type="top10" dxfId="1464" priority="2" rank="1"/>
  </conditionalFormatting>
  <pageMargins left="0.7" right="0.7" top="0.75" bottom="0.75" header="0" footer="0"/>
  <pageSetup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C2A95-A7C3-43C2-B448-037D634AAD17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W29" sqref="W29"/>
      <selection pane="topRight" activeCell="W29" sqref="W29"/>
      <selection pane="bottomLeft" activeCell="W29" sqref="W29"/>
      <selection pane="bottomRight" activeCell="V43" sqref="V43:V56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W35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77</v>
      </c>
      <c r="W3" s="169">
        <f t="shared" ref="W3:W36" si="0">COUNTIF($C$2:$C$123,V3)+COUNTIF($S$2:$S$123,V3)</f>
        <v>3</v>
      </c>
      <c r="X3" s="164">
        <f t="shared" ref="X3:X36" si="1">SUMIF($C$2:$C$123,V3,$F$2:$F$123)+SUMIF($S$2:$S$123,V3,$M$2:$M$123)</f>
        <v>3</v>
      </c>
      <c r="Y3" s="164">
        <f t="shared" ref="Y3:Y36" si="2">SUMIF($C$2:$C$123,V3,$G$2:$G$123)+SUMIF($S$2:$S$123,V3,$N$2:$N$123)</f>
        <v>7</v>
      </c>
      <c r="Z3" s="164">
        <f t="shared" ref="Z3:Z36" si="3">SUMIF($C$2:$C$123,V3,$H$2:$H$123)+SUMIF($S$2:$S$123,V3,$O$2:$O$123)</f>
        <v>0</v>
      </c>
      <c r="AA3" s="164">
        <f>SUMIF($C$2:$C$123,V3,$I$2:$I$123)+SUMIF($S$2:$S$123,V3,$P$2:P$123)</f>
        <v>1</v>
      </c>
      <c r="AB3" s="174">
        <f t="shared" ref="AB3:AB36" si="4">SUMIF($C$2:$C$123,V3,$J$2:$J$123)+SUMIF($S$2:$S$123,V3,$Q$2:$Q$123)</f>
        <v>2</v>
      </c>
      <c r="AC3" s="180">
        <f t="shared" ref="AC3:AC36" si="5">SUMIF($C$2:$C$123,V3,$E$2:$E$123)+SUMIF($S$2:$S$123,V3,$L$2:$L$123)</f>
        <v>1</v>
      </c>
      <c r="AD3" s="183">
        <f t="shared" ref="AD3:AD36" si="6">IFERROR(IF(W3&gt;=($AI$42*$AI$43),(AC3)/(W3*3),"-"),"-")</f>
        <v>0.1111111111111111</v>
      </c>
      <c r="AE3" s="180">
        <f>IF(W3&gt;0,IF(AH3=MIN($AH$3:$AH$5),2,0),)</f>
        <v>0</v>
      </c>
      <c r="AF3" s="190">
        <f>IF(W3&gt;0,IF(AD3=MAX($AD$3:$AD$5),AC3+AE3+2,AC3+AE3),)</f>
        <v>1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2.3333333333333335</v>
      </c>
      <c r="AI3" s="206">
        <f>IFERROR(IF(W3&gt;=($AI$42*$AI$43),X3/W3,"-"),"-")</f>
        <v>1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199</v>
      </c>
      <c r="D4" s="49">
        <f>SUM(D5:D14)</f>
        <v>0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0</v>
      </c>
      <c r="S4" s="149" t="s">
        <v>198</v>
      </c>
      <c r="T4" s="34"/>
      <c r="U4" s="159" t="s">
        <v>18</v>
      </c>
      <c r="V4" s="197" t="s">
        <v>164</v>
      </c>
      <c r="W4" s="170">
        <f t="shared" si="0"/>
        <v>3</v>
      </c>
      <c r="X4" s="52">
        <f t="shared" si="1"/>
        <v>7</v>
      </c>
      <c r="Y4" s="52">
        <f t="shared" si="2"/>
        <v>3</v>
      </c>
      <c r="Z4" s="52">
        <f t="shared" si="3"/>
        <v>2</v>
      </c>
      <c r="AA4" s="52">
        <f>SUMIF($C$2:$C$123,V4,$I$2:$I$123)+SUMIF($S$2:$S$123,V4,$P$2:P$123)</f>
        <v>1</v>
      </c>
      <c r="AB4" s="171">
        <f t="shared" si="4"/>
        <v>0</v>
      </c>
      <c r="AC4" s="178">
        <f t="shared" si="5"/>
        <v>7</v>
      </c>
      <c r="AD4" s="181">
        <f t="shared" si="6"/>
        <v>0.77777777777777779</v>
      </c>
      <c r="AE4" s="178">
        <f>IF(W4&gt;0,IF(AH4=MIN($AH$3:$AH$5),2,0),)</f>
        <v>2</v>
      </c>
      <c r="AF4" s="191">
        <f>IF(W4&gt;0,IF(AD4=MAX($AD$3:$AD$5),AC4+AE4+2,AC4+AE4),)</f>
        <v>11</v>
      </c>
      <c r="AG4" s="187">
        <f t="shared" si="7"/>
        <v>0</v>
      </c>
      <c r="AH4" s="53">
        <f t="shared" si="8"/>
        <v>1</v>
      </c>
      <c r="AI4" s="207">
        <f t="shared" ref="AI4:AI36" si="9">IFERROR(IF(W4&gt;=($AI$42*$AI$43),X4/W4,"-"),"-")</f>
        <v>2.3333333333333335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164</v>
      </c>
      <c r="D5" s="56"/>
      <c r="E5" s="56">
        <f t="shared" ref="E5:E14" si="10">IF((C5=""),0,IF($D$4=$R$4,1,IF($D$4&gt;$R$4,3,IF($D$4&lt;$R$4,0))))</f>
        <v>1</v>
      </c>
      <c r="F5" s="56">
        <f t="shared" ref="F5:F14" si="11">$D$4</f>
        <v>0</v>
      </c>
      <c r="G5" s="56">
        <f t="shared" ref="G5:G14" si="12">$R$4</f>
        <v>0</v>
      </c>
      <c r="H5" s="56">
        <f t="shared" ref="H5:H14" si="13">IF((C5=""),0,IF($D$4&gt;$R$4,1,0))</f>
        <v>0</v>
      </c>
      <c r="I5" s="56">
        <f t="shared" ref="I5:I14" si="14">IF((C5=""),0,IF($D$4=$R$4,1,0))</f>
        <v>1</v>
      </c>
      <c r="J5" s="56">
        <f t="shared" ref="J5:J14" si="15">IF((C5=""),0,IF($D$4&lt;$R$4,1,0))</f>
        <v>0</v>
      </c>
      <c r="K5" s="57"/>
      <c r="L5" s="56">
        <f t="shared" ref="L5:L14" si="16">IF((S5=""),0,IF($D$4=$R$4,1,IF($D$4&lt;$R$4,3,IF($D$4&gt;$R$4,0))))</f>
        <v>1</v>
      </c>
      <c r="M5" s="56">
        <f t="shared" ref="M5:M14" si="17">$R$4</f>
        <v>0</v>
      </c>
      <c r="N5" s="56">
        <f t="shared" ref="N5:N14" si="18">$D$4</f>
        <v>0</v>
      </c>
      <c r="O5" s="56">
        <f t="shared" ref="O5:O14" si="19">IF((S5=""),0,IF($D$4&lt;$R$4,1,0))</f>
        <v>0</v>
      </c>
      <c r="P5" s="56">
        <f t="shared" ref="P5:P14" si="20">IF((S5=""),0,IF($D$4=$R$4,1,0))</f>
        <v>1</v>
      </c>
      <c r="Q5" s="56">
        <f t="shared" ref="Q5:Q14" si="21">IF((S5=""),0,IF($D$4&gt;$R$4,1,0))</f>
        <v>0</v>
      </c>
      <c r="R5" s="56"/>
      <c r="S5" s="55" t="s">
        <v>77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13</v>
      </c>
      <c r="D6" s="56"/>
      <c r="E6" s="56">
        <f t="shared" si="10"/>
        <v>1</v>
      </c>
      <c r="F6" s="56">
        <f t="shared" si="11"/>
        <v>0</v>
      </c>
      <c r="G6" s="56">
        <f t="shared" si="12"/>
        <v>0</v>
      </c>
      <c r="H6" s="56">
        <f t="shared" si="13"/>
        <v>0</v>
      </c>
      <c r="I6" s="56">
        <f t="shared" si="14"/>
        <v>1</v>
      </c>
      <c r="J6" s="56">
        <f t="shared" si="15"/>
        <v>0</v>
      </c>
      <c r="K6" s="57"/>
      <c r="L6" s="56">
        <f t="shared" si="16"/>
        <v>1</v>
      </c>
      <c r="M6" s="56">
        <f t="shared" si="17"/>
        <v>0</v>
      </c>
      <c r="N6" s="56">
        <f t="shared" si="18"/>
        <v>0</v>
      </c>
      <c r="O6" s="56">
        <f t="shared" si="19"/>
        <v>0</v>
      </c>
      <c r="P6" s="56">
        <f t="shared" si="20"/>
        <v>1</v>
      </c>
      <c r="Q6" s="56">
        <f t="shared" si="21"/>
        <v>0</v>
      </c>
      <c r="R6" s="56"/>
      <c r="S6" s="55" t="s">
        <v>84</v>
      </c>
      <c r="T6" s="34"/>
      <c r="U6" s="163" t="s">
        <v>78</v>
      </c>
      <c r="V6" s="199" t="s">
        <v>13</v>
      </c>
      <c r="W6" s="169">
        <f t="shared" si="0"/>
        <v>3</v>
      </c>
      <c r="X6" s="164">
        <f t="shared" si="1"/>
        <v>5</v>
      </c>
      <c r="Y6" s="164">
        <f t="shared" si="2"/>
        <v>5</v>
      </c>
      <c r="Z6" s="164">
        <f t="shared" si="3"/>
        <v>1</v>
      </c>
      <c r="AA6" s="164">
        <f>SUMIF($C$2:$C$123,V6,$I$2:$I$123)+SUMIF($S$2:$S$123,V6,$P$2:P$123)</f>
        <v>1</v>
      </c>
      <c r="AB6" s="174">
        <f t="shared" si="4"/>
        <v>1</v>
      </c>
      <c r="AC6" s="180">
        <f t="shared" si="5"/>
        <v>4</v>
      </c>
      <c r="AD6" s="183">
        <f t="shared" si="6"/>
        <v>0.44444444444444442</v>
      </c>
      <c r="AE6" s="180">
        <f>IF(W6&gt;0,IF(AH6=MIN($AH$6:$AH$10),2,0),)</f>
        <v>2</v>
      </c>
      <c r="AF6" s="190">
        <f>IF(W6&gt;0,IF(AD6=MAX($AD$6:$AD$10),AC6+AE6+2,AC6+AE6),)</f>
        <v>8</v>
      </c>
      <c r="AG6" s="189">
        <f t="shared" si="7"/>
        <v>0</v>
      </c>
      <c r="AH6" s="165">
        <f t="shared" si="8"/>
        <v>1.6666666666666667</v>
      </c>
      <c r="AI6" s="206">
        <f t="shared" si="9"/>
        <v>1.6666666666666667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114</v>
      </c>
      <c r="D7" s="56"/>
      <c r="E7" s="56">
        <f t="shared" si="10"/>
        <v>1</v>
      </c>
      <c r="F7" s="56">
        <f t="shared" si="11"/>
        <v>0</v>
      </c>
      <c r="G7" s="56">
        <f t="shared" si="12"/>
        <v>0</v>
      </c>
      <c r="H7" s="56">
        <f t="shared" si="13"/>
        <v>0</v>
      </c>
      <c r="I7" s="56">
        <f t="shared" si="14"/>
        <v>1</v>
      </c>
      <c r="J7" s="56">
        <f t="shared" si="15"/>
        <v>0</v>
      </c>
      <c r="K7" s="57"/>
      <c r="L7" s="56">
        <f t="shared" si="16"/>
        <v>1</v>
      </c>
      <c r="M7" s="56">
        <f t="shared" si="17"/>
        <v>0</v>
      </c>
      <c r="N7" s="56">
        <f t="shared" si="18"/>
        <v>0</v>
      </c>
      <c r="O7" s="56">
        <f t="shared" si="19"/>
        <v>0</v>
      </c>
      <c r="P7" s="56">
        <f t="shared" si="20"/>
        <v>1</v>
      </c>
      <c r="Q7" s="56">
        <f t="shared" si="21"/>
        <v>0</v>
      </c>
      <c r="R7" s="56"/>
      <c r="S7" s="55" t="s">
        <v>146</v>
      </c>
      <c r="T7" s="34"/>
      <c r="U7" s="166" t="s">
        <v>78</v>
      </c>
      <c r="V7" s="200" t="s">
        <v>84</v>
      </c>
      <c r="W7" s="170">
        <f t="shared" si="0"/>
        <v>3</v>
      </c>
      <c r="X7" s="52">
        <f t="shared" si="1"/>
        <v>5</v>
      </c>
      <c r="Y7" s="52">
        <f t="shared" si="2"/>
        <v>5</v>
      </c>
      <c r="Z7" s="52">
        <f t="shared" si="3"/>
        <v>1</v>
      </c>
      <c r="AA7" s="52">
        <f>SUMIF($C$2:$C$123,V7,$I$2:$I$123)+SUMIF($S$2:$S$123,V7,$P$2:P$123)</f>
        <v>1</v>
      </c>
      <c r="AB7" s="171">
        <f t="shared" si="4"/>
        <v>1</v>
      </c>
      <c r="AC7" s="178">
        <f t="shared" si="5"/>
        <v>4</v>
      </c>
      <c r="AD7" s="181">
        <f t="shared" si="6"/>
        <v>0.44444444444444442</v>
      </c>
      <c r="AE7" s="178">
        <f>IF(W7&gt;0,IF(AH7=MIN($AH$6:$AH$10),2,0),)</f>
        <v>2</v>
      </c>
      <c r="AF7" s="191">
        <f>IF(W7&gt;0,IF(AD7=MAX($AD$6:$AD$10),AC7+AE7+2,AC7+AE7),)</f>
        <v>8</v>
      </c>
      <c r="AG7" s="187">
        <f t="shared" si="7"/>
        <v>0</v>
      </c>
      <c r="AH7" s="53">
        <f t="shared" si="8"/>
        <v>1.6666666666666667</v>
      </c>
      <c r="AI7" s="207">
        <f t="shared" si="9"/>
        <v>1.6666666666666667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222</v>
      </c>
      <c r="D8" s="56"/>
      <c r="E8" s="56">
        <f t="shared" si="10"/>
        <v>1</v>
      </c>
      <c r="F8" s="56">
        <f t="shared" si="11"/>
        <v>0</v>
      </c>
      <c r="G8" s="56">
        <f t="shared" si="12"/>
        <v>0</v>
      </c>
      <c r="H8" s="56">
        <f t="shared" si="13"/>
        <v>0</v>
      </c>
      <c r="I8" s="56">
        <f t="shared" si="14"/>
        <v>1</v>
      </c>
      <c r="J8" s="56">
        <f t="shared" si="15"/>
        <v>0</v>
      </c>
      <c r="K8" s="57"/>
      <c r="L8" s="56">
        <f t="shared" si="16"/>
        <v>1</v>
      </c>
      <c r="M8" s="56">
        <f t="shared" si="17"/>
        <v>0</v>
      </c>
      <c r="N8" s="56">
        <f t="shared" si="18"/>
        <v>0</v>
      </c>
      <c r="O8" s="56">
        <f t="shared" si="19"/>
        <v>0</v>
      </c>
      <c r="P8" s="56">
        <f t="shared" si="20"/>
        <v>1</v>
      </c>
      <c r="Q8" s="56">
        <f t="shared" si="21"/>
        <v>0</v>
      </c>
      <c r="R8" s="56"/>
      <c r="S8" s="55" t="s">
        <v>173</v>
      </c>
      <c r="T8" s="34"/>
      <c r="U8" s="159" t="s">
        <v>78</v>
      </c>
      <c r="V8" s="197"/>
      <c r="W8" s="170">
        <f t="shared" si="0"/>
        <v>0</v>
      </c>
      <c r="X8" s="52">
        <f t="shared" si="1"/>
        <v>0</v>
      </c>
      <c r="Y8" s="52">
        <f t="shared" si="2"/>
        <v>0</v>
      </c>
      <c r="Z8" s="52">
        <f t="shared" si="3"/>
        <v>0</v>
      </c>
      <c r="AA8" s="52">
        <f>SUMIF($C$2:$C$123,V8,$I$2:$I$123)+SUMIF($S$2:$S$123,V8,$P$2:P$123)</f>
        <v>0</v>
      </c>
      <c r="AB8" s="171">
        <f t="shared" si="4"/>
        <v>0</v>
      </c>
      <c r="AC8" s="178">
        <f t="shared" si="5"/>
        <v>0</v>
      </c>
      <c r="AD8" s="181" t="str">
        <f t="shared" si="6"/>
        <v>-</v>
      </c>
      <c r="AE8" s="178">
        <f>IF(W8&gt;0,IF(AH8=MIN($AH$6:$AH$10),2,0),)</f>
        <v>0</v>
      </c>
      <c r="AF8" s="191">
        <f>IF(W8&gt;0,IF(AD8=MAX($AD$6:$AD$10),AC8+AE8+2,AC8+AE8),)</f>
        <v>0</v>
      </c>
      <c r="AG8" s="187">
        <f t="shared" si="7"/>
        <v>0</v>
      </c>
      <c r="AH8" s="53" t="str">
        <f t="shared" si="8"/>
        <v>-</v>
      </c>
      <c r="AI8" s="207" t="str">
        <f t="shared" si="9"/>
        <v>-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ht="15" customHeight="1" x14ac:dyDescent="0.25">
      <c r="A9" s="34"/>
      <c r="B9" s="54" t="s">
        <v>83</v>
      </c>
      <c r="C9" s="55" t="s">
        <v>14</v>
      </c>
      <c r="D9" s="56"/>
      <c r="E9" s="56">
        <f t="shared" si="10"/>
        <v>1</v>
      </c>
      <c r="F9" s="56">
        <f t="shared" si="11"/>
        <v>0</v>
      </c>
      <c r="G9" s="56">
        <f t="shared" si="12"/>
        <v>0</v>
      </c>
      <c r="H9" s="56">
        <f t="shared" si="13"/>
        <v>0</v>
      </c>
      <c r="I9" s="56">
        <f t="shared" si="14"/>
        <v>1</v>
      </c>
      <c r="J9" s="56">
        <f t="shared" si="15"/>
        <v>0</v>
      </c>
      <c r="K9" s="57"/>
      <c r="L9" s="56">
        <f t="shared" si="16"/>
        <v>1</v>
      </c>
      <c r="M9" s="56">
        <f t="shared" si="17"/>
        <v>0</v>
      </c>
      <c r="N9" s="56">
        <f t="shared" si="18"/>
        <v>0</v>
      </c>
      <c r="O9" s="56">
        <f t="shared" si="19"/>
        <v>0</v>
      </c>
      <c r="P9" s="56">
        <f t="shared" si="20"/>
        <v>1</v>
      </c>
      <c r="Q9" s="56">
        <f t="shared" si="21"/>
        <v>0</v>
      </c>
      <c r="R9" s="56"/>
      <c r="S9" s="55" t="s">
        <v>247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426" t="s">
        <v>267</v>
      </c>
      <c r="BB9" s="426"/>
      <c r="BC9" s="426"/>
      <c r="BD9" s="426"/>
      <c r="BE9" s="426"/>
      <c r="BF9" s="426"/>
      <c r="BG9" s="426"/>
      <c r="BH9" s="42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172</v>
      </c>
      <c r="D10" s="56"/>
      <c r="E10" s="56">
        <f t="shared" si="10"/>
        <v>1</v>
      </c>
      <c r="F10" s="56">
        <f t="shared" si="11"/>
        <v>0</v>
      </c>
      <c r="G10" s="56">
        <f t="shared" si="12"/>
        <v>0</v>
      </c>
      <c r="H10" s="56">
        <f t="shared" si="13"/>
        <v>0</v>
      </c>
      <c r="I10" s="56">
        <f t="shared" si="14"/>
        <v>1</v>
      </c>
      <c r="J10" s="56">
        <f t="shared" si="15"/>
        <v>0</v>
      </c>
      <c r="K10" s="57"/>
      <c r="L10" s="56">
        <f t="shared" si="16"/>
        <v>1</v>
      </c>
      <c r="M10" s="56">
        <f t="shared" si="17"/>
        <v>0</v>
      </c>
      <c r="N10" s="56">
        <f t="shared" si="18"/>
        <v>0</v>
      </c>
      <c r="O10" s="56">
        <f t="shared" si="19"/>
        <v>0</v>
      </c>
      <c r="P10" s="56">
        <f t="shared" si="20"/>
        <v>1</v>
      </c>
      <c r="Q10" s="56">
        <f t="shared" si="21"/>
        <v>0</v>
      </c>
      <c r="R10" s="56"/>
      <c r="S10" s="55" t="s">
        <v>147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426"/>
      <c r="BB10" s="426"/>
      <c r="BC10" s="426"/>
      <c r="BD10" s="426"/>
      <c r="BE10" s="426"/>
      <c r="BF10" s="426"/>
      <c r="BG10" s="426"/>
      <c r="BH10" s="42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 t="s">
        <v>143</v>
      </c>
      <c r="D11" s="56"/>
      <c r="E11" s="56">
        <f t="shared" si="10"/>
        <v>1</v>
      </c>
      <c r="F11" s="56">
        <f t="shared" si="11"/>
        <v>0</v>
      </c>
      <c r="G11" s="56">
        <f t="shared" si="12"/>
        <v>0</v>
      </c>
      <c r="H11" s="56">
        <f t="shared" si="13"/>
        <v>0</v>
      </c>
      <c r="I11" s="56">
        <f t="shared" si="14"/>
        <v>1</v>
      </c>
      <c r="J11" s="56">
        <f t="shared" si="15"/>
        <v>0</v>
      </c>
      <c r="K11" s="57"/>
      <c r="L11" s="56">
        <f t="shared" si="16"/>
        <v>1</v>
      </c>
      <c r="M11" s="56">
        <f t="shared" si="17"/>
        <v>0</v>
      </c>
      <c r="N11" s="56">
        <f t="shared" si="18"/>
        <v>0</v>
      </c>
      <c r="O11" s="56">
        <f t="shared" si="19"/>
        <v>0</v>
      </c>
      <c r="P11" s="56">
        <f t="shared" si="20"/>
        <v>1</v>
      </c>
      <c r="Q11" s="56">
        <f t="shared" si="21"/>
        <v>0</v>
      </c>
      <c r="R11" s="56"/>
      <c r="S11" s="55" t="s">
        <v>263</v>
      </c>
      <c r="T11" s="34"/>
      <c r="U11" s="168" t="s">
        <v>121</v>
      </c>
      <c r="V11" s="196" t="s">
        <v>114</v>
      </c>
      <c r="W11" s="169">
        <f t="shared" si="0"/>
        <v>3</v>
      </c>
      <c r="X11" s="164">
        <f t="shared" si="1"/>
        <v>5</v>
      </c>
      <c r="Y11" s="164">
        <f t="shared" si="2"/>
        <v>5</v>
      </c>
      <c r="Z11" s="164">
        <f t="shared" si="3"/>
        <v>1</v>
      </c>
      <c r="AA11" s="164">
        <f>SUMIF($C$2:$C$123,V11,$I$2:$I$123)+SUMIF($S$2:$S$123,V11,$P$2:P$123)</f>
        <v>1</v>
      </c>
      <c r="AB11" s="174">
        <f t="shared" si="4"/>
        <v>1</v>
      </c>
      <c r="AC11" s="180">
        <f t="shared" si="5"/>
        <v>4</v>
      </c>
      <c r="AD11" s="183">
        <f t="shared" si="6"/>
        <v>0.44444444444444442</v>
      </c>
      <c r="AE11" s="180">
        <f t="shared" ref="AE11:AE18" si="22">IF(W11&gt;0,IF(OR(SMALL($AH$11:$AH$18,2)=AH11,SMALL($AH$11:$AH$18,1)=AH11),2,0),)</f>
        <v>2</v>
      </c>
      <c r="AF11" s="190">
        <f t="shared" ref="AF11:AF18" si="23">IF(W11&gt;0,IF(OR(LARGE($AD$11:$AD$18,2)=AD11,LARGE($AD$11:$AD$18,1)=AD11),AC11+AE11+2,AC11+AE11),)</f>
        <v>8</v>
      </c>
      <c r="AG11" s="189">
        <f t="shared" si="7"/>
        <v>1</v>
      </c>
      <c r="AH11" s="165">
        <f t="shared" si="8"/>
        <v>1.6666666666666667</v>
      </c>
      <c r="AI11" s="206">
        <f t="shared" si="9"/>
        <v>1.6666666666666667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174</v>
      </c>
      <c r="D12" s="56"/>
      <c r="E12" s="56">
        <f t="shared" si="10"/>
        <v>1</v>
      </c>
      <c r="F12" s="56">
        <f t="shared" si="11"/>
        <v>0</v>
      </c>
      <c r="G12" s="56">
        <f t="shared" si="12"/>
        <v>0</v>
      </c>
      <c r="H12" s="56">
        <f t="shared" si="13"/>
        <v>0</v>
      </c>
      <c r="I12" s="56">
        <f t="shared" si="14"/>
        <v>1</v>
      </c>
      <c r="J12" s="56">
        <f t="shared" si="15"/>
        <v>0</v>
      </c>
      <c r="K12" s="57"/>
      <c r="L12" s="56">
        <f t="shared" si="16"/>
        <v>1</v>
      </c>
      <c r="M12" s="56">
        <f t="shared" si="17"/>
        <v>0</v>
      </c>
      <c r="N12" s="56">
        <f t="shared" si="18"/>
        <v>0</v>
      </c>
      <c r="O12" s="56">
        <f t="shared" si="19"/>
        <v>0</v>
      </c>
      <c r="P12" s="56">
        <f t="shared" si="20"/>
        <v>1</v>
      </c>
      <c r="Q12" s="56">
        <f t="shared" si="21"/>
        <v>0</v>
      </c>
      <c r="R12" s="56"/>
      <c r="S12" s="55" t="s">
        <v>15</v>
      </c>
      <c r="T12" s="34"/>
      <c r="U12" s="159" t="s">
        <v>121</v>
      </c>
      <c r="V12" s="197" t="s">
        <v>173</v>
      </c>
      <c r="W12" s="170">
        <f t="shared" si="0"/>
        <v>3</v>
      </c>
      <c r="X12" s="52">
        <f t="shared" si="1"/>
        <v>7</v>
      </c>
      <c r="Y12" s="52">
        <f t="shared" si="2"/>
        <v>3</v>
      </c>
      <c r="Z12" s="52">
        <f t="shared" si="3"/>
        <v>2</v>
      </c>
      <c r="AA12" s="52">
        <f>SUMIF($C$2:$C$123,V12,$I$2:$I$123)+SUMIF($S$2:$S$123,V12,$P$2:P$123)</f>
        <v>1</v>
      </c>
      <c r="AB12" s="171">
        <f t="shared" si="4"/>
        <v>0</v>
      </c>
      <c r="AC12" s="178">
        <f t="shared" si="5"/>
        <v>7</v>
      </c>
      <c r="AD12" s="181">
        <f t="shared" si="6"/>
        <v>0.77777777777777779</v>
      </c>
      <c r="AE12" s="178">
        <f t="shared" si="22"/>
        <v>2</v>
      </c>
      <c r="AF12" s="191">
        <f t="shared" si="23"/>
        <v>11</v>
      </c>
      <c r="AG12" s="187">
        <f t="shared" si="7"/>
        <v>1</v>
      </c>
      <c r="AH12" s="53">
        <f t="shared" si="8"/>
        <v>1</v>
      </c>
      <c r="AI12" s="207">
        <f t="shared" si="9"/>
        <v>2.3333333333333335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0</v>
      </c>
      <c r="G13" s="56">
        <f t="shared" si="12"/>
        <v>0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0</v>
      </c>
      <c r="N13" s="56">
        <f t="shared" si="18"/>
        <v>0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197" t="s">
        <v>146</v>
      </c>
      <c r="W13" s="170">
        <f t="shared" si="0"/>
        <v>3</v>
      </c>
      <c r="X13" s="52">
        <f t="shared" si="1"/>
        <v>5</v>
      </c>
      <c r="Y13" s="52">
        <f t="shared" si="2"/>
        <v>5</v>
      </c>
      <c r="Z13" s="52">
        <f t="shared" si="3"/>
        <v>1</v>
      </c>
      <c r="AA13" s="52">
        <f>SUMIF($C$2:$C$123,V13,$I$2:$I$123)+SUMIF($S$2:$S$123,V13,$P$2:P$123)</f>
        <v>1</v>
      </c>
      <c r="AB13" s="171">
        <f t="shared" si="4"/>
        <v>1</v>
      </c>
      <c r="AC13" s="178">
        <f t="shared" si="5"/>
        <v>4</v>
      </c>
      <c r="AD13" s="181">
        <f t="shared" si="6"/>
        <v>0.44444444444444442</v>
      </c>
      <c r="AE13" s="178">
        <f t="shared" si="22"/>
        <v>2</v>
      </c>
      <c r="AF13" s="191">
        <f t="shared" si="23"/>
        <v>8</v>
      </c>
      <c r="AG13" s="187">
        <f t="shared" si="7"/>
        <v>0</v>
      </c>
      <c r="AH13" s="53">
        <f t="shared" si="8"/>
        <v>1.6666666666666667</v>
      </c>
      <c r="AI13" s="207">
        <f t="shared" si="9"/>
        <v>1.6666666666666667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0</v>
      </c>
      <c r="G14" s="67">
        <f t="shared" si="12"/>
        <v>0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0</v>
      </c>
      <c r="N14" s="67">
        <f t="shared" si="18"/>
        <v>0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/>
      <c r="W14" s="170">
        <f t="shared" si="0"/>
        <v>0</v>
      </c>
      <c r="X14" s="52">
        <f t="shared" si="1"/>
        <v>0</v>
      </c>
      <c r="Y14" s="52">
        <f t="shared" si="2"/>
        <v>0</v>
      </c>
      <c r="Z14" s="52">
        <f t="shared" si="3"/>
        <v>0</v>
      </c>
      <c r="AA14" s="52">
        <f>SUMIF($C$2:$C$123,V14,$I$2:$I$123)+SUMIF($S$2:$S$123,V14,$P$2:P$123)</f>
        <v>0</v>
      </c>
      <c r="AB14" s="171">
        <f t="shared" si="4"/>
        <v>0</v>
      </c>
      <c r="AC14" s="178">
        <f t="shared" si="5"/>
        <v>0</v>
      </c>
      <c r="AD14" s="181" t="str">
        <f t="shared" si="6"/>
        <v>-</v>
      </c>
      <c r="AE14" s="178">
        <f t="shared" si="22"/>
        <v>0</v>
      </c>
      <c r="AF14" s="191">
        <f t="shared" si="23"/>
        <v>0</v>
      </c>
      <c r="AG14" s="187">
        <f t="shared" si="7"/>
        <v>0</v>
      </c>
      <c r="AH14" s="53" t="str">
        <f t="shared" si="8"/>
        <v>-</v>
      </c>
      <c r="AI14" s="207" t="str">
        <f t="shared" si="9"/>
        <v>-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/>
      <c r="W15" s="170">
        <f t="shared" si="0"/>
        <v>0</v>
      </c>
      <c r="X15" s="52">
        <f t="shared" si="1"/>
        <v>0</v>
      </c>
      <c r="Y15" s="52">
        <f t="shared" si="2"/>
        <v>0</v>
      </c>
      <c r="Z15" s="52">
        <f t="shared" si="3"/>
        <v>0</v>
      </c>
      <c r="AA15" s="52">
        <f>SUMIF($C$2:$C$123,V15,$I$2:$I$123)+SUMIF($S$2:$S$123,V15,$P$2:P$123)</f>
        <v>0</v>
      </c>
      <c r="AB15" s="171">
        <f t="shared" si="4"/>
        <v>0</v>
      </c>
      <c r="AC15" s="178">
        <f t="shared" si="5"/>
        <v>0</v>
      </c>
      <c r="AD15" s="181" t="str">
        <f t="shared" si="6"/>
        <v>-</v>
      </c>
      <c r="AE15" s="178">
        <f t="shared" si="22"/>
        <v>0</v>
      </c>
      <c r="AF15" s="191">
        <f t="shared" si="23"/>
        <v>0</v>
      </c>
      <c r="AG15" s="187">
        <f t="shared" si="7"/>
        <v>0</v>
      </c>
      <c r="AH15" s="53" t="str">
        <f t="shared" si="8"/>
        <v>-</v>
      </c>
      <c r="AI15" s="207" t="str">
        <f t="shared" si="9"/>
        <v>-</v>
      </c>
      <c r="AJ15" s="34"/>
      <c r="AS15" s="97"/>
      <c r="AT15" s="294"/>
      <c r="AU15" s="288"/>
      <c r="AV15" s="426" t="s">
        <v>172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266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/>
      <c r="W16" s="170">
        <f t="shared" si="0"/>
        <v>0</v>
      </c>
      <c r="X16" s="52">
        <f t="shared" si="1"/>
        <v>0</v>
      </c>
      <c r="Y16" s="52">
        <f t="shared" si="2"/>
        <v>0</v>
      </c>
      <c r="Z16" s="52">
        <f t="shared" si="3"/>
        <v>0</v>
      </c>
      <c r="AA16" s="52">
        <f>SUMIF($C$2:$C$123,V16,$I$2:$I$123)+SUMIF($S$2:$S$123,V16,$P$2:P$123)</f>
        <v>0</v>
      </c>
      <c r="AB16" s="171">
        <f t="shared" si="4"/>
        <v>0</v>
      </c>
      <c r="AC16" s="178">
        <f t="shared" si="5"/>
        <v>0</v>
      </c>
      <c r="AD16" s="181" t="str">
        <f t="shared" si="6"/>
        <v>-</v>
      </c>
      <c r="AE16" s="178">
        <f t="shared" si="22"/>
        <v>0</v>
      </c>
      <c r="AF16" s="191">
        <f t="shared" si="23"/>
        <v>0</v>
      </c>
      <c r="AG16" s="187">
        <f t="shared" si="7"/>
        <v>0</v>
      </c>
      <c r="AH16" s="53" t="str">
        <f t="shared" si="8"/>
        <v>-</v>
      </c>
      <c r="AI16" s="207" t="str">
        <f t="shared" si="9"/>
        <v>-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Branco</v>
      </c>
      <c r="D17" s="49">
        <f>SUM(D18:D27)</f>
        <v>4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2</v>
      </c>
      <c r="S17" s="48" t="str">
        <f>C4</f>
        <v>Preto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Ralph</v>
      </c>
      <c r="D18" s="56"/>
      <c r="E18" s="56">
        <f t="shared" ref="E18:E27" si="24">IF((C18=""),0,IF($D$17=$R$17,1,IF($D$17&gt;$R$17,3,IF($D$17&lt;$R$17,0))))</f>
        <v>3</v>
      </c>
      <c r="F18" s="56">
        <f t="shared" ref="F18:F27" si="25">$D$17</f>
        <v>4</v>
      </c>
      <c r="G18" s="56">
        <f t="shared" ref="G18:G27" si="26">$R$17</f>
        <v>2</v>
      </c>
      <c r="H18" s="56">
        <f t="shared" ref="H18:H27" si="27">IF((C18=""),0,IF($D$17&gt;$R$17,1,0))</f>
        <v>1</v>
      </c>
      <c r="I18" s="56">
        <f t="shared" ref="I18:I27" si="28">IF((C18=""),0,IF($D$17=$R$17,1,0))</f>
        <v>0</v>
      </c>
      <c r="J18" s="56">
        <f t="shared" ref="J18:J27" si="29">IF((C18=""),0,IF($D$17&lt;$R$17,1,0))</f>
        <v>0</v>
      </c>
      <c r="K18" s="57"/>
      <c r="L18" s="56">
        <f t="shared" ref="L18:L27" si="30">IF((S18=""),0,IF($D$17=$R$17,1,IF($D$17&lt;$R$17,3,IF($D$17&gt;$R$17,0))))</f>
        <v>0</v>
      </c>
      <c r="M18" s="56">
        <f t="shared" ref="M18:M27" si="31">$R$17</f>
        <v>2</v>
      </c>
      <c r="N18" s="56">
        <f t="shared" ref="N18:N27" si="32">$D$17</f>
        <v>4</v>
      </c>
      <c r="O18" s="56">
        <f t="shared" ref="O18:O27" si="33">IF((S18=""),0,IF($D$17&lt;$R$17,1,0))</f>
        <v>0</v>
      </c>
      <c r="P18" s="56">
        <f t="shared" ref="P18:P27" si="34">IF((S18=""),0,IF($D$17=$R$17,1,0))</f>
        <v>0</v>
      </c>
      <c r="Q18" s="56">
        <f t="shared" ref="Q18:Q27" si="35">IF((S18=""),0,IF($D$17&gt;$R$17,1,0))</f>
        <v>1</v>
      </c>
      <c r="R18" s="56"/>
      <c r="S18" s="55" t="str">
        <f>$S$5</f>
        <v>Fabio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84</v>
      </c>
      <c r="D19" s="56"/>
      <c r="E19" s="56">
        <f t="shared" si="24"/>
        <v>3</v>
      </c>
      <c r="F19" s="56">
        <f t="shared" si="25"/>
        <v>4</v>
      </c>
      <c r="G19" s="56">
        <f t="shared" si="26"/>
        <v>2</v>
      </c>
      <c r="H19" s="56">
        <f t="shared" si="27"/>
        <v>1</v>
      </c>
      <c r="I19" s="56">
        <f t="shared" si="28"/>
        <v>0</v>
      </c>
      <c r="J19" s="56">
        <f t="shared" si="29"/>
        <v>0</v>
      </c>
      <c r="K19" s="57"/>
      <c r="L19" s="56">
        <f t="shared" si="30"/>
        <v>0</v>
      </c>
      <c r="M19" s="56">
        <f t="shared" si="31"/>
        <v>2</v>
      </c>
      <c r="N19" s="56">
        <f t="shared" si="32"/>
        <v>4</v>
      </c>
      <c r="O19" s="56">
        <f t="shared" si="33"/>
        <v>0</v>
      </c>
      <c r="P19" s="56">
        <f t="shared" si="34"/>
        <v>0</v>
      </c>
      <c r="Q19" s="56">
        <f t="shared" si="35"/>
        <v>1</v>
      </c>
      <c r="R19" s="56"/>
      <c r="S19" s="55" t="s">
        <v>13</v>
      </c>
      <c r="T19" s="34"/>
      <c r="U19" s="169" t="s">
        <v>83</v>
      </c>
      <c r="V19" s="196" t="s">
        <v>14</v>
      </c>
      <c r="W19" s="169">
        <f t="shared" si="0"/>
        <v>3</v>
      </c>
      <c r="X19" s="164">
        <f t="shared" si="1"/>
        <v>5</v>
      </c>
      <c r="Y19" s="164">
        <f t="shared" si="2"/>
        <v>5</v>
      </c>
      <c r="Z19" s="164">
        <f t="shared" si="3"/>
        <v>1</v>
      </c>
      <c r="AA19" s="164">
        <f>SUMIF($C$2:$C$123,V19,$I$2:$I$123)+SUMIF($S$2:$S$123,V19,$P$2:P$123)</f>
        <v>1</v>
      </c>
      <c r="AB19" s="174">
        <f t="shared" si="4"/>
        <v>1</v>
      </c>
      <c r="AC19" s="180">
        <f t="shared" si="5"/>
        <v>4</v>
      </c>
      <c r="AD19" s="183">
        <f t="shared" si="6"/>
        <v>0.44444444444444442</v>
      </c>
      <c r="AE19" s="180">
        <f>IF(W19&gt;0,IF(AH19=MIN($AH$19:$AH$23),2,0),)</f>
        <v>2</v>
      </c>
      <c r="AF19" s="190">
        <f>IF(W19&gt;0,IF(AD19=MAX($AD$19:$AD$23),AC19+AE19+2,AC19+AE19),)</f>
        <v>8</v>
      </c>
      <c r="AG19" s="189">
        <f t="shared" si="7"/>
        <v>0</v>
      </c>
      <c r="AH19" s="165">
        <f t="shared" si="8"/>
        <v>1.6666666666666667</v>
      </c>
      <c r="AI19" s="206">
        <f t="shared" si="9"/>
        <v>1.6666666666666667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146</v>
      </c>
      <c r="D20" s="56"/>
      <c r="E20" s="56">
        <f t="shared" si="24"/>
        <v>3</v>
      </c>
      <c r="F20" s="56">
        <f t="shared" si="25"/>
        <v>4</v>
      </c>
      <c r="G20" s="56">
        <f t="shared" si="26"/>
        <v>2</v>
      </c>
      <c r="H20" s="56">
        <f t="shared" si="27"/>
        <v>1</v>
      </c>
      <c r="I20" s="56">
        <f t="shared" si="28"/>
        <v>0</v>
      </c>
      <c r="J20" s="56">
        <f t="shared" si="29"/>
        <v>0</v>
      </c>
      <c r="K20" s="57"/>
      <c r="L20" s="56">
        <f t="shared" si="30"/>
        <v>0</v>
      </c>
      <c r="M20" s="56">
        <f t="shared" si="31"/>
        <v>2</v>
      </c>
      <c r="N20" s="56">
        <f t="shared" si="32"/>
        <v>4</v>
      </c>
      <c r="O20" s="56">
        <f t="shared" si="33"/>
        <v>0</v>
      </c>
      <c r="P20" s="56">
        <f t="shared" si="34"/>
        <v>0</v>
      </c>
      <c r="Q20" s="56">
        <f t="shared" si="35"/>
        <v>1</v>
      </c>
      <c r="R20" s="56"/>
      <c r="S20" s="55" t="s">
        <v>114</v>
      </c>
      <c r="T20" s="34"/>
      <c r="U20" s="159" t="s">
        <v>83</v>
      </c>
      <c r="V20" s="197" t="s">
        <v>247</v>
      </c>
      <c r="W20" s="170">
        <f t="shared" si="0"/>
        <v>3</v>
      </c>
      <c r="X20" s="52">
        <f t="shared" si="1"/>
        <v>5</v>
      </c>
      <c r="Y20" s="52">
        <f t="shared" si="2"/>
        <v>5</v>
      </c>
      <c r="Z20" s="52">
        <f t="shared" si="3"/>
        <v>1</v>
      </c>
      <c r="AA20" s="52">
        <f>SUMIF($C$2:$C$123,V20,$I$2:$I$123)+SUMIF($S$2:$S$123,V20,$P$2:P$123)</f>
        <v>1</v>
      </c>
      <c r="AB20" s="171">
        <f t="shared" si="4"/>
        <v>1</v>
      </c>
      <c r="AC20" s="178">
        <f t="shared" si="5"/>
        <v>4</v>
      </c>
      <c r="AD20" s="181">
        <f t="shared" si="6"/>
        <v>0.44444444444444442</v>
      </c>
      <c r="AE20" s="178">
        <f>IF(W20&gt;0,IF(AH20=MIN($AH$19:$AH$23),2,0),)</f>
        <v>2</v>
      </c>
      <c r="AF20" s="191">
        <f>IF(W20&gt;0,IF(AD20=MAX($AD$19:$AD$23),AC20+AE20+2,AC20+AE20),)</f>
        <v>8</v>
      </c>
      <c r="AG20" s="187">
        <f t="shared" si="7"/>
        <v>1</v>
      </c>
      <c r="AH20" s="53">
        <f t="shared" si="8"/>
        <v>1.6666666666666667</v>
      </c>
      <c r="AI20" s="207">
        <f t="shared" si="9"/>
        <v>1.6666666666666667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173</v>
      </c>
      <c r="D21" s="56">
        <v>1</v>
      </c>
      <c r="E21" s="56">
        <f t="shared" si="24"/>
        <v>3</v>
      </c>
      <c r="F21" s="56">
        <f t="shared" si="25"/>
        <v>4</v>
      </c>
      <c r="G21" s="56">
        <f t="shared" si="26"/>
        <v>2</v>
      </c>
      <c r="H21" s="56">
        <f t="shared" si="27"/>
        <v>1</v>
      </c>
      <c r="I21" s="56">
        <f t="shared" si="28"/>
        <v>0</v>
      </c>
      <c r="J21" s="56">
        <f t="shared" si="29"/>
        <v>0</v>
      </c>
      <c r="K21" s="57"/>
      <c r="L21" s="56">
        <f t="shared" si="30"/>
        <v>0</v>
      </c>
      <c r="M21" s="56">
        <f t="shared" si="31"/>
        <v>2</v>
      </c>
      <c r="N21" s="56">
        <f t="shared" si="32"/>
        <v>4</v>
      </c>
      <c r="O21" s="56">
        <f t="shared" si="33"/>
        <v>0</v>
      </c>
      <c r="P21" s="56">
        <f t="shared" si="34"/>
        <v>0</v>
      </c>
      <c r="Q21" s="56">
        <f t="shared" si="35"/>
        <v>1</v>
      </c>
      <c r="R21" s="56"/>
      <c r="S21" s="55" t="s">
        <v>222</v>
      </c>
      <c r="T21" s="34"/>
      <c r="U21" s="159" t="s">
        <v>83</v>
      </c>
      <c r="V21" s="197"/>
      <c r="W21" s="170">
        <f t="shared" si="0"/>
        <v>0</v>
      </c>
      <c r="X21" s="52">
        <f t="shared" si="1"/>
        <v>0</v>
      </c>
      <c r="Y21" s="52">
        <f t="shared" si="2"/>
        <v>0</v>
      </c>
      <c r="Z21" s="52">
        <f t="shared" si="3"/>
        <v>0</v>
      </c>
      <c r="AA21" s="52">
        <f>SUMIF($C$2:$C$123,V21,$I$2:$I$123)+SUMIF($S$2:$S$123,V21,$P$2:P$123)</f>
        <v>0</v>
      </c>
      <c r="AB21" s="171">
        <f t="shared" si="4"/>
        <v>0</v>
      </c>
      <c r="AC21" s="178">
        <f t="shared" si="5"/>
        <v>0</v>
      </c>
      <c r="AD21" s="181" t="str">
        <f t="shared" si="6"/>
        <v>-</v>
      </c>
      <c r="AE21" s="178">
        <f>IF(W21&gt;0,IF(AH21=MIN($AH$19:$AH$23),2,0),)</f>
        <v>0</v>
      </c>
      <c r="AF21" s="191">
        <f>IF(W21&gt;0,IF(AD21=MAX($AD$19:$AD$23),AC21+AE21+2,AC21+AE21),)</f>
        <v>0</v>
      </c>
      <c r="AG21" s="187">
        <f t="shared" si="7"/>
        <v>0</v>
      </c>
      <c r="AH21" s="53" t="str">
        <f t="shared" si="8"/>
        <v>-</v>
      </c>
      <c r="AI21" s="207" t="str">
        <f t="shared" si="9"/>
        <v>-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247</v>
      </c>
      <c r="D22" s="56">
        <v>1</v>
      </c>
      <c r="E22" s="56">
        <f t="shared" si="24"/>
        <v>3</v>
      </c>
      <c r="F22" s="56">
        <f t="shared" si="25"/>
        <v>4</v>
      </c>
      <c r="G22" s="56">
        <f t="shared" si="26"/>
        <v>2</v>
      </c>
      <c r="H22" s="56">
        <f t="shared" si="27"/>
        <v>1</v>
      </c>
      <c r="I22" s="56">
        <f t="shared" si="28"/>
        <v>0</v>
      </c>
      <c r="J22" s="56">
        <f t="shared" si="29"/>
        <v>0</v>
      </c>
      <c r="K22" s="57"/>
      <c r="L22" s="56">
        <f t="shared" si="30"/>
        <v>0</v>
      </c>
      <c r="M22" s="56">
        <f t="shared" si="31"/>
        <v>2</v>
      </c>
      <c r="N22" s="56">
        <f t="shared" si="32"/>
        <v>4</v>
      </c>
      <c r="O22" s="56">
        <f t="shared" si="33"/>
        <v>0</v>
      </c>
      <c r="P22" s="56">
        <f t="shared" si="34"/>
        <v>0</v>
      </c>
      <c r="Q22" s="56">
        <f t="shared" si="35"/>
        <v>1</v>
      </c>
      <c r="R22" s="56"/>
      <c r="S22" s="55" t="s">
        <v>14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147</v>
      </c>
      <c r="D23" s="56">
        <v>1</v>
      </c>
      <c r="E23" s="56">
        <f t="shared" si="24"/>
        <v>3</v>
      </c>
      <c r="F23" s="56">
        <f t="shared" si="25"/>
        <v>4</v>
      </c>
      <c r="G23" s="56">
        <f t="shared" si="26"/>
        <v>2</v>
      </c>
      <c r="H23" s="56">
        <f t="shared" si="27"/>
        <v>1</v>
      </c>
      <c r="I23" s="56">
        <f t="shared" si="28"/>
        <v>0</v>
      </c>
      <c r="J23" s="56">
        <f t="shared" si="29"/>
        <v>0</v>
      </c>
      <c r="K23" s="57"/>
      <c r="L23" s="56">
        <f t="shared" si="30"/>
        <v>0</v>
      </c>
      <c r="M23" s="56">
        <f t="shared" si="31"/>
        <v>2</v>
      </c>
      <c r="N23" s="56">
        <f t="shared" si="32"/>
        <v>4</v>
      </c>
      <c r="O23" s="56">
        <f t="shared" si="33"/>
        <v>0</v>
      </c>
      <c r="P23" s="56">
        <f t="shared" si="34"/>
        <v>0</v>
      </c>
      <c r="Q23" s="56">
        <f t="shared" si="35"/>
        <v>1</v>
      </c>
      <c r="R23" s="56">
        <v>2</v>
      </c>
      <c r="S23" s="55" t="s">
        <v>172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265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 t="s">
        <v>263</v>
      </c>
      <c r="D24" s="56">
        <v>1</v>
      </c>
      <c r="E24" s="56">
        <f t="shared" si="24"/>
        <v>3</v>
      </c>
      <c r="F24" s="56">
        <f t="shared" si="25"/>
        <v>4</v>
      </c>
      <c r="G24" s="56">
        <f t="shared" si="26"/>
        <v>2</v>
      </c>
      <c r="H24" s="56">
        <f t="shared" si="27"/>
        <v>1</v>
      </c>
      <c r="I24" s="56">
        <f t="shared" si="28"/>
        <v>0</v>
      </c>
      <c r="J24" s="56">
        <f t="shared" si="29"/>
        <v>0</v>
      </c>
      <c r="K24" s="57"/>
      <c r="L24" s="56">
        <f t="shared" si="30"/>
        <v>0</v>
      </c>
      <c r="M24" s="56">
        <f t="shared" si="31"/>
        <v>2</v>
      </c>
      <c r="N24" s="56">
        <f t="shared" si="32"/>
        <v>4</v>
      </c>
      <c r="O24" s="56">
        <f t="shared" si="33"/>
        <v>0</v>
      </c>
      <c r="P24" s="56">
        <f t="shared" si="34"/>
        <v>0</v>
      </c>
      <c r="Q24" s="56">
        <f t="shared" si="35"/>
        <v>1</v>
      </c>
      <c r="R24" s="56"/>
      <c r="S24" s="55" t="s">
        <v>143</v>
      </c>
      <c r="T24" s="34"/>
      <c r="U24" s="163" t="s">
        <v>86</v>
      </c>
      <c r="V24" s="199" t="s">
        <v>147</v>
      </c>
      <c r="W24" s="169">
        <f t="shared" si="0"/>
        <v>3</v>
      </c>
      <c r="X24" s="164">
        <f t="shared" si="1"/>
        <v>5</v>
      </c>
      <c r="Y24" s="164">
        <f t="shared" si="2"/>
        <v>5</v>
      </c>
      <c r="Z24" s="164">
        <f t="shared" si="3"/>
        <v>1</v>
      </c>
      <c r="AA24" s="164">
        <f>SUMIF($C$2:$C$123,V24,$I$2:$I$123)+SUMIF($S$2:$S$123,V24,$P$2:P$123)</f>
        <v>1</v>
      </c>
      <c r="AB24" s="174">
        <f t="shared" si="4"/>
        <v>1</v>
      </c>
      <c r="AC24" s="180">
        <f t="shared" si="5"/>
        <v>4</v>
      </c>
      <c r="AD24" s="183">
        <f t="shared" si="6"/>
        <v>0.44444444444444442</v>
      </c>
      <c r="AE24" s="180">
        <f t="shared" ref="AE24:AE31" si="36">IF(W24&gt;0,IF(OR(LARGE($AI$24:$AI$31,2)=AI24,LARGE($AI$24:$AI$31,1)=AI24),2,0),)</f>
        <v>2</v>
      </c>
      <c r="AF24" s="190">
        <f t="shared" ref="AF24:AF31" si="37">IF(W24&gt;0,IF(OR(LARGE($AD$24:$AD$31,2)=AD24,LARGE($AD$24:$AD$31,1)=AD24),AC24+AE24+2,AC24+AE24),)</f>
        <v>8</v>
      </c>
      <c r="AG24" s="189">
        <f t="shared" si="7"/>
        <v>2</v>
      </c>
      <c r="AH24" s="165">
        <f t="shared" si="8"/>
        <v>1.6666666666666667</v>
      </c>
      <c r="AI24" s="206">
        <f t="shared" si="9"/>
        <v>1.6666666666666667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15</v>
      </c>
      <c r="D25" s="56"/>
      <c r="E25" s="56">
        <f t="shared" si="24"/>
        <v>3</v>
      </c>
      <c r="F25" s="56">
        <f t="shared" si="25"/>
        <v>4</v>
      </c>
      <c r="G25" s="56">
        <f t="shared" si="26"/>
        <v>2</v>
      </c>
      <c r="H25" s="56">
        <f t="shared" si="27"/>
        <v>1</v>
      </c>
      <c r="I25" s="56">
        <f t="shared" si="28"/>
        <v>0</v>
      </c>
      <c r="J25" s="56">
        <f t="shared" si="29"/>
        <v>0</v>
      </c>
      <c r="K25" s="57"/>
      <c r="L25" s="56">
        <f t="shared" si="30"/>
        <v>0</v>
      </c>
      <c r="M25" s="56">
        <f t="shared" si="31"/>
        <v>2</v>
      </c>
      <c r="N25" s="56">
        <f t="shared" si="32"/>
        <v>4</v>
      </c>
      <c r="O25" s="56">
        <f t="shared" si="33"/>
        <v>0</v>
      </c>
      <c r="P25" s="56">
        <f t="shared" si="34"/>
        <v>0</v>
      </c>
      <c r="Q25" s="56">
        <f t="shared" si="35"/>
        <v>1</v>
      </c>
      <c r="R25" s="56"/>
      <c r="S25" s="55" t="s">
        <v>174</v>
      </c>
      <c r="T25" s="34"/>
      <c r="U25" s="166" t="s">
        <v>86</v>
      </c>
      <c r="V25" s="200" t="s">
        <v>143</v>
      </c>
      <c r="W25" s="170">
        <f t="shared" si="0"/>
        <v>3</v>
      </c>
      <c r="X25" s="52">
        <f t="shared" si="1"/>
        <v>5</v>
      </c>
      <c r="Y25" s="52">
        <f t="shared" si="2"/>
        <v>5</v>
      </c>
      <c r="Z25" s="52">
        <f t="shared" si="3"/>
        <v>1</v>
      </c>
      <c r="AA25" s="52">
        <f>SUMIF($C$2:$C$123,V25,$I$2:$I$123)+SUMIF($S$2:$S$123,V25,$P$2:P$123)</f>
        <v>1</v>
      </c>
      <c r="AB25" s="171">
        <f t="shared" si="4"/>
        <v>1</v>
      </c>
      <c r="AC25" s="178">
        <f t="shared" si="5"/>
        <v>4</v>
      </c>
      <c r="AD25" s="181">
        <f t="shared" si="6"/>
        <v>0.44444444444444442</v>
      </c>
      <c r="AE25" s="178">
        <f t="shared" si="36"/>
        <v>2</v>
      </c>
      <c r="AF25" s="191">
        <f t="shared" si="37"/>
        <v>8</v>
      </c>
      <c r="AG25" s="187">
        <f t="shared" si="7"/>
        <v>0</v>
      </c>
      <c r="AH25" s="53">
        <f t="shared" si="8"/>
        <v>1.6666666666666667</v>
      </c>
      <c r="AI25" s="207">
        <f t="shared" si="9"/>
        <v>1.6666666666666667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4</v>
      </c>
      <c r="G26" s="56">
        <f t="shared" si="26"/>
        <v>2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2</v>
      </c>
      <c r="N26" s="56">
        <f t="shared" si="32"/>
        <v>4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200" t="s">
        <v>172</v>
      </c>
      <c r="W26" s="170">
        <f t="shared" si="0"/>
        <v>3</v>
      </c>
      <c r="X26" s="52">
        <f t="shared" si="1"/>
        <v>5</v>
      </c>
      <c r="Y26" s="52">
        <f t="shared" si="2"/>
        <v>5</v>
      </c>
      <c r="Z26" s="52">
        <f t="shared" si="3"/>
        <v>1</v>
      </c>
      <c r="AA26" s="52">
        <f>SUMIF($C$2:$C$123,V26,$I$2:$I$123)+SUMIF($S$2:$S$123,V26,$P$2:P$123)</f>
        <v>1</v>
      </c>
      <c r="AB26" s="171">
        <f t="shared" si="4"/>
        <v>1</v>
      </c>
      <c r="AC26" s="178">
        <f t="shared" si="5"/>
        <v>4</v>
      </c>
      <c r="AD26" s="181">
        <f t="shared" si="6"/>
        <v>0.44444444444444442</v>
      </c>
      <c r="AE26" s="178">
        <f t="shared" si="36"/>
        <v>2</v>
      </c>
      <c r="AF26" s="191">
        <f t="shared" si="37"/>
        <v>8</v>
      </c>
      <c r="AG26" s="187">
        <f t="shared" si="7"/>
        <v>3</v>
      </c>
      <c r="AH26" s="53">
        <f t="shared" si="8"/>
        <v>1.6666666666666667</v>
      </c>
      <c r="AI26" s="207">
        <f t="shared" si="9"/>
        <v>1.6666666666666667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4</v>
      </c>
      <c r="G27" s="67">
        <f t="shared" si="26"/>
        <v>2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2</v>
      </c>
      <c r="N27" s="67">
        <f t="shared" si="32"/>
        <v>4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/>
      <c r="W27" s="170">
        <f t="shared" si="0"/>
        <v>0</v>
      </c>
      <c r="X27" s="52">
        <f t="shared" si="1"/>
        <v>0</v>
      </c>
      <c r="Y27" s="52">
        <f t="shared" si="2"/>
        <v>0</v>
      </c>
      <c r="Z27" s="52">
        <f t="shared" si="3"/>
        <v>0</v>
      </c>
      <c r="AA27" s="52">
        <f>SUMIF($C$2:$C$123,V27,$I$2:$I$123)+SUMIF($S$2:$S$123,V27,$P$2:P$123)</f>
        <v>0</v>
      </c>
      <c r="AB27" s="171">
        <f t="shared" si="4"/>
        <v>0</v>
      </c>
      <c r="AC27" s="178">
        <f t="shared" si="5"/>
        <v>0</v>
      </c>
      <c r="AD27" s="181" t="str">
        <f t="shared" si="6"/>
        <v>-</v>
      </c>
      <c r="AE27" s="178">
        <f t="shared" si="36"/>
        <v>0</v>
      </c>
      <c r="AF27" s="191">
        <f t="shared" si="37"/>
        <v>0</v>
      </c>
      <c r="AG27" s="187">
        <f t="shared" si="7"/>
        <v>0</v>
      </c>
      <c r="AH27" s="53" t="str">
        <f t="shared" si="8"/>
        <v>-</v>
      </c>
      <c r="AI27" s="207" t="str">
        <f t="shared" si="9"/>
        <v>-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/>
      <c r="W28" s="170">
        <f t="shared" si="0"/>
        <v>0</v>
      </c>
      <c r="X28" s="52">
        <f t="shared" si="1"/>
        <v>0</v>
      </c>
      <c r="Y28" s="52">
        <f t="shared" si="2"/>
        <v>0</v>
      </c>
      <c r="Z28" s="52">
        <f t="shared" si="3"/>
        <v>0</v>
      </c>
      <c r="AA28" s="52">
        <f>SUMIF($C$2:$C$123,V28,$I$2:$I$123)+SUMIF($S$2:$S$123,V28,$P$2:P$123)</f>
        <v>0</v>
      </c>
      <c r="AB28" s="171">
        <f t="shared" si="4"/>
        <v>0</v>
      </c>
      <c r="AC28" s="178">
        <f t="shared" si="5"/>
        <v>0</v>
      </c>
      <c r="AD28" s="181" t="str">
        <f t="shared" si="6"/>
        <v>-</v>
      </c>
      <c r="AE28" s="178">
        <f t="shared" si="36"/>
        <v>0</v>
      </c>
      <c r="AF28" s="191">
        <f t="shared" si="37"/>
        <v>0</v>
      </c>
      <c r="AG28" s="187">
        <f t="shared" si="7"/>
        <v>0</v>
      </c>
      <c r="AH28" s="53" t="str">
        <f t="shared" si="8"/>
        <v>-</v>
      </c>
      <c r="AI28" s="207" t="str">
        <f t="shared" si="9"/>
        <v>-</v>
      </c>
      <c r="AJ28" s="34"/>
      <c r="AS28" s="97"/>
      <c r="AT28" s="294"/>
      <c r="AU28" s="425" t="s">
        <v>264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240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/>
      <c r="W29" s="170">
        <f t="shared" si="0"/>
        <v>0</v>
      </c>
      <c r="X29" s="52">
        <f t="shared" si="1"/>
        <v>0</v>
      </c>
      <c r="Y29" s="52">
        <f t="shared" si="2"/>
        <v>0</v>
      </c>
      <c r="Z29" s="52">
        <f t="shared" si="3"/>
        <v>0</v>
      </c>
      <c r="AA29" s="52">
        <f>SUMIF($C$2:$C$123,V29,$I$2:$I$123)+SUMIF($S$2:$S$123,V29,$P$2:P$123)</f>
        <v>0</v>
      </c>
      <c r="AB29" s="171">
        <f t="shared" si="4"/>
        <v>0</v>
      </c>
      <c r="AC29" s="178">
        <f t="shared" si="5"/>
        <v>0</v>
      </c>
      <c r="AD29" s="181" t="str">
        <f t="shared" si="6"/>
        <v>-</v>
      </c>
      <c r="AE29" s="178">
        <f t="shared" si="36"/>
        <v>0</v>
      </c>
      <c r="AF29" s="191">
        <f t="shared" si="37"/>
        <v>0</v>
      </c>
      <c r="AG29" s="187">
        <f t="shared" si="7"/>
        <v>0</v>
      </c>
      <c r="AH29" s="53" t="str">
        <f t="shared" si="8"/>
        <v>-</v>
      </c>
      <c r="AI29" s="207" t="str">
        <f t="shared" si="9"/>
        <v>-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Preto</v>
      </c>
      <c r="D30" s="49">
        <f>SUM(D31:D40)</f>
        <v>3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1</v>
      </c>
      <c r="S30" s="48" t="str">
        <f>S4</f>
        <v>Branco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Ralph</v>
      </c>
      <c r="D31" s="56"/>
      <c r="E31" s="56">
        <f t="shared" ref="E31:E40" si="38">IF((C31=""),0,IF($D$30=$R$30,1,IF($D$30&gt;$R$30,3,IF($D$30&lt;$R$30,0))))</f>
        <v>3</v>
      </c>
      <c r="F31" s="56">
        <f t="shared" ref="F31:F40" si="39">$D$30</f>
        <v>3</v>
      </c>
      <c r="G31" s="56">
        <f t="shared" ref="G31:G40" si="40">$R$30</f>
        <v>1</v>
      </c>
      <c r="H31" s="56">
        <f t="shared" ref="H31:H40" si="41">IF((C31=""),0,IF($D$30&gt;$R$30,1,0))</f>
        <v>1</v>
      </c>
      <c r="I31" s="56">
        <f t="shared" ref="I31:I40" si="42">IF((C31=""),0,IF($D$30=$R$30,1,0))</f>
        <v>0</v>
      </c>
      <c r="J31" s="56">
        <f t="shared" ref="J31:J40" si="43">IF((C31=""),0,IF($D$30&lt;$R$30,1,0))</f>
        <v>0</v>
      </c>
      <c r="K31" s="57"/>
      <c r="L31" s="56">
        <f t="shared" ref="L31:L40" si="44">IF((S31=""),0,IF($D$30=$R$30,1,IF($D$30&lt;$R$30,3,IF($D$30&gt;$R$30,0))))</f>
        <v>0</v>
      </c>
      <c r="M31" s="56">
        <f t="shared" ref="M31:M40" si="45">$R$30</f>
        <v>1</v>
      </c>
      <c r="N31" s="56">
        <f t="shared" ref="N31:N40" si="46">$D$30</f>
        <v>3</v>
      </c>
      <c r="O31" s="56">
        <f t="shared" ref="O31:O40" si="47">IF((S31=""),0,IF($D$30&lt;$R$30,1,0))</f>
        <v>0</v>
      </c>
      <c r="P31" s="56">
        <f t="shared" ref="P31:P40" si="48">IF((S31=""),0,IF($D$30=$R$30,1,0))</f>
        <v>0</v>
      </c>
      <c r="Q31" s="56">
        <f t="shared" ref="Q31:Q40" si="49">IF((S31=""),0,IF($D$30&gt;$R$30,1,0))</f>
        <v>1</v>
      </c>
      <c r="R31" s="56"/>
      <c r="S31" s="55" t="str">
        <f>$S$5</f>
        <v>Fabio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13</v>
      </c>
      <c r="D32" s="56"/>
      <c r="E32" s="56">
        <f t="shared" si="38"/>
        <v>3</v>
      </c>
      <c r="F32" s="56">
        <f t="shared" si="39"/>
        <v>3</v>
      </c>
      <c r="G32" s="56">
        <f t="shared" si="40"/>
        <v>1</v>
      </c>
      <c r="H32" s="56">
        <f t="shared" si="41"/>
        <v>1</v>
      </c>
      <c r="I32" s="56">
        <f t="shared" si="42"/>
        <v>0</v>
      </c>
      <c r="J32" s="56">
        <f t="shared" si="43"/>
        <v>0</v>
      </c>
      <c r="K32" s="57"/>
      <c r="L32" s="56">
        <f t="shared" si="44"/>
        <v>0</v>
      </c>
      <c r="M32" s="56">
        <f t="shared" si="45"/>
        <v>1</v>
      </c>
      <c r="N32" s="56">
        <f t="shared" si="46"/>
        <v>3</v>
      </c>
      <c r="O32" s="56">
        <f t="shared" si="47"/>
        <v>0</v>
      </c>
      <c r="P32" s="56">
        <f t="shared" si="48"/>
        <v>0</v>
      </c>
      <c r="Q32" s="56">
        <f t="shared" si="49"/>
        <v>1</v>
      </c>
      <c r="R32" s="56"/>
      <c r="S32" s="55" t="s">
        <v>84</v>
      </c>
      <c r="T32" s="34"/>
      <c r="U32" s="163" t="s">
        <v>16</v>
      </c>
      <c r="V32" s="199" t="s">
        <v>174</v>
      </c>
      <c r="W32" s="169">
        <f t="shared" si="0"/>
        <v>3</v>
      </c>
      <c r="X32" s="164">
        <f t="shared" si="1"/>
        <v>5</v>
      </c>
      <c r="Y32" s="164">
        <f t="shared" si="2"/>
        <v>5</v>
      </c>
      <c r="Z32" s="164">
        <f t="shared" si="3"/>
        <v>1</v>
      </c>
      <c r="AA32" s="164">
        <f>SUMIF($C$2:$C$123,V32,$I$2:$I$123)+SUMIF($S$2:$S$123,V32,$P$2:P$123)</f>
        <v>1</v>
      </c>
      <c r="AB32" s="174">
        <f t="shared" si="4"/>
        <v>1</v>
      </c>
      <c r="AC32" s="180">
        <f t="shared" si="5"/>
        <v>4</v>
      </c>
      <c r="AD32" s="183">
        <f t="shared" si="6"/>
        <v>0.44444444444444442</v>
      </c>
      <c r="AE32" s="180">
        <f>IF(W32&gt;0,IF(AI32=MAX($AI$32:$AI$36),2,0),)</f>
        <v>2</v>
      </c>
      <c r="AF32" s="190">
        <f>IF(W32&gt;0,IF(AD32=MAX($AD$32:$AD$36),AC32+AE32+2,AC32+AE32),)</f>
        <v>8</v>
      </c>
      <c r="AG32" s="189">
        <f t="shared" si="7"/>
        <v>1</v>
      </c>
      <c r="AH32" s="165">
        <f t="shared" si="8"/>
        <v>1.6666666666666667</v>
      </c>
      <c r="AI32" s="206">
        <f t="shared" si="9"/>
        <v>1.6666666666666667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254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114</v>
      </c>
      <c r="D33" s="56">
        <v>1</v>
      </c>
      <c r="E33" s="56">
        <f t="shared" si="38"/>
        <v>3</v>
      </c>
      <c r="F33" s="56">
        <f t="shared" si="39"/>
        <v>3</v>
      </c>
      <c r="G33" s="56">
        <f t="shared" si="40"/>
        <v>1</v>
      </c>
      <c r="H33" s="56">
        <f t="shared" si="41"/>
        <v>1</v>
      </c>
      <c r="I33" s="56">
        <f t="shared" si="42"/>
        <v>0</v>
      </c>
      <c r="J33" s="56">
        <f t="shared" si="43"/>
        <v>0</v>
      </c>
      <c r="K33" s="57"/>
      <c r="L33" s="56">
        <f t="shared" si="44"/>
        <v>0</v>
      </c>
      <c r="M33" s="56">
        <f t="shared" si="45"/>
        <v>1</v>
      </c>
      <c r="N33" s="56">
        <f t="shared" si="46"/>
        <v>3</v>
      </c>
      <c r="O33" s="56">
        <f t="shared" si="47"/>
        <v>0</v>
      </c>
      <c r="P33" s="56">
        <f t="shared" si="48"/>
        <v>0</v>
      </c>
      <c r="Q33" s="56">
        <f t="shared" si="49"/>
        <v>1</v>
      </c>
      <c r="R33" s="56"/>
      <c r="S33" s="55" t="s">
        <v>146</v>
      </c>
      <c r="T33" s="34"/>
      <c r="U33" s="166" t="s">
        <v>16</v>
      </c>
      <c r="V33" s="200" t="s">
        <v>15</v>
      </c>
      <c r="W33" s="170">
        <f t="shared" si="0"/>
        <v>3</v>
      </c>
      <c r="X33" s="52">
        <f t="shared" si="1"/>
        <v>5</v>
      </c>
      <c r="Y33" s="52">
        <f t="shared" si="2"/>
        <v>5</v>
      </c>
      <c r="Z33" s="52">
        <f t="shared" si="3"/>
        <v>1</v>
      </c>
      <c r="AA33" s="52">
        <f>SUMIF($C$2:$C$123,V33,$I$2:$I$123)+SUMIF($S$2:$S$123,V33,$P$2:P$123)</f>
        <v>1</v>
      </c>
      <c r="AB33" s="171">
        <f t="shared" si="4"/>
        <v>1</v>
      </c>
      <c r="AC33" s="178">
        <f t="shared" si="5"/>
        <v>4</v>
      </c>
      <c r="AD33" s="181">
        <f t="shared" si="6"/>
        <v>0.44444444444444442</v>
      </c>
      <c r="AE33" s="178">
        <f>IF(W33&gt;0,IF(AI33=MAX($AI$32:$AI$36),2,0),)</f>
        <v>2</v>
      </c>
      <c r="AF33" s="191">
        <f>IF(W33&gt;0,IF(AD33=MAX($AD$32:$AD$36),AC33+AE33+2,AC33+AE33),)</f>
        <v>8</v>
      </c>
      <c r="AG33" s="187">
        <f t="shared" si="7"/>
        <v>0</v>
      </c>
      <c r="AH33" s="53">
        <f t="shared" si="8"/>
        <v>1.6666666666666667</v>
      </c>
      <c r="AI33" s="207">
        <f t="shared" si="9"/>
        <v>1.6666666666666667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173</v>
      </c>
      <c r="D34" s="56"/>
      <c r="E34" s="56">
        <f t="shared" si="38"/>
        <v>3</v>
      </c>
      <c r="F34" s="56">
        <f t="shared" si="39"/>
        <v>3</v>
      </c>
      <c r="G34" s="56">
        <f t="shared" si="40"/>
        <v>1</v>
      </c>
      <c r="H34" s="56">
        <f t="shared" si="41"/>
        <v>1</v>
      </c>
      <c r="I34" s="56">
        <f t="shared" si="42"/>
        <v>0</v>
      </c>
      <c r="J34" s="56">
        <f t="shared" si="43"/>
        <v>0</v>
      </c>
      <c r="K34" s="57"/>
      <c r="L34" s="56">
        <f t="shared" si="44"/>
        <v>0</v>
      </c>
      <c r="M34" s="56">
        <f t="shared" si="45"/>
        <v>1</v>
      </c>
      <c r="N34" s="56">
        <f t="shared" si="46"/>
        <v>3</v>
      </c>
      <c r="O34" s="56">
        <f t="shared" si="47"/>
        <v>0</v>
      </c>
      <c r="P34" s="56">
        <f t="shared" si="48"/>
        <v>0</v>
      </c>
      <c r="Q34" s="56">
        <f t="shared" si="49"/>
        <v>1</v>
      </c>
      <c r="R34" s="56"/>
      <c r="S34" s="55" t="s">
        <v>222</v>
      </c>
      <c r="T34" s="34"/>
      <c r="U34" s="166" t="s">
        <v>16</v>
      </c>
      <c r="V34" s="200"/>
      <c r="W34" s="170">
        <f t="shared" si="0"/>
        <v>0</v>
      </c>
      <c r="X34" s="52">
        <f t="shared" si="1"/>
        <v>0</v>
      </c>
      <c r="Y34" s="52">
        <f t="shared" si="2"/>
        <v>0</v>
      </c>
      <c r="Z34" s="52">
        <f t="shared" si="3"/>
        <v>0</v>
      </c>
      <c r="AA34" s="52">
        <f>SUMIF($C$2:$C$123,V34,$I$2:$I$123)+SUMIF($S$2:$S$123,V34,$P$2:P$123)</f>
        <v>0</v>
      </c>
      <c r="AB34" s="171">
        <f t="shared" si="4"/>
        <v>0</v>
      </c>
      <c r="AC34" s="178">
        <f t="shared" si="5"/>
        <v>0</v>
      </c>
      <c r="AD34" s="181" t="str">
        <f t="shared" si="6"/>
        <v>-</v>
      </c>
      <c r="AE34" s="178">
        <f>IF(W34&gt;0,IF(AI34=MAX($AI$32:$AI$36),2,0),)</f>
        <v>0</v>
      </c>
      <c r="AF34" s="191">
        <f>IF(W34&gt;0,IF(AD34=MAX($AD$32:$AD$36),AC34+AE34+2,AC34+AE34),)</f>
        <v>0</v>
      </c>
      <c r="AG34" s="187">
        <f t="shared" si="7"/>
        <v>0</v>
      </c>
      <c r="AH34" s="53" t="str">
        <f t="shared" si="8"/>
        <v>-</v>
      </c>
      <c r="AI34" s="207" t="str">
        <f t="shared" si="9"/>
        <v>-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14</v>
      </c>
      <c r="D35" s="56"/>
      <c r="E35" s="56">
        <f t="shared" si="38"/>
        <v>3</v>
      </c>
      <c r="F35" s="56">
        <f t="shared" si="39"/>
        <v>3</v>
      </c>
      <c r="G35" s="56">
        <f t="shared" si="40"/>
        <v>1</v>
      </c>
      <c r="H35" s="56">
        <f t="shared" si="41"/>
        <v>1</v>
      </c>
      <c r="I35" s="56">
        <f t="shared" si="42"/>
        <v>0</v>
      </c>
      <c r="J35" s="56">
        <f t="shared" si="43"/>
        <v>0</v>
      </c>
      <c r="K35" s="57"/>
      <c r="L35" s="56">
        <f t="shared" si="44"/>
        <v>0</v>
      </c>
      <c r="M35" s="56">
        <f t="shared" si="45"/>
        <v>1</v>
      </c>
      <c r="N35" s="56">
        <f t="shared" si="46"/>
        <v>3</v>
      </c>
      <c r="O35" s="56">
        <f t="shared" si="47"/>
        <v>0</v>
      </c>
      <c r="P35" s="56">
        <f t="shared" si="48"/>
        <v>0</v>
      </c>
      <c r="Q35" s="56">
        <f t="shared" si="49"/>
        <v>1</v>
      </c>
      <c r="R35" s="56"/>
      <c r="S35" s="55" t="s">
        <v>247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172</v>
      </c>
      <c r="D36" s="56">
        <v>1</v>
      </c>
      <c r="E36" s="56">
        <f t="shared" si="38"/>
        <v>3</v>
      </c>
      <c r="F36" s="56">
        <f t="shared" si="39"/>
        <v>3</v>
      </c>
      <c r="G36" s="56">
        <f t="shared" si="40"/>
        <v>1</v>
      </c>
      <c r="H36" s="56">
        <f t="shared" si="41"/>
        <v>1</v>
      </c>
      <c r="I36" s="56">
        <f t="shared" si="42"/>
        <v>0</v>
      </c>
      <c r="J36" s="56">
        <f t="shared" si="43"/>
        <v>0</v>
      </c>
      <c r="K36" s="57"/>
      <c r="L36" s="56">
        <f t="shared" si="44"/>
        <v>0</v>
      </c>
      <c r="M36" s="56">
        <f t="shared" si="45"/>
        <v>1</v>
      </c>
      <c r="N36" s="56">
        <f t="shared" si="46"/>
        <v>3</v>
      </c>
      <c r="O36" s="56">
        <f t="shared" si="47"/>
        <v>0</v>
      </c>
      <c r="P36" s="56">
        <f t="shared" si="48"/>
        <v>0</v>
      </c>
      <c r="Q36" s="56">
        <f t="shared" si="49"/>
        <v>1</v>
      </c>
      <c r="R36" s="56">
        <v>1</v>
      </c>
      <c r="S36" s="55" t="s">
        <v>147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164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 t="s">
        <v>143</v>
      </c>
      <c r="D37" s="56"/>
      <c r="E37" s="56">
        <f t="shared" si="38"/>
        <v>3</v>
      </c>
      <c r="F37" s="56">
        <f t="shared" si="39"/>
        <v>3</v>
      </c>
      <c r="G37" s="56">
        <f t="shared" si="40"/>
        <v>1</v>
      </c>
      <c r="H37" s="56">
        <f t="shared" si="41"/>
        <v>1</v>
      </c>
      <c r="I37" s="56">
        <f t="shared" si="42"/>
        <v>0</v>
      </c>
      <c r="J37" s="56">
        <f t="shared" si="43"/>
        <v>0</v>
      </c>
      <c r="K37" s="57"/>
      <c r="L37" s="56">
        <f t="shared" si="44"/>
        <v>0</v>
      </c>
      <c r="M37" s="56">
        <f t="shared" si="45"/>
        <v>1</v>
      </c>
      <c r="N37" s="56">
        <f t="shared" si="46"/>
        <v>3</v>
      </c>
      <c r="O37" s="56">
        <f t="shared" si="47"/>
        <v>0</v>
      </c>
      <c r="P37" s="56">
        <f t="shared" si="48"/>
        <v>0</v>
      </c>
      <c r="Q37" s="56">
        <f t="shared" si="49"/>
        <v>1</v>
      </c>
      <c r="R37" s="56"/>
      <c r="S37" s="55" t="s">
        <v>263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9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174</v>
      </c>
      <c r="D38" s="56">
        <v>1</v>
      </c>
      <c r="E38" s="56">
        <f t="shared" si="38"/>
        <v>3</v>
      </c>
      <c r="F38" s="56">
        <f t="shared" si="39"/>
        <v>3</v>
      </c>
      <c r="G38" s="56">
        <f t="shared" si="40"/>
        <v>1</v>
      </c>
      <c r="H38" s="56">
        <f t="shared" si="41"/>
        <v>1</v>
      </c>
      <c r="I38" s="56">
        <f t="shared" si="42"/>
        <v>0</v>
      </c>
      <c r="J38" s="56">
        <f t="shared" si="43"/>
        <v>0</v>
      </c>
      <c r="K38" s="57"/>
      <c r="L38" s="56">
        <f t="shared" si="44"/>
        <v>0</v>
      </c>
      <c r="M38" s="56">
        <f t="shared" si="45"/>
        <v>1</v>
      </c>
      <c r="N38" s="56">
        <f t="shared" si="46"/>
        <v>3</v>
      </c>
      <c r="O38" s="56">
        <f t="shared" si="47"/>
        <v>0</v>
      </c>
      <c r="P38" s="56">
        <f t="shared" si="48"/>
        <v>0</v>
      </c>
      <c r="Q38" s="56">
        <f t="shared" si="49"/>
        <v>1</v>
      </c>
      <c r="R38" s="56"/>
      <c r="S38" s="55" t="s">
        <v>15</v>
      </c>
      <c r="T38" s="34"/>
      <c r="U38" s="295">
        <f>COUNTA(V3:V36)</f>
        <v>14</v>
      </c>
      <c r="V38" s="338">
        <f>U38/Resumo!C159</f>
        <v>0.41176470588235292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3</v>
      </c>
      <c r="G39" s="56">
        <f t="shared" si="40"/>
        <v>1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1</v>
      </c>
      <c r="N39" s="56">
        <f t="shared" si="46"/>
        <v>3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3</v>
      </c>
      <c r="G40" s="67">
        <f t="shared" si="40"/>
        <v>1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1</v>
      </c>
      <c r="N40" s="67">
        <f t="shared" si="46"/>
        <v>3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2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16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3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/>
      <c r="D43" s="49">
        <f>SUM(D44:D53)</f>
        <v>0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0</v>
      </c>
      <c r="S43" s="48"/>
      <c r="T43" s="34"/>
      <c r="U43" s="151" t="str">
        <f>IFERROR(VLOOKUP(V43,Resumo!$D$7:$E$147,2,FALSE),"")</f>
        <v>G</v>
      </c>
      <c r="V43" s="116" t="s">
        <v>77</v>
      </c>
      <c r="W43" s="116">
        <f t="shared" ref="W43:AC58" si="50">COUNTIFS($C$4:$C$131,$V43,$B$4:$B$131,W$42)+COUNTIFS($S$4:$S$131,$V43,$B$4:$B$131,W$42)</f>
        <v>3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/>
      <c r="D44" s="56"/>
      <c r="E44" s="56">
        <f t="shared" ref="E44:E53" si="51">IF((C44=""),0,IF($D$43=$R$43,1,IF($D$43&gt;$R$43,3,IF($D$43&lt;$R$43,0))))</f>
        <v>0</v>
      </c>
      <c r="F44" s="56">
        <f t="shared" ref="F44:F53" si="52">$D$43</f>
        <v>0</v>
      </c>
      <c r="G44" s="56">
        <f t="shared" ref="G44:G53" si="53">$R$43</f>
        <v>0</v>
      </c>
      <c r="H44" s="56">
        <f t="shared" ref="H44:H53" si="54">IF((C44=""),0,IF($D$43&gt;$R$43,1,0))</f>
        <v>0</v>
      </c>
      <c r="I44" s="56">
        <f t="shared" ref="I44:I53" si="55">IF((C44=""),0,IF($D$43=$R$43,1,0))</f>
        <v>0</v>
      </c>
      <c r="J44" s="56">
        <f t="shared" ref="J44:J53" si="56">IF((C44=""),0,IF($D$43&lt;$R$43,1,0))</f>
        <v>0</v>
      </c>
      <c r="K44" s="57"/>
      <c r="L44" s="56">
        <f t="shared" ref="L44:L53" si="57">IF((S44=""),0,IF($D$43=$R$43,1,IF($D$43&lt;$R$43,3,IF($D$43&gt;$R$43,0))))</f>
        <v>0</v>
      </c>
      <c r="M44" s="56">
        <f t="shared" ref="M44:M53" si="58">$R$43</f>
        <v>0</v>
      </c>
      <c r="N44" s="56">
        <f t="shared" ref="N44:N53" si="59">$D$43</f>
        <v>0</v>
      </c>
      <c r="O44" s="56">
        <f t="shared" ref="O44:O53" si="60">IF((S44=""),0,IF($D$43&lt;$R$43,1,0))</f>
        <v>0</v>
      </c>
      <c r="P44" s="56">
        <f t="shared" ref="P44:P53" si="61">IF((S44=""),0,IF($D$43=$R$43,1,0))</f>
        <v>0</v>
      </c>
      <c r="Q44" s="56">
        <f t="shared" ref="Q44:Q53" si="62">IF((S44=""),0,IF($D$43&gt;$R$43,1,0))</f>
        <v>0</v>
      </c>
      <c r="R44" s="56"/>
      <c r="S44" s="55"/>
      <c r="T44" s="34"/>
      <c r="U44" s="153" t="str">
        <f>IFERROR(VLOOKUP(V44,Resumo!$D$7:$E$147,2,FALSE),"")</f>
        <v>G</v>
      </c>
      <c r="V44" s="114" t="s">
        <v>164</v>
      </c>
      <c r="W44" s="114">
        <f t="shared" si="50"/>
        <v>3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/>
      <c r="D45" s="56"/>
      <c r="E45" s="56">
        <f t="shared" si="51"/>
        <v>0</v>
      </c>
      <c r="F45" s="56">
        <f t="shared" si="52"/>
        <v>0</v>
      </c>
      <c r="G45" s="56">
        <f t="shared" si="53"/>
        <v>0</v>
      </c>
      <c r="H45" s="56">
        <f t="shared" si="54"/>
        <v>0</v>
      </c>
      <c r="I45" s="56">
        <f t="shared" si="55"/>
        <v>0</v>
      </c>
      <c r="J45" s="56">
        <f t="shared" si="56"/>
        <v>0</v>
      </c>
      <c r="K45" s="57"/>
      <c r="L45" s="56">
        <f t="shared" si="57"/>
        <v>0</v>
      </c>
      <c r="M45" s="56">
        <f t="shared" si="58"/>
        <v>0</v>
      </c>
      <c r="N45" s="56">
        <f t="shared" si="59"/>
        <v>0</v>
      </c>
      <c r="O45" s="56">
        <f t="shared" si="60"/>
        <v>0</v>
      </c>
      <c r="P45" s="56">
        <f t="shared" si="61"/>
        <v>0</v>
      </c>
      <c r="Q45" s="56">
        <f t="shared" si="62"/>
        <v>0</v>
      </c>
      <c r="R45" s="56"/>
      <c r="S45" s="55"/>
      <c r="T45" s="34"/>
      <c r="U45" s="153" t="str">
        <f>IFERROR(VLOOKUP(V45,Resumo!$D$7:$E$147,2,FALSE),"")</f>
        <v>V</v>
      </c>
      <c r="V45" s="114" t="s">
        <v>13</v>
      </c>
      <c r="W45" s="114">
        <f t="shared" si="50"/>
        <v>0</v>
      </c>
      <c r="X45" s="114">
        <f t="shared" si="50"/>
        <v>3</v>
      </c>
      <c r="Y45" s="114">
        <f t="shared" si="50"/>
        <v>0</v>
      </c>
      <c r="Z45" s="114">
        <f t="shared" si="50"/>
        <v>0</v>
      </c>
      <c r="AA45" s="114">
        <f t="shared" si="50"/>
        <v>0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/>
      <c r="D46" s="56"/>
      <c r="E46" s="56">
        <f t="shared" si="51"/>
        <v>0</v>
      </c>
      <c r="F46" s="56">
        <f t="shared" si="52"/>
        <v>0</v>
      </c>
      <c r="G46" s="56">
        <f t="shared" si="53"/>
        <v>0</v>
      </c>
      <c r="H46" s="56">
        <f t="shared" si="54"/>
        <v>0</v>
      </c>
      <c r="I46" s="56">
        <f t="shared" si="55"/>
        <v>0</v>
      </c>
      <c r="J46" s="56">
        <f t="shared" si="56"/>
        <v>0</v>
      </c>
      <c r="K46" s="57"/>
      <c r="L46" s="56">
        <f t="shared" si="57"/>
        <v>0</v>
      </c>
      <c r="M46" s="56">
        <f t="shared" si="58"/>
        <v>0</v>
      </c>
      <c r="N46" s="56">
        <f t="shared" si="59"/>
        <v>0</v>
      </c>
      <c r="O46" s="56">
        <f t="shared" si="60"/>
        <v>0</v>
      </c>
      <c r="P46" s="56">
        <f t="shared" si="61"/>
        <v>0</v>
      </c>
      <c r="Q46" s="56">
        <f t="shared" si="62"/>
        <v>0</v>
      </c>
      <c r="R46" s="56"/>
      <c r="S46" s="55"/>
      <c r="T46" s="34"/>
      <c r="U46" s="153" t="str">
        <f>IFERROR(VLOOKUP(V46,Resumo!$D$7:$E$147,2,FALSE),"")</f>
        <v>Z</v>
      </c>
      <c r="V46" s="114" t="s">
        <v>84</v>
      </c>
      <c r="W46" s="114">
        <f t="shared" si="50"/>
        <v>0</v>
      </c>
      <c r="X46" s="114">
        <f t="shared" si="50"/>
        <v>3</v>
      </c>
      <c r="Y46" s="114">
        <f t="shared" si="50"/>
        <v>0</v>
      </c>
      <c r="Z46" s="114">
        <f t="shared" si="50"/>
        <v>0</v>
      </c>
      <c r="AA46" s="114">
        <f t="shared" si="50"/>
        <v>0</v>
      </c>
      <c r="AB46" s="114">
        <f t="shared" si="50"/>
        <v>0</v>
      </c>
      <c r="AC46" s="154">
        <f t="shared" si="50"/>
        <v>0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/>
      <c r="D47" s="56"/>
      <c r="E47" s="56">
        <f t="shared" si="51"/>
        <v>0</v>
      </c>
      <c r="F47" s="56">
        <f t="shared" si="52"/>
        <v>0</v>
      </c>
      <c r="G47" s="56">
        <f t="shared" si="53"/>
        <v>0</v>
      </c>
      <c r="H47" s="56">
        <f t="shared" si="54"/>
        <v>0</v>
      </c>
      <c r="I47" s="56">
        <f t="shared" si="55"/>
        <v>0</v>
      </c>
      <c r="J47" s="56">
        <f t="shared" si="56"/>
        <v>0</v>
      </c>
      <c r="K47" s="57"/>
      <c r="L47" s="56">
        <f t="shared" si="57"/>
        <v>0</v>
      </c>
      <c r="M47" s="56">
        <f t="shared" si="58"/>
        <v>0</v>
      </c>
      <c r="N47" s="56">
        <f t="shared" si="59"/>
        <v>0</v>
      </c>
      <c r="O47" s="56">
        <f t="shared" si="60"/>
        <v>0</v>
      </c>
      <c r="P47" s="56">
        <f t="shared" si="61"/>
        <v>0</v>
      </c>
      <c r="Q47" s="56">
        <f t="shared" si="62"/>
        <v>0</v>
      </c>
      <c r="R47" s="56"/>
      <c r="S47" s="55"/>
      <c r="T47" s="34"/>
      <c r="U47" s="153" t="str">
        <f>IFERROR(VLOOKUP(V47,Resumo!$D$7:$E$147,2,FALSE),"")</f>
        <v>M</v>
      </c>
      <c r="V47" s="114" t="s">
        <v>147</v>
      </c>
      <c r="W47" s="114">
        <f t="shared" si="50"/>
        <v>0</v>
      </c>
      <c r="X47" s="114">
        <f t="shared" si="50"/>
        <v>0</v>
      </c>
      <c r="Y47" s="114">
        <f t="shared" si="50"/>
        <v>0</v>
      </c>
      <c r="Z47" s="114">
        <f t="shared" si="50"/>
        <v>0</v>
      </c>
      <c r="AA47" s="114">
        <f t="shared" si="50"/>
        <v>0</v>
      </c>
      <c r="AB47" s="114">
        <f t="shared" si="50"/>
        <v>3</v>
      </c>
      <c r="AC47" s="154">
        <f t="shared" si="50"/>
        <v>0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/>
      <c r="D48" s="56"/>
      <c r="E48" s="56">
        <f t="shared" si="51"/>
        <v>0</v>
      </c>
      <c r="F48" s="56">
        <f t="shared" si="52"/>
        <v>0</v>
      </c>
      <c r="G48" s="56">
        <f t="shared" si="53"/>
        <v>0</v>
      </c>
      <c r="H48" s="56">
        <f t="shared" si="54"/>
        <v>0</v>
      </c>
      <c r="I48" s="56">
        <f t="shared" si="55"/>
        <v>0</v>
      </c>
      <c r="J48" s="56">
        <f t="shared" si="56"/>
        <v>0</v>
      </c>
      <c r="K48" s="57"/>
      <c r="L48" s="56">
        <f t="shared" si="57"/>
        <v>0</v>
      </c>
      <c r="M48" s="56">
        <f t="shared" si="58"/>
        <v>0</v>
      </c>
      <c r="N48" s="56">
        <f t="shared" si="59"/>
        <v>0</v>
      </c>
      <c r="O48" s="56">
        <f t="shared" si="60"/>
        <v>0</v>
      </c>
      <c r="P48" s="56">
        <f t="shared" si="61"/>
        <v>0</v>
      </c>
      <c r="Q48" s="56">
        <f t="shared" si="62"/>
        <v>0</v>
      </c>
      <c r="R48" s="56"/>
      <c r="S48" s="55"/>
      <c r="T48" s="34"/>
      <c r="U48" s="153" t="str">
        <f>IFERROR(VLOOKUP(V48,Resumo!$D$7:$E$147,2,FALSE),"")</f>
        <v>M</v>
      </c>
      <c r="V48" s="114" t="s">
        <v>174</v>
      </c>
      <c r="W48" s="114">
        <f t="shared" si="50"/>
        <v>0</v>
      </c>
      <c r="X48" s="114">
        <f t="shared" si="50"/>
        <v>0</v>
      </c>
      <c r="Y48" s="114">
        <f t="shared" si="50"/>
        <v>0</v>
      </c>
      <c r="Z48" s="114">
        <f t="shared" si="50"/>
        <v>0</v>
      </c>
      <c r="AA48" s="114">
        <f t="shared" si="50"/>
        <v>0</v>
      </c>
      <c r="AB48" s="114">
        <f t="shared" si="50"/>
        <v>0</v>
      </c>
      <c r="AC48" s="154">
        <f t="shared" si="50"/>
        <v>3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/>
      <c r="D49" s="56"/>
      <c r="E49" s="56">
        <f t="shared" si="51"/>
        <v>0</v>
      </c>
      <c r="F49" s="56">
        <f t="shared" si="52"/>
        <v>0</v>
      </c>
      <c r="G49" s="56">
        <f t="shared" si="53"/>
        <v>0</v>
      </c>
      <c r="H49" s="56">
        <f t="shared" si="54"/>
        <v>0</v>
      </c>
      <c r="I49" s="56">
        <f t="shared" si="55"/>
        <v>0</v>
      </c>
      <c r="J49" s="56">
        <f t="shared" si="56"/>
        <v>0</v>
      </c>
      <c r="K49" s="57"/>
      <c r="L49" s="56">
        <f t="shared" si="57"/>
        <v>0</v>
      </c>
      <c r="M49" s="56">
        <f t="shared" si="58"/>
        <v>0</v>
      </c>
      <c r="N49" s="56">
        <f t="shared" si="59"/>
        <v>0</v>
      </c>
      <c r="O49" s="56">
        <f t="shared" si="60"/>
        <v>0</v>
      </c>
      <c r="P49" s="56">
        <f t="shared" si="61"/>
        <v>0</v>
      </c>
      <c r="Q49" s="56">
        <f t="shared" si="62"/>
        <v>0</v>
      </c>
      <c r="R49" s="56"/>
      <c r="S49" s="55"/>
      <c r="T49" s="34"/>
      <c r="U49" s="153" t="str">
        <f>IFERROR(VLOOKUP(V49,Resumo!$D$7:$E$147,2,FALSE),"")</f>
        <v>L</v>
      </c>
      <c r="V49" s="114" t="s">
        <v>173</v>
      </c>
      <c r="W49" s="114">
        <f t="shared" si="50"/>
        <v>0</v>
      </c>
      <c r="X49" s="114">
        <f t="shared" si="50"/>
        <v>0</v>
      </c>
      <c r="Y49" s="114">
        <f t="shared" si="50"/>
        <v>0</v>
      </c>
      <c r="Z49" s="114">
        <f t="shared" si="50"/>
        <v>3</v>
      </c>
      <c r="AA49" s="114">
        <f t="shared" si="50"/>
        <v>0</v>
      </c>
      <c r="AB49" s="114">
        <f t="shared" si="50"/>
        <v>0</v>
      </c>
      <c r="AC49" s="154">
        <f t="shared" si="50"/>
        <v>0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/>
      <c r="D50" s="56"/>
      <c r="E50" s="56">
        <f t="shared" si="51"/>
        <v>0</v>
      </c>
      <c r="F50" s="56">
        <f t="shared" si="52"/>
        <v>0</v>
      </c>
      <c r="G50" s="56">
        <f t="shared" si="53"/>
        <v>0</v>
      </c>
      <c r="H50" s="56">
        <f t="shared" si="54"/>
        <v>0</v>
      </c>
      <c r="I50" s="56">
        <f t="shared" si="55"/>
        <v>0</v>
      </c>
      <c r="J50" s="56">
        <f t="shared" si="56"/>
        <v>0</v>
      </c>
      <c r="K50" s="57"/>
      <c r="L50" s="56">
        <f t="shared" si="57"/>
        <v>0</v>
      </c>
      <c r="M50" s="56">
        <f t="shared" si="58"/>
        <v>0</v>
      </c>
      <c r="N50" s="56">
        <f t="shared" si="59"/>
        <v>0</v>
      </c>
      <c r="O50" s="56">
        <f t="shared" si="60"/>
        <v>0</v>
      </c>
      <c r="P50" s="56">
        <f t="shared" si="61"/>
        <v>0</v>
      </c>
      <c r="Q50" s="56">
        <f t="shared" si="62"/>
        <v>0</v>
      </c>
      <c r="R50" s="56"/>
      <c r="S50" s="55"/>
      <c r="T50" s="34"/>
      <c r="U50" s="153" t="str">
        <f>IFERROR(VLOOKUP(V50,Resumo!$D$7:$E$147,2,FALSE),"")</f>
        <v>L</v>
      </c>
      <c r="V50" s="114" t="s">
        <v>114</v>
      </c>
      <c r="W50" s="114">
        <f t="shared" si="50"/>
        <v>0</v>
      </c>
      <c r="X50" s="114">
        <f t="shared" si="50"/>
        <v>0</v>
      </c>
      <c r="Y50" s="114">
        <f t="shared" si="50"/>
        <v>3</v>
      </c>
      <c r="Z50" s="114">
        <f t="shared" si="50"/>
        <v>0</v>
      </c>
      <c r="AA50" s="114">
        <f t="shared" si="50"/>
        <v>0</v>
      </c>
      <c r="AB50" s="114">
        <f t="shared" si="50"/>
        <v>0</v>
      </c>
      <c r="AC50" s="154">
        <f t="shared" si="50"/>
        <v>0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/>
      <c r="D51" s="56"/>
      <c r="E51" s="56">
        <f t="shared" si="51"/>
        <v>0</v>
      </c>
      <c r="F51" s="56">
        <f t="shared" si="52"/>
        <v>0</v>
      </c>
      <c r="G51" s="56">
        <f t="shared" si="53"/>
        <v>0</v>
      </c>
      <c r="H51" s="56">
        <f t="shared" si="54"/>
        <v>0</v>
      </c>
      <c r="I51" s="56">
        <f t="shared" si="55"/>
        <v>0</v>
      </c>
      <c r="J51" s="56">
        <f t="shared" si="56"/>
        <v>0</v>
      </c>
      <c r="K51" s="57"/>
      <c r="L51" s="56">
        <f t="shared" si="57"/>
        <v>0</v>
      </c>
      <c r="M51" s="56">
        <f t="shared" si="58"/>
        <v>0</v>
      </c>
      <c r="N51" s="56">
        <f t="shared" si="59"/>
        <v>0</v>
      </c>
      <c r="O51" s="56">
        <f t="shared" si="60"/>
        <v>0</v>
      </c>
      <c r="P51" s="56">
        <f t="shared" si="61"/>
        <v>0</v>
      </c>
      <c r="Q51" s="56">
        <f t="shared" si="62"/>
        <v>0</v>
      </c>
      <c r="R51" s="56"/>
      <c r="S51" s="55"/>
      <c r="T51" s="34"/>
      <c r="U51" s="153" t="str">
        <f>IFERROR(VLOOKUP(V51,Resumo!$D$7:$E$147,2,FALSE),"")</f>
        <v>M</v>
      </c>
      <c r="V51" s="114" t="s">
        <v>143</v>
      </c>
      <c r="W51" s="114">
        <f t="shared" si="50"/>
        <v>0</v>
      </c>
      <c r="X51" s="114">
        <f t="shared" si="50"/>
        <v>0</v>
      </c>
      <c r="Y51" s="114">
        <f t="shared" si="50"/>
        <v>0</v>
      </c>
      <c r="Z51" s="114">
        <f t="shared" si="50"/>
        <v>0</v>
      </c>
      <c r="AA51" s="114">
        <f t="shared" si="50"/>
        <v>0</v>
      </c>
      <c r="AB51" s="114">
        <f t="shared" si="50"/>
        <v>3</v>
      </c>
      <c r="AC51" s="154">
        <f t="shared" si="50"/>
        <v>0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0</v>
      </c>
      <c r="G52" s="56">
        <f t="shared" si="53"/>
        <v>0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0</v>
      </c>
      <c r="N52" s="56">
        <f t="shared" si="59"/>
        <v>0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V</v>
      </c>
      <c r="V52" s="114" t="s">
        <v>14</v>
      </c>
      <c r="W52" s="114">
        <f t="shared" si="50"/>
        <v>0</v>
      </c>
      <c r="X52" s="114">
        <f t="shared" si="50"/>
        <v>0</v>
      </c>
      <c r="Y52" s="114">
        <f t="shared" si="50"/>
        <v>0</v>
      </c>
      <c r="Z52" s="114">
        <f t="shared" si="50"/>
        <v>0</v>
      </c>
      <c r="AA52" s="114">
        <f t="shared" si="50"/>
        <v>3</v>
      </c>
      <c r="AB52" s="114">
        <f t="shared" si="50"/>
        <v>0</v>
      </c>
      <c r="AC52" s="154">
        <f t="shared" si="50"/>
        <v>0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0</v>
      </c>
      <c r="G53" s="67">
        <f t="shared" si="53"/>
        <v>0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0</v>
      </c>
      <c r="N53" s="67">
        <f t="shared" si="59"/>
        <v>0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M</v>
      </c>
      <c r="V53" s="114" t="s">
        <v>15</v>
      </c>
      <c r="W53" s="114">
        <f t="shared" si="50"/>
        <v>0</v>
      </c>
      <c r="X53" s="114">
        <f t="shared" si="50"/>
        <v>0</v>
      </c>
      <c r="Y53" s="114">
        <f t="shared" si="50"/>
        <v>0</v>
      </c>
      <c r="Z53" s="114">
        <f t="shared" si="50"/>
        <v>0</v>
      </c>
      <c r="AA53" s="114">
        <f t="shared" si="50"/>
        <v>0</v>
      </c>
      <c r="AB53" s="114">
        <f t="shared" si="50"/>
        <v>0</v>
      </c>
      <c r="AC53" s="154">
        <f t="shared" si="50"/>
        <v>3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M</v>
      </c>
      <c r="V54" s="114" t="s">
        <v>172</v>
      </c>
      <c r="W54" s="114">
        <f t="shared" si="50"/>
        <v>0</v>
      </c>
      <c r="X54" s="114">
        <f t="shared" si="50"/>
        <v>0</v>
      </c>
      <c r="Y54" s="114">
        <f t="shared" si="50"/>
        <v>0</v>
      </c>
      <c r="Z54" s="114">
        <f t="shared" si="50"/>
        <v>0</v>
      </c>
      <c r="AA54" s="114">
        <f t="shared" si="50"/>
        <v>0</v>
      </c>
      <c r="AB54" s="114">
        <f t="shared" si="50"/>
        <v>3</v>
      </c>
      <c r="AC54" s="154">
        <f t="shared" si="50"/>
        <v>0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L</v>
      </c>
      <c r="V55" s="114" t="s">
        <v>146</v>
      </c>
      <c r="W55" s="114">
        <f t="shared" si="50"/>
        <v>0</v>
      </c>
      <c r="X55" s="114">
        <f t="shared" si="50"/>
        <v>0</v>
      </c>
      <c r="Y55" s="114">
        <f t="shared" si="50"/>
        <v>3</v>
      </c>
      <c r="Z55" s="114">
        <f t="shared" si="50"/>
        <v>0</v>
      </c>
      <c r="AA55" s="114">
        <f t="shared" si="50"/>
        <v>0</v>
      </c>
      <c r="AB55" s="114">
        <f t="shared" si="50"/>
        <v>0</v>
      </c>
      <c r="AC55" s="154">
        <f t="shared" si="50"/>
        <v>0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/>
      <c r="D56" s="49">
        <f>SUM(D57:D66)</f>
        <v>0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0</v>
      </c>
      <c r="S56" s="48"/>
      <c r="T56" s="34"/>
      <c r="U56" s="153" t="str">
        <f>IFERROR(VLOOKUP(V56,Resumo!$D$7:$E$147,2,FALSE),"")</f>
        <v>V</v>
      </c>
      <c r="V56" s="114" t="s">
        <v>247</v>
      </c>
      <c r="W56" s="114">
        <f t="shared" si="50"/>
        <v>0</v>
      </c>
      <c r="X56" s="114">
        <f t="shared" si="50"/>
        <v>0</v>
      </c>
      <c r="Y56" s="114">
        <f t="shared" si="50"/>
        <v>0</v>
      </c>
      <c r="Z56" s="114">
        <f t="shared" si="50"/>
        <v>0</v>
      </c>
      <c r="AA56" s="114">
        <f t="shared" si="50"/>
        <v>3</v>
      </c>
      <c r="AB56" s="114">
        <f t="shared" si="50"/>
        <v>0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/>
      <c r="D57" s="56"/>
      <c r="E57" s="56">
        <f t="shared" ref="E57:E66" si="63">IF((C57=""),0,IF($D$56=$R$56,1,IF($D$56&gt;$R$56,3,IF($D$56&lt;$R$56,0))))</f>
        <v>0</v>
      </c>
      <c r="F57" s="56">
        <f t="shared" ref="F57:F66" si="64">$D$56</f>
        <v>0</v>
      </c>
      <c r="G57" s="56">
        <f t="shared" ref="G57:G66" si="65">$R$56</f>
        <v>0</v>
      </c>
      <c r="H57" s="56">
        <f t="shared" ref="H57:H66" si="66">IF((C57=""),0,IF($D$56&gt;$R$56,1,0))</f>
        <v>0</v>
      </c>
      <c r="I57" s="56">
        <f t="shared" ref="I57:I66" si="67">IF((C57=""),0,IF($D$56=$R$56,1,0))</f>
        <v>0</v>
      </c>
      <c r="J57" s="56">
        <f t="shared" ref="J57:J66" si="68">IF((C57=""),0,IF($D$56&lt;$R$56,1,0))</f>
        <v>0</v>
      </c>
      <c r="K57" s="57"/>
      <c r="L57" s="56">
        <f t="shared" ref="L57:L66" si="69">IF((S57=""),0,IF($D$56=$R$56,1,IF($D$56&lt;$R$56,3,IF($D$56&gt;$R$56,0))))</f>
        <v>0</v>
      </c>
      <c r="M57" s="56">
        <f t="shared" ref="M57:M66" si="70">$R$56</f>
        <v>0</v>
      </c>
      <c r="N57" s="56">
        <f t="shared" ref="N57:N66" si="71">$D$56</f>
        <v>0</v>
      </c>
      <c r="O57" s="56">
        <f t="shared" ref="O57:O66" si="72">IF((S57=""),0,IF($D$56&lt;$R$56,1,0))</f>
        <v>0</v>
      </c>
      <c r="P57" s="56">
        <f t="shared" ref="P57:P66" si="73">IF((S57=""),0,IF($D$56=$R$56,1,0))</f>
        <v>0</v>
      </c>
      <c r="Q57" s="56">
        <f t="shared" ref="Q57:Q66" si="74">IF((S57=""),0,IF($D$56&gt;$R$56,1,0))</f>
        <v>0</v>
      </c>
      <c r="R57" s="56"/>
      <c r="S57" s="55"/>
      <c r="T57" s="34"/>
      <c r="U57" s="153" t="str">
        <f>IFERROR(VLOOKUP(V57,Resumo!$D$7:$E$147,2,FALSE),"")</f>
        <v/>
      </c>
      <c r="V57" s="114" t="s">
        <v>263</v>
      </c>
      <c r="W57" s="114">
        <f t="shared" si="50"/>
        <v>0</v>
      </c>
      <c r="X57" s="114">
        <f t="shared" si="50"/>
        <v>0</v>
      </c>
      <c r="Y57" s="114">
        <f t="shared" si="50"/>
        <v>0</v>
      </c>
      <c r="Z57" s="114">
        <f t="shared" si="50"/>
        <v>0</v>
      </c>
      <c r="AA57" s="114">
        <f t="shared" si="50"/>
        <v>0</v>
      </c>
      <c r="AB57" s="114">
        <f t="shared" si="50"/>
        <v>3</v>
      </c>
      <c r="AC57" s="154">
        <f t="shared" si="50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/>
      <c r="D58" s="56"/>
      <c r="E58" s="56">
        <f t="shared" si="63"/>
        <v>0</v>
      </c>
      <c r="F58" s="56">
        <f t="shared" si="64"/>
        <v>0</v>
      </c>
      <c r="G58" s="56">
        <f t="shared" si="65"/>
        <v>0</v>
      </c>
      <c r="H58" s="56">
        <f t="shared" si="66"/>
        <v>0</v>
      </c>
      <c r="I58" s="56">
        <f t="shared" si="67"/>
        <v>0</v>
      </c>
      <c r="J58" s="56">
        <f t="shared" si="68"/>
        <v>0</v>
      </c>
      <c r="K58" s="57"/>
      <c r="L58" s="56">
        <f t="shared" si="69"/>
        <v>0</v>
      </c>
      <c r="M58" s="56">
        <f t="shared" si="70"/>
        <v>0</v>
      </c>
      <c r="N58" s="56">
        <f t="shared" si="71"/>
        <v>0</v>
      </c>
      <c r="O58" s="56">
        <f t="shared" si="72"/>
        <v>0</v>
      </c>
      <c r="P58" s="56">
        <f t="shared" si="73"/>
        <v>0</v>
      </c>
      <c r="Q58" s="56">
        <f t="shared" si="74"/>
        <v>0</v>
      </c>
      <c r="R58" s="56"/>
      <c r="S58" s="55"/>
      <c r="T58" s="34"/>
      <c r="U58" s="153" t="str">
        <f>IFERROR(VLOOKUP(V58,Resumo!$D$7:$E$147,2,FALSE),"")</f>
        <v/>
      </c>
      <c r="V58" s="114" t="s">
        <v>222</v>
      </c>
      <c r="W58" s="114">
        <f t="shared" si="50"/>
        <v>0</v>
      </c>
      <c r="X58" s="114">
        <f t="shared" si="50"/>
        <v>0</v>
      </c>
      <c r="Y58" s="114">
        <f t="shared" si="50"/>
        <v>0</v>
      </c>
      <c r="Z58" s="114">
        <f t="shared" si="50"/>
        <v>3</v>
      </c>
      <c r="AA58" s="114">
        <f t="shared" si="50"/>
        <v>0</v>
      </c>
      <c r="AB58" s="114">
        <f t="shared" si="50"/>
        <v>0</v>
      </c>
      <c r="AC58" s="154">
        <f t="shared" si="50"/>
        <v>0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/>
      <c r="D59" s="56"/>
      <c r="E59" s="56">
        <f t="shared" si="63"/>
        <v>0</v>
      </c>
      <c r="F59" s="56">
        <f t="shared" si="64"/>
        <v>0</v>
      </c>
      <c r="G59" s="56">
        <f t="shared" si="65"/>
        <v>0</v>
      </c>
      <c r="H59" s="56">
        <f t="shared" si="66"/>
        <v>0</v>
      </c>
      <c r="I59" s="56">
        <f t="shared" si="67"/>
        <v>0</v>
      </c>
      <c r="J59" s="56">
        <f t="shared" si="68"/>
        <v>0</v>
      </c>
      <c r="K59" s="57"/>
      <c r="L59" s="56">
        <f t="shared" si="69"/>
        <v>0</v>
      </c>
      <c r="M59" s="56">
        <f t="shared" si="70"/>
        <v>0</v>
      </c>
      <c r="N59" s="56">
        <f t="shared" si="71"/>
        <v>0</v>
      </c>
      <c r="O59" s="56">
        <f t="shared" si="72"/>
        <v>0</v>
      </c>
      <c r="P59" s="56">
        <f t="shared" si="73"/>
        <v>0</v>
      </c>
      <c r="Q59" s="56">
        <f t="shared" si="74"/>
        <v>0</v>
      </c>
      <c r="R59" s="56"/>
      <c r="S59" s="55"/>
      <c r="T59" s="34"/>
      <c r="U59" s="153" t="str">
        <f>IFERROR(VLOOKUP(V59,Resumo!$D$7:$E$147,2,FALSE),"")</f>
        <v/>
      </c>
      <c r="V59" s="114"/>
      <c r="W59" s="114">
        <f t="shared" ref="W59:AC74" si="75">COUNTIFS($C$4:$C$131,$V59,$B$4:$B$131,W$42)+COUNTIFS($S$4:$S$131,$V59,$B$4:$B$131,W$42)</f>
        <v>0</v>
      </c>
      <c r="X59" s="114">
        <f t="shared" si="75"/>
        <v>0</v>
      </c>
      <c r="Y59" s="114">
        <f t="shared" si="75"/>
        <v>0</v>
      </c>
      <c r="Z59" s="114">
        <f t="shared" si="75"/>
        <v>0</v>
      </c>
      <c r="AA59" s="114">
        <f t="shared" si="75"/>
        <v>0</v>
      </c>
      <c r="AB59" s="114">
        <f t="shared" si="75"/>
        <v>0</v>
      </c>
      <c r="AC59" s="154">
        <f t="shared" si="75"/>
        <v>0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/>
      <c r="D60" s="56"/>
      <c r="E60" s="56">
        <f t="shared" si="63"/>
        <v>0</v>
      </c>
      <c r="F60" s="56">
        <f t="shared" si="64"/>
        <v>0</v>
      </c>
      <c r="G60" s="56">
        <f t="shared" si="65"/>
        <v>0</v>
      </c>
      <c r="H60" s="56">
        <f t="shared" si="66"/>
        <v>0</v>
      </c>
      <c r="I60" s="56">
        <f t="shared" si="67"/>
        <v>0</v>
      </c>
      <c r="J60" s="56">
        <f t="shared" si="68"/>
        <v>0</v>
      </c>
      <c r="K60" s="57"/>
      <c r="L60" s="56">
        <f t="shared" si="69"/>
        <v>0</v>
      </c>
      <c r="M60" s="56">
        <f t="shared" si="70"/>
        <v>0</v>
      </c>
      <c r="N60" s="56">
        <f t="shared" si="71"/>
        <v>0</v>
      </c>
      <c r="O60" s="56">
        <f t="shared" si="72"/>
        <v>0</v>
      </c>
      <c r="P60" s="56">
        <f t="shared" si="73"/>
        <v>0</v>
      </c>
      <c r="Q60" s="56">
        <f t="shared" si="74"/>
        <v>0</v>
      </c>
      <c r="R60" s="56"/>
      <c r="S60" s="55"/>
      <c r="T60" s="34"/>
      <c r="U60" s="153" t="str">
        <f>IFERROR(VLOOKUP(V60,Resumo!$D$7:$E$147,2,FALSE),"")</f>
        <v/>
      </c>
      <c r="V60" s="114"/>
      <c r="W60" s="114">
        <f t="shared" si="75"/>
        <v>0</v>
      </c>
      <c r="X60" s="114">
        <f t="shared" si="75"/>
        <v>0</v>
      </c>
      <c r="Y60" s="114">
        <f t="shared" si="75"/>
        <v>0</v>
      </c>
      <c r="Z60" s="114">
        <f t="shared" si="75"/>
        <v>0</v>
      </c>
      <c r="AA60" s="114">
        <f t="shared" si="75"/>
        <v>0</v>
      </c>
      <c r="AB60" s="114">
        <f t="shared" si="75"/>
        <v>0</v>
      </c>
      <c r="AC60" s="154">
        <f t="shared" si="75"/>
        <v>0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/>
      <c r="D61" s="56"/>
      <c r="E61" s="56">
        <f t="shared" si="63"/>
        <v>0</v>
      </c>
      <c r="F61" s="56">
        <f t="shared" si="64"/>
        <v>0</v>
      </c>
      <c r="G61" s="56">
        <f t="shared" si="65"/>
        <v>0</v>
      </c>
      <c r="H61" s="56">
        <f t="shared" si="66"/>
        <v>0</v>
      </c>
      <c r="I61" s="56">
        <f t="shared" si="67"/>
        <v>0</v>
      </c>
      <c r="J61" s="56">
        <f t="shared" si="68"/>
        <v>0</v>
      </c>
      <c r="K61" s="57"/>
      <c r="L61" s="56">
        <f t="shared" si="69"/>
        <v>0</v>
      </c>
      <c r="M61" s="56">
        <f t="shared" si="70"/>
        <v>0</v>
      </c>
      <c r="N61" s="56">
        <f t="shared" si="71"/>
        <v>0</v>
      </c>
      <c r="O61" s="56">
        <f t="shared" si="72"/>
        <v>0</v>
      </c>
      <c r="P61" s="56">
        <f t="shared" si="73"/>
        <v>0</v>
      </c>
      <c r="Q61" s="56">
        <f t="shared" si="74"/>
        <v>0</v>
      </c>
      <c r="R61" s="56"/>
      <c r="S61" s="55"/>
      <c r="T61" s="34"/>
      <c r="U61" s="153" t="str">
        <f>IFERROR(VLOOKUP(V61,Resumo!$D$7:$E$147,2,FALSE),"")</f>
        <v/>
      </c>
      <c r="V61" s="114"/>
      <c r="W61" s="114">
        <f t="shared" si="75"/>
        <v>0</v>
      </c>
      <c r="X61" s="114">
        <f t="shared" si="75"/>
        <v>0</v>
      </c>
      <c r="Y61" s="114">
        <f t="shared" si="75"/>
        <v>0</v>
      </c>
      <c r="Z61" s="114">
        <f t="shared" si="75"/>
        <v>0</v>
      </c>
      <c r="AA61" s="114">
        <f t="shared" si="75"/>
        <v>0</v>
      </c>
      <c r="AB61" s="114">
        <f t="shared" si="75"/>
        <v>0</v>
      </c>
      <c r="AC61" s="154">
        <f t="shared" si="75"/>
        <v>0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/>
      <c r="D62" s="56"/>
      <c r="E62" s="56">
        <f t="shared" si="63"/>
        <v>0</v>
      </c>
      <c r="F62" s="56">
        <f t="shared" si="64"/>
        <v>0</v>
      </c>
      <c r="G62" s="56">
        <f t="shared" si="65"/>
        <v>0</v>
      </c>
      <c r="H62" s="56">
        <f t="shared" si="66"/>
        <v>0</v>
      </c>
      <c r="I62" s="56">
        <f t="shared" si="67"/>
        <v>0</v>
      </c>
      <c r="J62" s="56">
        <f t="shared" si="68"/>
        <v>0</v>
      </c>
      <c r="K62" s="57"/>
      <c r="L62" s="56">
        <f t="shared" si="69"/>
        <v>0</v>
      </c>
      <c r="M62" s="56">
        <f t="shared" si="70"/>
        <v>0</v>
      </c>
      <c r="N62" s="56">
        <f t="shared" si="71"/>
        <v>0</v>
      </c>
      <c r="O62" s="56">
        <f t="shared" si="72"/>
        <v>0</v>
      </c>
      <c r="P62" s="56">
        <f t="shared" si="73"/>
        <v>0</v>
      </c>
      <c r="Q62" s="56">
        <f t="shared" si="74"/>
        <v>0</v>
      </c>
      <c r="R62" s="56"/>
      <c r="S62" s="55"/>
      <c r="T62" s="34"/>
      <c r="U62" s="153" t="str">
        <f>IFERROR(VLOOKUP(V62,Resumo!$D$7:$E$147,2,FALSE),"")</f>
        <v/>
      </c>
      <c r="V62" s="114"/>
      <c r="W62" s="114">
        <f t="shared" si="75"/>
        <v>0</v>
      </c>
      <c r="X62" s="114">
        <f t="shared" si="75"/>
        <v>0</v>
      </c>
      <c r="Y62" s="114">
        <f t="shared" si="75"/>
        <v>0</v>
      </c>
      <c r="Z62" s="114">
        <f t="shared" si="75"/>
        <v>0</v>
      </c>
      <c r="AA62" s="114">
        <f t="shared" si="75"/>
        <v>0</v>
      </c>
      <c r="AB62" s="114">
        <f t="shared" si="75"/>
        <v>0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/>
      <c r="D63" s="56"/>
      <c r="E63" s="56">
        <f t="shared" si="63"/>
        <v>0</v>
      </c>
      <c r="F63" s="56">
        <f t="shared" si="64"/>
        <v>0</v>
      </c>
      <c r="G63" s="56">
        <f t="shared" si="65"/>
        <v>0</v>
      </c>
      <c r="H63" s="56">
        <f t="shared" si="66"/>
        <v>0</v>
      </c>
      <c r="I63" s="56">
        <f t="shared" si="67"/>
        <v>0</v>
      </c>
      <c r="J63" s="56">
        <f t="shared" si="68"/>
        <v>0</v>
      </c>
      <c r="K63" s="57"/>
      <c r="L63" s="56">
        <f t="shared" si="69"/>
        <v>0</v>
      </c>
      <c r="M63" s="56">
        <f t="shared" si="70"/>
        <v>0</v>
      </c>
      <c r="N63" s="56">
        <f t="shared" si="71"/>
        <v>0</v>
      </c>
      <c r="O63" s="56">
        <f t="shared" si="72"/>
        <v>0</v>
      </c>
      <c r="P63" s="56">
        <f t="shared" si="73"/>
        <v>0</v>
      </c>
      <c r="Q63" s="56">
        <f t="shared" si="74"/>
        <v>0</v>
      </c>
      <c r="R63" s="56"/>
      <c r="S63" s="55"/>
      <c r="T63" s="34"/>
      <c r="U63" s="153" t="str">
        <f>IFERROR(VLOOKUP(V63,Resumo!$D$7:$E$147,2,FALSE),"")</f>
        <v/>
      </c>
      <c r="V63" s="114"/>
      <c r="W63" s="114">
        <f t="shared" si="75"/>
        <v>0</v>
      </c>
      <c r="X63" s="114">
        <f t="shared" si="75"/>
        <v>0</v>
      </c>
      <c r="Y63" s="114">
        <f t="shared" si="75"/>
        <v>0</v>
      </c>
      <c r="Z63" s="114">
        <f t="shared" si="75"/>
        <v>0</v>
      </c>
      <c r="AA63" s="114">
        <f t="shared" si="75"/>
        <v>0</v>
      </c>
      <c r="AB63" s="114">
        <f t="shared" si="75"/>
        <v>0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/>
      <c r="D64" s="56"/>
      <c r="E64" s="56">
        <f t="shared" si="63"/>
        <v>0</v>
      </c>
      <c r="F64" s="56">
        <f t="shared" si="64"/>
        <v>0</v>
      </c>
      <c r="G64" s="56">
        <f t="shared" si="65"/>
        <v>0</v>
      </c>
      <c r="H64" s="56">
        <f t="shared" si="66"/>
        <v>0</v>
      </c>
      <c r="I64" s="56">
        <f t="shared" si="67"/>
        <v>0</v>
      </c>
      <c r="J64" s="56">
        <f t="shared" si="68"/>
        <v>0</v>
      </c>
      <c r="K64" s="57"/>
      <c r="L64" s="56">
        <f t="shared" si="69"/>
        <v>0</v>
      </c>
      <c r="M64" s="56">
        <f t="shared" si="70"/>
        <v>0</v>
      </c>
      <c r="N64" s="56">
        <f t="shared" si="71"/>
        <v>0</v>
      </c>
      <c r="O64" s="56">
        <f t="shared" si="72"/>
        <v>0</v>
      </c>
      <c r="P64" s="56">
        <f t="shared" si="73"/>
        <v>0</v>
      </c>
      <c r="Q64" s="56">
        <f t="shared" si="74"/>
        <v>0</v>
      </c>
      <c r="R64" s="56"/>
      <c r="S64" s="55"/>
      <c r="T64" s="34"/>
      <c r="U64" s="153" t="str">
        <f>IFERROR(VLOOKUP(V64,Resumo!$D$7:$E$147,2,FALSE),"")</f>
        <v/>
      </c>
      <c r="V64" s="114"/>
      <c r="W64" s="114">
        <f t="shared" si="75"/>
        <v>0</v>
      </c>
      <c r="X64" s="114">
        <f t="shared" si="75"/>
        <v>0</v>
      </c>
      <c r="Y64" s="114">
        <f t="shared" si="75"/>
        <v>0</v>
      </c>
      <c r="Z64" s="114">
        <f t="shared" si="75"/>
        <v>0</v>
      </c>
      <c r="AA64" s="114">
        <f t="shared" si="75"/>
        <v>0</v>
      </c>
      <c r="AB64" s="114">
        <f t="shared" si="75"/>
        <v>0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0</v>
      </c>
      <c r="G65" s="56">
        <f t="shared" si="65"/>
        <v>0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0</v>
      </c>
      <c r="N65" s="56">
        <f t="shared" si="71"/>
        <v>0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/>
      </c>
      <c r="V65" s="114"/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0</v>
      </c>
      <c r="AA65" s="114">
        <f t="shared" si="75"/>
        <v>0</v>
      </c>
      <c r="AB65" s="114">
        <f t="shared" si="75"/>
        <v>0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0</v>
      </c>
      <c r="G66" s="67">
        <f t="shared" si="65"/>
        <v>0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0</v>
      </c>
      <c r="N66" s="67">
        <f t="shared" si="71"/>
        <v>0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/>
      <c r="D69" s="49">
        <f>SUM(D70:D79)</f>
        <v>0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0</v>
      </c>
      <c r="S69" s="48"/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/>
      <c r="D70" s="56"/>
      <c r="E70" s="56">
        <f t="shared" ref="E70:E79" si="76">IF((C70=""),0,IF($D$69=$R$69,1,IF($D$69&gt;$R$69,3,IF($D$69&lt;$R$69,0))))</f>
        <v>0</v>
      </c>
      <c r="F70" s="56">
        <f t="shared" ref="F70:F79" si="77">$D$69</f>
        <v>0</v>
      </c>
      <c r="G70" s="56">
        <f t="shared" ref="G70:G79" si="78">$R$69</f>
        <v>0</v>
      </c>
      <c r="H70" s="56">
        <f t="shared" ref="H70:H79" si="79">IF((C70=""),0,IF($D$69&gt;$R$69,1,0))</f>
        <v>0</v>
      </c>
      <c r="I70" s="56">
        <f t="shared" ref="I70:I79" si="80">IF((C70=""),0,IF($D$69=$R$69,1,0))</f>
        <v>0</v>
      </c>
      <c r="J70" s="56">
        <f t="shared" ref="J70:J79" si="81">IF((C70=""),0,IF($D$69&lt;$R$69,1,0))</f>
        <v>0</v>
      </c>
      <c r="K70" s="57"/>
      <c r="L70" s="56">
        <f t="shared" ref="L70:L79" si="82">IF((S70=""),0,IF($D$69=$R$69,1,IF($D$69&lt;$R$69,3,IF($D$69&gt;$R$69,0))))</f>
        <v>0</v>
      </c>
      <c r="M70" s="56">
        <f t="shared" ref="M70:M79" si="83">$R$69</f>
        <v>0</v>
      </c>
      <c r="N70" s="56">
        <f t="shared" ref="N70:N79" si="84">$D$69</f>
        <v>0</v>
      </c>
      <c r="O70" s="56">
        <f t="shared" ref="O70:O79" si="85">IF((S70=""),0,IF($D$69&lt;$R$69,1,0))</f>
        <v>0</v>
      </c>
      <c r="P70" s="56">
        <f t="shared" ref="P70:P79" si="86">IF((S70=""),0,IF($D$69=$R$69,1,0))</f>
        <v>0</v>
      </c>
      <c r="Q70" s="56">
        <f t="shared" ref="Q70:Q79" si="87">IF((S70=""),0,IF($D$69&gt;$R$69,1,0))</f>
        <v>0</v>
      </c>
      <c r="R70" s="56"/>
      <c r="S70" s="55"/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/>
      <c r="D71" s="56"/>
      <c r="E71" s="56">
        <f t="shared" si="76"/>
        <v>0</v>
      </c>
      <c r="F71" s="56">
        <f t="shared" si="77"/>
        <v>0</v>
      </c>
      <c r="G71" s="56">
        <f t="shared" si="78"/>
        <v>0</v>
      </c>
      <c r="H71" s="56">
        <f t="shared" si="79"/>
        <v>0</v>
      </c>
      <c r="I71" s="56">
        <f t="shared" si="80"/>
        <v>0</v>
      </c>
      <c r="J71" s="56">
        <f t="shared" si="81"/>
        <v>0</v>
      </c>
      <c r="K71" s="57"/>
      <c r="L71" s="56">
        <f t="shared" si="82"/>
        <v>0</v>
      </c>
      <c r="M71" s="56">
        <f t="shared" si="83"/>
        <v>0</v>
      </c>
      <c r="N71" s="56">
        <f t="shared" si="84"/>
        <v>0</v>
      </c>
      <c r="O71" s="56">
        <f t="shared" si="85"/>
        <v>0</v>
      </c>
      <c r="P71" s="56">
        <f t="shared" si="86"/>
        <v>0</v>
      </c>
      <c r="Q71" s="56">
        <f t="shared" si="87"/>
        <v>0</v>
      </c>
      <c r="R71" s="56"/>
      <c r="S71" s="55"/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/>
      <c r="D72" s="56"/>
      <c r="E72" s="56">
        <f t="shared" si="76"/>
        <v>0</v>
      </c>
      <c r="F72" s="56">
        <f t="shared" si="77"/>
        <v>0</v>
      </c>
      <c r="G72" s="56">
        <f t="shared" si="78"/>
        <v>0</v>
      </c>
      <c r="H72" s="56">
        <f t="shared" si="79"/>
        <v>0</v>
      </c>
      <c r="I72" s="56">
        <f t="shared" si="80"/>
        <v>0</v>
      </c>
      <c r="J72" s="56">
        <f t="shared" si="81"/>
        <v>0</v>
      </c>
      <c r="K72" s="57"/>
      <c r="L72" s="56">
        <f t="shared" si="82"/>
        <v>0</v>
      </c>
      <c r="M72" s="56">
        <f t="shared" si="83"/>
        <v>0</v>
      </c>
      <c r="N72" s="56">
        <f t="shared" si="84"/>
        <v>0</v>
      </c>
      <c r="O72" s="56">
        <f t="shared" si="85"/>
        <v>0</v>
      </c>
      <c r="P72" s="56">
        <f t="shared" si="86"/>
        <v>0</v>
      </c>
      <c r="Q72" s="56">
        <f t="shared" si="87"/>
        <v>0</v>
      </c>
      <c r="R72" s="56"/>
      <c r="S72" s="55"/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/>
      <c r="D73" s="56"/>
      <c r="E73" s="56">
        <f t="shared" si="76"/>
        <v>0</v>
      </c>
      <c r="F73" s="56">
        <f t="shared" si="77"/>
        <v>0</v>
      </c>
      <c r="G73" s="56">
        <f t="shared" si="78"/>
        <v>0</v>
      </c>
      <c r="H73" s="56">
        <f t="shared" si="79"/>
        <v>0</v>
      </c>
      <c r="I73" s="56">
        <f t="shared" si="80"/>
        <v>0</v>
      </c>
      <c r="J73" s="56">
        <f t="shared" si="81"/>
        <v>0</v>
      </c>
      <c r="K73" s="57"/>
      <c r="L73" s="56">
        <f t="shared" si="82"/>
        <v>0</v>
      </c>
      <c r="M73" s="56">
        <f t="shared" si="83"/>
        <v>0</v>
      </c>
      <c r="N73" s="56">
        <f t="shared" si="84"/>
        <v>0</v>
      </c>
      <c r="O73" s="56">
        <f t="shared" si="85"/>
        <v>0</v>
      </c>
      <c r="P73" s="56">
        <f t="shared" si="86"/>
        <v>0</v>
      </c>
      <c r="Q73" s="56">
        <f t="shared" si="87"/>
        <v>0</v>
      </c>
      <c r="R73" s="56"/>
      <c r="S73" s="55"/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/>
      <c r="D74" s="56"/>
      <c r="E74" s="56">
        <f t="shared" si="76"/>
        <v>0</v>
      </c>
      <c r="F74" s="56">
        <f t="shared" si="77"/>
        <v>0</v>
      </c>
      <c r="G74" s="56">
        <f t="shared" si="78"/>
        <v>0</v>
      </c>
      <c r="H74" s="56">
        <f t="shared" si="79"/>
        <v>0</v>
      </c>
      <c r="I74" s="56">
        <f t="shared" si="80"/>
        <v>0</v>
      </c>
      <c r="J74" s="56">
        <f t="shared" si="81"/>
        <v>0</v>
      </c>
      <c r="K74" s="57"/>
      <c r="L74" s="56">
        <f t="shared" si="82"/>
        <v>0</v>
      </c>
      <c r="M74" s="56">
        <f t="shared" si="83"/>
        <v>0</v>
      </c>
      <c r="N74" s="56">
        <f t="shared" si="84"/>
        <v>0</v>
      </c>
      <c r="O74" s="56">
        <f t="shared" si="85"/>
        <v>0</v>
      </c>
      <c r="P74" s="56">
        <f t="shared" si="86"/>
        <v>0</v>
      </c>
      <c r="Q74" s="56">
        <f t="shared" si="87"/>
        <v>0</v>
      </c>
      <c r="R74" s="56"/>
      <c r="S74" s="55"/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/>
      <c r="D75" s="56"/>
      <c r="E75" s="56">
        <f t="shared" si="76"/>
        <v>0</v>
      </c>
      <c r="F75" s="56">
        <f t="shared" si="77"/>
        <v>0</v>
      </c>
      <c r="G75" s="56">
        <f t="shared" si="78"/>
        <v>0</v>
      </c>
      <c r="H75" s="56">
        <f t="shared" si="79"/>
        <v>0</v>
      </c>
      <c r="I75" s="56">
        <f t="shared" si="80"/>
        <v>0</v>
      </c>
      <c r="J75" s="56">
        <f t="shared" si="81"/>
        <v>0</v>
      </c>
      <c r="K75" s="57"/>
      <c r="L75" s="56">
        <f t="shared" si="82"/>
        <v>0</v>
      </c>
      <c r="M75" s="56">
        <f t="shared" si="83"/>
        <v>0</v>
      </c>
      <c r="N75" s="56">
        <f t="shared" si="84"/>
        <v>0</v>
      </c>
      <c r="O75" s="56">
        <f t="shared" si="85"/>
        <v>0</v>
      </c>
      <c r="P75" s="56">
        <f t="shared" si="86"/>
        <v>0</v>
      </c>
      <c r="Q75" s="56">
        <f t="shared" si="87"/>
        <v>0</v>
      </c>
      <c r="R75" s="56"/>
      <c r="S75" s="55"/>
      <c r="T75" s="34"/>
      <c r="U75" s="153" t="str">
        <f>IFERROR(VLOOKUP(V75,Resumo!$D$7:$E$147,2,FALSE),"")</f>
        <v/>
      </c>
      <c r="V75" s="114"/>
      <c r="W75" s="114">
        <f t="shared" ref="W75:AC76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/>
      <c r="D76" s="56"/>
      <c r="E76" s="56">
        <f t="shared" si="76"/>
        <v>0</v>
      </c>
      <c r="F76" s="56">
        <f t="shared" si="77"/>
        <v>0</v>
      </c>
      <c r="G76" s="56">
        <f t="shared" si="78"/>
        <v>0</v>
      </c>
      <c r="H76" s="56">
        <f t="shared" si="79"/>
        <v>0</v>
      </c>
      <c r="I76" s="56">
        <f t="shared" si="80"/>
        <v>0</v>
      </c>
      <c r="J76" s="56">
        <f t="shared" si="81"/>
        <v>0</v>
      </c>
      <c r="K76" s="57"/>
      <c r="L76" s="56">
        <f t="shared" si="82"/>
        <v>0</v>
      </c>
      <c r="M76" s="56">
        <f t="shared" si="83"/>
        <v>0</v>
      </c>
      <c r="N76" s="56">
        <f t="shared" si="84"/>
        <v>0</v>
      </c>
      <c r="O76" s="56">
        <f t="shared" si="85"/>
        <v>0</v>
      </c>
      <c r="P76" s="56">
        <f t="shared" si="86"/>
        <v>0</v>
      </c>
      <c r="Q76" s="56">
        <f t="shared" si="87"/>
        <v>0</v>
      </c>
      <c r="R76" s="56"/>
      <c r="S76" s="55"/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/>
      <c r="D77" s="56"/>
      <c r="E77" s="56">
        <f t="shared" si="76"/>
        <v>0</v>
      </c>
      <c r="F77" s="56">
        <f t="shared" si="77"/>
        <v>0</v>
      </c>
      <c r="G77" s="56">
        <f t="shared" si="78"/>
        <v>0</v>
      </c>
      <c r="H77" s="56">
        <f t="shared" si="79"/>
        <v>0</v>
      </c>
      <c r="I77" s="56">
        <f t="shared" si="80"/>
        <v>0</v>
      </c>
      <c r="J77" s="56">
        <f t="shared" si="81"/>
        <v>0</v>
      </c>
      <c r="K77" s="57"/>
      <c r="L77" s="56">
        <f t="shared" si="82"/>
        <v>0</v>
      </c>
      <c r="M77" s="56">
        <f t="shared" si="83"/>
        <v>0</v>
      </c>
      <c r="N77" s="56">
        <f t="shared" si="84"/>
        <v>0</v>
      </c>
      <c r="O77" s="56">
        <f t="shared" si="85"/>
        <v>0</v>
      </c>
      <c r="P77" s="56">
        <f t="shared" si="86"/>
        <v>0</v>
      </c>
      <c r="Q77" s="56">
        <f t="shared" si="87"/>
        <v>0</v>
      </c>
      <c r="R77" s="56"/>
      <c r="S77" s="55"/>
      <c r="T77" s="34"/>
      <c r="U77" s="118"/>
      <c r="V77" s="118"/>
      <c r="W77" s="118"/>
      <c r="X77" s="118"/>
      <c r="Y77" s="118"/>
      <c r="Z77" s="118"/>
      <c r="AA77" s="118"/>
      <c r="AB77" s="118"/>
      <c r="AC77" s="119"/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0</v>
      </c>
      <c r="G78" s="56">
        <f t="shared" si="78"/>
        <v>0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0</v>
      </c>
      <c r="N78" s="56">
        <f t="shared" si="84"/>
        <v>0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0</v>
      </c>
      <c r="G79" s="67">
        <f t="shared" si="78"/>
        <v>0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0</v>
      </c>
      <c r="N79" s="67">
        <f t="shared" si="84"/>
        <v>0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8:BG8"/>
    <mergeCell ref="AV14:BA14"/>
    <mergeCell ref="BH14:BM14"/>
    <mergeCell ref="AV15:BA16"/>
    <mergeCell ref="BH15:BM16"/>
    <mergeCell ref="BB22:BG22"/>
    <mergeCell ref="BB23:BG24"/>
    <mergeCell ref="AU27:AZ27"/>
    <mergeCell ref="BI27:BN27"/>
    <mergeCell ref="AU28:AZ29"/>
    <mergeCell ref="BI28:BN29"/>
    <mergeCell ref="W37:W40"/>
    <mergeCell ref="X37:X40"/>
    <mergeCell ref="Y37:Y40"/>
    <mergeCell ref="Z37:Z40"/>
    <mergeCell ref="AA37:AA40"/>
    <mergeCell ref="AI37:AI40"/>
    <mergeCell ref="AG38:AG40"/>
    <mergeCell ref="U39:V39"/>
    <mergeCell ref="U40:V40"/>
    <mergeCell ref="BA9:BH10"/>
    <mergeCell ref="AB37:AB40"/>
    <mergeCell ref="AC37:AC40"/>
    <mergeCell ref="AD37:AD40"/>
    <mergeCell ref="AE37:AE40"/>
    <mergeCell ref="AF37:AF40"/>
    <mergeCell ref="AH37:AH40"/>
    <mergeCell ref="BB31:BG31"/>
    <mergeCell ref="BB32:BG33"/>
    <mergeCell ref="BB35:BG35"/>
    <mergeCell ref="BB36:BG37"/>
    <mergeCell ref="U37:V37"/>
  </mergeCells>
  <conditionalFormatting sqref="C4">
    <cfRule type="cellIs" dxfId="1463" priority="23" operator="equal">
      <formula>"Laranja"</formula>
    </cfRule>
    <cfRule type="cellIs" dxfId="1462" priority="29" operator="equal">
      <formula>"Vermelho"</formula>
    </cfRule>
    <cfRule type="cellIs" dxfId="1461" priority="28" operator="equal">
      <formula>"Verde"</formula>
    </cfRule>
    <cfRule type="cellIs" dxfId="1460" priority="27" operator="equal">
      <formula>"Amarelo"</formula>
    </cfRule>
    <cfRule type="cellIs" dxfId="1459" priority="26" operator="equal">
      <formula>"Cinza"</formula>
    </cfRule>
    <cfRule type="cellIs" dxfId="1458" priority="25" operator="equal">
      <formula>"Roxo"</formula>
    </cfRule>
    <cfRule type="cellIs" dxfId="1457" priority="24" operator="equal">
      <formula>"Preto"</formula>
    </cfRule>
    <cfRule type="cellIs" dxfId="1456" priority="30" operator="equal">
      <formula>"Azul"</formula>
    </cfRule>
  </conditionalFormatting>
  <conditionalFormatting sqref="C17">
    <cfRule type="cellIs" dxfId="1455" priority="41" operator="equal">
      <formula>"Roxo"</formula>
    </cfRule>
    <cfRule type="cellIs" dxfId="1454" priority="42" operator="equal">
      <formula>"Cinza"</formula>
    </cfRule>
    <cfRule type="cellIs" dxfId="1453" priority="43" operator="equal">
      <formula>"Amarelo"</formula>
    </cfRule>
    <cfRule type="cellIs" dxfId="1452" priority="44" operator="equal">
      <formula>"Verde"</formula>
    </cfRule>
    <cfRule type="cellIs" dxfId="1451" priority="39" operator="equal">
      <formula>"Laranja"</formula>
    </cfRule>
    <cfRule type="cellIs" dxfId="1450" priority="46" operator="equal">
      <formula>"Azul"</formula>
    </cfRule>
    <cfRule type="cellIs" dxfId="1449" priority="40" operator="equal">
      <formula>"Preto"</formula>
    </cfRule>
    <cfRule type="cellIs" dxfId="1448" priority="45" operator="equal">
      <formula>"Vermelho"</formula>
    </cfRule>
  </conditionalFormatting>
  <conditionalFormatting sqref="C30">
    <cfRule type="cellIs" dxfId="1447" priority="55" operator="equal">
      <formula>"Laranja"</formula>
    </cfRule>
    <cfRule type="cellIs" dxfId="1446" priority="62" operator="equal">
      <formula>"Azul"</formula>
    </cfRule>
    <cfRule type="cellIs" dxfId="1445" priority="60" operator="equal">
      <formula>"Verde"</formula>
    </cfRule>
    <cfRule type="cellIs" dxfId="1444" priority="59" operator="equal">
      <formula>"Amarelo"</formula>
    </cfRule>
    <cfRule type="cellIs" dxfId="1443" priority="58" operator="equal">
      <formula>"Cinza"</formula>
    </cfRule>
    <cfRule type="cellIs" dxfId="1442" priority="61" operator="equal">
      <formula>"Vermelho"</formula>
    </cfRule>
    <cfRule type="cellIs" dxfId="1441" priority="57" operator="equal">
      <formula>"Roxo"</formula>
    </cfRule>
    <cfRule type="cellIs" dxfId="1440" priority="56" operator="equal">
      <formula>"Preto"</formula>
    </cfRule>
  </conditionalFormatting>
  <conditionalFormatting sqref="C43">
    <cfRule type="cellIs" dxfId="1439" priority="78" operator="equal">
      <formula>"Azul"</formula>
    </cfRule>
    <cfRule type="cellIs" dxfId="1438" priority="77" operator="equal">
      <formula>"Vermelho"</formula>
    </cfRule>
    <cfRule type="cellIs" dxfId="1437" priority="76" operator="equal">
      <formula>"Verde"</formula>
    </cfRule>
    <cfRule type="cellIs" dxfId="1436" priority="75" operator="equal">
      <formula>"Amarelo"</formula>
    </cfRule>
    <cfRule type="cellIs" dxfId="1435" priority="74" operator="equal">
      <formula>"Cinza"</formula>
    </cfRule>
    <cfRule type="cellIs" dxfId="1434" priority="73" operator="equal">
      <formula>"Roxo"</formula>
    </cfRule>
    <cfRule type="cellIs" dxfId="1433" priority="71" operator="equal">
      <formula>"Laranja"</formula>
    </cfRule>
    <cfRule type="cellIs" dxfId="1432" priority="72" operator="equal">
      <formula>"Preto"</formula>
    </cfRule>
  </conditionalFormatting>
  <conditionalFormatting sqref="C56">
    <cfRule type="cellIs" dxfId="1431" priority="89" operator="equal">
      <formula>"Roxo"</formula>
    </cfRule>
    <cfRule type="cellIs" dxfId="1430" priority="87" operator="equal">
      <formula>"Laranja"</formula>
    </cfRule>
    <cfRule type="cellIs" dxfId="1429" priority="90" operator="equal">
      <formula>"Cinza"</formula>
    </cfRule>
    <cfRule type="cellIs" dxfId="1428" priority="91" operator="equal">
      <formula>"Amarelo"</formula>
    </cfRule>
    <cfRule type="cellIs" dxfId="1427" priority="92" operator="equal">
      <formula>"Verde"</formula>
    </cfRule>
    <cfRule type="cellIs" dxfId="1426" priority="93" operator="equal">
      <formula>"Vermelho"</formula>
    </cfRule>
    <cfRule type="cellIs" dxfId="1425" priority="94" operator="equal">
      <formula>"Azul"</formula>
    </cfRule>
    <cfRule type="cellIs" dxfId="1424" priority="88" operator="equal">
      <formula>"Preto"</formula>
    </cfRule>
  </conditionalFormatting>
  <conditionalFormatting sqref="C69">
    <cfRule type="cellIs" dxfId="1423" priority="103" operator="equal">
      <formula>"Laranja"</formula>
    </cfRule>
    <cfRule type="cellIs" dxfId="1422" priority="108" operator="equal">
      <formula>"Verde"</formula>
    </cfRule>
    <cfRule type="cellIs" dxfId="1421" priority="107" operator="equal">
      <formula>"Amarelo"</formula>
    </cfRule>
    <cfRule type="cellIs" dxfId="1420" priority="106" operator="equal">
      <formula>"Cinza"</formula>
    </cfRule>
    <cfRule type="cellIs" dxfId="1419" priority="105" operator="equal">
      <formula>"Roxo"</formula>
    </cfRule>
    <cfRule type="cellIs" dxfId="1418" priority="104" operator="equal">
      <formula>"Preto"</formula>
    </cfRule>
    <cfRule type="cellIs" dxfId="1417" priority="110" operator="equal">
      <formula>"Azul"</formula>
    </cfRule>
    <cfRule type="cellIs" dxfId="1416" priority="109" operator="equal">
      <formula>"Vermelho"</formula>
    </cfRule>
  </conditionalFormatting>
  <conditionalFormatting sqref="C82">
    <cfRule type="cellIs" dxfId="1415" priority="126" operator="equal">
      <formula>"Azul"</formula>
    </cfRule>
    <cfRule type="cellIs" dxfId="1414" priority="119" operator="equal">
      <formula>"Laranja"</formula>
    </cfRule>
    <cfRule type="cellIs" dxfId="1413" priority="120" operator="equal">
      <formula>"Preto"</formula>
    </cfRule>
    <cfRule type="cellIs" dxfId="1412" priority="121" operator="equal">
      <formula>"Roxo"</formula>
    </cfRule>
    <cfRule type="cellIs" dxfId="1411" priority="122" operator="equal">
      <formula>"Cinza"</formula>
    </cfRule>
    <cfRule type="cellIs" dxfId="1410" priority="123" operator="equal">
      <formula>"Amarelo"</formula>
    </cfRule>
    <cfRule type="cellIs" dxfId="1409" priority="124" operator="equal">
      <formula>"Verde"</formula>
    </cfRule>
    <cfRule type="cellIs" dxfId="1408" priority="125" operator="equal">
      <formula>"Vermelho"</formula>
    </cfRule>
  </conditionalFormatting>
  <conditionalFormatting sqref="C95">
    <cfRule type="cellIs" dxfId="1407" priority="142" operator="equal">
      <formula>"Azul"</formula>
    </cfRule>
    <cfRule type="cellIs" dxfId="1406" priority="141" operator="equal">
      <formula>"Vermelho"</formula>
    </cfRule>
    <cfRule type="cellIs" dxfId="1405" priority="140" operator="equal">
      <formula>"Verde"</formula>
    </cfRule>
    <cfRule type="cellIs" dxfId="1404" priority="139" operator="equal">
      <formula>"Amarelo"</formula>
    </cfRule>
    <cfRule type="cellIs" dxfId="1403" priority="138" operator="equal">
      <formula>"Cinza"</formula>
    </cfRule>
    <cfRule type="cellIs" dxfId="1402" priority="137" operator="equal">
      <formula>"Roxo"</formula>
    </cfRule>
    <cfRule type="cellIs" dxfId="1401" priority="136" operator="equal">
      <formula>"Preto"</formula>
    </cfRule>
    <cfRule type="cellIs" dxfId="1400" priority="135" operator="equal">
      <formula>"Laranja"</formula>
    </cfRule>
  </conditionalFormatting>
  <conditionalFormatting sqref="C108">
    <cfRule type="cellIs" dxfId="1399" priority="154" operator="equal">
      <formula>"Cinza"</formula>
    </cfRule>
    <cfRule type="cellIs" dxfId="1398" priority="153" operator="equal">
      <formula>"Roxo"</formula>
    </cfRule>
    <cfRule type="cellIs" dxfId="1397" priority="152" operator="equal">
      <formula>"Preto"</formula>
    </cfRule>
    <cfRule type="cellIs" dxfId="1396" priority="151" operator="equal">
      <formula>"Laranja"</formula>
    </cfRule>
    <cfRule type="cellIs" dxfId="1395" priority="158" operator="equal">
      <formula>"Azul"</formula>
    </cfRule>
    <cfRule type="cellIs" dxfId="1394" priority="157" operator="equal">
      <formula>"Vermelho"</formula>
    </cfRule>
    <cfRule type="cellIs" dxfId="1393" priority="156" operator="equal">
      <formula>"Verde"</formula>
    </cfRule>
    <cfRule type="cellIs" dxfId="1392" priority="155" operator="equal">
      <formula>"Amarelo"</formula>
    </cfRule>
  </conditionalFormatting>
  <conditionalFormatting sqref="C121">
    <cfRule type="cellIs" dxfId="1391" priority="174" operator="equal">
      <formula>"Azul"</formula>
    </cfRule>
    <cfRule type="cellIs" dxfId="1390" priority="168" operator="equal">
      <formula>"Preto"</formula>
    </cfRule>
    <cfRule type="cellIs" dxfId="1389" priority="167" operator="equal">
      <formula>"Laranja"</formula>
    </cfRule>
    <cfRule type="cellIs" dxfId="1388" priority="169" operator="equal">
      <formula>"Roxo"</formula>
    </cfRule>
    <cfRule type="cellIs" dxfId="1387" priority="170" operator="equal">
      <formula>"Cinza"</formula>
    </cfRule>
    <cfRule type="cellIs" dxfId="1386" priority="171" operator="equal">
      <formula>"Amarelo"</formula>
    </cfRule>
    <cfRule type="cellIs" dxfId="1385" priority="172" operator="equal">
      <formula>"Verde"</formula>
    </cfRule>
    <cfRule type="cellIs" dxfId="1384" priority="173" operator="equal">
      <formula>"Vermelho"</formula>
    </cfRule>
  </conditionalFormatting>
  <conditionalFormatting sqref="S4">
    <cfRule type="cellIs" dxfId="1383" priority="31" operator="equal">
      <formula>"Laranja"</formula>
    </cfRule>
    <cfRule type="cellIs" dxfId="1382" priority="35" operator="equal">
      <formula>"Amarelo"</formula>
    </cfRule>
    <cfRule type="cellIs" dxfId="1381" priority="36" operator="equal">
      <formula>"Verde"</formula>
    </cfRule>
    <cfRule type="cellIs" dxfId="1380" priority="38" operator="equal">
      <formula>"Azul"</formula>
    </cfRule>
    <cfRule type="cellIs" dxfId="1379" priority="32" operator="equal">
      <formula>"Preto"</formula>
    </cfRule>
    <cfRule type="cellIs" dxfId="1378" priority="33" operator="equal">
      <formula>"Roxo"</formula>
    </cfRule>
    <cfRule type="cellIs" dxfId="1377" priority="34" operator="equal">
      <formula>"Cinza"</formula>
    </cfRule>
    <cfRule type="cellIs" dxfId="1376" priority="37" operator="equal">
      <formula>"Vermelho"</formula>
    </cfRule>
  </conditionalFormatting>
  <conditionalFormatting sqref="S17">
    <cfRule type="cellIs" dxfId="1375" priority="52" operator="equal">
      <formula>"Verde"</formula>
    </cfRule>
    <cfRule type="cellIs" dxfId="1374" priority="53" operator="equal">
      <formula>"Vermelho"</formula>
    </cfRule>
    <cfRule type="cellIs" dxfId="1373" priority="54" operator="equal">
      <formula>"Azul"</formula>
    </cfRule>
    <cfRule type="cellIs" dxfId="1372" priority="47" operator="equal">
      <formula>"Laranja"</formula>
    </cfRule>
    <cfRule type="cellIs" dxfId="1371" priority="48" operator="equal">
      <formula>"Preto"</formula>
    </cfRule>
    <cfRule type="cellIs" dxfId="1370" priority="49" operator="equal">
      <formula>"Roxo"</formula>
    </cfRule>
    <cfRule type="cellIs" dxfId="1369" priority="50" operator="equal">
      <formula>"Cinza"</formula>
    </cfRule>
    <cfRule type="cellIs" dxfId="1368" priority="51" operator="equal">
      <formula>"Amarelo"</formula>
    </cfRule>
  </conditionalFormatting>
  <conditionalFormatting sqref="S30">
    <cfRule type="cellIs" dxfId="1367" priority="67" operator="equal">
      <formula>"Amarelo"</formula>
    </cfRule>
    <cfRule type="cellIs" dxfId="1366" priority="68" operator="equal">
      <formula>"Verde"</formula>
    </cfRule>
    <cfRule type="cellIs" dxfId="1365" priority="69" operator="equal">
      <formula>"Vermelho"</formula>
    </cfRule>
    <cfRule type="cellIs" dxfId="1364" priority="70" operator="equal">
      <formula>"Azul"</formula>
    </cfRule>
    <cfRule type="cellIs" dxfId="1363" priority="63" operator="equal">
      <formula>"Laranja"</formula>
    </cfRule>
    <cfRule type="cellIs" dxfId="1362" priority="64" operator="equal">
      <formula>"Preto"</formula>
    </cfRule>
    <cfRule type="cellIs" dxfId="1361" priority="65" operator="equal">
      <formula>"Roxo"</formula>
    </cfRule>
    <cfRule type="cellIs" dxfId="1360" priority="66" operator="equal">
      <formula>"Cinza"</formula>
    </cfRule>
  </conditionalFormatting>
  <conditionalFormatting sqref="S43">
    <cfRule type="cellIs" dxfId="1359" priority="82" operator="equal">
      <formula>"Cinza"</formula>
    </cfRule>
    <cfRule type="cellIs" dxfId="1358" priority="81" operator="equal">
      <formula>"Roxo"</formula>
    </cfRule>
    <cfRule type="cellIs" dxfId="1357" priority="80" operator="equal">
      <formula>"Preto"</formula>
    </cfRule>
    <cfRule type="cellIs" dxfId="1356" priority="79" operator="equal">
      <formula>"Laranja"</formula>
    </cfRule>
    <cfRule type="cellIs" dxfId="1355" priority="84" operator="equal">
      <formula>"Verde"</formula>
    </cfRule>
    <cfRule type="cellIs" dxfId="1354" priority="85" operator="equal">
      <formula>"Vermelho"</formula>
    </cfRule>
    <cfRule type="cellIs" dxfId="1353" priority="83" operator="equal">
      <formula>"Amarelo"</formula>
    </cfRule>
    <cfRule type="cellIs" dxfId="1352" priority="86" operator="equal">
      <formula>"Azul"</formula>
    </cfRule>
  </conditionalFormatting>
  <conditionalFormatting sqref="S56">
    <cfRule type="cellIs" dxfId="1351" priority="102" operator="equal">
      <formula>"Azul"</formula>
    </cfRule>
    <cfRule type="cellIs" dxfId="1350" priority="101" operator="equal">
      <formula>"Vermelho"</formula>
    </cfRule>
    <cfRule type="cellIs" dxfId="1349" priority="100" operator="equal">
      <formula>"Verde"</formula>
    </cfRule>
    <cfRule type="cellIs" dxfId="1348" priority="99" operator="equal">
      <formula>"Amarelo"</formula>
    </cfRule>
    <cfRule type="cellIs" dxfId="1347" priority="98" operator="equal">
      <formula>"Cinza"</formula>
    </cfRule>
    <cfRule type="cellIs" dxfId="1346" priority="97" operator="equal">
      <formula>"Roxo"</formula>
    </cfRule>
    <cfRule type="cellIs" dxfId="1345" priority="96" operator="equal">
      <formula>"Preto"</formula>
    </cfRule>
    <cfRule type="cellIs" dxfId="1344" priority="95" operator="equal">
      <formula>"Laranja"</formula>
    </cfRule>
  </conditionalFormatting>
  <conditionalFormatting sqref="S69">
    <cfRule type="cellIs" dxfId="1343" priority="111" operator="equal">
      <formula>"Laranja"</formula>
    </cfRule>
    <cfRule type="cellIs" dxfId="1342" priority="112" operator="equal">
      <formula>"Preto"</formula>
    </cfRule>
    <cfRule type="cellIs" dxfId="1341" priority="113" operator="equal">
      <formula>"Roxo"</formula>
    </cfRule>
    <cfRule type="cellIs" dxfId="1340" priority="114" operator="equal">
      <formula>"Cinza"</formula>
    </cfRule>
    <cfRule type="cellIs" dxfId="1339" priority="115" operator="equal">
      <formula>"Amarelo"</formula>
    </cfRule>
    <cfRule type="cellIs" dxfId="1338" priority="116" operator="equal">
      <formula>"Verde"</formula>
    </cfRule>
    <cfRule type="cellIs" dxfId="1337" priority="117" operator="equal">
      <formula>"Vermelho"</formula>
    </cfRule>
    <cfRule type="cellIs" dxfId="1336" priority="118" operator="equal">
      <formula>"Azul"</formula>
    </cfRule>
  </conditionalFormatting>
  <conditionalFormatting sqref="S82">
    <cfRule type="cellIs" dxfId="1335" priority="128" operator="equal">
      <formula>"Preto"</formula>
    </cfRule>
    <cfRule type="cellIs" dxfId="1334" priority="129" operator="equal">
      <formula>"Roxo"</formula>
    </cfRule>
    <cfRule type="cellIs" dxfId="1333" priority="130" operator="equal">
      <formula>"Cinza"</formula>
    </cfRule>
    <cfRule type="cellIs" dxfId="1332" priority="131" operator="equal">
      <formula>"Amarelo"</formula>
    </cfRule>
    <cfRule type="cellIs" dxfId="1331" priority="132" operator="equal">
      <formula>"Verde"</formula>
    </cfRule>
    <cfRule type="cellIs" dxfId="1330" priority="133" operator="equal">
      <formula>"Vermelho"</formula>
    </cfRule>
    <cfRule type="cellIs" dxfId="1329" priority="134" operator="equal">
      <formula>"Azul"</formula>
    </cfRule>
    <cfRule type="cellIs" dxfId="1328" priority="127" operator="equal">
      <formula>"Laranja"</formula>
    </cfRule>
  </conditionalFormatting>
  <conditionalFormatting sqref="S95">
    <cfRule type="cellIs" dxfId="1327" priority="144" operator="equal">
      <formula>"Preto"</formula>
    </cfRule>
    <cfRule type="cellIs" dxfId="1326" priority="150" operator="equal">
      <formula>"Azul"</formula>
    </cfRule>
    <cfRule type="cellIs" dxfId="1325" priority="149" operator="equal">
      <formula>"Vermelho"</formula>
    </cfRule>
    <cfRule type="cellIs" dxfId="1324" priority="148" operator="equal">
      <formula>"Verde"</formula>
    </cfRule>
    <cfRule type="cellIs" dxfId="1323" priority="147" operator="equal">
      <formula>"Amarelo"</formula>
    </cfRule>
    <cfRule type="cellIs" dxfId="1322" priority="146" operator="equal">
      <formula>"Cinza"</formula>
    </cfRule>
    <cfRule type="cellIs" dxfId="1321" priority="145" operator="equal">
      <formula>"Roxo"</formula>
    </cfRule>
    <cfRule type="cellIs" dxfId="1320" priority="143" operator="equal">
      <formula>"Laranja"</formula>
    </cfRule>
  </conditionalFormatting>
  <conditionalFormatting sqref="S108">
    <cfRule type="cellIs" dxfId="1319" priority="159" operator="equal">
      <formula>"Laranja"</formula>
    </cfRule>
    <cfRule type="cellIs" dxfId="1318" priority="160" operator="equal">
      <formula>"Preto"</formula>
    </cfRule>
    <cfRule type="cellIs" dxfId="1317" priority="161" operator="equal">
      <formula>"Roxo"</formula>
    </cfRule>
    <cfRule type="cellIs" dxfId="1316" priority="162" operator="equal">
      <formula>"Cinza"</formula>
    </cfRule>
    <cfRule type="cellIs" dxfId="1315" priority="163" operator="equal">
      <formula>"Amarelo"</formula>
    </cfRule>
    <cfRule type="cellIs" dxfId="1314" priority="164" operator="equal">
      <formula>"Verde"</formula>
    </cfRule>
    <cfRule type="cellIs" dxfId="1313" priority="166" operator="equal">
      <formula>"Azul"</formula>
    </cfRule>
    <cfRule type="cellIs" dxfId="1312" priority="165" operator="equal">
      <formula>"Vermelho"</formula>
    </cfRule>
  </conditionalFormatting>
  <conditionalFormatting sqref="S121">
    <cfRule type="cellIs" dxfId="1311" priority="175" operator="equal">
      <formula>"Laranja"</formula>
    </cfRule>
    <cfRule type="cellIs" dxfId="1310" priority="176" operator="equal">
      <formula>"Preto"</formula>
    </cfRule>
    <cfRule type="cellIs" dxfId="1309" priority="177" operator="equal">
      <formula>"Roxo"</formula>
    </cfRule>
    <cfRule type="cellIs" dxfId="1308" priority="178" operator="equal">
      <formula>"Cinza"</formula>
    </cfRule>
    <cfRule type="cellIs" dxfId="1307" priority="179" operator="equal">
      <formula>"Amarelo"</formula>
    </cfRule>
    <cfRule type="cellIs" dxfId="1306" priority="180" operator="equal">
      <formula>"Verde"</formula>
    </cfRule>
    <cfRule type="cellIs" dxfId="1305" priority="181" operator="equal">
      <formula>"Vermelho"</formula>
    </cfRule>
    <cfRule type="cellIs" dxfId="1304" priority="182" operator="equal">
      <formula>"Azul"</formula>
    </cfRule>
  </conditionalFormatting>
  <conditionalFormatting sqref="W43:AC76 AF44:AF45 AI44:AI45">
    <cfRule type="cellIs" dxfId="1303" priority="15" operator="greaterThan">
      <formula>0</formula>
    </cfRule>
  </conditionalFormatting>
  <conditionalFormatting sqref="AD3:AD5">
    <cfRule type="top10" dxfId="1302" priority="183" rank="1"/>
  </conditionalFormatting>
  <conditionalFormatting sqref="AD6:AD10">
    <cfRule type="top10" dxfId="1301" priority="14" rank="1"/>
  </conditionalFormatting>
  <conditionalFormatting sqref="AD11:AD18">
    <cfRule type="top10" dxfId="1300" priority="13" rank="2"/>
  </conditionalFormatting>
  <conditionalFormatting sqref="AD19:AD23">
    <cfRule type="top10" dxfId="1299" priority="12" rank="1"/>
  </conditionalFormatting>
  <conditionalFormatting sqref="AD24:AD31">
    <cfRule type="top10" dxfId="1298" priority="11" rank="2"/>
  </conditionalFormatting>
  <conditionalFormatting sqref="AD32:AD36">
    <cfRule type="top10" dxfId="1297" priority="10" rank="1"/>
  </conditionalFormatting>
  <conditionalFormatting sqref="AE3:AE36">
    <cfRule type="cellIs" dxfId="1296" priority="1" operator="equal">
      <formula>2</formula>
    </cfRule>
  </conditionalFormatting>
  <conditionalFormatting sqref="AF3:AF5">
    <cfRule type="top10" dxfId="1295" priority="22" rank="1"/>
  </conditionalFormatting>
  <conditionalFormatting sqref="AF6:AF10">
    <cfRule type="top10" dxfId="1294" priority="21" rank="1"/>
  </conditionalFormatting>
  <conditionalFormatting sqref="AF11:AF18">
    <cfRule type="top10" dxfId="1293" priority="20" rank="2"/>
  </conditionalFormatting>
  <conditionalFormatting sqref="AF19:AF23">
    <cfRule type="top10" dxfId="1292" priority="19" rank="1"/>
  </conditionalFormatting>
  <conditionalFormatting sqref="AF24:AF31">
    <cfRule type="top10" dxfId="1291" priority="18" rank="2"/>
  </conditionalFormatting>
  <conditionalFormatting sqref="AF32:AF36">
    <cfRule type="top10" dxfId="1290" priority="17" rank="1"/>
  </conditionalFormatting>
  <conditionalFormatting sqref="AG3:AG36">
    <cfRule type="cellIs" dxfId="1289" priority="16" operator="greaterThan">
      <formula>0</formula>
    </cfRule>
  </conditionalFormatting>
  <conditionalFormatting sqref="AH3:AH5">
    <cfRule type="top10" dxfId="1288" priority="7" bottom="1" rank="1"/>
  </conditionalFormatting>
  <conditionalFormatting sqref="AH6:AH10">
    <cfRule type="top10" dxfId="1287" priority="6" bottom="1" rank="1"/>
  </conditionalFormatting>
  <conditionalFormatting sqref="AH11:AH18">
    <cfRule type="top10" dxfId="1286" priority="5" bottom="1" rank="2"/>
  </conditionalFormatting>
  <conditionalFormatting sqref="AH19:AH23">
    <cfRule type="top10" dxfId="1285" priority="4" bottom="1" rank="1"/>
  </conditionalFormatting>
  <conditionalFormatting sqref="AH1:AI1">
    <cfRule type="cellIs" dxfId="1284" priority="8" operator="equal">
      <formula>2</formula>
    </cfRule>
    <cfRule type="cellIs" dxfId="1283" priority="9" operator="equal">
      <formula>1</formula>
    </cfRule>
  </conditionalFormatting>
  <conditionalFormatting sqref="AI24:AI31">
    <cfRule type="top10" dxfId="1282" priority="3" rank="2"/>
  </conditionalFormatting>
  <conditionalFormatting sqref="AI32:AI36">
    <cfRule type="top10" dxfId="1281" priority="2" rank="1"/>
  </conditionalFormatting>
  <pageMargins left="0.7" right="0.7" top="0.75" bottom="0.75" header="0" footer="0"/>
  <pageSetup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E2907-EA02-4C9C-92E6-2825BB9960E5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W29" sqref="W29"/>
      <selection pane="topRight" activeCell="W29" sqref="W29"/>
      <selection pane="bottomLeft" activeCell="W29" sqref="W29"/>
      <selection pane="bottomRight" activeCell="BP11" sqref="BP11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W36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77</v>
      </c>
      <c r="W3" s="169">
        <f t="shared" ref="W3:W36" si="0">COUNTIF($C$2:$C$123,V3)+COUNTIF($S$2:$S$123,V3)</f>
        <v>5</v>
      </c>
      <c r="X3" s="164">
        <f t="shared" ref="X3:X36" si="1">SUMIF($C$2:$C$123,V3,$F$2:$F$123)+SUMIF($S$2:$S$123,V3,$M$2:$M$123)</f>
        <v>3</v>
      </c>
      <c r="Y3" s="164">
        <f t="shared" ref="Y3:Y36" si="2">SUMIF($C$2:$C$123,V3,$G$2:$G$123)+SUMIF($S$2:$S$123,V3,$N$2:$N$123)</f>
        <v>10</v>
      </c>
      <c r="Z3" s="164">
        <f t="shared" ref="Z3:Z36" si="3">SUMIF($C$2:$C$123,V3,$H$2:$H$123)+SUMIF($S$2:$S$123,V3,$O$2:$O$123)</f>
        <v>1</v>
      </c>
      <c r="AA3" s="164">
        <f>SUMIF($C$2:$C$123,V3,$I$2:$I$123)+SUMIF($S$2:$S$123,V3,$P$2:P$123)</f>
        <v>1</v>
      </c>
      <c r="AB3" s="174">
        <f t="shared" ref="AB3:AB36" si="4">SUMIF($C$2:$C$123,V3,$J$2:$J$123)+SUMIF($S$2:$S$123,V3,$Q$2:$Q$123)</f>
        <v>3</v>
      </c>
      <c r="AC3" s="180">
        <f t="shared" ref="AC3:AC36" si="5">SUMIF($C$2:$C$123,V3,$E$2:$E$123)+SUMIF($S$2:$S$123,V3,$L$2:$L$123)</f>
        <v>4</v>
      </c>
      <c r="AD3" s="183">
        <f t="shared" ref="AD3:AD36" si="6">IFERROR(IF(W3&gt;=($AI$42*$AI$43),(AC3)/(W3*3),"-"),"-")</f>
        <v>0.26666666666666666</v>
      </c>
      <c r="AE3" s="180">
        <f>IF(W3&gt;0,IF(AH3=MIN($AH$3:$AH$5),2,0),)</f>
        <v>0</v>
      </c>
      <c r="AF3" s="190">
        <f>IF(W3&gt;0,IF(AD3=MAX($AD$3:$AD$5),AC3+AE3+2,AC3+AE3),)</f>
        <v>4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2</v>
      </c>
      <c r="AI3" s="206">
        <f>IFERROR(IF(W3&gt;=($AI$42*$AI$43),X3/W3,"-"),"-")</f>
        <v>0.6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199</v>
      </c>
      <c r="D4" s="49">
        <f>SUM(D5:D14)</f>
        <v>1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1</v>
      </c>
      <c r="S4" s="149" t="s">
        <v>268</v>
      </c>
      <c r="T4" s="34"/>
      <c r="U4" s="159" t="s">
        <v>18</v>
      </c>
      <c r="V4" s="197" t="s">
        <v>164</v>
      </c>
      <c r="W4" s="170">
        <f t="shared" si="0"/>
        <v>5</v>
      </c>
      <c r="X4" s="52">
        <f t="shared" si="1"/>
        <v>10</v>
      </c>
      <c r="Y4" s="52">
        <f t="shared" si="2"/>
        <v>3</v>
      </c>
      <c r="Z4" s="52">
        <f t="shared" si="3"/>
        <v>3</v>
      </c>
      <c r="AA4" s="52">
        <f>SUMIF($C$2:$C$123,V4,$I$2:$I$123)+SUMIF($S$2:$S$123,V4,$P$2:P$123)</f>
        <v>1</v>
      </c>
      <c r="AB4" s="171">
        <f t="shared" si="4"/>
        <v>1</v>
      </c>
      <c r="AC4" s="178">
        <f t="shared" si="5"/>
        <v>10</v>
      </c>
      <c r="AD4" s="181">
        <f t="shared" si="6"/>
        <v>0.66666666666666663</v>
      </c>
      <c r="AE4" s="178">
        <f>IF(W4&gt;0,IF(AH4=MIN($AH$3:$AH$5),2,0),)</f>
        <v>2</v>
      </c>
      <c r="AF4" s="191">
        <f>IF(W4&gt;0,IF(AD4=MAX($AD$3:$AD$5),AC4+AE4+2,AC4+AE4),)</f>
        <v>14</v>
      </c>
      <c r="AG4" s="187">
        <f t="shared" si="7"/>
        <v>0</v>
      </c>
      <c r="AH4" s="53">
        <f t="shared" si="8"/>
        <v>0.6</v>
      </c>
      <c r="AI4" s="207">
        <f t="shared" ref="AI4:AI36" si="9">IFERROR(IF(W4&gt;=($AI$42*$AI$43),X4/W4,"-"),"-")</f>
        <v>2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77</v>
      </c>
      <c r="D5" s="56"/>
      <c r="E5" s="56">
        <f t="shared" ref="E5:E14" si="10">IF((C5=""),0,IF($D$4=$R$4,1,IF($D$4&gt;$R$4,3,IF($D$4&lt;$R$4,0))))</f>
        <v>1</v>
      </c>
      <c r="F5" s="56">
        <f t="shared" ref="F5:F14" si="11">$D$4</f>
        <v>1</v>
      </c>
      <c r="G5" s="56">
        <f t="shared" ref="G5:G14" si="12">$R$4</f>
        <v>1</v>
      </c>
      <c r="H5" s="56">
        <f t="shared" ref="H5:H14" si="13">IF((C5=""),0,IF($D$4&gt;$R$4,1,0))</f>
        <v>0</v>
      </c>
      <c r="I5" s="56">
        <f t="shared" ref="I5:I14" si="14">IF((C5=""),0,IF($D$4=$R$4,1,0))</f>
        <v>1</v>
      </c>
      <c r="J5" s="56">
        <f t="shared" ref="J5:J14" si="15">IF((C5=""),0,IF($D$4&lt;$R$4,1,0))</f>
        <v>0</v>
      </c>
      <c r="K5" s="57"/>
      <c r="L5" s="56">
        <f t="shared" ref="L5:L14" si="16">IF((S5=""),0,IF($D$4=$R$4,1,IF($D$4&lt;$R$4,3,IF($D$4&gt;$R$4,0))))</f>
        <v>1</v>
      </c>
      <c r="M5" s="56">
        <f t="shared" ref="M5:M14" si="17">$R$4</f>
        <v>1</v>
      </c>
      <c r="N5" s="56">
        <f t="shared" ref="N5:N14" si="18">$D$4</f>
        <v>1</v>
      </c>
      <c r="O5" s="56">
        <f t="shared" ref="O5:O14" si="19">IF((S5=""),0,IF($D$4&lt;$R$4,1,0))</f>
        <v>0</v>
      </c>
      <c r="P5" s="56">
        <f t="shared" ref="P5:P14" si="20">IF((S5=""),0,IF($D$4=$R$4,1,0))</f>
        <v>1</v>
      </c>
      <c r="Q5" s="56">
        <f t="shared" ref="Q5:Q14" si="21">IF((S5=""),0,IF($D$4&gt;$R$4,1,0))</f>
        <v>0</v>
      </c>
      <c r="R5" s="56"/>
      <c r="S5" s="55" t="s">
        <v>164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227</v>
      </c>
      <c r="D6" s="56"/>
      <c r="E6" s="56">
        <f t="shared" si="10"/>
        <v>1</v>
      </c>
      <c r="F6" s="56">
        <f t="shared" si="11"/>
        <v>1</v>
      </c>
      <c r="G6" s="56">
        <f t="shared" si="12"/>
        <v>1</v>
      </c>
      <c r="H6" s="56">
        <f t="shared" si="13"/>
        <v>0</v>
      </c>
      <c r="I6" s="56">
        <f t="shared" si="14"/>
        <v>1</v>
      </c>
      <c r="J6" s="56">
        <f t="shared" si="15"/>
        <v>0</v>
      </c>
      <c r="K6" s="57"/>
      <c r="L6" s="56">
        <f t="shared" si="16"/>
        <v>1</v>
      </c>
      <c r="M6" s="56">
        <f t="shared" si="17"/>
        <v>1</v>
      </c>
      <c r="N6" s="56">
        <f t="shared" si="18"/>
        <v>1</v>
      </c>
      <c r="O6" s="56">
        <f t="shared" si="19"/>
        <v>0</v>
      </c>
      <c r="P6" s="56">
        <f t="shared" si="20"/>
        <v>1</v>
      </c>
      <c r="Q6" s="56">
        <f t="shared" si="21"/>
        <v>0</v>
      </c>
      <c r="R6" s="56"/>
      <c r="S6" s="55" t="s">
        <v>84</v>
      </c>
      <c r="T6" s="34"/>
      <c r="U6" s="163" t="s">
        <v>78</v>
      </c>
      <c r="V6" s="199" t="s">
        <v>84</v>
      </c>
      <c r="W6" s="169">
        <f t="shared" si="0"/>
        <v>5</v>
      </c>
      <c r="X6" s="164">
        <f t="shared" si="1"/>
        <v>9</v>
      </c>
      <c r="Y6" s="164">
        <f t="shared" si="2"/>
        <v>4</v>
      </c>
      <c r="Z6" s="164">
        <f t="shared" si="3"/>
        <v>3</v>
      </c>
      <c r="AA6" s="164">
        <f>SUMIF($C$2:$C$123,V6,$I$2:$I$123)+SUMIF($S$2:$S$123,V6,$P$2:P$123)</f>
        <v>1</v>
      </c>
      <c r="AB6" s="174">
        <f t="shared" si="4"/>
        <v>1</v>
      </c>
      <c r="AC6" s="180">
        <f t="shared" si="5"/>
        <v>10</v>
      </c>
      <c r="AD6" s="183">
        <f t="shared" si="6"/>
        <v>0.66666666666666663</v>
      </c>
      <c r="AE6" s="180">
        <f>IF(W6&gt;0,IF(AH6=MIN($AH$6:$AH$10),2,0),)</f>
        <v>2</v>
      </c>
      <c r="AF6" s="190">
        <f>IF(W6&gt;0,IF(AD6=MAX($AD$6:$AD$10),AC6+AE6+2,AC6+AE6),)</f>
        <v>14</v>
      </c>
      <c r="AG6" s="189">
        <f t="shared" si="7"/>
        <v>0</v>
      </c>
      <c r="AH6" s="165">
        <f t="shared" si="8"/>
        <v>0.8</v>
      </c>
      <c r="AI6" s="206">
        <f t="shared" si="9"/>
        <v>1.8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173</v>
      </c>
      <c r="D7" s="56"/>
      <c r="E7" s="56">
        <f t="shared" si="10"/>
        <v>1</v>
      </c>
      <c r="F7" s="56">
        <f t="shared" si="11"/>
        <v>1</v>
      </c>
      <c r="G7" s="56">
        <f t="shared" si="12"/>
        <v>1</v>
      </c>
      <c r="H7" s="56">
        <f t="shared" si="13"/>
        <v>0</v>
      </c>
      <c r="I7" s="56">
        <f t="shared" si="14"/>
        <v>1</v>
      </c>
      <c r="J7" s="56">
        <f t="shared" si="15"/>
        <v>0</v>
      </c>
      <c r="K7" s="57"/>
      <c r="L7" s="56">
        <f t="shared" si="16"/>
        <v>1</v>
      </c>
      <c r="M7" s="56">
        <f t="shared" si="17"/>
        <v>1</v>
      </c>
      <c r="N7" s="56">
        <f t="shared" si="18"/>
        <v>1</v>
      </c>
      <c r="O7" s="56">
        <f t="shared" si="19"/>
        <v>0</v>
      </c>
      <c r="P7" s="56">
        <f t="shared" si="20"/>
        <v>1</v>
      </c>
      <c r="Q7" s="56">
        <f t="shared" si="21"/>
        <v>0</v>
      </c>
      <c r="R7" s="56"/>
      <c r="S7" s="55" t="s">
        <v>230</v>
      </c>
      <c r="T7" s="34"/>
      <c r="U7" s="166" t="s">
        <v>78</v>
      </c>
      <c r="V7" s="200"/>
      <c r="W7" s="170">
        <f t="shared" si="0"/>
        <v>0</v>
      </c>
      <c r="X7" s="52">
        <f t="shared" si="1"/>
        <v>0</v>
      </c>
      <c r="Y7" s="52">
        <f t="shared" si="2"/>
        <v>0</v>
      </c>
      <c r="Z7" s="52">
        <f t="shared" si="3"/>
        <v>0</v>
      </c>
      <c r="AA7" s="52">
        <f>SUMIF($C$2:$C$123,V7,$I$2:$I$123)+SUMIF($S$2:$S$123,V7,$P$2:P$123)</f>
        <v>0</v>
      </c>
      <c r="AB7" s="171">
        <f t="shared" si="4"/>
        <v>0</v>
      </c>
      <c r="AC7" s="178">
        <f t="shared" si="5"/>
        <v>0</v>
      </c>
      <c r="AD7" s="181" t="str">
        <f t="shared" si="6"/>
        <v>-</v>
      </c>
      <c r="AE7" s="178">
        <f>IF(W7&gt;0,IF(AH7=MIN($AH$6:$AH$10),2,0),)</f>
        <v>0</v>
      </c>
      <c r="AF7" s="191">
        <f>IF(W7&gt;0,IF(AD7=MAX($AD$6:$AD$10),AC7+AE7+2,AC7+AE7),)</f>
        <v>0</v>
      </c>
      <c r="AG7" s="187">
        <f t="shared" si="7"/>
        <v>0</v>
      </c>
      <c r="AH7" s="53" t="str">
        <f t="shared" si="8"/>
        <v>-</v>
      </c>
      <c r="AI7" s="207" t="str">
        <f t="shared" si="9"/>
        <v>-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114</v>
      </c>
      <c r="D8" s="56"/>
      <c r="E8" s="56">
        <f t="shared" si="10"/>
        <v>1</v>
      </c>
      <c r="F8" s="56">
        <f t="shared" si="11"/>
        <v>1</v>
      </c>
      <c r="G8" s="56">
        <f t="shared" si="12"/>
        <v>1</v>
      </c>
      <c r="H8" s="56">
        <f t="shared" si="13"/>
        <v>0</v>
      </c>
      <c r="I8" s="56">
        <f t="shared" si="14"/>
        <v>1</v>
      </c>
      <c r="J8" s="56">
        <f t="shared" si="15"/>
        <v>0</v>
      </c>
      <c r="K8" s="57"/>
      <c r="L8" s="56">
        <f t="shared" si="16"/>
        <v>1</v>
      </c>
      <c r="M8" s="56">
        <f t="shared" si="17"/>
        <v>1</v>
      </c>
      <c r="N8" s="56">
        <f t="shared" si="18"/>
        <v>1</v>
      </c>
      <c r="O8" s="56">
        <f t="shared" si="19"/>
        <v>0</v>
      </c>
      <c r="P8" s="56">
        <f t="shared" si="20"/>
        <v>1</v>
      </c>
      <c r="Q8" s="56">
        <f t="shared" si="21"/>
        <v>0</v>
      </c>
      <c r="R8" s="56">
        <v>1</v>
      </c>
      <c r="S8" s="55" t="s">
        <v>146</v>
      </c>
      <c r="T8" s="34"/>
      <c r="U8" s="159" t="s">
        <v>78</v>
      </c>
      <c r="V8" s="197"/>
      <c r="W8" s="170">
        <f t="shared" si="0"/>
        <v>0</v>
      </c>
      <c r="X8" s="52">
        <f t="shared" si="1"/>
        <v>0</v>
      </c>
      <c r="Y8" s="52">
        <f t="shared" si="2"/>
        <v>0</v>
      </c>
      <c r="Z8" s="52">
        <f t="shared" si="3"/>
        <v>0</v>
      </c>
      <c r="AA8" s="52">
        <f>SUMIF($C$2:$C$123,V8,$I$2:$I$123)+SUMIF($S$2:$S$123,V8,$P$2:P$123)</f>
        <v>0</v>
      </c>
      <c r="AB8" s="171">
        <f t="shared" si="4"/>
        <v>0</v>
      </c>
      <c r="AC8" s="178">
        <f t="shared" si="5"/>
        <v>0</v>
      </c>
      <c r="AD8" s="181" t="str">
        <f t="shared" si="6"/>
        <v>-</v>
      </c>
      <c r="AE8" s="178">
        <f>IF(W8&gt;0,IF(AH8=MIN($AH$6:$AH$10),2,0),)</f>
        <v>0</v>
      </c>
      <c r="AF8" s="191">
        <f>IF(W8&gt;0,IF(AD8=MAX($AD$6:$AD$10),AC8+AE8+2,AC8+AE8),)</f>
        <v>0</v>
      </c>
      <c r="AG8" s="187">
        <f t="shared" si="7"/>
        <v>0</v>
      </c>
      <c r="AH8" s="53" t="str">
        <f t="shared" si="8"/>
        <v>-</v>
      </c>
      <c r="AI8" s="207" t="str">
        <f t="shared" si="9"/>
        <v>-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 t="s">
        <v>13</v>
      </c>
      <c r="D9" s="56"/>
      <c r="E9" s="56">
        <f t="shared" si="10"/>
        <v>1</v>
      </c>
      <c r="F9" s="56">
        <f t="shared" si="11"/>
        <v>1</v>
      </c>
      <c r="G9" s="56">
        <f t="shared" si="12"/>
        <v>1</v>
      </c>
      <c r="H9" s="56">
        <f t="shared" si="13"/>
        <v>0</v>
      </c>
      <c r="I9" s="56">
        <f t="shared" si="14"/>
        <v>1</v>
      </c>
      <c r="J9" s="56">
        <f t="shared" si="15"/>
        <v>0</v>
      </c>
      <c r="K9" s="57"/>
      <c r="L9" s="56">
        <f t="shared" si="16"/>
        <v>1</v>
      </c>
      <c r="M9" s="56">
        <f t="shared" si="17"/>
        <v>1</v>
      </c>
      <c r="N9" s="56">
        <f t="shared" si="18"/>
        <v>1</v>
      </c>
      <c r="O9" s="56">
        <f t="shared" si="19"/>
        <v>0</v>
      </c>
      <c r="P9" s="56">
        <f t="shared" si="20"/>
        <v>1</v>
      </c>
      <c r="Q9" s="56">
        <f t="shared" si="21"/>
        <v>0</v>
      </c>
      <c r="R9" s="56"/>
      <c r="S9" s="55" t="s">
        <v>247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148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172</v>
      </c>
      <c r="D10" s="56">
        <v>1</v>
      </c>
      <c r="E10" s="56">
        <f t="shared" si="10"/>
        <v>1</v>
      </c>
      <c r="F10" s="56">
        <f t="shared" si="11"/>
        <v>1</v>
      </c>
      <c r="G10" s="56">
        <f t="shared" si="12"/>
        <v>1</v>
      </c>
      <c r="H10" s="56">
        <f t="shared" si="13"/>
        <v>0</v>
      </c>
      <c r="I10" s="56">
        <f t="shared" si="14"/>
        <v>1</v>
      </c>
      <c r="J10" s="56">
        <f t="shared" si="15"/>
        <v>0</v>
      </c>
      <c r="K10" s="57"/>
      <c r="L10" s="56">
        <f t="shared" si="16"/>
        <v>1</v>
      </c>
      <c r="M10" s="56">
        <f t="shared" si="17"/>
        <v>1</v>
      </c>
      <c r="N10" s="56">
        <f t="shared" si="18"/>
        <v>1</v>
      </c>
      <c r="O10" s="56">
        <f t="shared" si="19"/>
        <v>0</v>
      </c>
      <c r="P10" s="56">
        <f t="shared" si="20"/>
        <v>1</v>
      </c>
      <c r="Q10" s="56">
        <f t="shared" si="21"/>
        <v>0</v>
      </c>
      <c r="R10" s="56"/>
      <c r="S10" s="55" t="s">
        <v>15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 t="s">
        <v>116</v>
      </c>
      <c r="D11" s="56"/>
      <c r="E11" s="56">
        <f t="shared" si="10"/>
        <v>1</v>
      </c>
      <c r="F11" s="56">
        <f t="shared" si="11"/>
        <v>1</v>
      </c>
      <c r="G11" s="56">
        <f t="shared" si="12"/>
        <v>1</v>
      </c>
      <c r="H11" s="56">
        <f t="shared" si="13"/>
        <v>0</v>
      </c>
      <c r="I11" s="56">
        <f t="shared" si="14"/>
        <v>1</v>
      </c>
      <c r="J11" s="56">
        <f t="shared" si="15"/>
        <v>0</v>
      </c>
      <c r="K11" s="57"/>
      <c r="L11" s="56">
        <f t="shared" si="16"/>
        <v>1</v>
      </c>
      <c r="M11" s="56">
        <f t="shared" si="17"/>
        <v>1</v>
      </c>
      <c r="N11" s="56">
        <f t="shared" si="18"/>
        <v>1</v>
      </c>
      <c r="O11" s="56">
        <f t="shared" si="19"/>
        <v>0</v>
      </c>
      <c r="P11" s="56">
        <f t="shared" si="20"/>
        <v>1</v>
      </c>
      <c r="Q11" s="56">
        <f t="shared" si="21"/>
        <v>0</v>
      </c>
      <c r="R11" s="56"/>
      <c r="S11" s="55" t="s">
        <v>142</v>
      </c>
      <c r="T11" s="34"/>
      <c r="U11" s="168" t="s">
        <v>121</v>
      </c>
      <c r="V11" s="196" t="s">
        <v>114</v>
      </c>
      <c r="W11" s="169">
        <f t="shared" si="0"/>
        <v>5</v>
      </c>
      <c r="X11" s="164">
        <f t="shared" si="1"/>
        <v>7</v>
      </c>
      <c r="Y11" s="164">
        <f t="shared" si="2"/>
        <v>6</v>
      </c>
      <c r="Z11" s="164">
        <f t="shared" si="3"/>
        <v>2</v>
      </c>
      <c r="AA11" s="164">
        <f>SUMIF($C$2:$C$123,V11,$I$2:$I$123)+SUMIF($S$2:$S$123,V11,$P$2:P$123)</f>
        <v>1</v>
      </c>
      <c r="AB11" s="174">
        <f t="shared" si="4"/>
        <v>2</v>
      </c>
      <c r="AC11" s="180">
        <f t="shared" si="5"/>
        <v>7</v>
      </c>
      <c r="AD11" s="183">
        <f t="shared" si="6"/>
        <v>0.46666666666666667</v>
      </c>
      <c r="AE11" s="180">
        <f t="shared" ref="AE11:AE18" si="22">IF(W11&gt;0,IF(OR(SMALL($AH$11:$AH$18,2)=AH11,SMALL($AH$11:$AH$18,1)=AH11),2,0),)</f>
        <v>2</v>
      </c>
      <c r="AF11" s="190">
        <f t="shared" ref="AF11:AF18" si="23">IF(W11&gt;0,IF(OR(LARGE($AD$11:$AD$18,2)=AD11,LARGE($AD$11:$AD$18,1)=AD11),AC11+AE11+2,AC11+AE11),)</f>
        <v>11</v>
      </c>
      <c r="AG11" s="189">
        <f t="shared" si="7"/>
        <v>0</v>
      </c>
      <c r="AH11" s="165">
        <f t="shared" si="8"/>
        <v>1.2</v>
      </c>
      <c r="AI11" s="206">
        <f t="shared" si="9"/>
        <v>1.4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148</v>
      </c>
      <c r="D12" s="56"/>
      <c r="E12" s="56">
        <f t="shared" si="10"/>
        <v>1</v>
      </c>
      <c r="F12" s="56">
        <f t="shared" si="11"/>
        <v>1</v>
      </c>
      <c r="G12" s="56">
        <f t="shared" si="12"/>
        <v>1</v>
      </c>
      <c r="H12" s="56">
        <f t="shared" si="13"/>
        <v>0</v>
      </c>
      <c r="I12" s="56">
        <f t="shared" si="14"/>
        <v>1</v>
      </c>
      <c r="J12" s="56">
        <f t="shared" si="15"/>
        <v>0</v>
      </c>
      <c r="K12" s="57"/>
      <c r="L12" s="56">
        <f t="shared" si="16"/>
        <v>1</v>
      </c>
      <c r="M12" s="56">
        <f t="shared" si="17"/>
        <v>1</v>
      </c>
      <c r="N12" s="56">
        <f t="shared" si="18"/>
        <v>1</v>
      </c>
      <c r="O12" s="56">
        <f t="shared" si="19"/>
        <v>0</v>
      </c>
      <c r="P12" s="56">
        <f t="shared" si="20"/>
        <v>1</v>
      </c>
      <c r="Q12" s="56">
        <f t="shared" si="21"/>
        <v>0</v>
      </c>
      <c r="R12" s="56"/>
      <c r="S12" s="55" t="s">
        <v>174</v>
      </c>
      <c r="T12" s="34"/>
      <c r="U12" s="159" t="s">
        <v>121</v>
      </c>
      <c r="V12" s="197" t="s">
        <v>173</v>
      </c>
      <c r="W12" s="170">
        <f t="shared" si="0"/>
        <v>5</v>
      </c>
      <c r="X12" s="52">
        <f t="shared" si="1"/>
        <v>4</v>
      </c>
      <c r="Y12" s="52">
        <f t="shared" si="2"/>
        <v>9</v>
      </c>
      <c r="Z12" s="52">
        <f t="shared" si="3"/>
        <v>1</v>
      </c>
      <c r="AA12" s="52">
        <f>SUMIF($C$2:$C$123,V12,$I$2:$I$123)+SUMIF($S$2:$S$123,V12,$P$2:P$123)</f>
        <v>1</v>
      </c>
      <c r="AB12" s="171">
        <f t="shared" si="4"/>
        <v>3</v>
      </c>
      <c r="AC12" s="178">
        <f t="shared" si="5"/>
        <v>4</v>
      </c>
      <c r="AD12" s="181">
        <f t="shared" si="6"/>
        <v>0.26666666666666666</v>
      </c>
      <c r="AE12" s="178">
        <f t="shared" si="22"/>
        <v>0</v>
      </c>
      <c r="AF12" s="191">
        <f t="shared" si="23"/>
        <v>4</v>
      </c>
      <c r="AG12" s="187">
        <f t="shared" si="7"/>
        <v>0</v>
      </c>
      <c r="AH12" s="53">
        <f t="shared" si="8"/>
        <v>1.8</v>
      </c>
      <c r="AI12" s="207">
        <f t="shared" si="9"/>
        <v>0.8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1</v>
      </c>
      <c r="G13" s="56">
        <f t="shared" si="12"/>
        <v>1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1</v>
      </c>
      <c r="N13" s="56">
        <f t="shared" si="18"/>
        <v>1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197" t="s">
        <v>146</v>
      </c>
      <c r="W13" s="170">
        <f t="shared" si="0"/>
        <v>5</v>
      </c>
      <c r="X13" s="52">
        <f t="shared" si="1"/>
        <v>9</v>
      </c>
      <c r="Y13" s="52">
        <f t="shared" si="2"/>
        <v>4</v>
      </c>
      <c r="Z13" s="52">
        <f t="shared" si="3"/>
        <v>3</v>
      </c>
      <c r="AA13" s="52">
        <f>SUMIF($C$2:$C$123,V13,$I$2:$I$123)+SUMIF($S$2:$S$123,V13,$P$2:P$123)</f>
        <v>1</v>
      </c>
      <c r="AB13" s="171">
        <f t="shared" si="4"/>
        <v>1</v>
      </c>
      <c r="AC13" s="178">
        <f t="shared" si="5"/>
        <v>10</v>
      </c>
      <c r="AD13" s="181">
        <f t="shared" si="6"/>
        <v>0.66666666666666663</v>
      </c>
      <c r="AE13" s="178">
        <f t="shared" si="22"/>
        <v>2</v>
      </c>
      <c r="AF13" s="191">
        <f t="shared" si="23"/>
        <v>14</v>
      </c>
      <c r="AG13" s="187">
        <f t="shared" si="7"/>
        <v>1</v>
      </c>
      <c r="AH13" s="53">
        <f t="shared" si="8"/>
        <v>0.8</v>
      </c>
      <c r="AI13" s="207">
        <f t="shared" si="9"/>
        <v>1.8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1</v>
      </c>
      <c r="G14" s="67">
        <f t="shared" si="12"/>
        <v>1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1</v>
      </c>
      <c r="N14" s="67">
        <f t="shared" si="18"/>
        <v>1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/>
      <c r="W14" s="170">
        <f t="shared" si="0"/>
        <v>0</v>
      </c>
      <c r="X14" s="52">
        <f t="shared" si="1"/>
        <v>0</v>
      </c>
      <c r="Y14" s="52">
        <f t="shared" si="2"/>
        <v>0</v>
      </c>
      <c r="Z14" s="52">
        <f t="shared" si="3"/>
        <v>0</v>
      </c>
      <c r="AA14" s="52">
        <f>SUMIF($C$2:$C$123,V14,$I$2:$I$123)+SUMIF($S$2:$S$123,V14,$P$2:P$123)</f>
        <v>0</v>
      </c>
      <c r="AB14" s="171">
        <f t="shared" si="4"/>
        <v>0</v>
      </c>
      <c r="AC14" s="178">
        <f t="shared" si="5"/>
        <v>0</v>
      </c>
      <c r="AD14" s="181" t="str">
        <f t="shared" si="6"/>
        <v>-</v>
      </c>
      <c r="AE14" s="178">
        <f t="shared" si="22"/>
        <v>0</v>
      </c>
      <c r="AF14" s="191">
        <f t="shared" si="23"/>
        <v>0</v>
      </c>
      <c r="AG14" s="187">
        <f t="shared" si="7"/>
        <v>0</v>
      </c>
      <c r="AH14" s="53" t="str">
        <f t="shared" si="8"/>
        <v>-</v>
      </c>
      <c r="AI14" s="207" t="str">
        <f t="shared" si="9"/>
        <v>-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/>
      <c r="W15" s="170">
        <f t="shared" si="0"/>
        <v>0</v>
      </c>
      <c r="X15" s="52">
        <f t="shared" si="1"/>
        <v>0</v>
      </c>
      <c r="Y15" s="52">
        <f t="shared" si="2"/>
        <v>0</v>
      </c>
      <c r="Z15" s="52">
        <f t="shared" si="3"/>
        <v>0</v>
      </c>
      <c r="AA15" s="52">
        <f>SUMIF($C$2:$C$123,V15,$I$2:$I$123)+SUMIF($S$2:$S$123,V15,$P$2:P$123)</f>
        <v>0</v>
      </c>
      <c r="AB15" s="171">
        <f t="shared" si="4"/>
        <v>0</v>
      </c>
      <c r="AC15" s="178">
        <f t="shared" si="5"/>
        <v>0</v>
      </c>
      <c r="AD15" s="181" t="str">
        <f t="shared" si="6"/>
        <v>-</v>
      </c>
      <c r="AE15" s="178">
        <f t="shared" si="22"/>
        <v>0</v>
      </c>
      <c r="AF15" s="191">
        <f t="shared" si="23"/>
        <v>0</v>
      </c>
      <c r="AG15" s="187">
        <f t="shared" si="7"/>
        <v>0</v>
      </c>
      <c r="AH15" s="53" t="str">
        <f t="shared" si="8"/>
        <v>-</v>
      </c>
      <c r="AI15" s="207" t="str">
        <f t="shared" si="9"/>
        <v>-</v>
      </c>
      <c r="AJ15" s="34"/>
      <c r="AS15" s="97"/>
      <c r="AT15" s="294"/>
      <c r="AU15" s="288"/>
      <c r="AV15" s="426" t="s">
        <v>15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147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/>
      <c r="W16" s="170">
        <f t="shared" si="0"/>
        <v>0</v>
      </c>
      <c r="X16" s="52">
        <f t="shared" si="1"/>
        <v>0</v>
      </c>
      <c r="Y16" s="52">
        <f t="shared" si="2"/>
        <v>0</v>
      </c>
      <c r="Z16" s="52">
        <f t="shared" si="3"/>
        <v>0</v>
      </c>
      <c r="AA16" s="52">
        <f>SUMIF($C$2:$C$123,V16,$I$2:$I$123)+SUMIF($S$2:$S$123,V16,$P$2:P$123)</f>
        <v>0</v>
      </c>
      <c r="AB16" s="171">
        <f t="shared" si="4"/>
        <v>0</v>
      </c>
      <c r="AC16" s="178">
        <f t="shared" si="5"/>
        <v>0</v>
      </c>
      <c r="AD16" s="181" t="str">
        <f t="shared" si="6"/>
        <v>-</v>
      </c>
      <c r="AE16" s="178">
        <f t="shared" si="22"/>
        <v>0</v>
      </c>
      <c r="AF16" s="191">
        <f t="shared" si="23"/>
        <v>0</v>
      </c>
      <c r="AG16" s="187">
        <f t="shared" si="7"/>
        <v>0</v>
      </c>
      <c r="AH16" s="53" t="str">
        <f t="shared" si="8"/>
        <v>-</v>
      </c>
      <c r="AI16" s="207" t="str">
        <f t="shared" si="9"/>
        <v>-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Btanco</v>
      </c>
      <c r="D17" s="49">
        <f>SUM(D18:D27)</f>
        <v>0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2</v>
      </c>
      <c r="S17" s="48" t="str">
        <f>C4</f>
        <v>Preto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Fabio</v>
      </c>
      <c r="D18" s="56"/>
      <c r="E18" s="56">
        <f t="shared" ref="E18:E27" si="24">IF((C18=""),0,IF($D$17=$R$17,1,IF($D$17&gt;$R$17,3,IF($D$17&lt;$R$17,0))))</f>
        <v>0</v>
      </c>
      <c r="F18" s="56">
        <f t="shared" ref="F18:F27" si="25">$D$17</f>
        <v>0</v>
      </c>
      <c r="G18" s="56">
        <f t="shared" ref="G18:G27" si="26">$R$17</f>
        <v>2</v>
      </c>
      <c r="H18" s="56">
        <f t="shared" ref="H18:H27" si="27">IF((C18=""),0,IF($D$17&gt;$R$17,1,0))</f>
        <v>0</v>
      </c>
      <c r="I18" s="56">
        <f t="shared" ref="I18:I27" si="28">IF((C18=""),0,IF($D$17=$R$17,1,0))</f>
        <v>0</v>
      </c>
      <c r="J18" s="56">
        <f t="shared" ref="J18:J27" si="29">IF((C18=""),0,IF($D$17&lt;$R$17,1,0))</f>
        <v>1</v>
      </c>
      <c r="K18" s="57"/>
      <c r="L18" s="56">
        <f t="shared" ref="L18:L27" si="30">IF((S18=""),0,IF($D$17=$R$17,1,IF($D$17&lt;$R$17,3,IF($D$17&gt;$R$17,0))))</f>
        <v>3</v>
      </c>
      <c r="M18" s="56">
        <f t="shared" ref="M18:M27" si="31">$R$17</f>
        <v>2</v>
      </c>
      <c r="N18" s="56">
        <f t="shared" ref="N18:N27" si="32">$D$17</f>
        <v>0</v>
      </c>
      <c r="O18" s="56">
        <f t="shared" ref="O18:O27" si="33">IF((S18=""),0,IF($D$17&lt;$R$17,1,0))</f>
        <v>1</v>
      </c>
      <c r="P18" s="56">
        <f t="shared" ref="P18:P27" si="34">IF((S18=""),0,IF($D$17=$R$17,1,0))</f>
        <v>0</v>
      </c>
      <c r="Q18" s="56">
        <f t="shared" ref="Q18:Q27" si="35">IF((S18=""),0,IF($D$17&gt;$R$17,1,0))</f>
        <v>0</v>
      </c>
      <c r="R18" s="56"/>
      <c r="S18" s="55" t="str">
        <f>$S$5</f>
        <v>Ralph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84</v>
      </c>
      <c r="D19" s="56"/>
      <c r="E19" s="56">
        <f t="shared" si="24"/>
        <v>0</v>
      </c>
      <c r="F19" s="56">
        <f t="shared" si="25"/>
        <v>0</v>
      </c>
      <c r="G19" s="56">
        <f t="shared" si="26"/>
        <v>2</v>
      </c>
      <c r="H19" s="56">
        <f t="shared" si="27"/>
        <v>0</v>
      </c>
      <c r="I19" s="56">
        <f t="shared" si="28"/>
        <v>0</v>
      </c>
      <c r="J19" s="56">
        <f t="shared" si="29"/>
        <v>1</v>
      </c>
      <c r="K19" s="57"/>
      <c r="L19" s="56">
        <f t="shared" si="30"/>
        <v>3</v>
      </c>
      <c r="M19" s="56">
        <f t="shared" si="31"/>
        <v>2</v>
      </c>
      <c r="N19" s="56">
        <f t="shared" si="32"/>
        <v>0</v>
      </c>
      <c r="O19" s="56">
        <f t="shared" si="33"/>
        <v>1</v>
      </c>
      <c r="P19" s="56">
        <f t="shared" si="34"/>
        <v>0</v>
      </c>
      <c r="Q19" s="56">
        <f t="shared" si="35"/>
        <v>0</v>
      </c>
      <c r="R19" s="56"/>
      <c r="S19" s="55" t="s">
        <v>227</v>
      </c>
      <c r="T19" s="34"/>
      <c r="U19" s="169" t="s">
        <v>83</v>
      </c>
      <c r="V19" s="196" t="s">
        <v>13</v>
      </c>
      <c r="W19" s="169">
        <f t="shared" si="0"/>
        <v>5</v>
      </c>
      <c r="X19" s="164">
        <f t="shared" si="1"/>
        <v>4</v>
      </c>
      <c r="Y19" s="164">
        <f t="shared" si="2"/>
        <v>9</v>
      </c>
      <c r="Z19" s="164">
        <f t="shared" si="3"/>
        <v>1</v>
      </c>
      <c r="AA19" s="164">
        <f>SUMIF($C$2:$C$123,V19,$I$2:$I$123)+SUMIF($S$2:$S$123,V19,$P$2:P$123)</f>
        <v>1</v>
      </c>
      <c r="AB19" s="174">
        <f t="shared" si="4"/>
        <v>3</v>
      </c>
      <c r="AC19" s="180">
        <f t="shared" si="5"/>
        <v>4</v>
      </c>
      <c r="AD19" s="183">
        <f t="shared" si="6"/>
        <v>0.26666666666666666</v>
      </c>
      <c r="AE19" s="180">
        <f>IF(W19&gt;0,IF(AH19=MIN($AH$19:$AH$23),2,0),)</f>
        <v>0</v>
      </c>
      <c r="AF19" s="190">
        <f>IF(W19&gt;0,IF(AD19=MAX($AD$19:$AD$23),AC19+AE19+2,AC19+AE19),)</f>
        <v>4</v>
      </c>
      <c r="AG19" s="189">
        <f t="shared" si="7"/>
        <v>1</v>
      </c>
      <c r="AH19" s="165">
        <f t="shared" si="8"/>
        <v>1.8</v>
      </c>
      <c r="AI19" s="206">
        <f t="shared" si="9"/>
        <v>0.8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230</v>
      </c>
      <c r="D20" s="56"/>
      <c r="E20" s="56">
        <f t="shared" si="24"/>
        <v>0</v>
      </c>
      <c r="F20" s="56">
        <f t="shared" si="25"/>
        <v>0</v>
      </c>
      <c r="G20" s="56">
        <f t="shared" si="26"/>
        <v>2</v>
      </c>
      <c r="H20" s="56">
        <f t="shared" si="27"/>
        <v>0</v>
      </c>
      <c r="I20" s="56">
        <f t="shared" si="28"/>
        <v>0</v>
      </c>
      <c r="J20" s="56">
        <f t="shared" si="29"/>
        <v>1</v>
      </c>
      <c r="K20" s="57"/>
      <c r="L20" s="56">
        <f t="shared" si="30"/>
        <v>3</v>
      </c>
      <c r="M20" s="56">
        <f t="shared" si="31"/>
        <v>2</v>
      </c>
      <c r="N20" s="56">
        <f t="shared" si="32"/>
        <v>0</v>
      </c>
      <c r="O20" s="56">
        <f t="shared" si="33"/>
        <v>1</v>
      </c>
      <c r="P20" s="56">
        <f t="shared" si="34"/>
        <v>0</v>
      </c>
      <c r="Q20" s="56">
        <f t="shared" si="35"/>
        <v>0</v>
      </c>
      <c r="R20" s="56"/>
      <c r="S20" s="55" t="s">
        <v>173</v>
      </c>
      <c r="T20" s="34"/>
      <c r="U20" s="159" t="s">
        <v>83</v>
      </c>
      <c r="V20" s="197" t="s">
        <v>247</v>
      </c>
      <c r="W20" s="170">
        <f t="shared" si="0"/>
        <v>5</v>
      </c>
      <c r="X20" s="52">
        <f t="shared" si="1"/>
        <v>9</v>
      </c>
      <c r="Y20" s="52">
        <f t="shared" si="2"/>
        <v>4</v>
      </c>
      <c r="Z20" s="52">
        <f t="shared" si="3"/>
        <v>3</v>
      </c>
      <c r="AA20" s="52">
        <f>SUMIF($C$2:$C$123,V20,$I$2:$I$123)+SUMIF($S$2:$S$123,V20,$P$2:P$123)</f>
        <v>1</v>
      </c>
      <c r="AB20" s="171">
        <f t="shared" si="4"/>
        <v>1</v>
      </c>
      <c r="AC20" s="178">
        <f t="shared" si="5"/>
        <v>10</v>
      </c>
      <c r="AD20" s="181">
        <f t="shared" si="6"/>
        <v>0.66666666666666663</v>
      </c>
      <c r="AE20" s="178">
        <f>IF(W20&gt;0,IF(AH20=MIN($AH$19:$AH$23),2,0),)</f>
        <v>2</v>
      </c>
      <c r="AF20" s="191">
        <f>IF(W20&gt;0,IF(AD20=MAX($AD$19:$AD$23),AC20+AE20+2,AC20+AE20),)</f>
        <v>14</v>
      </c>
      <c r="AG20" s="187">
        <f t="shared" si="7"/>
        <v>0</v>
      </c>
      <c r="AH20" s="53">
        <f t="shared" si="8"/>
        <v>0.8</v>
      </c>
      <c r="AI20" s="207">
        <f t="shared" si="9"/>
        <v>1.8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146</v>
      </c>
      <c r="D21" s="56"/>
      <c r="E21" s="56">
        <f t="shared" si="24"/>
        <v>0</v>
      </c>
      <c r="F21" s="56">
        <f t="shared" si="25"/>
        <v>0</v>
      </c>
      <c r="G21" s="56">
        <f t="shared" si="26"/>
        <v>2</v>
      </c>
      <c r="H21" s="56">
        <f t="shared" si="27"/>
        <v>0</v>
      </c>
      <c r="I21" s="56">
        <f t="shared" si="28"/>
        <v>0</v>
      </c>
      <c r="J21" s="56">
        <f t="shared" si="29"/>
        <v>1</v>
      </c>
      <c r="K21" s="57"/>
      <c r="L21" s="56">
        <f t="shared" si="30"/>
        <v>3</v>
      </c>
      <c r="M21" s="56">
        <f t="shared" si="31"/>
        <v>2</v>
      </c>
      <c r="N21" s="56">
        <f t="shared" si="32"/>
        <v>0</v>
      </c>
      <c r="O21" s="56">
        <f t="shared" si="33"/>
        <v>1</v>
      </c>
      <c r="P21" s="56">
        <f t="shared" si="34"/>
        <v>0</v>
      </c>
      <c r="Q21" s="56">
        <f t="shared" si="35"/>
        <v>0</v>
      </c>
      <c r="R21" s="56"/>
      <c r="S21" s="55" t="s">
        <v>114</v>
      </c>
      <c r="T21" s="34"/>
      <c r="U21" s="159" t="s">
        <v>83</v>
      </c>
      <c r="V21" s="197"/>
      <c r="W21" s="170">
        <f t="shared" si="0"/>
        <v>0</v>
      </c>
      <c r="X21" s="52">
        <f t="shared" si="1"/>
        <v>0</v>
      </c>
      <c r="Y21" s="52">
        <f t="shared" si="2"/>
        <v>0</v>
      </c>
      <c r="Z21" s="52">
        <f t="shared" si="3"/>
        <v>0</v>
      </c>
      <c r="AA21" s="52">
        <f>SUMIF($C$2:$C$123,V21,$I$2:$I$123)+SUMIF($S$2:$S$123,V21,$P$2:P$123)</f>
        <v>0</v>
      </c>
      <c r="AB21" s="171">
        <f t="shared" si="4"/>
        <v>0</v>
      </c>
      <c r="AC21" s="178">
        <f t="shared" si="5"/>
        <v>0</v>
      </c>
      <c r="AD21" s="181" t="str">
        <f t="shared" si="6"/>
        <v>-</v>
      </c>
      <c r="AE21" s="178">
        <f>IF(W21&gt;0,IF(AH21=MIN($AH$19:$AH$23),2,0),)</f>
        <v>0</v>
      </c>
      <c r="AF21" s="191">
        <f>IF(W21&gt;0,IF(AD21=MAX($AD$19:$AD$23),AC21+AE21+2,AC21+AE21),)</f>
        <v>0</v>
      </c>
      <c r="AG21" s="187">
        <f t="shared" si="7"/>
        <v>0</v>
      </c>
      <c r="AH21" s="53" t="str">
        <f t="shared" si="8"/>
        <v>-</v>
      </c>
      <c r="AI21" s="207" t="str">
        <f t="shared" si="9"/>
        <v>-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247</v>
      </c>
      <c r="D22" s="56"/>
      <c r="E22" s="56">
        <f t="shared" si="24"/>
        <v>0</v>
      </c>
      <c r="F22" s="56">
        <f t="shared" si="25"/>
        <v>0</v>
      </c>
      <c r="G22" s="56">
        <f t="shared" si="26"/>
        <v>2</v>
      </c>
      <c r="H22" s="56">
        <f t="shared" si="27"/>
        <v>0</v>
      </c>
      <c r="I22" s="56">
        <f t="shared" si="28"/>
        <v>0</v>
      </c>
      <c r="J22" s="56">
        <f t="shared" si="29"/>
        <v>1</v>
      </c>
      <c r="K22" s="57"/>
      <c r="L22" s="56">
        <f t="shared" si="30"/>
        <v>3</v>
      </c>
      <c r="M22" s="56">
        <f t="shared" si="31"/>
        <v>2</v>
      </c>
      <c r="N22" s="56">
        <f t="shared" si="32"/>
        <v>0</v>
      </c>
      <c r="O22" s="56">
        <f t="shared" si="33"/>
        <v>1</v>
      </c>
      <c r="P22" s="56">
        <f t="shared" si="34"/>
        <v>0</v>
      </c>
      <c r="Q22" s="56">
        <f t="shared" si="35"/>
        <v>0</v>
      </c>
      <c r="R22" s="56"/>
      <c r="S22" s="55" t="s">
        <v>13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142</v>
      </c>
      <c r="D23" s="56"/>
      <c r="E23" s="56">
        <f t="shared" si="24"/>
        <v>0</v>
      </c>
      <c r="F23" s="56">
        <f t="shared" si="25"/>
        <v>0</v>
      </c>
      <c r="G23" s="56">
        <f t="shared" si="26"/>
        <v>2</v>
      </c>
      <c r="H23" s="56">
        <f t="shared" si="27"/>
        <v>0</v>
      </c>
      <c r="I23" s="56">
        <f t="shared" si="28"/>
        <v>0</v>
      </c>
      <c r="J23" s="56">
        <f t="shared" si="29"/>
        <v>1</v>
      </c>
      <c r="K23" s="57"/>
      <c r="L23" s="56">
        <f t="shared" si="30"/>
        <v>3</v>
      </c>
      <c r="M23" s="56">
        <f t="shared" si="31"/>
        <v>2</v>
      </c>
      <c r="N23" s="56">
        <f t="shared" si="32"/>
        <v>0</v>
      </c>
      <c r="O23" s="56">
        <f t="shared" si="33"/>
        <v>1</v>
      </c>
      <c r="P23" s="56">
        <f t="shared" si="34"/>
        <v>0</v>
      </c>
      <c r="Q23" s="56">
        <f t="shared" si="35"/>
        <v>0</v>
      </c>
      <c r="R23" s="56">
        <v>1</v>
      </c>
      <c r="S23" s="55" t="s">
        <v>172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247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 t="s">
        <v>147</v>
      </c>
      <c r="D24" s="56"/>
      <c r="E24" s="56">
        <f t="shared" si="24"/>
        <v>0</v>
      </c>
      <c r="F24" s="56">
        <f t="shared" si="25"/>
        <v>0</v>
      </c>
      <c r="G24" s="56">
        <f t="shared" si="26"/>
        <v>2</v>
      </c>
      <c r="H24" s="56">
        <f t="shared" si="27"/>
        <v>0</v>
      </c>
      <c r="I24" s="56">
        <f t="shared" si="28"/>
        <v>0</v>
      </c>
      <c r="J24" s="56">
        <f t="shared" si="29"/>
        <v>1</v>
      </c>
      <c r="K24" s="57"/>
      <c r="L24" s="56">
        <f t="shared" si="30"/>
        <v>3</v>
      </c>
      <c r="M24" s="56">
        <f t="shared" si="31"/>
        <v>2</v>
      </c>
      <c r="N24" s="56">
        <f t="shared" si="32"/>
        <v>0</v>
      </c>
      <c r="O24" s="56">
        <f t="shared" si="33"/>
        <v>1</v>
      </c>
      <c r="P24" s="56">
        <f t="shared" si="34"/>
        <v>0</v>
      </c>
      <c r="Q24" s="56">
        <f t="shared" si="35"/>
        <v>0</v>
      </c>
      <c r="R24" s="56"/>
      <c r="S24" s="55" t="s">
        <v>116</v>
      </c>
      <c r="T24" s="34"/>
      <c r="U24" s="163" t="s">
        <v>86</v>
      </c>
      <c r="V24" s="199" t="s">
        <v>116</v>
      </c>
      <c r="W24" s="169">
        <f t="shared" si="0"/>
        <v>5</v>
      </c>
      <c r="X24" s="164">
        <f t="shared" si="1"/>
        <v>4</v>
      </c>
      <c r="Y24" s="164">
        <f t="shared" si="2"/>
        <v>9</v>
      </c>
      <c r="Z24" s="164">
        <f t="shared" si="3"/>
        <v>1</v>
      </c>
      <c r="AA24" s="164">
        <f>SUMIF($C$2:$C$123,V24,$I$2:$I$123)+SUMIF($S$2:$S$123,V24,$P$2:P$123)</f>
        <v>1</v>
      </c>
      <c r="AB24" s="174">
        <f t="shared" si="4"/>
        <v>3</v>
      </c>
      <c r="AC24" s="180">
        <f t="shared" si="5"/>
        <v>4</v>
      </c>
      <c r="AD24" s="183">
        <f t="shared" si="6"/>
        <v>0.26666666666666666</v>
      </c>
      <c r="AE24" s="180">
        <f t="shared" ref="AE24:AE31" si="36">IF(W24&gt;0,IF(OR(LARGE($AI$24:$AI$31,2)=AI24,LARGE($AI$24:$AI$31,1)=AI24),2,0),)</f>
        <v>0</v>
      </c>
      <c r="AF24" s="190">
        <f t="shared" ref="AF24:AF31" si="37">IF(W24&gt;0,IF(OR(LARGE($AD$24:$AD$31,2)=AD24,LARGE($AD$24:$AD$31,1)=AD24),AC24+AE24+2,AC24+AE24),)</f>
        <v>4</v>
      </c>
      <c r="AG24" s="189">
        <f t="shared" si="7"/>
        <v>0</v>
      </c>
      <c r="AH24" s="165">
        <f t="shared" si="8"/>
        <v>1.8</v>
      </c>
      <c r="AI24" s="206">
        <f t="shared" si="9"/>
        <v>0.8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15</v>
      </c>
      <c r="D25" s="56"/>
      <c r="E25" s="56">
        <f t="shared" si="24"/>
        <v>0</v>
      </c>
      <c r="F25" s="56">
        <f t="shared" si="25"/>
        <v>0</v>
      </c>
      <c r="G25" s="56">
        <f t="shared" si="26"/>
        <v>2</v>
      </c>
      <c r="H25" s="56">
        <f t="shared" si="27"/>
        <v>0</v>
      </c>
      <c r="I25" s="56">
        <f t="shared" si="28"/>
        <v>0</v>
      </c>
      <c r="J25" s="56">
        <f t="shared" si="29"/>
        <v>1</v>
      </c>
      <c r="K25" s="57"/>
      <c r="L25" s="56">
        <f t="shared" si="30"/>
        <v>3</v>
      </c>
      <c r="M25" s="56">
        <f t="shared" si="31"/>
        <v>2</v>
      </c>
      <c r="N25" s="56">
        <f t="shared" si="32"/>
        <v>0</v>
      </c>
      <c r="O25" s="56">
        <f t="shared" si="33"/>
        <v>1</v>
      </c>
      <c r="P25" s="56">
        <f t="shared" si="34"/>
        <v>0</v>
      </c>
      <c r="Q25" s="56">
        <f t="shared" si="35"/>
        <v>0</v>
      </c>
      <c r="R25" s="56">
        <v>1</v>
      </c>
      <c r="S25" s="55" t="s">
        <v>148</v>
      </c>
      <c r="T25" s="34"/>
      <c r="U25" s="166" t="s">
        <v>86</v>
      </c>
      <c r="V25" s="200" t="s">
        <v>142</v>
      </c>
      <c r="W25" s="170">
        <f t="shared" si="0"/>
        <v>4</v>
      </c>
      <c r="X25" s="52">
        <f t="shared" si="1"/>
        <v>6</v>
      </c>
      <c r="Y25" s="52">
        <f t="shared" si="2"/>
        <v>4</v>
      </c>
      <c r="Z25" s="52">
        <f t="shared" si="3"/>
        <v>2</v>
      </c>
      <c r="AA25" s="52">
        <f>SUMIF($C$2:$C$123,V25,$I$2:$I$123)+SUMIF($S$2:$S$123,V25,$P$2:P$123)</f>
        <v>1</v>
      </c>
      <c r="AB25" s="171">
        <f t="shared" si="4"/>
        <v>1</v>
      </c>
      <c r="AC25" s="178">
        <f t="shared" si="5"/>
        <v>7</v>
      </c>
      <c r="AD25" s="181">
        <f t="shared" si="6"/>
        <v>0.58333333333333337</v>
      </c>
      <c r="AE25" s="178">
        <f t="shared" si="36"/>
        <v>0</v>
      </c>
      <c r="AF25" s="191">
        <f t="shared" si="37"/>
        <v>7</v>
      </c>
      <c r="AG25" s="187">
        <f t="shared" si="7"/>
        <v>1</v>
      </c>
      <c r="AH25" s="53">
        <f t="shared" si="8"/>
        <v>1</v>
      </c>
      <c r="AI25" s="207">
        <f t="shared" si="9"/>
        <v>1.5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0</v>
      </c>
      <c r="G26" s="56">
        <f t="shared" si="26"/>
        <v>2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2</v>
      </c>
      <c r="N26" s="56">
        <f t="shared" si="32"/>
        <v>0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200" t="s">
        <v>172</v>
      </c>
      <c r="W26" s="170">
        <f t="shared" si="0"/>
        <v>5</v>
      </c>
      <c r="X26" s="52">
        <f t="shared" si="1"/>
        <v>4</v>
      </c>
      <c r="Y26" s="52">
        <f t="shared" si="2"/>
        <v>9</v>
      </c>
      <c r="Z26" s="52">
        <f t="shared" si="3"/>
        <v>1</v>
      </c>
      <c r="AA26" s="52">
        <f>SUMIF($C$2:$C$123,V26,$I$2:$I$123)+SUMIF($S$2:$S$123,V26,$P$2:P$123)</f>
        <v>1</v>
      </c>
      <c r="AB26" s="171">
        <f t="shared" si="4"/>
        <v>3</v>
      </c>
      <c r="AC26" s="178">
        <f t="shared" si="5"/>
        <v>4</v>
      </c>
      <c r="AD26" s="181">
        <f t="shared" si="6"/>
        <v>0.26666666666666666</v>
      </c>
      <c r="AE26" s="178">
        <f t="shared" si="36"/>
        <v>0</v>
      </c>
      <c r="AF26" s="191">
        <f t="shared" si="37"/>
        <v>4</v>
      </c>
      <c r="AG26" s="187">
        <f t="shared" si="7"/>
        <v>2</v>
      </c>
      <c r="AH26" s="53">
        <f t="shared" si="8"/>
        <v>1.8</v>
      </c>
      <c r="AI26" s="207">
        <f t="shared" si="9"/>
        <v>0.8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0</v>
      </c>
      <c r="G27" s="67">
        <f t="shared" si="26"/>
        <v>2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2</v>
      </c>
      <c r="N27" s="67">
        <f t="shared" si="32"/>
        <v>0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 t="s">
        <v>15</v>
      </c>
      <c r="W27" s="170">
        <f t="shared" si="0"/>
        <v>5</v>
      </c>
      <c r="X27" s="52">
        <f t="shared" si="1"/>
        <v>9</v>
      </c>
      <c r="Y27" s="52">
        <f t="shared" si="2"/>
        <v>4</v>
      </c>
      <c r="Z27" s="52">
        <f t="shared" si="3"/>
        <v>3</v>
      </c>
      <c r="AA27" s="52">
        <f>SUMIF($C$2:$C$123,V27,$I$2:$I$123)+SUMIF($S$2:$S$123,V27,$P$2:P$123)</f>
        <v>1</v>
      </c>
      <c r="AB27" s="171">
        <f t="shared" si="4"/>
        <v>1</v>
      </c>
      <c r="AC27" s="178">
        <f t="shared" si="5"/>
        <v>10</v>
      </c>
      <c r="AD27" s="181">
        <f t="shared" si="6"/>
        <v>0.66666666666666663</v>
      </c>
      <c r="AE27" s="178">
        <f t="shared" si="36"/>
        <v>2</v>
      </c>
      <c r="AF27" s="191">
        <f t="shared" si="37"/>
        <v>14</v>
      </c>
      <c r="AG27" s="187">
        <f t="shared" si="7"/>
        <v>0</v>
      </c>
      <c r="AH27" s="53">
        <f t="shared" si="8"/>
        <v>0.8</v>
      </c>
      <c r="AI27" s="207">
        <f t="shared" si="9"/>
        <v>1.8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 t="s">
        <v>147</v>
      </c>
      <c r="W28" s="170">
        <f t="shared" si="0"/>
        <v>4</v>
      </c>
      <c r="X28" s="52">
        <f t="shared" si="1"/>
        <v>8</v>
      </c>
      <c r="Y28" s="52">
        <f t="shared" si="2"/>
        <v>3</v>
      </c>
      <c r="Z28" s="52">
        <f t="shared" si="3"/>
        <v>3</v>
      </c>
      <c r="AA28" s="52">
        <f>SUMIF($C$2:$C$123,V28,$I$2:$I$123)+SUMIF($S$2:$S$123,V28,$P$2:P$123)</f>
        <v>0</v>
      </c>
      <c r="AB28" s="171">
        <f t="shared" si="4"/>
        <v>1</v>
      </c>
      <c r="AC28" s="178">
        <f t="shared" si="5"/>
        <v>9</v>
      </c>
      <c r="AD28" s="181">
        <f t="shared" si="6"/>
        <v>0.75</v>
      </c>
      <c r="AE28" s="178">
        <f t="shared" si="36"/>
        <v>2</v>
      </c>
      <c r="AF28" s="191">
        <f t="shared" si="37"/>
        <v>13</v>
      </c>
      <c r="AG28" s="187">
        <f t="shared" si="7"/>
        <v>3</v>
      </c>
      <c r="AH28" s="53">
        <f t="shared" si="8"/>
        <v>0.75</v>
      </c>
      <c r="AI28" s="207">
        <f t="shared" si="9"/>
        <v>2</v>
      </c>
      <c r="AJ28" s="34"/>
      <c r="AS28" s="97"/>
      <c r="AT28" s="294"/>
      <c r="AU28" s="425" t="s">
        <v>201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114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/>
      <c r="W29" s="170">
        <f t="shared" si="0"/>
        <v>0</v>
      </c>
      <c r="X29" s="52">
        <f t="shared" si="1"/>
        <v>0</v>
      </c>
      <c r="Y29" s="52">
        <f t="shared" si="2"/>
        <v>0</v>
      </c>
      <c r="Z29" s="52">
        <f t="shared" si="3"/>
        <v>0</v>
      </c>
      <c r="AA29" s="52">
        <f>SUMIF($C$2:$C$123,V29,$I$2:$I$123)+SUMIF($S$2:$S$123,V29,$P$2:P$123)</f>
        <v>0</v>
      </c>
      <c r="AB29" s="171">
        <f t="shared" si="4"/>
        <v>0</v>
      </c>
      <c r="AC29" s="178">
        <f t="shared" si="5"/>
        <v>0</v>
      </c>
      <c r="AD29" s="181" t="str">
        <f t="shared" si="6"/>
        <v>-</v>
      </c>
      <c r="AE29" s="178">
        <f t="shared" si="36"/>
        <v>0</v>
      </c>
      <c r="AF29" s="191">
        <f t="shared" si="37"/>
        <v>0</v>
      </c>
      <c r="AG29" s="187">
        <f t="shared" si="7"/>
        <v>0</v>
      </c>
      <c r="AH29" s="53" t="str">
        <f t="shared" si="8"/>
        <v>-</v>
      </c>
      <c r="AI29" s="207" t="str">
        <f t="shared" si="9"/>
        <v>-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Preto</v>
      </c>
      <c r="D30" s="49">
        <f>SUM(D31:D40)</f>
        <v>0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3</v>
      </c>
      <c r="S30" s="48" t="str">
        <f>S4</f>
        <v>Btanco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Fabio</v>
      </c>
      <c r="D31" s="56"/>
      <c r="E31" s="56">
        <f t="shared" ref="E31:E40" si="38">IF((C31=""),0,IF($D$30=$R$30,1,IF($D$30&gt;$R$30,3,IF($D$30&lt;$R$30,0))))</f>
        <v>0</v>
      </c>
      <c r="F31" s="56">
        <f t="shared" ref="F31:F40" si="39">$D$30</f>
        <v>0</v>
      </c>
      <c r="G31" s="56">
        <f t="shared" ref="G31:G40" si="40">$R$30</f>
        <v>3</v>
      </c>
      <c r="H31" s="56">
        <f t="shared" ref="H31:H40" si="41">IF((C31=""),0,IF($D$30&gt;$R$30,1,0))</f>
        <v>0</v>
      </c>
      <c r="I31" s="56">
        <f t="shared" ref="I31:I40" si="42">IF((C31=""),0,IF($D$30=$R$30,1,0))</f>
        <v>0</v>
      </c>
      <c r="J31" s="56">
        <f t="shared" ref="J31:J40" si="43">IF((C31=""),0,IF($D$30&lt;$R$30,1,0))</f>
        <v>1</v>
      </c>
      <c r="K31" s="57"/>
      <c r="L31" s="56">
        <f t="shared" ref="L31:L40" si="44">IF((S31=""),0,IF($D$30=$R$30,1,IF($D$30&lt;$R$30,3,IF($D$30&gt;$R$30,0))))</f>
        <v>3</v>
      </c>
      <c r="M31" s="56">
        <f t="shared" ref="M31:M40" si="45">$R$30</f>
        <v>3</v>
      </c>
      <c r="N31" s="56">
        <f t="shared" ref="N31:N40" si="46">$D$30</f>
        <v>0</v>
      </c>
      <c r="O31" s="56">
        <f t="shared" ref="O31:O40" si="47">IF((S31=""),0,IF($D$30&lt;$R$30,1,0))</f>
        <v>1</v>
      </c>
      <c r="P31" s="56">
        <f t="shared" ref="P31:P40" si="48">IF((S31=""),0,IF($D$30=$R$30,1,0))</f>
        <v>0</v>
      </c>
      <c r="Q31" s="56">
        <f t="shared" ref="Q31:Q40" si="49">IF((S31=""),0,IF($D$30&gt;$R$30,1,0))</f>
        <v>0</v>
      </c>
      <c r="R31" s="56"/>
      <c r="S31" s="55" t="str">
        <f>$S$5</f>
        <v>Ralph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227</v>
      </c>
      <c r="D32" s="56"/>
      <c r="E32" s="56">
        <f t="shared" si="38"/>
        <v>0</v>
      </c>
      <c r="F32" s="56">
        <f t="shared" si="39"/>
        <v>0</v>
      </c>
      <c r="G32" s="56">
        <f t="shared" si="40"/>
        <v>3</v>
      </c>
      <c r="H32" s="56">
        <f t="shared" si="41"/>
        <v>0</v>
      </c>
      <c r="I32" s="56">
        <f t="shared" si="42"/>
        <v>0</v>
      </c>
      <c r="J32" s="56">
        <f t="shared" si="43"/>
        <v>1</v>
      </c>
      <c r="K32" s="57"/>
      <c r="L32" s="56">
        <f t="shared" si="44"/>
        <v>3</v>
      </c>
      <c r="M32" s="56">
        <f t="shared" si="45"/>
        <v>3</v>
      </c>
      <c r="N32" s="56">
        <f t="shared" si="46"/>
        <v>0</v>
      </c>
      <c r="O32" s="56">
        <f t="shared" si="47"/>
        <v>1</v>
      </c>
      <c r="P32" s="56">
        <f t="shared" si="48"/>
        <v>0</v>
      </c>
      <c r="Q32" s="56">
        <f t="shared" si="49"/>
        <v>0</v>
      </c>
      <c r="R32" s="56"/>
      <c r="S32" s="55" t="s">
        <v>84</v>
      </c>
      <c r="T32" s="34"/>
      <c r="U32" s="163" t="s">
        <v>16</v>
      </c>
      <c r="V32" s="199" t="s">
        <v>148</v>
      </c>
      <c r="W32" s="169">
        <f t="shared" si="0"/>
        <v>4</v>
      </c>
      <c r="X32" s="164">
        <f t="shared" si="1"/>
        <v>8</v>
      </c>
      <c r="Y32" s="164">
        <f t="shared" si="2"/>
        <v>2</v>
      </c>
      <c r="Z32" s="164">
        <f t="shared" si="3"/>
        <v>3</v>
      </c>
      <c r="AA32" s="164">
        <f>SUMIF($C$2:$C$123,V32,$I$2:$I$123)+SUMIF($S$2:$S$123,V32,$P$2:P$123)</f>
        <v>1</v>
      </c>
      <c r="AB32" s="174">
        <f t="shared" si="4"/>
        <v>0</v>
      </c>
      <c r="AC32" s="180">
        <f t="shared" si="5"/>
        <v>10</v>
      </c>
      <c r="AD32" s="183">
        <f t="shared" si="6"/>
        <v>0.83333333333333337</v>
      </c>
      <c r="AE32" s="180">
        <f>IF(W32&gt;0,IF(AI32=MAX($AI$32:$AI$36),2,0),)</f>
        <v>2</v>
      </c>
      <c r="AF32" s="190">
        <f>IF(W32&gt;0,IF(AD32=MAX($AD$32:$AD$36),AC32+AE32+2,AC32+AE32),)</f>
        <v>14</v>
      </c>
      <c r="AG32" s="189">
        <f t="shared" si="7"/>
        <v>5</v>
      </c>
      <c r="AH32" s="165">
        <f t="shared" si="8"/>
        <v>0.5</v>
      </c>
      <c r="AI32" s="206">
        <f t="shared" si="9"/>
        <v>2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216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173</v>
      </c>
      <c r="D33" s="56"/>
      <c r="E33" s="56">
        <f t="shared" si="38"/>
        <v>0</v>
      </c>
      <c r="F33" s="56">
        <f t="shared" si="39"/>
        <v>0</v>
      </c>
      <c r="G33" s="56">
        <f t="shared" si="40"/>
        <v>3</v>
      </c>
      <c r="H33" s="56">
        <f t="shared" si="41"/>
        <v>0</v>
      </c>
      <c r="I33" s="56">
        <f t="shared" si="42"/>
        <v>0</v>
      </c>
      <c r="J33" s="56">
        <f t="shared" si="43"/>
        <v>1</v>
      </c>
      <c r="K33" s="57"/>
      <c r="L33" s="56">
        <f t="shared" si="44"/>
        <v>3</v>
      </c>
      <c r="M33" s="56">
        <f t="shared" si="45"/>
        <v>3</v>
      </c>
      <c r="N33" s="56">
        <f t="shared" si="46"/>
        <v>0</v>
      </c>
      <c r="O33" s="56">
        <f t="shared" si="47"/>
        <v>1</v>
      </c>
      <c r="P33" s="56">
        <f t="shared" si="48"/>
        <v>0</v>
      </c>
      <c r="Q33" s="56">
        <f t="shared" si="49"/>
        <v>0</v>
      </c>
      <c r="R33" s="56"/>
      <c r="S33" s="55" t="s">
        <v>230</v>
      </c>
      <c r="T33" s="34"/>
      <c r="U33" s="166" t="s">
        <v>16</v>
      </c>
      <c r="V33" s="200" t="s">
        <v>174</v>
      </c>
      <c r="W33" s="170">
        <f t="shared" si="0"/>
        <v>4</v>
      </c>
      <c r="X33" s="52">
        <f t="shared" si="1"/>
        <v>2</v>
      </c>
      <c r="Y33" s="52">
        <f t="shared" si="2"/>
        <v>9</v>
      </c>
      <c r="Z33" s="52">
        <f t="shared" si="3"/>
        <v>0</v>
      </c>
      <c r="AA33" s="52">
        <f>SUMIF($C$2:$C$123,V33,$I$2:$I$123)+SUMIF($S$2:$S$123,V33,$P$2:P$123)</f>
        <v>1</v>
      </c>
      <c r="AB33" s="171">
        <f t="shared" si="4"/>
        <v>3</v>
      </c>
      <c r="AC33" s="178">
        <f t="shared" si="5"/>
        <v>1</v>
      </c>
      <c r="AD33" s="181">
        <f t="shared" si="6"/>
        <v>8.3333333333333329E-2</v>
      </c>
      <c r="AE33" s="178">
        <f>IF(W33&gt;0,IF(AI33=MAX($AI$32:$AI$36),2,0),)</f>
        <v>0</v>
      </c>
      <c r="AF33" s="191">
        <f>IF(W33&gt;0,IF(AD33=MAX($AD$32:$AD$36),AC33+AE33+2,AC33+AE33),)</f>
        <v>1</v>
      </c>
      <c r="AG33" s="187">
        <f t="shared" si="7"/>
        <v>0</v>
      </c>
      <c r="AH33" s="53">
        <f t="shared" si="8"/>
        <v>2.25</v>
      </c>
      <c r="AI33" s="207">
        <f t="shared" si="9"/>
        <v>0.5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114</v>
      </c>
      <c r="D34" s="56"/>
      <c r="E34" s="56">
        <f t="shared" si="38"/>
        <v>0</v>
      </c>
      <c r="F34" s="56">
        <f t="shared" si="39"/>
        <v>0</v>
      </c>
      <c r="G34" s="56">
        <f t="shared" si="40"/>
        <v>3</v>
      </c>
      <c r="H34" s="56">
        <f t="shared" si="41"/>
        <v>0</v>
      </c>
      <c r="I34" s="56">
        <f t="shared" si="42"/>
        <v>0</v>
      </c>
      <c r="J34" s="56">
        <f t="shared" si="43"/>
        <v>1</v>
      </c>
      <c r="K34" s="57"/>
      <c r="L34" s="56">
        <f t="shared" si="44"/>
        <v>3</v>
      </c>
      <c r="M34" s="56">
        <f t="shared" si="45"/>
        <v>3</v>
      </c>
      <c r="N34" s="56">
        <f t="shared" si="46"/>
        <v>0</v>
      </c>
      <c r="O34" s="56">
        <f t="shared" si="47"/>
        <v>1</v>
      </c>
      <c r="P34" s="56">
        <f t="shared" si="48"/>
        <v>0</v>
      </c>
      <c r="Q34" s="56">
        <f t="shared" si="49"/>
        <v>0</v>
      </c>
      <c r="R34" s="56"/>
      <c r="S34" s="55" t="s">
        <v>146</v>
      </c>
      <c r="T34" s="34"/>
      <c r="U34" s="166" t="s">
        <v>16</v>
      </c>
      <c r="V34" s="200"/>
      <c r="W34" s="170">
        <f t="shared" si="0"/>
        <v>0</v>
      </c>
      <c r="X34" s="52">
        <f t="shared" si="1"/>
        <v>0</v>
      </c>
      <c r="Y34" s="52">
        <f t="shared" si="2"/>
        <v>0</v>
      </c>
      <c r="Z34" s="52">
        <f t="shared" si="3"/>
        <v>0</v>
      </c>
      <c r="AA34" s="52">
        <f>SUMIF($C$2:$C$123,V34,$I$2:$I$123)+SUMIF($S$2:$S$123,V34,$P$2:P$123)</f>
        <v>0</v>
      </c>
      <c r="AB34" s="171">
        <f t="shared" si="4"/>
        <v>0</v>
      </c>
      <c r="AC34" s="178">
        <f t="shared" si="5"/>
        <v>0</v>
      </c>
      <c r="AD34" s="181" t="str">
        <f t="shared" si="6"/>
        <v>-</v>
      </c>
      <c r="AE34" s="178">
        <f>IF(W34&gt;0,IF(AI34=MAX($AI$32:$AI$36),2,0),)</f>
        <v>0</v>
      </c>
      <c r="AF34" s="191">
        <f>IF(W34&gt;0,IF(AD34=MAX($AD$32:$AD$36),AC34+AE34+2,AC34+AE34),)</f>
        <v>0</v>
      </c>
      <c r="AG34" s="187">
        <f t="shared" si="7"/>
        <v>0</v>
      </c>
      <c r="AH34" s="53" t="str">
        <f t="shared" si="8"/>
        <v>-</v>
      </c>
      <c r="AI34" s="207" t="str">
        <f t="shared" si="9"/>
        <v>-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13</v>
      </c>
      <c r="D35" s="56"/>
      <c r="E35" s="56">
        <f t="shared" si="38"/>
        <v>0</v>
      </c>
      <c r="F35" s="56">
        <f t="shared" si="39"/>
        <v>0</v>
      </c>
      <c r="G35" s="56">
        <f t="shared" si="40"/>
        <v>3</v>
      </c>
      <c r="H35" s="56">
        <f t="shared" si="41"/>
        <v>0</v>
      </c>
      <c r="I35" s="56">
        <f t="shared" si="42"/>
        <v>0</v>
      </c>
      <c r="J35" s="56">
        <f t="shared" si="43"/>
        <v>1</v>
      </c>
      <c r="K35" s="57"/>
      <c r="L35" s="56">
        <f t="shared" si="44"/>
        <v>3</v>
      </c>
      <c r="M35" s="56">
        <f t="shared" si="45"/>
        <v>3</v>
      </c>
      <c r="N35" s="56">
        <f t="shared" si="46"/>
        <v>0</v>
      </c>
      <c r="O35" s="56">
        <f t="shared" si="47"/>
        <v>1</v>
      </c>
      <c r="P35" s="56">
        <f t="shared" si="48"/>
        <v>0</v>
      </c>
      <c r="Q35" s="56">
        <f t="shared" si="49"/>
        <v>0</v>
      </c>
      <c r="R35" s="56"/>
      <c r="S35" s="55" t="s">
        <v>247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172</v>
      </c>
      <c r="D36" s="56"/>
      <c r="E36" s="56">
        <f t="shared" si="38"/>
        <v>0</v>
      </c>
      <c r="F36" s="56">
        <f t="shared" si="39"/>
        <v>0</v>
      </c>
      <c r="G36" s="56">
        <f t="shared" si="40"/>
        <v>3</v>
      </c>
      <c r="H36" s="56">
        <f t="shared" si="41"/>
        <v>0</v>
      </c>
      <c r="I36" s="56">
        <f t="shared" si="42"/>
        <v>0</v>
      </c>
      <c r="J36" s="56">
        <f t="shared" si="43"/>
        <v>1</v>
      </c>
      <c r="K36" s="57"/>
      <c r="L36" s="56">
        <f t="shared" si="44"/>
        <v>3</v>
      </c>
      <c r="M36" s="56">
        <f t="shared" si="45"/>
        <v>3</v>
      </c>
      <c r="N36" s="56">
        <f t="shared" si="46"/>
        <v>0</v>
      </c>
      <c r="O36" s="56">
        <f t="shared" si="47"/>
        <v>1</v>
      </c>
      <c r="P36" s="56">
        <f t="shared" si="48"/>
        <v>0</v>
      </c>
      <c r="Q36" s="56">
        <f t="shared" si="49"/>
        <v>0</v>
      </c>
      <c r="R36" s="56"/>
      <c r="S36" s="55" t="s">
        <v>142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164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 t="s">
        <v>116</v>
      </c>
      <c r="D37" s="56"/>
      <c r="E37" s="56">
        <f t="shared" si="38"/>
        <v>0</v>
      </c>
      <c r="F37" s="56">
        <f t="shared" si="39"/>
        <v>0</v>
      </c>
      <c r="G37" s="56">
        <f t="shared" si="40"/>
        <v>3</v>
      </c>
      <c r="H37" s="56">
        <f t="shared" si="41"/>
        <v>0</v>
      </c>
      <c r="I37" s="56">
        <f t="shared" si="42"/>
        <v>0</v>
      </c>
      <c r="J37" s="56">
        <f t="shared" si="43"/>
        <v>1</v>
      </c>
      <c r="K37" s="57"/>
      <c r="L37" s="56">
        <f t="shared" si="44"/>
        <v>3</v>
      </c>
      <c r="M37" s="56">
        <f t="shared" si="45"/>
        <v>3</v>
      </c>
      <c r="N37" s="56">
        <f t="shared" si="46"/>
        <v>0</v>
      </c>
      <c r="O37" s="56">
        <f t="shared" si="47"/>
        <v>1</v>
      </c>
      <c r="P37" s="56">
        <f t="shared" si="48"/>
        <v>0</v>
      </c>
      <c r="Q37" s="56">
        <f t="shared" si="49"/>
        <v>0</v>
      </c>
      <c r="R37" s="56">
        <v>3</v>
      </c>
      <c r="S37" s="55" t="s">
        <v>147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13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174</v>
      </c>
      <c r="D38" s="56"/>
      <c r="E38" s="56">
        <f t="shared" si="38"/>
        <v>0</v>
      </c>
      <c r="F38" s="56">
        <f t="shared" si="39"/>
        <v>0</v>
      </c>
      <c r="G38" s="56">
        <f t="shared" si="40"/>
        <v>3</v>
      </c>
      <c r="H38" s="56">
        <f t="shared" si="41"/>
        <v>0</v>
      </c>
      <c r="I38" s="56">
        <f t="shared" si="42"/>
        <v>0</v>
      </c>
      <c r="J38" s="56">
        <f t="shared" si="43"/>
        <v>1</v>
      </c>
      <c r="K38" s="57"/>
      <c r="L38" s="56">
        <f t="shared" si="44"/>
        <v>3</v>
      </c>
      <c r="M38" s="56">
        <f t="shared" si="45"/>
        <v>3</v>
      </c>
      <c r="N38" s="56">
        <f t="shared" si="46"/>
        <v>0</v>
      </c>
      <c r="O38" s="56">
        <f t="shared" si="47"/>
        <v>1</v>
      </c>
      <c r="P38" s="56">
        <f t="shared" si="48"/>
        <v>0</v>
      </c>
      <c r="Q38" s="56">
        <f t="shared" si="49"/>
        <v>0</v>
      </c>
      <c r="R38" s="56"/>
      <c r="S38" s="55" t="s">
        <v>15</v>
      </c>
      <c r="T38" s="34"/>
      <c r="U38" s="295">
        <f>COUNTA(V3:V36)</f>
        <v>15</v>
      </c>
      <c r="V38" s="338">
        <f>U38/Resumo!C159</f>
        <v>0.44117647058823528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0</v>
      </c>
      <c r="G39" s="56">
        <f t="shared" si="40"/>
        <v>3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3</v>
      </c>
      <c r="N39" s="56">
        <f t="shared" si="46"/>
        <v>0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0</v>
      </c>
      <c r="G40" s="67">
        <f t="shared" si="40"/>
        <v>3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3</v>
      </c>
      <c r="N40" s="67">
        <f t="shared" si="46"/>
        <v>0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2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17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5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Btanco</v>
      </c>
      <c r="D43" s="49">
        <f>SUM(D44:D53)</f>
        <v>2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1</v>
      </c>
      <c r="S43" s="48" t="str">
        <f>C4</f>
        <v>Preto</v>
      </c>
      <c r="T43" s="34"/>
      <c r="U43" s="151" t="str">
        <f>IFERROR(VLOOKUP(V43,Resumo!$D$7:$E$147,2,FALSE),"")</f>
        <v>G</v>
      </c>
      <c r="V43" s="116" t="s">
        <v>77</v>
      </c>
      <c r="W43" s="116">
        <f t="shared" ref="W43:AC58" si="50">COUNTIFS($C$4:$C$131,$V43,$B$4:$B$131,W$42)+COUNTIFS($S$4:$S$131,$V43,$B$4:$B$131,W$42)</f>
        <v>5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Fabio</v>
      </c>
      <c r="D44" s="56"/>
      <c r="E44" s="56">
        <f t="shared" ref="E44:E53" si="51">IF((C44=""),0,IF($D$43=$R$43,1,IF($D$43&gt;$R$43,3,IF($D$43&lt;$R$43,0))))</f>
        <v>3</v>
      </c>
      <c r="F44" s="56">
        <f t="shared" ref="F44:F53" si="52">$D$43</f>
        <v>2</v>
      </c>
      <c r="G44" s="56">
        <f t="shared" ref="G44:G53" si="53">$R$43</f>
        <v>1</v>
      </c>
      <c r="H44" s="56">
        <f t="shared" ref="H44:H53" si="54">IF((C44=""),0,IF($D$43&gt;$R$43,1,0))</f>
        <v>1</v>
      </c>
      <c r="I44" s="56">
        <f t="shared" ref="I44:I53" si="55">IF((C44=""),0,IF($D$43=$R$43,1,0))</f>
        <v>0</v>
      </c>
      <c r="J44" s="56">
        <f t="shared" ref="J44:J53" si="56">IF((C44=""),0,IF($D$43&lt;$R$43,1,0))</f>
        <v>0</v>
      </c>
      <c r="K44" s="57"/>
      <c r="L44" s="56">
        <f t="shared" ref="L44:L53" si="57">IF((S44=""),0,IF($D$43=$R$43,1,IF($D$43&lt;$R$43,3,IF($D$43&gt;$R$43,0))))</f>
        <v>0</v>
      </c>
      <c r="M44" s="56">
        <f t="shared" ref="M44:M53" si="58">$R$43</f>
        <v>1</v>
      </c>
      <c r="N44" s="56">
        <f t="shared" ref="N44:N53" si="59">$D$43</f>
        <v>2</v>
      </c>
      <c r="O44" s="56">
        <f t="shared" ref="O44:O53" si="60">IF((S44=""),0,IF($D$43&lt;$R$43,1,0))</f>
        <v>0</v>
      </c>
      <c r="P44" s="56">
        <f t="shared" ref="P44:P53" si="61">IF((S44=""),0,IF($D$43=$R$43,1,0))</f>
        <v>0</v>
      </c>
      <c r="Q44" s="56">
        <f t="shared" ref="Q44:Q53" si="62">IF((S44=""),0,IF($D$43&gt;$R$43,1,0))</f>
        <v>1</v>
      </c>
      <c r="R44" s="56"/>
      <c r="S44" s="55" t="str">
        <f>$S$5</f>
        <v>Ralph</v>
      </c>
      <c r="T44" s="34"/>
      <c r="U44" s="153" t="str">
        <f>IFERROR(VLOOKUP(V44,Resumo!$D$7:$E$147,2,FALSE),"")</f>
        <v>G</v>
      </c>
      <c r="V44" s="114" t="s">
        <v>164</v>
      </c>
      <c r="W44" s="114">
        <f t="shared" si="50"/>
        <v>5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 t="s">
        <v>84</v>
      </c>
      <c r="D45" s="56"/>
      <c r="E45" s="56">
        <f t="shared" si="51"/>
        <v>3</v>
      </c>
      <c r="F45" s="56">
        <f t="shared" si="52"/>
        <v>2</v>
      </c>
      <c r="G45" s="56">
        <f t="shared" si="53"/>
        <v>1</v>
      </c>
      <c r="H45" s="56">
        <f t="shared" si="54"/>
        <v>1</v>
      </c>
      <c r="I45" s="56">
        <f t="shared" si="55"/>
        <v>0</v>
      </c>
      <c r="J45" s="56">
        <f t="shared" si="56"/>
        <v>0</v>
      </c>
      <c r="K45" s="57"/>
      <c r="L45" s="56">
        <f t="shared" si="57"/>
        <v>0</v>
      </c>
      <c r="M45" s="56">
        <f t="shared" si="58"/>
        <v>1</v>
      </c>
      <c r="N45" s="56">
        <f t="shared" si="59"/>
        <v>2</v>
      </c>
      <c r="O45" s="56">
        <f t="shared" si="60"/>
        <v>0</v>
      </c>
      <c r="P45" s="56">
        <f t="shared" si="61"/>
        <v>0</v>
      </c>
      <c r="Q45" s="56">
        <f t="shared" si="62"/>
        <v>1</v>
      </c>
      <c r="R45" s="56"/>
      <c r="S45" s="55" t="s">
        <v>227</v>
      </c>
      <c r="T45" s="34"/>
      <c r="U45" s="153" t="str">
        <f>IFERROR(VLOOKUP(V45,Resumo!$D$7:$E$147,2,FALSE),"")</f>
        <v>V</v>
      </c>
      <c r="V45" s="114" t="s">
        <v>13</v>
      </c>
      <c r="W45" s="114">
        <f t="shared" si="50"/>
        <v>0</v>
      </c>
      <c r="X45" s="114">
        <f t="shared" si="50"/>
        <v>0</v>
      </c>
      <c r="Y45" s="114">
        <f t="shared" si="50"/>
        <v>0</v>
      </c>
      <c r="Z45" s="114">
        <f t="shared" si="50"/>
        <v>0</v>
      </c>
      <c r="AA45" s="114">
        <f t="shared" si="50"/>
        <v>5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 t="s">
        <v>247</v>
      </c>
      <c r="D46" s="56"/>
      <c r="E46" s="56">
        <f t="shared" si="51"/>
        <v>3</v>
      </c>
      <c r="F46" s="56">
        <f t="shared" si="52"/>
        <v>2</v>
      </c>
      <c r="G46" s="56">
        <f t="shared" si="53"/>
        <v>1</v>
      </c>
      <c r="H46" s="56">
        <f t="shared" si="54"/>
        <v>1</v>
      </c>
      <c r="I46" s="56">
        <f t="shared" si="55"/>
        <v>0</v>
      </c>
      <c r="J46" s="56">
        <f t="shared" si="56"/>
        <v>0</v>
      </c>
      <c r="K46" s="57"/>
      <c r="L46" s="56">
        <f t="shared" si="57"/>
        <v>0</v>
      </c>
      <c r="M46" s="56">
        <f t="shared" si="58"/>
        <v>1</v>
      </c>
      <c r="N46" s="56">
        <f t="shared" si="59"/>
        <v>2</v>
      </c>
      <c r="O46" s="56">
        <f t="shared" si="60"/>
        <v>0</v>
      </c>
      <c r="P46" s="56">
        <f t="shared" si="61"/>
        <v>0</v>
      </c>
      <c r="Q46" s="56">
        <f t="shared" si="62"/>
        <v>1</v>
      </c>
      <c r="R46" s="56"/>
      <c r="S46" s="55" t="s">
        <v>173</v>
      </c>
      <c r="T46" s="34"/>
      <c r="U46" s="153" t="str">
        <f>IFERROR(VLOOKUP(V46,Resumo!$D$7:$E$147,2,FALSE),"")</f>
        <v>L</v>
      </c>
      <c r="V46" s="114" t="s">
        <v>114</v>
      </c>
      <c r="W46" s="114">
        <f t="shared" si="50"/>
        <v>0</v>
      </c>
      <c r="X46" s="114">
        <f t="shared" si="50"/>
        <v>0</v>
      </c>
      <c r="Y46" s="114">
        <f t="shared" si="50"/>
        <v>1</v>
      </c>
      <c r="Z46" s="114">
        <f t="shared" si="50"/>
        <v>4</v>
      </c>
      <c r="AA46" s="114">
        <f t="shared" si="50"/>
        <v>0</v>
      </c>
      <c r="AB46" s="114">
        <f t="shared" si="50"/>
        <v>0</v>
      </c>
      <c r="AC46" s="154">
        <f t="shared" si="50"/>
        <v>0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 t="s">
        <v>146</v>
      </c>
      <c r="D47" s="56"/>
      <c r="E47" s="56">
        <f t="shared" si="51"/>
        <v>3</v>
      </c>
      <c r="F47" s="56">
        <f t="shared" si="52"/>
        <v>2</v>
      </c>
      <c r="G47" s="56">
        <f t="shared" si="53"/>
        <v>1</v>
      </c>
      <c r="H47" s="56">
        <f t="shared" si="54"/>
        <v>1</v>
      </c>
      <c r="I47" s="56">
        <f t="shared" si="55"/>
        <v>0</v>
      </c>
      <c r="J47" s="56">
        <f t="shared" si="56"/>
        <v>0</v>
      </c>
      <c r="K47" s="57"/>
      <c r="L47" s="56">
        <f t="shared" si="57"/>
        <v>0</v>
      </c>
      <c r="M47" s="56">
        <f t="shared" si="58"/>
        <v>1</v>
      </c>
      <c r="N47" s="56">
        <f t="shared" si="59"/>
        <v>2</v>
      </c>
      <c r="O47" s="56">
        <f t="shared" si="60"/>
        <v>0</v>
      </c>
      <c r="P47" s="56">
        <f t="shared" si="61"/>
        <v>0</v>
      </c>
      <c r="Q47" s="56">
        <f t="shared" si="62"/>
        <v>1</v>
      </c>
      <c r="R47" s="56"/>
      <c r="S47" s="55" t="s">
        <v>114</v>
      </c>
      <c r="T47" s="34"/>
      <c r="U47" s="153" t="str">
        <f>IFERROR(VLOOKUP(V47,Resumo!$D$7:$E$147,2,FALSE),"")</f>
        <v>A</v>
      </c>
      <c r="V47" s="114" t="s">
        <v>148</v>
      </c>
      <c r="W47" s="114">
        <f t="shared" si="50"/>
        <v>0</v>
      </c>
      <c r="X47" s="114">
        <f t="shared" si="50"/>
        <v>0</v>
      </c>
      <c r="Y47" s="114">
        <f t="shared" si="50"/>
        <v>0</v>
      </c>
      <c r="Z47" s="114">
        <f t="shared" si="50"/>
        <v>0</v>
      </c>
      <c r="AA47" s="114">
        <f t="shared" si="50"/>
        <v>0</v>
      </c>
      <c r="AB47" s="114">
        <f t="shared" si="50"/>
        <v>0</v>
      </c>
      <c r="AC47" s="154">
        <f t="shared" si="50"/>
        <v>4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 t="s">
        <v>142</v>
      </c>
      <c r="D48" s="56">
        <v>1</v>
      </c>
      <c r="E48" s="56">
        <f t="shared" si="51"/>
        <v>3</v>
      </c>
      <c r="F48" s="56">
        <f t="shared" si="52"/>
        <v>2</v>
      </c>
      <c r="G48" s="56">
        <f t="shared" si="53"/>
        <v>1</v>
      </c>
      <c r="H48" s="56">
        <f t="shared" si="54"/>
        <v>1</v>
      </c>
      <c r="I48" s="56">
        <f t="shared" si="55"/>
        <v>0</v>
      </c>
      <c r="J48" s="56">
        <f t="shared" si="56"/>
        <v>0</v>
      </c>
      <c r="K48" s="57"/>
      <c r="L48" s="56">
        <f t="shared" si="57"/>
        <v>0</v>
      </c>
      <c r="M48" s="56">
        <f t="shared" si="58"/>
        <v>1</v>
      </c>
      <c r="N48" s="56">
        <f t="shared" si="59"/>
        <v>2</v>
      </c>
      <c r="O48" s="56">
        <f t="shared" si="60"/>
        <v>0</v>
      </c>
      <c r="P48" s="56">
        <f t="shared" si="61"/>
        <v>0</v>
      </c>
      <c r="Q48" s="56">
        <f t="shared" si="62"/>
        <v>1</v>
      </c>
      <c r="R48" s="56">
        <v>1</v>
      </c>
      <c r="S48" s="55" t="s">
        <v>13</v>
      </c>
      <c r="T48" s="34"/>
      <c r="U48" s="153" t="str">
        <f>IFERROR(VLOOKUP(V48,Resumo!$D$7:$E$147,2,FALSE),"")</f>
        <v>L</v>
      </c>
      <c r="V48" s="114" t="s">
        <v>173</v>
      </c>
      <c r="W48" s="114">
        <f t="shared" si="50"/>
        <v>0</v>
      </c>
      <c r="X48" s="114">
        <f t="shared" si="50"/>
        <v>0</v>
      </c>
      <c r="Y48" s="114">
        <f t="shared" si="50"/>
        <v>5</v>
      </c>
      <c r="Z48" s="114">
        <f t="shared" si="50"/>
        <v>0</v>
      </c>
      <c r="AA48" s="114">
        <f t="shared" si="50"/>
        <v>0</v>
      </c>
      <c r="AB48" s="114">
        <f t="shared" si="50"/>
        <v>0</v>
      </c>
      <c r="AC48" s="154">
        <f t="shared" si="50"/>
        <v>0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 t="s">
        <v>15</v>
      </c>
      <c r="D49" s="56"/>
      <c r="E49" s="56">
        <f t="shared" si="51"/>
        <v>3</v>
      </c>
      <c r="F49" s="56">
        <f t="shared" si="52"/>
        <v>2</v>
      </c>
      <c r="G49" s="56">
        <f t="shared" si="53"/>
        <v>1</v>
      </c>
      <c r="H49" s="56">
        <f t="shared" si="54"/>
        <v>1</v>
      </c>
      <c r="I49" s="56">
        <f t="shared" si="55"/>
        <v>0</v>
      </c>
      <c r="J49" s="56">
        <f t="shared" si="56"/>
        <v>0</v>
      </c>
      <c r="K49" s="57"/>
      <c r="L49" s="56">
        <f t="shared" si="57"/>
        <v>0</v>
      </c>
      <c r="M49" s="56">
        <f t="shared" si="58"/>
        <v>1</v>
      </c>
      <c r="N49" s="56">
        <f t="shared" si="59"/>
        <v>2</v>
      </c>
      <c r="O49" s="56">
        <f t="shared" si="60"/>
        <v>0</v>
      </c>
      <c r="P49" s="56">
        <f t="shared" si="61"/>
        <v>0</v>
      </c>
      <c r="Q49" s="56">
        <f t="shared" si="62"/>
        <v>1</v>
      </c>
      <c r="R49" s="56"/>
      <c r="S49" s="55" t="s">
        <v>172</v>
      </c>
      <c r="T49" s="34"/>
      <c r="U49" s="153" t="str">
        <f>IFERROR(VLOOKUP(V49,Resumo!$D$7:$E$147,2,FALSE),"")</f>
        <v>L</v>
      </c>
      <c r="V49" s="114" t="s">
        <v>146</v>
      </c>
      <c r="W49" s="114">
        <f t="shared" si="50"/>
        <v>0</v>
      </c>
      <c r="X49" s="114">
        <f t="shared" si="50"/>
        <v>0</v>
      </c>
      <c r="Y49" s="114">
        <f t="shared" si="50"/>
        <v>0</v>
      </c>
      <c r="Z49" s="114">
        <f t="shared" si="50"/>
        <v>5</v>
      </c>
      <c r="AA49" s="114">
        <f t="shared" si="50"/>
        <v>0</v>
      </c>
      <c r="AB49" s="114">
        <f t="shared" si="50"/>
        <v>0</v>
      </c>
      <c r="AC49" s="154">
        <f t="shared" si="50"/>
        <v>0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 t="s">
        <v>147</v>
      </c>
      <c r="D50" s="56"/>
      <c r="E50" s="56">
        <f t="shared" si="51"/>
        <v>3</v>
      </c>
      <c r="F50" s="56">
        <f t="shared" si="52"/>
        <v>2</v>
      </c>
      <c r="G50" s="56">
        <f t="shared" si="53"/>
        <v>1</v>
      </c>
      <c r="H50" s="56">
        <f t="shared" si="54"/>
        <v>1</v>
      </c>
      <c r="I50" s="56">
        <f t="shared" si="55"/>
        <v>0</v>
      </c>
      <c r="J50" s="56">
        <f t="shared" si="56"/>
        <v>0</v>
      </c>
      <c r="K50" s="57"/>
      <c r="L50" s="56">
        <f t="shared" si="57"/>
        <v>0</v>
      </c>
      <c r="M50" s="56">
        <f t="shared" si="58"/>
        <v>1</v>
      </c>
      <c r="N50" s="56">
        <f t="shared" si="59"/>
        <v>2</v>
      </c>
      <c r="O50" s="56">
        <f t="shared" si="60"/>
        <v>0</v>
      </c>
      <c r="P50" s="56">
        <f t="shared" si="61"/>
        <v>0</v>
      </c>
      <c r="Q50" s="56">
        <f t="shared" si="62"/>
        <v>1</v>
      </c>
      <c r="R50" s="56"/>
      <c r="S50" s="55" t="s">
        <v>116</v>
      </c>
      <c r="T50" s="34"/>
      <c r="U50" s="153" t="str">
        <f>IFERROR(VLOOKUP(V50,Resumo!$D$7:$E$147,2,FALSE),"")</f>
        <v>M</v>
      </c>
      <c r="V50" s="114" t="s">
        <v>174</v>
      </c>
      <c r="W50" s="114">
        <f t="shared" si="50"/>
        <v>0</v>
      </c>
      <c r="X50" s="114">
        <f t="shared" si="50"/>
        <v>0</v>
      </c>
      <c r="Y50" s="114">
        <f t="shared" si="50"/>
        <v>0</v>
      </c>
      <c r="Z50" s="114">
        <f t="shared" si="50"/>
        <v>0</v>
      </c>
      <c r="AA50" s="114">
        <f t="shared" si="50"/>
        <v>0</v>
      </c>
      <c r="AB50" s="114">
        <f t="shared" si="50"/>
        <v>0</v>
      </c>
      <c r="AC50" s="154">
        <f t="shared" si="50"/>
        <v>4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 t="s">
        <v>148</v>
      </c>
      <c r="D51" s="56">
        <v>1</v>
      </c>
      <c r="E51" s="56">
        <f t="shared" si="51"/>
        <v>3</v>
      </c>
      <c r="F51" s="56">
        <f t="shared" si="52"/>
        <v>2</v>
      </c>
      <c r="G51" s="56">
        <f t="shared" si="53"/>
        <v>1</v>
      </c>
      <c r="H51" s="56">
        <f t="shared" si="54"/>
        <v>1</v>
      </c>
      <c r="I51" s="56">
        <f t="shared" si="55"/>
        <v>0</v>
      </c>
      <c r="J51" s="56">
        <f t="shared" si="56"/>
        <v>0</v>
      </c>
      <c r="K51" s="57"/>
      <c r="L51" s="56">
        <f t="shared" si="57"/>
        <v>0</v>
      </c>
      <c r="M51" s="56">
        <f t="shared" si="58"/>
        <v>1</v>
      </c>
      <c r="N51" s="56">
        <f t="shared" si="59"/>
        <v>2</v>
      </c>
      <c r="O51" s="56">
        <f t="shared" si="60"/>
        <v>0</v>
      </c>
      <c r="P51" s="56">
        <f t="shared" si="61"/>
        <v>0</v>
      </c>
      <c r="Q51" s="56">
        <f t="shared" si="62"/>
        <v>1</v>
      </c>
      <c r="R51" s="56"/>
      <c r="S51" s="55" t="s">
        <v>174</v>
      </c>
      <c r="T51" s="34"/>
      <c r="U51" s="153" t="str">
        <f>IFERROR(VLOOKUP(V51,Resumo!$D$7:$E$147,2,FALSE),"")</f>
        <v>M</v>
      </c>
      <c r="V51" s="114" t="s">
        <v>116</v>
      </c>
      <c r="W51" s="114">
        <f t="shared" si="50"/>
        <v>0</v>
      </c>
      <c r="X51" s="114">
        <f t="shared" si="50"/>
        <v>0</v>
      </c>
      <c r="Y51" s="114">
        <f t="shared" si="50"/>
        <v>0</v>
      </c>
      <c r="Z51" s="114">
        <f t="shared" si="50"/>
        <v>0</v>
      </c>
      <c r="AA51" s="114">
        <f t="shared" si="50"/>
        <v>0</v>
      </c>
      <c r="AB51" s="114">
        <f t="shared" si="50"/>
        <v>5</v>
      </c>
      <c r="AC51" s="154">
        <f t="shared" si="50"/>
        <v>0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2</v>
      </c>
      <c r="G52" s="56">
        <f t="shared" si="53"/>
        <v>1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1</v>
      </c>
      <c r="N52" s="56">
        <f t="shared" si="59"/>
        <v>2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V</v>
      </c>
      <c r="V52" s="114" t="s">
        <v>247</v>
      </c>
      <c r="W52" s="114">
        <f t="shared" si="50"/>
        <v>0</v>
      </c>
      <c r="X52" s="114">
        <f t="shared" si="50"/>
        <v>0</v>
      </c>
      <c r="Y52" s="114">
        <f t="shared" si="50"/>
        <v>1</v>
      </c>
      <c r="Z52" s="114">
        <f t="shared" si="50"/>
        <v>0</v>
      </c>
      <c r="AA52" s="114">
        <f t="shared" si="50"/>
        <v>4</v>
      </c>
      <c r="AB52" s="114">
        <f t="shared" si="50"/>
        <v>0</v>
      </c>
      <c r="AC52" s="154">
        <f t="shared" si="50"/>
        <v>0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2</v>
      </c>
      <c r="G53" s="67">
        <f t="shared" si="53"/>
        <v>1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1</v>
      </c>
      <c r="N53" s="67">
        <f t="shared" si="59"/>
        <v>2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Z</v>
      </c>
      <c r="V53" s="114" t="s">
        <v>142</v>
      </c>
      <c r="W53" s="114">
        <f t="shared" si="50"/>
        <v>0</v>
      </c>
      <c r="X53" s="114">
        <f t="shared" si="50"/>
        <v>0</v>
      </c>
      <c r="Y53" s="114">
        <f t="shared" si="50"/>
        <v>0</v>
      </c>
      <c r="Z53" s="114">
        <f t="shared" si="50"/>
        <v>0</v>
      </c>
      <c r="AA53" s="114">
        <f t="shared" si="50"/>
        <v>1</v>
      </c>
      <c r="AB53" s="114">
        <f t="shared" si="50"/>
        <v>3</v>
      </c>
      <c r="AC53" s="154">
        <f t="shared" si="50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M</v>
      </c>
      <c r="V54" s="114" t="s">
        <v>172</v>
      </c>
      <c r="W54" s="114">
        <f t="shared" si="50"/>
        <v>0</v>
      </c>
      <c r="X54" s="114">
        <f t="shared" si="50"/>
        <v>0</v>
      </c>
      <c r="Y54" s="114">
        <f t="shared" si="50"/>
        <v>0</v>
      </c>
      <c r="Z54" s="114">
        <f t="shared" si="50"/>
        <v>0</v>
      </c>
      <c r="AA54" s="114">
        <f t="shared" si="50"/>
        <v>0</v>
      </c>
      <c r="AB54" s="114">
        <f t="shared" si="50"/>
        <v>5</v>
      </c>
      <c r="AC54" s="154">
        <f t="shared" si="50"/>
        <v>0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M</v>
      </c>
      <c r="V55" s="114" t="s">
        <v>15</v>
      </c>
      <c r="W55" s="114">
        <f t="shared" si="50"/>
        <v>0</v>
      </c>
      <c r="X55" s="114">
        <f t="shared" si="50"/>
        <v>0</v>
      </c>
      <c r="Y55" s="114">
        <f t="shared" si="50"/>
        <v>0</v>
      </c>
      <c r="Z55" s="114">
        <f t="shared" si="50"/>
        <v>0</v>
      </c>
      <c r="AA55" s="114">
        <f t="shared" si="50"/>
        <v>0</v>
      </c>
      <c r="AB55" s="114">
        <f t="shared" si="50"/>
        <v>3</v>
      </c>
      <c r="AC55" s="154">
        <f t="shared" si="50"/>
        <v>2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 t="str">
        <f>C4</f>
        <v>Preto</v>
      </c>
      <c r="D56" s="49">
        <f>SUM(D57:D66)</f>
        <v>0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3</v>
      </c>
      <c r="S56" s="48" t="str">
        <f>S4</f>
        <v>Btanco</v>
      </c>
      <c r="T56" s="34"/>
      <c r="U56" s="153" t="str">
        <f>IFERROR(VLOOKUP(V56,Resumo!$D$7:$E$147,2,FALSE),"")</f>
        <v>Z</v>
      </c>
      <c r="V56" s="114" t="s">
        <v>84</v>
      </c>
      <c r="W56" s="114">
        <f t="shared" si="50"/>
        <v>0</v>
      </c>
      <c r="X56" s="114">
        <f t="shared" si="50"/>
        <v>5</v>
      </c>
      <c r="Y56" s="114">
        <f t="shared" si="50"/>
        <v>0</v>
      </c>
      <c r="Z56" s="114">
        <f t="shared" si="50"/>
        <v>0</v>
      </c>
      <c r="AA56" s="114">
        <f t="shared" si="50"/>
        <v>0</v>
      </c>
      <c r="AB56" s="114">
        <f t="shared" si="50"/>
        <v>0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 t="str">
        <f>C5</f>
        <v>Fabio</v>
      </c>
      <c r="D57" s="56"/>
      <c r="E57" s="56">
        <f t="shared" ref="E57:E66" si="63">IF((C57=""),0,IF($D$56=$R$56,1,IF($D$56&gt;$R$56,3,IF($D$56&lt;$R$56,0))))</f>
        <v>0</v>
      </c>
      <c r="F57" s="56">
        <f t="shared" ref="F57:F66" si="64">$D$56</f>
        <v>0</v>
      </c>
      <c r="G57" s="56">
        <f t="shared" ref="G57:G66" si="65">$R$56</f>
        <v>3</v>
      </c>
      <c r="H57" s="56">
        <f t="shared" ref="H57:H66" si="66">IF((C57=""),0,IF($D$56&gt;$R$56,1,0))</f>
        <v>0</v>
      </c>
      <c r="I57" s="56">
        <f t="shared" ref="I57:I66" si="67">IF((C57=""),0,IF($D$56=$R$56,1,0))</f>
        <v>0</v>
      </c>
      <c r="J57" s="56">
        <f t="shared" ref="J57:J66" si="68">IF((C57=""),0,IF($D$56&lt;$R$56,1,0))</f>
        <v>1</v>
      </c>
      <c r="K57" s="57"/>
      <c r="L57" s="56">
        <f t="shared" ref="L57:L66" si="69">IF((S57=""),0,IF($D$56=$R$56,1,IF($D$56&lt;$R$56,3,IF($D$56&gt;$R$56,0))))</f>
        <v>3</v>
      </c>
      <c r="M57" s="56">
        <f t="shared" ref="M57:M66" si="70">$R$56</f>
        <v>3</v>
      </c>
      <c r="N57" s="56">
        <f t="shared" ref="N57:N66" si="71">$D$56</f>
        <v>0</v>
      </c>
      <c r="O57" s="56">
        <f t="shared" ref="O57:O66" si="72">IF((S57=""),0,IF($D$56&lt;$R$56,1,0))</f>
        <v>1</v>
      </c>
      <c r="P57" s="56">
        <f t="shared" ref="P57:P66" si="73">IF((S57=""),0,IF($D$56=$R$56,1,0))</f>
        <v>0</v>
      </c>
      <c r="Q57" s="56">
        <f t="shared" ref="Q57:Q66" si="74">IF((S57=""),0,IF($D$56&gt;$R$56,1,0))</f>
        <v>0</v>
      </c>
      <c r="R57" s="56"/>
      <c r="S57" s="55" t="str">
        <f>S5</f>
        <v>Ralph</v>
      </c>
      <c r="T57" s="34"/>
      <c r="U57" s="153" t="str">
        <f>IFERROR(VLOOKUP(V57,Resumo!$D$7:$E$147,2,FALSE),"")</f>
        <v>M</v>
      </c>
      <c r="V57" s="114" t="s">
        <v>147</v>
      </c>
      <c r="W57" s="114">
        <f t="shared" si="50"/>
        <v>0</v>
      </c>
      <c r="X57" s="114">
        <f t="shared" si="50"/>
        <v>0</v>
      </c>
      <c r="Y57" s="114">
        <f t="shared" si="50"/>
        <v>0</v>
      </c>
      <c r="Z57" s="114">
        <f t="shared" si="50"/>
        <v>0</v>
      </c>
      <c r="AA57" s="114">
        <f t="shared" si="50"/>
        <v>0</v>
      </c>
      <c r="AB57" s="114">
        <f t="shared" si="50"/>
        <v>4</v>
      </c>
      <c r="AC57" s="154">
        <f t="shared" si="50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 t="s">
        <v>227</v>
      </c>
      <c r="D58" s="56"/>
      <c r="E58" s="56">
        <f t="shared" si="63"/>
        <v>0</v>
      </c>
      <c r="F58" s="56">
        <f t="shared" si="64"/>
        <v>0</v>
      </c>
      <c r="G58" s="56">
        <f t="shared" si="65"/>
        <v>3</v>
      </c>
      <c r="H58" s="56">
        <f t="shared" si="66"/>
        <v>0</v>
      </c>
      <c r="I58" s="56">
        <f t="shared" si="67"/>
        <v>0</v>
      </c>
      <c r="J58" s="56">
        <f t="shared" si="68"/>
        <v>1</v>
      </c>
      <c r="K58" s="57"/>
      <c r="L58" s="56">
        <f t="shared" si="69"/>
        <v>3</v>
      </c>
      <c r="M58" s="56">
        <f t="shared" si="70"/>
        <v>3</v>
      </c>
      <c r="N58" s="56">
        <f t="shared" si="71"/>
        <v>0</v>
      </c>
      <c r="O58" s="56">
        <f t="shared" si="72"/>
        <v>1</v>
      </c>
      <c r="P58" s="56">
        <f t="shared" si="73"/>
        <v>0</v>
      </c>
      <c r="Q58" s="56">
        <f t="shared" si="74"/>
        <v>0</v>
      </c>
      <c r="R58" s="56"/>
      <c r="S58" s="55" t="s">
        <v>84</v>
      </c>
      <c r="T58" s="34"/>
      <c r="U58" s="153" t="str">
        <f>IFERROR(VLOOKUP(V58,Resumo!$D$7:$E$147,2,FALSE),"")</f>
        <v/>
      </c>
      <c r="V58" s="114" t="s">
        <v>230</v>
      </c>
      <c r="W58" s="114">
        <f t="shared" si="50"/>
        <v>0</v>
      </c>
      <c r="X58" s="114">
        <f t="shared" si="50"/>
        <v>0</v>
      </c>
      <c r="Y58" s="114">
        <f t="shared" si="50"/>
        <v>3</v>
      </c>
      <c r="Z58" s="114">
        <f t="shared" si="50"/>
        <v>1</v>
      </c>
      <c r="AA58" s="114">
        <f t="shared" si="50"/>
        <v>0</v>
      </c>
      <c r="AB58" s="114">
        <f t="shared" si="50"/>
        <v>0</v>
      </c>
      <c r="AC58" s="154">
        <f t="shared" si="50"/>
        <v>0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 t="s">
        <v>173</v>
      </c>
      <c r="D59" s="56"/>
      <c r="E59" s="56">
        <f t="shared" si="63"/>
        <v>0</v>
      </c>
      <c r="F59" s="56">
        <f t="shared" si="64"/>
        <v>0</v>
      </c>
      <c r="G59" s="56">
        <f t="shared" si="65"/>
        <v>3</v>
      </c>
      <c r="H59" s="56">
        <f t="shared" si="66"/>
        <v>0</v>
      </c>
      <c r="I59" s="56">
        <f t="shared" si="67"/>
        <v>0</v>
      </c>
      <c r="J59" s="56">
        <f t="shared" si="68"/>
        <v>1</v>
      </c>
      <c r="K59" s="57"/>
      <c r="L59" s="56">
        <f t="shared" si="69"/>
        <v>3</v>
      </c>
      <c r="M59" s="56">
        <f t="shared" si="70"/>
        <v>3</v>
      </c>
      <c r="N59" s="56">
        <f t="shared" si="71"/>
        <v>0</v>
      </c>
      <c r="O59" s="56">
        <f t="shared" si="72"/>
        <v>1</v>
      </c>
      <c r="P59" s="56">
        <f t="shared" si="73"/>
        <v>0</v>
      </c>
      <c r="Q59" s="56">
        <f t="shared" si="74"/>
        <v>0</v>
      </c>
      <c r="R59" s="56"/>
      <c r="S59" s="55" t="s">
        <v>114</v>
      </c>
      <c r="T59" s="34"/>
      <c r="U59" s="153" t="str">
        <f>IFERROR(VLOOKUP(V59,Resumo!$D$7:$E$147,2,FALSE),"")</f>
        <v/>
      </c>
      <c r="V59" s="114" t="s">
        <v>227</v>
      </c>
      <c r="W59" s="114">
        <f t="shared" ref="W59:AC74" si="75">COUNTIFS($C$4:$C$131,$V59,$B$4:$B$131,W$42)+COUNTIFS($S$4:$S$131,$V59,$B$4:$B$131,W$42)</f>
        <v>0</v>
      </c>
      <c r="X59" s="114">
        <f t="shared" si="75"/>
        <v>5</v>
      </c>
      <c r="Y59" s="114">
        <f t="shared" si="75"/>
        <v>0</v>
      </c>
      <c r="Z59" s="114">
        <f t="shared" si="75"/>
        <v>0</v>
      </c>
      <c r="AA59" s="114">
        <f t="shared" si="75"/>
        <v>0</v>
      </c>
      <c r="AB59" s="114">
        <f t="shared" si="75"/>
        <v>0</v>
      </c>
      <c r="AC59" s="154">
        <f t="shared" si="75"/>
        <v>0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 t="s">
        <v>230</v>
      </c>
      <c r="D60" s="56"/>
      <c r="E60" s="56">
        <f t="shared" si="63"/>
        <v>0</v>
      </c>
      <c r="F60" s="56">
        <f t="shared" si="64"/>
        <v>0</v>
      </c>
      <c r="G60" s="56">
        <f t="shared" si="65"/>
        <v>3</v>
      </c>
      <c r="H60" s="56">
        <f t="shared" si="66"/>
        <v>0</v>
      </c>
      <c r="I60" s="56">
        <f t="shared" si="67"/>
        <v>0</v>
      </c>
      <c r="J60" s="56">
        <f t="shared" si="68"/>
        <v>1</v>
      </c>
      <c r="K60" s="57"/>
      <c r="L60" s="56">
        <f t="shared" si="69"/>
        <v>3</v>
      </c>
      <c r="M60" s="56">
        <f t="shared" si="70"/>
        <v>3</v>
      </c>
      <c r="N60" s="56">
        <f t="shared" si="71"/>
        <v>0</v>
      </c>
      <c r="O60" s="56">
        <f t="shared" si="72"/>
        <v>1</v>
      </c>
      <c r="P60" s="56">
        <f t="shared" si="73"/>
        <v>0</v>
      </c>
      <c r="Q60" s="56">
        <f t="shared" si="74"/>
        <v>0</v>
      </c>
      <c r="R60" s="56"/>
      <c r="S60" s="55" t="s">
        <v>146</v>
      </c>
      <c r="T60" s="34"/>
      <c r="U60" s="153" t="str">
        <f>IFERROR(VLOOKUP(V60,Resumo!$D$7:$E$147,2,FALSE),"")</f>
        <v/>
      </c>
      <c r="V60" s="114"/>
      <c r="W60" s="114">
        <f t="shared" si="75"/>
        <v>0</v>
      </c>
      <c r="X60" s="114">
        <f t="shared" si="75"/>
        <v>0</v>
      </c>
      <c r="Y60" s="114">
        <f t="shared" si="75"/>
        <v>0</v>
      </c>
      <c r="Z60" s="114">
        <f t="shared" si="75"/>
        <v>0</v>
      </c>
      <c r="AA60" s="114">
        <f t="shared" si="75"/>
        <v>0</v>
      </c>
      <c r="AB60" s="114">
        <f t="shared" si="75"/>
        <v>0</v>
      </c>
      <c r="AC60" s="154">
        <f t="shared" si="75"/>
        <v>0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 t="s">
        <v>13</v>
      </c>
      <c r="D61" s="56"/>
      <c r="E61" s="56">
        <f t="shared" si="63"/>
        <v>0</v>
      </c>
      <c r="F61" s="56">
        <f t="shared" si="64"/>
        <v>0</v>
      </c>
      <c r="G61" s="56">
        <f t="shared" si="65"/>
        <v>3</v>
      </c>
      <c r="H61" s="56">
        <f t="shared" si="66"/>
        <v>0</v>
      </c>
      <c r="I61" s="56">
        <f t="shared" si="67"/>
        <v>0</v>
      </c>
      <c r="J61" s="56">
        <f t="shared" si="68"/>
        <v>1</v>
      </c>
      <c r="K61" s="57"/>
      <c r="L61" s="56">
        <f t="shared" si="69"/>
        <v>3</v>
      </c>
      <c r="M61" s="56">
        <f t="shared" si="70"/>
        <v>3</v>
      </c>
      <c r="N61" s="56">
        <f t="shared" si="71"/>
        <v>0</v>
      </c>
      <c r="O61" s="56">
        <f t="shared" si="72"/>
        <v>1</v>
      </c>
      <c r="P61" s="56">
        <f t="shared" si="73"/>
        <v>0</v>
      </c>
      <c r="Q61" s="56">
        <f t="shared" si="74"/>
        <v>0</v>
      </c>
      <c r="R61" s="56"/>
      <c r="S61" s="55" t="s">
        <v>247</v>
      </c>
      <c r="T61" s="34"/>
      <c r="U61" s="153" t="str">
        <f>IFERROR(VLOOKUP(V61,Resumo!$D$7:$E$147,2,FALSE),"")</f>
        <v/>
      </c>
      <c r="V61" s="114"/>
      <c r="W61" s="114">
        <f t="shared" si="75"/>
        <v>0</v>
      </c>
      <c r="X61" s="114">
        <f t="shared" si="75"/>
        <v>0</v>
      </c>
      <c r="Y61" s="114">
        <f t="shared" si="75"/>
        <v>0</v>
      </c>
      <c r="Z61" s="114">
        <f t="shared" si="75"/>
        <v>0</v>
      </c>
      <c r="AA61" s="114">
        <f t="shared" si="75"/>
        <v>0</v>
      </c>
      <c r="AB61" s="114">
        <f t="shared" si="75"/>
        <v>0</v>
      </c>
      <c r="AC61" s="154">
        <f t="shared" si="75"/>
        <v>0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 t="s">
        <v>172</v>
      </c>
      <c r="D62" s="56"/>
      <c r="E62" s="56">
        <f t="shared" si="63"/>
        <v>0</v>
      </c>
      <c r="F62" s="56">
        <f t="shared" si="64"/>
        <v>0</v>
      </c>
      <c r="G62" s="56">
        <f t="shared" si="65"/>
        <v>3</v>
      </c>
      <c r="H62" s="56">
        <f t="shared" si="66"/>
        <v>0</v>
      </c>
      <c r="I62" s="56">
        <f t="shared" si="67"/>
        <v>0</v>
      </c>
      <c r="J62" s="56">
        <f t="shared" si="68"/>
        <v>1</v>
      </c>
      <c r="K62" s="57"/>
      <c r="L62" s="56">
        <f t="shared" si="69"/>
        <v>3</v>
      </c>
      <c r="M62" s="56">
        <f t="shared" si="70"/>
        <v>3</v>
      </c>
      <c r="N62" s="56">
        <f t="shared" si="71"/>
        <v>0</v>
      </c>
      <c r="O62" s="56">
        <f t="shared" si="72"/>
        <v>1</v>
      </c>
      <c r="P62" s="56">
        <f t="shared" si="73"/>
        <v>0</v>
      </c>
      <c r="Q62" s="56">
        <f t="shared" si="74"/>
        <v>0</v>
      </c>
      <c r="R62" s="56"/>
      <c r="S62" s="55" t="s">
        <v>15</v>
      </c>
      <c r="T62" s="34"/>
      <c r="U62" s="153" t="str">
        <f>IFERROR(VLOOKUP(V62,Resumo!$D$7:$E$147,2,FALSE),"")</f>
        <v/>
      </c>
      <c r="V62" s="114"/>
      <c r="W62" s="114">
        <f t="shared" si="75"/>
        <v>0</v>
      </c>
      <c r="X62" s="114">
        <f t="shared" si="75"/>
        <v>0</v>
      </c>
      <c r="Y62" s="114">
        <f t="shared" si="75"/>
        <v>0</v>
      </c>
      <c r="Z62" s="114">
        <f t="shared" si="75"/>
        <v>0</v>
      </c>
      <c r="AA62" s="114">
        <f t="shared" si="75"/>
        <v>0</v>
      </c>
      <c r="AB62" s="114">
        <f t="shared" si="75"/>
        <v>0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 t="s">
        <v>116</v>
      </c>
      <c r="D63" s="56"/>
      <c r="E63" s="56">
        <f t="shared" si="63"/>
        <v>0</v>
      </c>
      <c r="F63" s="56">
        <f t="shared" si="64"/>
        <v>0</v>
      </c>
      <c r="G63" s="56">
        <f t="shared" si="65"/>
        <v>3</v>
      </c>
      <c r="H63" s="56">
        <f t="shared" si="66"/>
        <v>0</v>
      </c>
      <c r="I63" s="56">
        <f t="shared" si="67"/>
        <v>0</v>
      </c>
      <c r="J63" s="56">
        <f t="shared" si="68"/>
        <v>1</v>
      </c>
      <c r="K63" s="57"/>
      <c r="L63" s="56">
        <f t="shared" si="69"/>
        <v>3</v>
      </c>
      <c r="M63" s="56">
        <f t="shared" si="70"/>
        <v>3</v>
      </c>
      <c r="N63" s="56">
        <f t="shared" si="71"/>
        <v>0</v>
      </c>
      <c r="O63" s="56">
        <f t="shared" si="72"/>
        <v>1</v>
      </c>
      <c r="P63" s="56">
        <f t="shared" si="73"/>
        <v>0</v>
      </c>
      <c r="Q63" s="56">
        <f t="shared" si="74"/>
        <v>0</v>
      </c>
      <c r="R63" s="56"/>
      <c r="S63" s="55" t="s">
        <v>147</v>
      </c>
      <c r="T63" s="34"/>
      <c r="U63" s="153" t="str">
        <f>IFERROR(VLOOKUP(V63,Resumo!$D$7:$E$147,2,FALSE),"")</f>
        <v/>
      </c>
      <c r="V63" s="114"/>
      <c r="W63" s="114">
        <f t="shared" si="75"/>
        <v>0</v>
      </c>
      <c r="X63" s="114">
        <f t="shared" si="75"/>
        <v>0</v>
      </c>
      <c r="Y63" s="114">
        <f t="shared" si="75"/>
        <v>0</v>
      </c>
      <c r="Z63" s="114">
        <f t="shared" si="75"/>
        <v>0</v>
      </c>
      <c r="AA63" s="114">
        <f t="shared" si="75"/>
        <v>0</v>
      </c>
      <c r="AB63" s="114">
        <f t="shared" si="75"/>
        <v>0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 t="s">
        <v>174</v>
      </c>
      <c r="D64" s="56"/>
      <c r="E64" s="56">
        <f t="shared" si="63"/>
        <v>0</v>
      </c>
      <c r="F64" s="56">
        <f t="shared" si="64"/>
        <v>0</v>
      </c>
      <c r="G64" s="56">
        <f t="shared" si="65"/>
        <v>3</v>
      </c>
      <c r="H64" s="56">
        <f t="shared" si="66"/>
        <v>0</v>
      </c>
      <c r="I64" s="56">
        <f t="shared" si="67"/>
        <v>0</v>
      </c>
      <c r="J64" s="56">
        <f t="shared" si="68"/>
        <v>1</v>
      </c>
      <c r="K64" s="57"/>
      <c r="L64" s="56">
        <f t="shared" si="69"/>
        <v>3</v>
      </c>
      <c r="M64" s="56">
        <f t="shared" si="70"/>
        <v>3</v>
      </c>
      <c r="N64" s="56">
        <f t="shared" si="71"/>
        <v>0</v>
      </c>
      <c r="O64" s="56">
        <f t="shared" si="72"/>
        <v>1</v>
      </c>
      <c r="P64" s="56">
        <f t="shared" si="73"/>
        <v>0</v>
      </c>
      <c r="Q64" s="56">
        <f t="shared" si="74"/>
        <v>0</v>
      </c>
      <c r="R64" s="56">
        <v>3</v>
      </c>
      <c r="S64" s="55" t="s">
        <v>148</v>
      </c>
      <c r="T64" s="34"/>
      <c r="U64" s="153" t="str">
        <f>IFERROR(VLOOKUP(V64,Resumo!$D$7:$E$147,2,FALSE),"")</f>
        <v/>
      </c>
      <c r="V64" s="114"/>
      <c r="W64" s="114">
        <f t="shared" si="75"/>
        <v>0</v>
      </c>
      <c r="X64" s="114">
        <f t="shared" si="75"/>
        <v>0</v>
      </c>
      <c r="Y64" s="114">
        <f t="shared" si="75"/>
        <v>0</v>
      </c>
      <c r="Z64" s="114">
        <f t="shared" si="75"/>
        <v>0</v>
      </c>
      <c r="AA64" s="114">
        <f t="shared" si="75"/>
        <v>0</v>
      </c>
      <c r="AB64" s="114">
        <f t="shared" si="75"/>
        <v>0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0</v>
      </c>
      <c r="G65" s="56">
        <f t="shared" si="65"/>
        <v>3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3</v>
      </c>
      <c r="N65" s="56">
        <f t="shared" si="71"/>
        <v>0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/>
      </c>
      <c r="V65" s="114"/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0</v>
      </c>
      <c r="AA65" s="114">
        <f t="shared" si="75"/>
        <v>0</v>
      </c>
      <c r="AB65" s="114">
        <f t="shared" si="75"/>
        <v>0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0</v>
      </c>
      <c r="G66" s="67">
        <f t="shared" si="65"/>
        <v>3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3</v>
      </c>
      <c r="N66" s="67">
        <f t="shared" si="71"/>
        <v>0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/>
      <c r="D69" s="49">
        <f>SUM(D70:D79)</f>
        <v>0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0</v>
      </c>
      <c r="S69" s="48"/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/>
      <c r="D70" s="56"/>
      <c r="E70" s="56">
        <f t="shared" ref="E70:E79" si="76">IF((C70=""),0,IF($D$69=$R$69,1,IF($D$69&gt;$R$69,3,IF($D$69&lt;$R$69,0))))</f>
        <v>0</v>
      </c>
      <c r="F70" s="56">
        <f t="shared" ref="F70:F79" si="77">$D$69</f>
        <v>0</v>
      </c>
      <c r="G70" s="56">
        <f t="shared" ref="G70:G79" si="78">$R$69</f>
        <v>0</v>
      </c>
      <c r="H70" s="56">
        <f t="shared" ref="H70:H79" si="79">IF((C70=""),0,IF($D$69&gt;$R$69,1,0))</f>
        <v>0</v>
      </c>
      <c r="I70" s="56">
        <f t="shared" ref="I70:I79" si="80">IF((C70=""),0,IF($D$69=$R$69,1,0))</f>
        <v>0</v>
      </c>
      <c r="J70" s="56">
        <f t="shared" ref="J70:J79" si="81">IF((C70=""),0,IF($D$69&lt;$R$69,1,0))</f>
        <v>0</v>
      </c>
      <c r="K70" s="57"/>
      <c r="L70" s="56">
        <f t="shared" ref="L70:L79" si="82">IF((S70=""),0,IF($D$69=$R$69,1,IF($D$69&lt;$R$69,3,IF($D$69&gt;$R$69,0))))</f>
        <v>0</v>
      </c>
      <c r="M70" s="56">
        <f t="shared" ref="M70:M79" si="83">$R$69</f>
        <v>0</v>
      </c>
      <c r="N70" s="56">
        <f t="shared" ref="N70:N79" si="84">$D$69</f>
        <v>0</v>
      </c>
      <c r="O70" s="56">
        <f t="shared" ref="O70:O79" si="85">IF((S70=""),0,IF($D$69&lt;$R$69,1,0))</f>
        <v>0</v>
      </c>
      <c r="P70" s="56">
        <f t="shared" ref="P70:P79" si="86">IF((S70=""),0,IF($D$69=$R$69,1,0))</f>
        <v>0</v>
      </c>
      <c r="Q70" s="56">
        <f t="shared" ref="Q70:Q79" si="87">IF((S70=""),0,IF($D$69&gt;$R$69,1,0))</f>
        <v>0</v>
      </c>
      <c r="R70" s="56"/>
      <c r="S70" s="55"/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/>
      <c r="D71" s="56"/>
      <c r="E71" s="56">
        <f t="shared" si="76"/>
        <v>0</v>
      </c>
      <c r="F71" s="56">
        <f t="shared" si="77"/>
        <v>0</v>
      </c>
      <c r="G71" s="56">
        <f t="shared" si="78"/>
        <v>0</v>
      </c>
      <c r="H71" s="56">
        <f t="shared" si="79"/>
        <v>0</v>
      </c>
      <c r="I71" s="56">
        <f t="shared" si="80"/>
        <v>0</v>
      </c>
      <c r="J71" s="56">
        <f t="shared" si="81"/>
        <v>0</v>
      </c>
      <c r="K71" s="57"/>
      <c r="L71" s="56">
        <f t="shared" si="82"/>
        <v>0</v>
      </c>
      <c r="M71" s="56">
        <f t="shared" si="83"/>
        <v>0</v>
      </c>
      <c r="N71" s="56">
        <f t="shared" si="84"/>
        <v>0</v>
      </c>
      <c r="O71" s="56">
        <f t="shared" si="85"/>
        <v>0</v>
      </c>
      <c r="P71" s="56">
        <f t="shared" si="86"/>
        <v>0</v>
      </c>
      <c r="Q71" s="56">
        <f t="shared" si="87"/>
        <v>0</v>
      </c>
      <c r="R71" s="56"/>
      <c r="S71" s="55"/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/>
      <c r="D72" s="56"/>
      <c r="E72" s="56">
        <f t="shared" si="76"/>
        <v>0</v>
      </c>
      <c r="F72" s="56">
        <f t="shared" si="77"/>
        <v>0</v>
      </c>
      <c r="G72" s="56">
        <f t="shared" si="78"/>
        <v>0</v>
      </c>
      <c r="H72" s="56">
        <f t="shared" si="79"/>
        <v>0</v>
      </c>
      <c r="I72" s="56">
        <f t="shared" si="80"/>
        <v>0</v>
      </c>
      <c r="J72" s="56">
        <f t="shared" si="81"/>
        <v>0</v>
      </c>
      <c r="K72" s="57"/>
      <c r="L72" s="56">
        <f t="shared" si="82"/>
        <v>0</v>
      </c>
      <c r="M72" s="56">
        <f t="shared" si="83"/>
        <v>0</v>
      </c>
      <c r="N72" s="56">
        <f t="shared" si="84"/>
        <v>0</v>
      </c>
      <c r="O72" s="56">
        <f t="shared" si="85"/>
        <v>0</v>
      </c>
      <c r="P72" s="56">
        <f t="shared" si="86"/>
        <v>0</v>
      </c>
      <c r="Q72" s="56">
        <f t="shared" si="87"/>
        <v>0</v>
      </c>
      <c r="R72" s="56"/>
      <c r="S72" s="55"/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/>
      <c r="D73" s="56"/>
      <c r="E73" s="56">
        <f t="shared" si="76"/>
        <v>0</v>
      </c>
      <c r="F73" s="56">
        <f t="shared" si="77"/>
        <v>0</v>
      </c>
      <c r="G73" s="56">
        <f t="shared" si="78"/>
        <v>0</v>
      </c>
      <c r="H73" s="56">
        <f t="shared" si="79"/>
        <v>0</v>
      </c>
      <c r="I73" s="56">
        <f t="shared" si="80"/>
        <v>0</v>
      </c>
      <c r="J73" s="56">
        <f t="shared" si="81"/>
        <v>0</v>
      </c>
      <c r="K73" s="57"/>
      <c r="L73" s="56">
        <f t="shared" si="82"/>
        <v>0</v>
      </c>
      <c r="M73" s="56">
        <f t="shared" si="83"/>
        <v>0</v>
      </c>
      <c r="N73" s="56">
        <f t="shared" si="84"/>
        <v>0</v>
      </c>
      <c r="O73" s="56">
        <f t="shared" si="85"/>
        <v>0</v>
      </c>
      <c r="P73" s="56">
        <f t="shared" si="86"/>
        <v>0</v>
      </c>
      <c r="Q73" s="56">
        <f t="shared" si="87"/>
        <v>0</v>
      </c>
      <c r="R73" s="56"/>
      <c r="S73" s="55"/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/>
      <c r="D74" s="56"/>
      <c r="E74" s="56">
        <f t="shared" si="76"/>
        <v>0</v>
      </c>
      <c r="F74" s="56">
        <f t="shared" si="77"/>
        <v>0</v>
      </c>
      <c r="G74" s="56">
        <f t="shared" si="78"/>
        <v>0</v>
      </c>
      <c r="H74" s="56">
        <f t="shared" si="79"/>
        <v>0</v>
      </c>
      <c r="I74" s="56">
        <f t="shared" si="80"/>
        <v>0</v>
      </c>
      <c r="J74" s="56">
        <f t="shared" si="81"/>
        <v>0</v>
      </c>
      <c r="K74" s="57"/>
      <c r="L74" s="56">
        <f t="shared" si="82"/>
        <v>0</v>
      </c>
      <c r="M74" s="56">
        <f t="shared" si="83"/>
        <v>0</v>
      </c>
      <c r="N74" s="56">
        <f t="shared" si="84"/>
        <v>0</v>
      </c>
      <c r="O74" s="56">
        <f t="shared" si="85"/>
        <v>0</v>
      </c>
      <c r="P74" s="56">
        <f t="shared" si="86"/>
        <v>0</v>
      </c>
      <c r="Q74" s="56">
        <f t="shared" si="87"/>
        <v>0</v>
      </c>
      <c r="R74" s="56"/>
      <c r="S74" s="55"/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/>
      <c r="D75" s="56"/>
      <c r="E75" s="56">
        <f t="shared" si="76"/>
        <v>0</v>
      </c>
      <c r="F75" s="56">
        <f t="shared" si="77"/>
        <v>0</v>
      </c>
      <c r="G75" s="56">
        <f t="shared" si="78"/>
        <v>0</v>
      </c>
      <c r="H75" s="56">
        <f t="shared" si="79"/>
        <v>0</v>
      </c>
      <c r="I75" s="56">
        <f t="shared" si="80"/>
        <v>0</v>
      </c>
      <c r="J75" s="56">
        <f t="shared" si="81"/>
        <v>0</v>
      </c>
      <c r="K75" s="57"/>
      <c r="L75" s="56">
        <f t="shared" si="82"/>
        <v>0</v>
      </c>
      <c r="M75" s="56">
        <f t="shared" si="83"/>
        <v>0</v>
      </c>
      <c r="N75" s="56">
        <f t="shared" si="84"/>
        <v>0</v>
      </c>
      <c r="O75" s="56">
        <f t="shared" si="85"/>
        <v>0</v>
      </c>
      <c r="P75" s="56">
        <f t="shared" si="86"/>
        <v>0</v>
      </c>
      <c r="Q75" s="56">
        <f t="shared" si="87"/>
        <v>0</v>
      </c>
      <c r="R75" s="56"/>
      <c r="S75" s="55"/>
      <c r="T75" s="34"/>
      <c r="U75" s="153" t="str">
        <f>IFERROR(VLOOKUP(V75,Resumo!$D$7:$E$147,2,FALSE),"")</f>
        <v/>
      </c>
      <c r="V75" s="114"/>
      <c r="W75" s="114">
        <f t="shared" ref="W75:AC76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/>
      <c r="D76" s="56"/>
      <c r="E76" s="56">
        <f t="shared" si="76"/>
        <v>0</v>
      </c>
      <c r="F76" s="56">
        <f t="shared" si="77"/>
        <v>0</v>
      </c>
      <c r="G76" s="56">
        <f t="shared" si="78"/>
        <v>0</v>
      </c>
      <c r="H76" s="56">
        <f t="shared" si="79"/>
        <v>0</v>
      </c>
      <c r="I76" s="56">
        <f t="shared" si="80"/>
        <v>0</v>
      </c>
      <c r="J76" s="56">
        <f t="shared" si="81"/>
        <v>0</v>
      </c>
      <c r="K76" s="57"/>
      <c r="L76" s="56">
        <f t="shared" si="82"/>
        <v>0</v>
      </c>
      <c r="M76" s="56">
        <f t="shared" si="83"/>
        <v>0</v>
      </c>
      <c r="N76" s="56">
        <f t="shared" si="84"/>
        <v>0</v>
      </c>
      <c r="O76" s="56">
        <f t="shared" si="85"/>
        <v>0</v>
      </c>
      <c r="P76" s="56">
        <f t="shared" si="86"/>
        <v>0</v>
      </c>
      <c r="Q76" s="56">
        <f t="shared" si="87"/>
        <v>0</v>
      </c>
      <c r="R76" s="56"/>
      <c r="S76" s="55"/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/>
      <c r="D77" s="56"/>
      <c r="E77" s="56">
        <f t="shared" si="76"/>
        <v>0</v>
      </c>
      <c r="F77" s="56">
        <f t="shared" si="77"/>
        <v>0</v>
      </c>
      <c r="G77" s="56">
        <f t="shared" si="78"/>
        <v>0</v>
      </c>
      <c r="H77" s="56">
        <f t="shared" si="79"/>
        <v>0</v>
      </c>
      <c r="I77" s="56">
        <f t="shared" si="80"/>
        <v>0</v>
      </c>
      <c r="J77" s="56">
        <f t="shared" si="81"/>
        <v>0</v>
      </c>
      <c r="K77" s="57"/>
      <c r="L77" s="56">
        <f t="shared" si="82"/>
        <v>0</v>
      </c>
      <c r="M77" s="56">
        <f t="shared" si="83"/>
        <v>0</v>
      </c>
      <c r="N77" s="56">
        <f t="shared" si="84"/>
        <v>0</v>
      </c>
      <c r="O77" s="56">
        <f t="shared" si="85"/>
        <v>0</v>
      </c>
      <c r="P77" s="56">
        <f t="shared" si="86"/>
        <v>0</v>
      </c>
      <c r="Q77" s="56">
        <f t="shared" si="87"/>
        <v>0</v>
      </c>
      <c r="R77" s="56"/>
      <c r="S77" s="55"/>
      <c r="T77" s="34"/>
      <c r="U77" s="118"/>
      <c r="V77" s="118"/>
      <c r="W77" s="118"/>
      <c r="X77" s="118"/>
      <c r="Y77" s="118"/>
      <c r="Z77" s="118"/>
      <c r="AA77" s="118"/>
      <c r="AB77" s="118"/>
      <c r="AC77" s="119"/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0</v>
      </c>
      <c r="G78" s="56">
        <f t="shared" si="78"/>
        <v>0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0</v>
      </c>
      <c r="N78" s="56">
        <f t="shared" si="84"/>
        <v>0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0</v>
      </c>
      <c r="G79" s="67">
        <f t="shared" si="78"/>
        <v>0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0</v>
      </c>
      <c r="N79" s="67">
        <f t="shared" si="84"/>
        <v>0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31:BG31"/>
    <mergeCell ref="BB32:BG33"/>
    <mergeCell ref="BB35:BG35"/>
    <mergeCell ref="BB36:BG37"/>
    <mergeCell ref="AA37:AA40"/>
    <mergeCell ref="AI37:AI40"/>
    <mergeCell ref="AG38:AG40"/>
    <mergeCell ref="AD37:AD40"/>
    <mergeCell ref="AE37:AE40"/>
    <mergeCell ref="AF37:AF40"/>
    <mergeCell ref="AH37:AH40"/>
    <mergeCell ref="U39:V39"/>
    <mergeCell ref="U40:V40"/>
    <mergeCell ref="AB37:AB40"/>
    <mergeCell ref="AC37:AC40"/>
    <mergeCell ref="U37:V37"/>
    <mergeCell ref="W37:W40"/>
    <mergeCell ref="X37:X40"/>
    <mergeCell ref="Y37:Y40"/>
    <mergeCell ref="Z37:Z40"/>
    <mergeCell ref="BB22:BG22"/>
    <mergeCell ref="BB23:BG24"/>
    <mergeCell ref="AU27:AZ27"/>
    <mergeCell ref="BI27:BN27"/>
    <mergeCell ref="AU28:AZ29"/>
    <mergeCell ref="BI28:BN29"/>
    <mergeCell ref="BB8:BG8"/>
    <mergeCell ref="BB9:BG10"/>
    <mergeCell ref="AV14:BA14"/>
    <mergeCell ref="BH14:BM14"/>
    <mergeCell ref="AV15:BA16"/>
    <mergeCell ref="BH15:BM16"/>
  </mergeCells>
  <conditionalFormatting sqref="C4">
    <cfRule type="cellIs" dxfId="1280" priority="23" operator="equal">
      <formula>"Laranja"</formula>
    </cfRule>
    <cfRule type="cellIs" dxfId="1279" priority="29" operator="equal">
      <formula>"Vermelho"</formula>
    </cfRule>
    <cfRule type="cellIs" dxfId="1278" priority="28" operator="equal">
      <formula>"Verde"</formula>
    </cfRule>
    <cfRule type="cellIs" dxfId="1277" priority="27" operator="equal">
      <formula>"Amarelo"</formula>
    </cfRule>
    <cfRule type="cellIs" dxfId="1276" priority="26" operator="equal">
      <formula>"Cinza"</formula>
    </cfRule>
    <cfRule type="cellIs" dxfId="1275" priority="25" operator="equal">
      <formula>"Roxo"</formula>
    </cfRule>
    <cfRule type="cellIs" dxfId="1274" priority="24" operator="equal">
      <formula>"Preto"</formula>
    </cfRule>
    <cfRule type="cellIs" dxfId="1273" priority="30" operator="equal">
      <formula>"Azul"</formula>
    </cfRule>
  </conditionalFormatting>
  <conditionalFormatting sqref="C17">
    <cfRule type="cellIs" dxfId="1272" priority="41" operator="equal">
      <formula>"Roxo"</formula>
    </cfRule>
    <cfRule type="cellIs" dxfId="1271" priority="42" operator="equal">
      <formula>"Cinza"</formula>
    </cfRule>
    <cfRule type="cellIs" dxfId="1270" priority="43" operator="equal">
      <formula>"Amarelo"</formula>
    </cfRule>
    <cfRule type="cellIs" dxfId="1269" priority="44" operator="equal">
      <formula>"Verde"</formula>
    </cfRule>
    <cfRule type="cellIs" dxfId="1268" priority="39" operator="equal">
      <formula>"Laranja"</formula>
    </cfRule>
    <cfRule type="cellIs" dxfId="1267" priority="46" operator="equal">
      <formula>"Azul"</formula>
    </cfRule>
    <cfRule type="cellIs" dxfId="1266" priority="40" operator="equal">
      <formula>"Preto"</formula>
    </cfRule>
    <cfRule type="cellIs" dxfId="1265" priority="45" operator="equal">
      <formula>"Vermelho"</formula>
    </cfRule>
  </conditionalFormatting>
  <conditionalFormatting sqref="C30">
    <cfRule type="cellIs" dxfId="1264" priority="55" operator="equal">
      <formula>"Laranja"</formula>
    </cfRule>
    <cfRule type="cellIs" dxfId="1263" priority="62" operator="equal">
      <formula>"Azul"</formula>
    </cfRule>
    <cfRule type="cellIs" dxfId="1262" priority="60" operator="equal">
      <formula>"Verde"</formula>
    </cfRule>
    <cfRule type="cellIs" dxfId="1261" priority="59" operator="equal">
      <formula>"Amarelo"</formula>
    </cfRule>
    <cfRule type="cellIs" dxfId="1260" priority="58" operator="equal">
      <formula>"Cinza"</formula>
    </cfRule>
    <cfRule type="cellIs" dxfId="1259" priority="61" operator="equal">
      <formula>"Vermelho"</formula>
    </cfRule>
    <cfRule type="cellIs" dxfId="1258" priority="57" operator="equal">
      <formula>"Roxo"</formula>
    </cfRule>
    <cfRule type="cellIs" dxfId="1257" priority="56" operator="equal">
      <formula>"Preto"</formula>
    </cfRule>
  </conditionalFormatting>
  <conditionalFormatting sqref="C43">
    <cfRule type="cellIs" dxfId="1256" priority="78" operator="equal">
      <formula>"Azul"</formula>
    </cfRule>
    <cfRule type="cellIs" dxfId="1255" priority="77" operator="equal">
      <formula>"Vermelho"</formula>
    </cfRule>
    <cfRule type="cellIs" dxfId="1254" priority="76" operator="equal">
      <formula>"Verde"</formula>
    </cfRule>
    <cfRule type="cellIs" dxfId="1253" priority="75" operator="equal">
      <formula>"Amarelo"</formula>
    </cfRule>
    <cfRule type="cellIs" dxfId="1252" priority="74" operator="equal">
      <formula>"Cinza"</formula>
    </cfRule>
    <cfRule type="cellIs" dxfId="1251" priority="73" operator="equal">
      <formula>"Roxo"</formula>
    </cfRule>
    <cfRule type="cellIs" dxfId="1250" priority="71" operator="equal">
      <formula>"Laranja"</formula>
    </cfRule>
    <cfRule type="cellIs" dxfId="1249" priority="72" operator="equal">
      <formula>"Preto"</formula>
    </cfRule>
  </conditionalFormatting>
  <conditionalFormatting sqref="C56">
    <cfRule type="cellIs" dxfId="1248" priority="89" operator="equal">
      <formula>"Roxo"</formula>
    </cfRule>
    <cfRule type="cellIs" dxfId="1247" priority="87" operator="equal">
      <formula>"Laranja"</formula>
    </cfRule>
    <cfRule type="cellIs" dxfId="1246" priority="90" operator="equal">
      <formula>"Cinza"</formula>
    </cfRule>
    <cfRule type="cellIs" dxfId="1245" priority="91" operator="equal">
      <formula>"Amarelo"</formula>
    </cfRule>
    <cfRule type="cellIs" dxfId="1244" priority="92" operator="equal">
      <formula>"Verde"</formula>
    </cfRule>
    <cfRule type="cellIs" dxfId="1243" priority="93" operator="equal">
      <formula>"Vermelho"</formula>
    </cfRule>
    <cfRule type="cellIs" dxfId="1242" priority="94" operator="equal">
      <formula>"Azul"</formula>
    </cfRule>
    <cfRule type="cellIs" dxfId="1241" priority="88" operator="equal">
      <formula>"Preto"</formula>
    </cfRule>
  </conditionalFormatting>
  <conditionalFormatting sqref="C69">
    <cfRule type="cellIs" dxfId="1240" priority="103" operator="equal">
      <formula>"Laranja"</formula>
    </cfRule>
    <cfRule type="cellIs" dxfId="1239" priority="108" operator="equal">
      <formula>"Verde"</formula>
    </cfRule>
    <cfRule type="cellIs" dxfId="1238" priority="107" operator="equal">
      <formula>"Amarelo"</formula>
    </cfRule>
    <cfRule type="cellIs" dxfId="1237" priority="106" operator="equal">
      <formula>"Cinza"</formula>
    </cfRule>
    <cfRule type="cellIs" dxfId="1236" priority="105" operator="equal">
      <formula>"Roxo"</formula>
    </cfRule>
    <cfRule type="cellIs" dxfId="1235" priority="104" operator="equal">
      <formula>"Preto"</formula>
    </cfRule>
    <cfRule type="cellIs" dxfId="1234" priority="110" operator="equal">
      <formula>"Azul"</formula>
    </cfRule>
    <cfRule type="cellIs" dxfId="1233" priority="109" operator="equal">
      <formula>"Vermelho"</formula>
    </cfRule>
  </conditionalFormatting>
  <conditionalFormatting sqref="C82">
    <cfRule type="cellIs" dxfId="1232" priority="126" operator="equal">
      <formula>"Azul"</formula>
    </cfRule>
    <cfRule type="cellIs" dxfId="1231" priority="119" operator="equal">
      <formula>"Laranja"</formula>
    </cfRule>
    <cfRule type="cellIs" dxfId="1230" priority="120" operator="equal">
      <formula>"Preto"</formula>
    </cfRule>
    <cfRule type="cellIs" dxfId="1229" priority="121" operator="equal">
      <formula>"Roxo"</formula>
    </cfRule>
    <cfRule type="cellIs" dxfId="1228" priority="122" operator="equal">
      <formula>"Cinza"</formula>
    </cfRule>
    <cfRule type="cellIs" dxfId="1227" priority="123" operator="equal">
      <formula>"Amarelo"</formula>
    </cfRule>
    <cfRule type="cellIs" dxfId="1226" priority="124" operator="equal">
      <formula>"Verde"</formula>
    </cfRule>
    <cfRule type="cellIs" dxfId="1225" priority="125" operator="equal">
      <formula>"Vermelho"</formula>
    </cfRule>
  </conditionalFormatting>
  <conditionalFormatting sqref="C95">
    <cfRule type="cellIs" dxfId="1224" priority="142" operator="equal">
      <formula>"Azul"</formula>
    </cfRule>
    <cfRule type="cellIs" dxfId="1223" priority="141" operator="equal">
      <formula>"Vermelho"</formula>
    </cfRule>
    <cfRule type="cellIs" dxfId="1222" priority="140" operator="equal">
      <formula>"Verde"</formula>
    </cfRule>
    <cfRule type="cellIs" dxfId="1221" priority="139" operator="equal">
      <formula>"Amarelo"</formula>
    </cfRule>
    <cfRule type="cellIs" dxfId="1220" priority="138" operator="equal">
      <formula>"Cinza"</formula>
    </cfRule>
    <cfRule type="cellIs" dxfId="1219" priority="137" operator="equal">
      <formula>"Roxo"</formula>
    </cfRule>
    <cfRule type="cellIs" dxfId="1218" priority="136" operator="equal">
      <formula>"Preto"</formula>
    </cfRule>
    <cfRule type="cellIs" dxfId="1217" priority="135" operator="equal">
      <formula>"Laranja"</formula>
    </cfRule>
  </conditionalFormatting>
  <conditionalFormatting sqref="C108">
    <cfRule type="cellIs" dxfId="1216" priority="154" operator="equal">
      <formula>"Cinza"</formula>
    </cfRule>
    <cfRule type="cellIs" dxfId="1215" priority="153" operator="equal">
      <formula>"Roxo"</formula>
    </cfRule>
    <cfRule type="cellIs" dxfId="1214" priority="152" operator="equal">
      <formula>"Preto"</formula>
    </cfRule>
    <cfRule type="cellIs" dxfId="1213" priority="151" operator="equal">
      <formula>"Laranja"</formula>
    </cfRule>
    <cfRule type="cellIs" dxfId="1212" priority="158" operator="equal">
      <formula>"Azul"</formula>
    </cfRule>
    <cfRule type="cellIs" dxfId="1211" priority="157" operator="equal">
      <formula>"Vermelho"</formula>
    </cfRule>
    <cfRule type="cellIs" dxfId="1210" priority="156" operator="equal">
      <formula>"Verde"</formula>
    </cfRule>
    <cfRule type="cellIs" dxfId="1209" priority="155" operator="equal">
      <formula>"Amarelo"</formula>
    </cfRule>
  </conditionalFormatting>
  <conditionalFormatting sqref="C121">
    <cfRule type="cellIs" dxfId="1208" priority="174" operator="equal">
      <formula>"Azul"</formula>
    </cfRule>
    <cfRule type="cellIs" dxfId="1207" priority="168" operator="equal">
      <formula>"Preto"</formula>
    </cfRule>
    <cfRule type="cellIs" dxfId="1206" priority="167" operator="equal">
      <formula>"Laranja"</formula>
    </cfRule>
    <cfRule type="cellIs" dxfId="1205" priority="169" operator="equal">
      <formula>"Roxo"</formula>
    </cfRule>
    <cfRule type="cellIs" dxfId="1204" priority="170" operator="equal">
      <formula>"Cinza"</formula>
    </cfRule>
    <cfRule type="cellIs" dxfId="1203" priority="171" operator="equal">
      <formula>"Amarelo"</formula>
    </cfRule>
    <cfRule type="cellIs" dxfId="1202" priority="172" operator="equal">
      <formula>"Verde"</formula>
    </cfRule>
    <cfRule type="cellIs" dxfId="1201" priority="173" operator="equal">
      <formula>"Vermelho"</formula>
    </cfRule>
  </conditionalFormatting>
  <conditionalFormatting sqref="S4">
    <cfRule type="cellIs" dxfId="1200" priority="31" operator="equal">
      <formula>"Laranja"</formula>
    </cfRule>
    <cfRule type="cellIs" dxfId="1199" priority="35" operator="equal">
      <formula>"Amarelo"</formula>
    </cfRule>
    <cfRule type="cellIs" dxfId="1198" priority="36" operator="equal">
      <formula>"Verde"</formula>
    </cfRule>
    <cfRule type="cellIs" dxfId="1197" priority="38" operator="equal">
      <formula>"Azul"</formula>
    </cfRule>
    <cfRule type="cellIs" dxfId="1196" priority="32" operator="equal">
      <formula>"Preto"</formula>
    </cfRule>
    <cfRule type="cellIs" dxfId="1195" priority="33" operator="equal">
      <formula>"Roxo"</formula>
    </cfRule>
    <cfRule type="cellIs" dxfId="1194" priority="34" operator="equal">
      <formula>"Cinza"</formula>
    </cfRule>
    <cfRule type="cellIs" dxfId="1193" priority="37" operator="equal">
      <formula>"Vermelho"</formula>
    </cfRule>
  </conditionalFormatting>
  <conditionalFormatting sqref="S17">
    <cfRule type="cellIs" dxfId="1192" priority="52" operator="equal">
      <formula>"Verde"</formula>
    </cfRule>
    <cfRule type="cellIs" dxfId="1191" priority="53" operator="equal">
      <formula>"Vermelho"</formula>
    </cfRule>
    <cfRule type="cellIs" dxfId="1190" priority="54" operator="equal">
      <formula>"Azul"</formula>
    </cfRule>
    <cfRule type="cellIs" dxfId="1189" priority="47" operator="equal">
      <formula>"Laranja"</formula>
    </cfRule>
    <cfRule type="cellIs" dxfId="1188" priority="48" operator="equal">
      <formula>"Preto"</formula>
    </cfRule>
    <cfRule type="cellIs" dxfId="1187" priority="49" operator="equal">
      <formula>"Roxo"</formula>
    </cfRule>
    <cfRule type="cellIs" dxfId="1186" priority="50" operator="equal">
      <formula>"Cinza"</formula>
    </cfRule>
    <cfRule type="cellIs" dxfId="1185" priority="51" operator="equal">
      <formula>"Amarelo"</formula>
    </cfRule>
  </conditionalFormatting>
  <conditionalFormatting sqref="S30">
    <cfRule type="cellIs" dxfId="1184" priority="67" operator="equal">
      <formula>"Amarelo"</formula>
    </cfRule>
    <cfRule type="cellIs" dxfId="1183" priority="68" operator="equal">
      <formula>"Verde"</formula>
    </cfRule>
    <cfRule type="cellIs" dxfId="1182" priority="69" operator="equal">
      <formula>"Vermelho"</formula>
    </cfRule>
    <cfRule type="cellIs" dxfId="1181" priority="70" operator="equal">
      <formula>"Azul"</formula>
    </cfRule>
    <cfRule type="cellIs" dxfId="1180" priority="63" operator="equal">
      <formula>"Laranja"</formula>
    </cfRule>
    <cfRule type="cellIs" dxfId="1179" priority="64" operator="equal">
      <formula>"Preto"</formula>
    </cfRule>
    <cfRule type="cellIs" dxfId="1178" priority="65" operator="equal">
      <formula>"Roxo"</formula>
    </cfRule>
    <cfRule type="cellIs" dxfId="1177" priority="66" operator="equal">
      <formula>"Cinza"</formula>
    </cfRule>
  </conditionalFormatting>
  <conditionalFormatting sqref="S43">
    <cfRule type="cellIs" dxfId="1176" priority="82" operator="equal">
      <formula>"Cinza"</formula>
    </cfRule>
    <cfRule type="cellIs" dxfId="1175" priority="81" operator="equal">
      <formula>"Roxo"</formula>
    </cfRule>
    <cfRule type="cellIs" dxfId="1174" priority="80" operator="equal">
      <formula>"Preto"</formula>
    </cfRule>
    <cfRule type="cellIs" dxfId="1173" priority="79" operator="equal">
      <formula>"Laranja"</formula>
    </cfRule>
    <cfRule type="cellIs" dxfId="1172" priority="84" operator="equal">
      <formula>"Verde"</formula>
    </cfRule>
    <cfRule type="cellIs" dxfId="1171" priority="85" operator="equal">
      <formula>"Vermelho"</formula>
    </cfRule>
    <cfRule type="cellIs" dxfId="1170" priority="83" operator="equal">
      <formula>"Amarelo"</formula>
    </cfRule>
    <cfRule type="cellIs" dxfId="1169" priority="86" operator="equal">
      <formula>"Azul"</formula>
    </cfRule>
  </conditionalFormatting>
  <conditionalFormatting sqref="S56">
    <cfRule type="cellIs" dxfId="1168" priority="102" operator="equal">
      <formula>"Azul"</formula>
    </cfRule>
    <cfRule type="cellIs" dxfId="1167" priority="101" operator="equal">
      <formula>"Vermelho"</formula>
    </cfRule>
    <cfRule type="cellIs" dxfId="1166" priority="100" operator="equal">
      <formula>"Verde"</formula>
    </cfRule>
    <cfRule type="cellIs" dxfId="1165" priority="99" operator="equal">
      <formula>"Amarelo"</formula>
    </cfRule>
    <cfRule type="cellIs" dxfId="1164" priority="98" operator="equal">
      <formula>"Cinza"</formula>
    </cfRule>
    <cfRule type="cellIs" dxfId="1163" priority="97" operator="equal">
      <formula>"Roxo"</formula>
    </cfRule>
    <cfRule type="cellIs" dxfId="1162" priority="96" operator="equal">
      <formula>"Preto"</formula>
    </cfRule>
    <cfRule type="cellIs" dxfId="1161" priority="95" operator="equal">
      <formula>"Laranja"</formula>
    </cfRule>
  </conditionalFormatting>
  <conditionalFormatting sqref="S69">
    <cfRule type="cellIs" dxfId="1160" priority="111" operator="equal">
      <formula>"Laranja"</formula>
    </cfRule>
    <cfRule type="cellIs" dxfId="1159" priority="112" operator="equal">
      <formula>"Preto"</formula>
    </cfRule>
    <cfRule type="cellIs" dxfId="1158" priority="113" operator="equal">
      <formula>"Roxo"</formula>
    </cfRule>
    <cfRule type="cellIs" dxfId="1157" priority="114" operator="equal">
      <formula>"Cinza"</formula>
    </cfRule>
    <cfRule type="cellIs" dxfId="1156" priority="115" operator="equal">
      <formula>"Amarelo"</formula>
    </cfRule>
    <cfRule type="cellIs" dxfId="1155" priority="116" operator="equal">
      <formula>"Verde"</formula>
    </cfRule>
    <cfRule type="cellIs" dxfId="1154" priority="117" operator="equal">
      <formula>"Vermelho"</formula>
    </cfRule>
    <cfRule type="cellIs" dxfId="1153" priority="118" operator="equal">
      <formula>"Azul"</formula>
    </cfRule>
  </conditionalFormatting>
  <conditionalFormatting sqref="S82">
    <cfRule type="cellIs" dxfId="1152" priority="128" operator="equal">
      <formula>"Preto"</formula>
    </cfRule>
    <cfRule type="cellIs" dxfId="1151" priority="129" operator="equal">
      <formula>"Roxo"</formula>
    </cfRule>
    <cfRule type="cellIs" dxfId="1150" priority="130" operator="equal">
      <formula>"Cinza"</formula>
    </cfRule>
    <cfRule type="cellIs" dxfId="1149" priority="131" operator="equal">
      <formula>"Amarelo"</formula>
    </cfRule>
    <cfRule type="cellIs" dxfId="1148" priority="132" operator="equal">
      <formula>"Verde"</formula>
    </cfRule>
    <cfRule type="cellIs" dxfId="1147" priority="133" operator="equal">
      <formula>"Vermelho"</formula>
    </cfRule>
    <cfRule type="cellIs" dxfId="1146" priority="134" operator="equal">
      <formula>"Azul"</formula>
    </cfRule>
    <cfRule type="cellIs" dxfId="1145" priority="127" operator="equal">
      <formula>"Laranja"</formula>
    </cfRule>
  </conditionalFormatting>
  <conditionalFormatting sqref="S95">
    <cfRule type="cellIs" dxfId="1144" priority="144" operator="equal">
      <formula>"Preto"</formula>
    </cfRule>
    <cfRule type="cellIs" dxfId="1143" priority="150" operator="equal">
      <formula>"Azul"</formula>
    </cfRule>
    <cfRule type="cellIs" dxfId="1142" priority="149" operator="equal">
      <formula>"Vermelho"</formula>
    </cfRule>
    <cfRule type="cellIs" dxfId="1141" priority="148" operator="equal">
      <formula>"Verde"</formula>
    </cfRule>
    <cfRule type="cellIs" dxfId="1140" priority="147" operator="equal">
      <formula>"Amarelo"</formula>
    </cfRule>
    <cfRule type="cellIs" dxfId="1139" priority="146" operator="equal">
      <formula>"Cinza"</formula>
    </cfRule>
    <cfRule type="cellIs" dxfId="1138" priority="145" operator="equal">
      <formula>"Roxo"</formula>
    </cfRule>
    <cfRule type="cellIs" dxfId="1137" priority="143" operator="equal">
      <formula>"Laranja"</formula>
    </cfRule>
  </conditionalFormatting>
  <conditionalFormatting sqref="S108">
    <cfRule type="cellIs" dxfId="1136" priority="159" operator="equal">
      <formula>"Laranja"</formula>
    </cfRule>
    <cfRule type="cellIs" dxfId="1135" priority="160" operator="equal">
      <formula>"Preto"</formula>
    </cfRule>
    <cfRule type="cellIs" dxfId="1134" priority="161" operator="equal">
      <formula>"Roxo"</formula>
    </cfRule>
    <cfRule type="cellIs" dxfId="1133" priority="162" operator="equal">
      <formula>"Cinza"</formula>
    </cfRule>
    <cfRule type="cellIs" dxfId="1132" priority="163" operator="equal">
      <formula>"Amarelo"</formula>
    </cfRule>
    <cfRule type="cellIs" dxfId="1131" priority="164" operator="equal">
      <formula>"Verde"</formula>
    </cfRule>
    <cfRule type="cellIs" dxfId="1130" priority="166" operator="equal">
      <formula>"Azul"</formula>
    </cfRule>
    <cfRule type="cellIs" dxfId="1129" priority="165" operator="equal">
      <formula>"Vermelho"</formula>
    </cfRule>
  </conditionalFormatting>
  <conditionalFormatting sqref="S121">
    <cfRule type="cellIs" dxfId="1128" priority="175" operator="equal">
      <formula>"Laranja"</formula>
    </cfRule>
    <cfRule type="cellIs" dxfId="1127" priority="176" operator="equal">
      <formula>"Preto"</formula>
    </cfRule>
    <cfRule type="cellIs" dxfId="1126" priority="177" operator="equal">
      <formula>"Roxo"</formula>
    </cfRule>
    <cfRule type="cellIs" dxfId="1125" priority="178" operator="equal">
      <formula>"Cinza"</formula>
    </cfRule>
    <cfRule type="cellIs" dxfId="1124" priority="179" operator="equal">
      <formula>"Amarelo"</formula>
    </cfRule>
    <cfRule type="cellIs" dxfId="1123" priority="180" operator="equal">
      <formula>"Verde"</formula>
    </cfRule>
    <cfRule type="cellIs" dxfId="1122" priority="181" operator="equal">
      <formula>"Vermelho"</formula>
    </cfRule>
    <cfRule type="cellIs" dxfId="1121" priority="182" operator="equal">
      <formula>"Azul"</formula>
    </cfRule>
  </conditionalFormatting>
  <conditionalFormatting sqref="W43:AC76 AF44:AF45 AI44:AI45">
    <cfRule type="cellIs" dxfId="1120" priority="15" operator="greaterThan">
      <formula>0</formula>
    </cfRule>
  </conditionalFormatting>
  <conditionalFormatting sqref="AD3:AD5">
    <cfRule type="top10" dxfId="1119" priority="183" rank="1"/>
  </conditionalFormatting>
  <conditionalFormatting sqref="AD6:AD10">
    <cfRule type="top10" dxfId="1118" priority="14" rank="1"/>
  </conditionalFormatting>
  <conditionalFormatting sqref="AD11:AD18">
    <cfRule type="top10" dxfId="1117" priority="13" rank="2"/>
  </conditionalFormatting>
  <conditionalFormatting sqref="AD19:AD23">
    <cfRule type="top10" dxfId="1116" priority="12" rank="1"/>
  </conditionalFormatting>
  <conditionalFormatting sqref="AD24:AD31">
    <cfRule type="top10" dxfId="1115" priority="11" rank="2"/>
  </conditionalFormatting>
  <conditionalFormatting sqref="AD32:AD36">
    <cfRule type="top10" dxfId="1114" priority="10" rank="1"/>
  </conditionalFormatting>
  <conditionalFormatting sqref="AE3:AE36">
    <cfRule type="cellIs" dxfId="1113" priority="1" operator="equal">
      <formula>2</formula>
    </cfRule>
  </conditionalFormatting>
  <conditionalFormatting sqref="AF3:AF5">
    <cfRule type="top10" dxfId="1112" priority="22" rank="1"/>
  </conditionalFormatting>
  <conditionalFormatting sqref="AF6:AF10">
    <cfRule type="top10" dxfId="1111" priority="21" rank="1"/>
  </conditionalFormatting>
  <conditionalFormatting sqref="AF11:AF18">
    <cfRule type="top10" dxfId="1110" priority="20" rank="2"/>
  </conditionalFormatting>
  <conditionalFormatting sqref="AF19:AF23">
    <cfRule type="top10" dxfId="1109" priority="19" rank="1"/>
  </conditionalFormatting>
  <conditionalFormatting sqref="AF24:AF31">
    <cfRule type="top10" dxfId="1108" priority="18" rank="2"/>
  </conditionalFormatting>
  <conditionalFormatting sqref="AF32:AF36">
    <cfRule type="top10" dxfId="1107" priority="17" rank="1"/>
  </conditionalFormatting>
  <conditionalFormatting sqref="AG3:AG36">
    <cfRule type="cellIs" dxfId="1106" priority="16" operator="greaterThan">
      <formula>0</formula>
    </cfRule>
  </conditionalFormatting>
  <conditionalFormatting sqref="AH3:AH5">
    <cfRule type="top10" dxfId="1105" priority="7" bottom="1" rank="1"/>
  </conditionalFormatting>
  <conditionalFormatting sqref="AH6:AH10">
    <cfRule type="top10" dxfId="1104" priority="6" bottom="1" rank="1"/>
  </conditionalFormatting>
  <conditionalFormatting sqref="AH11:AH18">
    <cfRule type="top10" dxfId="1103" priority="5" bottom="1" rank="2"/>
  </conditionalFormatting>
  <conditionalFormatting sqref="AH19:AH23">
    <cfRule type="top10" dxfId="1102" priority="4" bottom="1" rank="1"/>
  </conditionalFormatting>
  <conditionalFormatting sqref="AH1:AI1">
    <cfRule type="cellIs" dxfId="1101" priority="8" operator="equal">
      <formula>2</formula>
    </cfRule>
    <cfRule type="cellIs" dxfId="1100" priority="9" operator="equal">
      <formula>1</formula>
    </cfRule>
  </conditionalFormatting>
  <conditionalFormatting sqref="AI24:AI31">
    <cfRule type="top10" dxfId="1099" priority="3" rank="2"/>
  </conditionalFormatting>
  <conditionalFormatting sqref="AI32:AI36">
    <cfRule type="top10" dxfId="1098" priority="2" rank="1"/>
  </conditionalFormatting>
  <pageMargins left="0.7" right="0.7" top="0.75" bottom="0.75" header="0" footer="0"/>
  <pageSetup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E8096-7601-4005-936A-DB7E5D660E62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W29" sqref="W29"/>
      <selection pane="topRight" activeCell="W29" sqref="W29"/>
      <selection pane="bottomLeft" activeCell="W29" sqref="W29"/>
      <selection pane="bottomRight" activeCell="BB11" sqref="BB11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W37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77</v>
      </c>
      <c r="W3" s="169">
        <f t="shared" ref="W3:W36" si="0">COUNTIF($C$2:$C$123,V3)+COUNTIF($S$2:$S$123,V3)</f>
        <v>5</v>
      </c>
      <c r="X3" s="164">
        <f t="shared" ref="X3:X36" si="1">SUMIF($C$2:$C$123,V3,$F$2:$F$123)+SUMIF($S$2:$S$123,V3,$M$2:$M$123)</f>
        <v>7</v>
      </c>
      <c r="Y3" s="164">
        <f t="shared" ref="Y3:Y36" si="2">SUMIF($C$2:$C$123,V3,$G$2:$G$123)+SUMIF($S$2:$S$123,V3,$N$2:$N$123)</f>
        <v>8</v>
      </c>
      <c r="Z3" s="164">
        <f t="shared" ref="Z3:Z36" si="3">SUMIF($C$2:$C$123,V3,$H$2:$H$123)+SUMIF($S$2:$S$123,V3,$O$2:$O$123)</f>
        <v>2</v>
      </c>
      <c r="AA3" s="164">
        <f>SUMIF($C$2:$C$123,V3,$I$2:$I$123)+SUMIF($S$2:$S$123,V3,$P$2:P$123)</f>
        <v>1</v>
      </c>
      <c r="AB3" s="174">
        <f t="shared" ref="AB3:AB36" si="4">SUMIF($C$2:$C$123,V3,$J$2:$J$123)+SUMIF($S$2:$S$123,V3,$Q$2:$Q$123)</f>
        <v>2</v>
      </c>
      <c r="AC3" s="180">
        <f t="shared" ref="AC3:AC36" si="5">SUMIF($C$2:$C$123,V3,$E$2:$E$123)+SUMIF($S$2:$S$123,V3,$L$2:$L$123)</f>
        <v>7</v>
      </c>
      <c r="AD3" s="183">
        <f t="shared" ref="AD3:AD36" si="6">IFERROR(IF(W3&gt;=($AI$42*$AI$43),(AC3)/(W3*3),"-"),"-")</f>
        <v>0.46666666666666667</v>
      </c>
      <c r="AE3" s="180">
        <f>IF(W3&gt;0,IF(AH3=MIN($AH$3:$AH$5),2,0),)</f>
        <v>0</v>
      </c>
      <c r="AF3" s="190">
        <f>IF(W3&gt;0,IF(AD3=MAX($AD$3:$AD$5),AC3+AE3+2,AC3+AE3),)</f>
        <v>9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1.6</v>
      </c>
      <c r="AI3" s="206">
        <f>IFERROR(IF(W3&gt;=($AI$42*$AI$43),X3/W3,"-"),"-")</f>
        <v>1.4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199</v>
      </c>
      <c r="D4" s="49">
        <f>SUM(D5:D14)</f>
        <v>1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3</v>
      </c>
      <c r="S4" s="149" t="s">
        <v>198</v>
      </c>
      <c r="T4" s="34"/>
      <c r="U4" s="159" t="s">
        <v>18</v>
      </c>
      <c r="V4" s="197" t="s">
        <v>164</v>
      </c>
      <c r="W4" s="170">
        <f t="shared" si="0"/>
        <v>5</v>
      </c>
      <c r="X4" s="52">
        <f t="shared" si="1"/>
        <v>8</v>
      </c>
      <c r="Y4" s="52">
        <f t="shared" si="2"/>
        <v>7</v>
      </c>
      <c r="Z4" s="52">
        <f t="shared" si="3"/>
        <v>2</v>
      </c>
      <c r="AA4" s="52">
        <f>SUMIF($C$2:$C$123,V4,$I$2:$I$123)+SUMIF($S$2:$S$123,V4,$P$2:P$123)</f>
        <v>1</v>
      </c>
      <c r="AB4" s="171">
        <f t="shared" si="4"/>
        <v>2</v>
      </c>
      <c r="AC4" s="178">
        <f t="shared" si="5"/>
        <v>7</v>
      </c>
      <c r="AD4" s="181">
        <f t="shared" si="6"/>
        <v>0.46666666666666667</v>
      </c>
      <c r="AE4" s="178">
        <f>IF(W4&gt;0,IF(AH4=MIN($AH$3:$AH$5),2,0),)</f>
        <v>2</v>
      </c>
      <c r="AF4" s="191">
        <f>IF(W4&gt;0,IF(AD4=MAX($AD$3:$AD$5),AC4+AE4+2,AC4+AE4),)</f>
        <v>11</v>
      </c>
      <c r="AG4" s="187">
        <f t="shared" si="7"/>
        <v>0</v>
      </c>
      <c r="AH4" s="53">
        <f t="shared" si="8"/>
        <v>1.4</v>
      </c>
      <c r="AI4" s="207">
        <f t="shared" ref="AI4:AI36" si="9">IFERROR(IF(W4&gt;=($AI$42*$AI$43),X4/W4,"-"),"-")</f>
        <v>1.6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77</v>
      </c>
      <c r="D5" s="56"/>
      <c r="E5" s="56">
        <f t="shared" ref="E5:E14" si="10">IF((C5=""),0,IF($D$4=$R$4,1,IF($D$4&gt;$R$4,3,IF($D$4&lt;$R$4,0))))</f>
        <v>0</v>
      </c>
      <c r="F5" s="56">
        <f t="shared" ref="F5:F14" si="11">$D$4</f>
        <v>1</v>
      </c>
      <c r="G5" s="56">
        <f t="shared" ref="G5:G14" si="12">$R$4</f>
        <v>3</v>
      </c>
      <c r="H5" s="56">
        <f t="shared" ref="H5:H14" si="13">IF((C5=""),0,IF($D$4&gt;$R$4,1,0))</f>
        <v>0</v>
      </c>
      <c r="I5" s="56">
        <f t="shared" ref="I5:I14" si="14">IF((C5=""),0,IF($D$4=$R$4,1,0))</f>
        <v>0</v>
      </c>
      <c r="J5" s="56">
        <f t="shared" ref="J5:J14" si="15">IF((C5=""),0,IF($D$4&lt;$R$4,1,0))</f>
        <v>1</v>
      </c>
      <c r="K5" s="57"/>
      <c r="L5" s="56">
        <f t="shared" ref="L5:L14" si="16">IF((S5=""),0,IF($D$4=$R$4,1,IF($D$4&lt;$R$4,3,IF($D$4&gt;$R$4,0))))</f>
        <v>3</v>
      </c>
      <c r="M5" s="56">
        <f t="shared" ref="M5:M14" si="17">$R$4</f>
        <v>3</v>
      </c>
      <c r="N5" s="56">
        <f t="shared" ref="N5:N14" si="18">$D$4</f>
        <v>1</v>
      </c>
      <c r="O5" s="56">
        <f t="shared" ref="O5:O14" si="19">IF((S5=""),0,IF($D$4&lt;$R$4,1,0))</f>
        <v>1</v>
      </c>
      <c r="P5" s="56">
        <f t="shared" ref="P5:P14" si="20">IF((S5=""),0,IF($D$4=$R$4,1,0))</f>
        <v>0</v>
      </c>
      <c r="Q5" s="56">
        <f t="shared" ref="Q5:Q14" si="21">IF((S5=""),0,IF($D$4&gt;$R$4,1,0))</f>
        <v>0</v>
      </c>
      <c r="R5" s="56"/>
      <c r="S5" s="55" t="s">
        <v>164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112</v>
      </c>
      <c r="D6" s="56"/>
      <c r="E6" s="56">
        <f t="shared" si="10"/>
        <v>0</v>
      </c>
      <c r="F6" s="56">
        <f t="shared" si="11"/>
        <v>1</v>
      </c>
      <c r="G6" s="56">
        <f t="shared" si="12"/>
        <v>3</v>
      </c>
      <c r="H6" s="56">
        <f t="shared" si="13"/>
        <v>0</v>
      </c>
      <c r="I6" s="56">
        <f t="shared" si="14"/>
        <v>0</v>
      </c>
      <c r="J6" s="56">
        <f t="shared" si="15"/>
        <v>1</v>
      </c>
      <c r="K6" s="57"/>
      <c r="L6" s="56">
        <f t="shared" si="16"/>
        <v>3</v>
      </c>
      <c r="M6" s="56">
        <f t="shared" si="17"/>
        <v>3</v>
      </c>
      <c r="N6" s="56">
        <f t="shared" si="18"/>
        <v>1</v>
      </c>
      <c r="O6" s="56">
        <f t="shared" si="19"/>
        <v>1</v>
      </c>
      <c r="P6" s="56">
        <f t="shared" si="20"/>
        <v>0</v>
      </c>
      <c r="Q6" s="56">
        <f t="shared" si="21"/>
        <v>0</v>
      </c>
      <c r="R6" s="56"/>
      <c r="S6" s="55" t="s">
        <v>142</v>
      </c>
      <c r="T6" s="34"/>
      <c r="U6" s="163" t="s">
        <v>78</v>
      </c>
      <c r="V6" s="199" t="s">
        <v>112</v>
      </c>
      <c r="W6" s="169">
        <f t="shared" si="0"/>
        <v>3</v>
      </c>
      <c r="X6" s="164">
        <f t="shared" si="1"/>
        <v>3</v>
      </c>
      <c r="Y6" s="164">
        <f t="shared" si="2"/>
        <v>7</v>
      </c>
      <c r="Z6" s="164">
        <f t="shared" si="3"/>
        <v>0</v>
      </c>
      <c r="AA6" s="164">
        <f>SUMIF($C$2:$C$123,V6,$I$2:$I$123)+SUMIF($S$2:$S$123,V6,$P$2:P$123)</f>
        <v>1</v>
      </c>
      <c r="AB6" s="174">
        <f t="shared" si="4"/>
        <v>2</v>
      </c>
      <c r="AC6" s="180">
        <f t="shared" si="5"/>
        <v>1</v>
      </c>
      <c r="AD6" s="183">
        <f t="shared" si="6"/>
        <v>0.1111111111111111</v>
      </c>
      <c r="AE6" s="180">
        <f>IF(W6&gt;0,IF(AH6=MIN($AH$6:$AH$10),2,0),)</f>
        <v>0</v>
      </c>
      <c r="AF6" s="190">
        <f>IF(W6&gt;0,IF(AD6=MAX($AD$6:$AD$10),AC6+AE6+2,AC6+AE6),)</f>
        <v>1</v>
      </c>
      <c r="AG6" s="189">
        <f t="shared" si="7"/>
        <v>0</v>
      </c>
      <c r="AH6" s="165">
        <f t="shared" si="8"/>
        <v>2.3333333333333335</v>
      </c>
      <c r="AI6" s="206">
        <f t="shared" si="9"/>
        <v>1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144</v>
      </c>
      <c r="D7" s="56"/>
      <c r="E7" s="56">
        <f t="shared" si="10"/>
        <v>0</v>
      </c>
      <c r="F7" s="56">
        <f t="shared" si="11"/>
        <v>1</v>
      </c>
      <c r="G7" s="56">
        <f t="shared" si="12"/>
        <v>3</v>
      </c>
      <c r="H7" s="56">
        <f t="shared" si="13"/>
        <v>0</v>
      </c>
      <c r="I7" s="56">
        <f t="shared" si="14"/>
        <v>0</v>
      </c>
      <c r="J7" s="56">
        <f t="shared" si="15"/>
        <v>1</v>
      </c>
      <c r="K7" s="57"/>
      <c r="L7" s="56">
        <f t="shared" si="16"/>
        <v>3</v>
      </c>
      <c r="M7" s="56">
        <f t="shared" si="17"/>
        <v>3</v>
      </c>
      <c r="N7" s="56">
        <f t="shared" si="18"/>
        <v>1</v>
      </c>
      <c r="O7" s="56">
        <f t="shared" si="19"/>
        <v>1</v>
      </c>
      <c r="P7" s="56">
        <f t="shared" si="20"/>
        <v>0</v>
      </c>
      <c r="Q7" s="56">
        <f t="shared" si="21"/>
        <v>0</v>
      </c>
      <c r="R7" s="56"/>
      <c r="S7" s="55" t="s">
        <v>146</v>
      </c>
      <c r="T7" s="34"/>
      <c r="U7" s="166" t="s">
        <v>78</v>
      </c>
      <c r="V7" s="200" t="s">
        <v>142</v>
      </c>
      <c r="W7" s="170">
        <f t="shared" si="0"/>
        <v>4</v>
      </c>
      <c r="X7" s="52">
        <f t="shared" si="1"/>
        <v>7</v>
      </c>
      <c r="Y7" s="52">
        <f t="shared" si="2"/>
        <v>6</v>
      </c>
      <c r="Z7" s="52">
        <f t="shared" si="3"/>
        <v>2</v>
      </c>
      <c r="AA7" s="52">
        <f>SUMIF($C$2:$C$123,V7,$I$2:$I$123)+SUMIF($S$2:$S$123,V7,$P$2:P$123)</f>
        <v>1</v>
      </c>
      <c r="AB7" s="171">
        <f t="shared" si="4"/>
        <v>1</v>
      </c>
      <c r="AC7" s="178">
        <f t="shared" si="5"/>
        <v>7</v>
      </c>
      <c r="AD7" s="181">
        <f t="shared" si="6"/>
        <v>0.58333333333333337</v>
      </c>
      <c r="AE7" s="178">
        <f>IF(W7&gt;0,IF(AH7=MIN($AH$6:$AH$10),2,0),)</f>
        <v>2</v>
      </c>
      <c r="AF7" s="191">
        <f>IF(W7&gt;0,IF(AD7=MAX($AD$6:$AD$10),AC7+AE7+2,AC7+AE7),)</f>
        <v>11</v>
      </c>
      <c r="AG7" s="187">
        <f t="shared" si="7"/>
        <v>1</v>
      </c>
      <c r="AH7" s="53">
        <f t="shared" si="8"/>
        <v>1.5</v>
      </c>
      <c r="AI7" s="207">
        <f t="shared" si="9"/>
        <v>1.75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173</v>
      </c>
      <c r="D8" s="56"/>
      <c r="E8" s="56">
        <f t="shared" si="10"/>
        <v>0</v>
      </c>
      <c r="F8" s="56">
        <f t="shared" si="11"/>
        <v>1</v>
      </c>
      <c r="G8" s="56">
        <f t="shared" si="12"/>
        <v>3</v>
      </c>
      <c r="H8" s="56">
        <f t="shared" si="13"/>
        <v>0</v>
      </c>
      <c r="I8" s="56">
        <f t="shared" si="14"/>
        <v>0</v>
      </c>
      <c r="J8" s="56">
        <f t="shared" si="15"/>
        <v>1</v>
      </c>
      <c r="K8" s="57"/>
      <c r="L8" s="56">
        <f t="shared" si="16"/>
        <v>3</v>
      </c>
      <c r="M8" s="56">
        <f t="shared" si="17"/>
        <v>3</v>
      </c>
      <c r="N8" s="56">
        <f t="shared" si="18"/>
        <v>1</v>
      </c>
      <c r="O8" s="56">
        <f t="shared" si="19"/>
        <v>1</v>
      </c>
      <c r="P8" s="56">
        <f t="shared" si="20"/>
        <v>0</v>
      </c>
      <c r="Q8" s="56">
        <f t="shared" si="21"/>
        <v>0</v>
      </c>
      <c r="R8" s="56"/>
      <c r="S8" s="55" t="s">
        <v>116</v>
      </c>
      <c r="T8" s="34"/>
      <c r="U8" s="159" t="s">
        <v>78</v>
      </c>
      <c r="V8" s="197"/>
      <c r="W8" s="170">
        <f t="shared" si="0"/>
        <v>0</v>
      </c>
      <c r="X8" s="52">
        <f t="shared" si="1"/>
        <v>0</v>
      </c>
      <c r="Y8" s="52">
        <f t="shared" si="2"/>
        <v>0</v>
      </c>
      <c r="Z8" s="52">
        <f t="shared" si="3"/>
        <v>0</v>
      </c>
      <c r="AA8" s="52">
        <f>SUMIF($C$2:$C$123,V8,$I$2:$I$123)+SUMIF($S$2:$S$123,V8,$P$2:P$123)</f>
        <v>0</v>
      </c>
      <c r="AB8" s="171">
        <f t="shared" si="4"/>
        <v>0</v>
      </c>
      <c r="AC8" s="178">
        <f t="shared" si="5"/>
        <v>0</v>
      </c>
      <c r="AD8" s="181" t="str">
        <f t="shared" si="6"/>
        <v>-</v>
      </c>
      <c r="AE8" s="178">
        <f>IF(W8&gt;0,IF(AH8=MIN($AH$6:$AH$10),2,0),)</f>
        <v>0</v>
      </c>
      <c r="AF8" s="191">
        <f>IF(W8&gt;0,IF(AD8=MAX($AD$6:$AD$10),AC8+AE8+2,AC8+AE8),)</f>
        <v>0</v>
      </c>
      <c r="AG8" s="187">
        <f t="shared" si="7"/>
        <v>0</v>
      </c>
      <c r="AH8" s="53" t="str">
        <f t="shared" si="8"/>
        <v>-</v>
      </c>
      <c r="AI8" s="207" t="str">
        <f t="shared" si="9"/>
        <v>-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 t="s">
        <v>14</v>
      </c>
      <c r="D9" s="56"/>
      <c r="E9" s="56">
        <f t="shared" si="10"/>
        <v>0</v>
      </c>
      <c r="F9" s="56">
        <f t="shared" si="11"/>
        <v>1</v>
      </c>
      <c r="G9" s="56">
        <f t="shared" si="12"/>
        <v>3</v>
      </c>
      <c r="H9" s="56">
        <f t="shared" si="13"/>
        <v>0</v>
      </c>
      <c r="I9" s="56">
        <f t="shared" si="14"/>
        <v>0</v>
      </c>
      <c r="J9" s="56">
        <f t="shared" si="15"/>
        <v>1</v>
      </c>
      <c r="K9" s="57"/>
      <c r="L9" s="56">
        <f t="shared" si="16"/>
        <v>3</v>
      </c>
      <c r="M9" s="56">
        <f t="shared" si="17"/>
        <v>3</v>
      </c>
      <c r="N9" s="56">
        <f t="shared" si="18"/>
        <v>1</v>
      </c>
      <c r="O9" s="56">
        <f t="shared" si="19"/>
        <v>1</v>
      </c>
      <c r="P9" s="56">
        <f t="shared" si="20"/>
        <v>0</v>
      </c>
      <c r="Q9" s="56">
        <f t="shared" si="21"/>
        <v>0</v>
      </c>
      <c r="R9" s="56"/>
      <c r="S9" s="55" t="s">
        <v>13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174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248</v>
      </c>
      <c r="D10" s="56"/>
      <c r="E10" s="56">
        <f t="shared" si="10"/>
        <v>0</v>
      </c>
      <c r="F10" s="56">
        <f t="shared" si="11"/>
        <v>1</v>
      </c>
      <c r="G10" s="56">
        <f t="shared" si="12"/>
        <v>3</v>
      </c>
      <c r="H10" s="56">
        <f t="shared" si="13"/>
        <v>0</v>
      </c>
      <c r="I10" s="56">
        <f t="shared" si="14"/>
        <v>0</v>
      </c>
      <c r="J10" s="56">
        <f t="shared" si="15"/>
        <v>1</v>
      </c>
      <c r="K10" s="57"/>
      <c r="L10" s="56">
        <f t="shared" si="16"/>
        <v>3</v>
      </c>
      <c r="M10" s="56">
        <f t="shared" si="17"/>
        <v>3</v>
      </c>
      <c r="N10" s="56">
        <f t="shared" si="18"/>
        <v>1</v>
      </c>
      <c r="O10" s="56">
        <f t="shared" si="19"/>
        <v>1</v>
      </c>
      <c r="P10" s="56">
        <f t="shared" si="20"/>
        <v>0</v>
      </c>
      <c r="Q10" s="56">
        <f t="shared" si="21"/>
        <v>0</v>
      </c>
      <c r="R10" s="56">
        <v>1</v>
      </c>
      <c r="S10" s="55" t="s">
        <v>172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 t="s">
        <v>143</v>
      </c>
      <c r="D11" s="56">
        <v>1</v>
      </c>
      <c r="E11" s="56">
        <f t="shared" si="10"/>
        <v>0</v>
      </c>
      <c r="F11" s="56">
        <f t="shared" si="11"/>
        <v>1</v>
      </c>
      <c r="G11" s="56">
        <f t="shared" si="12"/>
        <v>3</v>
      </c>
      <c r="H11" s="56">
        <f t="shared" si="13"/>
        <v>0</v>
      </c>
      <c r="I11" s="56">
        <f t="shared" si="14"/>
        <v>0</v>
      </c>
      <c r="J11" s="56">
        <f t="shared" si="15"/>
        <v>1</v>
      </c>
      <c r="K11" s="57"/>
      <c r="L11" s="56">
        <f t="shared" si="16"/>
        <v>3</v>
      </c>
      <c r="M11" s="56">
        <f t="shared" si="17"/>
        <v>3</v>
      </c>
      <c r="N11" s="56">
        <f t="shared" si="18"/>
        <v>1</v>
      </c>
      <c r="O11" s="56">
        <f t="shared" si="19"/>
        <v>1</v>
      </c>
      <c r="P11" s="56">
        <f t="shared" si="20"/>
        <v>0</v>
      </c>
      <c r="Q11" s="56">
        <f t="shared" si="21"/>
        <v>0</v>
      </c>
      <c r="R11" s="56">
        <v>1</v>
      </c>
      <c r="S11" s="55" t="s">
        <v>15</v>
      </c>
      <c r="T11" s="34"/>
      <c r="U11" s="168" t="s">
        <v>121</v>
      </c>
      <c r="V11" s="196" t="s">
        <v>173</v>
      </c>
      <c r="W11" s="169">
        <f t="shared" si="0"/>
        <v>4</v>
      </c>
      <c r="X11" s="164">
        <f t="shared" si="1"/>
        <v>7</v>
      </c>
      <c r="Y11" s="164">
        <f t="shared" si="2"/>
        <v>6</v>
      </c>
      <c r="Z11" s="164">
        <f t="shared" si="3"/>
        <v>2</v>
      </c>
      <c r="AA11" s="164">
        <f>SUMIF($C$2:$C$123,V11,$I$2:$I$123)+SUMIF($S$2:$S$123,V11,$P$2:P$123)</f>
        <v>0</v>
      </c>
      <c r="AB11" s="174">
        <f t="shared" si="4"/>
        <v>2</v>
      </c>
      <c r="AC11" s="180">
        <f t="shared" si="5"/>
        <v>6</v>
      </c>
      <c r="AD11" s="183">
        <f t="shared" si="6"/>
        <v>0.5</v>
      </c>
      <c r="AE11" s="180">
        <f t="shared" ref="AE11:AE18" si="22">IF(W11&gt;0,IF(OR(SMALL($AH$11:$AH$18,2)=AH11,SMALL($AH$11:$AH$18,1)=AH11),2,0),)</f>
        <v>0</v>
      </c>
      <c r="AF11" s="190">
        <f t="shared" ref="AF11:AF18" si="23">IF(W11&gt;0,IF(OR(LARGE($AD$11:$AD$18,2)=AD11,LARGE($AD$11:$AD$18,1)=AD11),AC11+AE11+2,AC11+AE11),)</f>
        <v>6</v>
      </c>
      <c r="AG11" s="189">
        <f t="shared" si="7"/>
        <v>0</v>
      </c>
      <c r="AH11" s="165">
        <f t="shared" si="8"/>
        <v>1.5</v>
      </c>
      <c r="AI11" s="206">
        <f t="shared" si="9"/>
        <v>1.75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252</v>
      </c>
      <c r="D12" s="56"/>
      <c r="E12" s="56">
        <f t="shared" si="10"/>
        <v>0</v>
      </c>
      <c r="F12" s="56">
        <f t="shared" si="11"/>
        <v>1</v>
      </c>
      <c r="G12" s="56">
        <f t="shared" si="12"/>
        <v>3</v>
      </c>
      <c r="H12" s="56">
        <f t="shared" si="13"/>
        <v>0</v>
      </c>
      <c r="I12" s="56">
        <f t="shared" si="14"/>
        <v>0</v>
      </c>
      <c r="J12" s="56">
        <f t="shared" si="15"/>
        <v>1</v>
      </c>
      <c r="K12" s="57"/>
      <c r="L12" s="56">
        <f t="shared" si="16"/>
        <v>3</v>
      </c>
      <c r="M12" s="56">
        <f t="shared" si="17"/>
        <v>3</v>
      </c>
      <c r="N12" s="56">
        <f t="shared" si="18"/>
        <v>1</v>
      </c>
      <c r="O12" s="56">
        <f t="shared" si="19"/>
        <v>1</v>
      </c>
      <c r="P12" s="56">
        <f t="shared" si="20"/>
        <v>0</v>
      </c>
      <c r="Q12" s="56">
        <f t="shared" si="21"/>
        <v>0</v>
      </c>
      <c r="R12" s="56">
        <v>1</v>
      </c>
      <c r="S12" s="55" t="s">
        <v>174</v>
      </c>
      <c r="T12" s="34"/>
      <c r="U12" s="159" t="s">
        <v>121</v>
      </c>
      <c r="V12" s="197" t="s">
        <v>14</v>
      </c>
      <c r="W12" s="170">
        <f t="shared" si="0"/>
        <v>4</v>
      </c>
      <c r="X12" s="52">
        <f t="shared" si="1"/>
        <v>5</v>
      </c>
      <c r="Y12" s="52">
        <f t="shared" si="2"/>
        <v>7</v>
      </c>
      <c r="Z12" s="52">
        <f t="shared" si="3"/>
        <v>1</v>
      </c>
      <c r="AA12" s="52">
        <f>SUMIF($C$2:$C$123,V12,$I$2:$I$123)+SUMIF($S$2:$S$123,V12,$P$2:P$123)</f>
        <v>1</v>
      </c>
      <c r="AB12" s="171">
        <f t="shared" si="4"/>
        <v>2</v>
      </c>
      <c r="AC12" s="178">
        <f t="shared" si="5"/>
        <v>4</v>
      </c>
      <c r="AD12" s="181">
        <f t="shared" si="6"/>
        <v>0.33333333333333331</v>
      </c>
      <c r="AE12" s="178">
        <f t="shared" si="22"/>
        <v>0</v>
      </c>
      <c r="AF12" s="191">
        <f t="shared" si="23"/>
        <v>4</v>
      </c>
      <c r="AG12" s="187">
        <f t="shared" si="7"/>
        <v>0</v>
      </c>
      <c r="AH12" s="53">
        <f t="shared" si="8"/>
        <v>1.75</v>
      </c>
      <c r="AI12" s="207">
        <f t="shared" si="9"/>
        <v>1.25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1</v>
      </c>
      <c r="G13" s="56">
        <f t="shared" si="12"/>
        <v>3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3</v>
      </c>
      <c r="N13" s="56">
        <f t="shared" si="18"/>
        <v>1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197" t="s">
        <v>116</v>
      </c>
      <c r="W13" s="170">
        <f t="shared" si="0"/>
        <v>4</v>
      </c>
      <c r="X13" s="52">
        <f t="shared" si="1"/>
        <v>6</v>
      </c>
      <c r="Y13" s="52">
        <f t="shared" si="2"/>
        <v>5</v>
      </c>
      <c r="Z13" s="52">
        <f t="shared" si="3"/>
        <v>2</v>
      </c>
      <c r="AA13" s="52">
        <f>SUMIF($C$2:$C$123,V13,$I$2:$I$123)+SUMIF($S$2:$S$123,V13,$P$2:P$123)</f>
        <v>1</v>
      </c>
      <c r="AB13" s="171">
        <f t="shared" si="4"/>
        <v>1</v>
      </c>
      <c r="AC13" s="178">
        <f t="shared" si="5"/>
        <v>7</v>
      </c>
      <c r="AD13" s="181">
        <f t="shared" si="6"/>
        <v>0.58333333333333337</v>
      </c>
      <c r="AE13" s="178">
        <f t="shared" si="22"/>
        <v>2</v>
      </c>
      <c r="AF13" s="191">
        <f t="shared" si="23"/>
        <v>11</v>
      </c>
      <c r="AG13" s="187">
        <f t="shared" si="7"/>
        <v>0</v>
      </c>
      <c r="AH13" s="53">
        <f t="shared" si="8"/>
        <v>1.25</v>
      </c>
      <c r="AI13" s="207">
        <f t="shared" si="9"/>
        <v>1.5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1</v>
      </c>
      <c r="G14" s="67">
        <f t="shared" si="12"/>
        <v>3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3</v>
      </c>
      <c r="N14" s="67">
        <f t="shared" si="18"/>
        <v>1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 t="s">
        <v>144</v>
      </c>
      <c r="W14" s="170">
        <f t="shared" si="0"/>
        <v>3</v>
      </c>
      <c r="X14" s="52">
        <f t="shared" si="1"/>
        <v>3</v>
      </c>
      <c r="Y14" s="52">
        <f t="shared" si="2"/>
        <v>7</v>
      </c>
      <c r="Z14" s="52">
        <f t="shared" si="3"/>
        <v>0</v>
      </c>
      <c r="AA14" s="52">
        <f>SUMIF($C$2:$C$123,V14,$I$2:$I$123)+SUMIF($S$2:$S$123,V14,$P$2:P$123)</f>
        <v>1</v>
      </c>
      <c r="AB14" s="171">
        <f t="shared" si="4"/>
        <v>2</v>
      </c>
      <c r="AC14" s="178">
        <f t="shared" si="5"/>
        <v>1</v>
      </c>
      <c r="AD14" s="181">
        <f t="shared" si="6"/>
        <v>0.1111111111111111</v>
      </c>
      <c r="AE14" s="178">
        <f t="shared" si="22"/>
        <v>0</v>
      </c>
      <c r="AF14" s="191">
        <f t="shared" si="23"/>
        <v>1</v>
      </c>
      <c r="AG14" s="187">
        <f t="shared" si="7"/>
        <v>0</v>
      </c>
      <c r="AH14" s="53">
        <f t="shared" si="8"/>
        <v>2.3333333333333335</v>
      </c>
      <c r="AI14" s="207">
        <f t="shared" si="9"/>
        <v>1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 t="s">
        <v>146</v>
      </c>
      <c r="W15" s="170">
        <f t="shared" si="0"/>
        <v>4</v>
      </c>
      <c r="X15" s="52">
        <f t="shared" si="1"/>
        <v>6</v>
      </c>
      <c r="Y15" s="52">
        <f t="shared" si="2"/>
        <v>5</v>
      </c>
      <c r="Z15" s="52">
        <f t="shared" si="3"/>
        <v>2</v>
      </c>
      <c r="AA15" s="52">
        <f>SUMIF($C$2:$C$123,V15,$I$2:$I$123)+SUMIF($S$2:$S$123,V15,$P$2:P$123)</f>
        <v>1</v>
      </c>
      <c r="AB15" s="171">
        <f t="shared" si="4"/>
        <v>1</v>
      </c>
      <c r="AC15" s="178">
        <f t="shared" si="5"/>
        <v>7</v>
      </c>
      <c r="AD15" s="181">
        <f t="shared" si="6"/>
        <v>0.58333333333333337</v>
      </c>
      <c r="AE15" s="178">
        <f t="shared" si="22"/>
        <v>2</v>
      </c>
      <c r="AF15" s="191">
        <f t="shared" si="23"/>
        <v>11</v>
      </c>
      <c r="AG15" s="187">
        <f t="shared" si="7"/>
        <v>0</v>
      </c>
      <c r="AH15" s="53">
        <f t="shared" si="8"/>
        <v>1.25</v>
      </c>
      <c r="AI15" s="207">
        <f t="shared" si="9"/>
        <v>1.5</v>
      </c>
      <c r="AJ15" s="34"/>
      <c r="AS15" s="97"/>
      <c r="AT15" s="294"/>
      <c r="AU15" s="288"/>
      <c r="AV15" s="426" t="s">
        <v>15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172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/>
      <c r="W16" s="170">
        <f t="shared" si="0"/>
        <v>0</v>
      </c>
      <c r="X16" s="52">
        <f t="shared" si="1"/>
        <v>0</v>
      </c>
      <c r="Y16" s="52">
        <f t="shared" si="2"/>
        <v>0</v>
      </c>
      <c r="Z16" s="52">
        <f t="shared" si="3"/>
        <v>0</v>
      </c>
      <c r="AA16" s="52">
        <f>SUMIF($C$2:$C$123,V16,$I$2:$I$123)+SUMIF($S$2:$S$123,V16,$P$2:P$123)</f>
        <v>0</v>
      </c>
      <c r="AB16" s="171">
        <f t="shared" si="4"/>
        <v>0</v>
      </c>
      <c r="AC16" s="178">
        <f t="shared" si="5"/>
        <v>0</v>
      </c>
      <c r="AD16" s="181" t="str">
        <f t="shared" si="6"/>
        <v>-</v>
      </c>
      <c r="AE16" s="178">
        <f t="shared" si="22"/>
        <v>0</v>
      </c>
      <c r="AF16" s="191">
        <f t="shared" si="23"/>
        <v>0</v>
      </c>
      <c r="AG16" s="187">
        <f t="shared" si="7"/>
        <v>0</v>
      </c>
      <c r="AH16" s="53" t="str">
        <f t="shared" si="8"/>
        <v>-</v>
      </c>
      <c r="AI16" s="207" t="str">
        <f t="shared" si="9"/>
        <v>-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Branco</v>
      </c>
      <c r="D17" s="49">
        <f>SUM(D18:D27)</f>
        <v>2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1</v>
      </c>
      <c r="S17" s="48" t="str">
        <f>C4</f>
        <v>Preto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Fabio</v>
      </c>
      <c r="D18" s="56"/>
      <c r="E18" s="56">
        <f t="shared" ref="E18:E27" si="24">IF((C18=""),0,IF($D$17=$R$17,1,IF($D$17&gt;$R$17,3,IF($D$17&lt;$R$17,0))))</f>
        <v>3</v>
      </c>
      <c r="F18" s="56">
        <f t="shared" ref="F18:F27" si="25">$D$17</f>
        <v>2</v>
      </c>
      <c r="G18" s="56">
        <f t="shared" ref="G18:G27" si="26">$R$17</f>
        <v>1</v>
      </c>
      <c r="H18" s="56">
        <f t="shared" ref="H18:H27" si="27">IF((C18=""),0,IF($D$17&gt;$R$17,1,0))</f>
        <v>1</v>
      </c>
      <c r="I18" s="56">
        <f t="shared" ref="I18:I27" si="28">IF((C18=""),0,IF($D$17=$R$17,1,0))</f>
        <v>0</v>
      </c>
      <c r="J18" s="56">
        <f t="shared" ref="J18:J27" si="29">IF((C18=""),0,IF($D$17&lt;$R$17,1,0))</f>
        <v>0</v>
      </c>
      <c r="K18" s="57"/>
      <c r="L18" s="56">
        <f t="shared" ref="L18:L27" si="30">IF((S18=""),0,IF($D$17=$R$17,1,IF($D$17&lt;$R$17,3,IF($D$17&gt;$R$17,0))))</f>
        <v>0</v>
      </c>
      <c r="M18" s="56">
        <f t="shared" ref="M18:M27" si="31">$R$17</f>
        <v>1</v>
      </c>
      <c r="N18" s="56">
        <f t="shared" ref="N18:N27" si="32">$D$17</f>
        <v>2</v>
      </c>
      <c r="O18" s="56">
        <f t="shared" ref="O18:O27" si="33">IF((S18=""),0,IF($D$17&lt;$R$17,1,0))</f>
        <v>0</v>
      </c>
      <c r="P18" s="56">
        <f t="shared" ref="P18:P27" si="34">IF((S18=""),0,IF($D$17=$R$17,1,0))</f>
        <v>0</v>
      </c>
      <c r="Q18" s="56">
        <f t="shared" ref="Q18:Q27" si="35">IF((S18=""),0,IF($D$17&gt;$R$17,1,0))</f>
        <v>1</v>
      </c>
      <c r="R18" s="56"/>
      <c r="S18" s="55" t="str">
        <f>$S$5</f>
        <v>Ralph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142</v>
      </c>
      <c r="D19" s="56"/>
      <c r="E19" s="56">
        <f t="shared" si="24"/>
        <v>3</v>
      </c>
      <c r="F19" s="56">
        <f t="shared" si="25"/>
        <v>2</v>
      </c>
      <c r="G19" s="56">
        <f t="shared" si="26"/>
        <v>1</v>
      </c>
      <c r="H19" s="56">
        <f t="shared" si="27"/>
        <v>1</v>
      </c>
      <c r="I19" s="56">
        <f t="shared" si="28"/>
        <v>0</v>
      </c>
      <c r="J19" s="56">
        <f t="shared" si="29"/>
        <v>0</v>
      </c>
      <c r="K19" s="57"/>
      <c r="L19" s="56">
        <f t="shared" si="30"/>
        <v>0</v>
      </c>
      <c r="M19" s="56">
        <f t="shared" si="31"/>
        <v>1</v>
      </c>
      <c r="N19" s="56">
        <f t="shared" si="32"/>
        <v>2</v>
      </c>
      <c r="O19" s="56">
        <f t="shared" si="33"/>
        <v>0</v>
      </c>
      <c r="P19" s="56">
        <f t="shared" si="34"/>
        <v>0</v>
      </c>
      <c r="Q19" s="56">
        <f t="shared" si="35"/>
        <v>1</v>
      </c>
      <c r="R19" s="56"/>
      <c r="S19" s="55" t="s">
        <v>271</v>
      </c>
      <c r="T19" s="34"/>
      <c r="U19" s="169" t="s">
        <v>83</v>
      </c>
      <c r="V19" s="196" t="s">
        <v>13</v>
      </c>
      <c r="W19" s="169">
        <f t="shared" si="0"/>
        <v>5</v>
      </c>
      <c r="X19" s="164">
        <f t="shared" si="1"/>
        <v>9</v>
      </c>
      <c r="Y19" s="164">
        <f t="shared" si="2"/>
        <v>6</v>
      </c>
      <c r="Z19" s="164">
        <f t="shared" si="3"/>
        <v>3</v>
      </c>
      <c r="AA19" s="164">
        <f>SUMIF($C$2:$C$123,V19,$I$2:$I$123)+SUMIF($S$2:$S$123,V19,$P$2:P$123)</f>
        <v>1</v>
      </c>
      <c r="AB19" s="174">
        <f t="shared" si="4"/>
        <v>1</v>
      </c>
      <c r="AC19" s="180">
        <f t="shared" si="5"/>
        <v>10</v>
      </c>
      <c r="AD19" s="183">
        <f t="shared" si="6"/>
        <v>0.66666666666666663</v>
      </c>
      <c r="AE19" s="180">
        <f>IF(W19&gt;0,IF(AH19=MIN($AH$19:$AH$23),2,0),)</f>
        <v>2</v>
      </c>
      <c r="AF19" s="190">
        <f>IF(W19&gt;0,IF(AD19=MAX($AD$19:$AD$23),AC19+AE19+2,AC19+AE19),)</f>
        <v>14</v>
      </c>
      <c r="AG19" s="189">
        <f t="shared" si="7"/>
        <v>1</v>
      </c>
      <c r="AH19" s="165">
        <f t="shared" si="8"/>
        <v>1.2</v>
      </c>
      <c r="AI19" s="206">
        <f t="shared" si="9"/>
        <v>1.8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146</v>
      </c>
      <c r="D20" s="56"/>
      <c r="E20" s="56">
        <f t="shared" si="24"/>
        <v>3</v>
      </c>
      <c r="F20" s="56">
        <f t="shared" si="25"/>
        <v>2</v>
      </c>
      <c r="G20" s="56">
        <f t="shared" si="26"/>
        <v>1</v>
      </c>
      <c r="H20" s="56">
        <f t="shared" si="27"/>
        <v>1</v>
      </c>
      <c r="I20" s="56">
        <f t="shared" si="28"/>
        <v>0</v>
      </c>
      <c r="J20" s="56">
        <f t="shared" si="29"/>
        <v>0</v>
      </c>
      <c r="K20" s="57"/>
      <c r="L20" s="56">
        <f t="shared" si="30"/>
        <v>0</v>
      </c>
      <c r="M20" s="56">
        <f t="shared" si="31"/>
        <v>1</v>
      </c>
      <c r="N20" s="56">
        <f t="shared" si="32"/>
        <v>2</v>
      </c>
      <c r="O20" s="56">
        <f t="shared" si="33"/>
        <v>0</v>
      </c>
      <c r="P20" s="56">
        <f t="shared" si="34"/>
        <v>0</v>
      </c>
      <c r="Q20" s="56">
        <f t="shared" si="35"/>
        <v>1</v>
      </c>
      <c r="R20" s="56"/>
      <c r="S20" s="55" t="s">
        <v>173</v>
      </c>
      <c r="T20" s="34"/>
      <c r="U20" s="159" t="s">
        <v>83</v>
      </c>
      <c r="V20" s="197" t="s">
        <v>84</v>
      </c>
      <c r="W20" s="170">
        <f t="shared" si="0"/>
        <v>4</v>
      </c>
      <c r="X20" s="52">
        <f t="shared" si="1"/>
        <v>5</v>
      </c>
      <c r="Y20" s="52">
        <f t="shared" si="2"/>
        <v>6</v>
      </c>
      <c r="Z20" s="52">
        <f t="shared" si="3"/>
        <v>1</v>
      </c>
      <c r="AA20" s="52">
        <f>SUMIF($C$2:$C$123,V20,$I$2:$I$123)+SUMIF($S$2:$S$123,V20,$P$2:P$123)</f>
        <v>1</v>
      </c>
      <c r="AB20" s="171">
        <f t="shared" si="4"/>
        <v>2</v>
      </c>
      <c r="AC20" s="178">
        <f t="shared" si="5"/>
        <v>4</v>
      </c>
      <c r="AD20" s="181">
        <f t="shared" si="6"/>
        <v>0.33333333333333331</v>
      </c>
      <c r="AE20" s="178">
        <f>IF(W20&gt;0,IF(AH20=MIN($AH$19:$AH$23),2,0),)</f>
        <v>0</v>
      </c>
      <c r="AF20" s="191">
        <f>IF(W20&gt;0,IF(AD20=MAX($AD$19:$AD$23),AC20+AE20+2,AC20+AE20),)</f>
        <v>4</v>
      </c>
      <c r="AG20" s="187">
        <f t="shared" si="7"/>
        <v>0</v>
      </c>
      <c r="AH20" s="53">
        <f t="shared" si="8"/>
        <v>1.5</v>
      </c>
      <c r="AI20" s="207">
        <f t="shared" si="9"/>
        <v>1.25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116</v>
      </c>
      <c r="D21" s="56"/>
      <c r="E21" s="56">
        <f t="shared" si="24"/>
        <v>3</v>
      </c>
      <c r="F21" s="56">
        <f t="shared" si="25"/>
        <v>2</v>
      </c>
      <c r="G21" s="56">
        <f t="shared" si="26"/>
        <v>1</v>
      </c>
      <c r="H21" s="56">
        <f t="shared" si="27"/>
        <v>1</v>
      </c>
      <c r="I21" s="56">
        <f t="shared" si="28"/>
        <v>0</v>
      </c>
      <c r="J21" s="56">
        <f t="shared" si="29"/>
        <v>0</v>
      </c>
      <c r="K21" s="57"/>
      <c r="L21" s="56">
        <f t="shared" si="30"/>
        <v>0</v>
      </c>
      <c r="M21" s="56">
        <f t="shared" si="31"/>
        <v>1</v>
      </c>
      <c r="N21" s="56">
        <f t="shared" si="32"/>
        <v>2</v>
      </c>
      <c r="O21" s="56">
        <f t="shared" si="33"/>
        <v>0</v>
      </c>
      <c r="P21" s="56">
        <f t="shared" si="34"/>
        <v>0</v>
      </c>
      <c r="Q21" s="56">
        <f t="shared" si="35"/>
        <v>1</v>
      </c>
      <c r="R21" s="56"/>
      <c r="S21" s="55" t="s">
        <v>270</v>
      </c>
      <c r="T21" s="34"/>
      <c r="U21" s="159" t="s">
        <v>83</v>
      </c>
      <c r="V21" s="197"/>
      <c r="W21" s="170">
        <f t="shared" si="0"/>
        <v>0</v>
      </c>
      <c r="X21" s="52">
        <f t="shared" si="1"/>
        <v>0</v>
      </c>
      <c r="Y21" s="52">
        <f t="shared" si="2"/>
        <v>0</v>
      </c>
      <c r="Z21" s="52">
        <f t="shared" si="3"/>
        <v>0</v>
      </c>
      <c r="AA21" s="52">
        <f>SUMIF($C$2:$C$123,V21,$I$2:$I$123)+SUMIF($S$2:$S$123,V21,$P$2:P$123)</f>
        <v>0</v>
      </c>
      <c r="AB21" s="171">
        <f t="shared" si="4"/>
        <v>0</v>
      </c>
      <c r="AC21" s="178">
        <f t="shared" si="5"/>
        <v>0</v>
      </c>
      <c r="AD21" s="181" t="str">
        <f t="shared" si="6"/>
        <v>-</v>
      </c>
      <c r="AE21" s="178">
        <f>IF(W21&gt;0,IF(AH21=MIN($AH$19:$AH$23),2,0),)</f>
        <v>0</v>
      </c>
      <c r="AF21" s="191">
        <f>IF(W21&gt;0,IF(AD21=MAX($AD$19:$AD$23),AC21+AE21+2,AC21+AE21),)</f>
        <v>0</v>
      </c>
      <c r="AG21" s="187">
        <f t="shared" si="7"/>
        <v>0</v>
      </c>
      <c r="AH21" s="53" t="str">
        <f t="shared" si="8"/>
        <v>-</v>
      </c>
      <c r="AI21" s="207" t="str">
        <f t="shared" si="9"/>
        <v>-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13</v>
      </c>
      <c r="D22" s="56">
        <v>1</v>
      </c>
      <c r="E22" s="56">
        <f t="shared" si="24"/>
        <v>3</v>
      </c>
      <c r="F22" s="56">
        <f t="shared" si="25"/>
        <v>2</v>
      </c>
      <c r="G22" s="56">
        <f t="shared" si="26"/>
        <v>1</v>
      </c>
      <c r="H22" s="56">
        <f t="shared" si="27"/>
        <v>1</v>
      </c>
      <c r="I22" s="56">
        <f t="shared" si="28"/>
        <v>0</v>
      </c>
      <c r="J22" s="56">
        <f t="shared" si="29"/>
        <v>0</v>
      </c>
      <c r="K22" s="57"/>
      <c r="L22" s="56">
        <f t="shared" si="30"/>
        <v>0</v>
      </c>
      <c r="M22" s="56">
        <f t="shared" si="31"/>
        <v>1</v>
      </c>
      <c r="N22" s="56">
        <f t="shared" si="32"/>
        <v>2</v>
      </c>
      <c r="O22" s="56">
        <f t="shared" si="33"/>
        <v>0</v>
      </c>
      <c r="P22" s="56">
        <f t="shared" si="34"/>
        <v>0</v>
      </c>
      <c r="Q22" s="56">
        <f t="shared" si="35"/>
        <v>1</v>
      </c>
      <c r="R22" s="56"/>
      <c r="S22" s="55" t="s">
        <v>84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172</v>
      </c>
      <c r="D23" s="56"/>
      <c r="E23" s="56">
        <f t="shared" si="24"/>
        <v>3</v>
      </c>
      <c r="F23" s="56">
        <f t="shared" si="25"/>
        <v>2</v>
      </c>
      <c r="G23" s="56">
        <f t="shared" si="26"/>
        <v>1</v>
      </c>
      <c r="H23" s="56">
        <f t="shared" si="27"/>
        <v>1</v>
      </c>
      <c r="I23" s="56">
        <f t="shared" si="28"/>
        <v>0</v>
      </c>
      <c r="J23" s="56">
        <f t="shared" si="29"/>
        <v>0</v>
      </c>
      <c r="K23" s="57"/>
      <c r="L23" s="56">
        <f t="shared" si="30"/>
        <v>0</v>
      </c>
      <c r="M23" s="56">
        <f t="shared" si="31"/>
        <v>1</v>
      </c>
      <c r="N23" s="56">
        <f t="shared" si="32"/>
        <v>2</v>
      </c>
      <c r="O23" s="56">
        <f t="shared" si="33"/>
        <v>0</v>
      </c>
      <c r="P23" s="56">
        <f t="shared" si="34"/>
        <v>0</v>
      </c>
      <c r="Q23" s="56">
        <f t="shared" si="35"/>
        <v>1</v>
      </c>
      <c r="R23" s="56"/>
      <c r="S23" s="55" t="s">
        <v>269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13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 t="s">
        <v>15</v>
      </c>
      <c r="D24" s="56">
        <v>1</v>
      </c>
      <c r="E24" s="56">
        <f t="shared" si="24"/>
        <v>3</v>
      </c>
      <c r="F24" s="56">
        <f t="shared" si="25"/>
        <v>2</v>
      </c>
      <c r="G24" s="56">
        <f t="shared" si="26"/>
        <v>1</v>
      </c>
      <c r="H24" s="56">
        <f t="shared" si="27"/>
        <v>1</v>
      </c>
      <c r="I24" s="56">
        <f t="shared" si="28"/>
        <v>0</v>
      </c>
      <c r="J24" s="56">
        <f t="shared" si="29"/>
        <v>0</v>
      </c>
      <c r="K24" s="57"/>
      <c r="L24" s="56">
        <f t="shared" si="30"/>
        <v>0</v>
      </c>
      <c r="M24" s="56">
        <f t="shared" si="31"/>
        <v>1</v>
      </c>
      <c r="N24" s="56">
        <f t="shared" si="32"/>
        <v>2</v>
      </c>
      <c r="O24" s="56">
        <f t="shared" si="33"/>
        <v>0</v>
      </c>
      <c r="P24" s="56">
        <f t="shared" si="34"/>
        <v>0</v>
      </c>
      <c r="Q24" s="56">
        <f t="shared" si="35"/>
        <v>1</v>
      </c>
      <c r="R24" s="56"/>
      <c r="S24" s="55" t="s">
        <v>143</v>
      </c>
      <c r="T24" s="34"/>
      <c r="U24" s="163" t="s">
        <v>86</v>
      </c>
      <c r="V24" s="199" t="s">
        <v>15</v>
      </c>
      <c r="W24" s="169">
        <f t="shared" si="0"/>
        <v>5</v>
      </c>
      <c r="X24" s="164">
        <f t="shared" si="1"/>
        <v>9</v>
      </c>
      <c r="Y24" s="164">
        <f t="shared" si="2"/>
        <v>6</v>
      </c>
      <c r="Z24" s="164">
        <f t="shared" si="3"/>
        <v>3</v>
      </c>
      <c r="AA24" s="164">
        <f>SUMIF($C$2:$C$123,V24,$I$2:$I$123)+SUMIF($S$2:$S$123,V24,$P$2:P$123)</f>
        <v>1</v>
      </c>
      <c r="AB24" s="174">
        <f t="shared" si="4"/>
        <v>1</v>
      </c>
      <c r="AC24" s="180">
        <f t="shared" si="5"/>
        <v>10</v>
      </c>
      <c r="AD24" s="183">
        <f t="shared" si="6"/>
        <v>0.66666666666666663</v>
      </c>
      <c r="AE24" s="180">
        <f t="shared" ref="AE24:AE31" si="36">IF(W24&gt;0,IF(OR(LARGE($AI$24:$AI$31,2)=AI24,LARGE($AI$24:$AI$31,1)=AI24),2,0),)</f>
        <v>2</v>
      </c>
      <c r="AF24" s="190">
        <f t="shared" ref="AF24:AF31" si="37">IF(W24&gt;0,IF(OR(LARGE($AD$24:$AD$31,2)=AD24,LARGE($AD$24:$AD$31,1)=AD24),AC24+AE24+2,AC24+AE24),)</f>
        <v>14</v>
      </c>
      <c r="AG24" s="189">
        <f t="shared" si="7"/>
        <v>3</v>
      </c>
      <c r="AH24" s="165">
        <f t="shared" si="8"/>
        <v>1.2</v>
      </c>
      <c r="AI24" s="206">
        <f t="shared" si="9"/>
        <v>1.8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174</v>
      </c>
      <c r="D25" s="56"/>
      <c r="E25" s="56">
        <f t="shared" si="24"/>
        <v>3</v>
      </c>
      <c r="F25" s="56">
        <f t="shared" si="25"/>
        <v>2</v>
      </c>
      <c r="G25" s="56">
        <f t="shared" si="26"/>
        <v>1</v>
      </c>
      <c r="H25" s="56">
        <f t="shared" si="27"/>
        <v>1</v>
      </c>
      <c r="I25" s="56">
        <f t="shared" si="28"/>
        <v>0</v>
      </c>
      <c r="J25" s="56">
        <f t="shared" si="29"/>
        <v>0</v>
      </c>
      <c r="K25" s="57"/>
      <c r="L25" s="56">
        <f t="shared" si="30"/>
        <v>0</v>
      </c>
      <c r="M25" s="56">
        <f t="shared" si="31"/>
        <v>1</v>
      </c>
      <c r="N25" s="56">
        <f t="shared" si="32"/>
        <v>2</v>
      </c>
      <c r="O25" s="56">
        <f t="shared" si="33"/>
        <v>0</v>
      </c>
      <c r="P25" s="56">
        <f t="shared" si="34"/>
        <v>0</v>
      </c>
      <c r="Q25" s="56">
        <f t="shared" si="35"/>
        <v>1</v>
      </c>
      <c r="R25" s="56">
        <v>1</v>
      </c>
      <c r="S25" s="55" t="s">
        <v>248</v>
      </c>
      <c r="T25" s="34"/>
      <c r="U25" s="166" t="s">
        <v>86</v>
      </c>
      <c r="V25" s="200" t="s">
        <v>172</v>
      </c>
      <c r="W25" s="170">
        <f t="shared" si="0"/>
        <v>4</v>
      </c>
      <c r="X25" s="52">
        <f t="shared" si="1"/>
        <v>6</v>
      </c>
      <c r="Y25" s="52">
        <f t="shared" si="2"/>
        <v>5</v>
      </c>
      <c r="Z25" s="52">
        <f t="shared" si="3"/>
        <v>2</v>
      </c>
      <c r="AA25" s="52">
        <f>SUMIF($C$2:$C$123,V25,$I$2:$I$123)+SUMIF($S$2:$S$123,V25,$P$2:P$123)</f>
        <v>1</v>
      </c>
      <c r="AB25" s="171">
        <f t="shared" si="4"/>
        <v>1</v>
      </c>
      <c r="AC25" s="178">
        <f t="shared" si="5"/>
        <v>7</v>
      </c>
      <c r="AD25" s="181">
        <f t="shared" si="6"/>
        <v>0.58333333333333337</v>
      </c>
      <c r="AE25" s="178">
        <f t="shared" si="36"/>
        <v>0</v>
      </c>
      <c r="AF25" s="191">
        <f t="shared" si="37"/>
        <v>9</v>
      </c>
      <c r="AG25" s="187">
        <f t="shared" si="7"/>
        <v>2</v>
      </c>
      <c r="AH25" s="53">
        <f t="shared" si="8"/>
        <v>1.25</v>
      </c>
      <c r="AI25" s="207">
        <f t="shared" si="9"/>
        <v>1.5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2</v>
      </c>
      <c r="G26" s="56">
        <f t="shared" si="26"/>
        <v>1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1</v>
      </c>
      <c r="N26" s="56">
        <f t="shared" si="32"/>
        <v>2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200" t="s">
        <v>143</v>
      </c>
      <c r="W26" s="170">
        <f t="shared" si="0"/>
        <v>4</v>
      </c>
      <c r="X26" s="52">
        <f t="shared" si="1"/>
        <v>7</v>
      </c>
      <c r="Y26" s="52">
        <f t="shared" si="2"/>
        <v>6</v>
      </c>
      <c r="Z26" s="52">
        <f t="shared" si="3"/>
        <v>2</v>
      </c>
      <c r="AA26" s="52">
        <f>SUMIF($C$2:$C$123,V26,$I$2:$I$123)+SUMIF($S$2:$S$123,V26,$P$2:P$123)</f>
        <v>0</v>
      </c>
      <c r="AB26" s="171">
        <f t="shared" si="4"/>
        <v>2</v>
      </c>
      <c r="AC26" s="178">
        <f t="shared" si="5"/>
        <v>6</v>
      </c>
      <c r="AD26" s="181">
        <f t="shared" si="6"/>
        <v>0.5</v>
      </c>
      <c r="AE26" s="178">
        <f t="shared" si="36"/>
        <v>2</v>
      </c>
      <c r="AF26" s="191">
        <f t="shared" si="37"/>
        <v>8</v>
      </c>
      <c r="AG26" s="187">
        <f t="shared" si="7"/>
        <v>3</v>
      </c>
      <c r="AH26" s="53">
        <f t="shared" si="8"/>
        <v>1.5</v>
      </c>
      <c r="AI26" s="207">
        <f t="shared" si="9"/>
        <v>1.75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2</v>
      </c>
      <c r="G27" s="67">
        <f t="shared" si="26"/>
        <v>1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1</v>
      </c>
      <c r="N27" s="67">
        <f t="shared" si="32"/>
        <v>2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/>
      <c r="W27" s="170">
        <f t="shared" si="0"/>
        <v>0</v>
      </c>
      <c r="X27" s="52">
        <f t="shared" si="1"/>
        <v>0</v>
      </c>
      <c r="Y27" s="52">
        <f t="shared" si="2"/>
        <v>0</v>
      </c>
      <c r="Z27" s="52">
        <f t="shared" si="3"/>
        <v>0</v>
      </c>
      <c r="AA27" s="52">
        <f>SUMIF($C$2:$C$123,V27,$I$2:$I$123)+SUMIF($S$2:$S$123,V27,$P$2:P$123)</f>
        <v>0</v>
      </c>
      <c r="AB27" s="171">
        <f t="shared" si="4"/>
        <v>0</v>
      </c>
      <c r="AC27" s="178">
        <f t="shared" si="5"/>
        <v>0</v>
      </c>
      <c r="AD27" s="181" t="str">
        <f t="shared" si="6"/>
        <v>-</v>
      </c>
      <c r="AE27" s="178">
        <f t="shared" si="36"/>
        <v>0</v>
      </c>
      <c r="AF27" s="191">
        <f t="shared" si="37"/>
        <v>0</v>
      </c>
      <c r="AG27" s="187">
        <f t="shared" si="7"/>
        <v>0</v>
      </c>
      <c r="AH27" s="53" t="str">
        <f t="shared" si="8"/>
        <v>-</v>
      </c>
      <c r="AI27" s="207" t="str">
        <f t="shared" si="9"/>
        <v>-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/>
      <c r="W28" s="170">
        <f t="shared" si="0"/>
        <v>0</v>
      </c>
      <c r="X28" s="52">
        <f t="shared" si="1"/>
        <v>0</v>
      </c>
      <c r="Y28" s="52">
        <f t="shared" si="2"/>
        <v>0</v>
      </c>
      <c r="Z28" s="52">
        <f t="shared" si="3"/>
        <v>0</v>
      </c>
      <c r="AA28" s="52">
        <f>SUMIF($C$2:$C$123,V28,$I$2:$I$123)+SUMIF($S$2:$S$123,V28,$P$2:P$123)</f>
        <v>0</v>
      </c>
      <c r="AB28" s="171">
        <f t="shared" si="4"/>
        <v>0</v>
      </c>
      <c r="AC28" s="178">
        <f t="shared" si="5"/>
        <v>0</v>
      </c>
      <c r="AD28" s="181" t="str">
        <f t="shared" si="6"/>
        <v>-</v>
      </c>
      <c r="AE28" s="178">
        <f t="shared" si="36"/>
        <v>0</v>
      </c>
      <c r="AF28" s="191">
        <f t="shared" si="37"/>
        <v>0</v>
      </c>
      <c r="AG28" s="187">
        <f t="shared" si="7"/>
        <v>0</v>
      </c>
      <c r="AH28" s="53" t="str">
        <f t="shared" si="8"/>
        <v>-</v>
      </c>
      <c r="AI28" s="207" t="str">
        <f t="shared" si="9"/>
        <v>-</v>
      </c>
      <c r="AJ28" s="34"/>
      <c r="AS28" s="97"/>
      <c r="AT28" s="294"/>
      <c r="AU28" s="425" t="s">
        <v>116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201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/>
      <c r="W29" s="170">
        <f t="shared" si="0"/>
        <v>0</v>
      </c>
      <c r="X29" s="52">
        <f t="shared" si="1"/>
        <v>0</v>
      </c>
      <c r="Y29" s="52">
        <f t="shared" si="2"/>
        <v>0</v>
      </c>
      <c r="Z29" s="52">
        <f t="shared" si="3"/>
        <v>0</v>
      </c>
      <c r="AA29" s="52">
        <f>SUMIF($C$2:$C$123,V29,$I$2:$I$123)+SUMIF($S$2:$S$123,V29,$P$2:P$123)</f>
        <v>0</v>
      </c>
      <c r="AB29" s="171">
        <f t="shared" si="4"/>
        <v>0</v>
      </c>
      <c r="AC29" s="178">
        <f t="shared" si="5"/>
        <v>0</v>
      </c>
      <c r="AD29" s="181" t="str">
        <f t="shared" si="6"/>
        <v>-</v>
      </c>
      <c r="AE29" s="178">
        <f t="shared" si="36"/>
        <v>0</v>
      </c>
      <c r="AF29" s="191">
        <f t="shared" si="37"/>
        <v>0</v>
      </c>
      <c r="AG29" s="187">
        <f t="shared" si="7"/>
        <v>0</v>
      </c>
      <c r="AH29" s="53" t="str">
        <f t="shared" si="8"/>
        <v>-</v>
      </c>
      <c r="AI29" s="207" t="str">
        <f t="shared" si="9"/>
        <v>-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Preto</v>
      </c>
      <c r="D30" s="49">
        <f>SUM(D31:D40)</f>
        <v>3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1</v>
      </c>
      <c r="S30" s="48" t="str">
        <f>S4</f>
        <v>Branco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Fabio</v>
      </c>
      <c r="D31" s="56"/>
      <c r="E31" s="56">
        <f t="shared" ref="E31:E40" si="38">IF((C31=""),0,IF($D$30=$R$30,1,IF($D$30&gt;$R$30,3,IF($D$30&lt;$R$30,0))))</f>
        <v>3</v>
      </c>
      <c r="F31" s="56">
        <f t="shared" ref="F31:F40" si="39">$D$30</f>
        <v>3</v>
      </c>
      <c r="G31" s="56">
        <f t="shared" ref="G31:G40" si="40">$R$30</f>
        <v>1</v>
      </c>
      <c r="H31" s="56">
        <f t="shared" ref="H31:H40" si="41">IF((C31=""),0,IF($D$30&gt;$R$30,1,0))</f>
        <v>1</v>
      </c>
      <c r="I31" s="56">
        <f t="shared" ref="I31:I40" si="42">IF((C31=""),0,IF($D$30=$R$30,1,0))</f>
        <v>0</v>
      </c>
      <c r="J31" s="56">
        <f t="shared" ref="J31:J40" si="43">IF((C31=""),0,IF($D$30&lt;$R$30,1,0))</f>
        <v>0</v>
      </c>
      <c r="K31" s="57"/>
      <c r="L31" s="56">
        <f t="shared" ref="L31:L40" si="44">IF((S31=""),0,IF($D$30=$R$30,1,IF($D$30&lt;$R$30,3,IF($D$30&gt;$R$30,0))))</f>
        <v>0</v>
      </c>
      <c r="M31" s="56">
        <f t="shared" ref="M31:M40" si="45">$R$30</f>
        <v>1</v>
      </c>
      <c r="N31" s="56">
        <f t="shared" ref="N31:N40" si="46">$D$30</f>
        <v>3</v>
      </c>
      <c r="O31" s="56">
        <f t="shared" ref="O31:O40" si="47">IF((S31=""),0,IF($D$30&lt;$R$30,1,0))</f>
        <v>0</v>
      </c>
      <c r="P31" s="56">
        <f t="shared" ref="P31:P40" si="48">IF((S31=""),0,IF($D$30=$R$30,1,0))</f>
        <v>0</v>
      </c>
      <c r="Q31" s="56">
        <f t="shared" ref="Q31:Q40" si="49">IF((S31=""),0,IF($D$30&gt;$R$30,1,0))</f>
        <v>1</v>
      </c>
      <c r="R31" s="56"/>
      <c r="S31" s="55" t="str">
        <f>$S$5</f>
        <v>Ralph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271</v>
      </c>
      <c r="D32" s="56"/>
      <c r="E32" s="56">
        <f t="shared" si="38"/>
        <v>3</v>
      </c>
      <c r="F32" s="56">
        <f t="shared" si="39"/>
        <v>3</v>
      </c>
      <c r="G32" s="56">
        <f t="shared" si="40"/>
        <v>1</v>
      </c>
      <c r="H32" s="56">
        <f t="shared" si="41"/>
        <v>1</v>
      </c>
      <c r="I32" s="56">
        <f t="shared" si="42"/>
        <v>0</v>
      </c>
      <c r="J32" s="56">
        <f t="shared" si="43"/>
        <v>0</v>
      </c>
      <c r="K32" s="57"/>
      <c r="L32" s="56">
        <f t="shared" si="44"/>
        <v>0</v>
      </c>
      <c r="M32" s="56">
        <f t="shared" si="45"/>
        <v>1</v>
      </c>
      <c r="N32" s="56">
        <f t="shared" si="46"/>
        <v>3</v>
      </c>
      <c r="O32" s="56">
        <f t="shared" si="47"/>
        <v>0</v>
      </c>
      <c r="P32" s="56">
        <f t="shared" si="48"/>
        <v>0</v>
      </c>
      <c r="Q32" s="56">
        <f t="shared" si="49"/>
        <v>1</v>
      </c>
      <c r="R32" s="56"/>
      <c r="S32" s="55" t="s">
        <v>112</v>
      </c>
      <c r="T32" s="34"/>
      <c r="U32" s="163" t="s">
        <v>16</v>
      </c>
      <c r="V32" s="199" t="s">
        <v>174</v>
      </c>
      <c r="W32" s="169">
        <f t="shared" si="0"/>
        <v>4</v>
      </c>
      <c r="X32" s="164">
        <f t="shared" si="1"/>
        <v>6</v>
      </c>
      <c r="Y32" s="164">
        <f t="shared" si="2"/>
        <v>5</v>
      </c>
      <c r="Z32" s="164">
        <f t="shared" si="3"/>
        <v>2</v>
      </c>
      <c r="AA32" s="164">
        <f>SUMIF($C$2:$C$123,V32,$I$2:$I$123)+SUMIF($S$2:$S$123,V32,$P$2:P$123)</f>
        <v>1</v>
      </c>
      <c r="AB32" s="174">
        <f t="shared" si="4"/>
        <v>1</v>
      </c>
      <c r="AC32" s="180">
        <f t="shared" si="5"/>
        <v>7</v>
      </c>
      <c r="AD32" s="183">
        <f t="shared" si="6"/>
        <v>0.58333333333333337</v>
      </c>
      <c r="AE32" s="180">
        <f>IF(W32&gt;0,IF(AI32=MAX($AI$32:$AI$36),2,0),)</f>
        <v>2</v>
      </c>
      <c r="AF32" s="190">
        <f>IF(W32&gt;0,IF(AD32=MAX($AD$32:$AD$36),AC32+AE32+2,AC32+AE32),)</f>
        <v>11</v>
      </c>
      <c r="AG32" s="189">
        <f t="shared" si="7"/>
        <v>1</v>
      </c>
      <c r="AH32" s="165">
        <f t="shared" si="8"/>
        <v>1.25</v>
      </c>
      <c r="AI32" s="206">
        <f t="shared" si="9"/>
        <v>1.5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142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173</v>
      </c>
      <c r="D33" s="56"/>
      <c r="E33" s="56">
        <f t="shared" si="38"/>
        <v>3</v>
      </c>
      <c r="F33" s="56">
        <f t="shared" si="39"/>
        <v>3</v>
      </c>
      <c r="G33" s="56">
        <f t="shared" si="40"/>
        <v>1</v>
      </c>
      <c r="H33" s="56">
        <f t="shared" si="41"/>
        <v>1</v>
      </c>
      <c r="I33" s="56">
        <f t="shared" si="42"/>
        <v>0</v>
      </c>
      <c r="J33" s="56">
        <f t="shared" si="43"/>
        <v>0</v>
      </c>
      <c r="K33" s="57"/>
      <c r="L33" s="56">
        <f t="shared" si="44"/>
        <v>0</v>
      </c>
      <c r="M33" s="56">
        <f t="shared" si="45"/>
        <v>1</v>
      </c>
      <c r="N33" s="56">
        <f t="shared" si="46"/>
        <v>3</v>
      </c>
      <c r="O33" s="56">
        <f t="shared" si="47"/>
        <v>0</v>
      </c>
      <c r="P33" s="56">
        <f t="shared" si="48"/>
        <v>0</v>
      </c>
      <c r="Q33" s="56">
        <f t="shared" si="49"/>
        <v>1</v>
      </c>
      <c r="R33" s="56"/>
      <c r="S33" s="55" t="s">
        <v>14</v>
      </c>
      <c r="T33" s="34"/>
      <c r="U33" s="166" t="s">
        <v>16</v>
      </c>
      <c r="V33" s="200"/>
      <c r="W33" s="170">
        <f t="shared" si="0"/>
        <v>0</v>
      </c>
      <c r="X33" s="52">
        <f t="shared" si="1"/>
        <v>0</v>
      </c>
      <c r="Y33" s="52">
        <f t="shared" si="2"/>
        <v>0</v>
      </c>
      <c r="Z33" s="52">
        <f t="shared" si="3"/>
        <v>0</v>
      </c>
      <c r="AA33" s="52">
        <f>SUMIF($C$2:$C$123,V33,$I$2:$I$123)+SUMIF($S$2:$S$123,V33,$P$2:P$123)</f>
        <v>0</v>
      </c>
      <c r="AB33" s="171">
        <f t="shared" si="4"/>
        <v>0</v>
      </c>
      <c r="AC33" s="178">
        <f t="shared" si="5"/>
        <v>0</v>
      </c>
      <c r="AD33" s="181" t="str">
        <f t="shared" si="6"/>
        <v>-</v>
      </c>
      <c r="AE33" s="178">
        <f>IF(W33&gt;0,IF(AI33=MAX($AI$32:$AI$36),2,0),)</f>
        <v>0</v>
      </c>
      <c r="AF33" s="191">
        <f>IF(W33&gt;0,IF(AD33=MAX($AD$32:$AD$36),AC33+AE33+2,AC33+AE33),)</f>
        <v>0</v>
      </c>
      <c r="AG33" s="187">
        <f t="shared" si="7"/>
        <v>0</v>
      </c>
      <c r="AH33" s="53" t="str">
        <f t="shared" si="8"/>
        <v>-</v>
      </c>
      <c r="AI33" s="207" t="str">
        <f t="shared" si="9"/>
        <v>-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270</v>
      </c>
      <c r="D34" s="56"/>
      <c r="E34" s="56">
        <f t="shared" si="38"/>
        <v>3</v>
      </c>
      <c r="F34" s="56">
        <f t="shared" si="39"/>
        <v>3</v>
      </c>
      <c r="G34" s="56">
        <f t="shared" si="40"/>
        <v>1</v>
      </c>
      <c r="H34" s="56">
        <f t="shared" si="41"/>
        <v>1</v>
      </c>
      <c r="I34" s="56">
        <f t="shared" si="42"/>
        <v>0</v>
      </c>
      <c r="J34" s="56">
        <f t="shared" si="43"/>
        <v>0</v>
      </c>
      <c r="K34" s="57"/>
      <c r="L34" s="56">
        <f t="shared" si="44"/>
        <v>0</v>
      </c>
      <c r="M34" s="56">
        <f t="shared" si="45"/>
        <v>1</v>
      </c>
      <c r="N34" s="56">
        <f t="shared" si="46"/>
        <v>3</v>
      </c>
      <c r="O34" s="56">
        <f t="shared" si="47"/>
        <v>0</v>
      </c>
      <c r="P34" s="56">
        <f t="shared" si="48"/>
        <v>0</v>
      </c>
      <c r="Q34" s="56">
        <f t="shared" si="49"/>
        <v>1</v>
      </c>
      <c r="R34" s="56"/>
      <c r="S34" s="55" t="s">
        <v>144</v>
      </c>
      <c r="T34" s="34"/>
      <c r="U34" s="166" t="s">
        <v>16</v>
      </c>
      <c r="V34" s="200"/>
      <c r="W34" s="170">
        <f t="shared" si="0"/>
        <v>0</v>
      </c>
      <c r="X34" s="52">
        <f t="shared" si="1"/>
        <v>0</v>
      </c>
      <c r="Y34" s="52">
        <f t="shared" si="2"/>
        <v>0</v>
      </c>
      <c r="Z34" s="52">
        <f t="shared" si="3"/>
        <v>0</v>
      </c>
      <c r="AA34" s="52">
        <f>SUMIF($C$2:$C$123,V34,$I$2:$I$123)+SUMIF($S$2:$S$123,V34,$P$2:P$123)</f>
        <v>0</v>
      </c>
      <c r="AB34" s="171">
        <f t="shared" si="4"/>
        <v>0</v>
      </c>
      <c r="AC34" s="178">
        <f t="shared" si="5"/>
        <v>0</v>
      </c>
      <c r="AD34" s="181" t="str">
        <f t="shared" si="6"/>
        <v>-</v>
      </c>
      <c r="AE34" s="178">
        <f>IF(W34&gt;0,IF(AI34=MAX($AI$32:$AI$36),2,0),)</f>
        <v>0</v>
      </c>
      <c r="AF34" s="191">
        <f>IF(W34&gt;0,IF(AD34=MAX($AD$32:$AD$36),AC34+AE34+2,AC34+AE34),)</f>
        <v>0</v>
      </c>
      <c r="AG34" s="187">
        <f t="shared" si="7"/>
        <v>0</v>
      </c>
      <c r="AH34" s="53" t="str">
        <f t="shared" si="8"/>
        <v>-</v>
      </c>
      <c r="AI34" s="207" t="str">
        <f t="shared" si="9"/>
        <v>-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84</v>
      </c>
      <c r="D35" s="56"/>
      <c r="E35" s="56">
        <f t="shared" si="38"/>
        <v>3</v>
      </c>
      <c r="F35" s="56">
        <f t="shared" si="39"/>
        <v>3</v>
      </c>
      <c r="G35" s="56">
        <f t="shared" si="40"/>
        <v>1</v>
      </c>
      <c r="H35" s="56">
        <f t="shared" si="41"/>
        <v>1</v>
      </c>
      <c r="I35" s="56">
        <f t="shared" si="42"/>
        <v>0</v>
      </c>
      <c r="J35" s="56">
        <f t="shared" si="43"/>
        <v>0</v>
      </c>
      <c r="K35" s="57"/>
      <c r="L35" s="56">
        <f t="shared" si="44"/>
        <v>0</v>
      </c>
      <c r="M35" s="56">
        <f t="shared" si="45"/>
        <v>1</v>
      </c>
      <c r="N35" s="56">
        <f t="shared" si="46"/>
        <v>3</v>
      </c>
      <c r="O35" s="56">
        <f t="shared" si="47"/>
        <v>0</v>
      </c>
      <c r="P35" s="56">
        <f t="shared" si="48"/>
        <v>0</v>
      </c>
      <c r="Q35" s="56">
        <f t="shared" si="49"/>
        <v>1</v>
      </c>
      <c r="R35" s="56"/>
      <c r="S35" s="55" t="s">
        <v>13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269</v>
      </c>
      <c r="D36" s="56"/>
      <c r="E36" s="56">
        <f t="shared" si="38"/>
        <v>3</v>
      </c>
      <c r="F36" s="56">
        <f t="shared" si="39"/>
        <v>3</v>
      </c>
      <c r="G36" s="56">
        <f t="shared" si="40"/>
        <v>1</v>
      </c>
      <c r="H36" s="56">
        <f t="shared" si="41"/>
        <v>1</v>
      </c>
      <c r="I36" s="56">
        <f t="shared" si="42"/>
        <v>0</v>
      </c>
      <c r="J36" s="56">
        <f t="shared" si="43"/>
        <v>0</v>
      </c>
      <c r="K36" s="57"/>
      <c r="L36" s="56">
        <f t="shared" si="44"/>
        <v>0</v>
      </c>
      <c r="M36" s="56">
        <f t="shared" si="45"/>
        <v>1</v>
      </c>
      <c r="N36" s="56">
        <f t="shared" si="46"/>
        <v>3</v>
      </c>
      <c r="O36" s="56">
        <f t="shared" si="47"/>
        <v>0</v>
      </c>
      <c r="P36" s="56">
        <f t="shared" si="48"/>
        <v>0</v>
      </c>
      <c r="Q36" s="56">
        <f t="shared" si="49"/>
        <v>1</v>
      </c>
      <c r="R36" s="56">
        <v>1</v>
      </c>
      <c r="S36" s="55" t="s">
        <v>142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164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 t="s">
        <v>143</v>
      </c>
      <c r="D37" s="56">
        <v>2</v>
      </c>
      <c r="E37" s="56">
        <f t="shared" si="38"/>
        <v>3</v>
      </c>
      <c r="F37" s="56">
        <f t="shared" si="39"/>
        <v>3</v>
      </c>
      <c r="G37" s="56">
        <f t="shared" si="40"/>
        <v>1</v>
      </c>
      <c r="H37" s="56">
        <f t="shared" si="41"/>
        <v>1</v>
      </c>
      <c r="I37" s="56">
        <f t="shared" si="42"/>
        <v>0</v>
      </c>
      <c r="J37" s="56">
        <f t="shared" si="43"/>
        <v>0</v>
      </c>
      <c r="K37" s="57"/>
      <c r="L37" s="56">
        <f t="shared" si="44"/>
        <v>0</v>
      </c>
      <c r="M37" s="56">
        <f t="shared" si="45"/>
        <v>1</v>
      </c>
      <c r="N37" s="56">
        <f t="shared" si="46"/>
        <v>3</v>
      </c>
      <c r="O37" s="56">
        <f t="shared" si="47"/>
        <v>0</v>
      </c>
      <c r="P37" s="56">
        <f t="shared" si="48"/>
        <v>0</v>
      </c>
      <c r="Q37" s="56">
        <f t="shared" si="49"/>
        <v>1</v>
      </c>
      <c r="R37" s="56"/>
      <c r="S37" s="55" t="s">
        <v>15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11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248</v>
      </c>
      <c r="D38" s="56">
        <v>1</v>
      </c>
      <c r="E38" s="56">
        <f t="shared" si="38"/>
        <v>3</v>
      </c>
      <c r="F38" s="56">
        <f t="shared" si="39"/>
        <v>3</v>
      </c>
      <c r="G38" s="56">
        <f t="shared" si="40"/>
        <v>1</v>
      </c>
      <c r="H38" s="56">
        <f t="shared" si="41"/>
        <v>1</v>
      </c>
      <c r="I38" s="56">
        <f t="shared" si="42"/>
        <v>0</v>
      </c>
      <c r="J38" s="56">
        <f t="shared" si="43"/>
        <v>0</v>
      </c>
      <c r="K38" s="57"/>
      <c r="L38" s="56">
        <f t="shared" si="44"/>
        <v>0</v>
      </c>
      <c r="M38" s="56">
        <f t="shared" si="45"/>
        <v>1</v>
      </c>
      <c r="N38" s="56">
        <f t="shared" si="46"/>
        <v>3</v>
      </c>
      <c r="O38" s="56">
        <f t="shared" si="47"/>
        <v>0</v>
      </c>
      <c r="P38" s="56">
        <f t="shared" si="48"/>
        <v>0</v>
      </c>
      <c r="Q38" s="56">
        <f t="shared" si="49"/>
        <v>1</v>
      </c>
      <c r="R38" s="56"/>
      <c r="S38" s="55" t="s">
        <v>252</v>
      </c>
      <c r="T38" s="34"/>
      <c r="U38" s="295">
        <f>COUNTA(V3:V36)</f>
        <v>15</v>
      </c>
      <c r="V38" s="338">
        <f>U38/Resumo!C159</f>
        <v>0.44117647058823528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3</v>
      </c>
      <c r="G39" s="56">
        <f t="shared" si="40"/>
        <v>1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1</v>
      </c>
      <c r="N39" s="56">
        <f t="shared" si="46"/>
        <v>3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3</v>
      </c>
      <c r="G40" s="67">
        <f t="shared" si="40"/>
        <v>1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1</v>
      </c>
      <c r="N40" s="67">
        <f t="shared" si="46"/>
        <v>3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5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20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5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Branco</v>
      </c>
      <c r="D43" s="49">
        <f>SUM(D44:D53)</f>
        <v>1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1</v>
      </c>
      <c r="S43" s="48" t="str">
        <f>C4</f>
        <v>Preto</v>
      </c>
      <c r="T43" s="34"/>
      <c r="U43" s="151" t="str">
        <f>IFERROR(VLOOKUP(V43,Resumo!$D$7:$E$147,2,FALSE),"")</f>
        <v>G</v>
      </c>
      <c r="V43" s="116" t="s">
        <v>77</v>
      </c>
      <c r="W43" s="116">
        <f t="shared" ref="W43:AC58" si="50">COUNTIFS($C$4:$C$131,$V43,$B$4:$B$131,W$42)+COUNTIFS($S$4:$S$131,$V43,$B$4:$B$131,W$42)</f>
        <v>5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Fabio</v>
      </c>
      <c r="D44" s="56"/>
      <c r="E44" s="56">
        <f t="shared" ref="E44:E53" si="51">IF((C44=""),0,IF($D$43=$R$43,1,IF($D$43&gt;$R$43,3,IF($D$43&lt;$R$43,0))))</f>
        <v>1</v>
      </c>
      <c r="F44" s="56">
        <f t="shared" ref="F44:F53" si="52">$D$43</f>
        <v>1</v>
      </c>
      <c r="G44" s="56">
        <f t="shared" ref="G44:G53" si="53">$R$43</f>
        <v>1</v>
      </c>
      <c r="H44" s="56">
        <f t="shared" ref="H44:H53" si="54">IF((C44=""),0,IF($D$43&gt;$R$43,1,0))</f>
        <v>0</v>
      </c>
      <c r="I44" s="56">
        <f t="shared" ref="I44:I53" si="55">IF((C44=""),0,IF($D$43=$R$43,1,0))</f>
        <v>1</v>
      </c>
      <c r="J44" s="56">
        <f t="shared" ref="J44:J53" si="56">IF((C44=""),0,IF($D$43&lt;$R$43,1,0))</f>
        <v>0</v>
      </c>
      <c r="K44" s="57"/>
      <c r="L44" s="56">
        <f t="shared" ref="L44:L53" si="57">IF((S44=""),0,IF($D$43=$R$43,1,IF($D$43&lt;$R$43,3,IF($D$43&gt;$R$43,0))))</f>
        <v>1</v>
      </c>
      <c r="M44" s="56">
        <f t="shared" ref="M44:M53" si="58">$R$43</f>
        <v>1</v>
      </c>
      <c r="N44" s="56">
        <f t="shared" ref="N44:N53" si="59">$D$43</f>
        <v>1</v>
      </c>
      <c r="O44" s="56">
        <f t="shared" ref="O44:O53" si="60">IF((S44=""),0,IF($D$43&lt;$R$43,1,0))</f>
        <v>0</v>
      </c>
      <c r="P44" s="56">
        <f t="shared" ref="P44:P53" si="61">IF((S44=""),0,IF($D$43=$R$43,1,0))</f>
        <v>1</v>
      </c>
      <c r="Q44" s="56">
        <f t="shared" ref="Q44:Q53" si="62">IF((S44=""),0,IF($D$43&gt;$R$43,1,0))</f>
        <v>0</v>
      </c>
      <c r="R44" s="56"/>
      <c r="S44" s="55" t="str">
        <f>$S$5</f>
        <v>Ralph</v>
      </c>
      <c r="T44" s="34"/>
      <c r="U44" s="153" t="str">
        <f>IFERROR(VLOOKUP(V44,Resumo!$D$7:$E$147,2,FALSE),"")</f>
        <v>G</v>
      </c>
      <c r="V44" s="114" t="s">
        <v>164</v>
      </c>
      <c r="W44" s="114">
        <f t="shared" si="50"/>
        <v>5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 t="s">
        <v>112</v>
      </c>
      <c r="D45" s="56"/>
      <c r="E45" s="56">
        <f t="shared" si="51"/>
        <v>1</v>
      </c>
      <c r="F45" s="56">
        <f t="shared" si="52"/>
        <v>1</v>
      </c>
      <c r="G45" s="56">
        <f t="shared" si="53"/>
        <v>1</v>
      </c>
      <c r="H45" s="56">
        <f t="shared" si="54"/>
        <v>0</v>
      </c>
      <c r="I45" s="56">
        <f t="shared" si="55"/>
        <v>1</v>
      </c>
      <c r="J45" s="56">
        <f t="shared" si="56"/>
        <v>0</v>
      </c>
      <c r="K45" s="57"/>
      <c r="L45" s="56">
        <f t="shared" si="57"/>
        <v>1</v>
      </c>
      <c r="M45" s="56">
        <f t="shared" si="58"/>
        <v>1</v>
      </c>
      <c r="N45" s="56">
        <f t="shared" si="59"/>
        <v>1</v>
      </c>
      <c r="O45" s="56">
        <f t="shared" si="60"/>
        <v>0</v>
      </c>
      <c r="P45" s="56">
        <f t="shared" si="61"/>
        <v>1</v>
      </c>
      <c r="Q45" s="56">
        <f t="shared" si="62"/>
        <v>0</v>
      </c>
      <c r="R45" s="56"/>
      <c r="S45" s="55" t="s">
        <v>271</v>
      </c>
      <c r="T45" s="34"/>
      <c r="U45" s="153" t="str">
        <f>IFERROR(VLOOKUP(V45,Resumo!$D$7:$E$147,2,FALSE),"")</f>
        <v>V</v>
      </c>
      <c r="V45" s="114" t="s">
        <v>13</v>
      </c>
      <c r="W45" s="114">
        <f t="shared" si="50"/>
        <v>0</v>
      </c>
      <c r="X45" s="114">
        <f t="shared" si="50"/>
        <v>1</v>
      </c>
      <c r="Y45" s="114">
        <f t="shared" si="50"/>
        <v>0</v>
      </c>
      <c r="Z45" s="114">
        <f t="shared" si="50"/>
        <v>0</v>
      </c>
      <c r="AA45" s="114">
        <f t="shared" si="50"/>
        <v>4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 t="s">
        <v>14</v>
      </c>
      <c r="D46" s="56"/>
      <c r="E46" s="56">
        <f t="shared" si="51"/>
        <v>1</v>
      </c>
      <c r="F46" s="56">
        <f t="shared" si="52"/>
        <v>1</v>
      </c>
      <c r="G46" s="56">
        <f t="shared" si="53"/>
        <v>1</v>
      </c>
      <c r="H46" s="56">
        <f t="shared" si="54"/>
        <v>0</v>
      </c>
      <c r="I46" s="56">
        <f t="shared" si="55"/>
        <v>1</v>
      </c>
      <c r="J46" s="56">
        <f t="shared" si="56"/>
        <v>0</v>
      </c>
      <c r="K46" s="57"/>
      <c r="L46" s="56">
        <f t="shared" si="57"/>
        <v>1</v>
      </c>
      <c r="M46" s="56">
        <f t="shared" si="58"/>
        <v>1</v>
      </c>
      <c r="N46" s="56">
        <f t="shared" si="59"/>
        <v>1</v>
      </c>
      <c r="O46" s="56">
        <f t="shared" si="60"/>
        <v>0</v>
      </c>
      <c r="P46" s="56">
        <f t="shared" si="61"/>
        <v>1</v>
      </c>
      <c r="Q46" s="56">
        <f t="shared" si="62"/>
        <v>0</v>
      </c>
      <c r="R46" s="56"/>
      <c r="S46" s="55" t="s">
        <v>146</v>
      </c>
      <c r="T46" s="34"/>
      <c r="U46" s="153" t="str">
        <f>IFERROR(VLOOKUP(V46,Resumo!$D$7:$E$147,2,FALSE),"")</f>
        <v>Z</v>
      </c>
      <c r="V46" s="114" t="s">
        <v>112</v>
      </c>
      <c r="W46" s="114">
        <f t="shared" si="50"/>
        <v>0</v>
      </c>
      <c r="X46" s="114">
        <f t="shared" si="50"/>
        <v>3</v>
      </c>
      <c r="Y46" s="114">
        <f t="shared" si="50"/>
        <v>0</v>
      </c>
      <c r="Z46" s="114">
        <f t="shared" si="50"/>
        <v>0</v>
      </c>
      <c r="AA46" s="114">
        <f t="shared" si="50"/>
        <v>0</v>
      </c>
      <c r="AB46" s="114">
        <f t="shared" si="50"/>
        <v>0</v>
      </c>
      <c r="AC46" s="154">
        <f t="shared" si="50"/>
        <v>0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 t="s">
        <v>144</v>
      </c>
      <c r="D47" s="56"/>
      <c r="E47" s="56">
        <f t="shared" si="51"/>
        <v>1</v>
      </c>
      <c r="F47" s="56">
        <f t="shared" si="52"/>
        <v>1</v>
      </c>
      <c r="G47" s="56">
        <f t="shared" si="53"/>
        <v>1</v>
      </c>
      <c r="H47" s="56">
        <f t="shared" si="54"/>
        <v>0</v>
      </c>
      <c r="I47" s="56">
        <f t="shared" si="55"/>
        <v>1</v>
      </c>
      <c r="J47" s="56">
        <f t="shared" si="56"/>
        <v>0</v>
      </c>
      <c r="K47" s="57"/>
      <c r="L47" s="56">
        <f t="shared" si="57"/>
        <v>1</v>
      </c>
      <c r="M47" s="56">
        <f t="shared" si="58"/>
        <v>1</v>
      </c>
      <c r="N47" s="56">
        <f t="shared" si="59"/>
        <v>1</v>
      </c>
      <c r="O47" s="56">
        <f t="shared" si="60"/>
        <v>0</v>
      </c>
      <c r="P47" s="56">
        <f t="shared" si="61"/>
        <v>1</v>
      </c>
      <c r="Q47" s="56">
        <f t="shared" si="62"/>
        <v>0</v>
      </c>
      <c r="R47" s="56"/>
      <c r="S47" s="55" t="s">
        <v>116</v>
      </c>
      <c r="T47" s="34"/>
      <c r="U47" s="153" t="str">
        <f>IFERROR(VLOOKUP(V47,Resumo!$D$7:$E$147,2,FALSE),"")</f>
        <v>L</v>
      </c>
      <c r="V47" s="114" t="s">
        <v>173</v>
      </c>
      <c r="W47" s="114">
        <f t="shared" si="50"/>
        <v>0</v>
      </c>
      <c r="X47" s="114">
        <f t="shared" si="50"/>
        <v>0</v>
      </c>
      <c r="Y47" s="114">
        <f t="shared" si="50"/>
        <v>3</v>
      </c>
      <c r="Z47" s="114">
        <f t="shared" si="50"/>
        <v>1</v>
      </c>
      <c r="AA47" s="114">
        <f t="shared" si="50"/>
        <v>0</v>
      </c>
      <c r="AB47" s="114">
        <f t="shared" si="50"/>
        <v>0</v>
      </c>
      <c r="AC47" s="154">
        <f t="shared" si="50"/>
        <v>0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 t="s">
        <v>13</v>
      </c>
      <c r="D48" s="56"/>
      <c r="E48" s="56">
        <f t="shared" si="51"/>
        <v>1</v>
      </c>
      <c r="F48" s="56">
        <f t="shared" si="52"/>
        <v>1</v>
      </c>
      <c r="G48" s="56">
        <f t="shared" si="53"/>
        <v>1</v>
      </c>
      <c r="H48" s="56">
        <f t="shared" si="54"/>
        <v>0</v>
      </c>
      <c r="I48" s="56">
        <f t="shared" si="55"/>
        <v>1</v>
      </c>
      <c r="J48" s="56">
        <f t="shared" si="56"/>
        <v>0</v>
      </c>
      <c r="K48" s="57"/>
      <c r="L48" s="56">
        <f t="shared" si="57"/>
        <v>1</v>
      </c>
      <c r="M48" s="56">
        <f t="shared" si="58"/>
        <v>1</v>
      </c>
      <c r="N48" s="56">
        <f t="shared" si="59"/>
        <v>1</v>
      </c>
      <c r="O48" s="56">
        <f t="shared" si="60"/>
        <v>0</v>
      </c>
      <c r="P48" s="56">
        <f t="shared" si="61"/>
        <v>1</v>
      </c>
      <c r="Q48" s="56">
        <f t="shared" si="62"/>
        <v>0</v>
      </c>
      <c r="R48" s="56"/>
      <c r="S48" s="55" t="s">
        <v>84</v>
      </c>
      <c r="T48" s="34"/>
      <c r="U48" s="153" t="str">
        <f>IFERROR(VLOOKUP(V48,Resumo!$D$7:$E$147,2,FALSE),"")</f>
        <v>V</v>
      </c>
      <c r="V48" s="114" t="s">
        <v>14</v>
      </c>
      <c r="W48" s="114">
        <f t="shared" si="50"/>
        <v>0</v>
      </c>
      <c r="X48" s="114">
        <f t="shared" si="50"/>
        <v>0</v>
      </c>
      <c r="Y48" s="114">
        <f t="shared" si="50"/>
        <v>2</v>
      </c>
      <c r="Z48" s="114">
        <f t="shared" si="50"/>
        <v>0</v>
      </c>
      <c r="AA48" s="114">
        <f t="shared" si="50"/>
        <v>2</v>
      </c>
      <c r="AB48" s="114">
        <f t="shared" si="50"/>
        <v>0</v>
      </c>
      <c r="AC48" s="154">
        <f t="shared" si="50"/>
        <v>0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 t="s">
        <v>142</v>
      </c>
      <c r="D49" s="56"/>
      <c r="E49" s="56">
        <f t="shared" si="51"/>
        <v>1</v>
      </c>
      <c r="F49" s="56">
        <f t="shared" si="52"/>
        <v>1</v>
      </c>
      <c r="G49" s="56">
        <f t="shared" si="53"/>
        <v>1</v>
      </c>
      <c r="H49" s="56">
        <f t="shared" si="54"/>
        <v>0</v>
      </c>
      <c r="I49" s="56">
        <f t="shared" si="55"/>
        <v>1</v>
      </c>
      <c r="J49" s="56">
        <f t="shared" si="56"/>
        <v>0</v>
      </c>
      <c r="K49" s="57"/>
      <c r="L49" s="56">
        <f t="shared" si="57"/>
        <v>1</v>
      </c>
      <c r="M49" s="56">
        <f t="shared" si="58"/>
        <v>1</v>
      </c>
      <c r="N49" s="56">
        <f t="shared" si="59"/>
        <v>1</v>
      </c>
      <c r="O49" s="56">
        <f t="shared" si="60"/>
        <v>0</v>
      </c>
      <c r="P49" s="56">
        <f t="shared" si="61"/>
        <v>1</v>
      </c>
      <c r="Q49" s="56">
        <f t="shared" si="62"/>
        <v>0</v>
      </c>
      <c r="R49" s="56">
        <v>1</v>
      </c>
      <c r="S49" s="55" t="s">
        <v>172</v>
      </c>
      <c r="T49" s="34"/>
      <c r="U49" s="153" t="str">
        <f>IFERROR(VLOOKUP(V49,Resumo!$D$7:$E$147,2,FALSE),"")</f>
        <v>M</v>
      </c>
      <c r="V49" s="114" t="s">
        <v>116</v>
      </c>
      <c r="W49" s="114">
        <f t="shared" si="50"/>
        <v>0</v>
      </c>
      <c r="X49" s="114">
        <f t="shared" si="50"/>
        <v>0</v>
      </c>
      <c r="Y49" s="114">
        <f t="shared" si="50"/>
        <v>0</v>
      </c>
      <c r="Z49" s="114">
        <f t="shared" si="50"/>
        <v>4</v>
      </c>
      <c r="AA49" s="114">
        <f t="shared" si="50"/>
        <v>0</v>
      </c>
      <c r="AB49" s="114">
        <f t="shared" si="50"/>
        <v>0</v>
      </c>
      <c r="AC49" s="154">
        <f t="shared" si="50"/>
        <v>0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 t="s">
        <v>15</v>
      </c>
      <c r="D50" s="56">
        <v>1</v>
      </c>
      <c r="E50" s="56">
        <f t="shared" si="51"/>
        <v>1</v>
      </c>
      <c r="F50" s="56">
        <f t="shared" si="52"/>
        <v>1</v>
      </c>
      <c r="G50" s="56">
        <f t="shared" si="53"/>
        <v>1</v>
      </c>
      <c r="H50" s="56">
        <f t="shared" si="54"/>
        <v>0</v>
      </c>
      <c r="I50" s="56">
        <f t="shared" si="55"/>
        <v>1</v>
      </c>
      <c r="J50" s="56">
        <f t="shared" si="56"/>
        <v>0</v>
      </c>
      <c r="K50" s="57"/>
      <c r="L50" s="56">
        <f t="shared" si="57"/>
        <v>1</v>
      </c>
      <c r="M50" s="56">
        <f t="shared" si="58"/>
        <v>1</v>
      </c>
      <c r="N50" s="56">
        <f t="shared" si="59"/>
        <v>1</v>
      </c>
      <c r="O50" s="56">
        <f t="shared" si="60"/>
        <v>0</v>
      </c>
      <c r="P50" s="56">
        <f t="shared" si="61"/>
        <v>1</v>
      </c>
      <c r="Q50" s="56">
        <f t="shared" si="62"/>
        <v>0</v>
      </c>
      <c r="R50" s="56"/>
      <c r="S50" s="55" t="s">
        <v>269</v>
      </c>
      <c r="T50" s="34"/>
      <c r="U50" s="153" t="str">
        <f>IFERROR(VLOOKUP(V50,Resumo!$D$7:$E$147,2,FALSE),"")</f>
        <v>M</v>
      </c>
      <c r="V50" s="114" t="s">
        <v>15</v>
      </c>
      <c r="W50" s="114">
        <f t="shared" si="50"/>
        <v>0</v>
      </c>
      <c r="X50" s="114">
        <f t="shared" si="50"/>
        <v>0</v>
      </c>
      <c r="Y50" s="114">
        <f t="shared" si="50"/>
        <v>0</v>
      </c>
      <c r="Z50" s="114">
        <f t="shared" si="50"/>
        <v>0</v>
      </c>
      <c r="AA50" s="114">
        <f t="shared" si="50"/>
        <v>0</v>
      </c>
      <c r="AB50" s="114">
        <f t="shared" si="50"/>
        <v>5</v>
      </c>
      <c r="AC50" s="154">
        <f t="shared" si="50"/>
        <v>0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 t="s">
        <v>252</v>
      </c>
      <c r="D51" s="56"/>
      <c r="E51" s="56">
        <f t="shared" si="51"/>
        <v>1</v>
      </c>
      <c r="F51" s="56">
        <f t="shared" si="52"/>
        <v>1</v>
      </c>
      <c r="G51" s="56">
        <f t="shared" si="53"/>
        <v>1</v>
      </c>
      <c r="H51" s="56">
        <f t="shared" si="54"/>
        <v>0</v>
      </c>
      <c r="I51" s="56">
        <f t="shared" si="55"/>
        <v>1</v>
      </c>
      <c r="J51" s="56">
        <f t="shared" si="56"/>
        <v>0</v>
      </c>
      <c r="K51" s="57"/>
      <c r="L51" s="56">
        <f t="shared" si="57"/>
        <v>1</v>
      </c>
      <c r="M51" s="56">
        <f t="shared" si="58"/>
        <v>1</v>
      </c>
      <c r="N51" s="56">
        <f t="shared" si="59"/>
        <v>1</v>
      </c>
      <c r="O51" s="56">
        <f t="shared" si="60"/>
        <v>0</v>
      </c>
      <c r="P51" s="56">
        <f t="shared" si="61"/>
        <v>1</v>
      </c>
      <c r="Q51" s="56">
        <f t="shared" si="62"/>
        <v>0</v>
      </c>
      <c r="R51" s="56"/>
      <c r="S51" s="55" t="s">
        <v>174</v>
      </c>
      <c r="T51" s="34"/>
      <c r="U51" s="153" t="str">
        <f>IFERROR(VLOOKUP(V51,Resumo!$D$7:$E$147,2,FALSE),"")</f>
        <v>L</v>
      </c>
      <c r="V51" s="114" t="s">
        <v>144</v>
      </c>
      <c r="W51" s="114">
        <f t="shared" si="50"/>
        <v>0</v>
      </c>
      <c r="X51" s="114">
        <f t="shared" si="50"/>
        <v>0</v>
      </c>
      <c r="Y51" s="114">
        <f t="shared" si="50"/>
        <v>1</v>
      </c>
      <c r="Z51" s="114">
        <f t="shared" si="50"/>
        <v>2</v>
      </c>
      <c r="AA51" s="114">
        <f t="shared" si="50"/>
        <v>0</v>
      </c>
      <c r="AB51" s="114">
        <f t="shared" si="50"/>
        <v>0</v>
      </c>
      <c r="AC51" s="154">
        <f t="shared" si="50"/>
        <v>0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1</v>
      </c>
      <c r="G52" s="56">
        <f t="shared" si="53"/>
        <v>1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1</v>
      </c>
      <c r="N52" s="56">
        <f t="shared" si="59"/>
        <v>1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M</v>
      </c>
      <c r="V52" s="114" t="s">
        <v>172</v>
      </c>
      <c r="W52" s="114">
        <f t="shared" si="50"/>
        <v>0</v>
      </c>
      <c r="X52" s="114">
        <f t="shared" si="50"/>
        <v>0</v>
      </c>
      <c r="Y52" s="114">
        <f t="shared" si="50"/>
        <v>0</v>
      </c>
      <c r="Z52" s="114">
        <f t="shared" si="50"/>
        <v>0</v>
      </c>
      <c r="AA52" s="114">
        <f t="shared" si="50"/>
        <v>0</v>
      </c>
      <c r="AB52" s="114">
        <f t="shared" si="50"/>
        <v>4</v>
      </c>
      <c r="AC52" s="154">
        <f t="shared" si="50"/>
        <v>0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1</v>
      </c>
      <c r="G53" s="67">
        <f t="shared" si="53"/>
        <v>1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1</v>
      </c>
      <c r="N53" s="67">
        <f t="shared" si="59"/>
        <v>1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L</v>
      </c>
      <c r="V53" s="114" t="s">
        <v>146</v>
      </c>
      <c r="W53" s="114">
        <f t="shared" si="50"/>
        <v>0</v>
      </c>
      <c r="X53" s="114">
        <f t="shared" si="50"/>
        <v>0</v>
      </c>
      <c r="Y53" s="114">
        <f t="shared" si="50"/>
        <v>4</v>
      </c>
      <c r="Z53" s="114">
        <f t="shared" si="50"/>
        <v>0</v>
      </c>
      <c r="AA53" s="114">
        <f t="shared" si="50"/>
        <v>0</v>
      </c>
      <c r="AB53" s="114">
        <f t="shared" si="50"/>
        <v>0</v>
      </c>
      <c r="AC53" s="154">
        <f t="shared" si="50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M</v>
      </c>
      <c r="V54" s="114" t="s">
        <v>174</v>
      </c>
      <c r="W54" s="114">
        <f t="shared" si="50"/>
        <v>0</v>
      </c>
      <c r="X54" s="114">
        <f t="shared" si="50"/>
        <v>0</v>
      </c>
      <c r="Y54" s="114">
        <f t="shared" si="50"/>
        <v>0</v>
      </c>
      <c r="Z54" s="114">
        <f t="shared" si="50"/>
        <v>0</v>
      </c>
      <c r="AA54" s="114">
        <f t="shared" si="50"/>
        <v>0</v>
      </c>
      <c r="AB54" s="114">
        <f t="shared" si="50"/>
        <v>0</v>
      </c>
      <c r="AC54" s="154">
        <f t="shared" si="50"/>
        <v>4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M</v>
      </c>
      <c r="V55" s="114" t="s">
        <v>143</v>
      </c>
      <c r="W55" s="114">
        <f t="shared" si="50"/>
        <v>0</v>
      </c>
      <c r="X55" s="114">
        <f t="shared" si="50"/>
        <v>0</v>
      </c>
      <c r="Y55" s="114">
        <f t="shared" si="50"/>
        <v>0</v>
      </c>
      <c r="Z55" s="114">
        <f t="shared" si="50"/>
        <v>0</v>
      </c>
      <c r="AA55" s="114">
        <f t="shared" si="50"/>
        <v>0</v>
      </c>
      <c r="AB55" s="114">
        <f t="shared" si="50"/>
        <v>4</v>
      </c>
      <c r="AC55" s="154">
        <f t="shared" si="50"/>
        <v>0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 t="str">
        <f>C4</f>
        <v>Preto</v>
      </c>
      <c r="D56" s="49">
        <f>SUM(D57:D66)</f>
        <v>0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2</v>
      </c>
      <c r="S56" s="48" t="str">
        <f>S4</f>
        <v>Branco</v>
      </c>
      <c r="T56" s="34"/>
      <c r="U56" s="153" t="str">
        <f>IFERROR(VLOOKUP(V56,Resumo!$D$7:$E$147,2,FALSE),"")</f>
        <v>Z</v>
      </c>
      <c r="V56" s="114" t="s">
        <v>142</v>
      </c>
      <c r="W56" s="114">
        <f t="shared" si="50"/>
        <v>0</v>
      </c>
      <c r="X56" s="114">
        <f t="shared" si="50"/>
        <v>2</v>
      </c>
      <c r="Y56" s="114">
        <f t="shared" si="50"/>
        <v>0</v>
      </c>
      <c r="Z56" s="114">
        <f t="shared" si="50"/>
        <v>0</v>
      </c>
      <c r="AA56" s="114">
        <f t="shared" si="50"/>
        <v>0</v>
      </c>
      <c r="AB56" s="114">
        <f t="shared" si="50"/>
        <v>2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 t="str">
        <f>C5</f>
        <v>Fabio</v>
      </c>
      <c r="D57" s="56"/>
      <c r="E57" s="56">
        <f t="shared" ref="E57:E66" si="63">IF((C57=""),0,IF($D$56=$R$56,1,IF($D$56&gt;$R$56,3,IF($D$56&lt;$R$56,0))))</f>
        <v>0</v>
      </c>
      <c r="F57" s="56">
        <f t="shared" ref="F57:F66" si="64">$D$56</f>
        <v>0</v>
      </c>
      <c r="G57" s="56">
        <f t="shared" ref="G57:G66" si="65">$R$56</f>
        <v>2</v>
      </c>
      <c r="H57" s="56">
        <f t="shared" ref="H57:H66" si="66">IF((C57=""),0,IF($D$56&gt;$R$56,1,0))</f>
        <v>0</v>
      </c>
      <c r="I57" s="56">
        <f t="shared" ref="I57:I66" si="67">IF((C57=""),0,IF($D$56=$R$56,1,0))</f>
        <v>0</v>
      </c>
      <c r="J57" s="56">
        <f t="shared" ref="J57:J66" si="68">IF((C57=""),0,IF($D$56&lt;$R$56,1,0))</f>
        <v>1</v>
      </c>
      <c r="K57" s="57"/>
      <c r="L57" s="56">
        <f t="shared" ref="L57:L66" si="69">IF((S57=""),0,IF($D$56=$R$56,1,IF($D$56&lt;$R$56,3,IF($D$56&gt;$R$56,0))))</f>
        <v>3</v>
      </c>
      <c r="M57" s="56">
        <f t="shared" ref="M57:M66" si="70">$R$56</f>
        <v>2</v>
      </c>
      <c r="N57" s="56">
        <f t="shared" ref="N57:N66" si="71">$D$56</f>
        <v>0</v>
      </c>
      <c r="O57" s="56">
        <f t="shared" ref="O57:O66" si="72">IF((S57=""),0,IF($D$56&lt;$R$56,1,0))</f>
        <v>1</v>
      </c>
      <c r="P57" s="56">
        <f t="shared" ref="P57:P66" si="73">IF((S57=""),0,IF($D$56=$R$56,1,0))</f>
        <v>0</v>
      </c>
      <c r="Q57" s="56">
        <f t="shared" ref="Q57:Q66" si="74">IF((S57=""),0,IF($D$56&gt;$R$56,1,0))</f>
        <v>0</v>
      </c>
      <c r="R57" s="56"/>
      <c r="S57" s="55" t="str">
        <f>S5</f>
        <v>Ralph</v>
      </c>
      <c r="T57" s="34"/>
      <c r="U57" s="153" t="str">
        <f>IFERROR(VLOOKUP(V57,Resumo!$D$7:$E$147,2,FALSE),"")</f>
        <v>Z</v>
      </c>
      <c r="V57" s="114" t="s">
        <v>84</v>
      </c>
      <c r="W57" s="114">
        <f t="shared" si="50"/>
        <v>0</v>
      </c>
      <c r="X57" s="114">
        <f t="shared" si="50"/>
        <v>0</v>
      </c>
      <c r="Y57" s="114">
        <f t="shared" si="50"/>
        <v>0</v>
      </c>
      <c r="Z57" s="114">
        <f t="shared" si="50"/>
        <v>0</v>
      </c>
      <c r="AA57" s="114">
        <f t="shared" si="50"/>
        <v>4</v>
      </c>
      <c r="AB57" s="114">
        <f t="shared" si="50"/>
        <v>0</v>
      </c>
      <c r="AC57" s="154">
        <f t="shared" si="50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 t="s">
        <v>271</v>
      </c>
      <c r="D58" s="56"/>
      <c r="E58" s="56">
        <f t="shared" si="63"/>
        <v>0</v>
      </c>
      <c r="F58" s="56">
        <f t="shared" si="64"/>
        <v>0</v>
      </c>
      <c r="G58" s="56">
        <f t="shared" si="65"/>
        <v>2</v>
      </c>
      <c r="H58" s="56">
        <f t="shared" si="66"/>
        <v>0</v>
      </c>
      <c r="I58" s="56">
        <f t="shared" si="67"/>
        <v>0</v>
      </c>
      <c r="J58" s="56">
        <f t="shared" si="68"/>
        <v>1</v>
      </c>
      <c r="K58" s="57"/>
      <c r="L58" s="56">
        <f t="shared" si="69"/>
        <v>3</v>
      </c>
      <c r="M58" s="56">
        <f t="shared" si="70"/>
        <v>2</v>
      </c>
      <c r="N58" s="56">
        <f t="shared" si="71"/>
        <v>0</v>
      </c>
      <c r="O58" s="56">
        <f t="shared" si="72"/>
        <v>1</v>
      </c>
      <c r="P58" s="56">
        <f t="shared" si="73"/>
        <v>0</v>
      </c>
      <c r="Q58" s="56">
        <f t="shared" si="74"/>
        <v>0</v>
      </c>
      <c r="R58" s="56"/>
      <c r="S58" s="55" t="s">
        <v>13</v>
      </c>
      <c r="T58" s="34"/>
      <c r="U58" s="153" t="str">
        <f>IFERROR(VLOOKUP(V58,Resumo!$D$7:$E$147,2,FALSE),"")</f>
        <v/>
      </c>
      <c r="V58" s="114" t="s">
        <v>269</v>
      </c>
      <c r="W58" s="114">
        <f t="shared" si="50"/>
        <v>0</v>
      </c>
      <c r="X58" s="114">
        <f t="shared" si="50"/>
        <v>0</v>
      </c>
      <c r="Y58" s="114">
        <f t="shared" si="50"/>
        <v>0</v>
      </c>
      <c r="Z58" s="114">
        <f t="shared" si="50"/>
        <v>0</v>
      </c>
      <c r="AA58" s="114">
        <f t="shared" si="50"/>
        <v>0</v>
      </c>
      <c r="AB58" s="114">
        <f t="shared" si="50"/>
        <v>4</v>
      </c>
      <c r="AC58" s="154">
        <f t="shared" si="50"/>
        <v>0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 t="s">
        <v>146</v>
      </c>
      <c r="D59" s="56"/>
      <c r="E59" s="56">
        <f t="shared" si="63"/>
        <v>0</v>
      </c>
      <c r="F59" s="56">
        <f t="shared" si="64"/>
        <v>0</v>
      </c>
      <c r="G59" s="56">
        <f t="shared" si="65"/>
        <v>2</v>
      </c>
      <c r="H59" s="56">
        <f t="shared" si="66"/>
        <v>0</v>
      </c>
      <c r="I59" s="56">
        <f t="shared" si="67"/>
        <v>0</v>
      </c>
      <c r="J59" s="56">
        <f t="shared" si="68"/>
        <v>1</v>
      </c>
      <c r="K59" s="57"/>
      <c r="L59" s="56">
        <f t="shared" si="69"/>
        <v>3</v>
      </c>
      <c r="M59" s="56">
        <f t="shared" si="70"/>
        <v>2</v>
      </c>
      <c r="N59" s="56">
        <f t="shared" si="71"/>
        <v>0</v>
      </c>
      <c r="O59" s="56">
        <f t="shared" si="72"/>
        <v>1</v>
      </c>
      <c r="P59" s="56">
        <f t="shared" si="73"/>
        <v>0</v>
      </c>
      <c r="Q59" s="56">
        <f t="shared" si="74"/>
        <v>0</v>
      </c>
      <c r="R59" s="56"/>
      <c r="S59" s="55" t="s">
        <v>173</v>
      </c>
      <c r="T59" s="34"/>
      <c r="U59" s="153" t="str">
        <f>IFERROR(VLOOKUP(V59,Resumo!$D$7:$E$147,2,FALSE),"")</f>
        <v/>
      </c>
      <c r="V59" s="114" t="s">
        <v>270</v>
      </c>
      <c r="W59" s="114">
        <f t="shared" ref="W59:AC74" si="75">COUNTIFS($C$4:$C$131,$V59,$B$4:$B$131,W$42)+COUNTIFS($S$4:$S$131,$V59,$B$4:$B$131,W$42)</f>
        <v>0</v>
      </c>
      <c r="X59" s="114">
        <f t="shared" si="75"/>
        <v>0</v>
      </c>
      <c r="Y59" s="114">
        <f t="shared" si="75"/>
        <v>0</v>
      </c>
      <c r="Z59" s="114">
        <f t="shared" si="75"/>
        <v>3</v>
      </c>
      <c r="AA59" s="114">
        <f t="shared" si="75"/>
        <v>0</v>
      </c>
      <c r="AB59" s="114">
        <f t="shared" si="75"/>
        <v>0</v>
      </c>
      <c r="AC59" s="154">
        <f t="shared" si="75"/>
        <v>0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 t="s">
        <v>116</v>
      </c>
      <c r="D60" s="56"/>
      <c r="E60" s="56">
        <f t="shared" si="63"/>
        <v>0</v>
      </c>
      <c r="F60" s="56">
        <f t="shared" si="64"/>
        <v>0</v>
      </c>
      <c r="G60" s="56">
        <f t="shared" si="65"/>
        <v>2</v>
      </c>
      <c r="H60" s="56">
        <f t="shared" si="66"/>
        <v>0</v>
      </c>
      <c r="I60" s="56">
        <f t="shared" si="67"/>
        <v>0</v>
      </c>
      <c r="J60" s="56">
        <f t="shared" si="68"/>
        <v>1</v>
      </c>
      <c r="K60" s="57"/>
      <c r="L60" s="56">
        <f t="shared" si="69"/>
        <v>3</v>
      </c>
      <c r="M60" s="56">
        <f t="shared" si="70"/>
        <v>2</v>
      </c>
      <c r="N60" s="56">
        <f t="shared" si="71"/>
        <v>0</v>
      </c>
      <c r="O60" s="56">
        <f t="shared" si="72"/>
        <v>1</v>
      </c>
      <c r="P60" s="56">
        <f t="shared" si="73"/>
        <v>0</v>
      </c>
      <c r="Q60" s="56">
        <f t="shared" si="74"/>
        <v>0</v>
      </c>
      <c r="R60" s="56">
        <v>1</v>
      </c>
      <c r="S60" s="55" t="s">
        <v>270</v>
      </c>
      <c r="T60" s="34"/>
      <c r="U60" s="153" t="str">
        <f>IFERROR(VLOOKUP(V60,Resumo!$D$7:$E$147,2,FALSE),"")</f>
        <v/>
      </c>
      <c r="V60" s="114" t="s">
        <v>248</v>
      </c>
      <c r="W60" s="114">
        <f t="shared" si="75"/>
        <v>0</v>
      </c>
      <c r="X60" s="114">
        <f t="shared" si="75"/>
        <v>0</v>
      </c>
      <c r="Y60" s="114">
        <f t="shared" si="75"/>
        <v>0</v>
      </c>
      <c r="Z60" s="114">
        <f t="shared" si="75"/>
        <v>0</v>
      </c>
      <c r="AA60" s="114">
        <f t="shared" si="75"/>
        <v>0</v>
      </c>
      <c r="AB60" s="114">
        <f t="shared" si="75"/>
        <v>1</v>
      </c>
      <c r="AC60" s="154">
        <f t="shared" si="75"/>
        <v>3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 t="s">
        <v>84</v>
      </c>
      <c r="D61" s="56"/>
      <c r="E61" s="56">
        <f t="shared" si="63"/>
        <v>0</v>
      </c>
      <c r="F61" s="56">
        <f t="shared" si="64"/>
        <v>0</v>
      </c>
      <c r="G61" s="56">
        <f t="shared" si="65"/>
        <v>2</v>
      </c>
      <c r="H61" s="56">
        <f t="shared" si="66"/>
        <v>0</v>
      </c>
      <c r="I61" s="56">
        <f t="shared" si="67"/>
        <v>0</v>
      </c>
      <c r="J61" s="56">
        <f t="shared" si="68"/>
        <v>1</v>
      </c>
      <c r="K61" s="57"/>
      <c r="L61" s="56">
        <f t="shared" si="69"/>
        <v>3</v>
      </c>
      <c r="M61" s="56">
        <f t="shared" si="70"/>
        <v>2</v>
      </c>
      <c r="N61" s="56">
        <f t="shared" si="71"/>
        <v>0</v>
      </c>
      <c r="O61" s="56">
        <f t="shared" si="72"/>
        <v>1</v>
      </c>
      <c r="P61" s="56">
        <f t="shared" si="73"/>
        <v>0</v>
      </c>
      <c r="Q61" s="56">
        <f t="shared" si="74"/>
        <v>0</v>
      </c>
      <c r="R61" s="56"/>
      <c r="S61" s="55" t="s">
        <v>14</v>
      </c>
      <c r="T61" s="34"/>
      <c r="U61" s="153" t="str">
        <f>IFERROR(VLOOKUP(V61,Resumo!$D$7:$E$147,2,FALSE),"")</f>
        <v/>
      </c>
      <c r="V61" s="114" t="s">
        <v>252</v>
      </c>
      <c r="W61" s="114">
        <f t="shared" si="75"/>
        <v>0</v>
      </c>
      <c r="X61" s="114">
        <f t="shared" si="75"/>
        <v>0</v>
      </c>
      <c r="Y61" s="114">
        <f t="shared" si="75"/>
        <v>0</v>
      </c>
      <c r="Z61" s="114">
        <f t="shared" si="75"/>
        <v>0</v>
      </c>
      <c r="AA61" s="114">
        <f t="shared" si="75"/>
        <v>0</v>
      </c>
      <c r="AB61" s="114">
        <f t="shared" si="75"/>
        <v>0</v>
      </c>
      <c r="AC61" s="154">
        <f t="shared" si="75"/>
        <v>3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 t="s">
        <v>172</v>
      </c>
      <c r="D62" s="56"/>
      <c r="E62" s="56">
        <f t="shared" si="63"/>
        <v>0</v>
      </c>
      <c r="F62" s="56">
        <f t="shared" si="64"/>
        <v>0</v>
      </c>
      <c r="G62" s="56">
        <f t="shared" si="65"/>
        <v>2</v>
      </c>
      <c r="H62" s="56">
        <f t="shared" si="66"/>
        <v>0</v>
      </c>
      <c r="I62" s="56">
        <f t="shared" si="67"/>
        <v>0</v>
      </c>
      <c r="J62" s="56">
        <f t="shared" si="68"/>
        <v>1</v>
      </c>
      <c r="K62" s="57"/>
      <c r="L62" s="56">
        <f t="shared" si="69"/>
        <v>3</v>
      </c>
      <c r="M62" s="56">
        <f t="shared" si="70"/>
        <v>2</v>
      </c>
      <c r="N62" s="56">
        <f t="shared" si="71"/>
        <v>0</v>
      </c>
      <c r="O62" s="56">
        <f t="shared" si="72"/>
        <v>1</v>
      </c>
      <c r="P62" s="56">
        <f t="shared" si="73"/>
        <v>0</v>
      </c>
      <c r="Q62" s="56">
        <f t="shared" si="74"/>
        <v>0</v>
      </c>
      <c r="R62" s="56"/>
      <c r="S62" s="55" t="s">
        <v>143</v>
      </c>
      <c r="T62" s="34"/>
      <c r="U62" s="153" t="str">
        <f>IFERROR(VLOOKUP(V62,Resumo!$D$7:$E$147,2,FALSE),"")</f>
        <v/>
      </c>
      <c r="V62" s="114" t="s">
        <v>271</v>
      </c>
      <c r="W62" s="114">
        <f t="shared" si="75"/>
        <v>0</v>
      </c>
      <c r="X62" s="114">
        <f t="shared" si="75"/>
        <v>4</v>
      </c>
      <c r="Y62" s="114">
        <f t="shared" si="75"/>
        <v>0</v>
      </c>
      <c r="Z62" s="114">
        <f t="shared" si="75"/>
        <v>0</v>
      </c>
      <c r="AA62" s="114">
        <f t="shared" si="75"/>
        <v>0</v>
      </c>
      <c r="AB62" s="114">
        <f t="shared" si="75"/>
        <v>0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 t="s">
        <v>269</v>
      </c>
      <c r="D63" s="56"/>
      <c r="E63" s="56">
        <f t="shared" si="63"/>
        <v>0</v>
      </c>
      <c r="F63" s="56">
        <f t="shared" si="64"/>
        <v>0</v>
      </c>
      <c r="G63" s="56">
        <f t="shared" si="65"/>
        <v>2</v>
      </c>
      <c r="H63" s="56">
        <f t="shared" si="66"/>
        <v>0</v>
      </c>
      <c r="I63" s="56">
        <f t="shared" si="67"/>
        <v>0</v>
      </c>
      <c r="J63" s="56">
        <f t="shared" si="68"/>
        <v>1</v>
      </c>
      <c r="K63" s="57"/>
      <c r="L63" s="56">
        <f t="shared" si="69"/>
        <v>3</v>
      </c>
      <c r="M63" s="56">
        <f t="shared" si="70"/>
        <v>2</v>
      </c>
      <c r="N63" s="56">
        <f t="shared" si="71"/>
        <v>0</v>
      </c>
      <c r="O63" s="56">
        <f t="shared" si="72"/>
        <v>1</v>
      </c>
      <c r="P63" s="56">
        <f t="shared" si="73"/>
        <v>0</v>
      </c>
      <c r="Q63" s="56">
        <f t="shared" si="74"/>
        <v>0</v>
      </c>
      <c r="R63" s="56"/>
      <c r="S63" s="55" t="s">
        <v>15</v>
      </c>
      <c r="T63" s="34"/>
      <c r="U63" s="153" t="str">
        <f>IFERROR(VLOOKUP(V63,Resumo!$D$7:$E$147,2,FALSE),"")</f>
        <v/>
      </c>
      <c r="V63" s="114"/>
      <c r="W63" s="114">
        <f t="shared" si="75"/>
        <v>0</v>
      </c>
      <c r="X63" s="114">
        <f t="shared" si="75"/>
        <v>0</v>
      </c>
      <c r="Y63" s="114">
        <f t="shared" si="75"/>
        <v>0</v>
      </c>
      <c r="Z63" s="114">
        <f t="shared" si="75"/>
        <v>0</v>
      </c>
      <c r="AA63" s="114">
        <f t="shared" si="75"/>
        <v>0</v>
      </c>
      <c r="AB63" s="114">
        <f t="shared" si="75"/>
        <v>0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 t="s">
        <v>174</v>
      </c>
      <c r="D64" s="56"/>
      <c r="E64" s="56">
        <f t="shared" si="63"/>
        <v>0</v>
      </c>
      <c r="F64" s="56">
        <f t="shared" si="64"/>
        <v>0</v>
      </c>
      <c r="G64" s="56">
        <f t="shared" si="65"/>
        <v>2</v>
      </c>
      <c r="H64" s="56">
        <f t="shared" si="66"/>
        <v>0</v>
      </c>
      <c r="I64" s="56">
        <f t="shared" si="67"/>
        <v>0</v>
      </c>
      <c r="J64" s="56">
        <f t="shared" si="68"/>
        <v>1</v>
      </c>
      <c r="K64" s="57"/>
      <c r="L64" s="56">
        <f t="shared" si="69"/>
        <v>3</v>
      </c>
      <c r="M64" s="56">
        <f t="shared" si="70"/>
        <v>2</v>
      </c>
      <c r="N64" s="56">
        <f t="shared" si="71"/>
        <v>0</v>
      </c>
      <c r="O64" s="56">
        <f t="shared" si="72"/>
        <v>1</v>
      </c>
      <c r="P64" s="56">
        <f t="shared" si="73"/>
        <v>0</v>
      </c>
      <c r="Q64" s="56">
        <f t="shared" si="74"/>
        <v>0</v>
      </c>
      <c r="R64" s="56">
        <v>1</v>
      </c>
      <c r="S64" s="55" t="s">
        <v>248</v>
      </c>
      <c r="T64" s="34"/>
      <c r="U64" s="153" t="str">
        <f>IFERROR(VLOOKUP(V64,Resumo!$D$7:$E$147,2,FALSE),"")</f>
        <v/>
      </c>
      <c r="V64" s="114"/>
      <c r="W64" s="114">
        <f t="shared" si="75"/>
        <v>0</v>
      </c>
      <c r="X64" s="114">
        <f t="shared" si="75"/>
        <v>0</v>
      </c>
      <c r="Y64" s="114">
        <f t="shared" si="75"/>
        <v>0</v>
      </c>
      <c r="Z64" s="114">
        <f t="shared" si="75"/>
        <v>0</v>
      </c>
      <c r="AA64" s="114">
        <f t="shared" si="75"/>
        <v>0</v>
      </c>
      <c r="AB64" s="114">
        <f t="shared" si="75"/>
        <v>0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0</v>
      </c>
      <c r="G65" s="56">
        <f t="shared" si="65"/>
        <v>2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2</v>
      </c>
      <c r="N65" s="56">
        <f t="shared" si="71"/>
        <v>0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/>
      </c>
      <c r="V65" s="114"/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0</v>
      </c>
      <c r="AA65" s="114">
        <f t="shared" si="75"/>
        <v>0</v>
      </c>
      <c r="AB65" s="114">
        <f t="shared" si="75"/>
        <v>0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0</v>
      </c>
      <c r="G66" s="67">
        <f t="shared" si="65"/>
        <v>2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2</v>
      </c>
      <c r="N66" s="67">
        <f t="shared" si="71"/>
        <v>0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/>
      <c r="D69" s="49">
        <f>SUM(D70:D79)</f>
        <v>0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0</v>
      </c>
      <c r="S69" s="48"/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/>
      <c r="D70" s="56"/>
      <c r="E70" s="56">
        <f t="shared" ref="E70:E79" si="76">IF((C70=""),0,IF($D$69=$R$69,1,IF($D$69&gt;$R$69,3,IF($D$69&lt;$R$69,0))))</f>
        <v>0</v>
      </c>
      <c r="F70" s="56">
        <f t="shared" ref="F70:F79" si="77">$D$69</f>
        <v>0</v>
      </c>
      <c r="G70" s="56">
        <f t="shared" ref="G70:G79" si="78">$R$69</f>
        <v>0</v>
      </c>
      <c r="H70" s="56">
        <f t="shared" ref="H70:H79" si="79">IF((C70=""),0,IF($D$69&gt;$R$69,1,0))</f>
        <v>0</v>
      </c>
      <c r="I70" s="56">
        <f t="shared" ref="I70:I79" si="80">IF((C70=""),0,IF($D$69=$R$69,1,0))</f>
        <v>0</v>
      </c>
      <c r="J70" s="56">
        <f t="shared" ref="J70:J79" si="81">IF((C70=""),0,IF($D$69&lt;$R$69,1,0))</f>
        <v>0</v>
      </c>
      <c r="K70" s="57"/>
      <c r="L70" s="56">
        <f t="shared" ref="L70:L79" si="82">IF((S70=""),0,IF($D$69=$R$69,1,IF($D$69&lt;$R$69,3,IF($D$69&gt;$R$69,0))))</f>
        <v>0</v>
      </c>
      <c r="M70" s="56">
        <f t="shared" ref="M70:M79" si="83">$R$69</f>
        <v>0</v>
      </c>
      <c r="N70" s="56">
        <f t="shared" ref="N70:N79" si="84">$D$69</f>
        <v>0</v>
      </c>
      <c r="O70" s="56">
        <f t="shared" ref="O70:O79" si="85">IF((S70=""),0,IF($D$69&lt;$R$69,1,0))</f>
        <v>0</v>
      </c>
      <c r="P70" s="56">
        <f t="shared" ref="P70:P79" si="86">IF((S70=""),0,IF($D$69=$R$69,1,0))</f>
        <v>0</v>
      </c>
      <c r="Q70" s="56">
        <f t="shared" ref="Q70:Q79" si="87">IF((S70=""),0,IF($D$69&gt;$R$69,1,0))</f>
        <v>0</v>
      </c>
      <c r="R70" s="56"/>
      <c r="S70" s="55"/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/>
      <c r="D71" s="56"/>
      <c r="E71" s="56">
        <f t="shared" si="76"/>
        <v>0</v>
      </c>
      <c r="F71" s="56">
        <f t="shared" si="77"/>
        <v>0</v>
      </c>
      <c r="G71" s="56">
        <f t="shared" si="78"/>
        <v>0</v>
      </c>
      <c r="H71" s="56">
        <f t="shared" si="79"/>
        <v>0</v>
      </c>
      <c r="I71" s="56">
        <f t="shared" si="80"/>
        <v>0</v>
      </c>
      <c r="J71" s="56">
        <f t="shared" si="81"/>
        <v>0</v>
      </c>
      <c r="K71" s="57"/>
      <c r="L71" s="56">
        <f t="shared" si="82"/>
        <v>0</v>
      </c>
      <c r="M71" s="56">
        <f t="shared" si="83"/>
        <v>0</v>
      </c>
      <c r="N71" s="56">
        <f t="shared" si="84"/>
        <v>0</v>
      </c>
      <c r="O71" s="56">
        <f t="shared" si="85"/>
        <v>0</v>
      </c>
      <c r="P71" s="56">
        <f t="shared" si="86"/>
        <v>0</v>
      </c>
      <c r="Q71" s="56">
        <f t="shared" si="87"/>
        <v>0</v>
      </c>
      <c r="R71" s="56"/>
      <c r="S71" s="55"/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/>
      <c r="D72" s="56"/>
      <c r="E72" s="56">
        <f t="shared" si="76"/>
        <v>0</v>
      </c>
      <c r="F72" s="56">
        <f t="shared" si="77"/>
        <v>0</v>
      </c>
      <c r="G72" s="56">
        <f t="shared" si="78"/>
        <v>0</v>
      </c>
      <c r="H72" s="56">
        <f t="shared" si="79"/>
        <v>0</v>
      </c>
      <c r="I72" s="56">
        <f t="shared" si="80"/>
        <v>0</v>
      </c>
      <c r="J72" s="56">
        <f t="shared" si="81"/>
        <v>0</v>
      </c>
      <c r="K72" s="57"/>
      <c r="L72" s="56">
        <f t="shared" si="82"/>
        <v>0</v>
      </c>
      <c r="M72" s="56">
        <f t="shared" si="83"/>
        <v>0</v>
      </c>
      <c r="N72" s="56">
        <f t="shared" si="84"/>
        <v>0</v>
      </c>
      <c r="O72" s="56">
        <f t="shared" si="85"/>
        <v>0</v>
      </c>
      <c r="P72" s="56">
        <f t="shared" si="86"/>
        <v>0</v>
      </c>
      <c r="Q72" s="56">
        <f t="shared" si="87"/>
        <v>0</v>
      </c>
      <c r="R72" s="56"/>
      <c r="S72" s="55"/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/>
      <c r="D73" s="56"/>
      <c r="E73" s="56">
        <f t="shared" si="76"/>
        <v>0</v>
      </c>
      <c r="F73" s="56">
        <f t="shared" si="77"/>
        <v>0</v>
      </c>
      <c r="G73" s="56">
        <f t="shared" si="78"/>
        <v>0</v>
      </c>
      <c r="H73" s="56">
        <f t="shared" si="79"/>
        <v>0</v>
      </c>
      <c r="I73" s="56">
        <f t="shared" si="80"/>
        <v>0</v>
      </c>
      <c r="J73" s="56">
        <f t="shared" si="81"/>
        <v>0</v>
      </c>
      <c r="K73" s="57"/>
      <c r="L73" s="56">
        <f t="shared" si="82"/>
        <v>0</v>
      </c>
      <c r="M73" s="56">
        <f t="shared" si="83"/>
        <v>0</v>
      </c>
      <c r="N73" s="56">
        <f t="shared" si="84"/>
        <v>0</v>
      </c>
      <c r="O73" s="56">
        <f t="shared" si="85"/>
        <v>0</v>
      </c>
      <c r="P73" s="56">
        <f t="shared" si="86"/>
        <v>0</v>
      </c>
      <c r="Q73" s="56">
        <f t="shared" si="87"/>
        <v>0</v>
      </c>
      <c r="R73" s="56"/>
      <c r="S73" s="55"/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/>
      <c r="D74" s="56"/>
      <c r="E74" s="56">
        <f t="shared" si="76"/>
        <v>0</v>
      </c>
      <c r="F74" s="56">
        <f t="shared" si="77"/>
        <v>0</v>
      </c>
      <c r="G74" s="56">
        <f t="shared" si="78"/>
        <v>0</v>
      </c>
      <c r="H74" s="56">
        <f t="shared" si="79"/>
        <v>0</v>
      </c>
      <c r="I74" s="56">
        <f t="shared" si="80"/>
        <v>0</v>
      </c>
      <c r="J74" s="56">
        <f t="shared" si="81"/>
        <v>0</v>
      </c>
      <c r="K74" s="57"/>
      <c r="L74" s="56">
        <f t="shared" si="82"/>
        <v>0</v>
      </c>
      <c r="M74" s="56">
        <f t="shared" si="83"/>
        <v>0</v>
      </c>
      <c r="N74" s="56">
        <f t="shared" si="84"/>
        <v>0</v>
      </c>
      <c r="O74" s="56">
        <f t="shared" si="85"/>
        <v>0</v>
      </c>
      <c r="P74" s="56">
        <f t="shared" si="86"/>
        <v>0</v>
      </c>
      <c r="Q74" s="56">
        <f t="shared" si="87"/>
        <v>0</v>
      </c>
      <c r="R74" s="56"/>
      <c r="S74" s="55"/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/>
      <c r="D75" s="56"/>
      <c r="E75" s="56">
        <f t="shared" si="76"/>
        <v>0</v>
      </c>
      <c r="F75" s="56">
        <f t="shared" si="77"/>
        <v>0</v>
      </c>
      <c r="G75" s="56">
        <f t="shared" si="78"/>
        <v>0</v>
      </c>
      <c r="H75" s="56">
        <f t="shared" si="79"/>
        <v>0</v>
      </c>
      <c r="I75" s="56">
        <f t="shared" si="80"/>
        <v>0</v>
      </c>
      <c r="J75" s="56">
        <f t="shared" si="81"/>
        <v>0</v>
      </c>
      <c r="K75" s="57"/>
      <c r="L75" s="56">
        <f t="shared" si="82"/>
        <v>0</v>
      </c>
      <c r="M75" s="56">
        <f t="shared" si="83"/>
        <v>0</v>
      </c>
      <c r="N75" s="56">
        <f t="shared" si="84"/>
        <v>0</v>
      </c>
      <c r="O75" s="56">
        <f t="shared" si="85"/>
        <v>0</v>
      </c>
      <c r="P75" s="56">
        <f t="shared" si="86"/>
        <v>0</v>
      </c>
      <c r="Q75" s="56">
        <f t="shared" si="87"/>
        <v>0</v>
      </c>
      <c r="R75" s="56"/>
      <c r="S75" s="55"/>
      <c r="T75" s="34"/>
      <c r="U75" s="153" t="str">
        <f>IFERROR(VLOOKUP(V75,Resumo!$D$7:$E$147,2,FALSE),"")</f>
        <v/>
      </c>
      <c r="V75" s="114"/>
      <c r="W75" s="114">
        <f t="shared" ref="W75:AC76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/>
      <c r="D76" s="56"/>
      <c r="E76" s="56">
        <f t="shared" si="76"/>
        <v>0</v>
      </c>
      <c r="F76" s="56">
        <f t="shared" si="77"/>
        <v>0</v>
      </c>
      <c r="G76" s="56">
        <f t="shared" si="78"/>
        <v>0</v>
      </c>
      <c r="H76" s="56">
        <f t="shared" si="79"/>
        <v>0</v>
      </c>
      <c r="I76" s="56">
        <f t="shared" si="80"/>
        <v>0</v>
      </c>
      <c r="J76" s="56">
        <f t="shared" si="81"/>
        <v>0</v>
      </c>
      <c r="K76" s="57"/>
      <c r="L76" s="56">
        <f t="shared" si="82"/>
        <v>0</v>
      </c>
      <c r="M76" s="56">
        <f t="shared" si="83"/>
        <v>0</v>
      </c>
      <c r="N76" s="56">
        <f t="shared" si="84"/>
        <v>0</v>
      </c>
      <c r="O76" s="56">
        <f t="shared" si="85"/>
        <v>0</v>
      </c>
      <c r="P76" s="56">
        <f t="shared" si="86"/>
        <v>0</v>
      </c>
      <c r="Q76" s="56">
        <f t="shared" si="87"/>
        <v>0</v>
      </c>
      <c r="R76" s="56"/>
      <c r="S76" s="55"/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/>
      <c r="D77" s="56"/>
      <c r="E77" s="56">
        <f t="shared" si="76"/>
        <v>0</v>
      </c>
      <c r="F77" s="56">
        <f t="shared" si="77"/>
        <v>0</v>
      </c>
      <c r="G77" s="56">
        <f t="shared" si="78"/>
        <v>0</v>
      </c>
      <c r="H77" s="56">
        <f t="shared" si="79"/>
        <v>0</v>
      </c>
      <c r="I77" s="56">
        <f t="shared" si="80"/>
        <v>0</v>
      </c>
      <c r="J77" s="56">
        <f t="shared" si="81"/>
        <v>0</v>
      </c>
      <c r="K77" s="57"/>
      <c r="L77" s="56">
        <f t="shared" si="82"/>
        <v>0</v>
      </c>
      <c r="M77" s="56">
        <f t="shared" si="83"/>
        <v>0</v>
      </c>
      <c r="N77" s="56">
        <f t="shared" si="84"/>
        <v>0</v>
      </c>
      <c r="O77" s="56">
        <f t="shared" si="85"/>
        <v>0</v>
      </c>
      <c r="P77" s="56">
        <f t="shared" si="86"/>
        <v>0</v>
      </c>
      <c r="Q77" s="56">
        <f t="shared" si="87"/>
        <v>0</v>
      </c>
      <c r="R77" s="56"/>
      <c r="S77" s="55"/>
      <c r="T77" s="34"/>
      <c r="U77" s="118"/>
      <c r="V77" s="118"/>
      <c r="W77" s="118"/>
      <c r="X77" s="118"/>
      <c r="Y77" s="118"/>
      <c r="Z77" s="118"/>
      <c r="AA77" s="118"/>
      <c r="AB77" s="118"/>
      <c r="AC77" s="119"/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0</v>
      </c>
      <c r="G78" s="56">
        <f t="shared" si="78"/>
        <v>0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0</v>
      </c>
      <c r="N78" s="56">
        <f t="shared" si="84"/>
        <v>0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0</v>
      </c>
      <c r="G79" s="67">
        <f t="shared" si="78"/>
        <v>0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0</v>
      </c>
      <c r="N79" s="67">
        <f t="shared" si="84"/>
        <v>0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8:BG8"/>
    <mergeCell ref="BB9:BG10"/>
    <mergeCell ref="AV14:BA14"/>
    <mergeCell ref="BH14:BM14"/>
    <mergeCell ref="AV15:BA16"/>
    <mergeCell ref="BH15:BM16"/>
    <mergeCell ref="BB22:BG22"/>
    <mergeCell ref="BB23:BG24"/>
    <mergeCell ref="AU27:AZ27"/>
    <mergeCell ref="BI27:BN27"/>
    <mergeCell ref="AU28:AZ29"/>
    <mergeCell ref="BI28:BN29"/>
    <mergeCell ref="U39:V39"/>
    <mergeCell ref="U40:V40"/>
    <mergeCell ref="AB37:AB40"/>
    <mergeCell ref="AC37:AC40"/>
    <mergeCell ref="U37:V37"/>
    <mergeCell ref="W37:W40"/>
    <mergeCell ref="X37:X40"/>
    <mergeCell ref="Y37:Y40"/>
    <mergeCell ref="Z37:Z40"/>
    <mergeCell ref="BB31:BG31"/>
    <mergeCell ref="BB32:BG33"/>
    <mergeCell ref="BB35:BG35"/>
    <mergeCell ref="BB36:BG37"/>
    <mergeCell ref="AA37:AA40"/>
    <mergeCell ref="AI37:AI40"/>
    <mergeCell ref="AG38:AG40"/>
    <mergeCell ref="AD37:AD40"/>
    <mergeCell ref="AE37:AE40"/>
    <mergeCell ref="AF37:AF40"/>
    <mergeCell ref="AH37:AH40"/>
  </mergeCells>
  <conditionalFormatting sqref="C4">
    <cfRule type="cellIs" dxfId="1097" priority="23" operator="equal">
      <formula>"Laranja"</formula>
    </cfRule>
    <cfRule type="cellIs" dxfId="1096" priority="29" operator="equal">
      <formula>"Vermelho"</formula>
    </cfRule>
    <cfRule type="cellIs" dxfId="1095" priority="28" operator="equal">
      <formula>"Verde"</formula>
    </cfRule>
    <cfRule type="cellIs" dxfId="1094" priority="27" operator="equal">
      <formula>"Amarelo"</formula>
    </cfRule>
    <cfRule type="cellIs" dxfId="1093" priority="26" operator="equal">
      <formula>"Cinza"</formula>
    </cfRule>
    <cfRule type="cellIs" dxfId="1092" priority="25" operator="equal">
      <formula>"Roxo"</formula>
    </cfRule>
    <cfRule type="cellIs" dxfId="1091" priority="24" operator="equal">
      <formula>"Preto"</formula>
    </cfRule>
    <cfRule type="cellIs" dxfId="1090" priority="30" operator="equal">
      <formula>"Azul"</formula>
    </cfRule>
  </conditionalFormatting>
  <conditionalFormatting sqref="C17">
    <cfRule type="cellIs" dxfId="1089" priority="41" operator="equal">
      <formula>"Roxo"</formula>
    </cfRule>
    <cfRule type="cellIs" dxfId="1088" priority="42" operator="equal">
      <formula>"Cinza"</formula>
    </cfRule>
    <cfRule type="cellIs" dxfId="1087" priority="43" operator="equal">
      <formula>"Amarelo"</formula>
    </cfRule>
    <cfRule type="cellIs" dxfId="1086" priority="44" operator="equal">
      <formula>"Verde"</formula>
    </cfRule>
    <cfRule type="cellIs" dxfId="1085" priority="39" operator="equal">
      <formula>"Laranja"</formula>
    </cfRule>
    <cfRule type="cellIs" dxfId="1084" priority="46" operator="equal">
      <formula>"Azul"</formula>
    </cfRule>
    <cfRule type="cellIs" dxfId="1083" priority="40" operator="equal">
      <formula>"Preto"</formula>
    </cfRule>
    <cfRule type="cellIs" dxfId="1082" priority="45" operator="equal">
      <formula>"Vermelho"</formula>
    </cfRule>
  </conditionalFormatting>
  <conditionalFormatting sqref="C30">
    <cfRule type="cellIs" dxfId="1081" priority="55" operator="equal">
      <formula>"Laranja"</formula>
    </cfRule>
    <cfRule type="cellIs" dxfId="1080" priority="62" operator="equal">
      <formula>"Azul"</formula>
    </cfRule>
    <cfRule type="cellIs" dxfId="1079" priority="60" operator="equal">
      <formula>"Verde"</formula>
    </cfRule>
    <cfRule type="cellIs" dxfId="1078" priority="59" operator="equal">
      <formula>"Amarelo"</formula>
    </cfRule>
    <cfRule type="cellIs" dxfId="1077" priority="58" operator="equal">
      <formula>"Cinza"</formula>
    </cfRule>
    <cfRule type="cellIs" dxfId="1076" priority="61" operator="equal">
      <formula>"Vermelho"</formula>
    </cfRule>
    <cfRule type="cellIs" dxfId="1075" priority="57" operator="equal">
      <formula>"Roxo"</formula>
    </cfRule>
    <cfRule type="cellIs" dxfId="1074" priority="56" operator="equal">
      <formula>"Preto"</formula>
    </cfRule>
  </conditionalFormatting>
  <conditionalFormatting sqref="C43">
    <cfRule type="cellIs" dxfId="1073" priority="78" operator="equal">
      <formula>"Azul"</formula>
    </cfRule>
    <cfRule type="cellIs" dxfId="1072" priority="77" operator="equal">
      <formula>"Vermelho"</formula>
    </cfRule>
    <cfRule type="cellIs" dxfId="1071" priority="76" operator="equal">
      <formula>"Verde"</formula>
    </cfRule>
    <cfRule type="cellIs" dxfId="1070" priority="75" operator="equal">
      <formula>"Amarelo"</formula>
    </cfRule>
    <cfRule type="cellIs" dxfId="1069" priority="74" operator="equal">
      <formula>"Cinza"</formula>
    </cfRule>
    <cfRule type="cellIs" dxfId="1068" priority="73" operator="equal">
      <formula>"Roxo"</formula>
    </cfRule>
    <cfRule type="cellIs" dxfId="1067" priority="71" operator="equal">
      <formula>"Laranja"</formula>
    </cfRule>
    <cfRule type="cellIs" dxfId="1066" priority="72" operator="equal">
      <formula>"Preto"</formula>
    </cfRule>
  </conditionalFormatting>
  <conditionalFormatting sqref="C56">
    <cfRule type="cellIs" dxfId="1065" priority="89" operator="equal">
      <formula>"Roxo"</formula>
    </cfRule>
    <cfRule type="cellIs" dxfId="1064" priority="87" operator="equal">
      <formula>"Laranja"</formula>
    </cfRule>
    <cfRule type="cellIs" dxfId="1063" priority="90" operator="equal">
      <formula>"Cinza"</formula>
    </cfRule>
    <cfRule type="cellIs" dxfId="1062" priority="91" operator="equal">
      <formula>"Amarelo"</formula>
    </cfRule>
    <cfRule type="cellIs" dxfId="1061" priority="92" operator="equal">
      <formula>"Verde"</formula>
    </cfRule>
    <cfRule type="cellIs" dxfId="1060" priority="93" operator="equal">
      <formula>"Vermelho"</formula>
    </cfRule>
    <cfRule type="cellIs" dxfId="1059" priority="94" operator="equal">
      <formula>"Azul"</formula>
    </cfRule>
    <cfRule type="cellIs" dxfId="1058" priority="88" operator="equal">
      <formula>"Preto"</formula>
    </cfRule>
  </conditionalFormatting>
  <conditionalFormatting sqref="C69">
    <cfRule type="cellIs" dxfId="1057" priority="103" operator="equal">
      <formula>"Laranja"</formula>
    </cfRule>
    <cfRule type="cellIs" dxfId="1056" priority="108" operator="equal">
      <formula>"Verde"</formula>
    </cfRule>
    <cfRule type="cellIs" dxfId="1055" priority="107" operator="equal">
      <formula>"Amarelo"</formula>
    </cfRule>
    <cfRule type="cellIs" dxfId="1054" priority="106" operator="equal">
      <formula>"Cinza"</formula>
    </cfRule>
    <cfRule type="cellIs" dxfId="1053" priority="105" operator="equal">
      <formula>"Roxo"</formula>
    </cfRule>
    <cfRule type="cellIs" dxfId="1052" priority="104" operator="equal">
      <formula>"Preto"</formula>
    </cfRule>
    <cfRule type="cellIs" dxfId="1051" priority="110" operator="equal">
      <formula>"Azul"</formula>
    </cfRule>
    <cfRule type="cellIs" dxfId="1050" priority="109" operator="equal">
      <formula>"Vermelho"</formula>
    </cfRule>
  </conditionalFormatting>
  <conditionalFormatting sqref="C82">
    <cfRule type="cellIs" dxfId="1049" priority="126" operator="equal">
      <formula>"Azul"</formula>
    </cfRule>
    <cfRule type="cellIs" dxfId="1048" priority="119" operator="equal">
      <formula>"Laranja"</formula>
    </cfRule>
    <cfRule type="cellIs" dxfId="1047" priority="120" operator="equal">
      <formula>"Preto"</formula>
    </cfRule>
    <cfRule type="cellIs" dxfId="1046" priority="121" operator="equal">
      <formula>"Roxo"</formula>
    </cfRule>
    <cfRule type="cellIs" dxfId="1045" priority="122" operator="equal">
      <formula>"Cinza"</formula>
    </cfRule>
    <cfRule type="cellIs" dxfId="1044" priority="123" operator="equal">
      <formula>"Amarelo"</formula>
    </cfRule>
    <cfRule type="cellIs" dxfId="1043" priority="124" operator="equal">
      <formula>"Verde"</formula>
    </cfRule>
    <cfRule type="cellIs" dxfId="1042" priority="125" operator="equal">
      <formula>"Vermelho"</formula>
    </cfRule>
  </conditionalFormatting>
  <conditionalFormatting sqref="C95">
    <cfRule type="cellIs" dxfId="1041" priority="142" operator="equal">
      <formula>"Azul"</formula>
    </cfRule>
    <cfRule type="cellIs" dxfId="1040" priority="141" operator="equal">
      <formula>"Vermelho"</formula>
    </cfRule>
    <cfRule type="cellIs" dxfId="1039" priority="140" operator="equal">
      <formula>"Verde"</formula>
    </cfRule>
    <cfRule type="cellIs" dxfId="1038" priority="139" operator="equal">
      <formula>"Amarelo"</formula>
    </cfRule>
    <cfRule type="cellIs" dxfId="1037" priority="138" operator="equal">
      <formula>"Cinza"</formula>
    </cfRule>
    <cfRule type="cellIs" dxfId="1036" priority="137" operator="equal">
      <formula>"Roxo"</formula>
    </cfRule>
    <cfRule type="cellIs" dxfId="1035" priority="136" operator="equal">
      <formula>"Preto"</formula>
    </cfRule>
    <cfRule type="cellIs" dxfId="1034" priority="135" operator="equal">
      <formula>"Laranja"</formula>
    </cfRule>
  </conditionalFormatting>
  <conditionalFormatting sqref="C108">
    <cfRule type="cellIs" dxfId="1033" priority="154" operator="equal">
      <formula>"Cinza"</formula>
    </cfRule>
    <cfRule type="cellIs" dxfId="1032" priority="153" operator="equal">
      <formula>"Roxo"</formula>
    </cfRule>
    <cfRule type="cellIs" dxfId="1031" priority="152" operator="equal">
      <formula>"Preto"</formula>
    </cfRule>
    <cfRule type="cellIs" dxfId="1030" priority="151" operator="equal">
      <formula>"Laranja"</formula>
    </cfRule>
    <cfRule type="cellIs" dxfId="1029" priority="158" operator="equal">
      <formula>"Azul"</formula>
    </cfRule>
    <cfRule type="cellIs" dxfId="1028" priority="157" operator="equal">
      <formula>"Vermelho"</formula>
    </cfRule>
    <cfRule type="cellIs" dxfId="1027" priority="156" operator="equal">
      <formula>"Verde"</formula>
    </cfRule>
    <cfRule type="cellIs" dxfId="1026" priority="155" operator="equal">
      <formula>"Amarelo"</formula>
    </cfRule>
  </conditionalFormatting>
  <conditionalFormatting sqref="C121">
    <cfRule type="cellIs" dxfId="1025" priority="174" operator="equal">
      <formula>"Azul"</formula>
    </cfRule>
    <cfRule type="cellIs" dxfId="1024" priority="168" operator="equal">
      <formula>"Preto"</formula>
    </cfRule>
    <cfRule type="cellIs" dxfId="1023" priority="167" operator="equal">
      <formula>"Laranja"</formula>
    </cfRule>
    <cfRule type="cellIs" dxfId="1022" priority="169" operator="equal">
      <formula>"Roxo"</formula>
    </cfRule>
    <cfRule type="cellIs" dxfId="1021" priority="170" operator="equal">
      <formula>"Cinza"</formula>
    </cfRule>
    <cfRule type="cellIs" dxfId="1020" priority="171" operator="equal">
      <formula>"Amarelo"</formula>
    </cfRule>
    <cfRule type="cellIs" dxfId="1019" priority="172" operator="equal">
      <formula>"Verde"</formula>
    </cfRule>
    <cfRule type="cellIs" dxfId="1018" priority="173" operator="equal">
      <formula>"Vermelho"</formula>
    </cfRule>
  </conditionalFormatting>
  <conditionalFormatting sqref="S4">
    <cfRule type="cellIs" dxfId="1017" priority="31" operator="equal">
      <formula>"Laranja"</formula>
    </cfRule>
    <cfRule type="cellIs" dxfId="1016" priority="35" operator="equal">
      <formula>"Amarelo"</formula>
    </cfRule>
    <cfRule type="cellIs" dxfId="1015" priority="36" operator="equal">
      <formula>"Verde"</formula>
    </cfRule>
    <cfRule type="cellIs" dxfId="1014" priority="38" operator="equal">
      <formula>"Azul"</formula>
    </cfRule>
    <cfRule type="cellIs" dxfId="1013" priority="32" operator="equal">
      <formula>"Preto"</formula>
    </cfRule>
    <cfRule type="cellIs" dxfId="1012" priority="33" operator="equal">
      <formula>"Roxo"</formula>
    </cfRule>
    <cfRule type="cellIs" dxfId="1011" priority="34" operator="equal">
      <formula>"Cinza"</formula>
    </cfRule>
    <cfRule type="cellIs" dxfId="1010" priority="37" operator="equal">
      <formula>"Vermelho"</formula>
    </cfRule>
  </conditionalFormatting>
  <conditionalFormatting sqref="S17">
    <cfRule type="cellIs" dxfId="1009" priority="52" operator="equal">
      <formula>"Verde"</formula>
    </cfRule>
    <cfRule type="cellIs" dxfId="1008" priority="53" operator="equal">
      <formula>"Vermelho"</formula>
    </cfRule>
    <cfRule type="cellIs" dxfId="1007" priority="54" operator="equal">
      <formula>"Azul"</formula>
    </cfRule>
    <cfRule type="cellIs" dxfId="1006" priority="47" operator="equal">
      <formula>"Laranja"</formula>
    </cfRule>
    <cfRule type="cellIs" dxfId="1005" priority="48" operator="equal">
      <formula>"Preto"</formula>
    </cfRule>
    <cfRule type="cellIs" dxfId="1004" priority="49" operator="equal">
      <formula>"Roxo"</formula>
    </cfRule>
    <cfRule type="cellIs" dxfId="1003" priority="50" operator="equal">
      <formula>"Cinza"</formula>
    </cfRule>
    <cfRule type="cellIs" dxfId="1002" priority="51" operator="equal">
      <formula>"Amarelo"</formula>
    </cfRule>
  </conditionalFormatting>
  <conditionalFormatting sqref="S30">
    <cfRule type="cellIs" dxfId="1001" priority="67" operator="equal">
      <formula>"Amarelo"</formula>
    </cfRule>
    <cfRule type="cellIs" dxfId="1000" priority="68" operator="equal">
      <formula>"Verde"</formula>
    </cfRule>
    <cfRule type="cellIs" dxfId="999" priority="69" operator="equal">
      <formula>"Vermelho"</formula>
    </cfRule>
    <cfRule type="cellIs" dxfId="998" priority="70" operator="equal">
      <formula>"Azul"</formula>
    </cfRule>
    <cfRule type="cellIs" dxfId="997" priority="63" operator="equal">
      <formula>"Laranja"</formula>
    </cfRule>
    <cfRule type="cellIs" dxfId="996" priority="64" operator="equal">
      <formula>"Preto"</formula>
    </cfRule>
    <cfRule type="cellIs" dxfId="995" priority="65" operator="equal">
      <formula>"Roxo"</formula>
    </cfRule>
    <cfRule type="cellIs" dxfId="994" priority="66" operator="equal">
      <formula>"Cinza"</formula>
    </cfRule>
  </conditionalFormatting>
  <conditionalFormatting sqref="S43">
    <cfRule type="cellIs" dxfId="993" priority="82" operator="equal">
      <formula>"Cinza"</formula>
    </cfRule>
    <cfRule type="cellIs" dxfId="992" priority="81" operator="equal">
      <formula>"Roxo"</formula>
    </cfRule>
    <cfRule type="cellIs" dxfId="991" priority="80" operator="equal">
      <formula>"Preto"</formula>
    </cfRule>
    <cfRule type="cellIs" dxfId="990" priority="79" operator="equal">
      <formula>"Laranja"</formula>
    </cfRule>
    <cfRule type="cellIs" dxfId="989" priority="84" operator="equal">
      <formula>"Verde"</formula>
    </cfRule>
    <cfRule type="cellIs" dxfId="988" priority="85" operator="equal">
      <formula>"Vermelho"</formula>
    </cfRule>
    <cfRule type="cellIs" dxfId="987" priority="83" operator="equal">
      <formula>"Amarelo"</formula>
    </cfRule>
    <cfRule type="cellIs" dxfId="986" priority="86" operator="equal">
      <formula>"Azul"</formula>
    </cfRule>
  </conditionalFormatting>
  <conditionalFormatting sqref="S56">
    <cfRule type="cellIs" dxfId="985" priority="102" operator="equal">
      <formula>"Azul"</formula>
    </cfRule>
    <cfRule type="cellIs" dxfId="984" priority="101" operator="equal">
      <formula>"Vermelho"</formula>
    </cfRule>
    <cfRule type="cellIs" dxfId="983" priority="100" operator="equal">
      <formula>"Verde"</formula>
    </cfRule>
    <cfRule type="cellIs" dxfId="982" priority="99" operator="equal">
      <formula>"Amarelo"</formula>
    </cfRule>
    <cfRule type="cellIs" dxfId="981" priority="98" operator="equal">
      <formula>"Cinza"</formula>
    </cfRule>
    <cfRule type="cellIs" dxfId="980" priority="97" operator="equal">
      <formula>"Roxo"</formula>
    </cfRule>
    <cfRule type="cellIs" dxfId="979" priority="96" operator="equal">
      <formula>"Preto"</formula>
    </cfRule>
    <cfRule type="cellIs" dxfId="978" priority="95" operator="equal">
      <formula>"Laranja"</formula>
    </cfRule>
  </conditionalFormatting>
  <conditionalFormatting sqref="S69">
    <cfRule type="cellIs" dxfId="977" priority="111" operator="equal">
      <formula>"Laranja"</formula>
    </cfRule>
    <cfRule type="cellIs" dxfId="976" priority="112" operator="equal">
      <formula>"Preto"</formula>
    </cfRule>
    <cfRule type="cellIs" dxfId="975" priority="113" operator="equal">
      <formula>"Roxo"</formula>
    </cfRule>
    <cfRule type="cellIs" dxfId="974" priority="114" operator="equal">
      <formula>"Cinza"</formula>
    </cfRule>
    <cfRule type="cellIs" dxfId="973" priority="115" operator="equal">
      <formula>"Amarelo"</formula>
    </cfRule>
    <cfRule type="cellIs" dxfId="972" priority="116" operator="equal">
      <formula>"Verde"</formula>
    </cfRule>
    <cfRule type="cellIs" dxfId="971" priority="117" operator="equal">
      <formula>"Vermelho"</formula>
    </cfRule>
    <cfRule type="cellIs" dxfId="970" priority="118" operator="equal">
      <formula>"Azul"</formula>
    </cfRule>
  </conditionalFormatting>
  <conditionalFormatting sqref="S82">
    <cfRule type="cellIs" dxfId="969" priority="128" operator="equal">
      <formula>"Preto"</formula>
    </cfRule>
    <cfRule type="cellIs" dxfId="968" priority="129" operator="equal">
      <formula>"Roxo"</formula>
    </cfRule>
    <cfRule type="cellIs" dxfId="967" priority="130" operator="equal">
      <formula>"Cinza"</formula>
    </cfRule>
    <cfRule type="cellIs" dxfId="966" priority="131" operator="equal">
      <formula>"Amarelo"</formula>
    </cfRule>
    <cfRule type="cellIs" dxfId="965" priority="132" operator="equal">
      <formula>"Verde"</formula>
    </cfRule>
    <cfRule type="cellIs" dxfId="964" priority="133" operator="equal">
      <formula>"Vermelho"</formula>
    </cfRule>
    <cfRule type="cellIs" dxfId="963" priority="134" operator="equal">
      <formula>"Azul"</formula>
    </cfRule>
    <cfRule type="cellIs" dxfId="962" priority="127" operator="equal">
      <formula>"Laranja"</formula>
    </cfRule>
  </conditionalFormatting>
  <conditionalFormatting sqref="S95">
    <cfRule type="cellIs" dxfId="961" priority="144" operator="equal">
      <formula>"Preto"</formula>
    </cfRule>
    <cfRule type="cellIs" dxfId="960" priority="150" operator="equal">
      <formula>"Azul"</formula>
    </cfRule>
    <cfRule type="cellIs" dxfId="959" priority="149" operator="equal">
      <formula>"Vermelho"</formula>
    </cfRule>
    <cfRule type="cellIs" dxfId="958" priority="148" operator="equal">
      <formula>"Verde"</formula>
    </cfRule>
    <cfRule type="cellIs" dxfId="957" priority="147" operator="equal">
      <formula>"Amarelo"</formula>
    </cfRule>
    <cfRule type="cellIs" dxfId="956" priority="146" operator="equal">
      <formula>"Cinza"</formula>
    </cfRule>
    <cfRule type="cellIs" dxfId="955" priority="145" operator="equal">
      <formula>"Roxo"</formula>
    </cfRule>
    <cfRule type="cellIs" dxfId="954" priority="143" operator="equal">
      <formula>"Laranja"</formula>
    </cfRule>
  </conditionalFormatting>
  <conditionalFormatting sqref="S108">
    <cfRule type="cellIs" dxfId="953" priority="159" operator="equal">
      <formula>"Laranja"</formula>
    </cfRule>
    <cfRule type="cellIs" dxfId="952" priority="160" operator="equal">
      <formula>"Preto"</formula>
    </cfRule>
    <cfRule type="cellIs" dxfId="951" priority="161" operator="equal">
      <formula>"Roxo"</formula>
    </cfRule>
    <cfRule type="cellIs" dxfId="950" priority="162" operator="equal">
      <formula>"Cinza"</formula>
    </cfRule>
    <cfRule type="cellIs" dxfId="949" priority="163" operator="equal">
      <formula>"Amarelo"</formula>
    </cfRule>
    <cfRule type="cellIs" dxfId="948" priority="164" operator="equal">
      <formula>"Verde"</formula>
    </cfRule>
    <cfRule type="cellIs" dxfId="947" priority="166" operator="equal">
      <formula>"Azul"</formula>
    </cfRule>
    <cfRule type="cellIs" dxfId="946" priority="165" operator="equal">
      <formula>"Vermelho"</formula>
    </cfRule>
  </conditionalFormatting>
  <conditionalFormatting sqref="S121">
    <cfRule type="cellIs" dxfId="945" priority="175" operator="equal">
      <formula>"Laranja"</formula>
    </cfRule>
    <cfRule type="cellIs" dxfId="944" priority="176" operator="equal">
      <formula>"Preto"</formula>
    </cfRule>
    <cfRule type="cellIs" dxfId="943" priority="177" operator="equal">
      <formula>"Roxo"</formula>
    </cfRule>
    <cfRule type="cellIs" dxfId="942" priority="178" operator="equal">
      <formula>"Cinza"</formula>
    </cfRule>
    <cfRule type="cellIs" dxfId="941" priority="179" operator="equal">
      <formula>"Amarelo"</formula>
    </cfRule>
    <cfRule type="cellIs" dxfId="940" priority="180" operator="equal">
      <formula>"Verde"</formula>
    </cfRule>
    <cfRule type="cellIs" dxfId="939" priority="181" operator="equal">
      <formula>"Vermelho"</formula>
    </cfRule>
    <cfRule type="cellIs" dxfId="938" priority="182" operator="equal">
      <formula>"Azul"</formula>
    </cfRule>
  </conditionalFormatting>
  <conditionalFormatting sqref="W43:AC76 AF44:AF45 AI44:AI45">
    <cfRule type="cellIs" dxfId="937" priority="15" operator="greaterThan">
      <formula>0</formula>
    </cfRule>
  </conditionalFormatting>
  <conditionalFormatting sqref="AD3:AD5">
    <cfRule type="top10" dxfId="936" priority="183" rank="1"/>
  </conditionalFormatting>
  <conditionalFormatting sqref="AD6:AD10">
    <cfRule type="top10" dxfId="935" priority="14" rank="1"/>
  </conditionalFormatting>
  <conditionalFormatting sqref="AD11:AD18">
    <cfRule type="top10" dxfId="934" priority="13" rank="2"/>
  </conditionalFormatting>
  <conditionalFormatting sqref="AD19:AD23">
    <cfRule type="top10" dxfId="933" priority="12" rank="1"/>
  </conditionalFormatting>
  <conditionalFormatting sqref="AD24:AD31">
    <cfRule type="top10" dxfId="932" priority="11" rank="2"/>
  </conditionalFormatting>
  <conditionalFormatting sqref="AD32:AD36">
    <cfRule type="top10" dxfId="931" priority="10" rank="1"/>
  </conditionalFormatting>
  <conditionalFormatting sqref="AE3:AE36">
    <cfRule type="cellIs" dxfId="930" priority="1" operator="equal">
      <formula>2</formula>
    </cfRule>
  </conditionalFormatting>
  <conditionalFormatting sqref="AF3:AF5">
    <cfRule type="top10" dxfId="929" priority="22" rank="1"/>
  </conditionalFormatting>
  <conditionalFormatting sqref="AF6:AF10">
    <cfRule type="top10" dxfId="928" priority="21" rank="1"/>
  </conditionalFormatting>
  <conditionalFormatting sqref="AF11:AF18">
    <cfRule type="top10" dxfId="927" priority="20" rank="2"/>
  </conditionalFormatting>
  <conditionalFormatting sqref="AF19:AF23">
    <cfRule type="top10" dxfId="926" priority="19" rank="1"/>
  </conditionalFormatting>
  <conditionalFormatting sqref="AF24:AF31">
    <cfRule type="top10" dxfId="925" priority="18" rank="2"/>
  </conditionalFormatting>
  <conditionalFormatting sqref="AF32:AF36">
    <cfRule type="top10" dxfId="924" priority="17" rank="1"/>
  </conditionalFormatting>
  <conditionalFormatting sqref="AG3:AG36">
    <cfRule type="cellIs" dxfId="923" priority="16" operator="greaterThan">
      <formula>0</formula>
    </cfRule>
  </conditionalFormatting>
  <conditionalFormatting sqref="AH3:AH5">
    <cfRule type="top10" dxfId="922" priority="7" bottom="1" rank="1"/>
  </conditionalFormatting>
  <conditionalFormatting sqref="AH6:AH10">
    <cfRule type="top10" dxfId="921" priority="6" bottom="1" rank="1"/>
  </conditionalFormatting>
  <conditionalFormatting sqref="AH11:AH18">
    <cfRule type="top10" dxfId="920" priority="5" bottom="1" rank="2"/>
  </conditionalFormatting>
  <conditionalFormatting sqref="AH19:AH23">
    <cfRule type="top10" dxfId="919" priority="4" bottom="1" rank="1"/>
  </conditionalFormatting>
  <conditionalFormatting sqref="AH1:AI1">
    <cfRule type="cellIs" dxfId="918" priority="8" operator="equal">
      <formula>2</formula>
    </cfRule>
    <cfRule type="cellIs" dxfId="917" priority="9" operator="equal">
      <formula>1</formula>
    </cfRule>
  </conditionalFormatting>
  <conditionalFormatting sqref="AI24:AI31">
    <cfRule type="top10" dxfId="916" priority="3" rank="2"/>
  </conditionalFormatting>
  <conditionalFormatting sqref="AI32:AI36">
    <cfRule type="top10" dxfId="915" priority="2" rank="1"/>
  </conditionalFormatting>
  <pageMargins left="0.7" right="0.7" top="0.75" bottom="0.75" header="0" footer="0"/>
  <pageSetup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3A6DC-F8D3-4449-BB19-C65567E7AA64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W29" sqref="W29"/>
      <selection pane="topRight" activeCell="W29" sqref="W29"/>
      <selection pane="bottomLeft" activeCell="W29" sqref="W29"/>
      <selection pane="bottomRight" activeCell="Z51" sqref="Z51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W38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164</v>
      </c>
      <c r="W3" s="169">
        <f t="shared" ref="W3:W36" si="0">COUNTIF($C$2:$C$123,V3)+COUNTIF($S$2:$S$123,V3)</f>
        <v>4</v>
      </c>
      <c r="X3" s="164">
        <f t="shared" ref="X3:X36" si="1">SUMIF($C$2:$C$123,V3,$F$2:$F$123)+SUMIF($S$2:$S$123,V3,$M$2:$M$123)</f>
        <v>2</v>
      </c>
      <c r="Y3" s="164">
        <f t="shared" ref="Y3:Y36" si="2">SUMIF($C$2:$C$123,V3,$G$2:$G$123)+SUMIF($S$2:$S$123,V3,$N$2:$N$123)</f>
        <v>4</v>
      </c>
      <c r="Z3" s="164">
        <f t="shared" ref="Z3:Z36" si="3">SUMIF($C$2:$C$123,V3,$H$2:$H$123)+SUMIF($S$2:$S$123,V3,$O$2:$O$123)</f>
        <v>0</v>
      </c>
      <c r="AA3" s="164">
        <f>SUMIF($C$2:$C$123,V3,$I$2:$I$123)+SUMIF($S$2:$S$123,V3,$P$2:P$123)</f>
        <v>2</v>
      </c>
      <c r="AB3" s="174">
        <f t="shared" ref="AB3:AB36" si="4">SUMIF($C$2:$C$123,V3,$J$2:$J$123)+SUMIF($S$2:$S$123,V3,$Q$2:$Q$123)</f>
        <v>2</v>
      </c>
      <c r="AC3" s="180">
        <f t="shared" ref="AC3:AC36" si="5">SUMIF($C$2:$C$123,V3,$E$2:$E$123)+SUMIF($S$2:$S$123,V3,$L$2:$L$123)</f>
        <v>2</v>
      </c>
      <c r="AD3" s="183">
        <f t="shared" ref="AD3:AD36" si="6">IFERROR(IF(W3&gt;=($AI$42*$AI$43),(AC3)/(W3*3),"-"),"-")</f>
        <v>0.16666666666666666</v>
      </c>
      <c r="AE3" s="180">
        <f>IF(W3&gt;0,IF(AH3=MIN($AH$3:$AH$5),2,0),)</f>
        <v>0</v>
      </c>
      <c r="AF3" s="190">
        <f>IF(W3&gt;0,IF(AD3=MAX($AD$3:$AD$5),AC3+AE3+2,AC3+AE3),)</f>
        <v>2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1</v>
      </c>
      <c r="AI3" s="206">
        <f>IFERROR(IF(W3&gt;=($AI$42*$AI$43),X3/W3,"-"),"-")</f>
        <v>0.5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199</v>
      </c>
      <c r="D4" s="49">
        <f>SUM(D5:D14)</f>
        <v>1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2</v>
      </c>
      <c r="S4" s="149" t="s">
        <v>198</v>
      </c>
      <c r="T4" s="34"/>
      <c r="U4" s="159" t="s">
        <v>18</v>
      </c>
      <c r="V4" s="197" t="s">
        <v>205</v>
      </c>
      <c r="W4" s="170">
        <f t="shared" si="0"/>
        <v>4</v>
      </c>
      <c r="X4" s="52">
        <f t="shared" si="1"/>
        <v>4</v>
      </c>
      <c r="Y4" s="52">
        <f t="shared" si="2"/>
        <v>2</v>
      </c>
      <c r="Z4" s="52">
        <f t="shared" si="3"/>
        <v>2</v>
      </c>
      <c r="AA4" s="52">
        <f>SUMIF($C$2:$C$123,V4,$I$2:$I$123)+SUMIF($S$2:$S$123,V4,$P$2:P$123)</f>
        <v>2</v>
      </c>
      <c r="AB4" s="171">
        <f t="shared" si="4"/>
        <v>0</v>
      </c>
      <c r="AC4" s="178">
        <f t="shared" si="5"/>
        <v>8</v>
      </c>
      <c r="AD4" s="181">
        <f t="shared" si="6"/>
        <v>0.66666666666666663</v>
      </c>
      <c r="AE4" s="178">
        <f>IF(W4&gt;0,IF(AH4=MIN($AH$3:$AH$5),2,0),)</f>
        <v>2</v>
      </c>
      <c r="AF4" s="191">
        <f>IF(W4&gt;0,IF(AD4=MAX($AD$3:$AD$5),AC4+AE4+2,AC4+AE4),)</f>
        <v>12</v>
      </c>
      <c r="AG4" s="187">
        <f t="shared" si="7"/>
        <v>0</v>
      </c>
      <c r="AH4" s="53">
        <f t="shared" si="8"/>
        <v>0.5</v>
      </c>
      <c r="AI4" s="207">
        <f t="shared" ref="AI4:AI36" si="9">IFERROR(IF(W4&gt;=($AI$42*$AI$43),X4/W4,"-"),"-")</f>
        <v>1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164</v>
      </c>
      <c r="D5" s="56"/>
      <c r="E5" s="56">
        <f t="shared" ref="E5:E14" si="10">IF((C5=""),0,IF($D$4=$R$4,1,IF($D$4&gt;$R$4,3,IF($D$4&lt;$R$4,0))))</f>
        <v>0</v>
      </c>
      <c r="F5" s="56">
        <f t="shared" ref="F5:F14" si="11">$D$4</f>
        <v>1</v>
      </c>
      <c r="G5" s="56">
        <f t="shared" ref="G5:G14" si="12">$R$4</f>
        <v>2</v>
      </c>
      <c r="H5" s="56">
        <f t="shared" ref="H5:H14" si="13">IF((C5=""),0,IF($D$4&gt;$R$4,1,0))</f>
        <v>0</v>
      </c>
      <c r="I5" s="56">
        <f t="shared" ref="I5:I14" si="14">IF((C5=""),0,IF($D$4=$R$4,1,0))</f>
        <v>0</v>
      </c>
      <c r="J5" s="56">
        <f t="shared" ref="J5:J14" si="15">IF((C5=""),0,IF($D$4&lt;$R$4,1,0))</f>
        <v>1</v>
      </c>
      <c r="K5" s="57"/>
      <c r="L5" s="56">
        <f t="shared" ref="L5:L14" si="16">IF((S5=""),0,IF($D$4=$R$4,1,IF($D$4&lt;$R$4,3,IF($D$4&gt;$R$4,0))))</f>
        <v>3</v>
      </c>
      <c r="M5" s="56">
        <f t="shared" ref="M5:M14" si="17">$R$4</f>
        <v>2</v>
      </c>
      <c r="N5" s="56">
        <f t="shared" ref="N5:N14" si="18">$D$4</f>
        <v>1</v>
      </c>
      <c r="O5" s="56">
        <f t="shared" ref="O5:O14" si="19">IF((S5=""),0,IF($D$4&lt;$R$4,1,0))</f>
        <v>1</v>
      </c>
      <c r="P5" s="56">
        <f t="shared" ref="P5:P14" si="20">IF((S5=""),0,IF($D$4=$R$4,1,0))</f>
        <v>0</v>
      </c>
      <c r="Q5" s="56">
        <f t="shared" ref="Q5:Q14" si="21">IF((S5=""),0,IF($D$4&gt;$R$4,1,0))</f>
        <v>0</v>
      </c>
      <c r="R5" s="56"/>
      <c r="S5" s="55" t="s">
        <v>205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272</v>
      </c>
      <c r="D6" s="56"/>
      <c r="E6" s="56">
        <f t="shared" si="10"/>
        <v>0</v>
      </c>
      <c r="F6" s="56">
        <f t="shared" si="11"/>
        <v>1</v>
      </c>
      <c r="G6" s="56">
        <f t="shared" si="12"/>
        <v>2</v>
      </c>
      <c r="H6" s="56">
        <f t="shared" si="13"/>
        <v>0</v>
      </c>
      <c r="I6" s="56">
        <f t="shared" si="14"/>
        <v>0</v>
      </c>
      <c r="J6" s="56">
        <f t="shared" si="15"/>
        <v>1</v>
      </c>
      <c r="K6" s="57"/>
      <c r="L6" s="56">
        <f t="shared" si="16"/>
        <v>3</v>
      </c>
      <c r="M6" s="56">
        <f t="shared" si="17"/>
        <v>2</v>
      </c>
      <c r="N6" s="56">
        <f t="shared" si="18"/>
        <v>1</v>
      </c>
      <c r="O6" s="56">
        <f t="shared" si="19"/>
        <v>1</v>
      </c>
      <c r="P6" s="56">
        <f t="shared" si="20"/>
        <v>0</v>
      </c>
      <c r="Q6" s="56">
        <f t="shared" si="21"/>
        <v>0</v>
      </c>
      <c r="R6" s="56"/>
      <c r="S6" s="55" t="s">
        <v>142</v>
      </c>
      <c r="T6" s="34"/>
      <c r="U6" s="163" t="s">
        <v>78</v>
      </c>
      <c r="V6" s="199" t="s">
        <v>142</v>
      </c>
      <c r="W6" s="169">
        <f t="shared" si="0"/>
        <v>3</v>
      </c>
      <c r="X6" s="164">
        <f t="shared" si="1"/>
        <v>2</v>
      </c>
      <c r="Y6" s="164">
        <f t="shared" si="2"/>
        <v>2</v>
      </c>
      <c r="Z6" s="164">
        <f t="shared" si="3"/>
        <v>1</v>
      </c>
      <c r="AA6" s="164">
        <f>SUMIF($C$2:$C$123,V6,$I$2:$I$123)+SUMIF($S$2:$S$123,V6,$P$2:P$123)</f>
        <v>1</v>
      </c>
      <c r="AB6" s="174">
        <f t="shared" si="4"/>
        <v>1</v>
      </c>
      <c r="AC6" s="180">
        <f t="shared" si="5"/>
        <v>4</v>
      </c>
      <c r="AD6" s="183">
        <f t="shared" si="6"/>
        <v>0.44444444444444442</v>
      </c>
      <c r="AE6" s="180">
        <f>IF(W6&gt;0,IF(AH6=MIN($AH$6:$AH$10),2,0),)</f>
        <v>2</v>
      </c>
      <c r="AF6" s="190">
        <f>IF(W6&gt;0,IF(AD6=MAX($AD$6:$AD$10),AC6+AE6+2,AC6+AE6),)</f>
        <v>8</v>
      </c>
      <c r="AG6" s="189">
        <f t="shared" si="7"/>
        <v>0</v>
      </c>
      <c r="AH6" s="165">
        <f t="shared" si="8"/>
        <v>0.66666666666666663</v>
      </c>
      <c r="AI6" s="206">
        <f t="shared" si="9"/>
        <v>0.66666666666666663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146</v>
      </c>
      <c r="D7" s="56"/>
      <c r="E7" s="56">
        <f t="shared" si="10"/>
        <v>0</v>
      </c>
      <c r="F7" s="56">
        <f t="shared" si="11"/>
        <v>1</v>
      </c>
      <c r="G7" s="56">
        <f t="shared" si="12"/>
        <v>2</v>
      </c>
      <c r="H7" s="56">
        <f t="shared" si="13"/>
        <v>0</v>
      </c>
      <c r="I7" s="56">
        <f t="shared" si="14"/>
        <v>0</v>
      </c>
      <c r="J7" s="56">
        <f t="shared" si="15"/>
        <v>1</v>
      </c>
      <c r="K7" s="57"/>
      <c r="L7" s="56">
        <f t="shared" si="16"/>
        <v>3</v>
      </c>
      <c r="M7" s="56">
        <f t="shared" si="17"/>
        <v>2</v>
      </c>
      <c r="N7" s="56">
        <f t="shared" si="18"/>
        <v>1</v>
      </c>
      <c r="O7" s="56">
        <f t="shared" si="19"/>
        <v>1</v>
      </c>
      <c r="P7" s="56">
        <f t="shared" si="20"/>
        <v>0</v>
      </c>
      <c r="Q7" s="56">
        <f t="shared" si="21"/>
        <v>0</v>
      </c>
      <c r="R7" s="56"/>
      <c r="S7" s="55" t="s">
        <v>273</v>
      </c>
      <c r="T7" s="34"/>
      <c r="U7" s="166" t="s">
        <v>78</v>
      </c>
      <c r="V7" s="200"/>
      <c r="W7" s="170">
        <f t="shared" si="0"/>
        <v>0</v>
      </c>
      <c r="X7" s="52">
        <f t="shared" si="1"/>
        <v>0</v>
      </c>
      <c r="Y7" s="52">
        <f t="shared" si="2"/>
        <v>0</v>
      </c>
      <c r="Z7" s="52">
        <f t="shared" si="3"/>
        <v>0</v>
      </c>
      <c r="AA7" s="52">
        <f>SUMIF($C$2:$C$123,V7,$I$2:$I$123)+SUMIF($S$2:$S$123,V7,$P$2:P$123)</f>
        <v>0</v>
      </c>
      <c r="AB7" s="171">
        <f t="shared" si="4"/>
        <v>0</v>
      </c>
      <c r="AC7" s="178">
        <f t="shared" si="5"/>
        <v>0</v>
      </c>
      <c r="AD7" s="181" t="str">
        <f t="shared" si="6"/>
        <v>-</v>
      </c>
      <c r="AE7" s="178">
        <f>IF(W7&gt;0,IF(AH7=MIN($AH$6:$AH$10),2,0),)</f>
        <v>0</v>
      </c>
      <c r="AF7" s="191">
        <f>IF(W7&gt;0,IF(AD7=MAX($AD$6:$AD$10),AC7+AE7+2,AC7+AE7),)</f>
        <v>0</v>
      </c>
      <c r="AG7" s="187">
        <f t="shared" si="7"/>
        <v>0</v>
      </c>
      <c r="AH7" s="53" t="str">
        <f t="shared" si="8"/>
        <v>-</v>
      </c>
      <c r="AI7" s="207" t="str">
        <f t="shared" si="9"/>
        <v>-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82</v>
      </c>
      <c r="D8" s="56"/>
      <c r="E8" s="56">
        <f t="shared" si="10"/>
        <v>0</v>
      </c>
      <c r="F8" s="56">
        <f t="shared" si="11"/>
        <v>1</v>
      </c>
      <c r="G8" s="56">
        <f t="shared" si="12"/>
        <v>2</v>
      </c>
      <c r="H8" s="56">
        <f t="shared" si="13"/>
        <v>0</v>
      </c>
      <c r="I8" s="56">
        <f t="shared" si="14"/>
        <v>0</v>
      </c>
      <c r="J8" s="56">
        <f t="shared" si="15"/>
        <v>1</v>
      </c>
      <c r="K8" s="57"/>
      <c r="L8" s="56">
        <f t="shared" si="16"/>
        <v>3</v>
      </c>
      <c r="M8" s="56">
        <f t="shared" si="17"/>
        <v>2</v>
      </c>
      <c r="N8" s="56">
        <f t="shared" si="18"/>
        <v>1</v>
      </c>
      <c r="O8" s="56">
        <f t="shared" si="19"/>
        <v>1</v>
      </c>
      <c r="P8" s="56">
        <f t="shared" si="20"/>
        <v>0</v>
      </c>
      <c r="Q8" s="56">
        <f t="shared" si="21"/>
        <v>0</v>
      </c>
      <c r="R8" s="56">
        <v>1</v>
      </c>
      <c r="S8" s="55" t="s">
        <v>173</v>
      </c>
      <c r="T8" s="34"/>
      <c r="U8" s="159" t="s">
        <v>78</v>
      </c>
      <c r="V8" s="197"/>
      <c r="W8" s="170">
        <f t="shared" si="0"/>
        <v>0</v>
      </c>
      <c r="X8" s="52">
        <f t="shared" si="1"/>
        <v>0</v>
      </c>
      <c r="Y8" s="52">
        <f t="shared" si="2"/>
        <v>0</v>
      </c>
      <c r="Z8" s="52">
        <f t="shared" si="3"/>
        <v>0</v>
      </c>
      <c r="AA8" s="52">
        <f>SUMIF($C$2:$C$123,V8,$I$2:$I$123)+SUMIF($S$2:$S$123,V8,$P$2:P$123)</f>
        <v>0</v>
      </c>
      <c r="AB8" s="171">
        <f t="shared" si="4"/>
        <v>0</v>
      </c>
      <c r="AC8" s="178">
        <f t="shared" si="5"/>
        <v>0</v>
      </c>
      <c r="AD8" s="181" t="str">
        <f t="shared" si="6"/>
        <v>-</v>
      </c>
      <c r="AE8" s="178">
        <f>IF(W8&gt;0,IF(AH8=MIN($AH$6:$AH$10),2,0),)</f>
        <v>0</v>
      </c>
      <c r="AF8" s="191">
        <f>IF(W8&gt;0,IF(AD8=MAX($AD$6:$AD$10),AC8+AE8+2,AC8+AE8),)</f>
        <v>0</v>
      </c>
      <c r="AG8" s="187">
        <f t="shared" si="7"/>
        <v>0</v>
      </c>
      <c r="AH8" s="53" t="str">
        <f t="shared" si="8"/>
        <v>-</v>
      </c>
      <c r="AI8" s="207" t="str">
        <f t="shared" si="9"/>
        <v>-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 t="s">
        <v>247</v>
      </c>
      <c r="D9" s="56"/>
      <c r="E9" s="56">
        <f t="shared" si="10"/>
        <v>0</v>
      </c>
      <c r="F9" s="56">
        <f t="shared" si="11"/>
        <v>1</v>
      </c>
      <c r="G9" s="56">
        <f t="shared" si="12"/>
        <v>2</v>
      </c>
      <c r="H9" s="56">
        <f t="shared" si="13"/>
        <v>0</v>
      </c>
      <c r="I9" s="56">
        <f t="shared" si="14"/>
        <v>0</v>
      </c>
      <c r="J9" s="56">
        <f t="shared" si="15"/>
        <v>1</v>
      </c>
      <c r="K9" s="57"/>
      <c r="L9" s="56">
        <f t="shared" si="16"/>
        <v>3</v>
      </c>
      <c r="M9" s="56">
        <f t="shared" si="17"/>
        <v>2</v>
      </c>
      <c r="N9" s="56">
        <f t="shared" si="18"/>
        <v>1</v>
      </c>
      <c r="O9" s="56">
        <f t="shared" si="19"/>
        <v>1</v>
      </c>
      <c r="P9" s="56">
        <f t="shared" si="20"/>
        <v>0</v>
      </c>
      <c r="Q9" s="56">
        <f t="shared" si="21"/>
        <v>0</v>
      </c>
      <c r="R9" s="56"/>
      <c r="S9" s="55" t="s">
        <v>13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48" t="s">
        <v>278</v>
      </c>
      <c r="BC9" s="448"/>
      <c r="BD9" s="448"/>
      <c r="BE9" s="448"/>
      <c r="BF9" s="448"/>
      <c r="BG9" s="448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172</v>
      </c>
      <c r="D10" s="56"/>
      <c r="E10" s="56">
        <f t="shared" si="10"/>
        <v>0</v>
      </c>
      <c r="F10" s="56">
        <f t="shared" si="11"/>
        <v>1</v>
      </c>
      <c r="G10" s="56">
        <f t="shared" si="12"/>
        <v>2</v>
      </c>
      <c r="H10" s="56">
        <f t="shared" si="13"/>
        <v>0</v>
      </c>
      <c r="I10" s="56">
        <f t="shared" si="14"/>
        <v>0</v>
      </c>
      <c r="J10" s="56">
        <f t="shared" si="15"/>
        <v>1</v>
      </c>
      <c r="K10" s="57"/>
      <c r="L10" s="56">
        <f t="shared" si="16"/>
        <v>3</v>
      </c>
      <c r="M10" s="56">
        <f t="shared" si="17"/>
        <v>2</v>
      </c>
      <c r="N10" s="56">
        <f t="shared" si="18"/>
        <v>1</v>
      </c>
      <c r="O10" s="56">
        <f t="shared" si="19"/>
        <v>1</v>
      </c>
      <c r="P10" s="56">
        <f t="shared" si="20"/>
        <v>0</v>
      </c>
      <c r="Q10" s="56">
        <f t="shared" si="21"/>
        <v>0</v>
      </c>
      <c r="R10" s="56"/>
      <c r="S10" s="55" t="s">
        <v>147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48"/>
      <c r="BC10" s="448"/>
      <c r="BD10" s="448"/>
      <c r="BE10" s="448"/>
      <c r="BF10" s="448"/>
      <c r="BG10" s="448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 t="s">
        <v>169</v>
      </c>
      <c r="D11" s="56">
        <v>1</v>
      </c>
      <c r="E11" s="56">
        <f t="shared" si="10"/>
        <v>0</v>
      </c>
      <c r="F11" s="56">
        <f t="shared" si="11"/>
        <v>1</v>
      </c>
      <c r="G11" s="56">
        <f t="shared" si="12"/>
        <v>2</v>
      </c>
      <c r="H11" s="56">
        <f t="shared" si="13"/>
        <v>0</v>
      </c>
      <c r="I11" s="56">
        <f t="shared" si="14"/>
        <v>0</v>
      </c>
      <c r="J11" s="56">
        <f t="shared" si="15"/>
        <v>1</v>
      </c>
      <c r="K11" s="57"/>
      <c r="L11" s="56">
        <f t="shared" si="16"/>
        <v>3</v>
      </c>
      <c r="M11" s="56">
        <f t="shared" si="17"/>
        <v>2</v>
      </c>
      <c r="N11" s="56">
        <f t="shared" si="18"/>
        <v>1</v>
      </c>
      <c r="O11" s="56">
        <f t="shared" si="19"/>
        <v>1</v>
      </c>
      <c r="P11" s="56">
        <f t="shared" si="20"/>
        <v>0</v>
      </c>
      <c r="Q11" s="56">
        <f t="shared" si="21"/>
        <v>0</v>
      </c>
      <c r="R11" s="56"/>
      <c r="S11" s="55" t="s">
        <v>174</v>
      </c>
      <c r="T11" s="34"/>
      <c r="U11" s="168" t="s">
        <v>121</v>
      </c>
      <c r="V11" s="196" t="s">
        <v>173</v>
      </c>
      <c r="W11" s="169">
        <f t="shared" si="0"/>
        <v>4</v>
      </c>
      <c r="X11" s="164">
        <f t="shared" si="1"/>
        <v>3</v>
      </c>
      <c r="Y11" s="164">
        <f t="shared" si="2"/>
        <v>3</v>
      </c>
      <c r="Z11" s="164">
        <f t="shared" si="3"/>
        <v>1</v>
      </c>
      <c r="AA11" s="164">
        <f>SUMIF($C$2:$C$123,V11,$I$2:$I$123)+SUMIF($S$2:$S$123,V11,$P$2:P$123)</f>
        <v>2</v>
      </c>
      <c r="AB11" s="174">
        <f t="shared" si="4"/>
        <v>1</v>
      </c>
      <c r="AC11" s="180">
        <f t="shared" si="5"/>
        <v>5</v>
      </c>
      <c r="AD11" s="183">
        <f t="shared" si="6"/>
        <v>0.41666666666666669</v>
      </c>
      <c r="AE11" s="180">
        <f t="shared" ref="AE11:AE18" si="22">IF(W11&gt;0,IF(OR(SMALL($AH$11:$AH$18,2)=AH11,SMALL($AH$11:$AH$18,1)=AH11),2,0),)</f>
        <v>2</v>
      </c>
      <c r="AF11" s="190">
        <f t="shared" ref="AF11:AF18" si="23">IF(W11&gt;0,IF(OR(LARGE($AD$11:$AD$18,2)=AD11,LARGE($AD$11:$AD$18,1)=AD11),AC11+AE11+2,AC11+AE11),)</f>
        <v>9</v>
      </c>
      <c r="AG11" s="189">
        <f t="shared" si="7"/>
        <v>1</v>
      </c>
      <c r="AH11" s="165">
        <f t="shared" si="8"/>
        <v>0.75</v>
      </c>
      <c r="AI11" s="206">
        <f t="shared" si="9"/>
        <v>0.75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274</v>
      </c>
      <c r="D12" s="56"/>
      <c r="E12" s="56">
        <f t="shared" si="10"/>
        <v>0</v>
      </c>
      <c r="F12" s="56">
        <f t="shared" si="11"/>
        <v>1</v>
      </c>
      <c r="G12" s="56">
        <f t="shared" si="12"/>
        <v>2</v>
      </c>
      <c r="H12" s="56">
        <f t="shared" si="13"/>
        <v>0</v>
      </c>
      <c r="I12" s="56">
        <f t="shared" si="14"/>
        <v>0</v>
      </c>
      <c r="J12" s="56">
        <f t="shared" si="15"/>
        <v>1</v>
      </c>
      <c r="K12" s="57"/>
      <c r="L12" s="56">
        <f t="shared" si="16"/>
        <v>3</v>
      </c>
      <c r="M12" s="56">
        <f t="shared" si="17"/>
        <v>2</v>
      </c>
      <c r="N12" s="56">
        <f t="shared" si="18"/>
        <v>1</v>
      </c>
      <c r="O12" s="56">
        <f t="shared" si="19"/>
        <v>1</v>
      </c>
      <c r="P12" s="56">
        <f t="shared" si="20"/>
        <v>0</v>
      </c>
      <c r="Q12" s="56">
        <f t="shared" si="21"/>
        <v>0</v>
      </c>
      <c r="R12" s="56">
        <v>1</v>
      </c>
      <c r="S12" s="55" t="s">
        <v>148</v>
      </c>
      <c r="T12" s="34"/>
      <c r="U12" s="159" t="s">
        <v>121</v>
      </c>
      <c r="V12" s="197" t="s">
        <v>146</v>
      </c>
      <c r="W12" s="170">
        <f t="shared" si="0"/>
        <v>4</v>
      </c>
      <c r="X12" s="52">
        <f t="shared" si="1"/>
        <v>3</v>
      </c>
      <c r="Y12" s="52">
        <f t="shared" si="2"/>
        <v>3</v>
      </c>
      <c r="Z12" s="52">
        <f t="shared" si="3"/>
        <v>1</v>
      </c>
      <c r="AA12" s="52">
        <f>SUMIF($C$2:$C$123,V12,$I$2:$I$123)+SUMIF($S$2:$S$123,V12,$P$2:P$123)</f>
        <v>2</v>
      </c>
      <c r="AB12" s="171">
        <f t="shared" si="4"/>
        <v>1</v>
      </c>
      <c r="AC12" s="178">
        <f t="shared" si="5"/>
        <v>5</v>
      </c>
      <c r="AD12" s="181">
        <f t="shared" si="6"/>
        <v>0.41666666666666669</v>
      </c>
      <c r="AE12" s="178">
        <f t="shared" si="22"/>
        <v>2</v>
      </c>
      <c r="AF12" s="191">
        <f t="shared" si="23"/>
        <v>9</v>
      </c>
      <c r="AG12" s="187">
        <f t="shared" si="7"/>
        <v>0</v>
      </c>
      <c r="AH12" s="53">
        <f t="shared" si="8"/>
        <v>0.75</v>
      </c>
      <c r="AI12" s="207">
        <f t="shared" si="9"/>
        <v>0.75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1</v>
      </c>
      <c r="G13" s="56">
        <f t="shared" si="12"/>
        <v>2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2</v>
      </c>
      <c r="N13" s="56">
        <f t="shared" si="18"/>
        <v>1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197"/>
      <c r="W13" s="170">
        <f t="shared" si="0"/>
        <v>0</v>
      </c>
      <c r="X13" s="52">
        <f t="shared" si="1"/>
        <v>0</v>
      </c>
      <c r="Y13" s="52">
        <f t="shared" si="2"/>
        <v>0</v>
      </c>
      <c r="Z13" s="52">
        <f t="shared" si="3"/>
        <v>0</v>
      </c>
      <c r="AA13" s="52">
        <f>SUMIF($C$2:$C$123,V13,$I$2:$I$123)+SUMIF($S$2:$S$123,V13,$P$2:P$123)</f>
        <v>0</v>
      </c>
      <c r="AB13" s="171">
        <f t="shared" si="4"/>
        <v>0</v>
      </c>
      <c r="AC13" s="178">
        <f t="shared" si="5"/>
        <v>0</v>
      </c>
      <c r="AD13" s="181" t="str">
        <f t="shared" si="6"/>
        <v>-</v>
      </c>
      <c r="AE13" s="178">
        <f t="shared" si="22"/>
        <v>0</v>
      </c>
      <c r="AF13" s="191">
        <f t="shared" si="23"/>
        <v>0</v>
      </c>
      <c r="AG13" s="187">
        <f t="shared" si="7"/>
        <v>0</v>
      </c>
      <c r="AH13" s="53" t="str">
        <f t="shared" si="8"/>
        <v>-</v>
      </c>
      <c r="AI13" s="207" t="str">
        <f t="shared" si="9"/>
        <v>-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1</v>
      </c>
      <c r="G14" s="67">
        <f t="shared" si="12"/>
        <v>2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2</v>
      </c>
      <c r="N14" s="67">
        <f t="shared" si="18"/>
        <v>1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/>
      <c r="W14" s="170">
        <f t="shared" si="0"/>
        <v>0</v>
      </c>
      <c r="X14" s="52">
        <f t="shared" si="1"/>
        <v>0</v>
      </c>
      <c r="Y14" s="52">
        <f t="shared" si="2"/>
        <v>0</v>
      </c>
      <c r="Z14" s="52">
        <f t="shared" si="3"/>
        <v>0</v>
      </c>
      <c r="AA14" s="52">
        <f>SUMIF($C$2:$C$123,V14,$I$2:$I$123)+SUMIF($S$2:$S$123,V14,$P$2:P$123)</f>
        <v>0</v>
      </c>
      <c r="AB14" s="171">
        <f t="shared" si="4"/>
        <v>0</v>
      </c>
      <c r="AC14" s="178">
        <f t="shared" si="5"/>
        <v>0</v>
      </c>
      <c r="AD14" s="181" t="str">
        <f t="shared" si="6"/>
        <v>-</v>
      </c>
      <c r="AE14" s="178">
        <f t="shared" si="22"/>
        <v>0</v>
      </c>
      <c r="AF14" s="191">
        <f t="shared" si="23"/>
        <v>0</v>
      </c>
      <c r="AG14" s="187">
        <f t="shared" si="7"/>
        <v>0</v>
      </c>
      <c r="AH14" s="53" t="str">
        <f t="shared" si="8"/>
        <v>-</v>
      </c>
      <c r="AI14" s="207" t="str">
        <f t="shared" si="9"/>
        <v>-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/>
      <c r="W15" s="170">
        <f t="shared" si="0"/>
        <v>0</v>
      </c>
      <c r="X15" s="52">
        <f t="shared" si="1"/>
        <v>0</v>
      </c>
      <c r="Y15" s="52">
        <f t="shared" si="2"/>
        <v>0</v>
      </c>
      <c r="Z15" s="52">
        <f t="shared" si="3"/>
        <v>0</v>
      </c>
      <c r="AA15" s="52">
        <f>SUMIF($C$2:$C$123,V15,$I$2:$I$123)+SUMIF($S$2:$S$123,V15,$P$2:P$123)</f>
        <v>0</v>
      </c>
      <c r="AB15" s="171">
        <f t="shared" si="4"/>
        <v>0</v>
      </c>
      <c r="AC15" s="178">
        <f t="shared" si="5"/>
        <v>0</v>
      </c>
      <c r="AD15" s="181" t="str">
        <f t="shared" si="6"/>
        <v>-</v>
      </c>
      <c r="AE15" s="178">
        <f t="shared" si="22"/>
        <v>0</v>
      </c>
      <c r="AF15" s="191">
        <f t="shared" si="23"/>
        <v>0</v>
      </c>
      <c r="AG15" s="187">
        <f t="shared" si="7"/>
        <v>0</v>
      </c>
      <c r="AH15" s="53" t="str">
        <f t="shared" si="8"/>
        <v>-</v>
      </c>
      <c r="AI15" s="207" t="str">
        <f t="shared" si="9"/>
        <v>-</v>
      </c>
      <c r="AJ15" s="34"/>
      <c r="AS15" s="97"/>
      <c r="AT15" s="294"/>
      <c r="AU15" s="288"/>
      <c r="AV15" s="426" t="s">
        <v>262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48" t="s">
        <v>277</v>
      </c>
      <c r="BI15" s="448"/>
      <c r="BJ15" s="448"/>
      <c r="BK15" s="448"/>
      <c r="BL15" s="448"/>
      <c r="BM15" s="448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/>
      <c r="W16" s="170">
        <f t="shared" si="0"/>
        <v>0</v>
      </c>
      <c r="X16" s="52">
        <f t="shared" si="1"/>
        <v>0</v>
      </c>
      <c r="Y16" s="52">
        <f t="shared" si="2"/>
        <v>0</v>
      </c>
      <c r="Z16" s="52">
        <f t="shared" si="3"/>
        <v>0</v>
      </c>
      <c r="AA16" s="52">
        <f>SUMIF($C$2:$C$123,V16,$I$2:$I$123)+SUMIF($S$2:$S$123,V16,$P$2:P$123)</f>
        <v>0</v>
      </c>
      <c r="AB16" s="171">
        <f t="shared" si="4"/>
        <v>0</v>
      </c>
      <c r="AC16" s="178">
        <f t="shared" si="5"/>
        <v>0</v>
      </c>
      <c r="AD16" s="181" t="str">
        <f t="shared" si="6"/>
        <v>-</v>
      </c>
      <c r="AE16" s="178">
        <f t="shared" si="22"/>
        <v>0</v>
      </c>
      <c r="AF16" s="191">
        <f t="shared" si="23"/>
        <v>0</v>
      </c>
      <c r="AG16" s="187">
        <f t="shared" si="7"/>
        <v>0</v>
      </c>
      <c r="AH16" s="53" t="str">
        <f t="shared" si="8"/>
        <v>-</v>
      </c>
      <c r="AI16" s="207" t="str">
        <f t="shared" si="9"/>
        <v>-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48"/>
      <c r="BI16" s="448"/>
      <c r="BJ16" s="448"/>
      <c r="BK16" s="448"/>
      <c r="BL16" s="448"/>
      <c r="BM16" s="448"/>
      <c r="BN16" s="289"/>
      <c r="BO16" s="86"/>
    </row>
    <row r="17" spans="1:67" ht="16.5" thickTop="1" thickBot="1" x14ac:dyDescent="0.3">
      <c r="A17" s="34"/>
      <c r="B17" s="47"/>
      <c r="C17" s="48" t="str">
        <f>S4</f>
        <v>Branco</v>
      </c>
      <c r="D17" s="49">
        <f>SUM(D18:D27)</f>
        <v>0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1</v>
      </c>
      <c r="S17" s="48" t="str">
        <f>C4</f>
        <v>Preto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Ralph</v>
      </c>
      <c r="D18" s="56"/>
      <c r="E18" s="56">
        <f t="shared" ref="E18:E27" si="24">IF((C18=""),0,IF($D$17=$R$17,1,IF($D$17&gt;$R$17,3,IF($D$17&lt;$R$17,0))))</f>
        <v>0</v>
      </c>
      <c r="F18" s="56">
        <f t="shared" ref="F18:F27" si="25">$D$17</f>
        <v>0</v>
      </c>
      <c r="G18" s="56">
        <f t="shared" ref="G18:G27" si="26">$R$17</f>
        <v>1</v>
      </c>
      <c r="H18" s="56">
        <f t="shared" ref="H18:H27" si="27">IF((C18=""),0,IF($D$17&gt;$R$17,1,0))</f>
        <v>0</v>
      </c>
      <c r="I18" s="56">
        <f t="shared" ref="I18:I27" si="28">IF((C18=""),0,IF($D$17=$R$17,1,0))</f>
        <v>0</v>
      </c>
      <c r="J18" s="56">
        <f t="shared" ref="J18:J27" si="29">IF((C18=""),0,IF($D$17&lt;$R$17,1,0))</f>
        <v>1</v>
      </c>
      <c r="K18" s="57"/>
      <c r="L18" s="56">
        <f t="shared" ref="L18:L27" si="30">IF((S18=""),0,IF($D$17=$R$17,1,IF($D$17&lt;$R$17,3,IF($D$17&gt;$R$17,0))))</f>
        <v>3</v>
      </c>
      <c r="M18" s="56">
        <f t="shared" ref="M18:M27" si="31">$R$17</f>
        <v>1</v>
      </c>
      <c r="N18" s="56">
        <f t="shared" ref="N18:N27" si="32">$D$17</f>
        <v>0</v>
      </c>
      <c r="O18" s="56">
        <f t="shared" ref="O18:O27" si="33">IF((S18=""),0,IF($D$17&lt;$R$17,1,0))</f>
        <v>1</v>
      </c>
      <c r="P18" s="56">
        <f t="shared" ref="P18:P27" si="34">IF((S18=""),0,IF($D$17=$R$17,1,0))</f>
        <v>0</v>
      </c>
      <c r="Q18" s="56">
        <f t="shared" ref="Q18:Q27" si="35">IF((S18=""),0,IF($D$17&gt;$R$17,1,0))</f>
        <v>0</v>
      </c>
      <c r="R18" s="56"/>
      <c r="S18" s="55" t="str">
        <f>$S$5</f>
        <v>Jean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142</v>
      </c>
      <c r="D19" s="56"/>
      <c r="E19" s="56">
        <f t="shared" si="24"/>
        <v>0</v>
      </c>
      <c r="F19" s="56">
        <f t="shared" si="25"/>
        <v>0</v>
      </c>
      <c r="G19" s="56">
        <f t="shared" si="26"/>
        <v>1</v>
      </c>
      <c r="H19" s="56">
        <f t="shared" si="27"/>
        <v>0</v>
      </c>
      <c r="I19" s="56">
        <f t="shared" si="28"/>
        <v>0</v>
      </c>
      <c r="J19" s="56">
        <f t="shared" si="29"/>
        <v>1</v>
      </c>
      <c r="K19" s="57"/>
      <c r="L19" s="56">
        <f t="shared" si="30"/>
        <v>3</v>
      </c>
      <c r="M19" s="56">
        <f t="shared" si="31"/>
        <v>1</v>
      </c>
      <c r="N19" s="56">
        <f t="shared" si="32"/>
        <v>0</v>
      </c>
      <c r="O19" s="56">
        <f t="shared" si="33"/>
        <v>1</v>
      </c>
      <c r="P19" s="56">
        <f t="shared" si="34"/>
        <v>0</v>
      </c>
      <c r="Q19" s="56">
        <f t="shared" si="35"/>
        <v>0</v>
      </c>
      <c r="R19" s="56"/>
      <c r="S19" s="55" t="s">
        <v>275</v>
      </c>
      <c r="T19" s="34"/>
      <c r="U19" s="169" t="s">
        <v>83</v>
      </c>
      <c r="V19" s="196" t="s">
        <v>13</v>
      </c>
      <c r="W19" s="169">
        <f t="shared" si="0"/>
        <v>4</v>
      </c>
      <c r="X19" s="164">
        <f t="shared" si="1"/>
        <v>3</v>
      </c>
      <c r="Y19" s="164">
        <f t="shared" si="2"/>
        <v>3</v>
      </c>
      <c r="Z19" s="164">
        <f t="shared" si="3"/>
        <v>1</v>
      </c>
      <c r="AA19" s="164">
        <f>SUMIF($C$2:$C$123,V19,$I$2:$I$123)+SUMIF($S$2:$S$123,V19,$P$2:P$123)</f>
        <v>2</v>
      </c>
      <c r="AB19" s="174">
        <f t="shared" si="4"/>
        <v>1</v>
      </c>
      <c r="AC19" s="180">
        <f t="shared" si="5"/>
        <v>5</v>
      </c>
      <c r="AD19" s="183">
        <f t="shared" si="6"/>
        <v>0.41666666666666669</v>
      </c>
      <c r="AE19" s="180">
        <f>IF(W19&gt;0,IF(AH19=MIN($AH$19:$AH$23),2,0),)</f>
        <v>2</v>
      </c>
      <c r="AF19" s="190">
        <f>IF(W19&gt;0,IF(AD19=MAX($AD$19:$AD$23),AC19+AE19+2,AC19+AE19),)</f>
        <v>9</v>
      </c>
      <c r="AG19" s="189">
        <f t="shared" si="7"/>
        <v>0</v>
      </c>
      <c r="AH19" s="165">
        <f t="shared" si="8"/>
        <v>0.75</v>
      </c>
      <c r="AI19" s="206">
        <f t="shared" si="9"/>
        <v>0.75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273</v>
      </c>
      <c r="D20" s="56"/>
      <c r="E20" s="56">
        <f t="shared" si="24"/>
        <v>0</v>
      </c>
      <c r="F20" s="56">
        <f t="shared" si="25"/>
        <v>0</v>
      </c>
      <c r="G20" s="56">
        <f t="shared" si="26"/>
        <v>1</v>
      </c>
      <c r="H20" s="56">
        <f t="shared" si="27"/>
        <v>0</v>
      </c>
      <c r="I20" s="56">
        <f t="shared" si="28"/>
        <v>0</v>
      </c>
      <c r="J20" s="56">
        <f t="shared" si="29"/>
        <v>1</v>
      </c>
      <c r="K20" s="57"/>
      <c r="L20" s="56">
        <f t="shared" si="30"/>
        <v>3</v>
      </c>
      <c r="M20" s="56">
        <f t="shared" si="31"/>
        <v>1</v>
      </c>
      <c r="N20" s="56">
        <f t="shared" si="32"/>
        <v>0</v>
      </c>
      <c r="O20" s="56">
        <f t="shared" si="33"/>
        <v>1</v>
      </c>
      <c r="P20" s="56">
        <f t="shared" si="34"/>
        <v>0</v>
      </c>
      <c r="Q20" s="56">
        <f t="shared" si="35"/>
        <v>0</v>
      </c>
      <c r="R20" s="56"/>
      <c r="S20" s="55" t="s">
        <v>222</v>
      </c>
      <c r="T20" s="34"/>
      <c r="U20" s="159" t="s">
        <v>83</v>
      </c>
      <c r="V20" s="197" t="s">
        <v>82</v>
      </c>
      <c r="W20" s="170">
        <f t="shared" si="0"/>
        <v>4</v>
      </c>
      <c r="X20" s="52">
        <f t="shared" si="1"/>
        <v>3</v>
      </c>
      <c r="Y20" s="52">
        <f t="shared" si="2"/>
        <v>3</v>
      </c>
      <c r="Z20" s="52">
        <f t="shared" si="3"/>
        <v>1</v>
      </c>
      <c r="AA20" s="52">
        <f>SUMIF($C$2:$C$123,V20,$I$2:$I$123)+SUMIF($S$2:$S$123,V20,$P$2:P$123)</f>
        <v>2</v>
      </c>
      <c r="AB20" s="171">
        <f t="shared" si="4"/>
        <v>1</v>
      </c>
      <c r="AC20" s="178">
        <f t="shared" si="5"/>
        <v>5</v>
      </c>
      <c r="AD20" s="181">
        <f t="shared" si="6"/>
        <v>0.41666666666666669</v>
      </c>
      <c r="AE20" s="178">
        <f>IF(W20&gt;0,IF(AH20=MIN($AH$19:$AH$23),2,0),)</f>
        <v>2</v>
      </c>
      <c r="AF20" s="191">
        <f>IF(W20&gt;0,IF(AD20=MAX($AD$19:$AD$23),AC20+AE20+2,AC20+AE20),)</f>
        <v>9</v>
      </c>
      <c r="AG20" s="187">
        <f t="shared" si="7"/>
        <v>0</v>
      </c>
      <c r="AH20" s="53">
        <f t="shared" si="8"/>
        <v>0.75</v>
      </c>
      <c r="AI20" s="207">
        <f t="shared" si="9"/>
        <v>0.75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173</v>
      </c>
      <c r="D21" s="56"/>
      <c r="E21" s="56">
        <f t="shared" si="24"/>
        <v>0</v>
      </c>
      <c r="F21" s="56">
        <f t="shared" si="25"/>
        <v>0</v>
      </c>
      <c r="G21" s="56">
        <f t="shared" si="26"/>
        <v>1</v>
      </c>
      <c r="H21" s="56">
        <f t="shared" si="27"/>
        <v>0</v>
      </c>
      <c r="I21" s="56">
        <f t="shared" si="28"/>
        <v>0</v>
      </c>
      <c r="J21" s="56">
        <f t="shared" si="29"/>
        <v>1</v>
      </c>
      <c r="K21" s="57"/>
      <c r="L21" s="56">
        <f t="shared" si="30"/>
        <v>3</v>
      </c>
      <c r="M21" s="56">
        <f t="shared" si="31"/>
        <v>1</v>
      </c>
      <c r="N21" s="56">
        <f t="shared" si="32"/>
        <v>0</v>
      </c>
      <c r="O21" s="56">
        <f t="shared" si="33"/>
        <v>1</v>
      </c>
      <c r="P21" s="56">
        <f t="shared" si="34"/>
        <v>0</v>
      </c>
      <c r="Q21" s="56">
        <f t="shared" si="35"/>
        <v>0</v>
      </c>
      <c r="R21" s="56"/>
      <c r="S21" s="55" t="s">
        <v>146</v>
      </c>
      <c r="T21" s="34"/>
      <c r="U21" s="159" t="s">
        <v>83</v>
      </c>
      <c r="V21" s="197"/>
      <c r="W21" s="170">
        <f t="shared" si="0"/>
        <v>0</v>
      </c>
      <c r="X21" s="52">
        <f t="shared" si="1"/>
        <v>0</v>
      </c>
      <c r="Y21" s="52">
        <f t="shared" si="2"/>
        <v>0</v>
      </c>
      <c r="Z21" s="52">
        <f t="shared" si="3"/>
        <v>0</v>
      </c>
      <c r="AA21" s="52">
        <f>SUMIF($C$2:$C$123,V21,$I$2:$I$123)+SUMIF($S$2:$S$123,V21,$P$2:P$123)</f>
        <v>0</v>
      </c>
      <c r="AB21" s="171">
        <f t="shared" si="4"/>
        <v>0</v>
      </c>
      <c r="AC21" s="178">
        <f t="shared" si="5"/>
        <v>0</v>
      </c>
      <c r="AD21" s="181" t="str">
        <f t="shared" si="6"/>
        <v>-</v>
      </c>
      <c r="AE21" s="178">
        <f>IF(W21&gt;0,IF(AH21=MIN($AH$19:$AH$23),2,0),)</f>
        <v>0</v>
      </c>
      <c r="AF21" s="191">
        <f>IF(W21&gt;0,IF(AD21=MAX($AD$19:$AD$23),AC21+AE21+2,AC21+AE21),)</f>
        <v>0</v>
      </c>
      <c r="AG21" s="187">
        <f t="shared" si="7"/>
        <v>0</v>
      </c>
      <c r="AH21" s="53" t="str">
        <f t="shared" si="8"/>
        <v>-</v>
      </c>
      <c r="AI21" s="207" t="str">
        <f t="shared" si="9"/>
        <v>-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13</v>
      </c>
      <c r="D22" s="56"/>
      <c r="E22" s="56">
        <f t="shared" si="24"/>
        <v>0</v>
      </c>
      <c r="F22" s="56">
        <f t="shared" si="25"/>
        <v>0</v>
      </c>
      <c r="G22" s="56">
        <f t="shared" si="26"/>
        <v>1</v>
      </c>
      <c r="H22" s="56">
        <f t="shared" si="27"/>
        <v>0</v>
      </c>
      <c r="I22" s="56">
        <f t="shared" si="28"/>
        <v>0</v>
      </c>
      <c r="J22" s="56">
        <f t="shared" si="29"/>
        <v>1</v>
      </c>
      <c r="K22" s="57"/>
      <c r="L22" s="56">
        <f t="shared" si="30"/>
        <v>3</v>
      </c>
      <c r="M22" s="56">
        <f t="shared" si="31"/>
        <v>1</v>
      </c>
      <c r="N22" s="56">
        <f t="shared" si="32"/>
        <v>0</v>
      </c>
      <c r="O22" s="56">
        <f t="shared" si="33"/>
        <v>1</v>
      </c>
      <c r="P22" s="56">
        <f t="shared" si="34"/>
        <v>0</v>
      </c>
      <c r="Q22" s="56">
        <f t="shared" si="35"/>
        <v>0</v>
      </c>
      <c r="R22" s="56"/>
      <c r="S22" s="55" t="s">
        <v>82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147</v>
      </c>
      <c r="D23" s="56"/>
      <c r="E23" s="56">
        <f t="shared" si="24"/>
        <v>0</v>
      </c>
      <c r="F23" s="56">
        <f t="shared" si="25"/>
        <v>0</v>
      </c>
      <c r="G23" s="56">
        <f t="shared" si="26"/>
        <v>1</v>
      </c>
      <c r="H23" s="56">
        <f t="shared" si="27"/>
        <v>0</v>
      </c>
      <c r="I23" s="56">
        <f t="shared" si="28"/>
        <v>0</v>
      </c>
      <c r="J23" s="56">
        <f t="shared" si="29"/>
        <v>1</v>
      </c>
      <c r="K23" s="57"/>
      <c r="L23" s="56">
        <f t="shared" si="30"/>
        <v>3</v>
      </c>
      <c r="M23" s="56">
        <f t="shared" si="31"/>
        <v>1</v>
      </c>
      <c r="N23" s="56">
        <f t="shared" si="32"/>
        <v>0</v>
      </c>
      <c r="O23" s="56">
        <f t="shared" si="33"/>
        <v>1</v>
      </c>
      <c r="P23" s="56">
        <f t="shared" si="34"/>
        <v>0</v>
      </c>
      <c r="Q23" s="56">
        <f t="shared" si="35"/>
        <v>0</v>
      </c>
      <c r="R23" s="56"/>
      <c r="S23" s="55" t="s">
        <v>247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276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 t="s">
        <v>174</v>
      </c>
      <c r="D24" s="56"/>
      <c r="E24" s="56">
        <f t="shared" si="24"/>
        <v>0</v>
      </c>
      <c r="F24" s="56">
        <f t="shared" si="25"/>
        <v>0</v>
      </c>
      <c r="G24" s="56">
        <f t="shared" si="26"/>
        <v>1</v>
      </c>
      <c r="H24" s="56">
        <f t="shared" si="27"/>
        <v>0</v>
      </c>
      <c r="I24" s="56">
        <f t="shared" si="28"/>
        <v>0</v>
      </c>
      <c r="J24" s="56">
        <f t="shared" si="29"/>
        <v>1</v>
      </c>
      <c r="K24" s="57"/>
      <c r="L24" s="56">
        <f t="shared" si="30"/>
        <v>3</v>
      </c>
      <c r="M24" s="56">
        <f t="shared" si="31"/>
        <v>1</v>
      </c>
      <c r="N24" s="56">
        <f t="shared" si="32"/>
        <v>0</v>
      </c>
      <c r="O24" s="56">
        <f t="shared" si="33"/>
        <v>1</v>
      </c>
      <c r="P24" s="56">
        <f t="shared" si="34"/>
        <v>0</v>
      </c>
      <c r="Q24" s="56">
        <f t="shared" si="35"/>
        <v>0</v>
      </c>
      <c r="R24" s="56"/>
      <c r="S24" s="55" t="s">
        <v>172</v>
      </c>
      <c r="T24" s="34"/>
      <c r="U24" s="163" t="s">
        <v>86</v>
      </c>
      <c r="V24" s="199" t="s">
        <v>147</v>
      </c>
      <c r="W24" s="169">
        <f t="shared" si="0"/>
        <v>4</v>
      </c>
      <c r="X24" s="164">
        <f t="shared" si="1"/>
        <v>3</v>
      </c>
      <c r="Y24" s="164">
        <f t="shared" si="2"/>
        <v>3</v>
      </c>
      <c r="Z24" s="164">
        <f t="shared" si="3"/>
        <v>1</v>
      </c>
      <c r="AA24" s="164">
        <f>SUMIF($C$2:$C$123,V24,$I$2:$I$123)+SUMIF($S$2:$S$123,V24,$P$2:P$123)</f>
        <v>2</v>
      </c>
      <c r="AB24" s="174">
        <f t="shared" si="4"/>
        <v>1</v>
      </c>
      <c r="AC24" s="180">
        <f t="shared" si="5"/>
        <v>5</v>
      </c>
      <c r="AD24" s="183">
        <f t="shared" si="6"/>
        <v>0.41666666666666669</v>
      </c>
      <c r="AE24" s="180">
        <f t="shared" ref="AE24:AE31" si="36">IF(W24&gt;0,IF(OR(LARGE($AI$24:$AI$31,2)=AI24,LARGE($AI$24:$AI$31,1)=AI24),2,0),)</f>
        <v>2</v>
      </c>
      <c r="AF24" s="190">
        <f t="shared" ref="AF24:AF31" si="37">IF(W24&gt;0,IF(OR(LARGE($AD$24:$AD$31,2)=AD24,LARGE($AD$24:$AD$31,1)=AD24),AC24+AE24+2,AC24+AE24),)</f>
        <v>9</v>
      </c>
      <c r="AG24" s="189">
        <f t="shared" si="7"/>
        <v>1</v>
      </c>
      <c r="AH24" s="165">
        <f t="shared" si="8"/>
        <v>0.75</v>
      </c>
      <c r="AI24" s="206">
        <f t="shared" si="9"/>
        <v>0.75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148</v>
      </c>
      <c r="D25" s="56"/>
      <c r="E25" s="56">
        <f t="shared" si="24"/>
        <v>0</v>
      </c>
      <c r="F25" s="56">
        <f t="shared" si="25"/>
        <v>0</v>
      </c>
      <c r="G25" s="56">
        <f t="shared" si="26"/>
        <v>1</v>
      </c>
      <c r="H25" s="56">
        <f t="shared" si="27"/>
        <v>0</v>
      </c>
      <c r="I25" s="56">
        <f t="shared" si="28"/>
        <v>0</v>
      </c>
      <c r="J25" s="56">
        <f t="shared" si="29"/>
        <v>1</v>
      </c>
      <c r="K25" s="57"/>
      <c r="L25" s="56">
        <f t="shared" si="30"/>
        <v>3</v>
      </c>
      <c r="M25" s="56">
        <f t="shared" si="31"/>
        <v>1</v>
      </c>
      <c r="N25" s="56">
        <f t="shared" si="32"/>
        <v>0</v>
      </c>
      <c r="O25" s="56">
        <f t="shared" si="33"/>
        <v>1</v>
      </c>
      <c r="P25" s="56">
        <f t="shared" si="34"/>
        <v>0</v>
      </c>
      <c r="Q25" s="56">
        <f t="shared" si="35"/>
        <v>0</v>
      </c>
      <c r="R25" s="56">
        <v>1</v>
      </c>
      <c r="S25" s="55" t="s">
        <v>169</v>
      </c>
      <c r="T25" s="34"/>
      <c r="U25" s="166" t="s">
        <v>86</v>
      </c>
      <c r="V25" s="200" t="s">
        <v>174</v>
      </c>
      <c r="W25" s="170">
        <f t="shared" si="0"/>
        <v>4</v>
      </c>
      <c r="X25" s="52">
        <f t="shared" si="1"/>
        <v>3</v>
      </c>
      <c r="Y25" s="52">
        <f t="shared" si="2"/>
        <v>3</v>
      </c>
      <c r="Z25" s="52">
        <f t="shared" si="3"/>
        <v>1</v>
      </c>
      <c r="AA25" s="52">
        <f>SUMIF($C$2:$C$123,V25,$I$2:$I$123)+SUMIF($S$2:$S$123,V25,$P$2:P$123)</f>
        <v>2</v>
      </c>
      <c r="AB25" s="171">
        <f t="shared" si="4"/>
        <v>1</v>
      </c>
      <c r="AC25" s="178">
        <f t="shared" si="5"/>
        <v>5</v>
      </c>
      <c r="AD25" s="181">
        <f t="shared" si="6"/>
        <v>0.41666666666666669</v>
      </c>
      <c r="AE25" s="178">
        <f t="shared" si="36"/>
        <v>2</v>
      </c>
      <c r="AF25" s="191">
        <f t="shared" si="37"/>
        <v>9</v>
      </c>
      <c r="AG25" s="187">
        <f t="shared" si="7"/>
        <v>0</v>
      </c>
      <c r="AH25" s="53">
        <f t="shared" si="8"/>
        <v>0.75</v>
      </c>
      <c r="AI25" s="207">
        <f t="shared" si="9"/>
        <v>0.75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0</v>
      </c>
      <c r="G26" s="56">
        <f t="shared" si="26"/>
        <v>1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1</v>
      </c>
      <c r="N26" s="56">
        <f t="shared" si="32"/>
        <v>0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200" t="s">
        <v>247</v>
      </c>
      <c r="W26" s="170">
        <f t="shared" si="0"/>
        <v>4</v>
      </c>
      <c r="X26" s="52">
        <f t="shared" si="1"/>
        <v>3</v>
      </c>
      <c r="Y26" s="52">
        <f t="shared" si="2"/>
        <v>3</v>
      </c>
      <c r="Z26" s="52">
        <f t="shared" si="3"/>
        <v>1</v>
      </c>
      <c r="AA26" s="52">
        <f>SUMIF($C$2:$C$123,V26,$I$2:$I$123)+SUMIF($S$2:$S$123,V26,$P$2:P$123)</f>
        <v>2</v>
      </c>
      <c r="AB26" s="171">
        <f t="shared" si="4"/>
        <v>1</v>
      </c>
      <c r="AC26" s="178">
        <f t="shared" si="5"/>
        <v>5</v>
      </c>
      <c r="AD26" s="181">
        <f t="shared" si="6"/>
        <v>0.41666666666666669</v>
      </c>
      <c r="AE26" s="178">
        <f t="shared" si="36"/>
        <v>2</v>
      </c>
      <c r="AF26" s="191">
        <f t="shared" si="37"/>
        <v>9</v>
      </c>
      <c r="AG26" s="187">
        <f t="shared" si="7"/>
        <v>0</v>
      </c>
      <c r="AH26" s="53">
        <f t="shared" si="8"/>
        <v>0.75</v>
      </c>
      <c r="AI26" s="207">
        <f t="shared" si="9"/>
        <v>0.75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0</v>
      </c>
      <c r="G27" s="67">
        <f t="shared" si="26"/>
        <v>1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1</v>
      </c>
      <c r="N27" s="67">
        <f t="shared" si="32"/>
        <v>0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 t="s">
        <v>172</v>
      </c>
      <c r="W27" s="170">
        <f t="shared" si="0"/>
        <v>4</v>
      </c>
      <c r="X27" s="52">
        <f t="shared" si="1"/>
        <v>3</v>
      </c>
      <c r="Y27" s="52">
        <f t="shared" si="2"/>
        <v>3</v>
      </c>
      <c r="Z27" s="52">
        <f t="shared" si="3"/>
        <v>1</v>
      </c>
      <c r="AA27" s="52">
        <f>SUMIF($C$2:$C$123,V27,$I$2:$I$123)+SUMIF($S$2:$S$123,V27,$P$2:P$123)</f>
        <v>2</v>
      </c>
      <c r="AB27" s="171">
        <f t="shared" si="4"/>
        <v>1</v>
      </c>
      <c r="AC27" s="178">
        <f t="shared" si="5"/>
        <v>5</v>
      </c>
      <c r="AD27" s="181">
        <f t="shared" si="6"/>
        <v>0.41666666666666669</v>
      </c>
      <c r="AE27" s="178">
        <f t="shared" si="36"/>
        <v>2</v>
      </c>
      <c r="AF27" s="191">
        <f t="shared" si="37"/>
        <v>9</v>
      </c>
      <c r="AG27" s="187">
        <f t="shared" si="7"/>
        <v>1</v>
      </c>
      <c r="AH27" s="53">
        <f t="shared" si="8"/>
        <v>0.75</v>
      </c>
      <c r="AI27" s="207">
        <f t="shared" si="9"/>
        <v>0.75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/>
      <c r="W28" s="170">
        <f t="shared" si="0"/>
        <v>0</v>
      </c>
      <c r="X28" s="52">
        <f t="shared" si="1"/>
        <v>0</v>
      </c>
      <c r="Y28" s="52">
        <f t="shared" si="2"/>
        <v>0</v>
      </c>
      <c r="Z28" s="52">
        <f t="shared" si="3"/>
        <v>0</v>
      </c>
      <c r="AA28" s="52">
        <f>SUMIF($C$2:$C$123,V28,$I$2:$I$123)+SUMIF($S$2:$S$123,V28,$P$2:P$123)</f>
        <v>0</v>
      </c>
      <c r="AB28" s="171">
        <f t="shared" si="4"/>
        <v>0</v>
      </c>
      <c r="AC28" s="178">
        <f t="shared" si="5"/>
        <v>0</v>
      </c>
      <c r="AD28" s="181" t="str">
        <f t="shared" si="6"/>
        <v>-</v>
      </c>
      <c r="AE28" s="178">
        <f t="shared" si="36"/>
        <v>0</v>
      </c>
      <c r="AF28" s="191">
        <f t="shared" si="37"/>
        <v>0</v>
      </c>
      <c r="AG28" s="187">
        <f t="shared" si="7"/>
        <v>0</v>
      </c>
      <c r="AH28" s="53" t="str">
        <f t="shared" si="8"/>
        <v>-</v>
      </c>
      <c r="AI28" s="207" t="str">
        <f t="shared" si="9"/>
        <v>-</v>
      </c>
      <c r="AJ28" s="34"/>
      <c r="AS28" s="97"/>
      <c r="AT28" s="294"/>
      <c r="AU28" s="425" t="s">
        <v>201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173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/>
      <c r="W29" s="170">
        <f t="shared" si="0"/>
        <v>0</v>
      </c>
      <c r="X29" s="52">
        <f t="shared" si="1"/>
        <v>0</v>
      </c>
      <c r="Y29" s="52">
        <f t="shared" si="2"/>
        <v>0</v>
      </c>
      <c r="Z29" s="52">
        <f t="shared" si="3"/>
        <v>0</v>
      </c>
      <c r="AA29" s="52">
        <f>SUMIF($C$2:$C$123,V29,$I$2:$I$123)+SUMIF($S$2:$S$123,V29,$P$2:P$123)</f>
        <v>0</v>
      </c>
      <c r="AB29" s="171">
        <f t="shared" si="4"/>
        <v>0</v>
      </c>
      <c r="AC29" s="178">
        <f t="shared" si="5"/>
        <v>0</v>
      </c>
      <c r="AD29" s="181" t="str">
        <f t="shared" si="6"/>
        <v>-</v>
      </c>
      <c r="AE29" s="178">
        <f t="shared" si="36"/>
        <v>0</v>
      </c>
      <c r="AF29" s="191">
        <f t="shared" si="37"/>
        <v>0</v>
      </c>
      <c r="AG29" s="187">
        <f t="shared" si="7"/>
        <v>0</v>
      </c>
      <c r="AH29" s="53" t="str">
        <f t="shared" si="8"/>
        <v>-</v>
      </c>
      <c r="AI29" s="207" t="str">
        <f t="shared" si="9"/>
        <v>-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Preto</v>
      </c>
      <c r="D30" s="49">
        <f>SUM(D31:D40)</f>
        <v>0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0</v>
      </c>
      <c r="S30" s="48" t="str">
        <f>S4</f>
        <v>Branco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Ralph</v>
      </c>
      <c r="D31" s="56"/>
      <c r="E31" s="56">
        <f t="shared" ref="E31:E40" si="38">IF((C31=""),0,IF($D$30=$R$30,1,IF($D$30&gt;$R$30,3,IF($D$30&lt;$R$30,0))))</f>
        <v>1</v>
      </c>
      <c r="F31" s="56">
        <f t="shared" ref="F31:F40" si="39">$D$30</f>
        <v>0</v>
      </c>
      <c r="G31" s="56">
        <f t="shared" ref="G31:G40" si="40">$R$30</f>
        <v>0</v>
      </c>
      <c r="H31" s="56">
        <f t="shared" ref="H31:H40" si="41">IF((C31=""),0,IF($D$30&gt;$R$30,1,0))</f>
        <v>0</v>
      </c>
      <c r="I31" s="56">
        <f t="shared" ref="I31:I40" si="42">IF((C31=""),0,IF($D$30=$R$30,1,0))</f>
        <v>1</v>
      </c>
      <c r="J31" s="56">
        <f t="shared" ref="J31:J40" si="43">IF((C31=""),0,IF($D$30&lt;$R$30,1,0))</f>
        <v>0</v>
      </c>
      <c r="K31" s="57"/>
      <c r="L31" s="56">
        <f t="shared" ref="L31:L40" si="44">IF((S31=""),0,IF($D$30=$R$30,1,IF($D$30&lt;$R$30,3,IF($D$30&gt;$R$30,0))))</f>
        <v>1</v>
      </c>
      <c r="M31" s="56">
        <f t="shared" ref="M31:M40" si="45">$R$30</f>
        <v>0</v>
      </c>
      <c r="N31" s="56">
        <f t="shared" ref="N31:N40" si="46">$D$30</f>
        <v>0</v>
      </c>
      <c r="O31" s="56">
        <f t="shared" ref="O31:O40" si="47">IF((S31=""),0,IF($D$30&lt;$R$30,1,0))</f>
        <v>0</v>
      </c>
      <c r="P31" s="56">
        <f t="shared" ref="P31:P40" si="48">IF((S31=""),0,IF($D$30=$R$30,1,0))</f>
        <v>1</v>
      </c>
      <c r="Q31" s="56">
        <f t="shared" ref="Q31:Q40" si="49">IF((S31=""),0,IF($D$30&gt;$R$30,1,0))</f>
        <v>0</v>
      </c>
      <c r="R31" s="56"/>
      <c r="S31" s="55" t="str">
        <f>$S$5</f>
        <v>Jean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275</v>
      </c>
      <c r="D32" s="56"/>
      <c r="E32" s="56">
        <f t="shared" si="38"/>
        <v>1</v>
      </c>
      <c r="F32" s="56">
        <f t="shared" si="39"/>
        <v>0</v>
      </c>
      <c r="G32" s="56">
        <f t="shared" si="40"/>
        <v>0</v>
      </c>
      <c r="H32" s="56">
        <f t="shared" si="41"/>
        <v>0</v>
      </c>
      <c r="I32" s="56">
        <f t="shared" si="42"/>
        <v>1</v>
      </c>
      <c r="J32" s="56">
        <f t="shared" si="43"/>
        <v>0</v>
      </c>
      <c r="K32" s="57"/>
      <c r="L32" s="56">
        <f t="shared" si="44"/>
        <v>1</v>
      </c>
      <c r="M32" s="56">
        <f t="shared" si="45"/>
        <v>0</v>
      </c>
      <c r="N32" s="56">
        <f t="shared" si="46"/>
        <v>0</v>
      </c>
      <c r="O32" s="56">
        <f t="shared" si="47"/>
        <v>0</v>
      </c>
      <c r="P32" s="56">
        <f t="shared" si="48"/>
        <v>1</v>
      </c>
      <c r="Q32" s="56">
        <f t="shared" si="49"/>
        <v>0</v>
      </c>
      <c r="R32" s="56"/>
      <c r="S32" s="55" t="s">
        <v>272</v>
      </c>
      <c r="T32" s="34"/>
      <c r="U32" s="163" t="s">
        <v>16</v>
      </c>
      <c r="V32" s="199" t="s">
        <v>148</v>
      </c>
      <c r="W32" s="169">
        <f t="shared" si="0"/>
        <v>4</v>
      </c>
      <c r="X32" s="164">
        <f t="shared" si="1"/>
        <v>3</v>
      </c>
      <c r="Y32" s="164">
        <f t="shared" si="2"/>
        <v>3</v>
      </c>
      <c r="Z32" s="164">
        <f t="shared" si="3"/>
        <v>1</v>
      </c>
      <c r="AA32" s="164">
        <f>SUMIF($C$2:$C$123,V32,$I$2:$I$123)+SUMIF($S$2:$S$123,V32,$P$2:P$123)</f>
        <v>2</v>
      </c>
      <c r="AB32" s="174">
        <f t="shared" si="4"/>
        <v>1</v>
      </c>
      <c r="AC32" s="180">
        <f t="shared" si="5"/>
        <v>5</v>
      </c>
      <c r="AD32" s="183">
        <f t="shared" si="6"/>
        <v>0.41666666666666669</v>
      </c>
      <c r="AE32" s="180">
        <f>IF(W32&gt;0,IF(AI32=MAX($AI$32:$AI$36),2,0),)</f>
        <v>2</v>
      </c>
      <c r="AF32" s="190">
        <f>IF(W32&gt;0,IF(AD32=MAX($AD$32:$AD$36),AC32+AE32+2,AC32+AE32),)</f>
        <v>9</v>
      </c>
      <c r="AG32" s="189">
        <f t="shared" si="7"/>
        <v>1</v>
      </c>
      <c r="AH32" s="165">
        <f t="shared" si="8"/>
        <v>0.75</v>
      </c>
      <c r="AI32" s="206">
        <f t="shared" si="9"/>
        <v>0.75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142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222</v>
      </c>
      <c r="D33" s="56"/>
      <c r="E33" s="56">
        <f t="shared" si="38"/>
        <v>1</v>
      </c>
      <c r="F33" s="56">
        <f t="shared" si="39"/>
        <v>0</v>
      </c>
      <c r="G33" s="56">
        <f t="shared" si="40"/>
        <v>0</v>
      </c>
      <c r="H33" s="56">
        <f t="shared" si="41"/>
        <v>0</v>
      </c>
      <c r="I33" s="56">
        <f t="shared" si="42"/>
        <v>1</v>
      </c>
      <c r="J33" s="56">
        <f t="shared" si="43"/>
        <v>0</v>
      </c>
      <c r="K33" s="57"/>
      <c r="L33" s="56">
        <f t="shared" si="44"/>
        <v>1</v>
      </c>
      <c r="M33" s="56">
        <f t="shared" si="45"/>
        <v>0</v>
      </c>
      <c r="N33" s="56">
        <f t="shared" si="46"/>
        <v>0</v>
      </c>
      <c r="O33" s="56">
        <f t="shared" si="47"/>
        <v>0</v>
      </c>
      <c r="P33" s="56">
        <f t="shared" si="48"/>
        <v>1</v>
      </c>
      <c r="Q33" s="56">
        <f t="shared" si="49"/>
        <v>0</v>
      </c>
      <c r="R33" s="56"/>
      <c r="S33" s="55" t="s">
        <v>173</v>
      </c>
      <c r="T33" s="34"/>
      <c r="U33" s="166" t="s">
        <v>16</v>
      </c>
      <c r="V33" s="200" t="s">
        <v>169</v>
      </c>
      <c r="W33" s="170">
        <f t="shared" si="0"/>
        <v>4</v>
      </c>
      <c r="X33" s="52">
        <f t="shared" si="1"/>
        <v>3</v>
      </c>
      <c r="Y33" s="52">
        <f t="shared" si="2"/>
        <v>3</v>
      </c>
      <c r="Z33" s="52">
        <f t="shared" si="3"/>
        <v>1</v>
      </c>
      <c r="AA33" s="52">
        <f>SUMIF($C$2:$C$123,V33,$I$2:$I$123)+SUMIF($S$2:$S$123,V33,$P$2:P$123)</f>
        <v>2</v>
      </c>
      <c r="AB33" s="171">
        <f t="shared" si="4"/>
        <v>1</v>
      </c>
      <c r="AC33" s="178">
        <f t="shared" si="5"/>
        <v>5</v>
      </c>
      <c r="AD33" s="181">
        <f t="shared" si="6"/>
        <v>0.41666666666666669</v>
      </c>
      <c r="AE33" s="178">
        <f>IF(W33&gt;0,IF(AI33=MAX($AI$32:$AI$36),2,0),)</f>
        <v>2</v>
      </c>
      <c r="AF33" s="191">
        <f>IF(W33&gt;0,IF(AD33=MAX($AD$32:$AD$36),AC33+AE33+2,AC33+AE33),)</f>
        <v>9</v>
      </c>
      <c r="AG33" s="187">
        <f t="shared" si="7"/>
        <v>2</v>
      </c>
      <c r="AH33" s="53">
        <f t="shared" si="8"/>
        <v>0.75</v>
      </c>
      <c r="AI33" s="207">
        <f t="shared" si="9"/>
        <v>0.75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146</v>
      </c>
      <c r="D34" s="56"/>
      <c r="E34" s="56">
        <f t="shared" si="38"/>
        <v>1</v>
      </c>
      <c r="F34" s="56">
        <f t="shared" si="39"/>
        <v>0</v>
      </c>
      <c r="G34" s="56">
        <f t="shared" si="40"/>
        <v>0</v>
      </c>
      <c r="H34" s="56">
        <f t="shared" si="41"/>
        <v>0</v>
      </c>
      <c r="I34" s="56">
        <f t="shared" si="42"/>
        <v>1</v>
      </c>
      <c r="J34" s="56">
        <f t="shared" si="43"/>
        <v>0</v>
      </c>
      <c r="K34" s="57"/>
      <c r="L34" s="56">
        <f t="shared" si="44"/>
        <v>1</v>
      </c>
      <c r="M34" s="56">
        <f t="shared" si="45"/>
        <v>0</v>
      </c>
      <c r="N34" s="56">
        <f t="shared" si="46"/>
        <v>0</v>
      </c>
      <c r="O34" s="56">
        <f t="shared" si="47"/>
        <v>0</v>
      </c>
      <c r="P34" s="56">
        <f t="shared" si="48"/>
        <v>1</v>
      </c>
      <c r="Q34" s="56">
        <f t="shared" si="49"/>
        <v>0</v>
      </c>
      <c r="R34" s="56"/>
      <c r="S34" s="55" t="s">
        <v>142</v>
      </c>
      <c r="T34" s="34"/>
      <c r="U34" s="166" t="s">
        <v>16</v>
      </c>
      <c r="V34" s="200"/>
      <c r="W34" s="170">
        <f t="shared" si="0"/>
        <v>0</v>
      </c>
      <c r="X34" s="52">
        <f t="shared" si="1"/>
        <v>0</v>
      </c>
      <c r="Y34" s="52">
        <f t="shared" si="2"/>
        <v>0</v>
      </c>
      <c r="Z34" s="52">
        <f t="shared" si="3"/>
        <v>0</v>
      </c>
      <c r="AA34" s="52">
        <f>SUMIF($C$2:$C$123,V34,$I$2:$I$123)+SUMIF($S$2:$S$123,V34,$P$2:P$123)</f>
        <v>0</v>
      </c>
      <c r="AB34" s="171">
        <f t="shared" si="4"/>
        <v>0</v>
      </c>
      <c r="AC34" s="178">
        <f t="shared" si="5"/>
        <v>0</v>
      </c>
      <c r="AD34" s="181" t="str">
        <f t="shared" si="6"/>
        <v>-</v>
      </c>
      <c r="AE34" s="178">
        <f>IF(W34&gt;0,IF(AI34=MAX($AI$32:$AI$36),2,0),)</f>
        <v>0</v>
      </c>
      <c r="AF34" s="191">
        <f>IF(W34&gt;0,IF(AD34=MAX($AD$32:$AD$36),AC34+AE34+2,AC34+AE34),)</f>
        <v>0</v>
      </c>
      <c r="AG34" s="187">
        <f t="shared" si="7"/>
        <v>0</v>
      </c>
      <c r="AH34" s="53" t="str">
        <f t="shared" si="8"/>
        <v>-</v>
      </c>
      <c r="AI34" s="207" t="str">
        <f t="shared" si="9"/>
        <v>-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82</v>
      </c>
      <c r="D35" s="56"/>
      <c r="E35" s="56">
        <f t="shared" si="38"/>
        <v>1</v>
      </c>
      <c r="F35" s="56">
        <f t="shared" si="39"/>
        <v>0</v>
      </c>
      <c r="G35" s="56">
        <f t="shared" si="40"/>
        <v>0</v>
      </c>
      <c r="H35" s="56">
        <f t="shared" si="41"/>
        <v>0</v>
      </c>
      <c r="I35" s="56">
        <f t="shared" si="42"/>
        <v>1</v>
      </c>
      <c r="J35" s="56">
        <f t="shared" si="43"/>
        <v>0</v>
      </c>
      <c r="K35" s="57"/>
      <c r="L35" s="56">
        <f t="shared" si="44"/>
        <v>1</v>
      </c>
      <c r="M35" s="56">
        <f t="shared" si="45"/>
        <v>0</v>
      </c>
      <c r="N35" s="56">
        <f t="shared" si="46"/>
        <v>0</v>
      </c>
      <c r="O35" s="56">
        <f t="shared" si="47"/>
        <v>0</v>
      </c>
      <c r="P35" s="56">
        <f t="shared" si="48"/>
        <v>1</v>
      </c>
      <c r="Q35" s="56">
        <f t="shared" si="49"/>
        <v>0</v>
      </c>
      <c r="R35" s="56"/>
      <c r="S35" s="55" t="s">
        <v>13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247</v>
      </c>
      <c r="D36" s="56"/>
      <c r="E36" s="56">
        <f t="shared" si="38"/>
        <v>1</v>
      </c>
      <c r="F36" s="56">
        <f t="shared" si="39"/>
        <v>0</v>
      </c>
      <c r="G36" s="56">
        <f t="shared" si="40"/>
        <v>0</v>
      </c>
      <c r="H36" s="56">
        <f t="shared" si="41"/>
        <v>0</v>
      </c>
      <c r="I36" s="56">
        <f t="shared" si="42"/>
        <v>1</v>
      </c>
      <c r="J36" s="56">
        <f t="shared" si="43"/>
        <v>0</v>
      </c>
      <c r="K36" s="57"/>
      <c r="L36" s="56">
        <f t="shared" si="44"/>
        <v>1</v>
      </c>
      <c r="M36" s="56">
        <f t="shared" si="45"/>
        <v>0</v>
      </c>
      <c r="N36" s="56">
        <f t="shared" si="46"/>
        <v>0</v>
      </c>
      <c r="O36" s="56">
        <f t="shared" si="47"/>
        <v>0</v>
      </c>
      <c r="P36" s="56">
        <f t="shared" si="48"/>
        <v>1</v>
      </c>
      <c r="Q36" s="56">
        <f t="shared" si="49"/>
        <v>0</v>
      </c>
      <c r="R36" s="56"/>
      <c r="S36" s="55" t="s">
        <v>147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205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 t="s">
        <v>172</v>
      </c>
      <c r="D37" s="56"/>
      <c r="E37" s="56">
        <f t="shared" si="38"/>
        <v>1</v>
      </c>
      <c r="F37" s="56">
        <f t="shared" si="39"/>
        <v>0</v>
      </c>
      <c r="G37" s="56">
        <f t="shared" si="40"/>
        <v>0</v>
      </c>
      <c r="H37" s="56">
        <f t="shared" si="41"/>
        <v>0</v>
      </c>
      <c r="I37" s="56">
        <f t="shared" si="42"/>
        <v>1</v>
      </c>
      <c r="J37" s="56">
        <f t="shared" si="43"/>
        <v>0</v>
      </c>
      <c r="K37" s="57"/>
      <c r="L37" s="56">
        <f t="shared" si="44"/>
        <v>1</v>
      </c>
      <c r="M37" s="56">
        <f t="shared" si="45"/>
        <v>0</v>
      </c>
      <c r="N37" s="56">
        <f t="shared" si="46"/>
        <v>0</v>
      </c>
      <c r="O37" s="56">
        <f t="shared" si="47"/>
        <v>0</v>
      </c>
      <c r="P37" s="56">
        <f t="shared" si="48"/>
        <v>1</v>
      </c>
      <c r="Q37" s="56">
        <f t="shared" si="49"/>
        <v>0</v>
      </c>
      <c r="R37" s="56"/>
      <c r="S37" s="55" t="s">
        <v>174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6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169</v>
      </c>
      <c r="D38" s="56"/>
      <c r="E38" s="56">
        <f t="shared" si="38"/>
        <v>1</v>
      </c>
      <c r="F38" s="56">
        <f t="shared" si="39"/>
        <v>0</v>
      </c>
      <c r="G38" s="56">
        <f t="shared" si="40"/>
        <v>0</v>
      </c>
      <c r="H38" s="56">
        <f t="shared" si="41"/>
        <v>0</v>
      </c>
      <c r="I38" s="56">
        <f t="shared" si="42"/>
        <v>1</v>
      </c>
      <c r="J38" s="56">
        <f t="shared" si="43"/>
        <v>0</v>
      </c>
      <c r="K38" s="57"/>
      <c r="L38" s="56">
        <f t="shared" si="44"/>
        <v>1</v>
      </c>
      <c r="M38" s="56">
        <f t="shared" si="45"/>
        <v>0</v>
      </c>
      <c r="N38" s="56">
        <f t="shared" si="46"/>
        <v>0</v>
      </c>
      <c r="O38" s="56">
        <f t="shared" si="47"/>
        <v>0</v>
      </c>
      <c r="P38" s="56">
        <f t="shared" si="48"/>
        <v>1</v>
      </c>
      <c r="Q38" s="56">
        <f t="shared" si="49"/>
        <v>0</v>
      </c>
      <c r="R38" s="56"/>
      <c r="S38" s="55" t="s">
        <v>148</v>
      </c>
      <c r="T38" s="34"/>
      <c r="U38" s="295">
        <v>12</v>
      </c>
      <c r="V38" s="338">
        <f>U38/Resumo!C159</f>
        <v>0.35294117647058826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0</v>
      </c>
      <c r="G39" s="56">
        <f t="shared" si="40"/>
        <v>0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0</v>
      </c>
      <c r="N39" s="56">
        <f t="shared" si="46"/>
        <v>0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0</v>
      </c>
      <c r="G40" s="67">
        <f t="shared" si="40"/>
        <v>0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0</v>
      </c>
      <c r="N40" s="67">
        <f t="shared" si="46"/>
        <v>0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6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18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4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Branco</v>
      </c>
      <c r="D43" s="49">
        <f>SUM(D44:D53)</f>
        <v>1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1</v>
      </c>
      <c r="S43" s="48" t="str">
        <f>C4</f>
        <v>Preto</v>
      </c>
      <c r="T43" s="34"/>
      <c r="U43" s="151" t="str">
        <f>IFERROR(VLOOKUP(V43,Resumo!$D$7:$E$147,2,FALSE),"")</f>
        <v>G</v>
      </c>
      <c r="V43" s="116" t="s">
        <v>164</v>
      </c>
      <c r="W43" s="116">
        <f t="shared" ref="W43:AC58" si="50">COUNTIFS($C$4:$C$131,$V43,$B$4:$B$131,W$42)+COUNTIFS($S$4:$S$131,$V43,$B$4:$B$131,W$42)</f>
        <v>4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Ralph</v>
      </c>
      <c r="D44" s="56"/>
      <c r="E44" s="56">
        <f t="shared" ref="E44:E53" si="51">IF((C44=""),0,IF($D$43=$R$43,1,IF($D$43&gt;$R$43,3,IF($D$43&lt;$R$43,0))))</f>
        <v>1</v>
      </c>
      <c r="F44" s="56">
        <f t="shared" ref="F44:F53" si="52">$D$43</f>
        <v>1</v>
      </c>
      <c r="G44" s="56">
        <f t="shared" ref="G44:G53" si="53">$R$43</f>
        <v>1</v>
      </c>
      <c r="H44" s="56">
        <f t="shared" ref="H44:H53" si="54">IF((C44=""),0,IF($D$43&gt;$R$43,1,0))</f>
        <v>0</v>
      </c>
      <c r="I44" s="56">
        <f t="shared" ref="I44:I53" si="55">IF((C44=""),0,IF($D$43=$R$43,1,0))</f>
        <v>1</v>
      </c>
      <c r="J44" s="56">
        <f t="shared" ref="J44:J53" si="56">IF((C44=""),0,IF($D$43&lt;$R$43,1,0))</f>
        <v>0</v>
      </c>
      <c r="K44" s="57"/>
      <c r="L44" s="56">
        <f t="shared" ref="L44:L53" si="57">IF((S44=""),0,IF($D$43=$R$43,1,IF($D$43&lt;$R$43,3,IF($D$43&gt;$R$43,0))))</f>
        <v>1</v>
      </c>
      <c r="M44" s="56">
        <f t="shared" ref="M44:M53" si="58">$R$43</f>
        <v>1</v>
      </c>
      <c r="N44" s="56">
        <f t="shared" ref="N44:N53" si="59">$D$43</f>
        <v>1</v>
      </c>
      <c r="O44" s="56">
        <f t="shared" ref="O44:O53" si="60">IF((S44=""),0,IF($D$43&lt;$R$43,1,0))</f>
        <v>0</v>
      </c>
      <c r="P44" s="56">
        <f t="shared" ref="P44:P53" si="61">IF((S44=""),0,IF($D$43=$R$43,1,0))</f>
        <v>1</v>
      </c>
      <c r="Q44" s="56">
        <f t="shared" ref="Q44:Q53" si="62">IF((S44=""),0,IF($D$43&gt;$R$43,1,0))</f>
        <v>0</v>
      </c>
      <c r="R44" s="56"/>
      <c r="S44" s="55" t="str">
        <f>$S$5</f>
        <v>Jean</v>
      </c>
      <c r="T44" s="34"/>
      <c r="U44" s="153" t="str">
        <f>IFERROR(VLOOKUP(V44,Resumo!$D$7:$E$147,2,FALSE),"")</f>
        <v/>
      </c>
      <c r="V44" s="114" t="s">
        <v>205</v>
      </c>
      <c r="W44" s="114">
        <f t="shared" si="50"/>
        <v>4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 t="s">
        <v>272</v>
      </c>
      <c r="D45" s="56"/>
      <c r="E45" s="56">
        <f t="shared" si="51"/>
        <v>1</v>
      </c>
      <c r="F45" s="56">
        <f t="shared" si="52"/>
        <v>1</v>
      </c>
      <c r="G45" s="56">
        <f t="shared" si="53"/>
        <v>1</v>
      </c>
      <c r="H45" s="56">
        <f t="shared" si="54"/>
        <v>0</v>
      </c>
      <c r="I45" s="56">
        <f t="shared" si="55"/>
        <v>1</v>
      </c>
      <c r="J45" s="56">
        <f t="shared" si="56"/>
        <v>0</v>
      </c>
      <c r="K45" s="57"/>
      <c r="L45" s="56">
        <f t="shared" si="57"/>
        <v>1</v>
      </c>
      <c r="M45" s="56">
        <f t="shared" si="58"/>
        <v>1</v>
      </c>
      <c r="N45" s="56">
        <f t="shared" si="59"/>
        <v>1</v>
      </c>
      <c r="O45" s="56">
        <f t="shared" si="60"/>
        <v>0</v>
      </c>
      <c r="P45" s="56">
        <f t="shared" si="61"/>
        <v>1</v>
      </c>
      <c r="Q45" s="56">
        <f t="shared" si="62"/>
        <v>0</v>
      </c>
      <c r="R45" s="56"/>
      <c r="S45" s="55" t="s">
        <v>275</v>
      </c>
      <c r="T45" s="34"/>
      <c r="U45" s="153" t="str">
        <f>IFERROR(VLOOKUP(V45,Resumo!$D$7:$E$147,2,FALSE),"")</f>
        <v>V</v>
      </c>
      <c r="V45" s="114" t="s">
        <v>13</v>
      </c>
      <c r="W45" s="114">
        <f t="shared" si="50"/>
        <v>0</v>
      </c>
      <c r="X45" s="114">
        <f t="shared" si="50"/>
        <v>0</v>
      </c>
      <c r="Y45" s="114">
        <f t="shared" si="50"/>
        <v>0</v>
      </c>
      <c r="Z45" s="114">
        <f t="shared" si="50"/>
        <v>0</v>
      </c>
      <c r="AA45" s="114">
        <f t="shared" si="50"/>
        <v>4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 t="s">
        <v>173</v>
      </c>
      <c r="D46" s="56"/>
      <c r="E46" s="56">
        <f t="shared" si="51"/>
        <v>1</v>
      </c>
      <c r="F46" s="56">
        <f t="shared" si="52"/>
        <v>1</v>
      </c>
      <c r="G46" s="56">
        <f t="shared" si="53"/>
        <v>1</v>
      </c>
      <c r="H46" s="56">
        <f t="shared" si="54"/>
        <v>0</v>
      </c>
      <c r="I46" s="56">
        <f t="shared" si="55"/>
        <v>1</v>
      </c>
      <c r="J46" s="56">
        <f t="shared" si="56"/>
        <v>0</v>
      </c>
      <c r="K46" s="57"/>
      <c r="L46" s="56">
        <f t="shared" si="57"/>
        <v>1</v>
      </c>
      <c r="M46" s="56">
        <f t="shared" si="58"/>
        <v>1</v>
      </c>
      <c r="N46" s="56">
        <f t="shared" si="59"/>
        <v>1</v>
      </c>
      <c r="O46" s="56">
        <f t="shared" si="60"/>
        <v>0</v>
      </c>
      <c r="P46" s="56">
        <f t="shared" si="61"/>
        <v>1</v>
      </c>
      <c r="Q46" s="56">
        <f t="shared" si="62"/>
        <v>0</v>
      </c>
      <c r="R46" s="56"/>
      <c r="S46" s="55" t="s">
        <v>222</v>
      </c>
      <c r="T46" s="34"/>
      <c r="U46" s="153" t="str">
        <f>IFERROR(VLOOKUP(V46,Resumo!$D$7:$E$147,2,FALSE),"")</f>
        <v>A</v>
      </c>
      <c r="V46" s="114" t="s">
        <v>148</v>
      </c>
      <c r="W46" s="114">
        <f t="shared" si="50"/>
        <v>0</v>
      </c>
      <c r="X46" s="114">
        <f t="shared" si="50"/>
        <v>0</v>
      </c>
      <c r="Y46" s="114">
        <f t="shared" si="50"/>
        <v>0</v>
      </c>
      <c r="Z46" s="114">
        <f t="shared" si="50"/>
        <v>0</v>
      </c>
      <c r="AA46" s="114">
        <f t="shared" si="50"/>
        <v>0</v>
      </c>
      <c r="AB46" s="114">
        <f t="shared" si="50"/>
        <v>0</v>
      </c>
      <c r="AC46" s="154">
        <f t="shared" si="50"/>
        <v>4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 t="s">
        <v>273</v>
      </c>
      <c r="D47" s="56"/>
      <c r="E47" s="56">
        <f t="shared" si="51"/>
        <v>1</v>
      </c>
      <c r="F47" s="56">
        <f t="shared" si="52"/>
        <v>1</v>
      </c>
      <c r="G47" s="56">
        <f t="shared" si="53"/>
        <v>1</v>
      </c>
      <c r="H47" s="56">
        <f t="shared" si="54"/>
        <v>0</v>
      </c>
      <c r="I47" s="56">
        <f t="shared" si="55"/>
        <v>1</v>
      </c>
      <c r="J47" s="56">
        <f t="shared" si="56"/>
        <v>0</v>
      </c>
      <c r="K47" s="57"/>
      <c r="L47" s="56">
        <f t="shared" si="57"/>
        <v>1</v>
      </c>
      <c r="M47" s="56">
        <f t="shared" si="58"/>
        <v>1</v>
      </c>
      <c r="N47" s="56">
        <f t="shared" si="59"/>
        <v>1</v>
      </c>
      <c r="O47" s="56">
        <f t="shared" si="60"/>
        <v>0</v>
      </c>
      <c r="P47" s="56">
        <f t="shared" si="61"/>
        <v>1</v>
      </c>
      <c r="Q47" s="56">
        <f t="shared" si="62"/>
        <v>0</v>
      </c>
      <c r="R47" s="56"/>
      <c r="S47" s="55" t="s">
        <v>146</v>
      </c>
      <c r="T47" s="34"/>
      <c r="U47" s="153" t="str">
        <f>IFERROR(VLOOKUP(V47,Resumo!$D$7:$E$147,2,FALSE),"")</f>
        <v>Z</v>
      </c>
      <c r="V47" s="114" t="s">
        <v>142</v>
      </c>
      <c r="W47" s="114">
        <f t="shared" si="50"/>
        <v>0</v>
      </c>
      <c r="X47" s="114">
        <f t="shared" si="50"/>
        <v>2</v>
      </c>
      <c r="Y47" s="114">
        <f t="shared" si="50"/>
        <v>0</v>
      </c>
      <c r="Z47" s="114">
        <f t="shared" si="50"/>
        <v>1</v>
      </c>
      <c r="AA47" s="114">
        <f t="shared" si="50"/>
        <v>0</v>
      </c>
      <c r="AB47" s="114">
        <f t="shared" si="50"/>
        <v>0</v>
      </c>
      <c r="AC47" s="154">
        <f t="shared" si="50"/>
        <v>0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 t="s">
        <v>13</v>
      </c>
      <c r="D48" s="56"/>
      <c r="E48" s="56">
        <f t="shared" si="51"/>
        <v>1</v>
      </c>
      <c r="F48" s="56">
        <f t="shared" si="52"/>
        <v>1</v>
      </c>
      <c r="G48" s="56">
        <f t="shared" si="53"/>
        <v>1</v>
      </c>
      <c r="H48" s="56">
        <f t="shared" si="54"/>
        <v>0</v>
      </c>
      <c r="I48" s="56">
        <f t="shared" si="55"/>
        <v>1</v>
      </c>
      <c r="J48" s="56">
        <f t="shared" si="56"/>
        <v>0</v>
      </c>
      <c r="K48" s="57"/>
      <c r="L48" s="56">
        <f t="shared" si="57"/>
        <v>1</v>
      </c>
      <c r="M48" s="56">
        <f t="shared" si="58"/>
        <v>1</v>
      </c>
      <c r="N48" s="56">
        <f t="shared" si="59"/>
        <v>1</v>
      </c>
      <c r="O48" s="56">
        <f t="shared" si="60"/>
        <v>0</v>
      </c>
      <c r="P48" s="56">
        <f t="shared" si="61"/>
        <v>1</v>
      </c>
      <c r="Q48" s="56">
        <f t="shared" si="62"/>
        <v>0</v>
      </c>
      <c r="R48" s="56"/>
      <c r="S48" s="55" t="s">
        <v>82</v>
      </c>
      <c r="T48" s="34"/>
      <c r="U48" s="153" t="str">
        <f>IFERROR(VLOOKUP(V48,Resumo!$D$7:$E$147,2,FALSE),"")</f>
        <v>M</v>
      </c>
      <c r="V48" s="114" t="s">
        <v>147</v>
      </c>
      <c r="W48" s="114">
        <f t="shared" si="50"/>
        <v>0</v>
      </c>
      <c r="X48" s="114">
        <f t="shared" si="50"/>
        <v>0</v>
      </c>
      <c r="Y48" s="114">
        <f t="shared" si="50"/>
        <v>0</v>
      </c>
      <c r="Z48" s="114">
        <f t="shared" si="50"/>
        <v>0</v>
      </c>
      <c r="AA48" s="114">
        <f t="shared" si="50"/>
        <v>0</v>
      </c>
      <c r="AB48" s="114">
        <f t="shared" si="50"/>
        <v>4</v>
      </c>
      <c r="AC48" s="154">
        <f t="shared" si="50"/>
        <v>0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 t="s">
        <v>147</v>
      </c>
      <c r="D49" s="56">
        <v>1</v>
      </c>
      <c r="E49" s="56">
        <f t="shared" si="51"/>
        <v>1</v>
      </c>
      <c r="F49" s="56">
        <f t="shared" si="52"/>
        <v>1</v>
      </c>
      <c r="G49" s="56">
        <f t="shared" si="53"/>
        <v>1</v>
      </c>
      <c r="H49" s="56">
        <f t="shared" si="54"/>
        <v>0</v>
      </c>
      <c r="I49" s="56">
        <f t="shared" si="55"/>
        <v>1</v>
      </c>
      <c r="J49" s="56">
        <f t="shared" si="56"/>
        <v>0</v>
      </c>
      <c r="K49" s="57"/>
      <c r="L49" s="56">
        <f t="shared" si="57"/>
        <v>1</v>
      </c>
      <c r="M49" s="56">
        <f t="shared" si="58"/>
        <v>1</v>
      </c>
      <c r="N49" s="56">
        <f t="shared" si="59"/>
        <v>1</v>
      </c>
      <c r="O49" s="56">
        <f t="shared" si="60"/>
        <v>0</v>
      </c>
      <c r="P49" s="56">
        <f t="shared" si="61"/>
        <v>1</v>
      </c>
      <c r="Q49" s="56">
        <f t="shared" si="62"/>
        <v>0</v>
      </c>
      <c r="R49" s="56"/>
      <c r="S49" s="55" t="s">
        <v>247</v>
      </c>
      <c r="T49" s="34"/>
      <c r="U49" s="153" t="str">
        <f>IFERROR(VLOOKUP(V49,Resumo!$D$7:$E$147,2,FALSE),"")</f>
        <v>L</v>
      </c>
      <c r="V49" s="114" t="s">
        <v>173</v>
      </c>
      <c r="W49" s="114">
        <f t="shared" si="50"/>
        <v>0</v>
      </c>
      <c r="X49" s="114">
        <f t="shared" si="50"/>
        <v>0</v>
      </c>
      <c r="Y49" s="114">
        <f t="shared" si="50"/>
        <v>2</v>
      </c>
      <c r="Z49" s="114">
        <f t="shared" si="50"/>
        <v>2</v>
      </c>
      <c r="AA49" s="114">
        <f t="shared" si="50"/>
        <v>0</v>
      </c>
      <c r="AB49" s="114">
        <f t="shared" si="50"/>
        <v>0</v>
      </c>
      <c r="AC49" s="154">
        <f t="shared" si="50"/>
        <v>0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 t="s">
        <v>174</v>
      </c>
      <c r="D50" s="56"/>
      <c r="E50" s="56">
        <f t="shared" si="51"/>
        <v>1</v>
      </c>
      <c r="F50" s="56">
        <f t="shared" si="52"/>
        <v>1</v>
      </c>
      <c r="G50" s="56">
        <f t="shared" si="53"/>
        <v>1</v>
      </c>
      <c r="H50" s="56">
        <f t="shared" si="54"/>
        <v>0</v>
      </c>
      <c r="I50" s="56">
        <f t="shared" si="55"/>
        <v>1</v>
      </c>
      <c r="J50" s="56">
        <f t="shared" si="56"/>
        <v>0</v>
      </c>
      <c r="K50" s="57"/>
      <c r="L50" s="56">
        <f t="shared" si="57"/>
        <v>1</v>
      </c>
      <c r="M50" s="56">
        <f t="shared" si="58"/>
        <v>1</v>
      </c>
      <c r="N50" s="56">
        <f t="shared" si="59"/>
        <v>1</v>
      </c>
      <c r="O50" s="56">
        <f t="shared" si="60"/>
        <v>0</v>
      </c>
      <c r="P50" s="56">
        <f t="shared" si="61"/>
        <v>1</v>
      </c>
      <c r="Q50" s="56">
        <f t="shared" si="62"/>
        <v>0</v>
      </c>
      <c r="R50" s="56">
        <v>1</v>
      </c>
      <c r="S50" s="55" t="s">
        <v>172</v>
      </c>
      <c r="T50" s="34"/>
      <c r="U50" s="153" t="str">
        <f>IFERROR(VLOOKUP(V50,Resumo!$D$7:$E$147,2,FALSE),"")</f>
        <v>L</v>
      </c>
      <c r="V50" s="114" t="s">
        <v>82</v>
      </c>
      <c r="W50" s="114">
        <f t="shared" si="50"/>
        <v>0</v>
      </c>
      <c r="X50" s="114">
        <f t="shared" si="50"/>
        <v>0</v>
      </c>
      <c r="Y50" s="114">
        <f t="shared" si="50"/>
        <v>0</v>
      </c>
      <c r="Z50" s="114">
        <f t="shared" si="50"/>
        <v>1</v>
      </c>
      <c r="AA50" s="114">
        <f t="shared" si="50"/>
        <v>3</v>
      </c>
      <c r="AB50" s="114">
        <f t="shared" si="50"/>
        <v>0</v>
      </c>
      <c r="AC50" s="154">
        <f t="shared" si="50"/>
        <v>0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 t="s">
        <v>148</v>
      </c>
      <c r="D51" s="56"/>
      <c r="E51" s="56">
        <f t="shared" si="51"/>
        <v>1</v>
      </c>
      <c r="F51" s="56">
        <f t="shared" si="52"/>
        <v>1</v>
      </c>
      <c r="G51" s="56">
        <f t="shared" si="53"/>
        <v>1</v>
      </c>
      <c r="H51" s="56">
        <f t="shared" si="54"/>
        <v>0</v>
      </c>
      <c r="I51" s="56">
        <f t="shared" si="55"/>
        <v>1</v>
      </c>
      <c r="J51" s="56">
        <f t="shared" si="56"/>
        <v>0</v>
      </c>
      <c r="K51" s="57"/>
      <c r="L51" s="56">
        <f t="shared" si="57"/>
        <v>1</v>
      </c>
      <c r="M51" s="56">
        <f t="shared" si="58"/>
        <v>1</v>
      </c>
      <c r="N51" s="56">
        <f t="shared" si="59"/>
        <v>1</v>
      </c>
      <c r="O51" s="56">
        <f t="shared" si="60"/>
        <v>0</v>
      </c>
      <c r="P51" s="56">
        <f t="shared" si="61"/>
        <v>1</v>
      </c>
      <c r="Q51" s="56">
        <f t="shared" si="62"/>
        <v>0</v>
      </c>
      <c r="R51" s="56"/>
      <c r="S51" s="55" t="s">
        <v>169</v>
      </c>
      <c r="T51" s="34"/>
      <c r="U51" s="153" t="str">
        <f>IFERROR(VLOOKUP(V51,Resumo!$D$7:$E$147,2,FALSE),"")</f>
        <v>M</v>
      </c>
      <c r="V51" s="114" t="s">
        <v>174</v>
      </c>
      <c r="W51" s="114">
        <f t="shared" si="50"/>
        <v>0</v>
      </c>
      <c r="X51" s="114">
        <f t="shared" si="50"/>
        <v>0</v>
      </c>
      <c r="Y51" s="114">
        <f t="shared" si="50"/>
        <v>0</v>
      </c>
      <c r="Z51" s="114">
        <f t="shared" si="50"/>
        <v>0</v>
      </c>
      <c r="AA51" s="114">
        <f t="shared" si="50"/>
        <v>0</v>
      </c>
      <c r="AB51" s="114">
        <f t="shared" si="50"/>
        <v>4</v>
      </c>
      <c r="AC51" s="154">
        <f t="shared" si="50"/>
        <v>0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1</v>
      </c>
      <c r="G52" s="56">
        <f t="shared" si="53"/>
        <v>1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1</v>
      </c>
      <c r="N52" s="56">
        <f t="shared" si="59"/>
        <v>1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L</v>
      </c>
      <c r="V52" s="114" t="s">
        <v>146</v>
      </c>
      <c r="W52" s="114">
        <f t="shared" si="50"/>
        <v>0</v>
      </c>
      <c r="X52" s="114">
        <f t="shared" si="50"/>
        <v>0</v>
      </c>
      <c r="Y52" s="114">
        <f t="shared" si="50"/>
        <v>1</v>
      </c>
      <c r="Z52" s="114">
        <f t="shared" si="50"/>
        <v>3</v>
      </c>
      <c r="AA52" s="114">
        <f t="shared" si="50"/>
        <v>0</v>
      </c>
      <c r="AB52" s="114">
        <f t="shared" si="50"/>
        <v>0</v>
      </c>
      <c r="AC52" s="154">
        <f t="shared" si="50"/>
        <v>0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1</v>
      </c>
      <c r="G53" s="67">
        <f t="shared" si="53"/>
        <v>1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1</v>
      </c>
      <c r="N53" s="67">
        <f t="shared" si="59"/>
        <v>1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V</v>
      </c>
      <c r="V53" s="114" t="s">
        <v>247</v>
      </c>
      <c r="W53" s="114">
        <f t="shared" si="50"/>
        <v>0</v>
      </c>
      <c r="X53" s="114">
        <f t="shared" si="50"/>
        <v>0</v>
      </c>
      <c r="Y53" s="114">
        <f t="shared" si="50"/>
        <v>0</v>
      </c>
      <c r="Z53" s="114">
        <f t="shared" si="50"/>
        <v>0</v>
      </c>
      <c r="AA53" s="114">
        <f t="shared" si="50"/>
        <v>1</v>
      </c>
      <c r="AB53" s="114">
        <f t="shared" si="50"/>
        <v>3</v>
      </c>
      <c r="AC53" s="154">
        <f t="shared" si="50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M</v>
      </c>
      <c r="V54" s="114" t="s">
        <v>169</v>
      </c>
      <c r="W54" s="114">
        <f t="shared" si="50"/>
        <v>0</v>
      </c>
      <c r="X54" s="114">
        <f t="shared" si="50"/>
        <v>0</v>
      </c>
      <c r="Y54" s="114">
        <f t="shared" si="50"/>
        <v>0</v>
      </c>
      <c r="Z54" s="114">
        <f t="shared" si="50"/>
        <v>0</v>
      </c>
      <c r="AA54" s="114">
        <f t="shared" si="50"/>
        <v>0</v>
      </c>
      <c r="AB54" s="114">
        <f t="shared" si="50"/>
        <v>1</v>
      </c>
      <c r="AC54" s="154">
        <f t="shared" si="50"/>
        <v>3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M</v>
      </c>
      <c r="V55" s="114" t="s">
        <v>172</v>
      </c>
      <c r="W55" s="114">
        <f t="shared" si="50"/>
        <v>0</v>
      </c>
      <c r="X55" s="114">
        <f t="shared" si="50"/>
        <v>0</v>
      </c>
      <c r="Y55" s="114">
        <f t="shared" si="50"/>
        <v>0</v>
      </c>
      <c r="Z55" s="114">
        <f t="shared" si="50"/>
        <v>0</v>
      </c>
      <c r="AA55" s="114">
        <f t="shared" si="50"/>
        <v>0</v>
      </c>
      <c r="AB55" s="114">
        <f t="shared" si="50"/>
        <v>4</v>
      </c>
      <c r="AC55" s="154">
        <f t="shared" si="50"/>
        <v>0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 t="str">
        <f>C4</f>
        <v>Preto</v>
      </c>
      <c r="D56" s="49">
        <f>SUM(D57:D66)</f>
        <v>0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0</v>
      </c>
      <c r="S56" s="48" t="str">
        <f>S4</f>
        <v>Branco</v>
      </c>
      <c r="T56" s="34"/>
      <c r="U56" s="153" t="str">
        <f>IFERROR(VLOOKUP(V56,Resumo!$D$7:$E$147,2,FALSE),"")</f>
        <v/>
      </c>
      <c r="V56" s="114" t="s">
        <v>274</v>
      </c>
      <c r="W56" s="114">
        <f t="shared" si="50"/>
        <v>0</v>
      </c>
      <c r="X56" s="114">
        <f t="shared" si="50"/>
        <v>0</v>
      </c>
      <c r="Y56" s="114">
        <f t="shared" si="50"/>
        <v>0</v>
      </c>
      <c r="Z56" s="114">
        <f t="shared" si="50"/>
        <v>0</v>
      </c>
      <c r="AA56" s="114">
        <f t="shared" si="50"/>
        <v>0</v>
      </c>
      <c r="AB56" s="114">
        <f t="shared" si="50"/>
        <v>0</v>
      </c>
      <c r="AC56" s="154">
        <f t="shared" si="50"/>
        <v>1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/>
      <c r="D57" s="56"/>
      <c r="E57" s="56">
        <f t="shared" ref="E57:E66" si="63">IF((C57=""),0,IF($D$56=$R$56,1,IF($D$56&gt;$R$56,3,IF($D$56&lt;$R$56,0))))</f>
        <v>0</v>
      </c>
      <c r="F57" s="56">
        <f t="shared" ref="F57:F66" si="64">$D$56</f>
        <v>0</v>
      </c>
      <c r="G57" s="56">
        <f t="shared" ref="G57:G66" si="65">$R$56</f>
        <v>0</v>
      </c>
      <c r="H57" s="56">
        <f t="shared" ref="H57:H66" si="66">IF((C57=""),0,IF($D$56&gt;$R$56,1,0))</f>
        <v>0</v>
      </c>
      <c r="I57" s="56">
        <f t="shared" ref="I57:I66" si="67">IF((C57=""),0,IF($D$56=$R$56,1,0))</f>
        <v>0</v>
      </c>
      <c r="J57" s="56">
        <f t="shared" ref="J57:J66" si="68">IF((C57=""),0,IF($D$56&lt;$R$56,1,0))</f>
        <v>0</v>
      </c>
      <c r="K57" s="57"/>
      <c r="L57" s="56">
        <f t="shared" ref="L57:L66" si="69">IF((S57=""),0,IF($D$56=$R$56,1,IF($D$56&lt;$R$56,3,IF($D$56&gt;$R$56,0))))</f>
        <v>0</v>
      </c>
      <c r="M57" s="56">
        <f t="shared" ref="M57:M66" si="70">$R$56</f>
        <v>0</v>
      </c>
      <c r="N57" s="56">
        <f t="shared" ref="N57:N66" si="71">$D$56</f>
        <v>0</v>
      </c>
      <c r="O57" s="56">
        <f t="shared" ref="O57:O66" si="72">IF((S57=""),0,IF($D$56&lt;$R$56,1,0))</f>
        <v>0</v>
      </c>
      <c r="P57" s="56">
        <f t="shared" ref="P57:P66" si="73">IF((S57=""),0,IF($D$56=$R$56,1,0))</f>
        <v>0</v>
      </c>
      <c r="Q57" s="56">
        <f t="shared" ref="Q57:Q66" si="74">IF((S57=""),0,IF($D$56&gt;$R$56,1,0))</f>
        <v>0</v>
      </c>
      <c r="R57" s="56"/>
      <c r="S57" s="55"/>
      <c r="T57" s="34"/>
      <c r="U57" s="153" t="str">
        <f>IFERROR(VLOOKUP(V57,Resumo!$D$7:$E$147,2,FALSE),"")</f>
        <v/>
      </c>
      <c r="V57" s="114" t="s">
        <v>272</v>
      </c>
      <c r="W57" s="114">
        <f t="shared" si="50"/>
        <v>0</v>
      </c>
      <c r="X57" s="114">
        <f t="shared" si="50"/>
        <v>3</v>
      </c>
      <c r="Y57" s="114">
        <f t="shared" si="50"/>
        <v>0</v>
      </c>
      <c r="Z57" s="114">
        <f t="shared" si="50"/>
        <v>0</v>
      </c>
      <c r="AA57" s="114">
        <f t="shared" si="50"/>
        <v>0</v>
      </c>
      <c r="AB57" s="114">
        <f t="shared" si="50"/>
        <v>0</v>
      </c>
      <c r="AC57" s="154">
        <f t="shared" si="50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/>
      <c r="D58" s="56"/>
      <c r="E58" s="56">
        <f t="shared" si="63"/>
        <v>0</v>
      </c>
      <c r="F58" s="56">
        <f t="shared" si="64"/>
        <v>0</v>
      </c>
      <c r="G58" s="56">
        <f t="shared" si="65"/>
        <v>0</v>
      </c>
      <c r="H58" s="56">
        <f t="shared" si="66"/>
        <v>0</v>
      </c>
      <c r="I58" s="56">
        <f t="shared" si="67"/>
        <v>0</v>
      </c>
      <c r="J58" s="56">
        <f t="shared" si="68"/>
        <v>0</v>
      </c>
      <c r="K58" s="57"/>
      <c r="L58" s="56">
        <f t="shared" si="69"/>
        <v>0</v>
      </c>
      <c r="M58" s="56">
        <f t="shared" si="70"/>
        <v>0</v>
      </c>
      <c r="N58" s="56">
        <f t="shared" si="71"/>
        <v>0</v>
      </c>
      <c r="O58" s="56">
        <f t="shared" si="72"/>
        <v>0</v>
      </c>
      <c r="P58" s="56">
        <f t="shared" si="73"/>
        <v>0</v>
      </c>
      <c r="Q58" s="56">
        <f t="shared" si="74"/>
        <v>0</v>
      </c>
      <c r="R58" s="56"/>
      <c r="S58" s="55"/>
      <c r="T58" s="34"/>
      <c r="U58" s="153" t="str">
        <f>IFERROR(VLOOKUP(V58,Resumo!$D$7:$E$147,2,FALSE),"")</f>
        <v/>
      </c>
      <c r="V58" s="114" t="s">
        <v>273</v>
      </c>
      <c r="W58" s="114">
        <f t="shared" si="50"/>
        <v>0</v>
      </c>
      <c r="X58" s="114">
        <f t="shared" si="50"/>
        <v>0</v>
      </c>
      <c r="Y58" s="114">
        <f t="shared" si="50"/>
        <v>2</v>
      </c>
      <c r="Z58" s="114">
        <f t="shared" si="50"/>
        <v>1</v>
      </c>
      <c r="AA58" s="114">
        <f t="shared" si="50"/>
        <v>0</v>
      </c>
      <c r="AB58" s="114">
        <f t="shared" si="50"/>
        <v>0</v>
      </c>
      <c r="AC58" s="154">
        <f t="shared" si="50"/>
        <v>0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/>
      <c r="D59" s="56"/>
      <c r="E59" s="56">
        <f t="shared" si="63"/>
        <v>0</v>
      </c>
      <c r="F59" s="56">
        <f t="shared" si="64"/>
        <v>0</v>
      </c>
      <c r="G59" s="56">
        <f t="shared" si="65"/>
        <v>0</v>
      </c>
      <c r="H59" s="56">
        <f t="shared" si="66"/>
        <v>0</v>
      </c>
      <c r="I59" s="56">
        <f t="shared" si="67"/>
        <v>0</v>
      </c>
      <c r="J59" s="56">
        <f t="shared" si="68"/>
        <v>0</v>
      </c>
      <c r="K59" s="57"/>
      <c r="L59" s="56">
        <f t="shared" si="69"/>
        <v>0</v>
      </c>
      <c r="M59" s="56">
        <f t="shared" si="70"/>
        <v>0</v>
      </c>
      <c r="N59" s="56">
        <f t="shared" si="71"/>
        <v>0</v>
      </c>
      <c r="O59" s="56">
        <f t="shared" si="72"/>
        <v>0</v>
      </c>
      <c r="P59" s="56">
        <f t="shared" si="73"/>
        <v>0</v>
      </c>
      <c r="Q59" s="56">
        <f t="shared" si="74"/>
        <v>0</v>
      </c>
      <c r="R59" s="56"/>
      <c r="S59" s="55"/>
      <c r="T59" s="34"/>
      <c r="U59" s="153" t="str">
        <f>IFERROR(VLOOKUP(V59,Resumo!$D$7:$E$147,2,FALSE),"")</f>
        <v/>
      </c>
      <c r="V59" s="114" t="s">
        <v>275</v>
      </c>
      <c r="W59" s="114">
        <f t="shared" ref="W59:AC74" si="75">COUNTIFS($C$4:$C$131,$V59,$B$4:$B$131,W$42)+COUNTIFS($S$4:$S$131,$V59,$B$4:$B$131,W$42)</f>
        <v>0</v>
      </c>
      <c r="X59" s="114">
        <f t="shared" si="75"/>
        <v>3</v>
      </c>
      <c r="Y59" s="114">
        <f t="shared" si="75"/>
        <v>0</v>
      </c>
      <c r="Z59" s="114">
        <f t="shared" si="75"/>
        <v>0</v>
      </c>
      <c r="AA59" s="114">
        <f t="shared" si="75"/>
        <v>0</v>
      </c>
      <c r="AB59" s="114">
        <f t="shared" si="75"/>
        <v>0</v>
      </c>
      <c r="AC59" s="154">
        <f t="shared" si="75"/>
        <v>0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/>
      <c r="D60" s="56"/>
      <c r="E60" s="56">
        <f t="shared" si="63"/>
        <v>0</v>
      </c>
      <c r="F60" s="56">
        <f t="shared" si="64"/>
        <v>0</v>
      </c>
      <c r="G60" s="56">
        <f t="shared" si="65"/>
        <v>0</v>
      </c>
      <c r="H60" s="56">
        <f t="shared" si="66"/>
        <v>0</v>
      </c>
      <c r="I60" s="56">
        <f t="shared" si="67"/>
        <v>0</v>
      </c>
      <c r="J60" s="56">
        <f t="shared" si="68"/>
        <v>0</v>
      </c>
      <c r="K60" s="57"/>
      <c r="L60" s="56">
        <f t="shared" si="69"/>
        <v>0</v>
      </c>
      <c r="M60" s="56">
        <f t="shared" si="70"/>
        <v>0</v>
      </c>
      <c r="N60" s="56">
        <f t="shared" si="71"/>
        <v>0</v>
      </c>
      <c r="O60" s="56">
        <f t="shared" si="72"/>
        <v>0</v>
      </c>
      <c r="P60" s="56">
        <f t="shared" si="73"/>
        <v>0</v>
      </c>
      <c r="Q60" s="56">
        <f t="shared" si="74"/>
        <v>0</v>
      </c>
      <c r="R60" s="56"/>
      <c r="S60" s="55"/>
      <c r="T60" s="34"/>
      <c r="U60" s="153" t="str">
        <f>IFERROR(VLOOKUP(V60,Resumo!$D$7:$E$147,2,FALSE),"")</f>
        <v/>
      </c>
      <c r="V60" s="114" t="s">
        <v>222</v>
      </c>
      <c r="W60" s="114">
        <f t="shared" si="75"/>
        <v>0</v>
      </c>
      <c r="X60" s="114">
        <f t="shared" si="75"/>
        <v>0</v>
      </c>
      <c r="Y60" s="114">
        <f t="shared" si="75"/>
        <v>3</v>
      </c>
      <c r="Z60" s="114">
        <f t="shared" si="75"/>
        <v>0</v>
      </c>
      <c r="AA60" s="114">
        <f t="shared" si="75"/>
        <v>0</v>
      </c>
      <c r="AB60" s="114">
        <f t="shared" si="75"/>
        <v>0</v>
      </c>
      <c r="AC60" s="154">
        <f t="shared" si="75"/>
        <v>0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/>
      <c r="D61" s="56"/>
      <c r="E61" s="56">
        <f t="shared" si="63"/>
        <v>0</v>
      </c>
      <c r="F61" s="56">
        <f t="shared" si="64"/>
        <v>0</v>
      </c>
      <c r="G61" s="56">
        <f t="shared" si="65"/>
        <v>0</v>
      </c>
      <c r="H61" s="56">
        <f t="shared" si="66"/>
        <v>0</v>
      </c>
      <c r="I61" s="56">
        <f t="shared" si="67"/>
        <v>0</v>
      </c>
      <c r="J61" s="56">
        <f t="shared" si="68"/>
        <v>0</v>
      </c>
      <c r="K61" s="57"/>
      <c r="L61" s="56">
        <f t="shared" si="69"/>
        <v>0</v>
      </c>
      <c r="M61" s="56">
        <f t="shared" si="70"/>
        <v>0</v>
      </c>
      <c r="N61" s="56">
        <f t="shared" si="71"/>
        <v>0</v>
      </c>
      <c r="O61" s="56">
        <f t="shared" si="72"/>
        <v>0</v>
      </c>
      <c r="P61" s="56">
        <f t="shared" si="73"/>
        <v>0</v>
      </c>
      <c r="Q61" s="56">
        <f t="shared" si="74"/>
        <v>0</v>
      </c>
      <c r="R61" s="56"/>
      <c r="S61" s="55"/>
      <c r="T61" s="34"/>
      <c r="U61" s="153" t="str">
        <f>IFERROR(VLOOKUP(V61,Resumo!$D$7:$E$147,2,FALSE),"")</f>
        <v/>
      </c>
      <c r="V61" s="114"/>
      <c r="W61" s="114">
        <f t="shared" si="75"/>
        <v>0</v>
      </c>
      <c r="X61" s="114">
        <f t="shared" si="75"/>
        <v>0</v>
      </c>
      <c r="Y61" s="114">
        <f t="shared" si="75"/>
        <v>0</v>
      </c>
      <c r="Z61" s="114">
        <f t="shared" si="75"/>
        <v>0</v>
      </c>
      <c r="AA61" s="114">
        <f t="shared" si="75"/>
        <v>0</v>
      </c>
      <c r="AB61" s="114">
        <f t="shared" si="75"/>
        <v>0</v>
      </c>
      <c r="AC61" s="154">
        <f t="shared" si="75"/>
        <v>0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/>
      <c r="D62" s="56"/>
      <c r="E62" s="56">
        <f t="shared" si="63"/>
        <v>0</v>
      </c>
      <c r="F62" s="56">
        <f t="shared" si="64"/>
        <v>0</v>
      </c>
      <c r="G62" s="56">
        <f t="shared" si="65"/>
        <v>0</v>
      </c>
      <c r="H62" s="56">
        <f t="shared" si="66"/>
        <v>0</v>
      </c>
      <c r="I62" s="56">
        <f t="shared" si="67"/>
        <v>0</v>
      </c>
      <c r="J62" s="56">
        <f t="shared" si="68"/>
        <v>0</v>
      </c>
      <c r="K62" s="57"/>
      <c r="L62" s="56">
        <f t="shared" si="69"/>
        <v>0</v>
      </c>
      <c r="M62" s="56">
        <f t="shared" si="70"/>
        <v>0</v>
      </c>
      <c r="N62" s="56">
        <f t="shared" si="71"/>
        <v>0</v>
      </c>
      <c r="O62" s="56">
        <f t="shared" si="72"/>
        <v>0</v>
      </c>
      <c r="P62" s="56">
        <f t="shared" si="73"/>
        <v>0</v>
      </c>
      <c r="Q62" s="56">
        <f t="shared" si="74"/>
        <v>0</v>
      </c>
      <c r="R62" s="56"/>
      <c r="S62" s="55"/>
      <c r="T62" s="34"/>
      <c r="U62" s="153" t="str">
        <f>IFERROR(VLOOKUP(V62,Resumo!$D$7:$E$147,2,FALSE),"")</f>
        <v/>
      </c>
      <c r="V62" s="114"/>
      <c r="W62" s="114">
        <f t="shared" si="75"/>
        <v>0</v>
      </c>
      <c r="X62" s="114">
        <f t="shared" si="75"/>
        <v>0</v>
      </c>
      <c r="Y62" s="114">
        <f t="shared" si="75"/>
        <v>0</v>
      </c>
      <c r="Z62" s="114">
        <f t="shared" si="75"/>
        <v>0</v>
      </c>
      <c r="AA62" s="114">
        <f t="shared" si="75"/>
        <v>0</v>
      </c>
      <c r="AB62" s="114">
        <f t="shared" si="75"/>
        <v>0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/>
      <c r="D63" s="56"/>
      <c r="E63" s="56">
        <f t="shared" si="63"/>
        <v>0</v>
      </c>
      <c r="F63" s="56">
        <f t="shared" si="64"/>
        <v>0</v>
      </c>
      <c r="G63" s="56">
        <f t="shared" si="65"/>
        <v>0</v>
      </c>
      <c r="H63" s="56">
        <f t="shared" si="66"/>
        <v>0</v>
      </c>
      <c r="I63" s="56">
        <f t="shared" si="67"/>
        <v>0</v>
      </c>
      <c r="J63" s="56">
        <f t="shared" si="68"/>
        <v>0</v>
      </c>
      <c r="K63" s="57"/>
      <c r="L63" s="56">
        <f t="shared" si="69"/>
        <v>0</v>
      </c>
      <c r="M63" s="56">
        <f t="shared" si="70"/>
        <v>0</v>
      </c>
      <c r="N63" s="56">
        <f t="shared" si="71"/>
        <v>0</v>
      </c>
      <c r="O63" s="56">
        <f t="shared" si="72"/>
        <v>0</v>
      </c>
      <c r="P63" s="56">
        <f t="shared" si="73"/>
        <v>0</v>
      </c>
      <c r="Q63" s="56">
        <f t="shared" si="74"/>
        <v>0</v>
      </c>
      <c r="R63" s="56"/>
      <c r="S63" s="55"/>
      <c r="T63" s="34"/>
      <c r="U63" s="153" t="str">
        <f>IFERROR(VLOOKUP(V63,Resumo!$D$7:$E$147,2,FALSE),"")</f>
        <v/>
      </c>
      <c r="V63" s="114"/>
      <c r="W63" s="114">
        <f t="shared" si="75"/>
        <v>0</v>
      </c>
      <c r="X63" s="114">
        <f t="shared" si="75"/>
        <v>0</v>
      </c>
      <c r="Y63" s="114">
        <f t="shared" si="75"/>
        <v>0</v>
      </c>
      <c r="Z63" s="114">
        <f t="shared" si="75"/>
        <v>0</v>
      </c>
      <c r="AA63" s="114">
        <f t="shared" si="75"/>
        <v>0</v>
      </c>
      <c r="AB63" s="114">
        <f t="shared" si="75"/>
        <v>0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/>
      <c r="D64" s="56"/>
      <c r="E64" s="56">
        <f t="shared" si="63"/>
        <v>0</v>
      </c>
      <c r="F64" s="56">
        <f t="shared" si="64"/>
        <v>0</v>
      </c>
      <c r="G64" s="56">
        <f t="shared" si="65"/>
        <v>0</v>
      </c>
      <c r="H64" s="56">
        <f t="shared" si="66"/>
        <v>0</v>
      </c>
      <c r="I64" s="56">
        <f t="shared" si="67"/>
        <v>0</v>
      </c>
      <c r="J64" s="56">
        <f t="shared" si="68"/>
        <v>0</v>
      </c>
      <c r="K64" s="57"/>
      <c r="L64" s="56">
        <f t="shared" si="69"/>
        <v>0</v>
      </c>
      <c r="M64" s="56">
        <f t="shared" si="70"/>
        <v>0</v>
      </c>
      <c r="N64" s="56">
        <f t="shared" si="71"/>
        <v>0</v>
      </c>
      <c r="O64" s="56">
        <f t="shared" si="72"/>
        <v>0</v>
      </c>
      <c r="P64" s="56">
        <f t="shared" si="73"/>
        <v>0</v>
      </c>
      <c r="Q64" s="56">
        <f t="shared" si="74"/>
        <v>0</v>
      </c>
      <c r="R64" s="56"/>
      <c r="S64" s="55"/>
      <c r="T64" s="34"/>
      <c r="U64" s="153" t="str">
        <f>IFERROR(VLOOKUP(V64,Resumo!$D$7:$E$147,2,FALSE),"")</f>
        <v/>
      </c>
      <c r="V64" s="114"/>
      <c r="W64" s="114">
        <f t="shared" si="75"/>
        <v>0</v>
      </c>
      <c r="X64" s="114">
        <f t="shared" si="75"/>
        <v>0</v>
      </c>
      <c r="Y64" s="114">
        <f t="shared" si="75"/>
        <v>0</v>
      </c>
      <c r="Z64" s="114">
        <f t="shared" si="75"/>
        <v>0</v>
      </c>
      <c r="AA64" s="114">
        <f t="shared" si="75"/>
        <v>0</v>
      </c>
      <c r="AB64" s="114">
        <f t="shared" si="75"/>
        <v>0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0</v>
      </c>
      <c r="G65" s="56">
        <f t="shared" si="65"/>
        <v>0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0</v>
      </c>
      <c r="N65" s="56">
        <f t="shared" si="71"/>
        <v>0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/>
      </c>
      <c r="V65" s="114"/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0</v>
      </c>
      <c r="AA65" s="114">
        <f t="shared" si="75"/>
        <v>0</v>
      </c>
      <c r="AB65" s="114">
        <f t="shared" si="75"/>
        <v>0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0</v>
      </c>
      <c r="G66" s="67">
        <f t="shared" si="65"/>
        <v>0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0</v>
      </c>
      <c r="N66" s="67">
        <f t="shared" si="71"/>
        <v>0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/>
      <c r="D69" s="49">
        <f>SUM(D70:D79)</f>
        <v>0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0</v>
      </c>
      <c r="S69" s="48"/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/>
      <c r="D70" s="56"/>
      <c r="E70" s="56">
        <f t="shared" ref="E70:E79" si="76">IF((C70=""),0,IF($D$69=$R$69,1,IF($D$69&gt;$R$69,3,IF($D$69&lt;$R$69,0))))</f>
        <v>0</v>
      </c>
      <c r="F70" s="56">
        <f t="shared" ref="F70:F79" si="77">$D$69</f>
        <v>0</v>
      </c>
      <c r="G70" s="56">
        <f t="shared" ref="G70:G79" si="78">$R$69</f>
        <v>0</v>
      </c>
      <c r="H70" s="56">
        <f t="shared" ref="H70:H79" si="79">IF((C70=""),0,IF($D$69&gt;$R$69,1,0))</f>
        <v>0</v>
      </c>
      <c r="I70" s="56">
        <f t="shared" ref="I70:I79" si="80">IF((C70=""),0,IF($D$69=$R$69,1,0))</f>
        <v>0</v>
      </c>
      <c r="J70" s="56">
        <f t="shared" ref="J70:J79" si="81">IF((C70=""),0,IF($D$69&lt;$R$69,1,0))</f>
        <v>0</v>
      </c>
      <c r="K70" s="57"/>
      <c r="L70" s="56">
        <f t="shared" ref="L70:L79" si="82">IF((S70=""),0,IF($D$69=$R$69,1,IF($D$69&lt;$R$69,3,IF($D$69&gt;$R$69,0))))</f>
        <v>0</v>
      </c>
      <c r="M70" s="56">
        <f t="shared" ref="M70:M79" si="83">$R$69</f>
        <v>0</v>
      </c>
      <c r="N70" s="56">
        <f t="shared" ref="N70:N79" si="84">$D$69</f>
        <v>0</v>
      </c>
      <c r="O70" s="56">
        <f t="shared" ref="O70:O79" si="85">IF((S70=""),0,IF($D$69&lt;$R$69,1,0))</f>
        <v>0</v>
      </c>
      <c r="P70" s="56">
        <f t="shared" ref="P70:P79" si="86">IF((S70=""),0,IF($D$69=$R$69,1,0))</f>
        <v>0</v>
      </c>
      <c r="Q70" s="56">
        <f t="shared" ref="Q70:Q79" si="87">IF((S70=""),0,IF($D$69&gt;$R$69,1,0))</f>
        <v>0</v>
      </c>
      <c r="R70" s="56"/>
      <c r="S70" s="55"/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/>
      <c r="D71" s="56"/>
      <c r="E71" s="56">
        <f t="shared" si="76"/>
        <v>0</v>
      </c>
      <c r="F71" s="56">
        <f t="shared" si="77"/>
        <v>0</v>
      </c>
      <c r="G71" s="56">
        <f t="shared" si="78"/>
        <v>0</v>
      </c>
      <c r="H71" s="56">
        <f t="shared" si="79"/>
        <v>0</v>
      </c>
      <c r="I71" s="56">
        <f t="shared" si="80"/>
        <v>0</v>
      </c>
      <c r="J71" s="56">
        <f t="shared" si="81"/>
        <v>0</v>
      </c>
      <c r="K71" s="57"/>
      <c r="L71" s="56">
        <f t="shared" si="82"/>
        <v>0</v>
      </c>
      <c r="M71" s="56">
        <f t="shared" si="83"/>
        <v>0</v>
      </c>
      <c r="N71" s="56">
        <f t="shared" si="84"/>
        <v>0</v>
      </c>
      <c r="O71" s="56">
        <f t="shared" si="85"/>
        <v>0</v>
      </c>
      <c r="P71" s="56">
        <f t="shared" si="86"/>
        <v>0</v>
      </c>
      <c r="Q71" s="56">
        <f t="shared" si="87"/>
        <v>0</v>
      </c>
      <c r="R71" s="56"/>
      <c r="S71" s="55"/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/>
      <c r="D72" s="56"/>
      <c r="E72" s="56">
        <f t="shared" si="76"/>
        <v>0</v>
      </c>
      <c r="F72" s="56">
        <f t="shared" si="77"/>
        <v>0</v>
      </c>
      <c r="G72" s="56">
        <f t="shared" si="78"/>
        <v>0</v>
      </c>
      <c r="H72" s="56">
        <f t="shared" si="79"/>
        <v>0</v>
      </c>
      <c r="I72" s="56">
        <f t="shared" si="80"/>
        <v>0</v>
      </c>
      <c r="J72" s="56">
        <f t="shared" si="81"/>
        <v>0</v>
      </c>
      <c r="K72" s="57"/>
      <c r="L72" s="56">
        <f t="shared" si="82"/>
        <v>0</v>
      </c>
      <c r="M72" s="56">
        <f t="shared" si="83"/>
        <v>0</v>
      </c>
      <c r="N72" s="56">
        <f t="shared" si="84"/>
        <v>0</v>
      </c>
      <c r="O72" s="56">
        <f t="shared" si="85"/>
        <v>0</v>
      </c>
      <c r="P72" s="56">
        <f t="shared" si="86"/>
        <v>0</v>
      </c>
      <c r="Q72" s="56">
        <f t="shared" si="87"/>
        <v>0</v>
      </c>
      <c r="R72" s="56"/>
      <c r="S72" s="55"/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/>
      <c r="D73" s="56"/>
      <c r="E73" s="56">
        <f t="shared" si="76"/>
        <v>0</v>
      </c>
      <c r="F73" s="56">
        <f t="shared" si="77"/>
        <v>0</v>
      </c>
      <c r="G73" s="56">
        <f t="shared" si="78"/>
        <v>0</v>
      </c>
      <c r="H73" s="56">
        <f t="shared" si="79"/>
        <v>0</v>
      </c>
      <c r="I73" s="56">
        <f t="shared" si="80"/>
        <v>0</v>
      </c>
      <c r="J73" s="56">
        <f t="shared" si="81"/>
        <v>0</v>
      </c>
      <c r="K73" s="57"/>
      <c r="L73" s="56">
        <f t="shared" si="82"/>
        <v>0</v>
      </c>
      <c r="M73" s="56">
        <f t="shared" si="83"/>
        <v>0</v>
      </c>
      <c r="N73" s="56">
        <f t="shared" si="84"/>
        <v>0</v>
      </c>
      <c r="O73" s="56">
        <f t="shared" si="85"/>
        <v>0</v>
      </c>
      <c r="P73" s="56">
        <f t="shared" si="86"/>
        <v>0</v>
      </c>
      <c r="Q73" s="56">
        <f t="shared" si="87"/>
        <v>0</v>
      </c>
      <c r="R73" s="56"/>
      <c r="S73" s="55"/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/>
      <c r="D74" s="56"/>
      <c r="E74" s="56">
        <f t="shared" si="76"/>
        <v>0</v>
      </c>
      <c r="F74" s="56">
        <f t="shared" si="77"/>
        <v>0</v>
      </c>
      <c r="G74" s="56">
        <f t="shared" si="78"/>
        <v>0</v>
      </c>
      <c r="H74" s="56">
        <f t="shared" si="79"/>
        <v>0</v>
      </c>
      <c r="I74" s="56">
        <f t="shared" si="80"/>
        <v>0</v>
      </c>
      <c r="J74" s="56">
        <f t="shared" si="81"/>
        <v>0</v>
      </c>
      <c r="K74" s="57"/>
      <c r="L74" s="56">
        <f t="shared" si="82"/>
        <v>0</v>
      </c>
      <c r="M74" s="56">
        <f t="shared" si="83"/>
        <v>0</v>
      </c>
      <c r="N74" s="56">
        <f t="shared" si="84"/>
        <v>0</v>
      </c>
      <c r="O74" s="56">
        <f t="shared" si="85"/>
        <v>0</v>
      </c>
      <c r="P74" s="56">
        <f t="shared" si="86"/>
        <v>0</v>
      </c>
      <c r="Q74" s="56">
        <f t="shared" si="87"/>
        <v>0</v>
      </c>
      <c r="R74" s="56"/>
      <c r="S74" s="55"/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/>
      <c r="D75" s="56"/>
      <c r="E75" s="56">
        <f t="shared" si="76"/>
        <v>0</v>
      </c>
      <c r="F75" s="56">
        <f t="shared" si="77"/>
        <v>0</v>
      </c>
      <c r="G75" s="56">
        <f t="shared" si="78"/>
        <v>0</v>
      </c>
      <c r="H75" s="56">
        <f t="shared" si="79"/>
        <v>0</v>
      </c>
      <c r="I75" s="56">
        <f t="shared" si="80"/>
        <v>0</v>
      </c>
      <c r="J75" s="56">
        <f t="shared" si="81"/>
        <v>0</v>
      </c>
      <c r="K75" s="57"/>
      <c r="L75" s="56">
        <f t="shared" si="82"/>
        <v>0</v>
      </c>
      <c r="M75" s="56">
        <f t="shared" si="83"/>
        <v>0</v>
      </c>
      <c r="N75" s="56">
        <f t="shared" si="84"/>
        <v>0</v>
      </c>
      <c r="O75" s="56">
        <f t="shared" si="85"/>
        <v>0</v>
      </c>
      <c r="P75" s="56">
        <f t="shared" si="86"/>
        <v>0</v>
      </c>
      <c r="Q75" s="56">
        <f t="shared" si="87"/>
        <v>0</v>
      </c>
      <c r="R75" s="56"/>
      <c r="S75" s="55"/>
      <c r="T75" s="34"/>
      <c r="U75" s="153" t="str">
        <f>IFERROR(VLOOKUP(V75,Resumo!$D$7:$E$147,2,FALSE),"")</f>
        <v/>
      </c>
      <c r="V75" s="114"/>
      <c r="W75" s="114">
        <f t="shared" ref="W75:AC76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/>
      <c r="D76" s="56"/>
      <c r="E76" s="56">
        <f t="shared" si="76"/>
        <v>0</v>
      </c>
      <c r="F76" s="56">
        <f t="shared" si="77"/>
        <v>0</v>
      </c>
      <c r="G76" s="56">
        <f t="shared" si="78"/>
        <v>0</v>
      </c>
      <c r="H76" s="56">
        <f t="shared" si="79"/>
        <v>0</v>
      </c>
      <c r="I76" s="56">
        <f t="shared" si="80"/>
        <v>0</v>
      </c>
      <c r="J76" s="56">
        <f t="shared" si="81"/>
        <v>0</v>
      </c>
      <c r="K76" s="57"/>
      <c r="L76" s="56">
        <f t="shared" si="82"/>
        <v>0</v>
      </c>
      <c r="M76" s="56">
        <f t="shared" si="83"/>
        <v>0</v>
      </c>
      <c r="N76" s="56">
        <f t="shared" si="84"/>
        <v>0</v>
      </c>
      <c r="O76" s="56">
        <f t="shared" si="85"/>
        <v>0</v>
      </c>
      <c r="P76" s="56">
        <f t="shared" si="86"/>
        <v>0</v>
      </c>
      <c r="Q76" s="56">
        <f t="shared" si="87"/>
        <v>0</v>
      </c>
      <c r="R76" s="56"/>
      <c r="S76" s="55"/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/>
      <c r="D77" s="56"/>
      <c r="E77" s="56">
        <f t="shared" si="76"/>
        <v>0</v>
      </c>
      <c r="F77" s="56">
        <f t="shared" si="77"/>
        <v>0</v>
      </c>
      <c r="G77" s="56">
        <f t="shared" si="78"/>
        <v>0</v>
      </c>
      <c r="H77" s="56">
        <f t="shared" si="79"/>
        <v>0</v>
      </c>
      <c r="I77" s="56">
        <f t="shared" si="80"/>
        <v>0</v>
      </c>
      <c r="J77" s="56">
        <f t="shared" si="81"/>
        <v>0</v>
      </c>
      <c r="K77" s="57"/>
      <c r="L77" s="56">
        <f t="shared" si="82"/>
        <v>0</v>
      </c>
      <c r="M77" s="56">
        <f t="shared" si="83"/>
        <v>0</v>
      </c>
      <c r="N77" s="56">
        <f t="shared" si="84"/>
        <v>0</v>
      </c>
      <c r="O77" s="56">
        <f t="shared" si="85"/>
        <v>0</v>
      </c>
      <c r="P77" s="56">
        <f t="shared" si="86"/>
        <v>0</v>
      </c>
      <c r="Q77" s="56">
        <f t="shared" si="87"/>
        <v>0</v>
      </c>
      <c r="R77" s="56"/>
      <c r="S77" s="55"/>
      <c r="T77" s="34"/>
      <c r="U77" s="118"/>
      <c r="V77" s="118"/>
      <c r="W77" s="118"/>
      <c r="X77" s="118"/>
      <c r="Y77" s="118"/>
      <c r="Z77" s="118"/>
      <c r="AA77" s="118"/>
      <c r="AB77" s="118"/>
      <c r="AC77" s="119"/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0</v>
      </c>
      <c r="G78" s="56">
        <f t="shared" si="78"/>
        <v>0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0</v>
      </c>
      <c r="N78" s="56">
        <f t="shared" si="84"/>
        <v>0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0</v>
      </c>
      <c r="G79" s="67">
        <f t="shared" si="78"/>
        <v>0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0</v>
      </c>
      <c r="N79" s="67">
        <f t="shared" si="84"/>
        <v>0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8:BG8"/>
    <mergeCell ref="BB9:BG10"/>
    <mergeCell ref="AV14:BA14"/>
    <mergeCell ref="BH14:BM14"/>
    <mergeCell ref="AV15:BA16"/>
    <mergeCell ref="BH15:BM16"/>
    <mergeCell ref="BB22:BG22"/>
    <mergeCell ref="BB23:BG24"/>
    <mergeCell ref="AU27:AZ27"/>
    <mergeCell ref="BI27:BN27"/>
    <mergeCell ref="AU28:AZ29"/>
    <mergeCell ref="BI28:BN29"/>
    <mergeCell ref="U39:V39"/>
    <mergeCell ref="U40:V40"/>
    <mergeCell ref="AB37:AB40"/>
    <mergeCell ref="AC37:AC40"/>
    <mergeCell ref="U37:V37"/>
    <mergeCell ref="W37:W40"/>
    <mergeCell ref="X37:X40"/>
    <mergeCell ref="Y37:Y40"/>
    <mergeCell ref="Z37:Z40"/>
    <mergeCell ref="BB31:BG31"/>
    <mergeCell ref="BB32:BG33"/>
    <mergeCell ref="BB35:BG35"/>
    <mergeCell ref="BB36:BG37"/>
    <mergeCell ref="AA37:AA40"/>
    <mergeCell ref="AI37:AI40"/>
    <mergeCell ref="AG38:AG40"/>
    <mergeCell ref="AD37:AD40"/>
    <mergeCell ref="AE37:AE40"/>
    <mergeCell ref="AF37:AF40"/>
    <mergeCell ref="AH37:AH40"/>
  </mergeCells>
  <conditionalFormatting sqref="C4">
    <cfRule type="cellIs" dxfId="914" priority="23" operator="equal">
      <formula>"Laranja"</formula>
    </cfRule>
    <cfRule type="cellIs" dxfId="913" priority="29" operator="equal">
      <formula>"Vermelho"</formula>
    </cfRule>
    <cfRule type="cellIs" dxfId="912" priority="28" operator="equal">
      <formula>"Verde"</formula>
    </cfRule>
    <cfRule type="cellIs" dxfId="911" priority="27" operator="equal">
      <formula>"Amarelo"</formula>
    </cfRule>
    <cfRule type="cellIs" dxfId="910" priority="26" operator="equal">
      <formula>"Cinza"</formula>
    </cfRule>
    <cfRule type="cellIs" dxfId="909" priority="25" operator="equal">
      <formula>"Roxo"</formula>
    </cfRule>
    <cfRule type="cellIs" dxfId="908" priority="24" operator="equal">
      <formula>"Preto"</formula>
    </cfRule>
    <cfRule type="cellIs" dxfId="907" priority="30" operator="equal">
      <formula>"Azul"</formula>
    </cfRule>
  </conditionalFormatting>
  <conditionalFormatting sqref="C17">
    <cfRule type="cellIs" dxfId="906" priority="41" operator="equal">
      <formula>"Roxo"</formula>
    </cfRule>
    <cfRule type="cellIs" dxfId="905" priority="42" operator="equal">
      <formula>"Cinza"</formula>
    </cfRule>
    <cfRule type="cellIs" dxfId="904" priority="43" operator="equal">
      <formula>"Amarelo"</formula>
    </cfRule>
    <cfRule type="cellIs" dxfId="903" priority="44" operator="equal">
      <formula>"Verde"</formula>
    </cfRule>
    <cfRule type="cellIs" dxfId="902" priority="39" operator="equal">
      <formula>"Laranja"</formula>
    </cfRule>
    <cfRule type="cellIs" dxfId="901" priority="46" operator="equal">
      <formula>"Azul"</formula>
    </cfRule>
    <cfRule type="cellIs" dxfId="900" priority="40" operator="equal">
      <formula>"Preto"</formula>
    </cfRule>
    <cfRule type="cellIs" dxfId="899" priority="45" operator="equal">
      <formula>"Vermelho"</formula>
    </cfRule>
  </conditionalFormatting>
  <conditionalFormatting sqref="C30">
    <cfRule type="cellIs" dxfId="898" priority="55" operator="equal">
      <formula>"Laranja"</formula>
    </cfRule>
    <cfRule type="cellIs" dxfId="897" priority="62" operator="equal">
      <formula>"Azul"</formula>
    </cfRule>
    <cfRule type="cellIs" dxfId="896" priority="60" operator="equal">
      <formula>"Verde"</formula>
    </cfRule>
    <cfRule type="cellIs" dxfId="895" priority="59" operator="equal">
      <formula>"Amarelo"</formula>
    </cfRule>
    <cfRule type="cellIs" dxfId="894" priority="58" operator="equal">
      <formula>"Cinza"</formula>
    </cfRule>
    <cfRule type="cellIs" dxfId="893" priority="61" operator="equal">
      <formula>"Vermelho"</formula>
    </cfRule>
    <cfRule type="cellIs" dxfId="892" priority="57" operator="equal">
      <formula>"Roxo"</formula>
    </cfRule>
    <cfRule type="cellIs" dxfId="891" priority="56" operator="equal">
      <formula>"Preto"</formula>
    </cfRule>
  </conditionalFormatting>
  <conditionalFormatting sqref="C43">
    <cfRule type="cellIs" dxfId="890" priority="78" operator="equal">
      <formula>"Azul"</formula>
    </cfRule>
    <cfRule type="cellIs" dxfId="889" priority="77" operator="equal">
      <formula>"Vermelho"</formula>
    </cfRule>
    <cfRule type="cellIs" dxfId="888" priority="76" operator="equal">
      <formula>"Verde"</formula>
    </cfRule>
    <cfRule type="cellIs" dxfId="887" priority="75" operator="equal">
      <formula>"Amarelo"</formula>
    </cfRule>
    <cfRule type="cellIs" dxfId="886" priority="74" operator="equal">
      <formula>"Cinza"</formula>
    </cfRule>
    <cfRule type="cellIs" dxfId="885" priority="73" operator="equal">
      <formula>"Roxo"</formula>
    </cfRule>
    <cfRule type="cellIs" dxfId="884" priority="71" operator="equal">
      <formula>"Laranja"</formula>
    </cfRule>
    <cfRule type="cellIs" dxfId="883" priority="72" operator="equal">
      <formula>"Preto"</formula>
    </cfRule>
  </conditionalFormatting>
  <conditionalFormatting sqref="C56">
    <cfRule type="cellIs" dxfId="882" priority="89" operator="equal">
      <formula>"Roxo"</formula>
    </cfRule>
    <cfRule type="cellIs" dxfId="881" priority="87" operator="equal">
      <formula>"Laranja"</formula>
    </cfRule>
    <cfRule type="cellIs" dxfId="880" priority="90" operator="equal">
      <formula>"Cinza"</formula>
    </cfRule>
    <cfRule type="cellIs" dxfId="879" priority="91" operator="equal">
      <formula>"Amarelo"</formula>
    </cfRule>
    <cfRule type="cellIs" dxfId="878" priority="92" operator="equal">
      <formula>"Verde"</formula>
    </cfRule>
    <cfRule type="cellIs" dxfId="877" priority="93" operator="equal">
      <formula>"Vermelho"</formula>
    </cfRule>
    <cfRule type="cellIs" dxfId="876" priority="94" operator="equal">
      <formula>"Azul"</formula>
    </cfRule>
    <cfRule type="cellIs" dxfId="875" priority="88" operator="equal">
      <formula>"Preto"</formula>
    </cfRule>
  </conditionalFormatting>
  <conditionalFormatting sqref="C69">
    <cfRule type="cellIs" dxfId="874" priority="103" operator="equal">
      <formula>"Laranja"</formula>
    </cfRule>
    <cfRule type="cellIs" dxfId="873" priority="108" operator="equal">
      <formula>"Verde"</formula>
    </cfRule>
    <cfRule type="cellIs" dxfId="872" priority="107" operator="equal">
      <formula>"Amarelo"</formula>
    </cfRule>
    <cfRule type="cellIs" dxfId="871" priority="106" operator="equal">
      <formula>"Cinza"</formula>
    </cfRule>
    <cfRule type="cellIs" dxfId="870" priority="105" operator="equal">
      <formula>"Roxo"</formula>
    </cfRule>
    <cfRule type="cellIs" dxfId="869" priority="104" operator="equal">
      <formula>"Preto"</formula>
    </cfRule>
    <cfRule type="cellIs" dxfId="868" priority="110" operator="equal">
      <formula>"Azul"</formula>
    </cfRule>
    <cfRule type="cellIs" dxfId="867" priority="109" operator="equal">
      <formula>"Vermelho"</formula>
    </cfRule>
  </conditionalFormatting>
  <conditionalFormatting sqref="C82">
    <cfRule type="cellIs" dxfId="866" priority="126" operator="equal">
      <formula>"Azul"</formula>
    </cfRule>
    <cfRule type="cellIs" dxfId="865" priority="119" operator="equal">
      <formula>"Laranja"</formula>
    </cfRule>
    <cfRule type="cellIs" dxfId="864" priority="120" operator="equal">
      <formula>"Preto"</formula>
    </cfRule>
    <cfRule type="cellIs" dxfId="863" priority="121" operator="equal">
      <formula>"Roxo"</formula>
    </cfRule>
    <cfRule type="cellIs" dxfId="862" priority="122" operator="equal">
      <formula>"Cinza"</formula>
    </cfRule>
    <cfRule type="cellIs" dxfId="861" priority="123" operator="equal">
      <formula>"Amarelo"</formula>
    </cfRule>
    <cfRule type="cellIs" dxfId="860" priority="124" operator="equal">
      <formula>"Verde"</formula>
    </cfRule>
    <cfRule type="cellIs" dxfId="859" priority="125" operator="equal">
      <formula>"Vermelho"</formula>
    </cfRule>
  </conditionalFormatting>
  <conditionalFormatting sqref="C95">
    <cfRule type="cellIs" dxfId="858" priority="142" operator="equal">
      <formula>"Azul"</formula>
    </cfRule>
    <cfRule type="cellIs" dxfId="857" priority="141" operator="equal">
      <formula>"Vermelho"</formula>
    </cfRule>
    <cfRule type="cellIs" dxfId="856" priority="140" operator="equal">
      <formula>"Verde"</formula>
    </cfRule>
    <cfRule type="cellIs" dxfId="855" priority="139" operator="equal">
      <formula>"Amarelo"</formula>
    </cfRule>
    <cfRule type="cellIs" dxfId="854" priority="138" operator="equal">
      <formula>"Cinza"</formula>
    </cfRule>
    <cfRule type="cellIs" dxfId="853" priority="137" operator="equal">
      <formula>"Roxo"</formula>
    </cfRule>
    <cfRule type="cellIs" dxfId="852" priority="136" operator="equal">
      <formula>"Preto"</formula>
    </cfRule>
    <cfRule type="cellIs" dxfId="851" priority="135" operator="equal">
      <formula>"Laranja"</formula>
    </cfRule>
  </conditionalFormatting>
  <conditionalFormatting sqref="C108">
    <cfRule type="cellIs" dxfId="850" priority="154" operator="equal">
      <formula>"Cinza"</formula>
    </cfRule>
    <cfRule type="cellIs" dxfId="849" priority="153" operator="equal">
      <formula>"Roxo"</formula>
    </cfRule>
    <cfRule type="cellIs" dxfId="848" priority="152" operator="equal">
      <formula>"Preto"</formula>
    </cfRule>
    <cfRule type="cellIs" dxfId="847" priority="151" operator="equal">
      <formula>"Laranja"</formula>
    </cfRule>
    <cfRule type="cellIs" dxfId="846" priority="158" operator="equal">
      <formula>"Azul"</formula>
    </cfRule>
    <cfRule type="cellIs" dxfId="845" priority="157" operator="equal">
      <formula>"Vermelho"</formula>
    </cfRule>
    <cfRule type="cellIs" dxfId="844" priority="156" operator="equal">
      <formula>"Verde"</formula>
    </cfRule>
    <cfRule type="cellIs" dxfId="843" priority="155" operator="equal">
      <formula>"Amarelo"</formula>
    </cfRule>
  </conditionalFormatting>
  <conditionalFormatting sqref="C121">
    <cfRule type="cellIs" dxfId="842" priority="174" operator="equal">
      <formula>"Azul"</formula>
    </cfRule>
    <cfRule type="cellIs" dxfId="841" priority="168" operator="equal">
      <formula>"Preto"</formula>
    </cfRule>
    <cfRule type="cellIs" dxfId="840" priority="167" operator="equal">
      <formula>"Laranja"</formula>
    </cfRule>
    <cfRule type="cellIs" dxfId="839" priority="169" operator="equal">
      <formula>"Roxo"</formula>
    </cfRule>
    <cfRule type="cellIs" dxfId="838" priority="170" operator="equal">
      <formula>"Cinza"</formula>
    </cfRule>
    <cfRule type="cellIs" dxfId="837" priority="171" operator="equal">
      <formula>"Amarelo"</formula>
    </cfRule>
    <cfRule type="cellIs" dxfId="836" priority="172" operator="equal">
      <formula>"Verde"</formula>
    </cfRule>
    <cfRule type="cellIs" dxfId="835" priority="173" operator="equal">
      <formula>"Vermelho"</formula>
    </cfRule>
  </conditionalFormatting>
  <conditionalFormatting sqref="S4">
    <cfRule type="cellIs" dxfId="834" priority="31" operator="equal">
      <formula>"Laranja"</formula>
    </cfRule>
    <cfRule type="cellIs" dxfId="833" priority="35" operator="equal">
      <formula>"Amarelo"</formula>
    </cfRule>
    <cfRule type="cellIs" dxfId="832" priority="36" operator="equal">
      <formula>"Verde"</formula>
    </cfRule>
    <cfRule type="cellIs" dxfId="831" priority="38" operator="equal">
      <formula>"Azul"</formula>
    </cfRule>
    <cfRule type="cellIs" dxfId="830" priority="32" operator="equal">
      <formula>"Preto"</formula>
    </cfRule>
    <cfRule type="cellIs" dxfId="829" priority="33" operator="equal">
      <formula>"Roxo"</formula>
    </cfRule>
    <cfRule type="cellIs" dxfId="828" priority="34" operator="equal">
      <formula>"Cinza"</formula>
    </cfRule>
    <cfRule type="cellIs" dxfId="827" priority="37" operator="equal">
      <formula>"Vermelho"</formula>
    </cfRule>
  </conditionalFormatting>
  <conditionalFormatting sqref="S17">
    <cfRule type="cellIs" dxfId="826" priority="52" operator="equal">
      <formula>"Verde"</formula>
    </cfRule>
    <cfRule type="cellIs" dxfId="825" priority="53" operator="equal">
      <formula>"Vermelho"</formula>
    </cfRule>
    <cfRule type="cellIs" dxfId="824" priority="54" operator="equal">
      <formula>"Azul"</formula>
    </cfRule>
    <cfRule type="cellIs" dxfId="823" priority="47" operator="equal">
      <formula>"Laranja"</formula>
    </cfRule>
    <cfRule type="cellIs" dxfId="822" priority="48" operator="equal">
      <formula>"Preto"</formula>
    </cfRule>
    <cfRule type="cellIs" dxfId="821" priority="49" operator="equal">
      <formula>"Roxo"</formula>
    </cfRule>
    <cfRule type="cellIs" dxfId="820" priority="50" operator="equal">
      <formula>"Cinza"</formula>
    </cfRule>
    <cfRule type="cellIs" dxfId="819" priority="51" operator="equal">
      <formula>"Amarelo"</formula>
    </cfRule>
  </conditionalFormatting>
  <conditionalFormatting sqref="S30">
    <cfRule type="cellIs" dxfId="818" priority="67" operator="equal">
      <formula>"Amarelo"</formula>
    </cfRule>
    <cfRule type="cellIs" dxfId="817" priority="68" operator="equal">
      <formula>"Verde"</formula>
    </cfRule>
    <cfRule type="cellIs" dxfId="816" priority="69" operator="equal">
      <formula>"Vermelho"</formula>
    </cfRule>
    <cfRule type="cellIs" dxfId="815" priority="70" operator="equal">
      <formula>"Azul"</formula>
    </cfRule>
    <cfRule type="cellIs" dxfId="814" priority="63" operator="equal">
      <formula>"Laranja"</formula>
    </cfRule>
    <cfRule type="cellIs" dxfId="813" priority="64" operator="equal">
      <formula>"Preto"</formula>
    </cfRule>
    <cfRule type="cellIs" dxfId="812" priority="65" operator="equal">
      <formula>"Roxo"</formula>
    </cfRule>
    <cfRule type="cellIs" dxfId="811" priority="66" operator="equal">
      <formula>"Cinza"</formula>
    </cfRule>
  </conditionalFormatting>
  <conditionalFormatting sqref="S43">
    <cfRule type="cellIs" dxfId="810" priority="82" operator="equal">
      <formula>"Cinza"</formula>
    </cfRule>
    <cfRule type="cellIs" dxfId="809" priority="81" operator="equal">
      <formula>"Roxo"</formula>
    </cfRule>
    <cfRule type="cellIs" dxfId="808" priority="80" operator="equal">
      <formula>"Preto"</formula>
    </cfRule>
    <cfRule type="cellIs" dxfId="807" priority="79" operator="equal">
      <formula>"Laranja"</formula>
    </cfRule>
    <cfRule type="cellIs" dxfId="806" priority="84" operator="equal">
      <formula>"Verde"</formula>
    </cfRule>
    <cfRule type="cellIs" dxfId="805" priority="85" operator="equal">
      <formula>"Vermelho"</formula>
    </cfRule>
    <cfRule type="cellIs" dxfId="804" priority="83" operator="equal">
      <formula>"Amarelo"</formula>
    </cfRule>
    <cfRule type="cellIs" dxfId="803" priority="86" operator="equal">
      <formula>"Azul"</formula>
    </cfRule>
  </conditionalFormatting>
  <conditionalFormatting sqref="S56">
    <cfRule type="cellIs" dxfId="802" priority="102" operator="equal">
      <formula>"Azul"</formula>
    </cfRule>
    <cfRule type="cellIs" dxfId="801" priority="101" operator="equal">
      <formula>"Vermelho"</formula>
    </cfRule>
    <cfRule type="cellIs" dxfId="800" priority="100" operator="equal">
      <formula>"Verde"</formula>
    </cfRule>
    <cfRule type="cellIs" dxfId="799" priority="99" operator="equal">
      <formula>"Amarelo"</formula>
    </cfRule>
    <cfRule type="cellIs" dxfId="798" priority="98" operator="equal">
      <formula>"Cinza"</formula>
    </cfRule>
    <cfRule type="cellIs" dxfId="797" priority="97" operator="equal">
      <formula>"Roxo"</formula>
    </cfRule>
    <cfRule type="cellIs" dxfId="796" priority="96" operator="equal">
      <formula>"Preto"</formula>
    </cfRule>
    <cfRule type="cellIs" dxfId="795" priority="95" operator="equal">
      <formula>"Laranja"</formula>
    </cfRule>
  </conditionalFormatting>
  <conditionalFormatting sqref="S69">
    <cfRule type="cellIs" dxfId="794" priority="111" operator="equal">
      <formula>"Laranja"</formula>
    </cfRule>
    <cfRule type="cellIs" dxfId="793" priority="112" operator="equal">
      <formula>"Preto"</formula>
    </cfRule>
    <cfRule type="cellIs" dxfId="792" priority="113" operator="equal">
      <formula>"Roxo"</formula>
    </cfRule>
    <cfRule type="cellIs" dxfId="791" priority="114" operator="equal">
      <formula>"Cinza"</formula>
    </cfRule>
    <cfRule type="cellIs" dxfId="790" priority="115" operator="equal">
      <formula>"Amarelo"</formula>
    </cfRule>
    <cfRule type="cellIs" dxfId="789" priority="116" operator="equal">
      <formula>"Verde"</formula>
    </cfRule>
    <cfRule type="cellIs" dxfId="788" priority="117" operator="equal">
      <formula>"Vermelho"</formula>
    </cfRule>
    <cfRule type="cellIs" dxfId="787" priority="118" operator="equal">
      <formula>"Azul"</formula>
    </cfRule>
  </conditionalFormatting>
  <conditionalFormatting sqref="S82">
    <cfRule type="cellIs" dxfId="786" priority="128" operator="equal">
      <formula>"Preto"</formula>
    </cfRule>
    <cfRule type="cellIs" dxfId="785" priority="129" operator="equal">
      <formula>"Roxo"</formula>
    </cfRule>
    <cfRule type="cellIs" dxfId="784" priority="130" operator="equal">
      <formula>"Cinza"</formula>
    </cfRule>
    <cfRule type="cellIs" dxfId="783" priority="131" operator="equal">
      <formula>"Amarelo"</formula>
    </cfRule>
    <cfRule type="cellIs" dxfId="782" priority="132" operator="equal">
      <formula>"Verde"</formula>
    </cfRule>
    <cfRule type="cellIs" dxfId="781" priority="133" operator="equal">
      <formula>"Vermelho"</formula>
    </cfRule>
    <cfRule type="cellIs" dxfId="780" priority="134" operator="equal">
      <formula>"Azul"</formula>
    </cfRule>
    <cfRule type="cellIs" dxfId="779" priority="127" operator="equal">
      <formula>"Laranja"</formula>
    </cfRule>
  </conditionalFormatting>
  <conditionalFormatting sqref="S95">
    <cfRule type="cellIs" dxfId="778" priority="144" operator="equal">
      <formula>"Preto"</formula>
    </cfRule>
    <cfRule type="cellIs" dxfId="777" priority="150" operator="equal">
      <formula>"Azul"</formula>
    </cfRule>
    <cfRule type="cellIs" dxfId="776" priority="149" operator="equal">
      <formula>"Vermelho"</formula>
    </cfRule>
    <cfRule type="cellIs" dxfId="775" priority="148" operator="equal">
      <formula>"Verde"</formula>
    </cfRule>
    <cfRule type="cellIs" dxfId="774" priority="147" operator="equal">
      <formula>"Amarelo"</formula>
    </cfRule>
    <cfRule type="cellIs" dxfId="773" priority="146" operator="equal">
      <formula>"Cinza"</formula>
    </cfRule>
    <cfRule type="cellIs" dxfId="772" priority="145" operator="equal">
      <formula>"Roxo"</formula>
    </cfRule>
    <cfRule type="cellIs" dxfId="771" priority="143" operator="equal">
      <formula>"Laranja"</formula>
    </cfRule>
  </conditionalFormatting>
  <conditionalFormatting sqref="S108">
    <cfRule type="cellIs" dxfId="770" priority="159" operator="equal">
      <formula>"Laranja"</formula>
    </cfRule>
    <cfRule type="cellIs" dxfId="769" priority="160" operator="equal">
      <formula>"Preto"</formula>
    </cfRule>
    <cfRule type="cellIs" dxfId="768" priority="161" operator="equal">
      <formula>"Roxo"</formula>
    </cfRule>
    <cfRule type="cellIs" dxfId="767" priority="162" operator="equal">
      <formula>"Cinza"</formula>
    </cfRule>
    <cfRule type="cellIs" dxfId="766" priority="163" operator="equal">
      <formula>"Amarelo"</formula>
    </cfRule>
    <cfRule type="cellIs" dxfId="765" priority="164" operator="equal">
      <formula>"Verde"</formula>
    </cfRule>
    <cfRule type="cellIs" dxfId="764" priority="166" operator="equal">
      <formula>"Azul"</formula>
    </cfRule>
    <cfRule type="cellIs" dxfId="763" priority="165" operator="equal">
      <formula>"Vermelho"</formula>
    </cfRule>
  </conditionalFormatting>
  <conditionalFormatting sqref="S121">
    <cfRule type="cellIs" dxfId="762" priority="175" operator="equal">
      <formula>"Laranja"</formula>
    </cfRule>
    <cfRule type="cellIs" dxfId="761" priority="176" operator="equal">
      <formula>"Preto"</formula>
    </cfRule>
    <cfRule type="cellIs" dxfId="760" priority="177" operator="equal">
      <formula>"Roxo"</formula>
    </cfRule>
    <cfRule type="cellIs" dxfId="759" priority="178" operator="equal">
      <formula>"Cinza"</formula>
    </cfRule>
    <cfRule type="cellIs" dxfId="758" priority="179" operator="equal">
      <formula>"Amarelo"</formula>
    </cfRule>
    <cfRule type="cellIs" dxfId="757" priority="180" operator="equal">
      <formula>"Verde"</formula>
    </cfRule>
    <cfRule type="cellIs" dxfId="756" priority="181" operator="equal">
      <formula>"Vermelho"</formula>
    </cfRule>
    <cfRule type="cellIs" dxfId="755" priority="182" operator="equal">
      <formula>"Azul"</formula>
    </cfRule>
  </conditionalFormatting>
  <conditionalFormatting sqref="W43:AC76 AF44:AF45 AI44:AI45">
    <cfRule type="cellIs" dxfId="754" priority="15" operator="greaterThan">
      <formula>0</formula>
    </cfRule>
  </conditionalFormatting>
  <conditionalFormatting sqref="AD3:AD5">
    <cfRule type="top10" dxfId="753" priority="183" rank="1"/>
  </conditionalFormatting>
  <conditionalFormatting sqref="AD6:AD10">
    <cfRule type="top10" dxfId="752" priority="14" rank="1"/>
  </conditionalFormatting>
  <conditionalFormatting sqref="AD11:AD18">
    <cfRule type="top10" dxfId="751" priority="13" rank="2"/>
  </conditionalFormatting>
  <conditionalFormatting sqref="AD19:AD23">
    <cfRule type="top10" dxfId="750" priority="12" rank="1"/>
  </conditionalFormatting>
  <conditionalFormatting sqref="AD24:AD31">
    <cfRule type="top10" dxfId="749" priority="11" rank="2"/>
  </conditionalFormatting>
  <conditionalFormatting sqref="AD32:AD36">
    <cfRule type="top10" dxfId="748" priority="10" rank="1"/>
  </conditionalFormatting>
  <conditionalFormatting sqref="AE3:AE36">
    <cfRule type="cellIs" dxfId="747" priority="1" operator="equal">
      <formula>2</formula>
    </cfRule>
  </conditionalFormatting>
  <conditionalFormatting sqref="AF3:AF5">
    <cfRule type="top10" dxfId="746" priority="22" rank="1"/>
  </conditionalFormatting>
  <conditionalFormatting sqref="AF6:AF10">
    <cfRule type="top10" dxfId="745" priority="21" rank="1"/>
  </conditionalFormatting>
  <conditionalFormatting sqref="AF11:AF18">
    <cfRule type="top10" dxfId="744" priority="20" rank="2"/>
  </conditionalFormatting>
  <conditionalFormatting sqref="AF19:AF23">
    <cfRule type="top10" dxfId="743" priority="19" rank="1"/>
  </conditionalFormatting>
  <conditionalFormatting sqref="AF24:AF31">
    <cfRule type="top10" dxfId="742" priority="18" rank="2"/>
  </conditionalFormatting>
  <conditionalFormatting sqref="AF32:AF36">
    <cfRule type="top10" dxfId="741" priority="17" rank="1"/>
  </conditionalFormatting>
  <conditionalFormatting sqref="AG3:AG36">
    <cfRule type="cellIs" dxfId="740" priority="16" operator="greaterThan">
      <formula>0</formula>
    </cfRule>
  </conditionalFormatting>
  <conditionalFormatting sqref="AH3:AH5">
    <cfRule type="top10" dxfId="739" priority="7" bottom="1" rank="1"/>
  </conditionalFormatting>
  <conditionalFormatting sqref="AH6:AH10">
    <cfRule type="top10" dxfId="738" priority="6" bottom="1" rank="1"/>
  </conditionalFormatting>
  <conditionalFormatting sqref="AH11:AH18">
    <cfRule type="top10" dxfId="737" priority="5" bottom="1" rank="2"/>
  </conditionalFormatting>
  <conditionalFormatting sqref="AH19:AH23">
    <cfRule type="top10" dxfId="736" priority="4" bottom="1" rank="1"/>
  </conditionalFormatting>
  <conditionalFormatting sqref="AH1:AI1">
    <cfRule type="cellIs" dxfId="735" priority="8" operator="equal">
      <formula>2</formula>
    </cfRule>
    <cfRule type="cellIs" dxfId="734" priority="9" operator="equal">
      <formula>1</formula>
    </cfRule>
  </conditionalFormatting>
  <conditionalFormatting sqref="AI24:AI31">
    <cfRule type="top10" dxfId="733" priority="3" rank="2"/>
  </conditionalFormatting>
  <conditionalFormatting sqref="AI32:AI36">
    <cfRule type="top10" dxfId="732" priority="2" rank="1"/>
  </conditionalFormatting>
  <pageMargins left="0.7" right="0.7" top="0.75" bottom="0.75" header="0" footer="0"/>
  <pageSetup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DDE5-2D68-4C06-A9FC-88DE6C55FD1B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W29" sqref="W29"/>
      <selection pane="topRight" activeCell="W29" sqref="W29"/>
      <selection pane="bottomLeft" activeCell="W29" sqref="W29"/>
      <selection pane="bottomRight" activeCell="BD42" sqref="BD42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W39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332" t="s">
        <v>164</v>
      </c>
      <c r="W3" s="169">
        <f t="shared" ref="W3:W36" si="0">COUNTIF($C$2:$C$123,V3)+COUNTIF($S$2:$S$123,V3)</f>
        <v>5</v>
      </c>
      <c r="X3" s="164">
        <f t="shared" ref="X3:X36" si="1">SUMIF($C$2:$C$123,V3,$F$2:$F$123)+SUMIF($S$2:$S$123,V3,$M$2:$M$123)</f>
        <v>4</v>
      </c>
      <c r="Y3" s="164">
        <f t="shared" ref="Y3:Y36" si="2">SUMIF($C$2:$C$123,V3,$G$2:$G$123)+SUMIF($S$2:$S$123,V3,$N$2:$N$123)</f>
        <v>2</v>
      </c>
      <c r="Z3" s="164">
        <f t="shared" ref="Z3:Z36" si="3">SUMIF($C$2:$C$123,V3,$H$2:$H$123)+SUMIF($S$2:$S$123,V3,$O$2:$O$123)</f>
        <v>1</v>
      </c>
      <c r="AA3" s="164">
        <f>SUMIF($C$2:$C$123,V3,$I$2:$I$123)+SUMIF($S$2:$S$123,V3,$P$2:P$123)</f>
        <v>3</v>
      </c>
      <c r="AB3" s="174">
        <f t="shared" ref="AB3:AB36" si="4">SUMIF($C$2:$C$123,V3,$J$2:$J$123)+SUMIF($S$2:$S$123,V3,$Q$2:$Q$123)</f>
        <v>1</v>
      </c>
      <c r="AC3" s="180">
        <f t="shared" ref="AC3:AC36" si="5">SUMIF($C$2:$C$123,V3,$E$2:$E$123)+SUMIF($S$2:$S$123,V3,$L$2:$L$123)</f>
        <v>6</v>
      </c>
      <c r="AD3" s="183">
        <f t="shared" ref="AD3:AD36" si="6">IFERROR(IF(W3&gt;=($AI$42*$AI$43),(AC3)/(W3*3),"-"),"-")</f>
        <v>0.4</v>
      </c>
      <c r="AE3" s="180">
        <f>IF(W3&gt;0,IF(AH3=MIN($AH$3:$AH$5),2,0),)</f>
        <v>2</v>
      </c>
      <c r="AF3" s="190">
        <f>IF(W3&gt;0,IF(AD3=MAX($AD$3:$AD$5),AC3+AE3+2,AC3+AE3),)</f>
        <v>10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0.4</v>
      </c>
      <c r="AI3" s="206">
        <f>IFERROR(IF(W3&gt;=($AI$42*$AI$43),X3/W3,"-"),"-")</f>
        <v>0.8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199</v>
      </c>
      <c r="D4" s="49">
        <f>SUM(D5:D14)</f>
        <v>0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0</v>
      </c>
      <c r="S4" s="149" t="s">
        <v>198</v>
      </c>
      <c r="T4" s="34"/>
      <c r="U4" s="159" t="s">
        <v>18</v>
      </c>
      <c r="V4" s="333" t="s">
        <v>205</v>
      </c>
      <c r="W4" s="170">
        <f t="shared" si="0"/>
        <v>5</v>
      </c>
      <c r="X4" s="52">
        <f t="shared" si="1"/>
        <v>2</v>
      </c>
      <c r="Y4" s="52">
        <f t="shared" si="2"/>
        <v>4</v>
      </c>
      <c r="Z4" s="52">
        <f t="shared" si="3"/>
        <v>1</v>
      </c>
      <c r="AA4" s="52">
        <f>SUMIF($C$2:$C$123,V4,$I$2:$I$123)+SUMIF($S$2:$S$123,V4,$P$2:P$123)</f>
        <v>3</v>
      </c>
      <c r="AB4" s="171">
        <f t="shared" si="4"/>
        <v>1</v>
      </c>
      <c r="AC4" s="178">
        <f t="shared" si="5"/>
        <v>6</v>
      </c>
      <c r="AD4" s="181">
        <f t="shared" si="6"/>
        <v>0.4</v>
      </c>
      <c r="AE4" s="178">
        <f>IF(W4&gt;0,IF(AH4=MIN($AH$3:$AH$5),2,0),)</f>
        <v>0</v>
      </c>
      <c r="AF4" s="191">
        <f>IF(W4&gt;0,IF(AD4=MAX($AD$3:$AD$5),AC4+AE4+2,AC4+AE4),)</f>
        <v>8</v>
      </c>
      <c r="AG4" s="187">
        <f t="shared" si="7"/>
        <v>0</v>
      </c>
      <c r="AH4" s="53">
        <f t="shared" si="8"/>
        <v>0.8</v>
      </c>
      <c r="AI4" s="207">
        <f t="shared" ref="AI4:AI36" si="9">IFERROR(IF(W4&gt;=($AI$42*$AI$43),X4/W4,"-"),"-")</f>
        <v>0.4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164</v>
      </c>
      <c r="D5" s="56"/>
      <c r="E5" s="56">
        <f t="shared" ref="E5:E14" si="10">IF((C5=""),0,IF($D$4=$R$4,1,IF($D$4&gt;$R$4,3,IF($D$4&lt;$R$4,0))))</f>
        <v>1</v>
      </c>
      <c r="F5" s="56">
        <f t="shared" ref="F5:F14" si="11">$D$4</f>
        <v>0</v>
      </c>
      <c r="G5" s="56">
        <f t="shared" ref="G5:G14" si="12">$R$4</f>
        <v>0</v>
      </c>
      <c r="H5" s="56">
        <f t="shared" ref="H5:H14" si="13">IF((C5=""),0,IF($D$4&gt;$R$4,1,0))</f>
        <v>0</v>
      </c>
      <c r="I5" s="56">
        <f t="shared" ref="I5:I14" si="14">IF((C5=""),0,IF($D$4=$R$4,1,0))</f>
        <v>1</v>
      </c>
      <c r="J5" s="56">
        <f t="shared" ref="J5:J14" si="15">IF((C5=""),0,IF($D$4&lt;$R$4,1,0))</f>
        <v>0</v>
      </c>
      <c r="K5" s="57"/>
      <c r="L5" s="56">
        <f t="shared" ref="L5:L14" si="16">IF((S5=""),0,IF($D$4=$R$4,1,IF($D$4&lt;$R$4,3,IF($D$4&gt;$R$4,0))))</f>
        <v>1</v>
      </c>
      <c r="M5" s="56">
        <f t="shared" ref="M5:M14" si="17">$R$4</f>
        <v>0</v>
      </c>
      <c r="N5" s="56">
        <f t="shared" ref="N5:N14" si="18">$D$4</f>
        <v>0</v>
      </c>
      <c r="O5" s="56">
        <f t="shared" ref="O5:O14" si="19">IF((S5=""),0,IF($D$4&lt;$R$4,1,0))</f>
        <v>0</v>
      </c>
      <c r="P5" s="56">
        <f t="shared" ref="P5:P14" si="20">IF((S5=""),0,IF($D$4=$R$4,1,0))</f>
        <v>1</v>
      </c>
      <c r="Q5" s="56">
        <f t="shared" ref="Q5:Q14" si="21">IF((S5=""),0,IF($D$4&gt;$R$4,1,0))</f>
        <v>0</v>
      </c>
      <c r="R5" s="56"/>
      <c r="S5" s="150" t="s">
        <v>205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150" t="s">
        <v>112</v>
      </c>
      <c r="D6" s="56"/>
      <c r="E6" s="56">
        <f t="shared" si="10"/>
        <v>1</v>
      </c>
      <c r="F6" s="56">
        <f t="shared" si="11"/>
        <v>0</v>
      </c>
      <c r="G6" s="56">
        <f t="shared" si="12"/>
        <v>0</v>
      </c>
      <c r="H6" s="56">
        <f t="shared" si="13"/>
        <v>0</v>
      </c>
      <c r="I6" s="56">
        <f t="shared" si="14"/>
        <v>1</v>
      </c>
      <c r="J6" s="56">
        <f t="shared" si="15"/>
        <v>0</v>
      </c>
      <c r="K6" s="57"/>
      <c r="L6" s="56">
        <f t="shared" si="16"/>
        <v>1</v>
      </c>
      <c r="M6" s="56">
        <f t="shared" si="17"/>
        <v>0</v>
      </c>
      <c r="N6" s="56">
        <f t="shared" si="18"/>
        <v>0</v>
      </c>
      <c r="O6" s="56">
        <f t="shared" si="19"/>
        <v>0</v>
      </c>
      <c r="P6" s="56">
        <f t="shared" si="20"/>
        <v>1</v>
      </c>
      <c r="Q6" s="56">
        <f t="shared" si="21"/>
        <v>0</v>
      </c>
      <c r="R6" s="56"/>
      <c r="S6" s="150" t="s">
        <v>84</v>
      </c>
      <c r="T6" s="34"/>
      <c r="U6" s="163" t="s">
        <v>78</v>
      </c>
      <c r="V6" s="334" t="s">
        <v>112</v>
      </c>
      <c r="W6" s="169">
        <f t="shared" si="0"/>
        <v>5</v>
      </c>
      <c r="X6" s="164">
        <f t="shared" si="1"/>
        <v>5</v>
      </c>
      <c r="Y6" s="164">
        <f t="shared" si="2"/>
        <v>1</v>
      </c>
      <c r="Z6" s="164">
        <f t="shared" si="3"/>
        <v>2</v>
      </c>
      <c r="AA6" s="164">
        <f>SUMIF($C$2:$C$123,V6,$I$2:$I$123)+SUMIF($S$2:$S$123,V6,$P$2:P$123)</f>
        <v>3</v>
      </c>
      <c r="AB6" s="174">
        <f t="shared" si="4"/>
        <v>0</v>
      </c>
      <c r="AC6" s="180">
        <f t="shared" si="5"/>
        <v>9</v>
      </c>
      <c r="AD6" s="183">
        <f t="shared" si="6"/>
        <v>0.6</v>
      </c>
      <c r="AE6" s="180">
        <f>IF(W6&gt;0,IF(AH6=MIN($AH$6:$AH$10),2,0),)</f>
        <v>2</v>
      </c>
      <c r="AF6" s="190">
        <f>IF(W6&gt;0,IF(AD6=MAX($AD$6:$AD$10),AC6+AE6+2,AC6+AE6),)</f>
        <v>13</v>
      </c>
      <c r="AG6" s="189">
        <f t="shared" si="7"/>
        <v>0</v>
      </c>
      <c r="AH6" s="165">
        <f t="shared" si="8"/>
        <v>0.2</v>
      </c>
      <c r="AI6" s="206">
        <f t="shared" si="9"/>
        <v>1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150" t="s">
        <v>146</v>
      </c>
      <c r="D7" s="56"/>
      <c r="E7" s="56">
        <f t="shared" si="10"/>
        <v>1</v>
      </c>
      <c r="F7" s="56">
        <f t="shared" si="11"/>
        <v>0</v>
      </c>
      <c r="G7" s="56">
        <f t="shared" si="12"/>
        <v>0</v>
      </c>
      <c r="H7" s="56">
        <f t="shared" si="13"/>
        <v>0</v>
      </c>
      <c r="I7" s="56">
        <f t="shared" si="14"/>
        <v>1</v>
      </c>
      <c r="J7" s="56">
        <f t="shared" si="15"/>
        <v>0</v>
      </c>
      <c r="K7" s="57"/>
      <c r="L7" s="56">
        <f t="shared" si="16"/>
        <v>1</v>
      </c>
      <c r="M7" s="56">
        <f t="shared" si="17"/>
        <v>0</v>
      </c>
      <c r="N7" s="56">
        <f t="shared" si="18"/>
        <v>0</v>
      </c>
      <c r="O7" s="56">
        <f t="shared" si="19"/>
        <v>0</v>
      </c>
      <c r="P7" s="56">
        <f t="shared" si="20"/>
        <v>1</v>
      </c>
      <c r="Q7" s="56">
        <f t="shared" si="21"/>
        <v>0</v>
      </c>
      <c r="R7" s="56"/>
      <c r="S7" s="150" t="s">
        <v>169</v>
      </c>
      <c r="T7" s="34"/>
      <c r="U7" s="166" t="s">
        <v>78</v>
      </c>
      <c r="V7" s="335" t="s">
        <v>84</v>
      </c>
      <c r="W7" s="170">
        <f t="shared" si="0"/>
        <v>5</v>
      </c>
      <c r="X7" s="52">
        <f t="shared" si="1"/>
        <v>1</v>
      </c>
      <c r="Y7" s="52">
        <f t="shared" si="2"/>
        <v>5</v>
      </c>
      <c r="Z7" s="52">
        <f t="shared" si="3"/>
        <v>0</v>
      </c>
      <c r="AA7" s="52">
        <f>SUMIF($C$2:$C$123,V7,$I$2:$I$123)+SUMIF($S$2:$S$123,V7,$P$2:P$123)</f>
        <v>3</v>
      </c>
      <c r="AB7" s="171">
        <f t="shared" si="4"/>
        <v>2</v>
      </c>
      <c r="AC7" s="178">
        <f t="shared" si="5"/>
        <v>3</v>
      </c>
      <c r="AD7" s="181">
        <f t="shared" si="6"/>
        <v>0.2</v>
      </c>
      <c r="AE7" s="178">
        <f>IF(W7&gt;0,IF(AH7=MIN($AH$6:$AH$10),2,0),)</f>
        <v>0</v>
      </c>
      <c r="AF7" s="191">
        <f>IF(W7&gt;0,IF(AD7=MAX($AD$6:$AD$10),AC7+AE7+2,AC7+AE7),)</f>
        <v>3</v>
      </c>
      <c r="AG7" s="187">
        <f t="shared" si="7"/>
        <v>0</v>
      </c>
      <c r="AH7" s="53">
        <f t="shared" si="8"/>
        <v>1</v>
      </c>
      <c r="AI7" s="207">
        <f t="shared" si="9"/>
        <v>0.2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150" t="s">
        <v>82</v>
      </c>
      <c r="D8" s="56"/>
      <c r="E8" s="56">
        <f t="shared" si="10"/>
        <v>1</v>
      </c>
      <c r="F8" s="56">
        <f t="shared" si="11"/>
        <v>0</v>
      </c>
      <c r="G8" s="56">
        <f t="shared" si="12"/>
        <v>0</v>
      </c>
      <c r="H8" s="56">
        <f t="shared" si="13"/>
        <v>0</v>
      </c>
      <c r="I8" s="56">
        <f t="shared" si="14"/>
        <v>1</v>
      </c>
      <c r="J8" s="56">
        <f t="shared" si="15"/>
        <v>0</v>
      </c>
      <c r="K8" s="57"/>
      <c r="L8" s="56">
        <f t="shared" si="16"/>
        <v>1</v>
      </c>
      <c r="M8" s="56">
        <f t="shared" si="17"/>
        <v>0</v>
      </c>
      <c r="N8" s="56">
        <f t="shared" si="18"/>
        <v>0</v>
      </c>
      <c r="O8" s="56">
        <f t="shared" si="19"/>
        <v>0</v>
      </c>
      <c r="P8" s="56">
        <f t="shared" si="20"/>
        <v>1</v>
      </c>
      <c r="Q8" s="56">
        <f t="shared" si="21"/>
        <v>0</v>
      </c>
      <c r="R8" s="56"/>
      <c r="S8" s="150" t="s">
        <v>197</v>
      </c>
      <c r="T8" s="34"/>
      <c r="U8" s="159" t="s">
        <v>78</v>
      </c>
      <c r="V8" s="197"/>
      <c r="W8" s="170">
        <f t="shared" si="0"/>
        <v>0</v>
      </c>
      <c r="X8" s="52">
        <f t="shared" si="1"/>
        <v>0</v>
      </c>
      <c r="Y8" s="52">
        <f t="shared" si="2"/>
        <v>0</v>
      </c>
      <c r="Z8" s="52">
        <f t="shared" si="3"/>
        <v>0</v>
      </c>
      <c r="AA8" s="52">
        <f>SUMIF($C$2:$C$123,V8,$I$2:$I$123)+SUMIF($S$2:$S$123,V8,$P$2:P$123)</f>
        <v>0</v>
      </c>
      <c r="AB8" s="171">
        <f t="shared" si="4"/>
        <v>0</v>
      </c>
      <c r="AC8" s="178">
        <f t="shared" si="5"/>
        <v>0</v>
      </c>
      <c r="AD8" s="181" t="str">
        <f t="shared" si="6"/>
        <v>-</v>
      </c>
      <c r="AE8" s="178">
        <f>IF(W8&gt;0,IF(AH8=MIN($AH$6:$AH$10),2,0),)</f>
        <v>0</v>
      </c>
      <c r="AF8" s="191">
        <f>IF(W8&gt;0,IF(AD8=MAX($AD$6:$AD$10),AC8+AE8+2,AC8+AE8),)</f>
        <v>0</v>
      </c>
      <c r="AG8" s="187">
        <f t="shared" si="7"/>
        <v>0</v>
      </c>
      <c r="AH8" s="53" t="str">
        <f t="shared" si="8"/>
        <v>-</v>
      </c>
      <c r="AI8" s="207" t="str">
        <f t="shared" si="9"/>
        <v>-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150" t="s">
        <v>13</v>
      </c>
      <c r="D9" s="56"/>
      <c r="E9" s="56">
        <f t="shared" si="10"/>
        <v>1</v>
      </c>
      <c r="F9" s="56">
        <f t="shared" si="11"/>
        <v>0</v>
      </c>
      <c r="G9" s="56">
        <f t="shared" si="12"/>
        <v>0</v>
      </c>
      <c r="H9" s="56">
        <f t="shared" si="13"/>
        <v>0</v>
      </c>
      <c r="I9" s="56">
        <f t="shared" si="14"/>
        <v>1</v>
      </c>
      <c r="J9" s="56">
        <f t="shared" si="15"/>
        <v>0</v>
      </c>
      <c r="K9" s="57"/>
      <c r="L9" s="56">
        <f t="shared" si="16"/>
        <v>1</v>
      </c>
      <c r="M9" s="56">
        <f t="shared" si="17"/>
        <v>0</v>
      </c>
      <c r="N9" s="56">
        <f t="shared" si="18"/>
        <v>0</v>
      </c>
      <c r="O9" s="56">
        <f t="shared" si="19"/>
        <v>0</v>
      </c>
      <c r="P9" s="56">
        <f t="shared" si="20"/>
        <v>1</v>
      </c>
      <c r="Q9" s="56">
        <f t="shared" si="21"/>
        <v>0</v>
      </c>
      <c r="R9" s="56"/>
      <c r="S9" s="150" t="s">
        <v>247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148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150" t="s">
        <v>172</v>
      </c>
      <c r="D10" s="56"/>
      <c r="E10" s="56">
        <f t="shared" si="10"/>
        <v>1</v>
      </c>
      <c r="F10" s="56">
        <f t="shared" si="11"/>
        <v>0</v>
      </c>
      <c r="G10" s="56">
        <f t="shared" si="12"/>
        <v>0</v>
      </c>
      <c r="H10" s="56">
        <f t="shared" si="13"/>
        <v>0</v>
      </c>
      <c r="I10" s="56">
        <f t="shared" si="14"/>
        <v>1</v>
      </c>
      <c r="J10" s="56">
        <f t="shared" si="15"/>
        <v>0</v>
      </c>
      <c r="K10" s="57"/>
      <c r="L10" s="56">
        <f t="shared" si="16"/>
        <v>1</v>
      </c>
      <c r="M10" s="56">
        <f t="shared" si="17"/>
        <v>0</v>
      </c>
      <c r="N10" s="56">
        <f t="shared" si="18"/>
        <v>0</v>
      </c>
      <c r="O10" s="56">
        <f t="shared" si="19"/>
        <v>0</v>
      </c>
      <c r="P10" s="56">
        <f t="shared" si="20"/>
        <v>1</v>
      </c>
      <c r="Q10" s="56">
        <f t="shared" si="21"/>
        <v>0</v>
      </c>
      <c r="R10" s="56"/>
      <c r="S10" s="150" t="s">
        <v>147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150" t="s">
        <v>143</v>
      </c>
      <c r="D11" s="56"/>
      <c r="E11" s="56">
        <f t="shared" si="10"/>
        <v>1</v>
      </c>
      <c r="F11" s="56">
        <f t="shared" si="11"/>
        <v>0</v>
      </c>
      <c r="G11" s="56">
        <f t="shared" si="12"/>
        <v>0</v>
      </c>
      <c r="H11" s="56">
        <f t="shared" si="13"/>
        <v>0</v>
      </c>
      <c r="I11" s="56">
        <f t="shared" si="14"/>
        <v>1</v>
      </c>
      <c r="J11" s="56">
        <f t="shared" si="15"/>
        <v>0</v>
      </c>
      <c r="K11" s="57"/>
      <c r="L11" s="56">
        <f t="shared" si="16"/>
        <v>1</v>
      </c>
      <c r="M11" s="56">
        <f t="shared" si="17"/>
        <v>0</v>
      </c>
      <c r="N11" s="56">
        <f t="shared" si="18"/>
        <v>0</v>
      </c>
      <c r="O11" s="56">
        <f t="shared" si="19"/>
        <v>0</v>
      </c>
      <c r="P11" s="56">
        <f t="shared" si="20"/>
        <v>1</v>
      </c>
      <c r="Q11" s="56">
        <f t="shared" si="21"/>
        <v>0</v>
      </c>
      <c r="R11" s="56"/>
      <c r="S11" s="150" t="s">
        <v>15</v>
      </c>
      <c r="T11" s="34"/>
      <c r="U11" s="168" t="s">
        <v>121</v>
      </c>
      <c r="V11" s="332" t="s">
        <v>146</v>
      </c>
      <c r="W11" s="169">
        <f t="shared" si="0"/>
        <v>4</v>
      </c>
      <c r="X11" s="164">
        <f t="shared" si="1"/>
        <v>2</v>
      </c>
      <c r="Y11" s="164">
        <f t="shared" si="2"/>
        <v>4</v>
      </c>
      <c r="Z11" s="164">
        <f t="shared" si="3"/>
        <v>1</v>
      </c>
      <c r="AA11" s="164">
        <f>SUMIF($C$2:$C$123,V11,$I$2:$I$123)+SUMIF($S$2:$S$123,V11,$P$2:P$123)</f>
        <v>2</v>
      </c>
      <c r="AB11" s="174">
        <f t="shared" si="4"/>
        <v>1</v>
      </c>
      <c r="AC11" s="180">
        <f t="shared" si="5"/>
        <v>5</v>
      </c>
      <c r="AD11" s="183">
        <f t="shared" si="6"/>
        <v>0.41666666666666669</v>
      </c>
      <c r="AE11" s="180">
        <f t="shared" ref="AE11:AE18" si="22">IF(W11&gt;0,IF(OR(SMALL($AH$11:$AH$18,2)=AH11,SMALL($AH$11:$AH$18,1)=AH11),2,0),)</f>
        <v>0</v>
      </c>
      <c r="AF11" s="190">
        <f t="shared" ref="AF11:AF18" si="23">IF(W11&gt;0,IF(OR(LARGE($AD$11:$AD$18,2)=AD11,LARGE($AD$11:$AD$18,1)=AD11),AC11+AE11+2,AC11+AE11),)</f>
        <v>5</v>
      </c>
      <c r="AG11" s="189">
        <f t="shared" si="7"/>
        <v>0</v>
      </c>
      <c r="AH11" s="165">
        <f t="shared" si="8"/>
        <v>1</v>
      </c>
      <c r="AI11" s="206">
        <f t="shared" si="9"/>
        <v>0.5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150" t="s">
        <v>148</v>
      </c>
      <c r="D12" s="56"/>
      <c r="E12" s="56">
        <f t="shared" si="10"/>
        <v>1</v>
      </c>
      <c r="F12" s="56">
        <f t="shared" si="11"/>
        <v>0</v>
      </c>
      <c r="G12" s="56">
        <f t="shared" si="12"/>
        <v>0</v>
      </c>
      <c r="H12" s="56">
        <f t="shared" si="13"/>
        <v>0</v>
      </c>
      <c r="I12" s="56">
        <f t="shared" si="14"/>
        <v>1</v>
      </c>
      <c r="J12" s="56">
        <f t="shared" si="15"/>
        <v>0</v>
      </c>
      <c r="K12" s="57"/>
      <c r="L12" s="56">
        <f t="shared" si="16"/>
        <v>1</v>
      </c>
      <c r="M12" s="56">
        <f t="shared" si="17"/>
        <v>0</v>
      </c>
      <c r="N12" s="56">
        <f t="shared" si="18"/>
        <v>0</v>
      </c>
      <c r="O12" s="56">
        <f t="shared" si="19"/>
        <v>0</v>
      </c>
      <c r="P12" s="56">
        <f t="shared" si="20"/>
        <v>1</v>
      </c>
      <c r="Q12" s="56">
        <f t="shared" si="21"/>
        <v>0</v>
      </c>
      <c r="R12" s="56"/>
      <c r="S12" s="150" t="s">
        <v>174</v>
      </c>
      <c r="T12" s="34"/>
      <c r="U12" s="159" t="s">
        <v>121</v>
      </c>
      <c r="V12" s="333" t="s">
        <v>82</v>
      </c>
      <c r="W12" s="170">
        <f t="shared" si="0"/>
        <v>4</v>
      </c>
      <c r="X12" s="52">
        <f t="shared" si="1"/>
        <v>2</v>
      </c>
      <c r="Y12" s="52">
        <f t="shared" si="2"/>
        <v>4</v>
      </c>
      <c r="Z12" s="52">
        <f t="shared" si="3"/>
        <v>1</v>
      </c>
      <c r="AA12" s="52">
        <f>SUMIF($C$2:$C$123,V12,$I$2:$I$123)+SUMIF($S$2:$S$123,V12,$P$2:P$123)</f>
        <v>2</v>
      </c>
      <c r="AB12" s="171">
        <f t="shared" si="4"/>
        <v>1</v>
      </c>
      <c r="AC12" s="178">
        <f t="shared" si="5"/>
        <v>5</v>
      </c>
      <c r="AD12" s="181">
        <f t="shared" si="6"/>
        <v>0.41666666666666669</v>
      </c>
      <c r="AE12" s="178">
        <f t="shared" si="22"/>
        <v>0</v>
      </c>
      <c r="AF12" s="191">
        <f t="shared" si="23"/>
        <v>5</v>
      </c>
      <c r="AG12" s="187">
        <f t="shared" si="7"/>
        <v>0</v>
      </c>
      <c r="AH12" s="53">
        <f t="shared" si="8"/>
        <v>1</v>
      </c>
      <c r="AI12" s="207">
        <f t="shared" si="9"/>
        <v>0.5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0</v>
      </c>
      <c r="G13" s="56">
        <f t="shared" si="12"/>
        <v>0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0</v>
      </c>
      <c r="N13" s="56">
        <f t="shared" si="18"/>
        <v>0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333" t="s">
        <v>169</v>
      </c>
      <c r="W13" s="170">
        <f t="shared" si="0"/>
        <v>4</v>
      </c>
      <c r="X13" s="52">
        <f t="shared" si="1"/>
        <v>3</v>
      </c>
      <c r="Y13" s="52">
        <f t="shared" si="2"/>
        <v>0</v>
      </c>
      <c r="Z13" s="52">
        <f t="shared" si="3"/>
        <v>1</v>
      </c>
      <c r="AA13" s="52">
        <f>SUMIF($C$2:$C$123,V13,$I$2:$I$123)+SUMIF($S$2:$S$123,V13,$P$2:P$123)</f>
        <v>3</v>
      </c>
      <c r="AB13" s="171">
        <f t="shared" si="4"/>
        <v>0</v>
      </c>
      <c r="AC13" s="178">
        <f t="shared" si="5"/>
        <v>6</v>
      </c>
      <c r="AD13" s="181">
        <f t="shared" si="6"/>
        <v>0.5</v>
      </c>
      <c r="AE13" s="178">
        <f t="shared" si="22"/>
        <v>2</v>
      </c>
      <c r="AF13" s="191">
        <f t="shared" si="23"/>
        <v>10</v>
      </c>
      <c r="AG13" s="187">
        <f t="shared" si="7"/>
        <v>0</v>
      </c>
      <c r="AH13" s="53">
        <f t="shared" si="8"/>
        <v>0</v>
      </c>
      <c r="AI13" s="207">
        <f t="shared" si="9"/>
        <v>0.75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0</v>
      </c>
      <c r="G14" s="67">
        <f t="shared" si="12"/>
        <v>0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0</v>
      </c>
      <c r="N14" s="67">
        <f t="shared" si="18"/>
        <v>0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333" t="s">
        <v>197</v>
      </c>
      <c r="W14" s="170">
        <f t="shared" si="0"/>
        <v>4</v>
      </c>
      <c r="X14" s="52">
        <f t="shared" si="1"/>
        <v>3</v>
      </c>
      <c r="Y14" s="52">
        <f t="shared" si="2"/>
        <v>0</v>
      </c>
      <c r="Z14" s="52">
        <f t="shared" si="3"/>
        <v>1</v>
      </c>
      <c r="AA14" s="52">
        <f>SUMIF($C$2:$C$123,V14,$I$2:$I$123)+SUMIF($S$2:$S$123,V14,$P$2:P$123)</f>
        <v>3</v>
      </c>
      <c r="AB14" s="171">
        <f t="shared" si="4"/>
        <v>0</v>
      </c>
      <c r="AC14" s="178">
        <f t="shared" si="5"/>
        <v>6</v>
      </c>
      <c r="AD14" s="181">
        <f t="shared" si="6"/>
        <v>0.5</v>
      </c>
      <c r="AE14" s="178">
        <f t="shared" si="22"/>
        <v>2</v>
      </c>
      <c r="AF14" s="191">
        <f t="shared" si="23"/>
        <v>10</v>
      </c>
      <c r="AG14" s="187">
        <f t="shared" si="7"/>
        <v>0</v>
      </c>
      <c r="AH14" s="53">
        <f t="shared" si="8"/>
        <v>0</v>
      </c>
      <c r="AI14" s="207">
        <f t="shared" si="9"/>
        <v>0.75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/>
      <c r="W15" s="170">
        <f t="shared" si="0"/>
        <v>0</v>
      </c>
      <c r="X15" s="52">
        <f t="shared" si="1"/>
        <v>0</v>
      </c>
      <c r="Y15" s="52">
        <f t="shared" si="2"/>
        <v>0</v>
      </c>
      <c r="Z15" s="52">
        <f t="shared" si="3"/>
        <v>0</v>
      </c>
      <c r="AA15" s="52">
        <f>SUMIF($C$2:$C$123,V15,$I$2:$I$123)+SUMIF($S$2:$S$123,V15,$P$2:P$123)</f>
        <v>0</v>
      </c>
      <c r="AB15" s="171">
        <f t="shared" si="4"/>
        <v>0</v>
      </c>
      <c r="AC15" s="178">
        <f t="shared" si="5"/>
        <v>0</v>
      </c>
      <c r="AD15" s="181" t="str">
        <f t="shared" si="6"/>
        <v>-</v>
      </c>
      <c r="AE15" s="178">
        <f t="shared" si="22"/>
        <v>0</v>
      </c>
      <c r="AF15" s="191">
        <f t="shared" si="23"/>
        <v>0</v>
      </c>
      <c r="AG15" s="187">
        <f t="shared" si="7"/>
        <v>0</v>
      </c>
      <c r="AH15" s="53" t="str">
        <f t="shared" si="8"/>
        <v>-</v>
      </c>
      <c r="AI15" s="207" t="str">
        <f t="shared" si="9"/>
        <v>-</v>
      </c>
      <c r="AJ15" s="34"/>
      <c r="AS15" s="97"/>
      <c r="AT15" s="294"/>
      <c r="AU15" s="288"/>
      <c r="AV15" s="426" t="s">
        <v>143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172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/>
      <c r="W16" s="170">
        <f t="shared" si="0"/>
        <v>0</v>
      </c>
      <c r="X16" s="52">
        <f t="shared" si="1"/>
        <v>0</v>
      </c>
      <c r="Y16" s="52">
        <f t="shared" si="2"/>
        <v>0</v>
      </c>
      <c r="Z16" s="52">
        <f t="shared" si="3"/>
        <v>0</v>
      </c>
      <c r="AA16" s="52">
        <f>SUMIF($C$2:$C$123,V16,$I$2:$I$123)+SUMIF($S$2:$S$123,V16,$P$2:P$123)</f>
        <v>0</v>
      </c>
      <c r="AB16" s="171">
        <f t="shared" si="4"/>
        <v>0</v>
      </c>
      <c r="AC16" s="178">
        <f t="shared" si="5"/>
        <v>0</v>
      </c>
      <c r="AD16" s="181" t="str">
        <f t="shared" si="6"/>
        <v>-</v>
      </c>
      <c r="AE16" s="178">
        <f t="shared" si="22"/>
        <v>0</v>
      </c>
      <c r="AF16" s="191">
        <f t="shared" si="23"/>
        <v>0</v>
      </c>
      <c r="AG16" s="187">
        <f t="shared" si="7"/>
        <v>0</v>
      </c>
      <c r="AH16" s="53" t="str">
        <f t="shared" si="8"/>
        <v>-</v>
      </c>
      <c r="AI16" s="207" t="str">
        <f t="shared" si="9"/>
        <v>-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Branco</v>
      </c>
      <c r="D17" s="49">
        <f>SUM(D18:D27)</f>
        <v>1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2</v>
      </c>
      <c r="S17" s="48" t="str">
        <f>C4</f>
        <v>Preto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Ralph</v>
      </c>
      <c r="D18" s="56"/>
      <c r="E18" s="56">
        <f t="shared" ref="E18:E27" si="24">IF((C18=""),0,IF($D$17=$R$17,1,IF($D$17&gt;$R$17,3,IF($D$17&lt;$R$17,0))))</f>
        <v>0</v>
      </c>
      <c r="F18" s="56">
        <f t="shared" ref="F18:F27" si="25">$D$17</f>
        <v>1</v>
      </c>
      <c r="G18" s="56">
        <f t="shared" ref="G18:G27" si="26">$R$17</f>
        <v>2</v>
      </c>
      <c r="H18" s="56">
        <f t="shared" ref="H18:H27" si="27">IF((C18=""),0,IF($D$17&gt;$R$17,1,0))</f>
        <v>0</v>
      </c>
      <c r="I18" s="56">
        <f t="shared" ref="I18:I27" si="28">IF((C18=""),0,IF($D$17=$R$17,1,0))</f>
        <v>0</v>
      </c>
      <c r="J18" s="56">
        <f t="shared" ref="J18:J27" si="29">IF((C18=""),0,IF($D$17&lt;$R$17,1,0))</f>
        <v>1</v>
      </c>
      <c r="K18" s="57"/>
      <c r="L18" s="56">
        <f t="shared" ref="L18:L27" si="30">IF((S18=""),0,IF($D$17=$R$17,1,IF($D$17&lt;$R$17,3,IF($D$17&gt;$R$17,0))))</f>
        <v>3</v>
      </c>
      <c r="M18" s="56">
        <f t="shared" ref="M18:M27" si="31">$R$17</f>
        <v>2</v>
      </c>
      <c r="N18" s="56">
        <f t="shared" ref="N18:N27" si="32">$D$17</f>
        <v>1</v>
      </c>
      <c r="O18" s="56">
        <f t="shared" ref="O18:O27" si="33">IF((S18=""),0,IF($D$17&lt;$R$17,1,0))</f>
        <v>1</v>
      </c>
      <c r="P18" s="56">
        <f t="shared" ref="P18:P27" si="34">IF((S18=""),0,IF($D$17=$R$17,1,0))</f>
        <v>0</v>
      </c>
      <c r="Q18" s="56">
        <f t="shared" ref="Q18:Q27" si="35">IF((S18=""),0,IF($D$17&gt;$R$17,1,0))</f>
        <v>0</v>
      </c>
      <c r="R18" s="56"/>
      <c r="S18" s="55" t="str">
        <f>$S$5</f>
        <v>Jean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150" t="s">
        <v>84</v>
      </c>
      <c r="D19" s="56"/>
      <c r="E19" s="56">
        <f t="shared" si="24"/>
        <v>0</v>
      </c>
      <c r="F19" s="56">
        <f t="shared" si="25"/>
        <v>1</v>
      </c>
      <c r="G19" s="56">
        <f t="shared" si="26"/>
        <v>2</v>
      </c>
      <c r="H19" s="56">
        <f t="shared" si="27"/>
        <v>0</v>
      </c>
      <c r="I19" s="56">
        <f t="shared" si="28"/>
        <v>0</v>
      </c>
      <c r="J19" s="56">
        <f t="shared" si="29"/>
        <v>1</v>
      </c>
      <c r="K19" s="57"/>
      <c r="L19" s="56">
        <f t="shared" si="30"/>
        <v>3</v>
      </c>
      <c r="M19" s="56">
        <f t="shared" si="31"/>
        <v>2</v>
      </c>
      <c r="N19" s="56">
        <f t="shared" si="32"/>
        <v>1</v>
      </c>
      <c r="O19" s="56">
        <f t="shared" si="33"/>
        <v>1</v>
      </c>
      <c r="P19" s="56">
        <f t="shared" si="34"/>
        <v>0</v>
      </c>
      <c r="Q19" s="56">
        <f t="shared" si="35"/>
        <v>0</v>
      </c>
      <c r="R19" s="56"/>
      <c r="S19" s="150" t="s">
        <v>112</v>
      </c>
      <c r="T19" s="34"/>
      <c r="U19" s="169" t="s">
        <v>83</v>
      </c>
      <c r="V19" s="332" t="s">
        <v>13</v>
      </c>
      <c r="W19" s="169">
        <f t="shared" si="0"/>
        <v>5</v>
      </c>
      <c r="X19" s="164">
        <f t="shared" si="1"/>
        <v>5</v>
      </c>
      <c r="Y19" s="164">
        <f t="shared" si="2"/>
        <v>1</v>
      </c>
      <c r="Z19" s="164">
        <f t="shared" si="3"/>
        <v>2</v>
      </c>
      <c r="AA19" s="164">
        <f>SUMIF($C$2:$C$123,V19,$I$2:$I$123)+SUMIF($S$2:$S$123,V19,$P$2:P$123)</f>
        <v>3</v>
      </c>
      <c r="AB19" s="174">
        <f t="shared" si="4"/>
        <v>0</v>
      </c>
      <c r="AC19" s="180">
        <f t="shared" si="5"/>
        <v>9</v>
      </c>
      <c r="AD19" s="183">
        <f t="shared" si="6"/>
        <v>0.6</v>
      </c>
      <c r="AE19" s="180">
        <f>IF(W19&gt;0,IF(AH19=MIN($AH$19:$AH$23),2,0),)</f>
        <v>2</v>
      </c>
      <c r="AF19" s="190">
        <f>IF(W19&gt;0,IF(AD19=MAX($AD$19:$AD$23),AC19+AE19+2,AC19+AE19),)</f>
        <v>13</v>
      </c>
      <c r="AG19" s="189">
        <f t="shared" si="7"/>
        <v>1</v>
      </c>
      <c r="AH19" s="165">
        <f t="shared" si="8"/>
        <v>0.2</v>
      </c>
      <c r="AI19" s="206">
        <f t="shared" si="9"/>
        <v>1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150" t="s">
        <v>270</v>
      </c>
      <c r="D20" s="56"/>
      <c r="E20" s="56">
        <f t="shared" si="24"/>
        <v>0</v>
      </c>
      <c r="F20" s="56">
        <f t="shared" si="25"/>
        <v>1</v>
      </c>
      <c r="G20" s="56">
        <f t="shared" si="26"/>
        <v>2</v>
      </c>
      <c r="H20" s="56">
        <f t="shared" si="27"/>
        <v>0</v>
      </c>
      <c r="I20" s="56">
        <f t="shared" si="28"/>
        <v>0</v>
      </c>
      <c r="J20" s="56">
        <f t="shared" si="29"/>
        <v>1</v>
      </c>
      <c r="K20" s="57"/>
      <c r="L20" s="56">
        <f t="shared" si="30"/>
        <v>3</v>
      </c>
      <c r="M20" s="56">
        <f t="shared" si="31"/>
        <v>2</v>
      </c>
      <c r="N20" s="56">
        <f t="shared" si="32"/>
        <v>1</v>
      </c>
      <c r="O20" s="56">
        <f t="shared" si="33"/>
        <v>1</v>
      </c>
      <c r="P20" s="56">
        <f t="shared" si="34"/>
        <v>0</v>
      </c>
      <c r="Q20" s="56">
        <f t="shared" si="35"/>
        <v>0</v>
      </c>
      <c r="R20" s="56"/>
      <c r="S20" s="150" t="s">
        <v>146</v>
      </c>
      <c r="T20" s="34"/>
      <c r="U20" s="159" t="s">
        <v>83</v>
      </c>
      <c r="V20" s="333" t="s">
        <v>247</v>
      </c>
      <c r="W20" s="170">
        <f t="shared" si="0"/>
        <v>3</v>
      </c>
      <c r="X20" s="52">
        <f t="shared" si="1"/>
        <v>1</v>
      </c>
      <c r="Y20" s="52">
        <f t="shared" si="2"/>
        <v>2</v>
      </c>
      <c r="Z20" s="52">
        <f t="shared" si="3"/>
        <v>0</v>
      </c>
      <c r="AA20" s="52">
        <f>SUMIF($C$2:$C$123,V20,$I$2:$I$123)+SUMIF($S$2:$S$123,V20,$P$2:P$123)</f>
        <v>2</v>
      </c>
      <c r="AB20" s="171">
        <f t="shared" si="4"/>
        <v>1</v>
      </c>
      <c r="AC20" s="178">
        <f t="shared" si="5"/>
        <v>2</v>
      </c>
      <c r="AD20" s="181">
        <f t="shared" si="6"/>
        <v>0.22222222222222221</v>
      </c>
      <c r="AE20" s="178">
        <f>IF(W20&gt;0,IF(AH20=MIN($AH$19:$AH$23),2,0),)</f>
        <v>0</v>
      </c>
      <c r="AF20" s="191">
        <f>IF(W20&gt;0,IF(AD20=MAX($AD$19:$AD$23),AC20+AE20+2,AC20+AE20),)</f>
        <v>2</v>
      </c>
      <c r="AG20" s="187">
        <f t="shared" si="7"/>
        <v>1</v>
      </c>
      <c r="AH20" s="53">
        <f t="shared" si="8"/>
        <v>0.66666666666666663</v>
      </c>
      <c r="AI20" s="207">
        <f t="shared" si="9"/>
        <v>0.33333333333333331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150" t="s">
        <v>279</v>
      </c>
      <c r="D21" s="56"/>
      <c r="E21" s="56">
        <f t="shared" si="24"/>
        <v>0</v>
      </c>
      <c r="F21" s="56">
        <f t="shared" si="25"/>
        <v>1</v>
      </c>
      <c r="G21" s="56">
        <f t="shared" si="26"/>
        <v>2</v>
      </c>
      <c r="H21" s="56">
        <f t="shared" si="27"/>
        <v>0</v>
      </c>
      <c r="I21" s="56">
        <f t="shared" si="28"/>
        <v>0</v>
      </c>
      <c r="J21" s="56">
        <f t="shared" si="29"/>
        <v>1</v>
      </c>
      <c r="K21" s="57"/>
      <c r="L21" s="56">
        <f t="shared" si="30"/>
        <v>3</v>
      </c>
      <c r="M21" s="56">
        <f t="shared" si="31"/>
        <v>2</v>
      </c>
      <c r="N21" s="56">
        <f t="shared" si="32"/>
        <v>1</v>
      </c>
      <c r="O21" s="56">
        <f t="shared" si="33"/>
        <v>1</v>
      </c>
      <c r="P21" s="56">
        <f t="shared" si="34"/>
        <v>0</v>
      </c>
      <c r="Q21" s="56">
        <f t="shared" si="35"/>
        <v>0</v>
      </c>
      <c r="R21" s="56"/>
      <c r="S21" s="150" t="s">
        <v>82</v>
      </c>
      <c r="T21" s="34"/>
      <c r="U21" s="159" t="s">
        <v>83</v>
      </c>
      <c r="V21" s="197"/>
      <c r="W21" s="170">
        <f t="shared" si="0"/>
        <v>0</v>
      </c>
      <c r="X21" s="52">
        <f t="shared" si="1"/>
        <v>0</v>
      </c>
      <c r="Y21" s="52">
        <f t="shared" si="2"/>
        <v>0</v>
      </c>
      <c r="Z21" s="52">
        <f t="shared" si="3"/>
        <v>0</v>
      </c>
      <c r="AA21" s="52">
        <f>SUMIF($C$2:$C$123,V21,$I$2:$I$123)+SUMIF($S$2:$S$123,V21,$P$2:P$123)</f>
        <v>0</v>
      </c>
      <c r="AB21" s="171">
        <f t="shared" si="4"/>
        <v>0</v>
      </c>
      <c r="AC21" s="178">
        <f t="shared" si="5"/>
        <v>0</v>
      </c>
      <c r="AD21" s="181" t="str">
        <f t="shared" si="6"/>
        <v>-</v>
      </c>
      <c r="AE21" s="178">
        <f>IF(W21&gt;0,IF(AH21=MIN($AH$19:$AH$23),2,0),)</f>
        <v>0</v>
      </c>
      <c r="AF21" s="191">
        <f>IF(W21&gt;0,IF(AD21=MAX($AD$19:$AD$23),AC21+AE21+2,AC21+AE21),)</f>
        <v>0</v>
      </c>
      <c r="AG21" s="187">
        <f t="shared" si="7"/>
        <v>0</v>
      </c>
      <c r="AH21" s="53" t="str">
        <f t="shared" si="8"/>
        <v>-</v>
      </c>
      <c r="AI21" s="207" t="str">
        <f t="shared" si="9"/>
        <v>-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150" t="s">
        <v>247</v>
      </c>
      <c r="D22" s="56">
        <v>1</v>
      </c>
      <c r="E22" s="56">
        <f t="shared" si="24"/>
        <v>0</v>
      </c>
      <c r="F22" s="56">
        <f t="shared" si="25"/>
        <v>1</v>
      </c>
      <c r="G22" s="56">
        <f t="shared" si="26"/>
        <v>2</v>
      </c>
      <c r="H22" s="56">
        <f t="shared" si="27"/>
        <v>0</v>
      </c>
      <c r="I22" s="56">
        <f t="shared" si="28"/>
        <v>0</v>
      </c>
      <c r="J22" s="56">
        <f t="shared" si="29"/>
        <v>1</v>
      </c>
      <c r="K22" s="57"/>
      <c r="L22" s="56">
        <f t="shared" si="30"/>
        <v>3</v>
      </c>
      <c r="M22" s="56">
        <f t="shared" si="31"/>
        <v>2</v>
      </c>
      <c r="N22" s="56">
        <f t="shared" si="32"/>
        <v>1</v>
      </c>
      <c r="O22" s="56">
        <f t="shared" si="33"/>
        <v>1</v>
      </c>
      <c r="P22" s="56">
        <f t="shared" si="34"/>
        <v>0</v>
      </c>
      <c r="Q22" s="56">
        <f t="shared" si="35"/>
        <v>0</v>
      </c>
      <c r="R22" s="56"/>
      <c r="S22" s="150" t="s">
        <v>13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150" t="s">
        <v>147</v>
      </c>
      <c r="D23" s="56"/>
      <c r="E23" s="56">
        <f t="shared" si="24"/>
        <v>0</v>
      </c>
      <c r="F23" s="56">
        <f t="shared" si="25"/>
        <v>1</v>
      </c>
      <c r="G23" s="56">
        <f t="shared" si="26"/>
        <v>2</v>
      </c>
      <c r="H23" s="56">
        <f t="shared" si="27"/>
        <v>0</v>
      </c>
      <c r="I23" s="56">
        <f t="shared" si="28"/>
        <v>0</v>
      </c>
      <c r="J23" s="56">
        <f t="shared" si="29"/>
        <v>1</v>
      </c>
      <c r="K23" s="57"/>
      <c r="L23" s="56">
        <f t="shared" si="30"/>
        <v>3</v>
      </c>
      <c r="M23" s="56">
        <f t="shared" si="31"/>
        <v>2</v>
      </c>
      <c r="N23" s="56">
        <f t="shared" si="32"/>
        <v>1</v>
      </c>
      <c r="O23" s="56">
        <f t="shared" si="33"/>
        <v>1</v>
      </c>
      <c r="P23" s="56">
        <f t="shared" si="34"/>
        <v>0</v>
      </c>
      <c r="Q23" s="56">
        <f t="shared" si="35"/>
        <v>0</v>
      </c>
      <c r="R23" s="56"/>
      <c r="S23" s="150" t="s">
        <v>172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13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150" t="s">
        <v>15</v>
      </c>
      <c r="D24" s="56"/>
      <c r="E24" s="56">
        <f t="shared" si="24"/>
        <v>0</v>
      </c>
      <c r="F24" s="56">
        <f t="shared" si="25"/>
        <v>1</v>
      </c>
      <c r="G24" s="56">
        <f t="shared" si="26"/>
        <v>2</v>
      </c>
      <c r="H24" s="56">
        <f t="shared" si="27"/>
        <v>0</v>
      </c>
      <c r="I24" s="56">
        <f t="shared" si="28"/>
        <v>0</v>
      </c>
      <c r="J24" s="56">
        <f t="shared" si="29"/>
        <v>1</v>
      </c>
      <c r="K24" s="57"/>
      <c r="L24" s="56">
        <f t="shared" si="30"/>
        <v>3</v>
      </c>
      <c r="M24" s="56">
        <f t="shared" si="31"/>
        <v>2</v>
      </c>
      <c r="N24" s="56">
        <f t="shared" si="32"/>
        <v>1</v>
      </c>
      <c r="O24" s="56">
        <f t="shared" si="33"/>
        <v>1</v>
      </c>
      <c r="P24" s="56">
        <f t="shared" si="34"/>
        <v>0</v>
      </c>
      <c r="Q24" s="56">
        <f t="shared" si="35"/>
        <v>0</v>
      </c>
      <c r="R24" s="56">
        <v>1</v>
      </c>
      <c r="S24" s="150" t="s">
        <v>143</v>
      </c>
      <c r="T24" s="34"/>
      <c r="U24" s="163" t="s">
        <v>86</v>
      </c>
      <c r="V24" s="334" t="s">
        <v>15</v>
      </c>
      <c r="W24" s="169">
        <f t="shared" si="0"/>
        <v>5</v>
      </c>
      <c r="X24" s="164">
        <f t="shared" si="1"/>
        <v>1</v>
      </c>
      <c r="Y24" s="164">
        <f t="shared" si="2"/>
        <v>5</v>
      </c>
      <c r="Z24" s="164">
        <f t="shared" si="3"/>
        <v>0</v>
      </c>
      <c r="AA24" s="164">
        <f>SUMIF($C$2:$C$123,V24,$I$2:$I$123)+SUMIF($S$2:$S$123,V24,$P$2:P$123)</f>
        <v>3</v>
      </c>
      <c r="AB24" s="174">
        <f t="shared" si="4"/>
        <v>2</v>
      </c>
      <c r="AC24" s="180">
        <f t="shared" si="5"/>
        <v>3</v>
      </c>
      <c r="AD24" s="183">
        <f t="shared" si="6"/>
        <v>0.2</v>
      </c>
      <c r="AE24" s="180">
        <f t="shared" ref="AE24:AE31" si="36">IF(W24&gt;0,IF(OR(LARGE($AI$24:$AI$31,2)=AI24,LARGE($AI$24:$AI$31,1)=AI24),2,0),)</f>
        <v>0</v>
      </c>
      <c r="AF24" s="190">
        <f t="shared" ref="AF24:AF31" si="37">IF(W24&gt;0,IF(OR(LARGE($AD$24:$AD$31,2)=AD24,LARGE($AD$24:$AD$31,1)=AD24),AC24+AE24+2,AC24+AE24),)</f>
        <v>3</v>
      </c>
      <c r="AG24" s="189">
        <f t="shared" si="7"/>
        <v>0</v>
      </c>
      <c r="AH24" s="165">
        <f t="shared" si="8"/>
        <v>1</v>
      </c>
      <c r="AI24" s="206">
        <f t="shared" si="9"/>
        <v>0.2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150" t="s">
        <v>174</v>
      </c>
      <c r="D25" s="56"/>
      <c r="E25" s="56">
        <f t="shared" si="24"/>
        <v>0</v>
      </c>
      <c r="F25" s="56">
        <f t="shared" si="25"/>
        <v>1</v>
      </c>
      <c r="G25" s="56">
        <f t="shared" si="26"/>
        <v>2</v>
      </c>
      <c r="H25" s="56">
        <f t="shared" si="27"/>
        <v>0</v>
      </c>
      <c r="I25" s="56">
        <f t="shared" si="28"/>
        <v>0</v>
      </c>
      <c r="J25" s="56">
        <f t="shared" si="29"/>
        <v>1</v>
      </c>
      <c r="K25" s="57"/>
      <c r="L25" s="56">
        <f t="shared" si="30"/>
        <v>3</v>
      </c>
      <c r="M25" s="56">
        <f t="shared" si="31"/>
        <v>2</v>
      </c>
      <c r="N25" s="56">
        <f t="shared" si="32"/>
        <v>1</v>
      </c>
      <c r="O25" s="56">
        <f t="shared" si="33"/>
        <v>1</v>
      </c>
      <c r="P25" s="56">
        <f t="shared" si="34"/>
        <v>0</v>
      </c>
      <c r="Q25" s="56">
        <f t="shared" si="35"/>
        <v>0</v>
      </c>
      <c r="R25" s="56">
        <v>1</v>
      </c>
      <c r="S25" s="150" t="s">
        <v>148</v>
      </c>
      <c r="T25" s="34"/>
      <c r="U25" s="166" t="s">
        <v>86</v>
      </c>
      <c r="V25" s="335" t="s">
        <v>143</v>
      </c>
      <c r="W25" s="170">
        <f t="shared" si="0"/>
        <v>5</v>
      </c>
      <c r="X25" s="52">
        <f t="shared" si="1"/>
        <v>5</v>
      </c>
      <c r="Y25" s="52">
        <f t="shared" si="2"/>
        <v>1</v>
      </c>
      <c r="Z25" s="52">
        <f t="shared" si="3"/>
        <v>2</v>
      </c>
      <c r="AA25" s="52">
        <f>SUMIF($C$2:$C$123,V25,$I$2:$I$123)+SUMIF($S$2:$S$123,V25,$P$2:P$123)</f>
        <v>3</v>
      </c>
      <c r="AB25" s="171">
        <f t="shared" si="4"/>
        <v>0</v>
      </c>
      <c r="AC25" s="178">
        <f t="shared" si="5"/>
        <v>9</v>
      </c>
      <c r="AD25" s="181">
        <f t="shared" si="6"/>
        <v>0.6</v>
      </c>
      <c r="AE25" s="178">
        <f t="shared" si="36"/>
        <v>2</v>
      </c>
      <c r="AF25" s="191">
        <f t="shared" si="37"/>
        <v>13</v>
      </c>
      <c r="AG25" s="187">
        <f t="shared" si="7"/>
        <v>2</v>
      </c>
      <c r="AH25" s="53">
        <f t="shared" si="8"/>
        <v>0.2</v>
      </c>
      <c r="AI25" s="207">
        <f t="shared" si="9"/>
        <v>1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1</v>
      </c>
      <c r="G26" s="56">
        <f t="shared" si="26"/>
        <v>2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2</v>
      </c>
      <c r="N26" s="56">
        <f t="shared" si="32"/>
        <v>1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335" t="s">
        <v>147</v>
      </c>
      <c r="W26" s="170">
        <f t="shared" si="0"/>
        <v>5</v>
      </c>
      <c r="X26" s="52">
        <f t="shared" si="1"/>
        <v>1</v>
      </c>
      <c r="Y26" s="52">
        <f t="shared" si="2"/>
        <v>5</v>
      </c>
      <c r="Z26" s="52">
        <f t="shared" si="3"/>
        <v>0</v>
      </c>
      <c r="AA26" s="52">
        <f>SUMIF($C$2:$C$123,V26,$I$2:$I$123)+SUMIF($S$2:$S$123,V26,$P$2:P$123)</f>
        <v>3</v>
      </c>
      <c r="AB26" s="171">
        <f t="shared" si="4"/>
        <v>2</v>
      </c>
      <c r="AC26" s="178">
        <f t="shared" si="5"/>
        <v>3</v>
      </c>
      <c r="AD26" s="181">
        <f t="shared" si="6"/>
        <v>0.2</v>
      </c>
      <c r="AE26" s="178">
        <f t="shared" si="36"/>
        <v>0</v>
      </c>
      <c r="AF26" s="191">
        <f t="shared" si="37"/>
        <v>3</v>
      </c>
      <c r="AG26" s="187">
        <f t="shared" si="7"/>
        <v>0</v>
      </c>
      <c r="AH26" s="53">
        <f t="shared" si="8"/>
        <v>1</v>
      </c>
      <c r="AI26" s="207">
        <f t="shared" si="9"/>
        <v>0.2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1</v>
      </c>
      <c r="G27" s="67">
        <f t="shared" si="26"/>
        <v>2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2</v>
      </c>
      <c r="N27" s="67">
        <f t="shared" si="32"/>
        <v>1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335" t="s">
        <v>172</v>
      </c>
      <c r="W27" s="170">
        <f t="shared" si="0"/>
        <v>5</v>
      </c>
      <c r="X27" s="52">
        <f t="shared" si="1"/>
        <v>5</v>
      </c>
      <c r="Y27" s="52">
        <f t="shared" si="2"/>
        <v>1</v>
      </c>
      <c r="Z27" s="52">
        <f t="shared" si="3"/>
        <v>2</v>
      </c>
      <c r="AA27" s="52">
        <f>SUMIF($C$2:$C$123,V27,$I$2:$I$123)+SUMIF($S$2:$S$123,V27,$P$2:P$123)</f>
        <v>3</v>
      </c>
      <c r="AB27" s="171">
        <f t="shared" si="4"/>
        <v>0</v>
      </c>
      <c r="AC27" s="178">
        <f t="shared" si="5"/>
        <v>9</v>
      </c>
      <c r="AD27" s="181">
        <f t="shared" si="6"/>
        <v>0.6</v>
      </c>
      <c r="AE27" s="178">
        <f t="shared" si="36"/>
        <v>2</v>
      </c>
      <c r="AF27" s="191">
        <f t="shared" si="37"/>
        <v>13</v>
      </c>
      <c r="AG27" s="187">
        <f t="shared" si="7"/>
        <v>0</v>
      </c>
      <c r="AH27" s="53">
        <f t="shared" si="8"/>
        <v>0.2</v>
      </c>
      <c r="AI27" s="207">
        <f t="shared" si="9"/>
        <v>1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/>
      <c r="W28" s="170">
        <f t="shared" si="0"/>
        <v>0</v>
      </c>
      <c r="X28" s="52">
        <f t="shared" si="1"/>
        <v>0</v>
      </c>
      <c r="Y28" s="52">
        <f t="shared" si="2"/>
        <v>0</v>
      </c>
      <c r="Z28" s="52">
        <f t="shared" si="3"/>
        <v>0</v>
      </c>
      <c r="AA28" s="52">
        <f>SUMIF($C$2:$C$123,V28,$I$2:$I$123)+SUMIF($S$2:$S$123,V28,$P$2:P$123)</f>
        <v>0</v>
      </c>
      <c r="AB28" s="171">
        <f t="shared" si="4"/>
        <v>0</v>
      </c>
      <c r="AC28" s="178">
        <f t="shared" si="5"/>
        <v>0</v>
      </c>
      <c r="AD28" s="181" t="str">
        <f t="shared" si="6"/>
        <v>-</v>
      </c>
      <c r="AE28" s="178">
        <f t="shared" si="36"/>
        <v>0</v>
      </c>
      <c r="AF28" s="191">
        <f t="shared" si="37"/>
        <v>0</v>
      </c>
      <c r="AG28" s="187">
        <f t="shared" si="7"/>
        <v>0</v>
      </c>
      <c r="AH28" s="53" t="str">
        <f t="shared" si="8"/>
        <v>-</v>
      </c>
      <c r="AI28" s="207" t="str">
        <f t="shared" si="9"/>
        <v>-</v>
      </c>
      <c r="AJ28" s="34"/>
      <c r="AS28" s="97"/>
      <c r="AT28" s="294"/>
      <c r="AU28" s="425" t="s">
        <v>197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169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/>
      <c r="W29" s="170">
        <f t="shared" si="0"/>
        <v>0</v>
      </c>
      <c r="X29" s="52">
        <f t="shared" si="1"/>
        <v>0</v>
      </c>
      <c r="Y29" s="52">
        <f t="shared" si="2"/>
        <v>0</v>
      </c>
      <c r="Z29" s="52">
        <f t="shared" si="3"/>
        <v>0</v>
      </c>
      <c r="AA29" s="52">
        <f>SUMIF($C$2:$C$123,V29,$I$2:$I$123)+SUMIF($S$2:$S$123,V29,$P$2:P$123)</f>
        <v>0</v>
      </c>
      <c r="AB29" s="171">
        <f t="shared" si="4"/>
        <v>0</v>
      </c>
      <c r="AC29" s="178">
        <f t="shared" si="5"/>
        <v>0</v>
      </c>
      <c r="AD29" s="181" t="str">
        <f t="shared" si="6"/>
        <v>-</v>
      </c>
      <c r="AE29" s="178">
        <f t="shared" si="36"/>
        <v>0</v>
      </c>
      <c r="AF29" s="191">
        <f t="shared" si="37"/>
        <v>0</v>
      </c>
      <c r="AG29" s="187">
        <f t="shared" si="7"/>
        <v>0</v>
      </c>
      <c r="AH29" s="53" t="str">
        <f t="shared" si="8"/>
        <v>-</v>
      </c>
      <c r="AI29" s="207" t="str">
        <f t="shared" si="9"/>
        <v>-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Preto</v>
      </c>
      <c r="D30" s="49">
        <f>SUM(D31:D40)</f>
        <v>0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0</v>
      </c>
      <c r="S30" s="48" t="str">
        <f>S4</f>
        <v>Branco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Ralph</v>
      </c>
      <c r="D31" s="56"/>
      <c r="E31" s="56">
        <f t="shared" ref="E31:E40" si="38">IF((C31=""),0,IF($D$30=$R$30,1,IF($D$30&gt;$R$30,3,IF($D$30&lt;$R$30,0))))</f>
        <v>1</v>
      </c>
      <c r="F31" s="56">
        <f t="shared" ref="F31:F40" si="39">$D$30</f>
        <v>0</v>
      </c>
      <c r="G31" s="56">
        <f t="shared" ref="G31:G40" si="40">$R$30</f>
        <v>0</v>
      </c>
      <c r="H31" s="56">
        <f t="shared" ref="H31:H40" si="41">IF((C31=""),0,IF($D$30&gt;$R$30,1,0))</f>
        <v>0</v>
      </c>
      <c r="I31" s="56">
        <f t="shared" ref="I31:I40" si="42">IF((C31=""),0,IF($D$30=$R$30,1,0))</f>
        <v>1</v>
      </c>
      <c r="J31" s="56">
        <f t="shared" ref="J31:J40" si="43">IF((C31=""),0,IF($D$30&lt;$R$30,1,0))</f>
        <v>0</v>
      </c>
      <c r="K31" s="57"/>
      <c r="L31" s="56">
        <f t="shared" ref="L31:L40" si="44">IF((S31=""),0,IF($D$30=$R$30,1,IF($D$30&lt;$R$30,3,IF($D$30&gt;$R$30,0))))</f>
        <v>1</v>
      </c>
      <c r="M31" s="56">
        <f t="shared" ref="M31:M40" si="45">$R$30</f>
        <v>0</v>
      </c>
      <c r="N31" s="56">
        <f t="shared" ref="N31:N40" si="46">$D$30</f>
        <v>0</v>
      </c>
      <c r="O31" s="56">
        <f t="shared" ref="O31:O40" si="47">IF((S31=""),0,IF($D$30&lt;$R$30,1,0))</f>
        <v>0</v>
      </c>
      <c r="P31" s="56">
        <f t="shared" ref="P31:P40" si="48">IF((S31=""),0,IF($D$30=$R$30,1,0))</f>
        <v>1</v>
      </c>
      <c r="Q31" s="56">
        <f t="shared" ref="Q31:Q40" si="49">IF((S31=""),0,IF($D$30&gt;$R$30,1,0))</f>
        <v>0</v>
      </c>
      <c r="R31" s="56"/>
      <c r="S31" s="55" t="str">
        <f>$S$5</f>
        <v>Jean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150" t="s">
        <v>112</v>
      </c>
      <c r="D32" s="56"/>
      <c r="E32" s="56">
        <f t="shared" si="38"/>
        <v>1</v>
      </c>
      <c r="F32" s="56">
        <f t="shared" si="39"/>
        <v>0</v>
      </c>
      <c r="G32" s="56">
        <f t="shared" si="40"/>
        <v>0</v>
      </c>
      <c r="H32" s="56">
        <f t="shared" si="41"/>
        <v>0</v>
      </c>
      <c r="I32" s="56">
        <f t="shared" si="42"/>
        <v>1</v>
      </c>
      <c r="J32" s="56">
        <f t="shared" si="43"/>
        <v>0</v>
      </c>
      <c r="K32" s="57"/>
      <c r="L32" s="56">
        <f t="shared" si="44"/>
        <v>1</v>
      </c>
      <c r="M32" s="56">
        <f t="shared" si="45"/>
        <v>0</v>
      </c>
      <c r="N32" s="56">
        <f t="shared" si="46"/>
        <v>0</v>
      </c>
      <c r="O32" s="56">
        <f t="shared" si="47"/>
        <v>0</v>
      </c>
      <c r="P32" s="56">
        <f t="shared" si="48"/>
        <v>1</v>
      </c>
      <c r="Q32" s="56">
        <f t="shared" si="49"/>
        <v>0</v>
      </c>
      <c r="R32" s="56"/>
      <c r="S32" s="150" t="s">
        <v>84</v>
      </c>
      <c r="T32" s="34"/>
      <c r="U32" s="163" t="s">
        <v>16</v>
      </c>
      <c r="V32" s="334" t="s">
        <v>148</v>
      </c>
      <c r="W32" s="169">
        <f t="shared" si="0"/>
        <v>5</v>
      </c>
      <c r="X32" s="164">
        <f t="shared" si="1"/>
        <v>5</v>
      </c>
      <c r="Y32" s="164">
        <f t="shared" si="2"/>
        <v>1</v>
      </c>
      <c r="Z32" s="164">
        <f t="shared" si="3"/>
        <v>2</v>
      </c>
      <c r="AA32" s="164">
        <f>SUMIF($C$2:$C$123,V32,$I$2:$I$123)+SUMIF($S$2:$S$123,V32,$P$2:P$123)</f>
        <v>3</v>
      </c>
      <c r="AB32" s="174">
        <f t="shared" si="4"/>
        <v>0</v>
      </c>
      <c r="AC32" s="180">
        <f t="shared" si="5"/>
        <v>9</v>
      </c>
      <c r="AD32" s="183">
        <f t="shared" si="6"/>
        <v>0.6</v>
      </c>
      <c r="AE32" s="180">
        <f>IF(W32&gt;0,IF(AI32=MAX($AI$32:$AI$36),2,0),)</f>
        <v>2</v>
      </c>
      <c r="AF32" s="190">
        <f>IF(W32&gt;0,IF(AD32=MAX($AD$32:$AD$36),AC32+AE32+2,AC32+AE32),)</f>
        <v>13</v>
      </c>
      <c r="AG32" s="189">
        <f t="shared" si="7"/>
        <v>2</v>
      </c>
      <c r="AH32" s="165">
        <f t="shared" si="8"/>
        <v>0.2</v>
      </c>
      <c r="AI32" s="206">
        <f t="shared" si="9"/>
        <v>1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112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150" t="s">
        <v>169</v>
      </c>
      <c r="D33" s="56"/>
      <c r="E33" s="56">
        <f t="shared" si="38"/>
        <v>1</v>
      </c>
      <c r="F33" s="56">
        <f t="shared" si="39"/>
        <v>0</v>
      </c>
      <c r="G33" s="56">
        <f t="shared" si="40"/>
        <v>0</v>
      </c>
      <c r="H33" s="56">
        <f t="shared" si="41"/>
        <v>0</v>
      </c>
      <c r="I33" s="56">
        <f t="shared" si="42"/>
        <v>1</v>
      </c>
      <c r="J33" s="56">
        <f t="shared" si="43"/>
        <v>0</v>
      </c>
      <c r="K33" s="57"/>
      <c r="L33" s="56">
        <f t="shared" si="44"/>
        <v>1</v>
      </c>
      <c r="M33" s="56">
        <f t="shared" si="45"/>
        <v>0</v>
      </c>
      <c r="N33" s="56">
        <f t="shared" si="46"/>
        <v>0</v>
      </c>
      <c r="O33" s="56">
        <f t="shared" si="47"/>
        <v>0</v>
      </c>
      <c r="P33" s="56">
        <f t="shared" si="48"/>
        <v>1</v>
      </c>
      <c r="Q33" s="56">
        <f t="shared" si="49"/>
        <v>0</v>
      </c>
      <c r="R33" s="56"/>
      <c r="S33" s="150" t="s">
        <v>270</v>
      </c>
      <c r="T33" s="34"/>
      <c r="U33" s="166" t="s">
        <v>16</v>
      </c>
      <c r="V33" s="335" t="s">
        <v>174</v>
      </c>
      <c r="W33" s="170">
        <f t="shared" si="0"/>
        <v>3</v>
      </c>
      <c r="X33" s="52">
        <f t="shared" si="1"/>
        <v>1</v>
      </c>
      <c r="Y33" s="52">
        <f t="shared" si="2"/>
        <v>2</v>
      </c>
      <c r="Z33" s="52">
        <f t="shared" si="3"/>
        <v>0</v>
      </c>
      <c r="AA33" s="52">
        <f>SUMIF($C$2:$C$123,V33,$I$2:$I$123)+SUMIF($S$2:$S$123,V33,$P$2:P$123)</f>
        <v>2</v>
      </c>
      <c r="AB33" s="171">
        <f t="shared" si="4"/>
        <v>1</v>
      </c>
      <c r="AC33" s="178">
        <f t="shared" si="5"/>
        <v>2</v>
      </c>
      <c r="AD33" s="181">
        <f t="shared" si="6"/>
        <v>0.22222222222222221</v>
      </c>
      <c r="AE33" s="178">
        <f>IF(W33&gt;0,IF(AI33=MAX($AI$32:$AI$36),2,0),)</f>
        <v>0</v>
      </c>
      <c r="AF33" s="191">
        <f>IF(W33&gt;0,IF(AD33=MAX($AD$32:$AD$36),AC33+AE33+2,AC33+AE33),)</f>
        <v>2</v>
      </c>
      <c r="AG33" s="187">
        <f t="shared" si="7"/>
        <v>0</v>
      </c>
      <c r="AH33" s="53">
        <f t="shared" si="8"/>
        <v>0.66666666666666663</v>
      </c>
      <c r="AI33" s="207">
        <f t="shared" si="9"/>
        <v>0.33333333333333331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150" t="s">
        <v>197</v>
      </c>
      <c r="D34" s="56"/>
      <c r="E34" s="56">
        <f t="shared" si="38"/>
        <v>1</v>
      </c>
      <c r="F34" s="56">
        <f t="shared" si="39"/>
        <v>0</v>
      </c>
      <c r="G34" s="56">
        <f t="shared" si="40"/>
        <v>0</v>
      </c>
      <c r="H34" s="56">
        <f t="shared" si="41"/>
        <v>0</v>
      </c>
      <c r="I34" s="56">
        <f t="shared" si="42"/>
        <v>1</v>
      </c>
      <c r="J34" s="56">
        <f t="shared" si="43"/>
        <v>0</v>
      </c>
      <c r="K34" s="57"/>
      <c r="L34" s="56">
        <f t="shared" si="44"/>
        <v>1</v>
      </c>
      <c r="M34" s="56">
        <f t="shared" si="45"/>
        <v>0</v>
      </c>
      <c r="N34" s="56">
        <f t="shared" si="46"/>
        <v>0</v>
      </c>
      <c r="O34" s="56">
        <f t="shared" si="47"/>
        <v>0</v>
      </c>
      <c r="P34" s="56">
        <f t="shared" si="48"/>
        <v>1</v>
      </c>
      <c r="Q34" s="56">
        <f t="shared" si="49"/>
        <v>0</v>
      </c>
      <c r="R34" s="56"/>
      <c r="S34" s="150" t="s">
        <v>279</v>
      </c>
      <c r="T34" s="34"/>
      <c r="U34" s="166" t="s">
        <v>16</v>
      </c>
      <c r="V34" s="200"/>
      <c r="W34" s="170">
        <f t="shared" si="0"/>
        <v>0</v>
      </c>
      <c r="X34" s="52">
        <f t="shared" si="1"/>
        <v>0</v>
      </c>
      <c r="Y34" s="52">
        <f t="shared" si="2"/>
        <v>0</v>
      </c>
      <c r="Z34" s="52">
        <f t="shared" si="3"/>
        <v>0</v>
      </c>
      <c r="AA34" s="52">
        <f>SUMIF($C$2:$C$123,V34,$I$2:$I$123)+SUMIF($S$2:$S$123,V34,$P$2:P$123)</f>
        <v>0</v>
      </c>
      <c r="AB34" s="171">
        <f t="shared" si="4"/>
        <v>0</v>
      </c>
      <c r="AC34" s="178">
        <f t="shared" si="5"/>
        <v>0</v>
      </c>
      <c r="AD34" s="181" t="str">
        <f t="shared" si="6"/>
        <v>-</v>
      </c>
      <c r="AE34" s="178">
        <f>IF(W34&gt;0,IF(AI34=MAX($AI$32:$AI$36),2,0),)</f>
        <v>0</v>
      </c>
      <c r="AF34" s="191">
        <f>IF(W34&gt;0,IF(AD34=MAX($AD$32:$AD$36),AC34+AE34+2,AC34+AE34),)</f>
        <v>0</v>
      </c>
      <c r="AG34" s="187">
        <f t="shared" si="7"/>
        <v>0</v>
      </c>
      <c r="AH34" s="53" t="str">
        <f t="shared" si="8"/>
        <v>-</v>
      </c>
      <c r="AI34" s="207" t="str">
        <f t="shared" si="9"/>
        <v>-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150" t="s">
        <v>13</v>
      </c>
      <c r="D35" s="56"/>
      <c r="E35" s="56">
        <f t="shared" si="38"/>
        <v>1</v>
      </c>
      <c r="F35" s="56">
        <f t="shared" si="39"/>
        <v>0</v>
      </c>
      <c r="G35" s="56">
        <f t="shared" si="40"/>
        <v>0</v>
      </c>
      <c r="H35" s="56">
        <f t="shared" si="41"/>
        <v>0</v>
      </c>
      <c r="I35" s="56">
        <f t="shared" si="42"/>
        <v>1</v>
      </c>
      <c r="J35" s="56">
        <f t="shared" si="43"/>
        <v>0</v>
      </c>
      <c r="K35" s="57"/>
      <c r="L35" s="56">
        <f t="shared" si="44"/>
        <v>1</v>
      </c>
      <c r="M35" s="56">
        <f t="shared" si="45"/>
        <v>0</v>
      </c>
      <c r="N35" s="56">
        <f t="shared" si="46"/>
        <v>0</v>
      </c>
      <c r="O35" s="56">
        <f t="shared" si="47"/>
        <v>0</v>
      </c>
      <c r="P35" s="56">
        <f t="shared" si="48"/>
        <v>1</v>
      </c>
      <c r="Q35" s="56">
        <f t="shared" si="49"/>
        <v>0</v>
      </c>
      <c r="R35" s="56"/>
      <c r="S35" s="150" t="s">
        <v>247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150" t="s">
        <v>172</v>
      </c>
      <c r="D36" s="56"/>
      <c r="E36" s="56">
        <f t="shared" si="38"/>
        <v>1</v>
      </c>
      <c r="F36" s="56">
        <f t="shared" si="39"/>
        <v>0</v>
      </c>
      <c r="G36" s="56">
        <f t="shared" si="40"/>
        <v>0</v>
      </c>
      <c r="H36" s="56">
        <f t="shared" si="41"/>
        <v>0</v>
      </c>
      <c r="I36" s="56">
        <f t="shared" si="42"/>
        <v>1</v>
      </c>
      <c r="J36" s="56">
        <f t="shared" si="43"/>
        <v>0</v>
      </c>
      <c r="K36" s="57"/>
      <c r="L36" s="56">
        <f t="shared" si="44"/>
        <v>1</v>
      </c>
      <c r="M36" s="56">
        <f t="shared" si="45"/>
        <v>0</v>
      </c>
      <c r="N36" s="56">
        <f t="shared" si="46"/>
        <v>0</v>
      </c>
      <c r="O36" s="56">
        <f t="shared" si="47"/>
        <v>0</v>
      </c>
      <c r="P36" s="56">
        <f t="shared" si="48"/>
        <v>1</v>
      </c>
      <c r="Q36" s="56">
        <f t="shared" si="49"/>
        <v>0</v>
      </c>
      <c r="R36" s="56"/>
      <c r="S36" s="150" t="s">
        <v>147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164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150" t="s">
        <v>143</v>
      </c>
      <c r="D37" s="56"/>
      <c r="E37" s="56">
        <f t="shared" si="38"/>
        <v>1</v>
      </c>
      <c r="F37" s="56">
        <f t="shared" si="39"/>
        <v>0</v>
      </c>
      <c r="G37" s="56">
        <f t="shared" si="40"/>
        <v>0</v>
      </c>
      <c r="H37" s="56">
        <f t="shared" si="41"/>
        <v>0</v>
      </c>
      <c r="I37" s="56">
        <f t="shared" si="42"/>
        <v>1</v>
      </c>
      <c r="J37" s="56">
        <f t="shared" si="43"/>
        <v>0</v>
      </c>
      <c r="K37" s="57"/>
      <c r="L37" s="56">
        <f t="shared" si="44"/>
        <v>1</v>
      </c>
      <c r="M37" s="56">
        <f t="shared" si="45"/>
        <v>0</v>
      </c>
      <c r="N37" s="56">
        <f t="shared" si="46"/>
        <v>0</v>
      </c>
      <c r="O37" s="56">
        <f t="shared" si="47"/>
        <v>0</v>
      </c>
      <c r="P37" s="56">
        <f t="shared" si="48"/>
        <v>1</v>
      </c>
      <c r="Q37" s="56">
        <f t="shared" si="49"/>
        <v>0</v>
      </c>
      <c r="R37" s="56"/>
      <c r="S37" s="150" t="s">
        <v>15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6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150" t="s">
        <v>148</v>
      </c>
      <c r="D38" s="56"/>
      <c r="E38" s="56">
        <f t="shared" si="38"/>
        <v>1</v>
      </c>
      <c r="F38" s="56">
        <f t="shared" si="39"/>
        <v>0</v>
      </c>
      <c r="G38" s="56">
        <f t="shared" si="40"/>
        <v>0</v>
      </c>
      <c r="H38" s="56">
        <f t="shared" si="41"/>
        <v>0</v>
      </c>
      <c r="I38" s="56">
        <f t="shared" si="42"/>
        <v>1</v>
      </c>
      <c r="J38" s="56">
        <f t="shared" si="43"/>
        <v>0</v>
      </c>
      <c r="K38" s="57"/>
      <c r="L38" s="56">
        <f t="shared" si="44"/>
        <v>1</v>
      </c>
      <c r="M38" s="56">
        <f t="shared" si="45"/>
        <v>0</v>
      </c>
      <c r="N38" s="56">
        <f t="shared" si="46"/>
        <v>0</v>
      </c>
      <c r="O38" s="56">
        <f t="shared" si="47"/>
        <v>0</v>
      </c>
      <c r="P38" s="56">
        <f t="shared" si="48"/>
        <v>1</v>
      </c>
      <c r="Q38" s="56">
        <f t="shared" si="49"/>
        <v>0</v>
      </c>
      <c r="R38" s="56"/>
      <c r="S38" s="150" t="s">
        <v>174</v>
      </c>
      <c r="T38" s="34"/>
      <c r="U38" s="295">
        <v>15</v>
      </c>
      <c r="V38" s="338">
        <f>U38/Resumo!C159</f>
        <v>0.44117647058823528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0</v>
      </c>
      <c r="G39" s="56">
        <f t="shared" si="40"/>
        <v>0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0</v>
      </c>
      <c r="N39" s="56">
        <f t="shared" si="46"/>
        <v>0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0</v>
      </c>
      <c r="G40" s="67">
        <f t="shared" si="40"/>
        <v>0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0</v>
      </c>
      <c r="N40" s="67">
        <f t="shared" si="46"/>
        <v>0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3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18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5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Branco</v>
      </c>
      <c r="D43" s="49">
        <f>SUM(D44:D53)</f>
        <v>0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0</v>
      </c>
      <c r="S43" s="48" t="str">
        <f>C4</f>
        <v>Preto</v>
      </c>
      <c r="T43" s="34"/>
      <c r="U43" s="151" t="str">
        <f>IFERROR(VLOOKUP(V43,Resumo!$D$7:$E$147,2,FALSE),"")</f>
        <v>G</v>
      </c>
      <c r="V43" s="336" t="s">
        <v>164</v>
      </c>
      <c r="W43" s="116">
        <f t="shared" ref="W43:AC58" si="50">COUNTIFS($C$4:$C$131,$V43,$B$4:$B$131,W$42)+COUNTIFS($S$4:$S$131,$V43,$B$4:$B$131,W$42)</f>
        <v>5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Ralph</v>
      </c>
      <c r="D44" s="56"/>
      <c r="E44" s="56">
        <f t="shared" ref="E44:E53" si="51">IF((C44=""),0,IF($D$43=$R$43,1,IF($D$43&gt;$R$43,3,IF($D$43&lt;$R$43,0))))</f>
        <v>1</v>
      </c>
      <c r="F44" s="56">
        <f t="shared" ref="F44:F53" si="52">$D$43</f>
        <v>0</v>
      </c>
      <c r="G44" s="56">
        <f t="shared" ref="G44:G53" si="53">$R$43</f>
        <v>0</v>
      </c>
      <c r="H44" s="56">
        <f t="shared" ref="H44:H53" si="54">IF((C44=""),0,IF($D$43&gt;$R$43,1,0))</f>
        <v>0</v>
      </c>
      <c r="I44" s="56">
        <f t="shared" ref="I44:I53" si="55">IF((C44=""),0,IF($D$43=$R$43,1,0))</f>
        <v>1</v>
      </c>
      <c r="J44" s="56">
        <f t="shared" ref="J44:J53" si="56">IF((C44=""),0,IF($D$43&lt;$R$43,1,0))</f>
        <v>0</v>
      </c>
      <c r="K44" s="57"/>
      <c r="L44" s="56">
        <f t="shared" ref="L44:L53" si="57">IF((S44=""),0,IF($D$43=$R$43,1,IF($D$43&lt;$R$43,3,IF($D$43&gt;$R$43,0))))</f>
        <v>1</v>
      </c>
      <c r="M44" s="56">
        <f t="shared" ref="M44:M53" si="58">$R$43</f>
        <v>0</v>
      </c>
      <c r="N44" s="56">
        <f t="shared" ref="N44:N53" si="59">$D$43</f>
        <v>0</v>
      </c>
      <c r="O44" s="56">
        <f t="shared" ref="O44:O53" si="60">IF((S44=""),0,IF($D$43&lt;$R$43,1,0))</f>
        <v>0</v>
      </c>
      <c r="P44" s="56">
        <f t="shared" ref="P44:P53" si="61">IF((S44=""),0,IF($D$43=$R$43,1,0))</f>
        <v>1</v>
      </c>
      <c r="Q44" s="56">
        <f t="shared" ref="Q44:Q53" si="62">IF((S44=""),0,IF($D$43&gt;$R$43,1,0))</f>
        <v>0</v>
      </c>
      <c r="R44" s="56"/>
      <c r="S44" s="55" t="str">
        <f>$S$5</f>
        <v>Jean</v>
      </c>
      <c r="T44" s="34"/>
      <c r="U44" s="153" t="str">
        <f>IFERROR(VLOOKUP(V44,Resumo!$D$7:$E$147,2,FALSE),"")</f>
        <v/>
      </c>
      <c r="V44" s="337" t="s">
        <v>205</v>
      </c>
      <c r="W44" s="114">
        <f t="shared" si="50"/>
        <v>5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150" t="s">
        <v>84</v>
      </c>
      <c r="D45" s="56"/>
      <c r="E45" s="56">
        <f t="shared" si="51"/>
        <v>1</v>
      </c>
      <c r="F45" s="56">
        <f t="shared" si="52"/>
        <v>0</v>
      </c>
      <c r="G45" s="56">
        <f t="shared" si="53"/>
        <v>0</v>
      </c>
      <c r="H45" s="56">
        <f t="shared" si="54"/>
        <v>0</v>
      </c>
      <c r="I45" s="56">
        <f t="shared" si="55"/>
        <v>1</v>
      </c>
      <c r="J45" s="56">
        <f t="shared" si="56"/>
        <v>0</v>
      </c>
      <c r="K45" s="57"/>
      <c r="L45" s="56">
        <f t="shared" si="57"/>
        <v>1</v>
      </c>
      <c r="M45" s="56">
        <f t="shared" si="58"/>
        <v>0</v>
      </c>
      <c r="N45" s="56">
        <f t="shared" si="59"/>
        <v>0</v>
      </c>
      <c r="O45" s="56">
        <f t="shared" si="60"/>
        <v>0</v>
      </c>
      <c r="P45" s="56">
        <f t="shared" si="61"/>
        <v>1</v>
      </c>
      <c r="Q45" s="56">
        <f t="shared" si="62"/>
        <v>0</v>
      </c>
      <c r="R45" s="56"/>
      <c r="S45" s="150" t="s">
        <v>112</v>
      </c>
      <c r="T45" s="34"/>
      <c r="U45" s="153" t="str">
        <f>IFERROR(VLOOKUP(V45,Resumo!$D$7:$E$147,2,FALSE),"")</f>
        <v>M</v>
      </c>
      <c r="V45" s="337" t="s">
        <v>15</v>
      </c>
      <c r="W45" s="114">
        <f t="shared" si="50"/>
        <v>0</v>
      </c>
      <c r="X45" s="114">
        <f t="shared" si="50"/>
        <v>0</v>
      </c>
      <c r="Y45" s="114">
        <f t="shared" si="50"/>
        <v>0</v>
      </c>
      <c r="Z45" s="114">
        <f t="shared" si="50"/>
        <v>0</v>
      </c>
      <c r="AA45" s="114">
        <f t="shared" si="50"/>
        <v>0</v>
      </c>
      <c r="AB45" s="114">
        <f t="shared" si="50"/>
        <v>3</v>
      </c>
      <c r="AC45" s="154">
        <f t="shared" si="50"/>
        <v>2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150" t="s">
        <v>270</v>
      </c>
      <c r="D46" s="56"/>
      <c r="E46" s="56">
        <f t="shared" si="51"/>
        <v>1</v>
      </c>
      <c r="F46" s="56">
        <f t="shared" si="52"/>
        <v>0</v>
      </c>
      <c r="G46" s="56">
        <f t="shared" si="53"/>
        <v>0</v>
      </c>
      <c r="H46" s="56">
        <f t="shared" si="54"/>
        <v>0</v>
      </c>
      <c r="I46" s="56">
        <f t="shared" si="55"/>
        <v>1</v>
      </c>
      <c r="J46" s="56">
        <f t="shared" si="56"/>
        <v>0</v>
      </c>
      <c r="K46" s="57"/>
      <c r="L46" s="56">
        <f t="shared" si="57"/>
        <v>1</v>
      </c>
      <c r="M46" s="56">
        <f t="shared" si="58"/>
        <v>0</v>
      </c>
      <c r="N46" s="56">
        <f t="shared" si="59"/>
        <v>0</v>
      </c>
      <c r="O46" s="56">
        <f t="shared" si="60"/>
        <v>0</v>
      </c>
      <c r="P46" s="56">
        <f t="shared" si="61"/>
        <v>1</v>
      </c>
      <c r="Q46" s="56">
        <f t="shared" si="62"/>
        <v>0</v>
      </c>
      <c r="R46" s="56"/>
      <c r="S46" s="150" t="s">
        <v>169</v>
      </c>
      <c r="T46" s="34"/>
      <c r="U46" s="153" t="str">
        <f>IFERROR(VLOOKUP(V46,Resumo!$D$7:$E$147,2,FALSE),"")</f>
        <v>V</v>
      </c>
      <c r="V46" s="337" t="s">
        <v>13</v>
      </c>
      <c r="W46" s="114">
        <f t="shared" si="50"/>
        <v>0</v>
      </c>
      <c r="X46" s="114">
        <f t="shared" si="50"/>
        <v>0</v>
      </c>
      <c r="Y46" s="114">
        <f t="shared" si="50"/>
        <v>0</v>
      </c>
      <c r="Z46" s="114">
        <f t="shared" si="50"/>
        <v>0</v>
      </c>
      <c r="AA46" s="114">
        <f t="shared" si="50"/>
        <v>5</v>
      </c>
      <c r="AB46" s="114">
        <f t="shared" si="50"/>
        <v>0</v>
      </c>
      <c r="AC46" s="154">
        <f t="shared" si="50"/>
        <v>0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150" t="s">
        <v>146</v>
      </c>
      <c r="D47" s="56"/>
      <c r="E47" s="56">
        <f t="shared" si="51"/>
        <v>1</v>
      </c>
      <c r="F47" s="56">
        <f t="shared" si="52"/>
        <v>0</v>
      </c>
      <c r="G47" s="56">
        <f t="shared" si="53"/>
        <v>0</v>
      </c>
      <c r="H47" s="56">
        <f t="shared" si="54"/>
        <v>0</v>
      </c>
      <c r="I47" s="56">
        <f t="shared" si="55"/>
        <v>1</v>
      </c>
      <c r="J47" s="56">
        <f t="shared" si="56"/>
        <v>0</v>
      </c>
      <c r="K47" s="57"/>
      <c r="L47" s="56">
        <f t="shared" si="57"/>
        <v>1</v>
      </c>
      <c r="M47" s="56">
        <f t="shared" si="58"/>
        <v>0</v>
      </c>
      <c r="N47" s="56">
        <f t="shared" si="59"/>
        <v>0</v>
      </c>
      <c r="O47" s="56">
        <f t="shared" si="60"/>
        <v>0</v>
      </c>
      <c r="P47" s="56">
        <f t="shared" si="61"/>
        <v>1</v>
      </c>
      <c r="Q47" s="56">
        <f t="shared" si="62"/>
        <v>0</v>
      </c>
      <c r="R47" s="56"/>
      <c r="S47" s="150" t="s">
        <v>197</v>
      </c>
      <c r="T47" s="34"/>
      <c r="U47" s="153" t="str">
        <f>IFERROR(VLOOKUP(V47,Resumo!$D$7:$E$147,2,FALSE),"")</f>
        <v>M</v>
      </c>
      <c r="V47" s="337" t="s">
        <v>143</v>
      </c>
      <c r="W47" s="114">
        <f t="shared" si="50"/>
        <v>0</v>
      </c>
      <c r="X47" s="114">
        <f t="shared" si="50"/>
        <v>0</v>
      </c>
      <c r="Y47" s="114">
        <f t="shared" si="50"/>
        <v>0</v>
      </c>
      <c r="Z47" s="114">
        <f t="shared" si="50"/>
        <v>0</v>
      </c>
      <c r="AA47" s="114">
        <f t="shared" si="50"/>
        <v>0</v>
      </c>
      <c r="AB47" s="114">
        <f t="shared" si="50"/>
        <v>5</v>
      </c>
      <c r="AC47" s="154">
        <f t="shared" si="50"/>
        <v>0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150" t="s">
        <v>82</v>
      </c>
      <c r="D48" s="56"/>
      <c r="E48" s="56">
        <f t="shared" si="51"/>
        <v>1</v>
      </c>
      <c r="F48" s="56">
        <f t="shared" si="52"/>
        <v>0</v>
      </c>
      <c r="G48" s="56">
        <f t="shared" si="53"/>
        <v>0</v>
      </c>
      <c r="H48" s="56">
        <f t="shared" si="54"/>
        <v>0</v>
      </c>
      <c r="I48" s="56">
        <f t="shared" si="55"/>
        <v>1</v>
      </c>
      <c r="J48" s="56">
        <f t="shared" si="56"/>
        <v>0</v>
      </c>
      <c r="K48" s="57"/>
      <c r="L48" s="56">
        <f t="shared" si="57"/>
        <v>1</v>
      </c>
      <c r="M48" s="56">
        <f t="shared" si="58"/>
        <v>0</v>
      </c>
      <c r="N48" s="56">
        <f t="shared" si="59"/>
        <v>0</v>
      </c>
      <c r="O48" s="56">
        <f t="shared" si="60"/>
        <v>0</v>
      </c>
      <c r="P48" s="56">
        <f t="shared" si="61"/>
        <v>1</v>
      </c>
      <c r="Q48" s="56">
        <f t="shared" si="62"/>
        <v>0</v>
      </c>
      <c r="R48" s="56"/>
      <c r="S48" s="150" t="s">
        <v>13</v>
      </c>
      <c r="T48" s="34"/>
      <c r="U48" s="153" t="str">
        <f>IFERROR(VLOOKUP(V48,Resumo!$D$7:$E$147,2,FALSE),"")</f>
        <v>M</v>
      </c>
      <c r="V48" s="337" t="s">
        <v>147</v>
      </c>
      <c r="W48" s="114">
        <f t="shared" si="50"/>
        <v>0</v>
      </c>
      <c r="X48" s="114">
        <f t="shared" si="50"/>
        <v>0</v>
      </c>
      <c r="Y48" s="114">
        <f t="shared" si="50"/>
        <v>0</v>
      </c>
      <c r="Z48" s="114">
        <f t="shared" si="50"/>
        <v>0</v>
      </c>
      <c r="AA48" s="114">
        <f t="shared" si="50"/>
        <v>0</v>
      </c>
      <c r="AB48" s="114">
        <f t="shared" si="50"/>
        <v>5</v>
      </c>
      <c r="AC48" s="154">
        <f t="shared" si="50"/>
        <v>0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150" t="s">
        <v>147</v>
      </c>
      <c r="D49" s="56"/>
      <c r="E49" s="56">
        <f t="shared" si="51"/>
        <v>1</v>
      </c>
      <c r="F49" s="56">
        <f t="shared" si="52"/>
        <v>0</v>
      </c>
      <c r="G49" s="56">
        <f t="shared" si="53"/>
        <v>0</v>
      </c>
      <c r="H49" s="56">
        <f t="shared" si="54"/>
        <v>0</v>
      </c>
      <c r="I49" s="56">
        <f t="shared" si="55"/>
        <v>1</v>
      </c>
      <c r="J49" s="56">
        <f t="shared" si="56"/>
        <v>0</v>
      </c>
      <c r="K49" s="57"/>
      <c r="L49" s="56">
        <f t="shared" si="57"/>
        <v>1</v>
      </c>
      <c r="M49" s="56">
        <f t="shared" si="58"/>
        <v>0</v>
      </c>
      <c r="N49" s="56">
        <f t="shared" si="59"/>
        <v>0</v>
      </c>
      <c r="O49" s="56">
        <f t="shared" si="60"/>
        <v>0</v>
      </c>
      <c r="P49" s="56">
        <f t="shared" si="61"/>
        <v>1</v>
      </c>
      <c r="Q49" s="56">
        <f t="shared" si="62"/>
        <v>0</v>
      </c>
      <c r="R49" s="56"/>
      <c r="S49" s="150" t="s">
        <v>172</v>
      </c>
      <c r="T49" s="34"/>
      <c r="U49" s="153" t="str">
        <f>IFERROR(VLOOKUP(V49,Resumo!$D$7:$E$147,2,FALSE),"")</f>
        <v>L</v>
      </c>
      <c r="V49" s="337" t="s">
        <v>146</v>
      </c>
      <c r="W49" s="114">
        <f t="shared" si="50"/>
        <v>0</v>
      </c>
      <c r="X49" s="114">
        <f t="shared" si="50"/>
        <v>0</v>
      </c>
      <c r="Y49" s="114">
        <f t="shared" si="50"/>
        <v>2</v>
      </c>
      <c r="Z49" s="114">
        <f t="shared" si="50"/>
        <v>2</v>
      </c>
      <c r="AA49" s="114">
        <f t="shared" si="50"/>
        <v>0</v>
      </c>
      <c r="AB49" s="114">
        <f t="shared" si="50"/>
        <v>0</v>
      </c>
      <c r="AC49" s="154">
        <f t="shared" si="50"/>
        <v>0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150" t="s">
        <v>279</v>
      </c>
      <c r="D50" s="56"/>
      <c r="E50" s="56">
        <f t="shared" si="51"/>
        <v>1</v>
      </c>
      <c r="F50" s="56">
        <f t="shared" si="52"/>
        <v>0</v>
      </c>
      <c r="G50" s="56">
        <f t="shared" si="53"/>
        <v>0</v>
      </c>
      <c r="H50" s="56">
        <f t="shared" si="54"/>
        <v>0</v>
      </c>
      <c r="I50" s="56">
        <f t="shared" si="55"/>
        <v>1</v>
      </c>
      <c r="J50" s="56">
        <f t="shared" si="56"/>
        <v>0</v>
      </c>
      <c r="K50" s="57"/>
      <c r="L50" s="56">
        <f t="shared" si="57"/>
        <v>1</v>
      </c>
      <c r="M50" s="56">
        <f t="shared" si="58"/>
        <v>0</v>
      </c>
      <c r="N50" s="56">
        <f t="shared" si="59"/>
        <v>0</v>
      </c>
      <c r="O50" s="56">
        <f t="shared" si="60"/>
        <v>0</v>
      </c>
      <c r="P50" s="56">
        <f t="shared" si="61"/>
        <v>1</v>
      </c>
      <c r="Q50" s="56">
        <f t="shared" si="62"/>
        <v>0</v>
      </c>
      <c r="R50" s="56"/>
      <c r="S50" s="150" t="s">
        <v>143</v>
      </c>
      <c r="T50" s="34"/>
      <c r="U50" s="153" t="str">
        <f>IFERROR(VLOOKUP(V50,Resumo!$D$7:$E$147,2,FALSE),"")</f>
        <v>A</v>
      </c>
      <c r="V50" s="337" t="s">
        <v>148</v>
      </c>
      <c r="W50" s="114">
        <f t="shared" si="50"/>
        <v>0</v>
      </c>
      <c r="X50" s="114">
        <f t="shared" si="50"/>
        <v>0</v>
      </c>
      <c r="Y50" s="114">
        <f t="shared" si="50"/>
        <v>0</v>
      </c>
      <c r="Z50" s="114">
        <f t="shared" si="50"/>
        <v>0</v>
      </c>
      <c r="AA50" s="114">
        <f t="shared" si="50"/>
        <v>0</v>
      </c>
      <c r="AB50" s="114">
        <f t="shared" si="50"/>
        <v>0</v>
      </c>
      <c r="AC50" s="154">
        <f t="shared" si="50"/>
        <v>5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150" t="s">
        <v>15</v>
      </c>
      <c r="D51" s="56"/>
      <c r="E51" s="56">
        <f t="shared" si="51"/>
        <v>1</v>
      </c>
      <c r="F51" s="56">
        <f t="shared" si="52"/>
        <v>0</v>
      </c>
      <c r="G51" s="56">
        <f t="shared" si="53"/>
        <v>0</v>
      </c>
      <c r="H51" s="56">
        <f t="shared" si="54"/>
        <v>0</v>
      </c>
      <c r="I51" s="56">
        <f t="shared" si="55"/>
        <v>1</v>
      </c>
      <c r="J51" s="56">
        <f t="shared" si="56"/>
        <v>0</v>
      </c>
      <c r="K51" s="57"/>
      <c r="L51" s="56">
        <f t="shared" si="57"/>
        <v>1</v>
      </c>
      <c r="M51" s="56">
        <f t="shared" si="58"/>
        <v>0</v>
      </c>
      <c r="N51" s="56">
        <f t="shared" si="59"/>
        <v>0</v>
      </c>
      <c r="O51" s="56">
        <f t="shared" si="60"/>
        <v>0</v>
      </c>
      <c r="P51" s="56">
        <f t="shared" si="61"/>
        <v>1</v>
      </c>
      <c r="Q51" s="56">
        <f t="shared" si="62"/>
        <v>0</v>
      </c>
      <c r="R51" s="56"/>
      <c r="S51" s="150" t="s">
        <v>148</v>
      </c>
      <c r="T51" s="34"/>
      <c r="U51" s="153" t="str">
        <f>IFERROR(VLOOKUP(V51,Resumo!$D$7:$E$147,2,FALSE),"")</f>
        <v>Z</v>
      </c>
      <c r="V51" s="337" t="s">
        <v>112</v>
      </c>
      <c r="W51" s="114">
        <f t="shared" si="50"/>
        <v>0</v>
      </c>
      <c r="X51" s="114">
        <f t="shared" si="50"/>
        <v>5</v>
      </c>
      <c r="Y51" s="114">
        <f t="shared" si="50"/>
        <v>0</v>
      </c>
      <c r="Z51" s="114">
        <f t="shared" si="50"/>
        <v>0</v>
      </c>
      <c r="AA51" s="114">
        <f t="shared" si="50"/>
        <v>0</v>
      </c>
      <c r="AB51" s="114">
        <f t="shared" si="50"/>
        <v>0</v>
      </c>
      <c r="AC51" s="154">
        <f t="shared" si="50"/>
        <v>0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0</v>
      </c>
      <c r="G52" s="56">
        <f t="shared" si="53"/>
        <v>0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0</v>
      </c>
      <c r="N52" s="56">
        <f t="shared" si="59"/>
        <v>0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Z</v>
      </c>
      <c r="V52" s="337" t="s">
        <v>84</v>
      </c>
      <c r="W52" s="114">
        <f t="shared" si="50"/>
        <v>0</v>
      </c>
      <c r="X52" s="114">
        <f t="shared" si="50"/>
        <v>5</v>
      </c>
      <c r="Y52" s="114">
        <f t="shared" si="50"/>
        <v>0</v>
      </c>
      <c r="Z52" s="114">
        <f t="shared" si="50"/>
        <v>0</v>
      </c>
      <c r="AA52" s="114">
        <f t="shared" si="50"/>
        <v>0</v>
      </c>
      <c r="AB52" s="114">
        <f t="shared" si="50"/>
        <v>0</v>
      </c>
      <c r="AC52" s="154">
        <f t="shared" si="50"/>
        <v>0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0</v>
      </c>
      <c r="G53" s="67">
        <f t="shared" si="53"/>
        <v>0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0</v>
      </c>
      <c r="N53" s="67">
        <f t="shared" si="59"/>
        <v>0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M</v>
      </c>
      <c r="V53" s="337" t="s">
        <v>172</v>
      </c>
      <c r="W53" s="114">
        <f t="shared" si="50"/>
        <v>0</v>
      </c>
      <c r="X53" s="114">
        <f t="shared" si="50"/>
        <v>0</v>
      </c>
      <c r="Y53" s="114">
        <f t="shared" si="50"/>
        <v>0</v>
      </c>
      <c r="Z53" s="114">
        <f t="shared" si="50"/>
        <v>0</v>
      </c>
      <c r="AA53" s="114">
        <f t="shared" si="50"/>
        <v>0</v>
      </c>
      <c r="AB53" s="114">
        <f t="shared" si="50"/>
        <v>5</v>
      </c>
      <c r="AC53" s="154">
        <f t="shared" si="50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M</v>
      </c>
      <c r="V54" s="337" t="s">
        <v>174</v>
      </c>
      <c r="W54" s="114">
        <f t="shared" si="50"/>
        <v>0</v>
      </c>
      <c r="X54" s="114">
        <f t="shared" si="50"/>
        <v>0</v>
      </c>
      <c r="Y54" s="114">
        <f t="shared" si="50"/>
        <v>0</v>
      </c>
      <c r="Z54" s="114">
        <f t="shared" si="50"/>
        <v>0</v>
      </c>
      <c r="AA54" s="114">
        <f t="shared" si="50"/>
        <v>0</v>
      </c>
      <c r="AB54" s="114">
        <f t="shared" si="50"/>
        <v>0</v>
      </c>
      <c r="AC54" s="154">
        <f t="shared" si="50"/>
        <v>3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L</v>
      </c>
      <c r="V55" s="337" t="s">
        <v>82</v>
      </c>
      <c r="W55" s="114">
        <f t="shared" si="50"/>
        <v>0</v>
      </c>
      <c r="X55" s="114">
        <f t="shared" si="50"/>
        <v>0</v>
      </c>
      <c r="Y55" s="114">
        <f t="shared" si="50"/>
        <v>0</v>
      </c>
      <c r="Z55" s="114">
        <f t="shared" si="50"/>
        <v>2</v>
      </c>
      <c r="AA55" s="114">
        <f t="shared" si="50"/>
        <v>2</v>
      </c>
      <c r="AB55" s="114">
        <f t="shared" si="50"/>
        <v>0</v>
      </c>
      <c r="AC55" s="154">
        <f t="shared" si="50"/>
        <v>0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 t="str">
        <f>C4</f>
        <v>Preto</v>
      </c>
      <c r="D56" s="49">
        <f>SUM(D57:D66)</f>
        <v>3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0</v>
      </c>
      <c r="S56" s="48" t="str">
        <f>S4</f>
        <v>Branco</v>
      </c>
      <c r="T56" s="34"/>
      <c r="U56" s="153" t="str">
        <f>IFERROR(VLOOKUP(V56,Resumo!$D$7:$E$147,2,FALSE),"")</f>
        <v>M</v>
      </c>
      <c r="V56" s="337" t="s">
        <v>169</v>
      </c>
      <c r="W56" s="114">
        <f t="shared" si="50"/>
        <v>0</v>
      </c>
      <c r="X56" s="114">
        <f t="shared" si="50"/>
        <v>0</v>
      </c>
      <c r="Y56" s="114">
        <f t="shared" si="50"/>
        <v>4</v>
      </c>
      <c r="Z56" s="114">
        <f t="shared" si="50"/>
        <v>0</v>
      </c>
      <c r="AA56" s="114">
        <f t="shared" si="50"/>
        <v>0</v>
      </c>
      <c r="AB56" s="114">
        <f t="shared" si="50"/>
        <v>0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 t="str">
        <f>C5</f>
        <v>Ralph</v>
      </c>
      <c r="D57" s="56"/>
      <c r="E57" s="56">
        <f t="shared" ref="E57:E66" si="63">IF((C57=""),0,IF($D$56=$R$56,1,IF($D$56&gt;$R$56,3,IF($D$56&lt;$R$56,0))))</f>
        <v>3</v>
      </c>
      <c r="F57" s="56">
        <f t="shared" ref="F57:F66" si="64">$D$56</f>
        <v>3</v>
      </c>
      <c r="G57" s="56">
        <f t="shared" ref="G57:G66" si="65">$R$56</f>
        <v>0</v>
      </c>
      <c r="H57" s="56">
        <f t="shared" ref="H57:H66" si="66">IF((C57=""),0,IF($D$56&gt;$R$56,1,0))</f>
        <v>1</v>
      </c>
      <c r="I57" s="56">
        <f t="shared" ref="I57:I66" si="67">IF((C57=""),0,IF($D$56=$R$56,1,0))</f>
        <v>0</v>
      </c>
      <c r="J57" s="56">
        <f t="shared" ref="J57:J66" si="68">IF((C57=""),0,IF($D$56&lt;$R$56,1,0))</f>
        <v>0</v>
      </c>
      <c r="K57" s="57"/>
      <c r="L57" s="56">
        <f t="shared" ref="L57:L66" si="69">IF((S57=""),0,IF($D$56=$R$56,1,IF($D$56&lt;$R$56,3,IF($D$56&gt;$R$56,0))))</f>
        <v>0</v>
      </c>
      <c r="M57" s="56">
        <f t="shared" ref="M57:M66" si="70">$R$56</f>
        <v>0</v>
      </c>
      <c r="N57" s="56">
        <f t="shared" ref="N57:N66" si="71">$D$56</f>
        <v>3</v>
      </c>
      <c r="O57" s="56">
        <f t="shared" ref="O57:O66" si="72">IF((S57=""),0,IF($D$56&lt;$R$56,1,0))</f>
        <v>0</v>
      </c>
      <c r="P57" s="56">
        <f t="shared" ref="P57:P66" si="73">IF((S57=""),0,IF($D$56=$R$56,1,0))</f>
        <v>0</v>
      </c>
      <c r="Q57" s="56">
        <f t="shared" ref="Q57:Q66" si="74">IF((S57=""),0,IF($D$56&gt;$R$56,1,0))</f>
        <v>1</v>
      </c>
      <c r="R57" s="56"/>
      <c r="S57" s="55" t="str">
        <f>S5</f>
        <v>Jean</v>
      </c>
      <c r="T57" s="34"/>
      <c r="U57" s="153" t="str">
        <f>IFERROR(VLOOKUP(V57,Resumo!$D$7:$E$147,2,FALSE),"")</f>
        <v>V</v>
      </c>
      <c r="V57" s="337" t="s">
        <v>247</v>
      </c>
      <c r="W57" s="114">
        <f t="shared" si="50"/>
        <v>0</v>
      </c>
      <c r="X57" s="114">
        <f t="shared" si="50"/>
        <v>0</v>
      </c>
      <c r="Y57" s="114">
        <f t="shared" si="50"/>
        <v>0</v>
      </c>
      <c r="Z57" s="114">
        <f t="shared" si="50"/>
        <v>0</v>
      </c>
      <c r="AA57" s="114">
        <f t="shared" si="50"/>
        <v>3</v>
      </c>
      <c r="AB57" s="114">
        <f t="shared" si="50"/>
        <v>0</v>
      </c>
      <c r="AC57" s="154">
        <f t="shared" si="50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150" t="s">
        <v>112</v>
      </c>
      <c r="D58" s="56"/>
      <c r="E58" s="56">
        <f t="shared" si="63"/>
        <v>3</v>
      </c>
      <c r="F58" s="56">
        <f t="shared" si="64"/>
        <v>3</v>
      </c>
      <c r="G58" s="56">
        <f t="shared" si="65"/>
        <v>0</v>
      </c>
      <c r="H58" s="56">
        <f t="shared" si="66"/>
        <v>1</v>
      </c>
      <c r="I58" s="56">
        <f t="shared" si="67"/>
        <v>0</v>
      </c>
      <c r="J58" s="56">
        <f t="shared" si="68"/>
        <v>0</v>
      </c>
      <c r="K58" s="57"/>
      <c r="L58" s="56">
        <f t="shared" si="69"/>
        <v>0</v>
      </c>
      <c r="M58" s="56">
        <f t="shared" si="70"/>
        <v>0</v>
      </c>
      <c r="N58" s="56">
        <f t="shared" si="71"/>
        <v>3</v>
      </c>
      <c r="O58" s="56">
        <f t="shared" si="72"/>
        <v>0</v>
      </c>
      <c r="P58" s="56">
        <f t="shared" si="73"/>
        <v>0</v>
      </c>
      <c r="Q58" s="56">
        <f t="shared" si="74"/>
        <v>1</v>
      </c>
      <c r="R58" s="56"/>
      <c r="S58" s="150" t="s">
        <v>84</v>
      </c>
      <c r="T58" s="34"/>
      <c r="U58" s="153" t="str">
        <f>IFERROR(VLOOKUP(V58,Resumo!$D$7:$E$147,2,FALSE),"")</f>
        <v>L</v>
      </c>
      <c r="V58" s="337" t="s">
        <v>197</v>
      </c>
      <c r="W58" s="114">
        <f t="shared" si="50"/>
        <v>0</v>
      </c>
      <c r="X58" s="114">
        <f t="shared" si="50"/>
        <v>0</v>
      </c>
      <c r="Y58" s="114">
        <f t="shared" si="50"/>
        <v>0</v>
      </c>
      <c r="Z58" s="114">
        <f t="shared" si="50"/>
        <v>4</v>
      </c>
      <c r="AA58" s="114">
        <f t="shared" si="50"/>
        <v>0</v>
      </c>
      <c r="AB58" s="114">
        <f t="shared" si="50"/>
        <v>0</v>
      </c>
      <c r="AC58" s="154">
        <f t="shared" si="50"/>
        <v>0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150" t="s">
        <v>169</v>
      </c>
      <c r="D59" s="56"/>
      <c r="E59" s="56">
        <f t="shared" si="63"/>
        <v>3</v>
      </c>
      <c r="F59" s="56">
        <f t="shared" si="64"/>
        <v>3</v>
      </c>
      <c r="G59" s="56">
        <f t="shared" si="65"/>
        <v>0</v>
      </c>
      <c r="H59" s="56">
        <f t="shared" si="66"/>
        <v>1</v>
      </c>
      <c r="I59" s="56">
        <f t="shared" si="67"/>
        <v>0</v>
      </c>
      <c r="J59" s="56">
        <f t="shared" si="68"/>
        <v>0</v>
      </c>
      <c r="K59" s="57"/>
      <c r="L59" s="56">
        <f t="shared" si="69"/>
        <v>0</v>
      </c>
      <c r="M59" s="56">
        <f t="shared" si="70"/>
        <v>0</v>
      </c>
      <c r="N59" s="56">
        <f t="shared" si="71"/>
        <v>3</v>
      </c>
      <c r="O59" s="56">
        <f t="shared" si="72"/>
        <v>0</v>
      </c>
      <c r="P59" s="56">
        <f t="shared" si="73"/>
        <v>0</v>
      </c>
      <c r="Q59" s="56">
        <f t="shared" si="74"/>
        <v>1</v>
      </c>
      <c r="R59" s="56"/>
      <c r="S59" s="150" t="s">
        <v>270</v>
      </c>
      <c r="T59" s="34"/>
      <c r="U59" s="153" t="str">
        <f>IFERROR(VLOOKUP(V59,Resumo!$D$7:$E$147,2,FALSE),"")</f>
        <v/>
      </c>
      <c r="V59" s="337" t="s">
        <v>279</v>
      </c>
      <c r="W59" s="114">
        <f t="shared" ref="W59:AC74" si="75">COUNTIFS($C$4:$C$131,$V59,$B$4:$B$131,W$42)+COUNTIFS($S$4:$S$131,$V59,$B$4:$B$131,W$42)</f>
        <v>0</v>
      </c>
      <c r="X59" s="114">
        <f t="shared" si="75"/>
        <v>0</v>
      </c>
      <c r="Y59" s="114">
        <f t="shared" si="75"/>
        <v>0</v>
      </c>
      <c r="Z59" s="114">
        <f t="shared" si="75"/>
        <v>2</v>
      </c>
      <c r="AA59" s="114">
        <f t="shared" si="75"/>
        <v>0</v>
      </c>
      <c r="AB59" s="114">
        <f t="shared" si="75"/>
        <v>2</v>
      </c>
      <c r="AC59" s="154">
        <f t="shared" si="75"/>
        <v>0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150" t="s">
        <v>197</v>
      </c>
      <c r="D60" s="56"/>
      <c r="E60" s="56">
        <f t="shared" si="63"/>
        <v>3</v>
      </c>
      <c r="F60" s="56">
        <f t="shared" si="64"/>
        <v>3</v>
      </c>
      <c r="G60" s="56">
        <f t="shared" si="65"/>
        <v>0</v>
      </c>
      <c r="H60" s="56">
        <f t="shared" si="66"/>
        <v>1</v>
      </c>
      <c r="I60" s="56">
        <f t="shared" si="67"/>
        <v>0</v>
      </c>
      <c r="J60" s="56">
        <f t="shared" si="68"/>
        <v>0</v>
      </c>
      <c r="K60" s="57"/>
      <c r="L60" s="56">
        <f t="shared" si="69"/>
        <v>0</v>
      </c>
      <c r="M60" s="56">
        <f t="shared" si="70"/>
        <v>0</v>
      </c>
      <c r="N60" s="56">
        <f t="shared" si="71"/>
        <v>3</v>
      </c>
      <c r="O60" s="56">
        <f t="shared" si="72"/>
        <v>0</v>
      </c>
      <c r="P60" s="56">
        <f t="shared" si="73"/>
        <v>0</v>
      </c>
      <c r="Q60" s="56">
        <f t="shared" si="74"/>
        <v>1</v>
      </c>
      <c r="R60" s="56"/>
      <c r="S60" s="150" t="s">
        <v>146</v>
      </c>
      <c r="T60" s="34"/>
      <c r="U60" s="153" t="str">
        <f>IFERROR(VLOOKUP(V60,Resumo!$D$7:$E$147,2,FALSE),"")</f>
        <v/>
      </c>
      <c r="V60" s="337" t="s">
        <v>270</v>
      </c>
      <c r="W60" s="114">
        <f t="shared" si="75"/>
        <v>0</v>
      </c>
      <c r="X60" s="114">
        <f t="shared" si="75"/>
        <v>0</v>
      </c>
      <c r="Y60" s="114">
        <f t="shared" si="75"/>
        <v>4</v>
      </c>
      <c r="Z60" s="114">
        <f t="shared" si="75"/>
        <v>0</v>
      </c>
      <c r="AA60" s="114">
        <f t="shared" si="75"/>
        <v>0</v>
      </c>
      <c r="AB60" s="114">
        <f t="shared" si="75"/>
        <v>0</v>
      </c>
      <c r="AC60" s="154">
        <f t="shared" si="75"/>
        <v>0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150" t="s">
        <v>13</v>
      </c>
      <c r="D61" s="56">
        <v>1</v>
      </c>
      <c r="E61" s="56">
        <f t="shared" si="63"/>
        <v>3</v>
      </c>
      <c r="F61" s="56">
        <f t="shared" si="64"/>
        <v>3</v>
      </c>
      <c r="G61" s="56">
        <f t="shared" si="65"/>
        <v>0</v>
      </c>
      <c r="H61" s="56">
        <f t="shared" si="66"/>
        <v>1</v>
      </c>
      <c r="I61" s="56">
        <f t="shared" si="67"/>
        <v>0</v>
      </c>
      <c r="J61" s="56">
        <f t="shared" si="68"/>
        <v>0</v>
      </c>
      <c r="K61" s="57"/>
      <c r="L61" s="56">
        <f t="shared" si="69"/>
        <v>0</v>
      </c>
      <c r="M61" s="56">
        <f t="shared" si="70"/>
        <v>0</v>
      </c>
      <c r="N61" s="56">
        <f t="shared" si="71"/>
        <v>3</v>
      </c>
      <c r="O61" s="56">
        <f t="shared" si="72"/>
        <v>0</v>
      </c>
      <c r="P61" s="56">
        <f t="shared" si="73"/>
        <v>0</v>
      </c>
      <c r="Q61" s="56">
        <f t="shared" si="74"/>
        <v>1</v>
      </c>
      <c r="R61" s="56"/>
      <c r="S61" s="150" t="s">
        <v>82</v>
      </c>
      <c r="T61" s="34"/>
      <c r="U61" s="153" t="str">
        <f>IFERROR(VLOOKUP(V61,Resumo!$D$7:$E$147,2,FALSE),"")</f>
        <v/>
      </c>
      <c r="V61" s="114"/>
      <c r="W61" s="114">
        <f t="shared" si="75"/>
        <v>0</v>
      </c>
      <c r="X61" s="114">
        <f t="shared" si="75"/>
        <v>0</v>
      </c>
      <c r="Y61" s="114">
        <f t="shared" si="75"/>
        <v>0</v>
      </c>
      <c r="Z61" s="114">
        <f t="shared" si="75"/>
        <v>0</v>
      </c>
      <c r="AA61" s="114">
        <f t="shared" si="75"/>
        <v>0</v>
      </c>
      <c r="AB61" s="114">
        <f t="shared" si="75"/>
        <v>0</v>
      </c>
      <c r="AC61" s="154">
        <f t="shared" si="75"/>
        <v>0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150" t="s">
        <v>172</v>
      </c>
      <c r="D62" s="56"/>
      <c r="E62" s="56">
        <f t="shared" si="63"/>
        <v>3</v>
      </c>
      <c r="F62" s="56">
        <f t="shared" si="64"/>
        <v>3</v>
      </c>
      <c r="G62" s="56">
        <f t="shared" si="65"/>
        <v>0</v>
      </c>
      <c r="H62" s="56">
        <f t="shared" si="66"/>
        <v>1</v>
      </c>
      <c r="I62" s="56">
        <f t="shared" si="67"/>
        <v>0</v>
      </c>
      <c r="J62" s="56">
        <f t="shared" si="68"/>
        <v>0</v>
      </c>
      <c r="K62" s="57"/>
      <c r="L62" s="56">
        <f t="shared" si="69"/>
        <v>0</v>
      </c>
      <c r="M62" s="56">
        <f t="shared" si="70"/>
        <v>0</v>
      </c>
      <c r="N62" s="56">
        <f t="shared" si="71"/>
        <v>3</v>
      </c>
      <c r="O62" s="56">
        <f t="shared" si="72"/>
        <v>0</v>
      </c>
      <c r="P62" s="56">
        <f t="shared" si="73"/>
        <v>0</v>
      </c>
      <c r="Q62" s="56">
        <f t="shared" si="74"/>
        <v>1</v>
      </c>
      <c r="R62" s="56"/>
      <c r="S62" s="150" t="s">
        <v>147</v>
      </c>
      <c r="T62" s="34"/>
      <c r="U62" s="153" t="str">
        <f>IFERROR(VLOOKUP(V62,Resumo!$D$7:$E$147,2,FALSE),"")</f>
        <v/>
      </c>
      <c r="V62" s="114"/>
      <c r="W62" s="114">
        <f t="shared" si="75"/>
        <v>0</v>
      </c>
      <c r="X62" s="114">
        <f t="shared" si="75"/>
        <v>0</v>
      </c>
      <c r="Y62" s="114">
        <f t="shared" si="75"/>
        <v>0</v>
      </c>
      <c r="Z62" s="114">
        <f t="shared" si="75"/>
        <v>0</v>
      </c>
      <c r="AA62" s="114">
        <f t="shared" si="75"/>
        <v>0</v>
      </c>
      <c r="AB62" s="114">
        <f t="shared" si="75"/>
        <v>0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150" t="s">
        <v>143</v>
      </c>
      <c r="D63" s="56">
        <v>1</v>
      </c>
      <c r="E63" s="56">
        <f t="shared" si="63"/>
        <v>3</v>
      </c>
      <c r="F63" s="56">
        <f t="shared" si="64"/>
        <v>3</v>
      </c>
      <c r="G63" s="56">
        <f t="shared" si="65"/>
        <v>0</v>
      </c>
      <c r="H63" s="56">
        <f t="shared" si="66"/>
        <v>1</v>
      </c>
      <c r="I63" s="56">
        <f t="shared" si="67"/>
        <v>0</v>
      </c>
      <c r="J63" s="56">
        <f t="shared" si="68"/>
        <v>0</v>
      </c>
      <c r="K63" s="57"/>
      <c r="L63" s="56">
        <f t="shared" si="69"/>
        <v>0</v>
      </c>
      <c r="M63" s="56">
        <f t="shared" si="70"/>
        <v>0</v>
      </c>
      <c r="N63" s="56">
        <f t="shared" si="71"/>
        <v>3</v>
      </c>
      <c r="O63" s="56">
        <f t="shared" si="72"/>
        <v>0</v>
      </c>
      <c r="P63" s="56">
        <f t="shared" si="73"/>
        <v>0</v>
      </c>
      <c r="Q63" s="56">
        <f t="shared" si="74"/>
        <v>1</v>
      </c>
      <c r="R63" s="56"/>
      <c r="S63" s="150" t="s">
        <v>279</v>
      </c>
      <c r="T63" s="34"/>
      <c r="U63" s="153" t="str">
        <f>IFERROR(VLOOKUP(V63,Resumo!$D$7:$E$147,2,FALSE),"")</f>
        <v/>
      </c>
      <c r="V63" s="114"/>
      <c r="W63" s="114">
        <f t="shared" si="75"/>
        <v>0</v>
      </c>
      <c r="X63" s="114">
        <f t="shared" si="75"/>
        <v>0</v>
      </c>
      <c r="Y63" s="114">
        <f t="shared" si="75"/>
        <v>0</v>
      </c>
      <c r="Z63" s="114">
        <f t="shared" si="75"/>
        <v>0</v>
      </c>
      <c r="AA63" s="114">
        <f t="shared" si="75"/>
        <v>0</v>
      </c>
      <c r="AB63" s="114">
        <f t="shared" si="75"/>
        <v>0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150" t="s">
        <v>148</v>
      </c>
      <c r="D64" s="56">
        <v>1</v>
      </c>
      <c r="E64" s="56">
        <f t="shared" si="63"/>
        <v>3</v>
      </c>
      <c r="F64" s="56">
        <f t="shared" si="64"/>
        <v>3</v>
      </c>
      <c r="G64" s="56">
        <f t="shared" si="65"/>
        <v>0</v>
      </c>
      <c r="H64" s="56">
        <f t="shared" si="66"/>
        <v>1</v>
      </c>
      <c r="I64" s="56">
        <f t="shared" si="67"/>
        <v>0</v>
      </c>
      <c r="J64" s="56">
        <f t="shared" si="68"/>
        <v>0</v>
      </c>
      <c r="K64" s="57"/>
      <c r="L64" s="56">
        <f t="shared" si="69"/>
        <v>0</v>
      </c>
      <c r="M64" s="56">
        <f t="shared" si="70"/>
        <v>0</v>
      </c>
      <c r="N64" s="56">
        <f t="shared" si="71"/>
        <v>3</v>
      </c>
      <c r="O64" s="56">
        <f t="shared" si="72"/>
        <v>0</v>
      </c>
      <c r="P64" s="56">
        <f t="shared" si="73"/>
        <v>0</v>
      </c>
      <c r="Q64" s="56">
        <f t="shared" si="74"/>
        <v>1</v>
      </c>
      <c r="R64" s="56"/>
      <c r="S64" s="150" t="s">
        <v>15</v>
      </c>
      <c r="T64" s="34"/>
      <c r="U64" s="153" t="str">
        <f>IFERROR(VLOOKUP(V64,Resumo!$D$7:$E$147,2,FALSE),"")</f>
        <v/>
      </c>
      <c r="V64" s="114"/>
      <c r="W64" s="114">
        <f t="shared" si="75"/>
        <v>0</v>
      </c>
      <c r="X64" s="114">
        <f t="shared" si="75"/>
        <v>0</v>
      </c>
      <c r="Y64" s="114">
        <f t="shared" si="75"/>
        <v>0</v>
      </c>
      <c r="Z64" s="114">
        <f t="shared" si="75"/>
        <v>0</v>
      </c>
      <c r="AA64" s="114">
        <f t="shared" si="75"/>
        <v>0</v>
      </c>
      <c r="AB64" s="114">
        <f t="shared" si="75"/>
        <v>0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3</v>
      </c>
      <c r="G65" s="56">
        <f t="shared" si="65"/>
        <v>0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0</v>
      </c>
      <c r="N65" s="56">
        <f t="shared" si="71"/>
        <v>3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/>
      </c>
      <c r="V65" s="114"/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0</v>
      </c>
      <c r="AA65" s="114">
        <f t="shared" si="75"/>
        <v>0</v>
      </c>
      <c r="AB65" s="114">
        <f t="shared" si="75"/>
        <v>0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3</v>
      </c>
      <c r="G66" s="67">
        <f t="shared" si="65"/>
        <v>0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0</v>
      </c>
      <c r="N66" s="67">
        <f t="shared" si="71"/>
        <v>3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/>
      <c r="D69" s="49">
        <f>SUM(D70:D79)</f>
        <v>0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0</v>
      </c>
      <c r="S69" s="48"/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/>
      <c r="D70" s="56"/>
      <c r="E70" s="56">
        <f t="shared" ref="E70:E79" si="76">IF((C70=""),0,IF($D$69=$R$69,1,IF($D$69&gt;$R$69,3,IF($D$69&lt;$R$69,0))))</f>
        <v>0</v>
      </c>
      <c r="F70" s="56">
        <f t="shared" ref="F70:F79" si="77">$D$69</f>
        <v>0</v>
      </c>
      <c r="G70" s="56">
        <f t="shared" ref="G70:G79" si="78">$R$69</f>
        <v>0</v>
      </c>
      <c r="H70" s="56">
        <f t="shared" ref="H70:H79" si="79">IF((C70=""),0,IF($D$69&gt;$R$69,1,0))</f>
        <v>0</v>
      </c>
      <c r="I70" s="56">
        <f t="shared" ref="I70:I79" si="80">IF((C70=""),0,IF($D$69=$R$69,1,0))</f>
        <v>0</v>
      </c>
      <c r="J70" s="56">
        <f t="shared" ref="J70:J79" si="81">IF((C70=""),0,IF($D$69&lt;$R$69,1,0))</f>
        <v>0</v>
      </c>
      <c r="K70" s="57"/>
      <c r="L70" s="56">
        <f t="shared" ref="L70:L79" si="82">IF((S70=""),0,IF($D$69=$R$69,1,IF($D$69&lt;$R$69,3,IF($D$69&gt;$R$69,0))))</f>
        <v>0</v>
      </c>
      <c r="M70" s="56">
        <f t="shared" ref="M70:M79" si="83">$R$69</f>
        <v>0</v>
      </c>
      <c r="N70" s="56">
        <f t="shared" ref="N70:N79" si="84">$D$69</f>
        <v>0</v>
      </c>
      <c r="O70" s="56">
        <f t="shared" ref="O70:O79" si="85">IF((S70=""),0,IF($D$69&lt;$R$69,1,0))</f>
        <v>0</v>
      </c>
      <c r="P70" s="56">
        <f t="shared" ref="P70:P79" si="86">IF((S70=""),0,IF($D$69=$R$69,1,0))</f>
        <v>0</v>
      </c>
      <c r="Q70" s="56">
        <f t="shared" ref="Q70:Q79" si="87">IF((S70=""),0,IF($D$69&gt;$R$69,1,0))</f>
        <v>0</v>
      </c>
      <c r="R70" s="56"/>
      <c r="S70" s="55"/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/>
      <c r="D71" s="56"/>
      <c r="E71" s="56">
        <f t="shared" si="76"/>
        <v>0</v>
      </c>
      <c r="F71" s="56">
        <f t="shared" si="77"/>
        <v>0</v>
      </c>
      <c r="G71" s="56">
        <f t="shared" si="78"/>
        <v>0</v>
      </c>
      <c r="H71" s="56">
        <f t="shared" si="79"/>
        <v>0</v>
      </c>
      <c r="I71" s="56">
        <f t="shared" si="80"/>
        <v>0</v>
      </c>
      <c r="J71" s="56">
        <f t="shared" si="81"/>
        <v>0</v>
      </c>
      <c r="K71" s="57"/>
      <c r="L71" s="56">
        <f t="shared" si="82"/>
        <v>0</v>
      </c>
      <c r="M71" s="56">
        <f t="shared" si="83"/>
        <v>0</v>
      </c>
      <c r="N71" s="56">
        <f t="shared" si="84"/>
        <v>0</v>
      </c>
      <c r="O71" s="56">
        <f t="shared" si="85"/>
        <v>0</v>
      </c>
      <c r="P71" s="56">
        <f t="shared" si="86"/>
        <v>0</v>
      </c>
      <c r="Q71" s="56">
        <f t="shared" si="87"/>
        <v>0</v>
      </c>
      <c r="R71" s="56"/>
      <c r="S71" s="55"/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/>
      <c r="D72" s="56"/>
      <c r="E72" s="56">
        <f t="shared" si="76"/>
        <v>0</v>
      </c>
      <c r="F72" s="56">
        <f t="shared" si="77"/>
        <v>0</v>
      </c>
      <c r="G72" s="56">
        <f t="shared" si="78"/>
        <v>0</v>
      </c>
      <c r="H72" s="56">
        <f t="shared" si="79"/>
        <v>0</v>
      </c>
      <c r="I72" s="56">
        <f t="shared" si="80"/>
        <v>0</v>
      </c>
      <c r="J72" s="56">
        <f t="shared" si="81"/>
        <v>0</v>
      </c>
      <c r="K72" s="57"/>
      <c r="L72" s="56">
        <f t="shared" si="82"/>
        <v>0</v>
      </c>
      <c r="M72" s="56">
        <f t="shared" si="83"/>
        <v>0</v>
      </c>
      <c r="N72" s="56">
        <f t="shared" si="84"/>
        <v>0</v>
      </c>
      <c r="O72" s="56">
        <f t="shared" si="85"/>
        <v>0</v>
      </c>
      <c r="P72" s="56">
        <f t="shared" si="86"/>
        <v>0</v>
      </c>
      <c r="Q72" s="56">
        <f t="shared" si="87"/>
        <v>0</v>
      </c>
      <c r="R72" s="56"/>
      <c r="S72" s="55"/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/>
      <c r="D73" s="56"/>
      <c r="E73" s="56">
        <f t="shared" si="76"/>
        <v>0</v>
      </c>
      <c r="F73" s="56">
        <f t="shared" si="77"/>
        <v>0</v>
      </c>
      <c r="G73" s="56">
        <f t="shared" si="78"/>
        <v>0</v>
      </c>
      <c r="H73" s="56">
        <f t="shared" si="79"/>
        <v>0</v>
      </c>
      <c r="I73" s="56">
        <f t="shared" si="80"/>
        <v>0</v>
      </c>
      <c r="J73" s="56">
        <f t="shared" si="81"/>
        <v>0</v>
      </c>
      <c r="K73" s="57"/>
      <c r="L73" s="56">
        <f t="shared" si="82"/>
        <v>0</v>
      </c>
      <c r="M73" s="56">
        <f t="shared" si="83"/>
        <v>0</v>
      </c>
      <c r="N73" s="56">
        <f t="shared" si="84"/>
        <v>0</v>
      </c>
      <c r="O73" s="56">
        <f t="shared" si="85"/>
        <v>0</v>
      </c>
      <c r="P73" s="56">
        <f t="shared" si="86"/>
        <v>0</v>
      </c>
      <c r="Q73" s="56">
        <f t="shared" si="87"/>
        <v>0</v>
      </c>
      <c r="R73" s="56"/>
      <c r="S73" s="55"/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/>
      <c r="D74" s="56"/>
      <c r="E74" s="56">
        <f t="shared" si="76"/>
        <v>0</v>
      </c>
      <c r="F74" s="56">
        <f t="shared" si="77"/>
        <v>0</v>
      </c>
      <c r="G74" s="56">
        <f t="shared" si="78"/>
        <v>0</v>
      </c>
      <c r="H74" s="56">
        <f t="shared" si="79"/>
        <v>0</v>
      </c>
      <c r="I74" s="56">
        <f t="shared" si="80"/>
        <v>0</v>
      </c>
      <c r="J74" s="56">
        <f t="shared" si="81"/>
        <v>0</v>
      </c>
      <c r="K74" s="57"/>
      <c r="L74" s="56">
        <f t="shared" si="82"/>
        <v>0</v>
      </c>
      <c r="M74" s="56">
        <f t="shared" si="83"/>
        <v>0</v>
      </c>
      <c r="N74" s="56">
        <f t="shared" si="84"/>
        <v>0</v>
      </c>
      <c r="O74" s="56">
        <f t="shared" si="85"/>
        <v>0</v>
      </c>
      <c r="P74" s="56">
        <f t="shared" si="86"/>
        <v>0</v>
      </c>
      <c r="Q74" s="56">
        <f t="shared" si="87"/>
        <v>0</v>
      </c>
      <c r="R74" s="56"/>
      <c r="S74" s="55"/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/>
      <c r="D75" s="56"/>
      <c r="E75" s="56">
        <f t="shared" si="76"/>
        <v>0</v>
      </c>
      <c r="F75" s="56">
        <f t="shared" si="77"/>
        <v>0</v>
      </c>
      <c r="G75" s="56">
        <f t="shared" si="78"/>
        <v>0</v>
      </c>
      <c r="H75" s="56">
        <f t="shared" si="79"/>
        <v>0</v>
      </c>
      <c r="I75" s="56">
        <f t="shared" si="80"/>
        <v>0</v>
      </c>
      <c r="J75" s="56">
        <f t="shared" si="81"/>
        <v>0</v>
      </c>
      <c r="K75" s="57"/>
      <c r="L75" s="56">
        <f t="shared" si="82"/>
        <v>0</v>
      </c>
      <c r="M75" s="56">
        <f t="shared" si="83"/>
        <v>0</v>
      </c>
      <c r="N75" s="56">
        <f t="shared" si="84"/>
        <v>0</v>
      </c>
      <c r="O75" s="56">
        <f t="shared" si="85"/>
        <v>0</v>
      </c>
      <c r="P75" s="56">
        <f t="shared" si="86"/>
        <v>0</v>
      </c>
      <c r="Q75" s="56">
        <f t="shared" si="87"/>
        <v>0</v>
      </c>
      <c r="R75" s="56"/>
      <c r="S75" s="55"/>
      <c r="T75" s="34"/>
      <c r="U75" s="153" t="str">
        <f>IFERROR(VLOOKUP(V75,Resumo!$D$7:$E$147,2,FALSE),"")</f>
        <v/>
      </c>
      <c r="V75" s="114"/>
      <c r="W75" s="114">
        <f t="shared" ref="W75:AC76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/>
      <c r="D76" s="56"/>
      <c r="E76" s="56">
        <f t="shared" si="76"/>
        <v>0</v>
      </c>
      <c r="F76" s="56">
        <f t="shared" si="77"/>
        <v>0</v>
      </c>
      <c r="G76" s="56">
        <f t="shared" si="78"/>
        <v>0</v>
      </c>
      <c r="H76" s="56">
        <f t="shared" si="79"/>
        <v>0</v>
      </c>
      <c r="I76" s="56">
        <f t="shared" si="80"/>
        <v>0</v>
      </c>
      <c r="J76" s="56">
        <f t="shared" si="81"/>
        <v>0</v>
      </c>
      <c r="K76" s="57"/>
      <c r="L76" s="56">
        <f t="shared" si="82"/>
        <v>0</v>
      </c>
      <c r="M76" s="56">
        <f t="shared" si="83"/>
        <v>0</v>
      </c>
      <c r="N76" s="56">
        <f t="shared" si="84"/>
        <v>0</v>
      </c>
      <c r="O76" s="56">
        <f t="shared" si="85"/>
        <v>0</v>
      </c>
      <c r="P76" s="56">
        <f t="shared" si="86"/>
        <v>0</v>
      </c>
      <c r="Q76" s="56">
        <f t="shared" si="87"/>
        <v>0</v>
      </c>
      <c r="R76" s="56"/>
      <c r="S76" s="55"/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/>
      <c r="D77" s="56"/>
      <c r="E77" s="56">
        <f t="shared" si="76"/>
        <v>0</v>
      </c>
      <c r="F77" s="56">
        <f t="shared" si="77"/>
        <v>0</v>
      </c>
      <c r="G77" s="56">
        <f t="shared" si="78"/>
        <v>0</v>
      </c>
      <c r="H77" s="56">
        <f t="shared" si="79"/>
        <v>0</v>
      </c>
      <c r="I77" s="56">
        <f t="shared" si="80"/>
        <v>0</v>
      </c>
      <c r="J77" s="56">
        <f t="shared" si="81"/>
        <v>0</v>
      </c>
      <c r="K77" s="57"/>
      <c r="L77" s="56">
        <f t="shared" si="82"/>
        <v>0</v>
      </c>
      <c r="M77" s="56">
        <f t="shared" si="83"/>
        <v>0</v>
      </c>
      <c r="N77" s="56">
        <f t="shared" si="84"/>
        <v>0</v>
      </c>
      <c r="O77" s="56">
        <f t="shared" si="85"/>
        <v>0</v>
      </c>
      <c r="P77" s="56">
        <f t="shared" si="86"/>
        <v>0</v>
      </c>
      <c r="Q77" s="56">
        <f t="shared" si="87"/>
        <v>0</v>
      </c>
      <c r="R77" s="56"/>
      <c r="S77" s="55"/>
      <c r="T77" s="34"/>
      <c r="U77" s="118"/>
      <c r="V77" s="118"/>
      <c r="W77" s="118"/>
      <c r="X77" s="118"/>
      <c r="Y77" s="118"/>
      <c r="Z77" s="118"/>
      <c r="AA77" s="118"/>
      <c r="AB77" s="118"/>
      <c r="AC77" s="119"/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0</v>
      </c>
      <c r="G78" s="56">
        <f t="shared" si="78"/>
        <v>0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0</v>
      </c>
      <c r="N78" s="56">
        <f t="shared" si="84"/>
        <v>0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0</v>
      </c>
      <c r="G79" s="67">
        <f t="shared" si="78"/>
        <v>0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0</v>
      </c>
      <c r="N79" s="67">
        <f t="shared" si="84"/>
        <v>0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31:BG31"/>
    <mergeCell ref="BB32:BG33"/>
    <mergeCell ref="BB35:BG35"/>
    <mergeCell ref="BB36:BG37"/>
    <mergeCell ref="AA37:AA40"/>
    <mergeCell ref="AI37:AI40"/>
    <mergeCell ref="AG38:AG40"/>
    <mergeCell ref="AD37:AD40"/>
    <mergeCell ref="AE37:AE40"/>
    <mergeCell ref="AF37:AF40"/>
    <mergeCell ref="AH37:AH40"/>
    <mergeCell ref="U39:V39"/>
    <mergeCell ref="U40:V40"/>
    <mergeCell ref="AB37:AB40"/>
    <mergeCell ref="AC37:AC40"/>
    <mergeCell ref="U37:V37"/>
    <mergeCell ref="W37:W40"/>
    <mergeCell ref="X37:X40"/>
    <mergeCell ref="Y37:Y40"/>
    <mergeCell ref="Z37:Z40"/>
    <mergeCell ref="BB22:BG22"/>
    <mergeCell ref="BB23:BG24"/>
    <mergeCell ref="AU27:AZ27"/>
    <mergeCell ref="BI27:BN27"/>
    <mergeCell ref="AU28:AZ29"/>
    <mergeCell ref="BI28:BN29"/>
    <mergeCell ref="BB8:BG8"/>
    <mergeCell ref="BB9:BG10"/>
    <mergeCell ref="AV14:BA14"/>
    <mergeCell ref="BH14:BM14"/>
    <mergeCell ref="AV15:BA16"/>
    <mergeCell ref="BH15:BM16"/>
  </mergeCells>
  <conditionalFormatting sqref="C4">
    <cfRule type="cellIs" dxfId="731" priority="23" operator="equal">
      <formula>"Laranja"</formula>
    </cfRule>
    <cfRule type="cellIs" dxfId="730" priority="29" operator="equal">
      <formula>"Vermelho"</formula>
    </cfRule>
    <cfRule type="cellIs" dxfId="729" priority="28" operator="equal">
      <formula>"Verde"</formula>
    </cfRule>
    <cfRule type="cellIs" dxfId="728" priority="27" operator="equal">
      <formula>"Amarelo"</formula>
    </cfRule>
    <cfRule type="cellIs" dxfId="727" priority="26" operator="equal">
      <formula>"Cinza"</formula>
    </cfRule>
    <cfRule type="cellIs" dxfId="726" priority="25" operator="equal">
      <formula>"Roxo"</formula>
    </cfRule>
    <cfRule type="cellIs" dxfId="725" priority="24" operator="equal">
      <formula>"Preto"</formula>
    </cfRule>
    <cfRule type="cellIs" dxfId="724" priority="30" operator="equal">
      <formula>"Azul"</formula>
    </cfRule>
  </conditionalFormatting>
  <conditionalFormatting sqref="C17">
    <cfRule type="cellIs" dxfId="723" priority="41" operator="equal">
      <formula>"Roxo"</formula>
    </cfRule>
    <cfRule type="cellIs" dxfId="722" priority="42" operator="equal">
      <formula>"Cinza"</formula>
    </cfRule>
    <cfRule type="cellIs" dxfId="721" priority="43" operator="equal">
      <formula>"Amarelo"</formula>
    </cfRule>
    <cfRule type="cellIs" dxfId="720" priority="44" operator="equal">
      <formula>"Verde"</formula>
    </cfRule>
    <cfRule type="cellIs" dxfId="719" priority="39" operator="equal">
      <formula>"Laranja"</formula>
    </cfRule>
    <cfRule type="cellIs" dxfId="718" priority="46" operator="equal">
      <formula>"Azul"</formula>
    </cfRule>
    <cfRule type="cellIs" dxfId="717" priority="40" operator="equal">
      <formula>"Preto"</formula>
    </cfRule>
    <cfRule type="cellIs" dxfId="716" priority="45" operator="equal">
      <formula>"Vermelho"</formula>
    </cfRule>
  </conditionalFormatting>
  <conditionalFormatting sqref="C30">
    <cfRule type="cellIs" dxfId="715" priority="55" operator="equal">
      <formula>"Laranja"</formula>
    </cfRule>
    <cfRule type="cellIs" dxfId="714" priority="62" operator="equal">
      <formula>"Azul"</formula>
    </cfRule>
    <cfRule type="cellIs" dxfId="713" priority="60" operator="equal">
      <formula>"Verde"</formula>
    </cfRule>
    <cfRule type="cellIs" dxfId="712" priority="59" operator="equal">
      <formula>"Amarelo"</formula>
    </cfRule>
    <cfRule type="cellIs" dxfId="711" priority="58" operator="equal">
      <formula>"Cinza"</formula>
    </cfRule>
    <cfRule type="cellIs" dxfId="710" priority="61" operator="equal">
      <formula>"Vermelho"</formula>
    </cfRule>
    <cfRule type="cellIs" dxfId="709" priority="57" operator="equal">
      <formula>"Roxo"</formula>
    </cfRule>
    <cfRule type="cellIs" dxfId="708" priority="56" operator="equal">
      <formula>"Preto"</formula>
    </cfRule>
  </conditionalFormatting>
  <conditionalFormatting sqref="C43">
    <cfRule type="cellIs" dxfId="707" priority="78" operator="equal">
      <formula>"Azul"</formula>
    </cfRule>
    <cfRule type="cellIs" dxfId="706" priority="77" operator="equal">
      <formula>"Vermelho"</formula>
    </cfRule>
    <cfRule type="cellIs" dxfId="705" priority="76" operator="equal">
      <formula>"Verde"</formula>
    </cfRule>
    <cfRule type="cellIs" dxfId="704" priority="75" operator="equal">
      <formula>"Amarelo"</formula>
    </cfRule>
    <cfRule type="cellIs" dxfId="703" priority="74" operator="equal">
      <formula>"Cinza"</formula>
    </cfRule>
    <cfRule type="cellIs" dxfId="702" priority="73" operator="equal">
      <formula>"Roxo"</formula>
    </cfRule>
    <cfRule type="cellIs" dxfId="701" priority="71" operator="equal">
      <formula>"Laranja"</formula>
    </cfRule>
    <cfRule type="cellIs" dxfId="700" priority="72" operator="equal">
      <formula>"Preto"</formula>
    </cfRule>
  </conditionalFormatting>
  <conditionalFormatting sqref="C56">
    <cfRule type="cellIs" dxfId="699" priority="89" operator="equal">
      <formula>"Roxo"</formula>
    </cfRule>
    <cfRule type="cellIs" dxfId="698" priority="87" operator="equal">
      <formula>"Laranja"</formula>
    </cfRule>
    <cfRule type="cellIs" dxfId="697" priority="90" operator="equal">
      <formula>"Cinza"</formula>
    </cfRule>
    <cfRule type="cellIs" dxfId="696" priority="91" operator="equal">
      <formula>"Amarelo"</formula>
    </cfRule>
    <cfRule type="cellIs" dxfId="695" priority="92" operator="equal">
      <formula>"Verde"</formula>
    </cfRule>
    <cfRule type="cellIs" dxfId="694" priority="93" operator="equal">
      <formula>"Vermelho"</formula>
    </cfRule>
    <cfRule type="cellIs" dxfId="693" priority="94" operator="equal">
      <formula>"Azul"</formula>
    </cfRule>
    <cfRule type="cellIs" dxfId="692" priority="88" operator="equal">
      <formula>"Preto"</formula>
    </cfRule>
  </conditionalFormatting>
  <conditionalFormatting sqref="C69">
    <cfRule type="cellIs" dxfId="691" priority="103" operator="equal">
      <formula>"Laranja"</formula>
    </cfRule>
    <cfRule type="cellIs" dxfId="690" priority="108" operator="equal">
      <formula>"Verde"</formula>
    </cfRule>
    <cfRule type="cellIs" dxfId="689" priority="107" operator="equal">
      <formula>"Amarelo"</formula>
    </cfRule>
    <cfRule type="cellIs" dxfId="688" priority="106" operator="equal">
      <formula>"Cinza"</formula>
    </cfRule>
    <cfRule type="cellIs" dxfId="687" priority="105" operator="equal">
      <formula>"Roxo"</formula>
    </cfRule>
    <cfRule type="cellIs" dxfId="686" priority="104" operator="equal">
      <formula>"Preto"</formula>
    </cfRule>
    <cfRule type="cellIs" dxfId="685" priority="110" operator="equal">
      <formula>"Azul"</formula>
    </cfRule>
    <cfRule type="cellIs" dxfId="684" priority="109" operator="equal">
      <formula>"Vermelho"</formula>
    </cfRule>
  </conditionalFormatting>
  <conditionalFormatting sqref="C82">
    <cfRule type="cellIs" dxfId="683" priority="126" operator="equal">
      <formula>"Azul"</formula>
    </cfRule>
    <cfRule type="cellIs" dxfId="682" priority="119" operator="equal">
      <formula>"Laranja"</formula>
    </cfRule>
    <cfRule type="cellIs" dxfId="681" priority="120" operator="equal">
      <formula>"Preto"</formula>
    </cfRule>
    <cfRule type="cellIs" dxfId="680" priority="121" operator="equal">
      <formula>"Roxo"</formula>
    </cfRule>
    <cfRule type="cellIs" dxfId="679" priority="122" operator="equal">
      <formula>"Cinza"</formula>
    </cfRule>
    <cfRule type="cellIs" dxfId="678" priority="123" operator="equal">
      <formula>"Amarelo"</formula>
    </cfRule>
    <cfRule type="cellIs" dxfId="677" priority="124" operator="equal">
      <formula>"Verde"</formula>
    </cfRule>
    <cfRule type="cellIs" dxfId="676" priority="125" operator="equal">
      <formula>"Vermelho"</formula>
    </cfRule>
  </conditionalFormatting>
  <conditionalFormatting sqref="C95">
    <cfRule type="cellIs" dxfId="675" priority="142" operator="equal">
      <formula>"Azul"</formula>
    </cfRule>
    <cfRule type="cellIs" dxfId="674" priority="141" operator="equal">
      <formula>"Vermelho"</formula>
    </cfRule>
    <cfRule type="cellIs" dxfId="673" priority="140" operator="equal">
      <formula>"Verde"</formula>
    </cfRule>
    <cfRule type="cellIs" dxfId="672" priority="139" operator="equal">
      <formula>"Amarelo"</formula>
    </cfRule>
    <cfRule type="cellIs" dxfId="671" priority="138" operator="equal">
      <formula>"Cinza"</formula>
    </cfRule>
    <cfRule type="cellIs" dxfId="670" priority="137" operator="equal">
      <formula>"Roxo"</formula>
    </cfRule>
    <cfRule type="cellIs" dxfId="669" priority="136" operator="equal">
      <formula>"Preto"</formula>
    </cfRule>
    <cfRule type="cellIs" dxfId="668" priority="135" operator="equal">
      <formula>"Laranja"</formula>
    </cfRule>
  </conditionalFormatting>
  <conditionalFormatting sqref="C108">
    <cfRule type="cellIs" dxfId="667" priority="154" operator="equal">
      <formula>"Cinza"</formula>
    </cfRule>
    <cfRule type="cellIs" dxfId="666" priority="153" operator="equal">
      <formula>"Roxo"</formula>
    </cfRule>
    <cfRule type="cellIs" dxfId="665" priority="152" operator="equal">
      <formula>"Preto"</formula>
    </cfRule>
    <cfRule type="cellIs" dxfId="664" priority="151" operator="equal">
      <formula>"Laranja"</formula>
    </cfRule>
    <cfRule type="cellIs" dxfId="663" priority="158" operator="equal">
      <formula>"Azul"</formula>
    </cfRule>
    <cfRule type="cellIs" dxfId="662" priority="157" operator="equal">
      <formula>"Vermelho"</formula>
    </cfRule>
    <cfRule type="cellIs" dxfId="661" priority="156" operator="equal">
      <formula>"Verde"</formula>
    </cfRule>
    <cfRule type="cellIs" dxfId="660" priority="155" operator="equal">
      <formula>"Amarelo"</formula>
    </cfRule>
  </conditionalFormatting>
  <conditionalFormatting sqref="C121">
    <cfRule type="cellIs" dxfId="659" priority="174" operator="equal">
      <formula>"Azul"</formula>
    </cfRule>
    <cfRule type="cellIs" dxfId="658" priority="168" operator="equal">
      <formula>"Preto"</formula>
    </cfRule>
    <cfRule type="cellIs" dxfId="657" priority="167" operator="equal">
      <formula>"Laranja"</formula>
    </cfRule>
    <cfRule type="cellIs" dxfId="656" priority="169" operator="equal">
      <formula>"Roxo"</formula>
    </cfRule>
    <cfRule type="cellIs" dxfId="655" priority="170" operator="equal">
      <formula>"Cinza"</formula>
    </cfRule>
    <cfRule type="cellIs" dxfId="654" priority="171" operator="equal">
      <formula>"Amarelo"</formula>
    </cfRule>
    <cfRule type="cellIs" dxfId="653" priority="172" operator="equal">
      <formula>"Verde"</formula>
    </cfRule>
    <cfRule type="cellIs" dxfId="652" priority="173" operator="equal">
      <formula>"Vermelho"</formula>
    </cfRule>
  </conditionalFormatting>
  <conditionalFormatting sqref="S4">
    <cfRule type="cellIs" dxfId="651" priority="31" operator="equal">
      <formula>"Laranja"</formula>
    </cfRule>
    <cfRule type="cellIs" dxfId="650" priority="35" operator="equal">
      <formula>"Amarelo"</formula>
    </cfRule>
    <cfRule type="cellIs" dxfId="649" priority="36" operator="equal">
      <formula>"Verde"</formula>
    </cfRule>
    <cfRule type="cellIs" dxfId="648" priority="38" operator="equal">
      <formula>"Azul"</formula>
    </cfRule>
    <cfRule type="cellIs" dxfId="647" priority="32" operator="equal">
      <formula>"Preto"</formula>
    </cfRule>
    <cfRule type="cellIs" dxfId="646" priority="33" operator="equal">
      <formula>"Roxo"</formula>
    </cfRule>
    <cfRule type="cellIs" dxfId="645" priority="34" operator="equal">
      <formula>"Cinza"</formula>
    </cfRule>
    <cfRule type="cellIs" dxfId="644" priority="37" operator="equal">
      <formula>"Vermelho"</formula>
    </cfRule>
  </conditionalFormatting>
  <conditionalFormatting sqref="S17">
    <cfRule type="cellIs" dxfId="643" priority="52" operator="equal">
      <formula>"Verde"</formula>
    </cfRule>
    <cfRule type="cellIs" dxfId="642" priority="53" operator="equal">
      <formula>"Vermelho"</formula>
    </cfRule>
    <cfRule type="cellIs" dxfId="641" priority="54" operator="equal">
      <formula>"Azul"</formula>
    </cfRule>
    <cfRule type="cellIs" dxfId="640" priority="47" operator="equal">
      <formula>"Laranja"</formula>
    </cfRule>
    <cfRule type="cellIs" dxfId="639" priority="48" operator="equal">
      <formula>"Preto"</formula>
    </cfRule>
    <cfRule type="cellIs" dxfId="638" priority="49" operator="equal">
      <formula>"Roxo"</formula>
    </cfRule>
    <cfRule type="cellIs" dxfId="637" priority="50" operator="equal">
      <formula>"Cinza"</formula>
    </cfRule>
    <cfRule type="cellIs" dxfId="636" priority="51" operator="equal">
      <formula>"Amarelo"</formula>
    </cfRule>
  </conditionalFormatting>
  <conditionalFormatting sqref="S30">
    <cfRule type="cellIs" dxfId="635" priority="67" operator="equal">
      <formula>"Amarelo"</formula>
    </cfRule>
    <cfRule type="cellIs" dxfId="634" priority="68" operator="equal">
      <formula>"Verde"</formula>
    </cfRule>
    <cfRule type="cellIs" dxfId="633" priority="69" operator="equal">
      <formula>"Vermelho"</formula>
    </cfRule>
    <cfRule type="cellIs" dxfId="632" priority="70" operator="equal">
      <formula>"Azul"</formula>
    </cfRule>
    <cfRule type="cellIs" dxfId="631" priority="63" operator="equal">
      <formula>"Laranja"</formula>
    </cfRule>
    <cfRule type="cellIs" dxfId="630" priority="64" operator="equal">
      <formula>"Preto"</formula>
    </cfRule>
    <cfRule type="cellIs" dxfId="629" priority="65" operator="equal">
      <formula>"Roxo"</formula>
    </cfRule>
    <cfRule type="cellIs" dxfId="628" priority="66" operator="equal">
      <formula>"Cinza"</formula>
    </cfRule>
  </conditionalFormatting>
  <conditionalFormatting sqref="S43">
    <cfRule type="cellIs" dxfId="627" priority="82" operator="equal">
      <formula>"Cinza"</formula>
    </cfRule>
    <cfRule type="cellIs" dxfId="626" priority="81" operator="equal">
      <formula>"Roxo"</formula>
    </cfRule>
    <cfRule type="cellIs" dxfId="625" priority="80" operator="equal">
      <formula>"Preto"</formula>
    </cfRule>
    <cfRule type="cellIs" dxfId="624" priority="79" operator="equal">
      <formula>"Laranja"</formula>
    </cfRule>
    <cfRule type="cellIs" dxfId="623" priority="84" operator="equal">
      <formula>"Verde"</formula>
    </cfRule>
    <cfRule type="cellIs" dxfId="622" priority="85" operator="equal">
      <formula>"Vermelho"</formula>
    </cfRule>
    <cfRule type="cellIs" dxfId="621" priority="83" operator="equal">
      <formula>"Amarelo"</formula>
    </cfRule>
    <cfRule type="cellIs" dxfId="620" priority="86" operator="equal">
      <formula>"Azul"</formula>
    </cfRule>
  </conditionalFormatting>
  <conditionalFormatting sqref="S56">
    <cfRule type="cellIs" dxfId="619" priority="102" operator="equal">
      <formula>"Azul"</formula>
    </cfRule>
    <cfRule type="cellIs" dxfId="618" priority="101" operator="equal">
      <formula>"Vermelho"</formula>
    </cfRule>
    <cfRule type="cellIs" dxfId="617" priority="100" operator="equal">
      <formula>"Verde"</formula>
    </cfRule>
    <cfRule type="cellIs" dxfId="616" priority="99" operator="equal">
      <formula>"Amarelo"</formula>
    </cfRule>
    <cfRule type="cellIs" dxfId="615" priority="98" operator="equal">
      <formula>"Cinza"</formula>
    </cfRule>
    <cfRule type="cellIs" dxfId="614" priority="97" operator="equal">
      <formula>"Roxo"</formula>
    </cfRule>
    <cfRule type="cellIs" dxfId="613" priority="96" operator="equal">
      <formula>"Preto"</formula>
    </cfRule>
    <cfRule type="cellIs" dxfId="612" priority="95" operator="equal">
      <formula>"Laranja"</formula>
    </cfRule>
  </conditionalFormatting>
  <conditionalFormatting sqref="S69">
    <cfRule type="cellIs" dxfId="611" priority="111" operator="equal">
      <formula>"Laranja"</formula>
    </cfRule>
    <cfRule type="cellIs" dxfId="610" priority="112" operator="equal">
      <formula>"Preto"</formula>
    </cfRule>
    <cfRule type="cellIs" dxfId="609" priority="113" operator="equal">
      <formula>"Roxo"</formula>
    </cfRule>
    <cfRule type="cellIs" dxfId="608" priority="114" operator="equal">
      <formula>"Cinza"</formula>
    </cfRule>
    <cfRule type="cellIs" dxfId="607" priority="115" operator="equal">
      <formula>"Amarelo"</formula>
    </cfRule>
    <cfRule type="cellIs" dxfId="606" priority="116" operator="equal">
      <formula>"Verde"</formula>
    </cfRule>
    <cfRule type="cellIs" dxfId="605" priority="117" operator="equal">
      <formula>"Vermelho"</formula>
    </cfRule>
    <cfRule type="cellIs" dxfId="604" priority="118" operator="equal">
      <formula>"Azul"</formula>
    </cfRule>
  </conditionalFormatting>
  <conditionalFormatting sqref="S82">
    <cfRule type="cellIs" dxfId="603" priority="128" operator="equal">
      <formula>"Preto"</formula>
    </cfRule>
    <cfRule type="cellIs" dxfId="602" priority="129" operator="equal">
      <formula>"Roxo"</formula>
    </cfRule>
    <cfRule type="cellIs" dxfId="601" priority="130" operator="equal">
      <formula>"Cinza"</formula>
    </cfRule>
    <cfRule type="cellIs" dxfId="600" priority="131" operator="equal">
      <formula>"Amarelo"</formula>
    </cfRule>
    <cfRule type="cellIs" dxfId="599" priority="132" operator="equal">
      <formula>"Verde"</formula>
    </cfRule>
    <cfRule type="cellIs" dxfId="598" priority="133" operator="equal">
      <formula>"Vermelho"</formula>
    </cfRule>
    <cfRule type="cellIs" dxfId="597" priority="134" operator="equal">
      <formula>"Azul"</formula>
    </cfRule>
    <cfRule type="cellIs" dxfId="596" priority="127" operator="equal">
      <formula>"Laranja"</formula>
    </cfRule>
  </conditionalFormatting>
  <conditionalFormatting sqref="S95">
    <cfRule type="cellIs" dxfId="595" priority="144" operator="equal">
      <formula>"Preto"</formula>
    </cfRule>
    <cfRule type="cellIs" dxfId="594" priority="150" operator="equal">
      <formula>"Azul"</formula>
    </cfRule>
    <cfRule type="cellIs" dxfId="593" priority="149" operator="equal">
      <formula>"Vermelho"</formula>
    </cfRule>
    <cfRule type="cellIs" dxfId="592" priority="148" operator="equal">
      <formula>"Verde"</formula>
    </cfRule>
    <cfRule type="cellIs" dxfId="591" priority="147" operator="equal">
      <formula>"Amarelo"</formula>
    </cfRule>
    <cfRule type="cellIs" dxfId="590" priority="146" operator="equal">
      <formula>"Cinza"</formula>
    </cfRule>
    <cfRule type="cellIs" dxfId="589" priority="145" operator="equal">
      <formula>"Roxo"</formula>
    </cfRule>
    <cfRule type="cellIs" dxfId="588" priority="143" operator="equal">
      <formula>"Laranja"</formula>
    </cfRule>
  </conditionalFormatting>
  <conditionalFormatting sqref="S108">
    <cfRule type="cellIs" dxfId="587" priority="159" operator="equal">
      <formula>"Laranja"</formula>
    </cfRule>
    <cfRule type="cellIs" dxfId="586" priority="160" operator="equal">
      <formula>"Preto"</formula>
    </cfRule>
    <cfRule type="cellIs" dxfId="585" priority="161" operator="equal">
      <formula>"Roxo"</formula>
    </cfRule>
    <cfRule type="cellIs" dxfId="584" priority="162" operator="equal">
      <formula>"Cinza"</formula>
    </cfRule>
    <cfRule type="cellIs" dxfId="583" priority="163" operator="equal">
      <formula>"Amarelo"</formula>
    </cfRule>
    <cfRule type="cellIs" dxfId="582" priority="164" operator="equal">
      <formula>"Verde"</formula>
    </cfRule>
    <cfRule type="cellIs" dxfId="581" priority="166" operator="equal">
      <formula>"Azul"</formula>
    </cfRule>
    <cfRule type="cellIs" dxfId="580" priority="165" operator="equal">
      <formula>"Vermelho"</formula>
    </cfRule>
  </conditionalFormatting>
  <conditionalFormatting sqref="S121">
    <cfRule type="cellIs" dxfId="579" priority="175" operator="equal">
      <formula>"Laranja"</formula>
    </cfRule>
    <cfRule type="cellIs" dxfId="578" priority="176" operator="equal">
      <formula>"Preto"</formula>
    </cfRule>
    <cfRule type="cellIs" dxfId="577" priority="177" operator="equal">
      <formula>"Roxo"</formula>
    </cfRule>
    <cfRule type="cellIs" dxfId="576" priority="178" operator="equal">
      <formula>"Cinza"</formula>
    </cfRule>
    <cfRule type="cellIs" dxfId="575" priority="179" operator="equal">
      <formula>"Amarelo"</formula>
    </cfRule>
    <cfRule type="cellIs" dxfId="574" priority="180" operator="equal">
      <formula>"Verde"</formula>
    </cfRule>
    <cfRule type="cellIs" dxfId="573" priority="181" operator="equal">
      <formula>"Vermelho"</formula>
    </cfRule>
    <cfRule type="cellIs" dxfId="572" priority="182" operator="equal">
      <formula>"Azul"</formula>
    </cfRule>
  </conditionalFormatting>
  <conditionalFormatting sqref="W43:AC76 AF44:AF45 AI44:AI45">
    <cfRule type="cellIs" dxfId="571" priority="15" operator="greaterThan">
      <formula>0</formula>
    </cfRule>
  </conditionalFormatting>
  <conditionalFormatting sqref="AD3:AD5">
    <cfRule type="top10" dxfId="570" priority="183" rank="1"/>
  </conditionalFormatting>
  <conditionalFormatting sqref="AD6:AD10">
    <cfRule type="top10" dxfId="569" priority="14" rank="1"/>
  </conditionalFormatting>
  <conditionalFormatting sqref="AD11:AD18">
    <cfRule type="top10" dxfId="568" priority="13" rank="2"/>
  </conditionalFormatting>
  <conditionalFormatting sqref="AD19:AD23">
    <cfRule type="top10" dxfId="567" priority="12" rank="1"/>
  </conditionalFormatting>
  <conditionalFormatting sqref="AD24:AD31">
    <cfRule type="top10" dxfId="566" priority="11" rank="2"/>
  </conditionalFormatting>
  <conditionalFormatting sqref="AD32:AD36">
    <cfRule type="top10" dxfId="565" priority="10" rank="1"/>
  </conditionalFormatting>
  <conditionalFormatting sqref="AE3:AE36">
    <cfRule type="cellIs" dxfId="564" priority="1" operator="equal">
      <formula>2</formula>
    </cfRule>
  </conditionalFormatting>
  <conditionalFormatting sqref="AF3:AF5">
    <cfRule type="top10" dxfId="563" priority="22" rank="1"/>
  </conditionalFormatting>
  <conditionalFormatting sqref="AF6:AF10">
    <cfRule type="top10" dxfId="562" priority="21" rank="1"/>
  </conditionalFormatting>
  <conditionalFormatting sqref="AF11:AF18">
    <cfRule type="top10" dxfId="561" priority="20" rank="2"/>
  </conditionalFormatting>
  <conditionalFormatting sqref="AF19:AF23">
    <cfRule type="top10" dxfId="560" priority="19" rank="1"/>
  </conditionalFormatting>
  <conditionalFormatting sqref="AF24:AF31">
    <cfRule type="top10" dxfId="559" priority="18" rank="2"/>
  </conditionalFormatting>
  <conditionalFormatting sqref="AF32:AF36">
    <cfRule type="top10" dxfId="558" priority="17" rank="1"/>
  </conditionalFormatting>
  <conditionalFormatting sqref="AG3:AG36">
    <cfRule type="cellIs" dxfId="557" priority="16" operator="greaterThan">
      <formula>0</formula>
    </cfRule>
  </conditionalFormatting>
  <conditionalFormatting sqref="AH3:AH5">
    <cfRule type="top10" dxfId="556" priority="7" bottom="1" rank="1"/>
  </conditionalFormatting>
  <conditionalFormatting sqref="AH6:AH10">
    <cfRule type="top10" dxfId="555" priority="6" bottom="1" rank="1"/>
  </conditionalFormatting>
  <conditionalFormatting sqref="AH11:AH18">
    <cfRule type="top10" dxfId="554" priority="5" bottom="1" rank="2"/>
  </conditionalFormatting>
  <conditionalFormatting sqref="AH19:AH23">
    <cfRule type="top10" dxfId="553" priority="4" bottom="1" rank="1"/>
  </conditionalFormatting>
  <conditionalFormatting sqref="AH1:AI1">
    <cfRule type="cellIs" dxfId="552" priority="8" operator="equal">
      <formula>2</formula>
    </cfRule>
    <cfRule type="cellIs" dxfId="551" priority="9" operator="equal">
      <formula>1</formula>
    </cfRule>
  </conditionalFormatting>
  <conditionalFormatting sqref="AI24:AI31">
    <cfRule type="top10" dxfId="550" priority="3" rank="2"/>
  </conditionalFormatting>
  <conditionalFormatting sqref="AI32:AI36">
    <cfRule type="top10" dxfId="549" priority="2" rank="1"/>
  </conditionalFormatting>
  <pageMargins left="0.7" right="0.7" top="0.75" bottom="0.75" header="0" footer="0"/>
  <pageSetup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63CB2-4E2D-445A-854A-668E7AB8EA78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AB8" sqref="AB8"/>
      <selection pane="topRight" activeCell="AB8" sqref="AB8"/>
      <selection pane="bottomLeft" activeCell="AB8" sqref="AB8"/>
      <selection pane="bottomRight" activeCell="AB8" sqref="AB8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W2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77</v>
      </c>
      <c r="W3" s="169">
        <f t="shared" ref="W3:W36" si="0">COUNTIF($C$2:$C$123,V3)+COUNTIF($S$2:$S$123,V3)</f>
        <v>6</v>
      </c>
      <c r="X3" s="164">
        <f t="shared" ref="X3:X36" si="1">SUMIF($C$2:$C$123,V3,$F$2:$F$123)+SUMIF($S$2:$S$123,V3,$M$2:$M$123)</f>
        <v>4</v>
      </c>
      <c r="Y3" s="164">
        <f t="shared" ref="Y3:Y36" si="2">SUMIF($C$2:$C$123,V3,$G$2:$G$123)+SUMIF($S$2:$S$123,V3,$N$2:$N$123)</f>
        <v>7</v>
      </c>
      <c r="Z3" s="164">
        <f t="shared" ref="Z3:Z36" si="3">SUMIF($C$2:$C$123,V3,$H$2:$H$123)+SUMIF($S$2:$S$123,V3,$O$2:$O$123)</f>
        <v>2</v>
      </c>
      <c r="AA3" s="164">
        <f>SUMIF($C$2:$C$123,V3,$I$2:$I$123)+SUMIF($S$2:$S$123,V3,$P$2:P$123)</f>
        <v>1</v>
      </c>
      <c r="AB3" s="174">
        <f t="shared" ref="AB3:AB36" si="4">SUMIF($C$2:$C$123,V3,$J$2:$J$123)+SUMIF($S$2:$S$123,V3,$Q$2:$Q$123)</f>
        <v>3</v>
      </c>
      <c r="AC3" s="180">
        <f t="shared" ref="AC3:AC36" si="5">SUMIF($C$2:$C$123,V3,$E$2:$E$123)+SUMIF($S$2:$S$123,V3,$L$2:$L$123)</f>
        <v>7</v>
      </c>
      <c r="AD3" s="183">
        <f t="shared" ref="AD3:AD36" si="6">IFERROR(IF(W3&gt;=($AI$42*$AI$43),(AC3)/(W3*3),"-"),"-")</f>
        <v>0.3888888888888889</v>
      </c>
      <c r="AE3" s="180">
        <f>IF(W3&gt;0,IF(AH3=MIN($AH$3:$AH$5),2,0),)</f>
        <v>0</v>
      </c>
      <c r="AF3" s="190">
        <f>IF(W3&gt;0,IF(AD3=MAX($AD$3:$AD$5),AC3+AE3+2,AC3+AE3),)</f>
        <v>7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1.1666666666666667</v>
      </c>
      <c r="AI3" s="206">
        <f>IFERROR(IF(W3&gt;=($AI$42*$AI$43),X3/W3,"-"),"-")</f>
        <v>0.66666666666666663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198</v>
      </c>
      <c r="D4" s="49">
        <f>SUM(D5:D14)</f>
        <v>1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1</v>
      </c>
      <c r="S4" s="149" t="s">
        <v>199</v>
      </c>
      <c r="T4" s="34"/>
      <c r="U4" s="159" t="s">
        <v>18</v>
      </c>
      <c r="V4" s="197" t="s">
        <v>164</v>
      </c>
      <c r="W4" s="170">
        <f t="shared" si="0"/>
        <v>6</v>
      </c>
      <c r="X4" s="52">
        <f t="shared" si="1"/>
        <v>7</v>
      </c>
      <c r="Y4" s="52">
        <f t="shared" si="2"/>
        <v>4</v>
      </c>
      <c r="Z4" s="52">
        <f t="shared" si="3"/>
        <v>3</v>
      </c>
      <c r="AA4" s="52">
        <f>SUMIF($C$2:$C$123,V4,$I$2:$I$123)+SUMIF($S$2:$S$123,V4,$P$2:P$123)</f>
        <v>1</v>
      </c>
      <c r="AB4" s="171">
        <f t="shared" si="4"/>
        <v>2</v>
      </c>
      <c r="AC4" s="178">
        <f t="shared" si="5"/>
        <v>10</v>
      </c>
      <c r="AD4" s="181">
        <f t="shared" si="6"/>
        <v>0.55555555555555558</v>
      </c>
      <c r="AE4" s="178">
        <f>IF(W4&gt;0,IF(AH4=MIN($AH$3:$AH$5),2,0),)</f>
        <v>2</v>
      </c>
      <c r="AF4" s="191">
        <f>IF(W4&gt;0,IF(AD4=MAX($AD$3:$AD$5),AC4+AE4+2,AC4+AE4),)</f>
        <v>14</v>
      </c>
      <c r="AG4" s="187">
        <f t="shared" si="7"/>
        <v>0</v>
      </c>
      <c r="AH4" s="53">
        <f t="shared" si="8"/>
        <v>0.66666666666666663</v>
      </c>
      <c r="AI4" s="207">
        <f t="shared" ref="AI4:AI36" si="9">IFERROR(IF(W4&gt;=($AI$42*$AI$43),X4/W4,"-"),"-")</f>
        <v>1.1666666666666667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164</v>
      </c>
      <c r="D5" s="56"/>
      <c r="E5" s="56">
        <f t="shared" ref="E5:E14" si="10">IF((C5=""),0,IF($D$4=$R$4,1,IF($D$4&gt;$R$4,3,IF($D$4&lt;$R$4,0))))</f>
        <v>1</v>
      </c>
      <c r="F5" s="56">
        <f t="shared" ref="F5:F14" si="11">$D$4</f>
        <v>1</v>
      </c>
      <c r="G5" s="56">
        <f t="shared" ref="G5:G14" si="12">$R$4</f>
        <v>1</v>
      </c>
      <c r="H5" s="56">
        <f t="shared" ref="H5:H14" si="13">IF((C5=""),0,IF($D$4&gt;$R$4,1,0))</f>
        <v>0</v>
      </c>
      <c r="I5" s="56">
        <f t="shared" ref="I5:I14" si="14">IF((C5=""),0,IF($D$4=$R$4,1,0))</f>
        <v>1</v>
      </c>
      <c r="J5" s="56">
        <f t="shared" ref="J5:J14" si="15">IF((C5=""),0,IF($D$4&lt;$R$4,1,0))</f>
        <v>0</v>
      </c>
      <c r="K5" s="57"/>
      <c r="L5" s="56">
        <f t="shared" ref="L5:L14" si="16">IF((S5=""),0,IF($D$4=$R$4,1,IF($D$4&lt;$R$4,3,IF($D$4&gt;$R$4,0))))</f>
        <v>1</v>
      </c>
      <c r="M5" s="56">
        <f t="shared" ref="M5:M14" si="17">$R$4</f>
        <v>1</v>
      </c>
      <c r="N5" s="56">
        <f t="shared" ref="N5:N14" si="18">$D$4</f>
        <v>1</v>
      </c>
      <c r="O5" s="56">
        <f t="shared" ref="O5:O14" si="19">IF((S5=""),0,IF($D$4&lt;$R$4,1,0))</f>
        <v>0</v>
      </c>
      <c r="P5" s="56">
        <f t="shared" ref="P5:P14" si="20">IF((S5=""),0,IF($D$4=$R$4,1,0))</f>
        <v>1</v>
      </c>
      <c r="Q5" s="56">
        <f t="shared" ref="Q5:Q14" si="21">IF((S5=""),0,IF($D$4&gt;$R$4,1,0))</f>
        <v>0</v>
      </c>
      <c r="R5" s="56"/>
      <c r="S5" s="55" t="s">
        <v>77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13</v>
      </c>
      <c r="D6" s="56"/>
      <c r="E6" s="56">
        <f t="shared" si="10"/>
        <v>1</v>
      </c>
      <c r="F6" s="56">
        <f t="shared" si="11"/>
        <v>1</v>
      </c>
      <c r="G6" s="56">
        <f t="shared" si="12"/>
        <v>1</v>
      </c>
      <c r="H6" s="56">
        <f t="shared" si="13"/>
        <v>0</v>
      </c>
      <c r="I6" s="56">
        <f t="shared" si="14"/>
        <v>1</v>
      </c>
      <c r="J6" s="56">
        <f t="shared" si="15"/>
        <v>0</v>
      </c>
      <c r="K6" s="57"/>
      <c r="L6" s="56">
        <f t="shared" si="16"/>
        <v>1</v>
      </c>
      <c r="M6" s="56">
        <f t="shared" si="17"/>
        <v>1</v>
      </c>
      <c r="N6" s="56">
        <f t="shared" si="18"/>
        <v>1</v>
      </c>
      <c r="O6" s="56">
        <f t="shared" si="19"/>
        <v>0</v>
      </c>
      <c r="P6" s="56">
        <f t="shared" si="20"/>
        <v>1</v>
      </c>
      <c r="Q6" s="56">
        <f t="shared" si="21"/>
        <v>0</v>
      </c>
      <c r="R6" s="56"/>
      <c r="S6" s="55" t="s">
        <v>142</v>
      </c>
      <c r="T6" s="34"/>
      <c r="U6" s="163" t="s">
        <v>78</v>
      </c>
      <c r="V6" s="199" t="s">
        <v>142</v>
      </c>
      <c r="W6" s="169">
        <f t="shared" si="0"/>
        <v>4</v>
      </c>
      <c r="X6" s="164">
        <f t="shared" si="1"/>
        <v>5</v>
      </c>
      <c r="Y6" s="164">
        <f t="shared" si="2"/>
        <v>2</v>
      </c>
      <c r="Z6" s="164">
        <f t="shared" si="3"/>
        <v>2</v>
      </c>
      <c r="AA6" s="164">
        <f>SUMIF($C$2:$C$123,V6,$I$2:$I$123)+SUMIF($S$2:$S$123,V6,$P$2:P$123)</f>
        <v>1</v>
      </c>
      <c r="AB6" s="174">
        <f t="shared" si="4"/>
        <v>1</v>
      </c>
      <c r="AC6" s="180">
        <f t="shared" si="5"/>
        <v>7</v>
      </c>
      <c r="AD6" s="183">
        <f t="shared" si="6"/>
        <v>0.58333333333333337</v>
      </c>
      <c r="AE6" s="180">
        <f>IF(W6&gt;0,IF(AH6=MIN($AH$6:$AH$10),2,0),)</f>
        <v>2</v>
      </c>
      <c r="AF6" s="190">
        <f>IF(W6&gt;0,IF(AD6=MAX($AD$6:$AD$10),AC6+AE6+2,AC6+AE6),)</f>
        <v>11</v>
      </c>
      <c r="AG6" s="189">
        <f t="shared" si="7"/>
        <v>0</v>
      </c>
      <c r="AH6" s="165">
        <f t="shared" si="8"/>
        <v>0.5</v>
      </c>
      <c r="AI6" s="206">
        <f t="shared" si="9"/>
        <v>1.25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146</v>
      </c>
      <c r="D7" s="56"/>
      <c r="E7" s="56">
        <f t="shared" si="10"/>
        <v>1</v>
      </c>
      <c r="F7" s="56">
        <f t="shared" si="11"/>
        <v>1</v>
      </c>
      <c r="G7" s="56">
        <f t="shared" si="12"/>
        <v>1</v>
      </c>
      <c r="H7" s="56">
        <f t="shared" si="13"/>
        <v>0</v>
      </c>
      <c r="I7" s="56">
        <f t="shared" si="14"/>
        <v>1</v>
      </c>
      <c r="J7" s="56">
        <f t="shared" si="15"/>
        <v>0</v>
      </c>
      <c r="K7" s="57"/>
      <c r="L7" s="56">
        <f t="shared" si="16"/>
        <v>1</v>
      </c>
      <c r="M7" s="56">
        <f t="shared" si="17"/>
        <v>1</v>
      </c>
      <c r="N7" s="56">
        <f t="shared" si="18"/>
        <v>1</v>
      </c>
      <c r="O7" s="56">
        <f t="shared" si="19"/>
        <v>0</v>
      </c>
      <c r="P7" s="56">
        <f t="shared" si="20"/>
        <v>1</v>
      </c>
      <c r="Q7" s="56">
        <f t="shared" si="21"/>
        <v>0</v>
      </c>
      <c r="R7" s="56"/>
      <c r="S7" s="55" t="s">
        <v>14</v>
      </c>
      <c r="T7" s="34"/>
      <c r="U7" s="166" t="s">
        <v>78</v>
      </c>
      <c r="V7" s="200" t="s">
        <v>112</v>
      </c>
      <c r="W7" s="170">
        <f t="shared" si="0"/>
        <v>4</v>
      </c>
      <c r="X7" s="52">
        <f t="shared" si="1"/>
        <v>1</v>
      </c>
      <c r="Y7" s="52">
        <f t="shared" si="2"/>
        <v>7</v>
      </c>
      <c r="Z7" s="52">
        <f t="shared" si="3"/>
        <v>0</v>
      </c>
      <c r="AA7" s="52">
        <f>SUMIF($C$2:$C$123,V7,$I$2:$I$123)+SUMIF($S$2:$S$123,V7,$P$2:P$123)</f>
        <v>0</v>
      </c>
      <c r="AB7" s="171">
        <f t="shared" si="4"/>
        <v>4</v>
      </c>
      <c r="AC7" s="178">
        <f t="shared" si="5"/>
        <v>0</v>
      </c>
      <c r="AD7" s="181">
        <f t="shared" si="6"/>
        <v>0</v>
      </c>
      <c r="AE7" s="178">
        <f>IF(W7&gt;0,IF(AH7=MIN($AH$6:$AH$10),2,0),)</f>
        <v>0</v>
      </c>
      <c r="AF7" s="191">
        <f>IF(W7&gt;0,IF(AD7=MAX($AD$6:$AD$10),AC7+AE7+2,AC7+AE7),)</f>
        <v>0</v>
      </c>
      <c r="AG7" s="187">
        <f t="shared" si="7"/>
        <v>0</v>
      </c>
      <c r="AH7" s="53">
        <f t="shared" si="8"/>
        <v>1.75</v>
      </c>
      <c r="AI7" s="207">
        <f t="shared" si="9"/>
        <v>0.25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81</v>
      </c>
      <c r="D8" s="56"/>
      <c r="E8" s="56">
        <f t="shared" si="10"/>
        <v>1</v>
      </c>
      <c r="F8" s="56">
        <f t="shared" si="11"/>
        <v>1</v>
      </c>
      <c r="G8" s="56">
        <f t="shared" si="12"/>
        <v>1</v>
      </c>
      <c r="H8" s="56">
        <f t="shared" si="13"/>
        <v>0</v>
      </c>
      <c r="I8" s="56">
        <f t="shared" si="14"/>
        <v>1</v>
      </c>
      <c r="J8" s="56">
        <f t="shared" si="15"/>
        <v>0</v>
      </c>
      <c r="K8" s="57"/>
      <c r="L8" s="56">
        <f t="shared" si="16"/>
        <v>1</v>
      </c>
      <c r="M8" s="56">
        <f t="shared" si="17"/>
        <v>1</v>
      </c>
      <c r="N8" s="56">
        <f t="shared" si="18"/>
        <v>1</v>
      </c>
      <c r="O8" s="56">
        <f t="shared" si="19"/>
        <v>0</v>
      </c>
      <c r="P8" s="56">
        <f t="shared" si="20"/>
        <v>1</v>
      </c>
      <c r="Q8" s="56">
        <f t="shared" si="21"/>
        <v>0</v>
      </c>
      <c r="R8" s="56"/>
      <c r="S8" s="55" t="s">
        <v>116</v>
      </c>
      <c r="T8" s="34"/>
      <c r="U8" s="159" t="s">
        <v>78</v>
      </c>
      <c r="V8" s="197" t="s">
        <v>84</v>
      </c>
      <c r="W8" s="170">
        <f t="shared" si="0"/>
        <v>2</v>
      </c>
      <c r="X8" s="52">
        <f t="shared" si="1"/>
        <v>3</v>
      </c>
      <c r="Y8" s="52">
        <f t="shared" si="2"/>
        <v>1</v>
      </c>
      <c r="Z8" s="52">
        <f t="shared" si="3"/>
        <v>2</v>
      </c>
      <c r="AA8" s="52">
        <f>SUMIF($C$2:$C$123,V8,$I$2:$I$123)+SUMIF($S$2:$S$123,V8,$P$2:P$123)</f>
        <v>0</v>
      </c>
      <c r="AB8" s="171">
        <f t="shared" si="4"/>
        <v>0</v>
      </c>
      <c r="AC8" s="178">
        <f t="shared" si="5"/>
        <v>6</v>
      </c>
      <c r="AD8" s="181" t="str">
        <f t="shared" si="6"/>
        <v>-</v>
      </c>
      <c r="AE8" s="178">
        <f>IF(W8&gt;0,IF(AH8=MIN($AH$6:$AH$10),2,0),)</f>
        <v>0</v>
      </c>
      <c r="AF8" s="191">
        <f>IF(W8&gt;0,IF(AD8=MAX($AD$6:$AD$10),AC8+AE8+2,AC8+AE8),)</f>
        <v>6</v>
      </c>
      <c r="AG8" s="187">
        <f t="shared" si="7"/>
        <v>0</v>
      </c>
      <c r="AH8" s="53" t="str">
        <f t="shared" si="8"/>
        <v>-</v>
      </c>
      <c r="AI8" s="207" t="str">
        <f t="shared" si="9"/>
        <v>-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 t="s">
        <v>172</v>
      </c>
      <c r="D9" s="56"/>
      <c r="E9" s="56">
        <f t="shared" si="10"/>
        <v>1</v>
      </c>
      <c r="F9" s="56">
        <f t="shared" si="11"/>
        <v>1</v>
      </c>
      <c r="G9" s="56">
        <f t="shared" si="12"/>
        <v>1</v>
      </c>
      <c r="H9" s="56">
        <f t="shared" si="13"/>
        <v>0</v>
      </c>
      <c r="I9" s="56">
        <f t="shared" si="14"/>
        <v>1</v>
      </c>
      <c r="J9" s="56">
        <f t="shared" si="15"/>
        <v>0</v>
      </c>
      <c r="K9" s="57"/>
      <c r="L9" s="56">
        <f t="shared" si="16"/>
        <v>1</v>
      </c>
      <c r="M9" s="56">
        <f t="shared" si="17"/>
        <v>1</v>
      </c>
      <c r="N9" s="56">
        <f t="shared" si="18"/>
        <v>1</v>
      </c>
      <c r="O9" s="56">
        <f t="shared" si="19"/>
        <v>0</v>
      </c>
      <c r="P9" s="56">
        <f t="shared" si="20"/>
        <v>1</v>
      </c>
      <c r="Q9" s="56">
        <f t="shared" si="21"/>
        <v>0</v>
      </c>
      <c r="R9" s="56"/>
      <c r="S9" s="55" t="s">
        <v>85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148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119</v>
      </c>
      <c r="D10" s="56"/>
      <c r="E10" s="56">
        <f t="shared" si="10"/>
        <v>1</v>
      </c>
      <c r="F10" s="56">
        <f t="shared" si="11"/>
        <v>1</v>
      </c>
      <c r="G10" s="56">
        <f t="shared" si="12"/>
        <v>1</v>
      </c>
      <c r="H10" s="56">
        <f t="shared" si="13"/>
        <v>0</v>
      </c>
      <c r="I10" s="56">
        <f t="shared" si="14"/>
        <v>1</v>
      </c>
      <c r="J10" s="56">
        <f t="shared" si="15"/>
        <v>0</v>
      </c>
      <c r="K10" s="57"/>
      <c r="L10" s="56">
        <f t="shared" si="16"/>
        <v>1</v>
      </c>
      <c r="M10" s="56">
        <f t="shared" si="17"/>
        <v>1</v>
      </c>
      <c r="N10" s="56">
        <f t="shared" si="18"/>
        <v>1</v>
      </c>
      <c r="O10" s="56">
        <f t="shared" si="19"/>
        <v>0</v>
      </c>
      <c r="P10" s="56">
        <f t="shared" si="20"/>
        <v>1</v>
      </c>
      <c r="Q10" s="56">
        <f t="shared" si="21"/>
        <v>0</v>
      </c>
      <c r="R10" s="56">
        <v>1</v>
      </c>
      <c r="S10" s="55" t="s">
        <v>15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 t="s">
        <v>175</v>
      </c>
      <c r="D11" s="56"/>
      <c r="E11" s="56">
        <f t="shared" si="10"/>
        <v>1</v>
      </c>
      <c r="F11" s="56">
        <f t="shared" si="11"/>
        <v>1</v>
      </c>
      <c r="G11" s="56">
        <f t="shared" si="12"/>
        <v>1</v>
      </c>
      <c r="H11" s="56">
        <f t="shared" si="13"/>
        <v>0</v>
      </c>
      <c r="I11" s="56">
        <f t="shared" si="14"/>
        <v>1</v>
      </c>
      <c r="J11" s="56">
        <f t="shared" si="15"/>
        <v>0</v>
      </c>
      <c r="K11" s="57"/>
      <c r="L11" s="56">
        <f t="shared" si="16"/>
        <v>1</v>
      </c>
      <c r="M11" s="56">
        <f t="shared" si="17"/>
        <v>1</v>
      </c>
      <c r="N11" s="56">
        <f t="shared" si="18"/>
        <v>1</v>
      </c>
      <c r="O11" s="56">
        <f t="shared" si="19"/>
        <v>0</v>
      </c>
      <c r="P11" s="56">
        <f t="shared" si="20"/>
        <v>1</v>
      </c>
      <c r="Q11" s="56">
        <f t="shared" si="21"/>
        <v>0</v>
      </c>
      <c r="R11" s="56"/>
      <c r="S11" s="55" t="s">
        <v>174</v>
      </c>
      <c r="T11" s="34"/>
      <c r="U11" s="168" t="s">
        <v>121</v>
      </c>
      <c r="V11" s="196" t="s">
        <v>146</v>
      </c>
      <c r="W11" s="169">
        <f t="shared" si="0"/>
        <v>4</v>
      </c>
      <c r="X11" s="164">
        <f t="shared" si="1"/>
        <v>5</v>
      </c>
      <c r="Y11" s="164">
        <f t="shared" si="2"/>
        <v>2</v>
      </c>
      <c r="Z11" s="164">
        <f t="shared" si="3"/>
        <v>3</v>
      </c>
      <c r="AA11" s="164">
        <f>SUMIF($C$2:$C$123,V11,$I$2:$I$123)+SUMIF($S$2:$S$123,V11,$P$2:P$123)</f>
        <v>1</v>
      </c>
      <c r="AB11" s="174">
        <f t="shared" si="4"/>
        <v>0</v>
      </c>
      <c r="AC11" s="180">
        <f t="shared" si="5"/>
        <v>10</v>
      </c>
      <c r="AD11" s="183">
        <f t="shared" si="6"/>
        <v>0.83333333333333337</v>
      </c>
      <c r="AE11" s="180">
        <f t="shared" ref="AE11:AE18" si="22">IF(W11&gt;0,IF(OR(SMALL($AH$11:$AH$18,2)=AH11,SMALL($AH$11:$AH$18,1)=AH11),2,0),)</f>
        <v>2</v>
      </c>
      <c r="AF11" s="190">
        <f t="shared" ref="AF11:AF18" si="23">IF(W11&gt;0,IF(OR(LARGE($AD$11:$AD$18,2)=AD11,LARGE($AD$11:$AD$18,1)=AD11),AC11+AE11+2,AC11+AE11),)</f>
        <v>14</v>
      </c>
      <c r="AG11" s="189">
        <f t="shared" si="7"/>
        <v>0</v>
      </c>
      <c r="AH11" s="165">
        <f t="shared" si="8"/>
        <v>0.5</v>
      </c>
      <c r="AI11" s="206">
        <f t="shared" si="9"/>
        <v>1.25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148</v>
      </c>
      <c r="D12" s="56">
        <v>1</v>
      </c>
      <c r="E12" s="56">
        <f t="shared" si="10"/>
        <v>1</v>
      </c>
      <c r="F12" s="56">
        <f t="shared" si="11"/>
        <v>1</v>
      </c>
      <c r="G12" s="56">
        <f t="shared" si="12"/>
        <v>1</v>
      </c>
      <c r="H12" s="56">
        <f t="shared" si="13"/>
        <v>0</v>
      </c>
      <c r="I12" s="56">
        <f t="shared" si="14"/>
        <v>1</v>
      </c>
      <c r="J12" s="56">
        <f t="shared" si="15"/>
        <v>0</v>
      </c>
      <c r="K12" s="57"/>
      <c r="L12" s="56">
        <f t="shared" si="16"/>
        <v>1</v>
      </c>
      <c r="M12" s="56">
        <f t="shared" si="17"/>
        <v>1</v>
      </c>
      <c r="N12" s="56">
        <f t="shared" si="18"/>
        <v>1</v>
      </c>
      <c r="O12" s="56">
        <f t="shared" si="19"/>
        <v>0</v>
      </c>
      <c r="P12" s="56">
        <f t="shared" si="20"/>
        <v>1</v>
      </c>
      <c r="Q12" s="56">
        <f t="shared" si="21"/>
        <v>0</v>
      </c>
      <c r="R12" s="56"/>
      <c r="S12" s="55" t="s">
        <v>12</v>
      </c>
      <c r="T12" s="34"/>
      <c r="U12" s="159" t="s">
        <v>121</v>
      </c>
      <c r="V12" s="197" t="s">
        <v>81</v>
      </c>
      <c r="W12" s="170">
        <f t="shared" si="0"/>
        <v>4</v>
      </c>
      <c r="X12" s="52">
        <f t="shared" si="1"/>
        <v>5</v>
      </c>
      <c r="Y12" s="52">
        <f t="shared" si="2"/>
        <v>2</v>
      </c>
      <c r="Z12" s="52">
        <f t="shared" si="3"/>
        <v>3</v>
      </c>
      <c r="AA12" s="52">
        <f>SUMIF($C$2:$C$123,V12,$I$2:$I$123)+SUMIF($S$2:$S$123,V12,$P$2:P$123)</f>
        <v>1</v>
      </c>
      <c r="AB12" s="171">
        <f t="shared" si="4"/>
        <v>0</v>
      </c>
      <c r="AC12" s="178">
        <f t="shared" si="5"/>
        <v>10</v>
      </c>
      <c r="AD12" s="181">
        <f t="shared" si="6"/>
        <v>0.83333333333333337</v>
      </c>
      <c r="AE12" s="178">
        <f t="shared" si="22"/>
        <v>2</v>
      </c>
      <c r="AF12" s="191">
        <f t="shared" si="23"/>
        <v>14</v>
      </c>
      <c r="AG12" s="187">
        <f t="shared" si="7"/>
        <v>0</v>
      </c>
      <c r="AH12" s="53">
        <f t="shared" si="8"/>
        <v>0.5</v>
      </c>
      <c r="AI12" s="207">
        <f t="shared" si="9"/>
        <v>1.25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1</v>
      </c>
      <c r="G13" s="56">
        <f t="shared" si="12"/>
        <v>1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1</v>
      </c>
      <c r="N13" s="56">
        <f t="shared" si="18"/>
        <v>1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197" t="s">
        <v>174</v>
      </c>
      <c r="W13" s="170">
        <f t="shared" si="0"/>
        <v>4</v>
      </c>
      <c r="X13" s="52">
        <f t="shared" si="1"/>
        <v>5</v>
      </c>
      <c r="Y13" s="52">
        <f t="shared" si="2"/>
        <v>2</v>
      </c>
      <c r="Z13" s="52">
        <f t="shared" si="3"/>
        <v>2</v>
      </c>
      <c r="AA13" s="52">
        <f>SUMIF($C$2:$C$123,V13,$I$2:$I$123)+SUMIF($S$2:$S$123,V13,$P$2:P$123)</f>
        <v>1</v>
      </c>
      <c r="AB13" s="171">
        <f t="shared" si="4"/>
        <v>1</v>
      </c>
      <c r="AC13" s="178">
        <f t="shared" si="5"/>
        <v>7</v>
      </c>
      <c r="AD13" s="181">
        <f t="shared" si="6"/>
        <v>0.58333333333333337</v>
      </c>
      <c r="AE13" s="178">
        <f t="shared" si="22"/>
        <v>2</v>
      </c>
      <c r="AF13" s="191">
        <f t="shared" si="23"/>
        <v>9</v>
      </c>
      <c r="AG13" s="187">
        <f t="shared" si="7"/>
        <v>0</v>
      </c>
      <c r="AH13" s="53">
        <f t="shared" si="8"/>
        <v>0.5</v>
      </c>
      <c r="AI13" s="207">
        <f t="shared" si="9"/>
        <v>1.25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1</v>
      </c>
      <c r="G14" s="67">
        <f t="shared" si="12"/>
        <v>1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1</v>
      </c>
      <c r="N14" s="67">
        <f t="shared" si="18"/>
        <v>1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 t="s">
        <v>116</v>
      </c>
      <c r="W14" s="170">
        <f t="shared" si="0"/>
        <v>4</v>
      </c>
      <c r="X14" s="52">
        <f t="shared" si="1"/>
        <v>5</v>
      </c>
      <c r="Y14" s="52">
        <f t="shared" si="2"/>
        <v>2</v>
      </c>
      <c r="Z14" s="52">
        <f t="shared" si="3"/>
        <v>2</v>
      </c>
      <c r="AA14" s="52">
        <f>SUMIF($C$2:$C$123,V14,$I$2:$I$123)+SUMIF($S$2:$S$123,V14,$P$2:P$123)</f>
        <v>1</v>
      </c>
      <c r="AB14" s="171">
        <f t="shared" si="4"/>
        <v>1</v>
      </c>
      <c r="AC14" s="178">
        <f t="shared" si="5"/>
        <v>7</v>
      </c>
      <c r="AD14" s="181">
        <f t="shared" si="6"/>
        <v>0.58333333333333337</v>
      </c>
      <c r="AE14" s="178">
        <f t="shared" si="22"/>
        <v>2</v>
      </c>
      <c r="AF14" s="191">
        <f t="shared" si="23"/>
        <v>9</v>
      </c>
      <c r="AG14" s="187">
        <f t="shared" si="7"/>
        <v>0</v>
      </c>
      <c r="AH14" s="53">
        <f t="shared" si="8"/>
        <v>0.5</v>
      </c>
      <c r="AI14" s="207">
        <f t="shared" si="9"/>
        <v>1.25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 t="s">
        <v>145</v>
      </c>
      <c r="W15" s="170">
        <f t="shared" si="0"/>
        <v>4</v>
      </c>
      <c r="X15" s="52">
        <f t="shared" si="1"/>
        <v>1</v>
      </c>
      <c r="Y15" s="52">
        <f t="shared" si="2"/>
        <v>7</v>
      </c>
      <c r="Z15" s="52">
        <f t="shared" si="3"/>
        <v>0</v>
      </c>
      <c r="AA15" s="52">
        <f>SUMIF($C$2:$C$123,V15,$I$2:$I$123)+SUMIF($S$2:$S$123,V15,$P$2:P$123)</f>
        <v>0</v>
      </c>
      <c r="AB15" s="171">
        <f t="shared" si="4"/>
        <v>4</v>
      </c>
      <c r="AC15" s="178">
        <f t="shared" si="5"/>
        <v>0</v>
      </c>
      <c r="AD15" s="181">
        <f t="shared" si="6"/>
        <v>0</v>
      </c>
      <c r="AE15" s="178">
        <f t="shared" si="22"/>
        <v>0</v>
      </c>
      <c r="AF15" s="191">
        <f t="shared" si="23"/>
        <v>0</v>
      </c>
      <c r="AG15" s="187">
        <f t="shared" si="7"/>
        <v>1</v>
      </c>
      <c r="AH15" s="53">
        <f t="shared" si="8"/>
        <v>1.75</v>
      </c>
      <c r="AI15" s="207">
        <f t="shared" si="9"/>
        <v>0.25</v>
      </c>
      <c r="AJ15" s="34"/>
      <c r="AS15" s="97"/>
      <c r="AT15" s="294"/>
      <c r="AU15" s="288"/>
      <c r="AV15" s="426" t="s">
        <v>119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172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 t="s">
        <v>173</v>
      </c>
      <c r="W16" s="170">
        <f t="shared" si="0"/>
        <v>4</v>
      </c>
      <c r="X16" s="52">
        <f t="shared" si="1"/>
        <v>1</v>
      </c>
      <c r="Y16" s="52">
        <f t="shared" si="2"/>
        <v>7</v>
      </c>
      <c r="Z16" s="52">
        <f t="shared" si="3"/>
        <v>0</v>
      </c>
      <c r="AA16" s="52">
        <f>SUMIF($C$2:$C$123,V16,$I$2:$I$123)+SUMIF($S$2:$S$123,V16,$P$2:P$123)</f>
        <v>0</v>
      </c>
      <c r="AB16" s="171">
        <f t="shared" si="4"/>
        <v>4</v>
      </c>
      <c r="AC16" s="178">
        <f t="shared" si="5"/>
        <v>0</v>
      </c>
      <c r="AD16" s="181">
        <f t="shared" si="6"/>
        <v>0</v>
      </c>
      <c r="AE16" s="178">
        <f t="shared" si="22"/>
        <v>0</v>
      </c>
      <c r="AF16" s="191">
        <f t="shared" si="23"/>
        <v>0</v>
      </c>
      <c r="AG16" s="187">
        <f t="shared" si="7"/>
        <v>0</v>
      </c>
      <c r="AH16" s="53">
        <f t="shared" si="8"/>
        <v>1.75</v>
      </c>
      <c r="AI16" s="207">
        <f t="shared" si="9"/>
        <v>0.25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Preto</v>
      </c>
      <c r="D17" s="49">
        <f>SUM(D18:D27)</f>
        <v>0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1</v>
      </c>
      <c r="S17" s="48" t="str">
        <f>C4</f>
        <v>Branco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Ralph</v>
      </c>
      <c r="D18" s="56"/>
      <c r="E18" s="56">
        <f t="shared" ref="E18:E27" si="24">IF((C18=""),0,IF($D$17=$R$17,1,IF($D$17&gt;$R$17,3,IF($D$17&lt;$R$17,0))))</f>
        <v>0</v>
      </c>
      <c r="F18" s="56">
        <f t="shared" ref="F18:F27" si="25">$D$17</f>
        <v>0</v>
      </c>
      <c r="G18" s="56">
        <f t="shared" ref="G18:G27" si="26">$R$17</f>
        <v>1</v>
      </c>
      <c r="H18" s="56">
        <f t="shared" ref="H18:H27" si="27">IF((C18=""),0,IF($D$17&gt;$R$17,1,0))</f>
        <v>0</v>
      </c>
      <c r="I18" s="56">
        <f t="shared" ref="I18:I27" si="28">IF((C18=""),0,IF($D$17=$R$17,1,0))</f>
        <v>0</v>
      </c>
      <c r="J18" s="56">
        <f t="shared" ref="J18:J27" si="29">IF((C18=""),0,IF($D$17&lt;$R$17,1,0))</f>
        <v>1</v>
      </c>
      <c r="K18" s="57"/>
      <c r="L18" s="56">
        <f t="shared" ref="L18:L27" si="30">IF((S18=""),0,IF($D$17=$R$17,1,IF($D$17&lt;$R$17,3,IF($D$17&gt;$R$17,0))))</f>
        <v>3</v>
      </c>
      <c r="M18" s="56">
        <f t="shared" ref="M18:M27" si="31">$R$17</f>
        <v>1</v>
      </c>
      <c r="N18" s="56">
        <f t="shared" ref="N18:N27" si="32">$D$17</f>
        <v>0</v>
      </c>
      <c r="O18" s="56">
        <f t="shared" ref="O18:O27" si="33">IF((S18=""),0,IF($D$17&lt;$R$17,1,0))</f>
        <v>1</v>
      </c>
      <c r="P18" s="56">
        <f t="shared" ref="P18:P27" si="34">IF((S18=""),0,IF($D$17=$R$17,1,0))</f>
        <v>0</v>
      </c>
      <c r="Q18" s="56">
        <f t="shared" ref="Q18:Q27" si="35">IF((S18=""),0,IF($D$17&gt;$R$17,1,0))</f>
        <v>0</v>
      </c>
      <c r="R18" s="56"/>
      <c r="S18" s="55" t="str">
        <f>$S$5</f>
        <v>Fabio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112</v>
      </c>
      <c r="D19" s="56"/>
      <c r="E19" s="56">
        <f t="shared" si="24"/>
        <v>0</v>
      </c>
      <c r="F19" s="56">
        <f t="shared" si="25"/>
        <v>0</v>
      </c>
      <c r="G19" s="56">
        <f t="shared" si="26"/>
        <v>1</v>
      </c>
      <c r="H19" s="56">
        <f t="shared" si="27"/>
        <v>0</v>
      </c>
      <c r="I19" s="56">
        <f t="shared" si="28"/>
        <v>0</v>
      </c>
      <c r="J19" s="56">
        <f t="shared" si="29"/>
        <v>1</v>
      </c>
      <c r="K19" s="57"/>
      <c r="L19" s="56">
        <f t="shared" si="30"/>
        <v>3</v>
      </c>
      <c r="M19" s="56">
        <f t="shared" si="31"/>
        <v>1</v>
      </c>
      <c r="N19" s="56">
        <f t="shared" si="32"/>
        <v>0</v>
      </c>
      <c r="O19" s="56">
        <f t="shared" si="33"/>
        <v>1</v>
      </c>
      <c r="P19" s="56">
        <f t="shared" si="34"/>
        <v>0</v>
      </c>
      <c r="Q19" s="56">
        <f t="shared" si="35"/>
        <v>0</v>
      </c>
      <c r="R19" s="56"/>
      <c r="S19" s="55" t="s">
        <v>13</v>
      </c>
      <c r="T19" s="34"/>
      <c r="U19" s="169" t="s">
        <v>83</v>
      </c>
      <c r="V19" s="196" t="s">
        <v>13</v>
      </c>
      <c r="W19" s="169">
        <f t="shared" si="0"/>
        <v>4</v>
      </c>
      <c r="X19" s="164">
        <f t="shared" si="1"/>
        <v>5</v>
      </c>
      <c r="Y19" s="164">
        <f t="shared" si="2"/>
        <v>2</v>
      </c>
      <c r="Z19" s="164">
        <f t="shared" si="3"/>
        <v>3</v>
      </c>
      <c r="AA19" s="164">
        <f>SUMIF($C$2:$C$123,V19,$I$2:$I$123)+SUMIF($S$2:$S$123,V19,$P$2:P$123)</f>
        <v>1</v>
      </c>
      <c r="AB19" s="174">
        <f t="shared" si="4"/>
        <v>0</v>
      </c>
      <c r="AC19" s="180">
        <f t="shared" si="5"/>
        <v>10</v>
      </c>
      <c r="AD19" s="183">
        <f t="shared" si="6"/>
        <v>0.83333333333333337</v>
      </c>
      <c r="AE19" s="180">
        <f>IF(W19&gt;0,IF(AH19=MIN($AH$19:$AH$23),2,0),)</f>
        <v>2</v>
      </c>
      <c r="AF19" s="190">
        <f>IF(W19&gt;0,IF(AD19=MAX($AD$19:$AD$23),AC19+AE19+2,AC19+AE19),)</f>
        <v>14</v>
      </c>
      <c r="AG19" s="189">
        <f t="shared" si="7"/>
        <v>0</v>
      </c>
      <c r="AH19" s="165">
        <f t="shared" si="8"/>
        <v>0.5</v>
      </c>
      <c r="AI19" s="206">
        <f t="shared" si="9"/>
        <v>1.25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145</v>
      </c>
      <c r="D20" s="56"/>
      <c r="E20" s="56">
        <f t="shared" si="24"/>
        <v>0</v>
      </c>
      <c r="F20" s="56">
        <f t="shared" si="25"/>
        <v>0</v>
      </c>
      <c r="G20" s="56">
        <f t="shared" si="26"/>
        <v>1</v>
      </c>
      <c r="H20" s="56">
        <f t="shared" si="27"/>
        <v>0</v>
      </c>
      <c r="I20" s="56">
        <f t="shared" si="28"/>
        <v>0</v>
      </c>
      <c r="J20" s="56">
        <f t="shared" si="29"/>
        <v>1</v>
      </c>
      <c r="K20" s="57"/>
      <c r="L20" s="56">
        <f t="shared" si="30"/>
        <v>3</v>
      </c>
      <c r="M20" s="56">
        <f t="shared" si="31"/>
        <v>1</v>
      </c>
      <c r="N20" s="56">
        <f t="shared" si="32"/>
        <v>0</v>
      </c>
      <c r="O20" s="56">
        <f t="shared" si="33"/>
        <v>1</v>
      </c>
      <c r="P20" s="56">
        <f t="shared" si="34"/>
        <v>0</v>
      </c>
      <c r="Q20" s="56">
        <f t="shared" si="35"/>
        <v>0</v>
      </c>
      <c r="R20" s="56"/>
      <c r="S20" s="55" t="s">
        <v>146</v>
      </c>
      <c r="T20" s="34"/>
      <c r="U20" s="159" t="s">
        <v>83</v>
      </c>
      <c r="V20" s="197" t="s">
        <v>85</v>
      </c>
      <c r="W20" s="170">
        <f t="shared" si="0"/>
        <v>4</v>
      </c>
      <c r="X20" s="52">
        <f t="shared" si="1"/>
        <v>5</v>
      </c>
      <c r="Y20" s="52">
        <f t="shared" si="2"/>
        <v>2</v>
      </c>
      <c r="Z20" s="52">
        <f t="shared" si="3"/>
        <v>2</v>
      </c>
      <c r="AA20" s="52">
        <f>SUMIF($C$2:$C$123,V20,$I$2:$I$123)+SUMIF($S$2:$S$123,V20,$P$2:P$123)</f>
        <v>1</v>
      </c>
      <c r="AB20" s="171">
        <f t="shared" si="4"/>
        <v>1</v>
      </c>
      <c r="AC20" s="178">
        <f t="shared" si="5"/>
        <v>7</v>
      </c>
      <c r="AD20" s="181">
        <f t="shared" si="6"/>
        <v>0.58333333333333337</v>
      </c>
      <c r="AE20" s="178">
        <f>IF(W20&gt;0,IF(AH20=MIN($AH$19:$AH$23),2,0),)</f>
        <v>2</v>
      </c>
      <c r="AF20" s="191">
        <f>IF(W20&gt;0,IF(AD20=MAX($AD$19:$AD$23),AC20+AE20+2,AC20+AE20),)</f>
        <v>9</v>
      </c>
      <c r="AG20" s="187">
        <f t="shared" si="7"/>
        <v>1</v>
      </c>
      <c r="AH20" s="53">
        <f t="shared" si="8"/>
        <v>0.5</v>
      </c>
      <c r="AI20" s="207">
        <f t="shared" si="9"/>
        <v>1.25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173</v>
      </c>
      <c r="D21" s="56"/>
      <c r="E21" s="56">
        <f t="shared" si="24"/>
        <v>0</v>
      </c>
      <c r="F21" s="56">
        <f t="shared" si="25"/>
        <v>0</v>
      </c>
      <c r="G21" s="56">
        <f t="shared" si="26"/>
        <v>1</v>
      </c>
      <c r="H21" s="56">
        <f t="shared" si="27"/>
        <v>0</v>
      </c>
      <c r="I21" s="56">
        <f t="shared" si="28"/>
        <v>0</v>
      </c>
      <c r="J21" s="56">
        <f t="shared" si="29"/>
        <v>1</v>
      </c>
      <c r="K21" s="57"/>
      <c r="L21" s="56">
        <f t="shared" si="30"/>
        <v>3</v>
      </c>
      <c r="M21" s="56">
        <f t="shared" si="31"/>
        <v>1</v>
      </c>
      <c r="N21" s="56">
        <f t="shared" si="32"/>
        <v>0</v>
      </c>
      <c r="O21" s="56">
        <f t="shared" si="33"/>
        <v>1</v>
      </c>
      <c r="P21" s="56">
        <f t="shared" si="34"/>
        <v>0</v>
      </c>
      <c r="Q21" s="56">
        <f t="shared" si="35"/>
        <v>0</v>
      </c>
      <c r="R21" s="56"/>
      <c r="S21" s="55" t="s">
        <v>81</v>
      </c>
      <c r="T21" s="34"/>
      <c r="U21" s="159" t="s">
        <v>83</v>
      </c>
      <c r="V21" s="197" t="s">
        <v>197</v>
      </c>
      <c r="W21" s="170">
        <f t="shared" si="0"/>
        <v>4</v>
      </c>
      <c r="X21" s="52">
        <f t="shared" si="1"/>
        <v>1</v>
      </c>
      <c r="Y21" s="52">
        <f t="shared" si="2"/>
        <v>7</v>
      </c>
      <c r="Z21" s="52">
        <f t="shared" si="3"/>
        <v>0</v>
      </c>
      <c r="AA21" s="52">
        <f>SUMIF($C$2:$C$123,V21,$I$2:$I$123)+SUMIF($S$2:$S$123,V21,$P$2:P$123)</f>
        <v>0</v>
      </c>
      <c r="AB21" s="171">
        <f t="shared" si="4"/>
        <v>4</v>
      </c>
      <c r="AC21" s="178">
        <f t="shared" si="5"/>
        <v>0</v>
      </c>
      <c r="AD21" s="181">
        <f t="shared" si="6"/>
        <v>0</v>
      </c>
      <c r="AE21" s="178">
        <f>IF(W21&gt;0,IF(AH21=MIN($AH$19:$AH$23),2,0),)</f>
        <v>0</v>
      </c>
      <c r="AF21" s="191">
        <f>IF(W21&gt;0,IF(AD21=MAX($AD$19:$AD$23),AC21+AE21+2,AC21+AE21),)</f>
        <v>0</v>
      </c>
      <c r="AG21" s="187">
        <f t="shared" si="7"/>
        <v>0</v>
      </c>
      <c r="AH21" s="53">
        <f t="shared" si="8"/>
        <v>1.75</v>
      </c>
      <c r="AI21" s="207">
        <f t="shared" si="9"/>
        <v>0.25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197</v>
      </c>
      <c r="D22" s="56"/>
      <c r="E22" s="56">
        <f t="shared" si="24"/>
        <v>0</v>
      </c>
      <c r="F22" s="56">
        <f t="shared" si="25"/>
        <v>0</v>
      </c>
      <c r="G22" s="56">
        <f t="shared" si="26"/>
        <v>1</v>
      </c>
      <c r="H22" s="56">
        <f t="shared" si="27"/>
        <v>0</v>
      </c>
      <c r="I22" s="56">
        <f t="shared" si="28"/>
        <v>0</v>
      </c>
      <c r="J22" s="56">
        <f t="shared" si="29"/>
        <v>1</v>
      </c>
      <c r="K22" s="57"/>
      <c r="L22" s="56">
        <f t="shared" si="30"/>
        <v>3</v>
      </c>
      <c r="M22" s="56">
        <f t="shared" si="31"/>
        <v>1</v>
      </c>
      <c r="N22" s="56">
        <f t="shared" si="32"/>
        <v>0</v>
      </c>
      <c r="O22" s="56">
        <f t="shared" si="33"/>
        <v>1</v>
      </c>
      <c r="P22" s="56">
        <f t="shared" si="34"/>
        <v>0</v>
      </c>
      <c r="Q22" s="56">
        <f t="shared" si="35"/>
        <v>0</v>
      </c>
      <c r="R22" s="56"/>
      <c r="S22" s="55" t="s">
        <v>172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82</v>
      </c>
      <c r="D23" s="56"/>
      <c r="E23" s="56">
        <f t="shared" si="24"/>
        <v>0</v>
      </c>
      <c r="F23" s="56">
        <f t="shared" si="25"/>
        <v>0</v>
      </c>
      <c r="G23" s="56">
        <f t="shared" si="26"/>
        <v>1</v>
      </c>
      <c r="H23" s="56">
        <f t="shared" si="27"/>
        <v>0</v>
      </c>
      <c r="I23" s="56">
        <f t="shared" si="28"/>
        <v>0</v>
      </c>
      <c r="J23" s="56">
        <f t="shared" si="29"/>
        <v>1</v>
      </c>
      <c r="K23" s="57"/>
      <c r="L23" s="56">
        <f t="shared" si="30"/>
        <v>3</v>
      </c>
      <c r="M23" s="56">
        <f t="shared" si="31"/>
        <v>1</v>
      </c>
      <c r="N23" s="56">
        <f t="shared" si="32"/>
        <v>0</v>
      </c>
      <c r="O23" s="56">
        <f t="shared" si="33"/>
        <v>1</v>
      </c>
      <c r="P23" s="56">
        <f t="shared" si="34"/>
        <v>0</v>
      </c>
      <c r="Q23" s="56">
        <f t="shared" si="35"/>
        <v>0</v>
      </c>
      <c r="R23" s="56"/>
      <c r="S23" s="55" t="s">
        <v>119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13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 t="s">
        <v>15</v>
      </c>
      <c r="D24" s="56"/>
      <c r="E24" s="56">
        <f t="shared" si="24"/>
        <v>0</v>
      </c>
      <c r="F24" s="56">
        <f t="shared" si="25"/>
        <v>0</v>
      </c>
      <c r="G24" s="56">
        <f t="shared" si="26"/>
        <v>1</v>
      </c>
      <c r="H24" s="56">
        <f t="shared" si="27"/>
        <v>0</v>
      </c>
      <c r="I24" s="56">
        <f t="shared" si="28"/>
        <v>0</v>
      </c>
      <c r="J24" s="56">
        <f t="shared" si="29"/>
        <v>1</v>
      </c>
      <c r="K24" s="57"/>
      <c r="L24" s="56">
        <f t="shared" si="30"/>
        <v>3</v>
      </c>
      <c r="M24" s="56">
        <f t="shared" si="31"/>
        <v>1</v>
      </c>
      <c r="N24" s="56">
        <f t="shared" si="32"/>
        <v>0</v>
      </c>
      <c r="O24" s="56">
        <f t="shared" si="33"/>
        <v>1</v>
      </c>
      <c r="P24" s="56">
        <f t="shared" si="34"/>
        <v>0</v>
      </c>
      <c r="Q24" s="56">
        <f t="shared" si="35"/>
        <v>0</v>
      </c>
      <c r="R24" s="56">
        <v>1</v>
      </c>
      <c r="S24" s="55" t="s">
        <v>175</v>
      </c>
      <c r="T24" s="34"/>
      <c r="U24" s="163" t="s">
        <v>86</v>
      </c>
      <c r="V24" s="199" t="s">
        <v>14</v>
      </c>
      <c r="W24" s="169">
        <f t="shared" si="0"/>
        <v>4</v>
      </c>
      <c r="X24" s="164">
        <f t="shared" si="1"/>
        <v>5</v>
      </c>
      <c r="Y24" s="164">
        <f t="shared" si="2"/>
        <v>2</v>
      </c>
      <c r="Z24" s="164">
        <f t="shared" si="3"/>
        <v>2</v>
      </c>
      <c r="AA24" s="164">
        <f>SUMIF($C$2:$C$123,V24,$I$2:$I$123)+SUMIF($S$2:$S$123,V24,$P$2:P$123)</f>
        <v>1</v>
      </c>
      <c r="AB24" s="174">
        <f t="shared" si="4"/>
        <v>1</v>
      </c>
      <c r="AC24" s="180">
        <f t="shared" si="5"/>
        <v>7</v>
      </c>
      <c r="AD24" s="183">
        <f t="shared" si="6"/>
        <v>0.58333333333333337</v>
      </c>
      <c r="AE24" s="180">
        <f t="shared" ref="AE24:AE31" si="36">IF(W24&gt;0,IF(OR(LARGE($AI$24:$AI$31,2)=AI24,LARGE($AI$24:$AI$31,1)=AI24),2,0),)</f>
        <v>2</v>
      </c>
      <c r="AF24" s="190">
        <f t="shared" ref="AF24:AF31" si="37">IF(W24&gt;0,IF(OR(LARGE($AD$24:$AD$31,2)=AD24,LARGE($AD$24:$AD$31,1)=AD24),AC24+AE24+2,AC24+AE24),)</f>
        <v>9</v>
      </c>
      <c r="AG24" s="189">
        <f t="shared" si="7"/>
        <v>1</v>
      </c>
      <c r="AH24" s="165">
        <f t="shared" si="8"/>
        <v>0.5</v>
      </c>
      <c r="AI24" s="206">
        <f t="shared" si="9"/>
        <v>1.25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120</v>
      </c>
      <c r="D25" s="56"/>
      <c r="E25" s="56">
        <f t="shared" si="24"/>
        <v>0</v>
      </c>
      <c r="F25" s="56">
        <f t="shared" si="25"/>
        <v>0</v>
      </c>
      <c r="G25" s="56">
        <f t="shared" si="26"/>
        <v>1</v>
      </c>
      <c r="H25" s="56">
        <f t="shared" si="27"/>
        <v>0</v>
      </c>
      <c r="I25" s="56">
        <f t="shared" si="28"/>
        <v>0</v>
      </c>
      <c r="J25" s="56">
        <f t="shared" si="29"/>
        <v>1</v>
      </c>
      <c r="K25" s="57"/>
      <c r="L25" s="56">
        <f t="shared" si="30"/>
        <v>3</v>
      </c>
      <c r="M25" s="56">
        <f t="shared" si="31"/>
        <v>1</v>
      </c>
      <c r="N25" s="56">
        <f t="shared" si="32"/>
        <v>0</v>
      </c>
      <c r="O25" s="56">
        <f t="shared" si="33"/>
        <v>1</v>
      </c>
      <c r="P25" s="56">
        <f t="shared" si="34"/>
        <v>0</v>
      </c>
      <c r="Q25" s="56">
        <f t="shared" si="35"/>
        <v>0</v>
      </c>
      <c r="R25" s="56"/>
      <c r="S25" s="55" t="s">
        <v>148</v>
      </c>
      <c r="T25" s="34"/>
      <c r="U25" s="166" t="s">
        <v>86</v>
      </c>
      <c r="V25" s="200" t="s">
        <v>15</v>
      </c>
      <c r="W25" s="170">
        <f t="shared" si="0"/>
        <v>5</v>
      </c>
      <c r="X25" s="52">
        <f t="shared" si="1"/>
        <v>2</v>
      </c>
      <c r="Y25" s="52">
        <f t="shared" si="2"/>
        <v>8</v>
      </c>
      <c r="Z25" s="52">
        <f t="shared" si="3"/>
        <v>0</v>
      </c>
      <c r="AA25" s="52">
        <f>SUMIF($C$2:$C$123,V25,$I$2:$I$123)+SUMIF($S$2:$S$123,V25,$P$2:P$123)</f>
        <v>1</v>
      </c>
      <c r="AB25" s="171">
        <f t="shared" si="4"/>
        <v>4</v>
      </c>
      <c r="AC25" s="178">
        <f t="shared" si="5"/>
        <v>1</v>
      </c>
      <c r="AD25" s="181">
        <f t="shared" si="6"/>
        <v>6.6666666666666666E-2</v>
      </c>
      <c r="AE25" s="178">
        <f t="shared" si="36"/>
        <v>0</v>
      </c>
      <c r="AF25" s="191">
        <f t="shared" si="37"/>
        <v>1</v>
      </c>
      <c r="AG25" s="187">
        <f t="shared" si="7"/>
        <v>1</v>
      </c>
      <c r="AH25" s="53">
        <f t="shared" si="8"/>
        <v>1.6</v>
      </c>
      <c r="AI25" s="207">
        <f t="shared" si="9"/>
        <v>0.4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0</v>
      </c>
      <c r="G26" s="56">
        <f t="shared" si="26"/>
        <v>1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1</v>
      </c>
      <c r="N26" s="56">
        <f t="shared" si="32"/>
        <v>0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200" t="s">
        <v>119</v>
      </c>
      <c r="W26" s="170">
        <f t="shared" si="0"/>
        <v>4</v>
      </c>
      <c r="X26" s="52">
        <f t="shared" si="1"/>
        <v>5</v>
      </c>
      <c r="Y26" s="52">
        <f t="shared" si="2"/>
        <v>2</v>
      </c>
      <c r="Z26" s="52">
        <f t="shared" si="3"/>
        <v>3</v>
      </c>
      <c r="AA26" s="52">
        <f>SUMIF($C$2:$C$123,V26,$I$2:$I$123)+SUMIF($S$2:$S$123,V26,$P$2:P$123)</f>
        <v>1</v>
      </c>
      <c r="AB26" s="171">
        <f t="shared" si="4"/>
        <v>0</v>
      </c>
      <c r="AC26" s="178">
        <f t="shared" si="5"/>
        <v>10</v>
      </c>
      <c r="AD26" s="181">
        <f t="shared" si="6"/>
        <v>0.83333333333333337</v>
      </c>
      <c r="AE26" s="178">
        <f t="shared" si="36"/>
        <v>2</v>
      </c>
      <c r="AF26" s="191">
        <f t="shared" si="37"/>
        <v>14</v>
      </c>
      <c r="AG26" s="187">
        <f t="shared" si="7"/>
        <v>1</v>
      </c>
      <c r="AH26" s="53">
        <f t="shared" si="8"/>
        <v>0.5</v>
      </c>
      <c r="AI26" s="207">
        <f t="shared" si="9"/>
        <v>1.25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0</v>
      </c>
      <c r="G27" s="67">
        <f t="shared" si="26"/>
        <v>1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1</v>
      </c>
      <c r="N27" s="67">
        <f t="shared" si="32"/>
        <v>0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 t="s">
        <v>175</v>
      </c>
      <c r="W27" s="170">
        <f t="shared" si="0"/>
        <v>5</v>
      </c>
      <c r="X27" s="52">
        <f t="shared" si="1"/>
        <v>6</v>
      </c>
      <c r="Y27" s="52">
        <f t="shared" si="2"/>
        <v>2</v>
      </c>
      <c r="Z27" s="52">
        <f t="shared" si="3"/>
        <v>3</v>
      </c>
      <c r="AA27" s="52">
        <f>SUMIF($C$2:$C$123,V27,$I$2:$I$123)+SUMIF($S$2:$S$123,V27,$P$2:P$123)</f>
        <v>1</v>
      </c>
      <c r="AB27" s="171">
        <f t="shared" si="4"/>
        <v>1</v>
      </c>
      <c r="AC27" s="178">
        <f t="shared" si="5"/>
        <v>10</v>
      </c>
      <c r="AD27" s="181">
        <f t="shared" si="6"/>
        <v>0.66666666666666663</v>
      </c>
      <c r="AE27" s="178">
        <f t="shared" si="36"/>
        <v>0</v>
      </c>
      <c r="AF27" s="191">
        <f t="shared" si="37"/>
        <v>10</v>
      </c>
      <c r="AG27" s="187">
        <f t="shared" si="7"/>
        <v>2</v>
      </c>
      <c r="AH27" s="53">
        <f t="shared" si="8"/>
        <v>0.4</v>
      </c>
      <c r="AI27" s="207">
        <f t="shared" si="9"/>
        <v>1.2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 t="s">
        <v>172</v>
      </c>
      <c r="W28" s="170">
        <f t="shared" si="0"/>
        <v>4</v>
      </c>
      <c r="X28" s="52">
        <f t="shared" si="1"/>
        <v>5</v>
      </c>
      <c r="Y28" s="52">
        <f t="shared" si="2"/>
        <v>2</v>
      </c>
      <c r="Z28" s="52">
        <f t="shared" si="3"/>
        <v>3</v>
      </c>
      <c r="AA28" s="52">
        <f>SUMIF($C$2:$C$123,V28,$I$2:$I$123)+SUMIF($S$2:$S$123,V28,$P$2:P$123)</f>
        <v>1</v>
      </c>
      <c r="AB28" s="171">
        <f t="shared" si="4"/>
        <v>0</v>
      </c>
      <c r="AC28" s="178">
        <f t="shared" si="5"/>
        <v>10</v>
      </c>
      <c r="AD28" s="181">
        <f t="shared" si="6"/>
        <v>0.83333333333333337</v>
      </c>
      <c r="AE28" s="178">
        <f t="shared" si="36"/>
        <v>2</v>
      </c>
      <c r="AF28" s="191">
        <f t="shared" si="37"/>
        <v>14</v>
      </c>
      <c r="AG28" s="187">
        <f t="shared" si="7"/>
        <v>1</v>
      </c>
      <c r="AH28" s="53">
        <f t="shared" si="8"/>
        <v>0.5</v>
      </c>
      <c r="AI28" s="207">
        <f t="shared" si="9"/>
        <v>1.25</v>
      </c>
      <c r="AJ28" s="34"/>
      <c r="AS28" s="97"/>
      <c r="AT28" s="294"/>
      <c r="AU28" s="425" t="s">
        <v>200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201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 t="s">
        <v>82</v>
      </c>
      <c r="W29" s="170">
        <f t="shared" si="0"/>
        <v>4</v>
      </c>
      <c r="X29" s="52">
        <f t="shared" si="1"/>
        <v>1</v>
      </c>
      <c r="Y29" s="52">
        <f t="shared" si="2"/>
        <v>7</v>
      </c>
      <c r="Z29" s="52">
        <f t="shared" si="3"/>
        <v>0</v>
      </c>
      <c r="AA29" s="52">
        <f>SUMIF($C$2:$C$123,V29,$I$2:$I$123)+SUMIF($S$2:$S$123,V29,$P$2:P$123)</f>
        <v>0</v>
      </c>
      <c r="AB29" s="171">
        <f t="shared" si="4"/>
        <v>4</v>
      </c>
      <c r="AC29" s="178">
        <f t="shared" si="5"/>
        <v>0</v>
      </c>
      <c r="AD29" s="181">
        <f t="shared" si="6"/>
        <v>0</v>
      </c>
      <c r="AE29" s="178">
        <f t="shared" si="36"/>
        <v>0</v>
      </c>
      <c r="AF29" s="191">
        <f t="shared" si="37"/>
        <v>0</v>
      </c>
      <c r="AG29" s="187">
        <f t="shared" si="7"/>
        <v>0</v>
      </c>
      <c r="AH29" s="53">
        <f t="shared" si="8"/>
        <v>1.75</v>
      </c>
      <c r="AI29" s="207">
        <f t="shared" si="9"/>
        <v>0.25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Branco</v>
      </c>
      <c r="D30" s="49">
        <f>SUM(D31:D40)</f>
        <v>2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0</v>
      </c>
      <c r="S30" s="48" t="str">
        <f>S4</f>
        <v>Preto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Ralph</v>
      </c>
      <c r="D31" s="56"/>
      <c r="E31" s="56">
        <f t="shared" ref="E31:E40" si="38">IF((C31=""),0,IF($D$30=$R$30,1,IF($D$30&gt;$R$30,3,IF($D$30&lt;$R$30,0))))</f>
        <v>3</v>
      </c>
      <c r="F31" s="56">
        <f t="shared" ref="F31:F40" si="39">$D$30</f>
        <v>2</v>
      </c>
      <c r="G31" s="56">
        <f t="shared" ref="G31:G40" si="40">$R$30</f>
        <v>0</v>
      </c>
      <c r="H31" s="56">
        <f t="shared" ref="H31:H40" si="41">IF((C31=""),0,IF($D$30&gt;$R$30,1,0))</f>
        <v>1</v>
      </c>
      <c r="I31" s="56">
        <f t="shared" ref="I31:I40" si="42">IF((C31=""),0,IF($D$30=$R$30,1,0))</f>
        <v>0</v>
      </c>
      <c r="J31" s="56">
        <f t="shared" ref="J31:J40" si="43">IF((C31=""),0,IF($D$30&lt;$R$30,1,0))</f>
        <v>0</v>
      </c>
      <c r="K31" s="57"/>
      <c r="L31" s="56">
        <f t="shared" ref="L31:L40" si="44">IF((S31=""),0,IF($D$30=$R$30,1,IF($D$30&lt;$R$30,3,IF($D$30&gt;$R$30,0))))</f>
        <v>0</v>
      </c>
      <c r="M31" s="56">
        <f t="shared" ref="M31:M40" si="45">$R$30</f>
        <v>0</v>
      </c>
      <c r="N31" s="56">
        <f t="shared" ref="N31:N40" si="46">$D$30</f>
        <v>2</v>
      </c>
      <c r="O31" s="56">
        <f t="shared" ref="O31:O40" si="47">IF((S31=""),0,IF($D$30&lt;$R$30,1,0))</f>
        <v>0</v>
      </c>
      <c r="P31" s="56">
        <f t="shared" ref="P31:P40" si="48">IF((S31=""),0,IF($D$30=$R$30,1,0))</f>
        <v>0</v>
      </c>
      <c r="Q31" s="56">
        <f t="shared" ref="Q31:Q40" si="49">IF((S31=""),0,IF($D$30&gt;$R$30,1,0))</f>
        <v>1</v>
      </c>
      <c r="R31" s="56"/>
      <c r="S31" s="55" t="str">
        <f>$S$5</f>
        <v>Fabio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142</v>
      </c>
      <c r="D32" s="56"/>
      <c r="E32" s="56">
        <f t="shared" si="38"/>
        <v>3</v>
      </c>
      <c r="F32" s="56">
        <f t="shared" si="39"/>
        <v>2</v>
      </c>
      <c r="G32" s="56">
        <f t="shared" si="40"/>
        <v>0</v>
      </c>
      <c r="H32" s="56">
        <f t="shared" si="41"/>
        <v>1</v>
      </c>
      <c r="I32" s="56">
        <f t="shared" si="42"/>
        <v>0</v>
      </c>
      <c r="J32" s="56">
        <f t="shared" si="43"/>
        <v>0</v>
      </c>
      <c r="K32" s="57"/>
      <c r="L32" s="56">
        <f t="shared" si="44"/>
        <v>0</v>
      </c>
      <c r="M32" s="56">
        <f t="shared" si="45"/>
        <v>0</v>
      </c>
      <c r="N32" s="56">
        <f t="shared" si="46"/>
        <v>2</v>
      </c>
      <c r="O32" s="56">
        <f t="shared" si="47"/>
        <v>0</v>
      </c>
      <c r="P32" s="56">
        <f t="shared" si="48"/>
        <v>0</v>
      </c>
      <c r="Q32" s="56">
        <f t="shared" si="49"/>
        <v>1</v>
      </c>
      <c r="R32" s="56"/>
      <c r="S32" s="55" t="s">
        <v>112</v>
      </c>
      <c r="T32" s="34"/>
      <c r="U32" s="163" t="s">
        <v>16</v>
      </c>
      <c r="V32" s="199" t="s">
        <v>12</v>
      </c>
      <c r="W32" s="169">
        <f t="shared" si="0"/>
        <v>4</v>
      </c>
      <c r="X32" s="164">
        <f t="shared" si="1"/>
        <v>5</v>
      </c>
      <c r="Y32" s="164">
        <f t="shared" si="2"/>
        <v>2</v>
      </c>
      <c r="Z32" s="164">
        <f t="shared" si="3"/>
        <v>2</v>
      </c>
      <c r="AA32" s="164">
        <f>SUMIF($C$2:$C$123,V32,$I$2:$I$123)+SUMIF($S$2:$S$123,V32,$P$2:P$123)</f>
        <v>1</v>
      </c>
      <c r="AB32" s="174">
        <f t="shared" si="4"/>
        <v>1</v>
      </c>
      <c r="AC32" s="180">
        <f t="shared" si="5"/>
        <v>7</v>
      </c>
      <c r="AD32" s="183">
        <f t="shared" si="6"/>
        <v>0.58333333333333337</v>
      </c>
      <c r="AE32" s="180">
        <f>IF(W32&gt;0,IF(AI32=MAX($AI$32:$AI$36),2,0),)</f>
        <v>2</v>
      </c>
      <c r="AF32" s="190">
        <f>IF(W32&gt;0,IF(AD32=MAX($AD$32:$AD$36),AC32+AE32+2,AC32+AE32),)</f>
        <v>9</v>
      </c>
      <c r="AG32" s="189">
        <f t="shared" si="7"/>
        <v>1</v>
      </c>
      <c r="AH32" s="165">
        <f t="shared" si="8"/>
        <v>0.5</v>
      </c>
      <c r="AI32" s="206">
        <f t="shared" si="9"/>
        <v>1.25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142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174</v>
      </c>
      <c r="D33" s="56"/>
      <c r="E33" s="56">
        <f t="shared" si="38"/>
        <v>3</v>
      </c>
      <c r="F33" s="56">
        <f t="shared" si="39"/>
        <v>2</v>
      </c>
      <c r="G33" s="56">
        <f t="shared" si="40"/>
        <v>0</v>
      </c>
      <c r="H33" s="56">
        <f t="shared" si="41"/>
        <v>1</v>
      </c>
      <c r="I33" s="56">
        <f t="shared" si="42"/>
        <v>0</v>
      </c>
      <c r="J33" s="56">
        <f t="shared" si="43"/>
        <v>0</v>
      </c>
      <c r="K33" s="57"/>
      <c r="L33" s="56">
        <f t="shared" si="44"/>
        <v>0</v>
      </c>
      <c r="M33" s="56">
        <f t="shared" si="45"/>
        <v>0</v>
      </c>
      <c r="N33" s="56">
        <f t="shared" si="46"/>
        <v>2</v>
      </c>
      <c r="O33" s="56">
        <f t="shared" si="47"/>
        <v>0</v>
      </c>
      <c r="P33" s="56">
        <f t="shared" si="48"/>
        <v>0</v>
      </c>
      <c r="Q33" s="56">
        <f t="shared" si="49"/>
        <v>1</v>
      </c>
      <c r="R33" s="56"/>
      <c r="S33" s="55" t="s">
        <v>145</v>
      </c>
      <c r="T33" s="34"/>
      <c r="U33" s="166" t="s">
        <v>16</v>
      </c>
      <c r="V33" s="200" t="s">
        <v>148</v>
      </c>
      <c r="W33" s="170">
        <f t="shared" si="0"/>
        <v>4</v>
      </c>
      <c r="X33" s="52">
        <f t="shared" si="1"/>
        <v>5</v>
      </c>
      <c r="Y33" s="52">
        <f t="shared" si="2"/>
        <v>2</v>
      </c>
      <c r="Z33" s="52">
        <f t="shared" si="3"/>
        <v>3</v>
      </c>
      <c r="AA33" s="52">
        <f>SUMIF($C$2:$C$123,V33,$I$2:$I$123)+SUMIF($S$2:$S$123,V33,$P$2:P$123)</f>
        <v>1</v>
      </c>
      <c r="AB33" s="171">
        <f t="shared" si="4"/>
        <v>0</v>
      </c>
      <c r="AC33" s="178">
        <f t="shared" si="5"/>
        <v>10</v>
      </c>
      <c r="AD33" s="181">
        <f t="shared" si="6"/>
        <v>0.83333333333333337</v>
      </c>
      <c r="AE33" s="178">
        <f>IF(W33&gt;0,IF(AI33=MAX($AI$32:$AI$36),2,0),)</f>
        <v>2</v>
      </c>
      <c r="AF33" s="191">
        <f>IF(W33&gt;0,IF(AD33=MAX($AD$32:$AD$36),AC33+AE33+2,AC33+AE33),)</f>
        <v>14</v>
      </c>
      <c r="AG33" s="187">
        <f t="shared" si="7"/>
        <v>2</v>
      </c>
      <c r="AH33" s="53">
        <f t="shared" si="8"/>
        <v>0.5</v>
      </c>
      <c r="AI33" s="207">
        <f t="shared" si="9"/>
        <v>1.25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116</v>
      </c>
      <c r="D34" s="56"/>
      <c r="E34" s="56">
        <f t="shared" si="38"/>
        <v>3</v>
      </c>
      <c r="F34" s="56">
        <f t="shared" si="39"/>
        <v>2</v>
      </c>
      <c r="G34" s="56">
        <f t="shared" si="40"/>
        <v>0</v>
      </c>
      <c r="H34" s="56">
        <f t="shared" si="41"/>
        <v>1</v>
      </c>
      <c r="I34" s="56">
        <f t="shared" si="42"/>
        <v>0</v>
      </c>
      <c r="J34" s="56">
        <f t="shared" si="43"/>
        <v>0</v>
      </c>
      <c r="K34" s="57"/>
      <c r="L34" s="56">
        <f t="shared" si="44"/>
        <v>0</v>
      </c>
      <c r="M34" s="56">
        <f t="shared" si="45"/>
        <v>0</v>
      </c>
      <c r="N34" s="56">
        <f t="shared" si="46"/>
        <v>2</v>
      </c>
      <c r="O34" s="56">
        <f t="shared" si="47"/>
        <v>0</v>
      </c>
      <c r="P34" s="56">
        <f t="shared" si="48"/>
        <v>0</v>
      </c>
      <c r="Q34" s="56">
        <f t="shared" si="49"/>
        <v>1</v>
      </c>
      <c r="R34" s="56"/>
      <c r="S34" s="55" t="s">
        <v>173</v>
      </c>
      <c r="T34" s="34"/>
      <c r="U34" s="166" t="s">
        <v>16</v>
      </c>
      <c r="V34" s="200" t="s">
        <v>120</v>
      </c>
      <c r="W34" s="170">
        <f t="shared" si="0"/>
        <v>4</v>
      </c>
      <c r="X34" s="52">
        <f t="shared" si="1"/>
        <v>1</v>
      </c>
      <c r="Y34" s="52">
        <f t="shared" si="2"/>
        <v>7</v>
      </c>
      <c r="Z34" s="52">
        <f t="shared" si="3"/>
        <v>0</v>
      </c>
      <c r="AA34" s="52">
        <f>SUMIF($C$2:$C$123,V34,$I$2:$I$123)+SUMIF($S$2:$S$123,V34,$P$2:P$123)</f>
        <v>0</v>
      </c>
      <c r="AB34" s="171">
        <f t="shared" si="4"/>
        <v>4</v>
      </c>
      <c r="AC34" s="178">
        <f t="shared" si="5"/>
        <v>0</v>
      </c>
      <c r="AD34" s="181">
        <f t="shared" si="6"/>
        <v>0</v>
      </c>
      <c r="AE34" s="178">
        <f>IF(W34&gt;0,IF(AI34=MAX($AI$32:$AI$36),2,0),)</f>
        <v>0</v>
      </c>
      <c r="AF34" s="191">
        <f>IF(W34&gt;0,IF(AD34=MAX($AD$32:$AD$36),AC34+AE34+2,AC34+AE34),)</f>
        <v>0</v>
      </c>
      <c r="AG34" s="187">
        <f t="shared" si="7"/>
        <v>0</v>
      </c>
      <c r="AH34" s="53">
        <f t="shared" si="8"/>
        <v>1.75</v>
      </c>
      <c r="AI34" s="207">
        <f t="shared" si="9"/>
        <v>0.25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85</v>
      </c>
      <c r="D35" s="56"/>
      <c r="E35" s="56">
        <f t="shared" si="38"/>
        <v>3</v>
      </c>
      <c r="F35" s="56">
        <f t="shared" si="39"/>
        <v>2</v>
      </c>
      <c r="G35" s="56">
        <f t="shared" si="40"/>
        <v>0</v>
      </c>
      <c r="H35" s="56">
        <f t="shared" si="41"/>
        <v>1</v>
      </c>
      <c r="I35" s="56">
        <f t="shared" si="42"/>
        <v>0</v>
      </c>
      <c r="J35" s="56">
        <f t="shared" si="43"/>
        <v>0</v>
      </c>
      <c r="K35" s="57"/>
      <c r="L35" s="56">
        <f t="shared" si="44"/>
        <v>0</v>
      </c>
      <c r="M35" s="56">
        <f t="shared" si="45"/>
        <v>0</v>
      </c>
      <c r="N35" s="56">
        <f t="shared" si="46"/>
        <v>2</v>
      </c>
      <c r="O35" s="56">
        <f t="shared" si="47"/>
        <v>0</v>
      </c>
      <c r="P35" s="56">
        <f t="shared" si="48"/>
        <v>0</v>
      </c>
      <c r="Q35" s="56">
        <f t="shared" si="49"/>
        <v>1</v>
      </c>
      <c r="R35" s="56"/>
      <c r="S35" s="55" t="s">
        <v>197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14</v>
      </c>
      <c r="D36" s="56">
        <v>1</v>
      </c>
      <c r="E36" s="56">
        <f t="shared" si="38"/>
        <v>3</v>
      </c>
      <c r="F36" s="56">
        <f t="shared" si="39"/>
        <v>2</v>
      </c>
      <c r="G36" s="56">
        <f t="shared" si="40"/>
        <v>0</v>
      </c>
      <c r="H36" s="56">
        <f t="shared" si="41"/>
        <v>1</v>
      </c>
      <c r="I36" s="56">
        <f t="shared" si="42"/>
        <v>0</v>
      </c>
      <c r="J36" s="56">
        <f t="shared" si="43"/>
        <v>0</v>
      </c>
      <c r="K36" s="57"/>
      <c r="L36" s="56">
        <f t="shared" si="44"/>
        <v>0</v>
      </c>
      <c r="M36" s="56">
        <f t="shared" si="45"/>
        <v>0</v>
      </c>
      <c r="N36" s="56">
        <f t="shared" si="46"/>
        <v>2</v>
      </c>
      <c r="O36" s="56">
        <f t="shared" si="47"/>
        <v>0</v>
      </c>
      <c r="P36" s="56">
        <f t="shared" si="48"/>
        <v>0</v>
      </c>
      <c r="Q36" s="56">
        <f t="shared" si="49"/>
        <v>1</v>
      </c>
      <c r="R36" s="56"/>
      <c r="S36" s="55" t="s">
        <v>82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164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 t="s">
        <v>175</v>
      </c>
      <c r="D37" s="56"/>
      <c r="E37" s="56">
        <f t="shared" si="38"/>
        <v>3</v>
      </c>
      <c r="F37" s="56">
        <f t="shared" si="39"/>
        <v>2</v>
      </c>
      <c r="G37" s="56">
        <f t="shared" si="40"/>
        <v>0</v>
      </c>
      <c r="H37" s="56">
        <f t="shared" si="41"/>
        <v>1</v>
      </c>
      <c r="I37" s="56">
        <f t="shared" si="42"/>
        <v>0</v>
      </c>
      <c r="J37" s="56">
        <f t="shared" si="43"/>
        <v>0</v>
      </c>
      <c r="K37" s="57"/>
      <c r="L37" s="56">
        <f t="shared" si="44"/>
        <v>0</v>
      </c>
      <c r="M37" s="56">
        <f t="shared" si="45"/>
        <v>0</v>
      </c>
      <c r="N37" s="56">
        <f t="shared" si="46"/>
        <v>2</v>
      </c>
      <c r="O37" s="56">
        <f t="shared" si="47"/>
        <v>0</v>
      </c>
      <c r="P37" s="56">
        <f t="shared" si="48"/>
        <v>0</v>
      </c>
      <c r="Q37" s="56">
        <f t="shared" si="49"/>
        <v>1</v>
      </c>
      <c r="R37" s="56"/>
      <c r="S37" s="55" t="s">
        <v>15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11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12</v>
      </c>
      <c r="D38" s="56">
        <v>1</v>
      </c>
      <c r="E38" s="56">
        <f t="shared" si="38"/>
        <v>3</v>
      </c>
      <c r="F38" s="56">
        <f t="shared" si="39"/>
        <v>2</v>
      </c>
      <c r="G38" s="56">
        <f t="shared" si="40"/>
        <v>0</v>
      </c>
      <c r="H38" s="56">
        <f t="shared" si="41"/>
        <v>1</v>
      </c>
      <c r="I38" s="56">
        <f t="shared" si="42"/>
        <v>0</v>
      </c>
      <c r="J38" s="56">
        <f t="shared" si="43"/>
        <v>0</v>
      </c>
      <c r="K38" s="57"/>
      <c r="L38" s="56">
        <f t="shared" si="44"/>
        <v>0</v>
      </c>
      <c r="M38" s="56">
        <f t="shared" si="45"/>
        <v>0</v>
      </c>
      <c r="N38" s="56">
        <f t="shared" si="46"/>
        <v>2</v>
      </c>
      <c r="O38" s="56">
        <f t="shared" si="47"/>
        <v>0</v>
      </c>
      <c r="P38" s="56">
        <f t="shared" si="48"/>
        <v>0</v>
      </c>
      <c r="Q38" s="56">
        <f t="shared" si="49"/>
        <v>1</v>
      </c>
      <c r="R38" s="56"/>
      <c r="S38" s="55" t="s">
        <v>120</v>
      </c>
      <c r="T38" s="34"/>
      <c r="U38" s="450">
        <f>COUNTA(V3:V36)</f>
        <v>23</v>
      </c>
      <c r="V38" s="451"/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2</v>
      </c>
      <c r="G39" s="56">
        <f t="shared" si="40"/>
        <v>0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0</v>
      </c>
      <c r="N39" s="56">
        <f t="shared" si="46"/>
        <v>2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170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2</v>
      </c>
      <c r="G40" s="67">
        <f t="shared" si="40"/>
        <v>0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0</v>
      </c>
      <c r="N40" s="67">
        <f t="shared" si="46"/>
        <v>2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52">
        <f>U38/Resumo!C159</f>
        <v>0.67647058823529416</v>
      </c>
      <c r="V40" s="453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23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6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Preto</v>
      </c>
      <c r="D43" s="49">
        <f>SUM(D44:D53)</f>
        <v>1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0</v>
      </c>
      <c r="S43" s="48" t="str">
        <f>C4</f>
        <v>Branco</v>
      </c>
      <c r="T43" s="34"/>
      <c r="U43" s="151" t="str">
        <f>IFERROR(VLOOKUP(V43,Resumo!$D$7:$E$147,2,FALSE),"")</f>
        <v>G</v>
      </c>
      <c r="V43" s="116" t="s">
        <v>77</v>
      </c>
      <c r="W43" s="116">
        <f t="shared" ref="W43:AC58" si="50">COUNTIFS($C$4:$C$131,$V43,$B$4:$B$131,W$42)+COUNTIFS($S$4:$S$131,$V43,$B$4:$B$131,W$42)</f>
        <v>6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Ralph</v>
      </c>
      <c r="D44" s="56"/>
      <c r="E44" s="56">
        <f t="shared" ref="E44:E53" si="51">IF((C44=""),0,IF($D$43=$R$43,1,IF($D$43&gt;$R$43,3,IF($D$43&lt;$R$43,0))))</f>
        <v>3</v>
      </c>
      <c r="F44" s="56">
        <f t="shared" ref="F44:F53" si="52">$D$43</f>
        <v>1</v>
      </c>
      <c r="G44" s="56">
        <f t="shared" ref="G44:G53" si="53">$R$43</f>
        <v>0</v>
      </c>
      <c r="H44" s="56">
        <f t="shared" ref="H44:H53" si="54">IF((C44=""),0,IF($D$43&gt;$R$43,1,0))</f>
        <v>1</v>
      </c>
      <c r="I44" s="56">
        <f t="shared" ref="I44:I53" si="55">IF((C44=""),0,IF($D$43=$R$43,1,0))</f>
        <v>0</v>
      </c>
      <c r="J44" s="56">
        <f t="shared" ref="J44:J53" si="56">IF((C44=""),0,IF($D$43&lt;$R$43,1,0))</f>
        <v>0</v>
      </c>
      <c r="K44" s="57"/>
      <c r="L44" s="56">
        <f t="shared" ref="L44:L53" si="57">IF((S44=""),0,IF($D$43=$R$43,1,IF($D$43&lt;$R$43,3,IF($D$43&gt;$R$43,0))))</f>
        <v>0</v>
      </c>
      <c r="M44" s="56">
        <f t="shared" ref="M44:M53" si="58">$R$43</f>
        <v>0</v>
      </c>
      <c r="N44" s="56">
        <f t="shared" ref="N44:N53" si="59">$D$43</f>
        <v>1</v>
      </c>
      <c r="O44" s="56">
        <f t="shared" ref="O44:O53" si="60">IF((S44=""),0,IF($D$43&lt;$R$43,1,0))</f>
        <v>0</v>
      </c>
      <c r="P44" s="56">
        <f t="shared" ref="P44:P53" si="61">IF((S44=""),0,IF($D$43=$R$43,1,0))</f>
        <v>0</v>
      </c>
      <c r="Q44" s="56">
        <f t="shared" ref="Q44:Q53" si="62">IF((S44=""),0,IF($D$43&gt;$R$43,1,0))</f>
        <v>1</v>
      </c>
      <c r="R44" s="56"/>
      <c r="S44" s="55" t="str">
        <f>$S$5</f>
        <v>Fabio</v>
      </c>
      <c r="T44" s="34"/>
      <c r="U44" s="153" t="str">
        <f>IFERROR(VLOOKUP(V44,Resumo!$D$7:$E$147,2,FALSE),"")</f>
        <v>G</v>
      </c>
      <c r="V44" s="114" t="s">
        <v>164</v>
      </c>
      <c r="W44" s="114">
        <f t="shared" si="50"/>
        <v>6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 t="s">
        <v>84</v>
      </c>
      <c r="D45" s="56"/>
      <c r="E45" s="56">
        <f t="shared" si="51"/>
        <v>3</v>
      </c>
      <c r="F45" s="56">
        <f t="shared" si="52"/>
        <v>1</v>
      </c>
      <c r="G45" s="56">
        <f t="shared" si="53"/>
        <v>0</v>
      </c>
      <c r="H45" s="56">
        <f t="shared" si="54"/>
        <v>1</v>
      </c>
      <c r="I45" s="56">
        <f t="shared" si="55"/>
        <v>0</v>
      </c>
      <c r="J45" s="56">
        <f t="shared" si="56"/>
        <v>0</v>
      </c>
      <c r="K45" s="57"/>
      <c r="L45" s="56">
        <f t="shared" si="57"/>
        <v>0</v>
      </c>
      <c r="M45" s="56">
        <f t="shared" si="58"/>
        <v>0</v>
      </c>
      <c r="N45" s="56">
        <f t="shared" si="59"/>
        <v>1</v>
      </c>
      <c r="O45" s="56">
        <f t="shared" si="60"/>
        <v>0</v>
      </c>
      <c r="P45" s="56">
        <f t="shared" si="61"/>
        <v>0</v>
      </c>
      <c r="Q45" s="56">
        <f t="shared" si="62"/>
        <v>1</v>
      </c>
      <c r="R45" s="56"/>
      <c r="S45" s="55" t="s">
        <v>142</v>
      </c>
      <c r="T45" s="34"/>
      <c r="U45" s="153" t="str">
        <f>IFERROR(VLOOKUP(V45,Resumo!$D$7:$E$147,2,FALSE),"")</f>
        <v>V</v>
      </c>
      <c r="V45" s="114" t="s">
        <v>13</v>
      </c>
      <c r="W45" s="114">
        <f t="shared" si="50"/>
        <v>0</v>
      </c>
      <c r="X45" s="114">
        <f t="shared" si="50"/>
        <v>2</v>
      </c>
      <c r="Y45" s="114">
        <f t="shared" si="50"/>
        <v>0</v>
      </c>
      <c r="Z45" s="114">
        <f t="shared" si="50"/>
        <v>0</v>
      </c>
      <c r="AA45" s="114">
        <f t="shared" si="50"/>
        <v>2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 t="s">
        <v>146</v>
      </c>
      <c r="D46" s="56"/>
      <c r="E46" s="56">
        <f t="shared" si="51"/>
        <v>3</v>
      </c>
      <c r="F46" s="56">
        <f t="shared" si="52"/>
        <v>1</v>
      </c>
      <c r="G46" s="56">
        <f t="shared" si="53"/>
        <v>0</v>
      </c>
      <c r="H46" s="56">
        <f t="shared" si="54"/>
        <v>1</v>
      </c>
      <c r="I46" s="56">
        <f t="shared" si="55"/>
        <v>0</v>
      </c>
      <c r="J46" s="56">
        <f t="shared" si="56"/>
        <v>0</v>
      </c>
      <c r="K46" s="57"/>
      <c r="L46" s="56">
        <f t="shared" si="57"/>
        <v>0</v>
      </c>
      <c r="M46" s="56">
        <f t="shared" si="58"/>
        <v>0</v>
      </c>
      <c r="N46" s="56">
        <f t="shared" si="59"/>
        <v>1</v>
      </c>
      <c r="O46" s="56">
        <f t="shared" si="60"/>
        <v>0</v>
      </c>
      <c r="P46" s="56">
        <f t="shared" si="61"/>
        <v>0</v>
      </c>
      <c r="Q46" s="56">
        <f t="shared" si="62"/>
        <v>1</v>
      </c>
      <c r="R46" s="56"/>
      <c r="S46" s="55" t="s">
        <v>174</v>
      </c>
      <c r="T46" s="34"/>
      <c r="U46" s="153" t="str">
        <f>IFERROR(VLOOKUP(V46,Resumo!$D$7:$E$147,2,FALSE),"")</f>
        <v>V</v>
      </c>
      <c r="V46" s="114" t="s">
        <v>14</v>
      </c>
      <c r="W46" s="114">
        <f t="shared" si="50"/>
        <v>0</v>
      </c>
      <c r="X46" s="114">
        <f t="shared" si="50"/>
        <v>0</v>
      </c>
      <c r="Y46" s="114">
        <f t="shared" si="50"/>
        <v>1</v>
      </c>
      <c r="Z46" s="114">
        <f t="shared" si="50"/>
        <v>0</v>
      </c>
      <c r="AA46" s="114">
        <f t="shared" si="50"/>
        <v>0</v>
      </c>
      <c r="AB46" s="114">
        <f t="shared" si="50"/>
        <v>3</v>
      </c>
      <c r="AC46" s="154">
        <f t="shared" si="50"/>
        <v>0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 t="s">
        <v>81</v>
      </c>
      <c r="D47" s="56"/>
      <c r="E47" s="56">
        <f t="shared" si="51"/>
        <v>3</v>
      </c>
      <c r="F47" s="56">
        <f t="shared" si="52"/>
        <v>1</v>
      </c>
      <c r="G47" s="56">
        <f t="shared" si="53"/>
        <v>0</v>
      </c>
      <c r="H47" s="56">
        <f t="shared" si="54"/>
        <v>1</v>
      </c>
      <c r="I47" s="56">
        <f t="shared" si="55"/>
        <v>0</v>
      </c>
      <c r="J47" s="56">
        <f t="shared" si="56"/>
        <v>0</v>
      </c>
      <c r="K47" s="57"/>
      <c r="L47" s="56">
        <f t="shared" si="57"/>
        <v>0</v>
      </c>
      <c r="M47" s="56">
        <f t="shared" si="58"/>
        <v>0</v>
      </c>
      <c r="N47" s="56">
        <f t="shared" si="59"/>
        <v>1</v>
      </c>
      <c r="O47" s="56">
        <f t="shared" si="60"/>
        <v>0</v>
      </c>
      <c r="P47" s="56">
        <f t="shared" si="61"/>
        <v>0</v>
      </c>
      <c r="Q47" s="56">
        <f t="shared" si="62"/>
        <v>1</v>
      </c>
      <c r="R47" s="56"/>
      <c r="S47" s="55" t="s">
        <v>116</v>
      </c>
      <c r="T47" s="34"/>
      <c r="U47" s="153" t="str">
        <f>IFERROR(VLOOKUP(V47,Resumo!$D$7:$E$147,2,FALSE),"")</f>
        <v>Z</v>
      </c>
      <c r="V47" s="114" t="s">
        <v>142</v>
      </c>
      <c r="W47" s="114">
        <f t="shared" si="50"/>
        <v>0</v>
      </c>
      <c r="X47" s="114">
        <f t="shared" si="50"/>
        <v>4</v>
      </c>
      <c r="Y47" s="114">
        <f t="shared" si="50"/>
        <v>0</v>
      </c>
      <c r="Z47" s="114">
        <f t="shared" si="50"/>
        <v>0</v>
      </c>
      <c r="AA47" s="114">
        <f t="shared" si="50"/>
        <v>0</v>
      </c>
      <c r="AB47" s="114">
        <f t="shared" si="50"/>
        <v>0</v>
      </c>
      <c r="AC47" s="154">
        <f t="shared" si="50"/>
        <v>0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 t="s">
        <v>13</v>
      </c>
      <c r="D48" s="56"/>
      <c r="E48" s="56">
        <f t="shared" si="51"/>
        <v>3</v>
      </c>
      <c r="F48" s="56">
        <f t="shared" si="52"/>
        <v>1</v>
      </c>
      <c r="G48" s="56">
        <f t="shared" si="53"/>
        <v>0</v>
      </c>
      <c r="H48" s="56">
        <f t="shared" si="54"/>
        <v>1</v>
      </c>
      <c r="I48" s="56">
        <f t="shared" si="55"/>
        <v>0</v>
      </c>
      <c r="J48" s="56">
        <f t="shared" si="56"/>
        <v>0</v>
      </c>
      <c r="K48" s="57"/>
      <c r="L48" s="56">
        <f t="shared" si="57"/>
        <v>0</v>
      </c>
      <c r="M48" s="56">
        <f t="shared" si="58"/>
        <v>0</v>
      </c>
      <c r="N48" s="56">
        <f t="shared" si="59"/>
        <v>1</v>
      </c>
      <c r="O48" s="56">
        <f t="shared" si="60"/>
        <v>0</v>
      </c>
      <c r="P48" s="56">
        <f t="shared" si="61"/>
        <v>0</v>
      </c>
      <c r="Q48" s="56">
        <f t="shared" si="62"/>
        <v>1</v>
      </c>
      <c r="R48" s="56"/>
      <c r="S48" s="55" t="s">
        <v>85</v>
      </c>
      <c r="T48" s="34"/>
      <c r="U48" s="153" t="str">
        <f>IFERROR(VLOOKUP(V48,Resumo!$D$7:$E$147,2,FALSE),"")</f>
        <v>M</v>
      </c>
      <c r="V48" s="114" t="s">
        <v>15</v>
      </c>
      <c r="W48" s="114">
        <f t="shared" si="50"/>
        <v>0</v>
      </c>
      <c r="X48" s="114">
        <f t="shared" si="50"/>
        <v>0</v>
      </c>
      <c r="Y48" s="114">
        <f t="shared" si="50"/>
        <v>0</v>
      </c>
      <c r="Z48" s="114">
        <f t="shared" si="50"/>
        <v>0</v>
      </c>
      <c r="AA48" s="114">
        <f t="shared" si="50"/>
        <v>0</v>
      </c>
      <c r="AB48" s="114">
        <f t="shared" si="50"/>
        <v>5</v>
      </c>
      <c r="AC48" s="154">
        <f t="shared" si="50"/>
        <v>0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 t="s">
        <v>119</v>
      </c>
      <c r="D49" s="56">
        <v>1</v>
      </c>
      <c r="E49" s="56">
        <f t="shared" si="51"/>
        <v>3</v>
      </c>
      <c r="F49" s="56">
        <f t="shared" si="52"/>
        <v>1</v>
      </c>
      <c r="G49" s="56">
        <f t="shared" si="53"/>
        <v>0</v>
      </c>
      <c r="H49" s="56">
        <f t="shared" si="54"/>
        <v>1</v>
      </c>
      <c r="I49" s="56">
        <f t="shared" si="55"/>
        <v>0</v>
      </c>
      <c r="J49" s="56">
        <f t="shared" si="56"/>
        <v>0</v>
      </c>
      <c r="K49" s="57"/>
      <c r="L49" s="56">
        <f t="shared" si="57"/>
        <v>0</v>
      </c>
      <c r="M49" s="56">
        <f t="shared" si="58"/>
        <v>0</v>
      </c>
      <c r="N49" s="56">
        <f t="shared" si="59"/>
        <v>1</v>
      </c>
      <c r="O49" s="56">
        <f t="shared" si="60"/>
        <v>0</v>
      </c>
      <c r="P49" s="56">
        <f t="shared" si="61"/>
        <v>0</v>
      </c>
      <c r="Q49" s="56">
        <f t="shared" si="62"/>
        <v>1</v>
      </c>
      <c r="R49" s="56"/>
      <c r="S49" s="55" t="s">
        <v>14</v>
      </c>
      <c r="T49" s="34"/>
      <c r="U49" s="153" t="str">
        <f>IFERROR(VLOOKUP(V49,Resumo!$D$7:$E$147,2,FALSE),"")</f>
        <v>M</v>
      </c>
      <c r="V49" s="114" t="s">
        <v>119</v>
      </c>
      <c r="W49" s="114">
        <f t="shared" si="50"/>
        <v>0</v>
      </c>
      <c r="X49" s="114">
        <f t="shared" si="50"/>
        <v>0</v>
      </c>
      <c r="Y49" s="114">
        <f t="shared" si="50"/>
        <v>0</v>
      </c>
      <c r="Z49" s="114">
        <f t="shared" si="50"/>
        <v>0</v>
      </c>
      <c r="AA49" s="114">
        <f t="shared" si="50"/>
        <v>0</v>
      </c>
      <c r="AB49" s="114">
        <f t="shared" si="50"/>
        <v>4</v>
      </c>
      <c r="AC49" s="154">
        <f t="shared" si="50"/>
        <v>0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 t="s">
        <v>172</v>
      </c>
      <c r="D50" s="56"/>
      <c r="E50" s="56">
        <f t="shared" si="51"/>
        <v>3</v>
      </c>
      <c r="F50" s="56">
        <f t="shared" si="52"/>
        <v>1</v>
      </c>
      <c r="G50" s="56">
        <f t="shared" si="53"/>
        <v>0</v>
      </c>
      <c r="H50" s="56">
        <f t="shared" si="54"/>
        <v>1</v>
      </c>
      <c r="I50" s="56">
        <f t="shared" si="55"/>
        <v>0</v>
      </c>
      <c r="J50" s="56">
        <f t="shared" si="56"/>
        <v>0</v>
      </c>
      <c r="K50" s="57"/>
      <c r="L50" s="56">
        <f t="shared" si="57"/>
        <v>0</v>
      </c>
      <c r="M50" s="56">
        <f t="shared" si="58"/>
        <v>0</v>
      </c>
      <c r="N50" s="56">
        <f t="shared" si="59"/>
        <v>1</v>
      </c>
      <c r="O50" s="56">
        <f t="shared" si="60"/>
        <v>0</v>
      </c>
      <c r="P50" s="56">
        <f t="shared" si="61"/>
        <v>0</v>
      </c>
      <c r="Q50" s="56">
        <f t="shared" si="62"/>
        <v>1</v>
      </c>
      <c r="R50" s="56"/>
      <c r="S50" s="55" t="s">
        <v>175</v>
      </c>
      <c r="T50" s="34"/>
      <c r="U50" s="153" t="str">
        <f>IFERROR(VLOOKUP(V50,Resumo!$D$7:$E$147,2,FALSE),"")</f>
        <v>L</v>
      </c>
      <c r="V50" s="114" t="s">
        <v>146</v>
      </c>
      <c r="W50" s="114">
        <f t="shared" si="50"/>
        <v>0</v>
      </c>
      <c r="X50" s="114">
        <f t="shared" si="50"/>
        <v>0</v>
      </c>
      <c r="Y50" s="114">
        <f t="shared" si="50"/>
        <v>4</v>
      </c>
      <c r="Z50" s="114">
        <f t="shared" si="50"/>
        <v>0</v>
      </c>
      <c r="AA50" s="114">
        <f t="shared" si="50"/>
        <v>0</v>
      </c>
      <c r="AB50" s="114">
        <f t="shared" si="50"/>
        <v>0</v>
      </c>
      <c r="AC50" s="154">
        <f t="shared" si="50"/>
        <v>0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 t="s">
        <v>148</v>
      </c>
      <c r="D51" s="56"/>
      <c r="E51" s="56">
        <f t="shared" si="51"/>
        <v>3</v>
      </c>
      <c r="F51" s="56">
        <f t="shared" si="52"/>
        <v>1</v>
      </c>
      <c r="G51" s="56">
        <f t="shared" si="53"/>
        <v>0</v>
      </c>
      <c r="H51" s="56">
        <f t="shared" si="54"/>
        <v>1</v>
      </c>
      <c r="I51" s="56">
        <f t="shared" si="55"/>
        <v>0</v>
      </c>
      <c r="J51" s="56">
        <f t="shared" si="56"/>
        <v>0</v>
      </c>
      <c r="K51" s="57"/>
      <c r="L51" s="56">
        <f t="shared" si="57"/>
        <v>0</v>
      </c>
      <c r="M51" s="56">
        <f t="shared" si="58"/>
        <v>0</v>
      </c>
      <c r="N51" s="56">
        <f t="shared" si="59"/>
        <v>1</v>
      </c>
      <c r="O51" s="56">
        <f t="shared" si="60"/>
        <v>0</v>
      </c>
      <c r="P51" s="56">
        <f t="shared" si="61"/>
        <v>0</v>
      </c>
      <c r="Q51" s="56">
        <f t="shared" si="62"/>
        <v>1</v>
      </c>
      <c r="R51" s="56"/>
      <c r="S51" s="55" t="s">
        <v>12</v>
      </c>
      <c r="T51" s="34"/>
      <c r="U51" s="153" t="str">
        <f>IFERROR(VLOOKUP(V51,Resumo!$D$7:$E$147,2,FALSE),"")</f>
        <v>A</v>
      </c>
      <c r="V51" s="114" t="s">
        <v>12</v>
      </c>
      <c r="W51" s="114">
        <f t="shared" si="50"/>
        <v>0</v>
      </c>
      <c r="X51" s="114">
        <f t="shared" si="50"/>
        <v>0</v>
      </c>
      <c r="Y51" s="114">
        <f t="shared" si="50"/>
        <v>0</v>
      </c>
      <c r="Z51" s="114">
        <f t="shared" si="50"/>
        <v>0</v>
      </c>
      <c r="AA51" s="114">
        <f t="shared" si="50"/>
        <v>0</v>
      </c>
      <c r="AB51" s="114">
        <f t="shared" si="50"/>
        <v>0</v>
      </c>
      <c r="AC51" s="154">
        <f t="shared" si="50"/>
        <v>4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1</v>
      </c>
      <c r="G52" s="56">
        <f t="shared" si="53"/>
        <v>0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0</v>
      </c>
      <c r="N52" s="56">
        <f t="shared" si="59"/>
        <v>1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V</v>
      </c>
      <c r="V52" s="114" t="s">
        <v>85</v>
      </c>
      <c r="W52" s="114">
        <f t="shared" si="50"/>
        <v>0</v>
      </c>
      <c r="X52" s="114">
        <f t="shared" si="50"/>
        <v>0</v>
      </c>
      <c r="Y52" s="114">
        <f t="shared" si="50"/>
        <v>0</v>
      </c>
      <c r="Z52" s="114">
        <f t="shared" si="50"/>
        <v>0</v>
      </c>
      <c r="AA52" s="114">
        <f t="shared" si="50"/>
        <v>4</v>
      </c>
      <c r="AB52" s="114">
        <f t="shared" si="50"/>
        <v>0</v>
      </c>
      <c r="AC52" s="154">
        <f t="shared" si="50"/>
        <v>0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1</v>
      </c>
      <c r="G53" s="67">
        <f t="shared" si="53"/>
        <v>0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0</v>
      </c>
      <c r="N53" s="67">
        <f t="shared" si="59"/>
        <v>1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L</v>
      </c>
      <c r="V53" s="114" t="s">
        <v>81</v>
      </c>
      <c r="W53" s="114">
        <f t="shared" si="50"/>
        <v>0</v>
      </c>
      <c r="X53" s="114">
        <f t="shared" si="50"/>
        <v>0</v>
      </c>
      <c r="Y53" s="114">
        <f t="shared" si="50"/>
        <v>0</v>
      </c>
      <c r="Z53" s="114">
        <f t="shared" si="50"/>
        <v>4</v>
      </c>
      <c r="AA53" s="114">
        <f t="shared" si="50"/>
        <v>0</v>
      </c>
      <c r="AB53" s="114">
        <f t="shared" si="50"/>
        <v>0</v>
      </c>
      <c r="AC53" s="154">
        <f t="shared" si="50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M</v>
      </c>
      <c r="V54" s="114" t="s">
        <v>175</v>
      </c>
      <c r="W54" s="114">
        <f t="shared" si="50"/>
        <v>0</v>
      </c>
      <c r="X54" s="114">
        <f t="shared" si="50"/>
        <v>0</v>
      </c>
      <c r="Y54" s="114">
        <f t="shared" si="50"/>
        <v>0</v>
      </c>
      <c r="Z54" s="114">
        <f t="shared" si="50"/>
        <v>0</v>
      </c>
      <c r="AA54" s="114">
        <f t="shared" si="50"/>
        <v>0</v>
      </c>
      <c r="AB54" s="114">
        <f t="shared" si="50"/>
        <v>5</v>
      </c>
      <c r="AC54" s="154">
        <f t="shared" si="50"/>
        <v>0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A</v>
      </c>
      <c r="V55" s="114" t="s">
        <v>148</v>
      </c>
      <c r="W55" s="114">
        <f t="shared" si="50"/>
        <v>0</v>
      </c>
      <c r="X55" s="114">
        <f t="shared" si="50"/>
        <v>0</v>
      </c>
      <c r="Y55" s="114">
        <f t="shared" si="50"/>
        <v>0</v>
      </c>
      <c r="Z55" s="114">
        <f t="shared" si="50"/>
        <v>0</v>
      </c>
      <c r="AA55" s="114">
        <f t="shared" si="50"/>
        <v>0</v>
      </c>
      <c r="AB55" s="114">
        <f t="shared" si="50"/>
        <v>0</v>
      </c>
      <c r="AC55" s="154">
        <f t="shared" si="50"/>
        <v>4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 t="str">
        <f>C4</f>
        <v>Branco</v>
      </c>
      <c r="D56" s="49">
        <f>SUM(D57:D66)</f>
        <v>1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2</v>
      </c>
      <c r="S56" s="48" t="str">
        <f>S4</f>
        <v>Preto</v>
      </c>
      <c r="T56" s="34"/>
      <c r="U56" s="153" t="str">
        <f>IFERROR(VLOOKUP(V56,Resumo!$D$7:$E$147,2,FALSE),"")</f>
        <v>M</v>
      </c>
      <c r="V56" s="114" t="s">
        <v>172</v>
      </c>
      <c r="W56" s="114">
        <f t="shared" si="50"/>
        <v>0</v>
      </c>
      <c r="X56" s="114">
        <f t="shared" si="50"/>
        <v>0</v>
      </c>
      <c r="Y56" s="114">
        <f t="shared" si="50"/>
        <v>0</v>
      </c>
      <c r="Z56" s="114">
        <f t="shared" si="50"/>
        <v>0</v>
      </c>
      <c r="AA56" s="114">
        <f t="shared" si="50"/>
        <v>2</v>
      </c>
      <c r="AB56" s="114">
        <f t="shared" si="50"/>
        <v>2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 t="str">
        <f>C5</f>
        <v>Ralph</v>
      </c>
      <c r="D57" s="56"/>
      <c r="E57" s="56">
        <f t="shared" ref="E57:E66" si="63">IF((C57=""),0,IF($D$56=$R$56,1,IF($D$56&gt;$R$56,3,IF($D$56&lt;$R$56,0))))</f>
        <v>0</v>
      </c>
      <c r="F57" s="56">
        <f t="shared" ref="F57:F66" si="64">$D$56</f>
        <v>1</v>
      </c>
      <c r="G57" s="56">
        <f t="shared" ref="G57:G66" si="65">$R$56</f>
        <v>2</v>
      </c>
      <c r="H57" s="56">
        <f t="shared" ref="H57:H66" si="66">IF((C57=""),0,IF($D$56&gt;$R$56,1,0))</f>
        <v>0</v>
      </c>
      <c r="I57" s="56">
        <f t="shared" ref="I57:I66" si="67">IF((C57=""),0,IF($D$56=$R$56,1,0))</f>
        <v>0</v>
      </c>
      <c r="J57" s="56">
        <f t="shared" ref="J57:J66" si="68">IF((C57=""),0,IF($D$56&lt;$R$56,1,0))</f>
        <v>1</v>
      </c>
      <c r="K57" s="57"/>
      <c r="L57" s="56">
        <f t="shared" ref="L57:L66" si="69">IF((S57=""),0,IF($D$56=$R$56,1,IF($D$56&lt;$R$56,3,IF($D$56&gt;$R$56,0))))</f>
        <v>3</v>
      </c>
      <c r="M57" s="56">
        <f t="shared" ref="M57:M66" si="70">$R$56</f>
        <v>2</v>
      </c>
      <c r="N57" s="56">
        <f t="shared" ref="N57:N66" si="71">$D$56</f>
        <v>1</v>
      </c>
      <c r="O57" s="56">
        <f t="shared" ref="O57:O66" si="72">IF((S57=""),0,IF($D$56&lt;$R$56,1,0))</f>
        <v>1</v>
      </c>
      <c r="P57" s="56">
        <f t="shared" ref="P57:P66" si="73">IF((S57=""),0,IF($D$56=$R$56,1,0))</f>
        <v>0</v>
      </c>
      <c r="Q57" s="56">
        <f t="shared" ref="Q57:Q66" si="74">IF((S57=""),0,IF($D$56&gt;$R$56,1,0))</f>
        <v>0</v>
      </c>
      <c r="R57" s="56"/>
      <c r="S57" s="55" t="str">
        <f>S5</f>
        <v>Fabio</v>
      </c>
      <c r="T57" s="34"/>
      <c r="U57" s="153" t="str">
        <f>IFERROR(VLOOKUP(V57,Resumo!$D$7:$E$147,2,FALSE),"")</f>
        <v>M</v>
      </c>
      <c r="V57" s="114" t="s">
        <v>174</v>
      </c>
      <c r="W57" s="114">
        <f t="shared" si="50"/>
        <v>0</v>
      </c>
      <c r="X57" s="114">
        <f t="shared" si="50"/>
        <v>0</v>
      </c>
      <c r="Y57" s="114">
        <f t="shared" si="50"/>
        <v>3</v>
      </c>
      <c r="Z57" s="114">
        <f t="shared" si="50"/>
        <v>0</v>
      </c>
      <c r="AA57" s="114">
        <f t="shared" si="50"/>
        <v>0</v>
      </c>
      <c r="AB57" s="114">
        <f t="shared" si="50"/>
        <v>1</v>
      </c>
      <c r="AC57" s="154">
        <f t="shared" si="50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 t="s">
        <v>112</v>
      </c>
      <c r="D58" s="56"/>
      <c r="E58" s="56">
        <f t="shared" si="63"/>
        <v>0</v>
      </c>
      <c r="F58" s="56">
        <f t="shared" si="64"/>
        <v>1</v>
      </c>
      <c r="G58" s="56">
        <f t="shared" si="65"/>
        <v>2</v>
      </c>
      <c r="H58" s="56">
        <f t="shared" si="66"/>
        <v>0</v>
      </c>
      <c r="I58" s="56">
        <f t="shared" si="67"/>
        <v>0</v>
      </c>
      <c r="J58" s="56">
        <f t="shared" si="68"/>
        <v>1</v>
      </c>
      <c r="K58" s="57"/>
      <c r="L58" s="56">
        <f t="shared" si="69"/>
        <v>3</v>
      </c>
      <c r="M58" s="56">
        <f t="shared" si="70"/>
        <v>2</v>
      </c>
      <c r="N58" s="56">
        <f t="shared" si="71"/>
        <v>1</v>
      </c>
      <c r="O58" s="56">
        <f t="shared" si="72"/>
        <v>1</v>
      </c>
      <c r="P58" s="56">
        <f t="shared" si="73"/>
        <v>0</v>
      </c>
      <c r="Q58" s="56">
        <f t="shared" si="74"/>
        <v>0</v>
      </c>
      <c r="R58" s="56"/>
      <c r="S58" s="55" t="s">
        <v>84</v>
      </c>
      <c r="T58" s="34"/>
      <c r="U58" s="153" t="str">
        <f>IFERROR(VLOOKUP(V58,Resumo!$D$7:$E$147,2,FALSE),"")</f>
        <v>M</v>
      </c>
      <c r="V58" s="114" t="s">
        <v>116</v>
      </c>
      <c r="W58" s="114">
        <f t="shared" si="50"/>
        <v>0</v>
      </c>
      <c r="X58" s="114">
        <f t="shared" si="50"/>
        <v>0</v>
      </c>
      <c r="Y58" s="114">
        <f t="shared" si="50"/>
        <v>0</v>
      </c>
      <c r="Z58" s="114">
        <f t="shared" si="50"/>
        <v>4</v>
      </c>
      <c r="AA58" s="114">
        <f t="shared" si="50"/>
        <v>0</v>
      </c>
      <c r="AB58" s="114">
        <f t="shared" si="50"/>
        <v>0</v>
      </c>
      <c r="AC58" s="154">
        <f t="shared" si="50"/>
        <v>0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 t="s">
        <v>145</v>
      </c>
      <c r="D59" s="56">
        <v>1</v>
      </c>
      <c r="E59" s="56">
        <f t="shared" si="63"/>
        <v>0</v>
      </c>
      <c r="F59" s="56">
        <f t="shared" si="64"/>
        <v>1</v>
      </c>
      <c r="G59" s="56">
        <f t="shared" si="65"/>
        <v>2</v>
      </c>
      <c r="H59" s="56">
        <f t="shared" si="66"/>
        <v>0</v>
      </c>
      <c r="I59" s="56">
        <f t="shared" si="67"/>
        <v>0</v>
      </c>
      <c r="J59" s="56">
        <f t="shared" si="68"/>
        <v>1</v>
      </c>
      <c r="K59" s="57"/>
      <c r="L59" s="56">
        <f t="shared" si="69"/>
        <v>3</v>
      </c>
      <c r="M59" s="56">
        <f t="shared" si="70"/>
        <v>2</v>
      </c>
      <c r="N59" s="56">
        <f t="shared" si="71"/>
        <v>1</v>
      </c>
      <c r="O59" s="56">
        <f t="shared" si="72"/>
        <v>1</v>
      </c>
      <c r="P59" s="56">
        <f t="shared" si="73"/>
        <v>0</v>
      </c>
      <c r="Q59" s="56">
        <f t="shared" si="74"/>
        <v>0</v>
      </c>
      <c r="R59" s="56"/>
      <c r="S59" s="55" t="s">
        <v>146</v>
      </c>
      <c r="T59" s="34"/>
      <c r="U59" s="153" t="str">
        <f>IFERROR(VLOOKUP(V59,Resumo!$D$7:$E$147,2,FALSE),"")</f>
        <v>L</v>
      </c>
      <c r="V59" s="114" t="s">
        <v>145</v>
      </c>
      <c r="W59" s="114">
        <f t="shared" ref="W59:AC74" si="75">COUNTIFS($C$4:$C$131,$V59,$B$4:$B$131,W$42)+COUNTIFS($S$4:$S$131,$V59,$B$4:$B$131,W$42)</f>
        <v>0</v>
      </c>
      <c r="X59" s="114">
        <f t="shared" si="75"/>
        <v>0</v>
      </c>
      <c r="Y59" s="114">
        <f t="shared" si="75"/>
        <v>4</v>
      </c>
      <c r="Z59" s="114">
        <f t="shared" si="75"/>
        <v>0</v>
      </c>
      <c r="AA59" s="114">
        <f t="shared" si="75"/>
        <v>0</v>
      </c>
      <c r="AB59" s="114">
        <f t="shared" si="75"/>
        <v>0</v>
      </c>
      <c r="AC59" s="154">
        <f t="shared" si="75"/>
        <v>0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 t="s">
        <v>173</v>
      </c>
      <c r="D60" s="56"/>
      <c r="E60" s="56">
        <f t="shared" si="63"/>
        <v>0</v>
      </c>
      <c r="F60" s="56">
        <f t="shared" si="64"/>
        <v>1</v>
      </c>
      <c r="G60" s="56">
        <f t="shared" si="65"/>
        <v>2</v>
      </c>
      <c r="H60" s="56">
        <f t="shared" si="66"/>
        <v>0</v>
      </c>
      <c r="I60" s="56">
        <f t="shared" si="67"/>
        <v>0</v>
      </c>
      <c r="J60" s="56">
        <f t="shared" si="68"/>
        <v>1</v>
      </c>
      <c r="K60" s="57"/>
      <c r="L60" s="56">
        <f t="shared" si="69"/>
        <v>3</v>
      </c>
      <c r="M60" s="56">
        <f t="shared" si="70"/>
        <v>2</v>
      </c>
      <c r="N60" s="56">
        <f t="shared" si="71"/>
        <v>1</v>
      </c>
      <c r="O60" s="56">
        <f t="shared" si="72"/>
        <v>1</v>
      </c>
      <c r="P60" s="56">
        <f t="shared" si="73"/>
        <v>0</v>
      </c>
      <c r="Q60" s="56">
        <f t="shared" si="74"/>
        <v>0</v>
      </c>
      <c r="R60" s="56"/>
      <c r="S60" s="55" t="s">
        <v>81</v>
      </c>
      <c r="T60" s="34"/>
      <c r="U60" s="153" t="str">
        <f>IFERROR(VLOOKUP(V60,Resumo!$D$7:$E$147,2,FALSE),"")</f>
        <v>Z</v>
      </c>
      <c r="V60" s="114" t="s">
        <v>112</v>
      </c>
      <c r="W60" s="114">
        <f t="shared" si="75"/>
        <v>0</v>
      </c>
      <c r="X60" s="114">
        <f t="shared" si="75"/>
        <v>4</v>
      </c>
      <c r="Y60" s="114">
        <f t="shared" si="75"/>
        <v>0</v>
      </c>
      <c r="Z60" s="114">
        <f t="shared" si="75"/>
        <v>0</v>
      </c>
      <c r="AA60" s="114">
        <f t="shared" si="75"/>
        <v>0</v>
      </c>
      <c r="AB60" s="114">
        <f t="shared" si="75"/>
        <v>0</v>
      </c>
      <c r="AC60" s="154">
        <f t="shared" si="75"/>
        <v>0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 t="s">
        <v>197</v>
      </c>
      <c r="D61" s="56"/>
      <c r="E61" s="56">
        <f t="shared" si="63"/>
        <v>0</v>
      </c>
      <c r="F61" s="56">
        <f t="shared" si="64"/>
        <v>1</v>
      </c>
      <c r="G61" s="56">
        <f t="shared" si="65"/>
        <v>2</v>
      </c>
      <c r="H61" s="56">
        <f t="shared" si="66"/>
        <v>0</v>
      </c>
      <c r="I61" s="56">
        <f t="shared" si="67"/>
        <v>0</v>
      </c>
      <c r="J61" s="56">
        <f t="shared" si="68"/>
        <v>1</v>
      </c>
      <c r="K61" s="57"/>
      <c r="L61" s="56">
        <f t="shared" si="69"/>
        <v>3</v>
      </c>
      <c r="M61" s="56">
        <f t="shared" si="70"/>
        <v>2</v>
      </c>
      <c r="N61" s="56">
        <f t="shared" si="71"/>
        <v>1</v>
      </c>
      <c r="O61" s="56">
        <f t="shared" si="72"/>
        <v>1</v>
      </c>
      <c r="P61" s="56">
        <f t="shared" si="73"/>
        <v>0</v>
      </c>
      <c r="Q61" s="56">
        <f t="shared" si="74"/>
        <v>0</v>
      </c>
      <c r="R61" s="56"/>
      <c r="S61" s="55" t="s">
        <v>13</v>
      </c>
      <c r="T61" s="34"/>
      <c r="U61" s="153" t="str">
        <f>IFERROR(VLOOKUP(V61,Resumo!$D$7:$E$147,2,FALSE),"")</f>
        <v/>
      </c>
      <c r="V61" s="114" t="s">
        <v>120</v>
      </c>
      <c r="W61" s="114">
        <f t="shared" si="75"/>
        <v>0</v>
      </c>
      <c r="X61" s="114">
        <f t="shared" si="75"/>
        <v>0</v>
      </c>
      <c r="Y61" s="114">
        <f t="shared" si="75"/>
        <v>0</v>
      </c>
      <c r="Z61" s="114">
        <f t="shared" si="75"/>
        <v>0</v>
      </c>
      <c r="AA61" s="114">
        <f t="shared" si="75"/>
        <v>0</v>
      </c>
      <c r="AB61" s="114">
        <f t="shared" si="75"/>
        <v>0</v>
      </c>
      <c r="AC61" s="154">
        <f t="shared" si="75"/>
        <v>4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 t="s">
        <v>82</v>
      </c>
      <c r="D62" s="56"/>
      <c r="E62" s="56">
        <f t="shared" si="63"/>
        <v>0</v>
      </c>
      <c r="F62" s="56">
        <f t="shared" si="64"/>
        <v>1</v>
      </c>
      <c r="G62" s="56">
        <f t="shared" si="65"/>
        <v>2</v>
      </c>
      <c r="H62" s="56">
        <f t="shared" si="66"/>
        <v>0</v>
      </c>
      <c r="I62" s="56">
        <f t="shared" si="67"/>
        <v>0</v>
      </c>
      <c r="J62" s="56">
        <f t="shared" si="68"/>
        <v>1</v>
      </c>
      <c r="K62" s="57"/>
      <c r="L62" s="56">
        <f t="shared" si="69"/>
        <v>3</v>
      </c>
      <c r="M62" s="56">
        <f t="shared" si="70"/>
        <v>2</v>
      </c>
      <c r="N62" s="56">
        <f t="shared" si="71"/>
        <v>1</v>
      </c>
      <c r="O62" s="56">
        <f t="shared" si="72"/>
        <v>1</v>
      </c>
      <c r="P62" s="56">
        <f t="shared" si="73"/>
        <v>0</v>
      </c>
      <c r="Q62" s="56">
        <f t="shared" si="74"/>
        <v>0</v>
      </c>
      <c r="R62" s="56"/>
      <c r="S62" s="55" t="s">
        <v>119</v>
      </c>
      <c r="T62" s="34"/>
      <c r="U62" s="153" t="str">
        <f>IFERROR(VLOOKUP(V62,Resumo!$D$7:$E$147,2,FALSE),"")</f>
        <v>L</v>
      </c>
      <c r="V62" s="114" t="s">
        <v>197</v>
      </c>
      <c r="W62" s="114">
        <f t="shared" si="75"/>
        <v>0</v>
      </c>
      <c r="X62" s="114">
        <f t="shared" si="75"/>
        <v>0</v>
      </c>
      <c r="Y62" s="114">
        <f t="shared" si="75"/>
        <v>0</v>
      </c>
      <c r="Z62" s="114">
        <f t="shared" si="75"/>
        <v>0</v>
      </c>
      <c r="AA62" s="114">
        <f t="shared" si="75"/>
        <v>4</v>
      </c>
      <c r="AB62" s="114">
        <f t="shared" si="75"/>
        <v>0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 t="s">
        <v>15</v>
      </c>
      <c r="D63" s="56"/>
      <c r="E63" s="56">
        <f t="shared" si="63"/>
        <v>0</v>
      </c>
      <c r="F63" s="56">
        <f t="shared" si="64"/>
        <v>1</v>
      </c>
      <c r="G63" s="56">
        <f t="shared" si="65"/>
        <v>2</v>
      </c>
      <c r="H63" s="56">
        <f t="shared" si="66"/>
        <v>0</v>
      </c>
      <c r="I63" s="56">
        <f t="shared" si="67"/>
        <v>0</v>
      </c>
      <c r="J63" s="56">
        <f t="shared" si="68"/>
        <v>1</v>
      </c>
      <c r="K63" s="57"/>
      <c r="L63" s="56">
        <f t="shared" si="69"/>
        <v>3</v>
      </c>
      <c r="M63" s="56">
        <f t="shared" si="70"/>
        <v>2</v>
      </c>
      <c r="N63" s="56">
        <f t="shared" si="71"/>
        <v>1</v>
      </c>
      <c r="O63" s="56">
        <f t="shared" si="72"/>
        <v>1</v>
      </c>
      <c r="P63" s="56">
        <f t="shared" si="73"/>
        <v>0</v>
      </c>
      <c r="Q63" s="56">
        <f t="shared" si="74"/>
        <v>0</v>
      </c>
      <c r="R63" s="56">
        <v>1</v>
      </c>
      <c r="S63" s="55" t="s">
        <v>172</v>
      </c>
      <c r="T63" s="34"/>
      <c r="U63" s="153" t="str">
        <f>IFERROR(VLOOKUP(V63,Resumo!$D$7:$E$147,2,FALSE),"")</f>
        <v>L</v>
      </c>
      <c r="V63" s="114" t="s">
        <v>173</v>
      </c>
      <c r="W63" s="114">
        <f t="shared" si="75"/>
        <v>0</v>
      </c>
      <c r="X63" s="114">
        <f t="shared" si="75"/>
        <v>0</v>
      </c>
      <c r="Y63" s="114">
        <f t="shared" si="75"/>
        <v>0</v>
      </c>
      <c r="Z63" s="114">
        <f t="shared" si="75"/>
        <v>4</v>
      </c>
      <c r="AA63" s="114">
        <f t="shared" si="75"/>
        <v>0</v>
      </c>
      <c r="AB63" s="114">
        <f t="shared" si="75"/>
        <v>0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 t="s">
        <v>120</v>
      </c>
      <c r="D64" s="56"/>
      <c r="E64" s="56">
        <f t="shared" si="63"/>
        <v>0</v>
      </c>
      <c r="F64" s="56">
        <f t="shared" si="64"/>
        <v>1</v>
      </c>
      <c r="G64" s="56">
        <f t="shared" si="65"/>
        <v>2</v>
      </c>
      <c r="H64" s="56">
        <f t="shared" si="66"/>
        <v>0</v>
      </c>
      <c r="I64" s="56">
        <f t="shared" si="67"/>
        <v>0</v>
      </c>
      <c r="J64" s="56">
        <f t="shared" si="68"/>
        <v>1</v>
      </c>
      <c r="K64" s="57"/>
      <c r="L64" s="56">
        <f t="shared" si="69"/>
        <v>3</v>
      </c>
      <c r="M64" s="56">
        <f t="shared" si="70"/>
        <v>2</v>
      </c>
      <c r="N64" s="56">
        <f t="shared" si="71"/>
        <v>1</v>
      </c>
      <c r="O64" s="56">
        <f t="shared" si="72"/>
        <v>1</v>
      </c>
      <c r="P64" s="56">
        <f t="shared" si="73"/>
        <v>0</v>
      </c>
      <c r="Q64" s="56">
        <f t="shared" si="74"/>
        <v>0</v>
      </c>
      <c r="R64" s="56">
        <v>1</v>
      </c>
      <c r="S64" s="55" t="s">
        <v>148</v>
      </c>
      <c r="T64" s="34"/>
      <c r="U64" s="153" t="str">
        <f>IFERROR(VLOOKUP(V64,Resumo!$D$7:$E$147,2,FALSE),"")</f>
        <v>L</v>
      </c>
      <c r="V64" s="114" t="s">
        <v>82</v>
      </c>
      <c r="W64" s="114">
        <f t="shared" si="75"/>
        <v>0</v>
      </c>
      <c r="X64" s="114">
        <f t="shared" si="75"/>
        <v>0</v>
      </c>
      <c r="Y64" s="114">
        <f t="shared" si="75"/>
        <v>0</v>
      </c>
      <c r="Z64" s="114">
        <f t="shared" si="75"/>
        <v>0</v>
      </c>
      <c r="AA64" s="114">
        <f t="shared" si="75"/>
        <v>0</v>
      </c>
      <c r="AB64" s="114">
        <f t="shared" si="75"/>
        <v>4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1</v>
      </c>
      <c r="G65" s="56">
        <f t="shared" si="65"/>
        <v>2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2</v>
      </c>
      <c r="N65" s="56">
        <f t="shared" si="71"/>
        <v>1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>Z</v>
      </c>
      <c r="V65" s="114" t="s">
        <v>84</v>
      </c>
      <c r="W65" s="114">
        <f t="shared" si="75"/>
        <v>0</v>
      </c>
      <c r="X65" s="114">
        <f t="shared" si="75"/>
        <v>2</v>
      </c>
      <c r="Y65" s="114">
        <f t="shared" si="75"/>
        <v>0</v>
      </c>
      <c r="Z65" s="114">
        <f t="shared" si="75"/>
        <v>0</v>
      </c>
      <c r="AA65" s="114">
        <f t="shared" si="75"/>
        <v>0</v>
      </c>
      <c r="AB65" s="114">
        <f t="shared" si="75"/>
        <v>0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1</v>
      </c>
      <c r="G66" s="67">
        <f t="shared" si="65"/>
        <v>2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2</v>
      </c>
      <c r="N66" s="67">
        <f t="shared" si="71"/>
        <v>1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 t="s">
        <v>199</v>
      </c>
      <c r="D69" s="49">
        <f>SUM(D70:D79)</f>
        <v>2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0</v>
      </c>
      <c r="S69" s="48" t="s">
        <v>198</v>
      </c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 t="s">
        <v>164</v>
      </c>
      <c r="D70" s="56"/>
      <c r="E70" s="56">
        <f t="shared" ref="E70:E79" si="76">IF((C70=""),0,IF($D$69=$R$69,1,IF($D$69&gt;$R$69,3,IF($D$69&lt;$R$69,0))))</f>
        <v>3</v>
      </c>
      <c r="F70" s="56">
        <f t="shared" ref="F70:F79" si="77">$D$69</f>
        <v>2</v>
      </c>
      <c r="G70" s="56">
        <f t="shared" ref="G70:G79" si="78">$R$69</f>
        <v>0</v>
      </c>
      <c r="H70" s="56">
        <f t="shared" ref="H70:H79" si="79">IF((C70=""),0,IF($D$69&gt;$R$69,1,0))</f>
        <v>1</v>
      </c>
      <c r="I70" s="56">
        <f t="shared" ref="I70:I79" si="80">IF((C70=""),0,IF($D$69=$R$69,1,0))</f>
        <v>0</v>
      </c>
      <c r="J70" s="56">
        <f t="shared" ref="J70:J79" si="81">IF((C70=""),0,IF($D$69&lt;$R$69,1,0))</f>
        <v>0</v>
      </c>
      <c r="K70" s="57"/>
      <c r="L70" s="56">
        <f t="shared" ref="L70:L79" si="82">IF((S70=""),0,IF($D$69=$R$69,1,IF($D$69&lt;$R$69,3,IF($D$69&gt;$R$69,0))))</f>
        <v>0</v>
      </c>
      <c r="M70" s="56">
        <f t="shared" ref="M70:M79" si="83">$R$69</f>
        <v>0</v>
      </c>
      <c r="N70" s="56">
        <f t="shared" ref="N70:N79" si="84">$D$69</f>
        <v>2</v>
      </c>
      <c r="O70" s="56">
        <f t="shared" ref="O70:O79" si="85">IF((S70=""),0,IF($D$69&lt;$R$69,1,0))</f>
        <v>0</v>
      </c>
      <c r="P70" s="56">
        <f t="shared" ref="P70:P79" si="86">IF((S70=""),0,IF($D$69=$R$69,1,0))</f>
        <v>0</v>
      </c>
      <c r="Q70" s="56">
        <f t="shared" ref="Q70:Q79" si="87">IF((S70=""),0,IF($D$69&gt;$R$69,1,0))</f>
        <v>1</v>
      </c>
      <c r="R70" s="56"/>
      <c r="S70" s="55" t="s">
        <v>77</v>
      </c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 t="s">
        <v>142</v>
      </c>
      <c r="D71" s="56"/>
      <c r="E71" s="56">
        <f t="shared" si="76"/>
        <v>3</v>
      </c>
      <c r="F71" s="56">
        <f t="shared" si="77"/>
        <v>2</v>
      </c>
      <c r="G71" s="56">
        <f t="shared" si="78"/>
        <v>0</v>
      </c>
      <c r="H71" s="56">
        <f t="shared" si="79"/>
        <v>1</v>
      </c>
      <c r="I71" s="56">
        <f t="shared" si="80"/>
        <v>0</v>
      </c>
      <c r="J71" s="56">
        <f t="shared" si="81"/>
        <v>0</v>
      </c>
      <c r="K71" s="57"/>
      <c r="L71" s="56">
        <f t="shared" si="82"/>
        <v>0</v>
      </c>
      <c r="M71" s="56">
        <f t="shared" si="83"/>
        <v>0</v>
      </c>
      <c r="N71" s="56">
        <f t="shared" si="84"/>
        <v>2</v>
      </c>
      <c r="O71" s="56">
        <f t="shared" si="85"/>
        <v>0</v>
      </c>
      <c r="P71" s="56">
        <f t="shared" si="86"/>
        <v>0</v>
      </c>
      <c r="Q71" s="56">
        <f t="shared" si="87"/>
        <v>1</v>
      </c>
      <c r="R71" s="56"/>
      <c r="S71" s="55" t="s">
        <v>112</v>
      </c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 t="s">
        <v>174</v>
      </c>
      <c r="D72" s="56"/>
      <c r="E72" s="56">
        <f t="shared" si="76"/>
        <v>3</v>
      </c>
      <c r="F72" s="56">
        <f t="shared" si="77"/>
        <v>2</v>
      </c>
      <c r="G72" s="56">
        <f t="shared" si="78"/>
        <v>0</v>
      </c>
      <c r="H72" s="56">
        <f t="shared" si="79"/>
        <v>1</v>
      </c>
      <c r="I72" s="56">
        <f t="shared" si="80"/>
        <v>0</v>
      </c>
      <c r="J72" s="56">
        <f t="shared" si="81"/>
        <v>0</v>
      </c>
      <c r="K72" s="57"/>
      <c r="L72" s="56">
        <f t="shared" si="82"/>
        <v>0</v>
      </c>
      <c r="M72" s="56">
        <f t="shared" si="83"/>
        <v>0</v>
      </c>
      <c r="N72" s="56">
        <f t="shared" si="84"/>
        <v>2</v>
      </c>
      <c r="O72" s="56">
        <f t="shared" si="85"/>
        <v>0</v>
      </c>
      <c r="P72" s="56">
        <f t="shared" si="86"/>
        <v>0</v>
      </c>
      <c r="Q72" s="56">
        <f t="shared" si="87"/>
        <v>1</v>
      </c>
      <c r="R72" s="56"/>
      <c r="S72" s="55" t="s">
        <v>145</v>
      </c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 t="s">
        <v>116</v>
      </c>
      <c r="D73" s="56"/>
      <c r="E73" s="56">
        <f t="shared" si="76"/>
        <v>3</v>
      </c>
      <c r="F73" s="56">
        <f t="shared" si="77"/>
        <v>2</v>
      </c>
      <c r="G73" s="56">
        <f t="shared" si="78"/>
        <v>0</v>
      </c>
      <c r="H73" s="56">
        <f t="shared" si="79"/>
        <v>1</v>
      </c>
      <c r="I73" s="56">
        <f t="shared" si="80"/>
        <v>0</v>
      </c>
      <c r="J73" s="56">
        <f t="shared" si="81"/>
        <v>0</v>
      </c>
      <c r="K73" s="57"/>
      <c r="L73" s="56">
        <f t="shared" si="82"/>
        <v>0</v>
      </c>
      <c r="M73" s="56">
        <f t="shared" si="83"/>
        <v>0</v>
      </c>
      <c r="N73" s="56">
        <f t="shared" si="84"/>
        <v>2</v>
      </c>
      <c r="O73" s="56">
        <f t="shared" si="85"/>
        <v>0</v>
      </c>
      <c r="P73" s="56">
        <f t="shared" si="86"/>
        <v>0</v>
      </c>
      <c r="Q73" s="56">
        <f t="shared" si="87"/>
        <v>1</v>
      </c>
      <c r="R73" s="56"/>
      <c r="S73" s="55" t="s">
        <v>173</v>
      </c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 t="s">
        <v>85</v>
      </c>
      <c r="D74" s="56">
        <v>1</v>
      </c>
      <c r="E74" s="56">
        <f t="shared" si="76"/>
        <v>3</v>
      </c>
      <c r="F74" s="56">
        <f t="shared" si="77"/>
        <v>2</v>
      </c>
      <c r="G74" s="56">
        <f t="shared" si="78"/>
        <v>0</v>
      </c>
      <c r="H74" s="56">
        <f t="shared" si="79"/>
        <v>1</v>
      </c>
      <c r="I74" s="56">
        <f t="shared" si="80"/>
        <v>0</v>
      </c>
      <c r="J74" s="56">
        <f t="shared" si="81"/>
        <v>0</v>
      </c>
      <c r="K74" s="57"/>
      <c r="L74" s="56">
        <f t="shared" si="82"/>
        <v>0</v>
      </c>
      <c r="M74" s="56">
        <f t="shared" si="83"/>
        <v>0</v>
      </c>
      <c r="N74" s="56">
        <f t="shared" si="84"/>
        <v>2</v>
      </c>
      <c r="O74" s="56">
        <f t="shared" si="85"/>
        <v>0</v>
      </c>
      <c r="P74" s="56">
        <f t="shared" si="86"/>
        <v>0</v>
      </c>
      <c r="Q74" s="56">
        <f t="shared" si="87"/>
        <v>1</v>
      </c>
      <c r="R74" s="56"/>
      <c r="S74" s="55" t="s">
        <v>197</v>
      </c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 t="s">
        <v>14</v>
      </c>
      <c r="D75" s="56"/>
      <c r="E75" s="56">
        <f t="shared" si="76"/>
        <v>3</v>
      </c>
      <c r="F75" s="56">
        <f t="shared" si="77"/>
        <v>2</v>
      </c>
      <c r="G75" s="56">
        <f t="shared" si="78"/>
        <v>0</v>
      </c>
      <c r="H75" s="56">
        <f t="shared" si="79"/>
        <v>1</v>
      </c>
      <c r="I75" s="56">
        <f t="shared" si="80"/>
        <v>0</v>
      </c>
      <c r="J75" s="56">
        <f t="shared" si="81"/>
        <v>0</v>
      </c>
      <c r="K75" s="57"/>
      <c r="L75" s="56">
        <f t="shared" si="82"/>
        <v>0</v>
      </c>
      <c r="M75" s="56">
        <f t="shared" si="83"/>
        <v>0</v>
      </c>
      <c r="N75" s="56">
        <f t="shared" si="84"/>
        <v>2</v>
      </c>
      <c r="O75" s="56">
        <f t="shared" si="85"/>
        <v>0</v>
      </c>
      <c r="P75" s="56">
        <f t="shared" si="86"/>
        <v>0</v>
      </c>
      <c r="Q75" s="56">
        <f t="shared" si="87"/>
        <v>1</v>
      </c>
      <c r="R75" s="56"/>
      <c r="S75" s="55" t="s">
        <v>82</v>
      </c>
      <c r="T75" s="34"/>
      <c r="U75" s="153" t="str">
        <f>IFERROR(VLOOKUP(V75,Resumo!$D$7:$E$147,2,FALSE),"")</f>
        <v/>
      </c>
      <c r="V75" s="114"/>
      <c r="W75" s="114">
        <f t="shared" ref="W75:AC76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 t="s">
        <v>175</v>
      </c>
      <c r="D76" s="56">
        <v>1</v>
      </c>
      <c r="E76" s="56">
        <f t="shared" si="76"/>
        <v>3</v>
      </c>
      <c r="F76" s="56">
        <f t="shared" si="77"/>
        <v>2</v>
      </c>
      <c r="G76" s="56">
        <f t="shared" si="78"/>
        <v>0</v>
      </c>
      <c r="H76" s="56">
        <f t="shared" si="79"/>
        <v>1</v>
      </c>
      <c r="I76" s="56">
        <f t="shared" si="80"/>
        <v>0</v>
      </c>
      <c r="J76" s="56">
        <f t="shared" si="81"/>
        <v>0</v>
      </c>
      <c r="K76" s="57"/>
      <c r="L76" s="56">
        <f t="shared" si="82"/>
        <v>0</v>
      </c>
      <c r="M76" s="56">
        <f t="shared" si="83"/>
        <v>0</v>
      </c>
      <c r="N76" s="56">
        <f t="shared" si="84"/>
        <v>2</v>
      </c>
      <c r="O76" s="56">
        <f t="shared" si="85"/>
        <v>0</v>
      </c>
      <c r="P76" s="56">
        <f t="shared" si="86"/>
        <v>0</v>
      </c>
      <c r="Q76" s="56">
        <f t="shared" si="87"/>
        <v>1</v>
      </c>
      <c r="R76" s="56"/>
      <c r="S76" s="55" t="s">
        <v>15</v>
      </c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 t="s">
        <v>12</v>
      </c>
      <c r="D77" s="56"/>
      <c r="E77" s="56">
        <f t="shared" si="76"/>
        <v>3</v>
      </c>
      <c r="F77" s="56">
        <f t="shared" si="77"/>
        <v>2</v>
      </c>
      <c r="G77" s="56">
        <f t="shared" si="78"/>
        <v>0</v>
      </c>
      <c r="H77" s="56">
        <f t="shared" si="79"/>
        <v>1</v>
      </c>
      <c r="I77" s="56">
        <f t="shared" si="80"/>
        <v>0</v>
      </c>
      <c r="J77" s="56">
        <f t="shared" si="81"/>
        <v>0</v>
      </c>
      <c r="K77" s="57"/>
      <c r="L77" s="56">
        <f t="shared" si="82"/>
        <v>0</v>
      </c>
      <c r="M77" s="56">
        <f t="shared" si="83"/>
        <v>0</v>
      </c>
      <c r="N77" s="56">
        <f t="shared" si="84"/>
        <v>2</v>
      </c>
      <c r="O77" s="56">
        <f t="shared" si="85"/>
        <v>0</v>
      </c>
      <c r="P77" s="56">
        <f t="shared" si="86"/>
        <v>0</v>
      </c>
      <c r="Q77" s="56">
        <f t="shared" si="87"/>
        <v>1</v>
      </c>
      <c r="R77" s="56"/>
      <c r="S77" s="55" t="s">
        <v>120</v>
      </c>
      <c r="T77" s="34"/>
      <c r="U77" s="118"/>
      <c r="V77" s="118"/>
      <c r="W77" s="118"/>
      <c r="X77" s="118"/>
      <c r="Y77" s="118"/>
      <c r="Z77" s="118"/>
      <c r="AA77" s="118"/>
      <c r="AB77" s="118"/>
      <c r="AC77" s="119"/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2</v>
      </c>
      <c r="G78" s="56">
        <f t="shared" si="78"/>
        <v>0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0</v>
      </c>
      <c r="N78" s="56">
        <f t="shared" si="84"/>
        <v>2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2</v>
      </c>
      <c r="G79" s="67">
        <f t="shared" si="78"/>
        <v>0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0</v>
      </c>
      <c r="N79" s="67">
        <f t="shared" si="84"/>
        <v>2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3">
    <mergeCell ref="AC37:AC40"/>
    <mergeCell ref="AD37:AD40"/>
    <mergeCell ref="AE37:AE40"/>
    <mergeCell ref="AF37:AF40"/>
    <mergeCell ref="AH37:AH40"/>
    <mergeCell ref="BB31:BG31"/>
    <mergeCell ref="BB32:BG33"/>
    <mergeCell ref="BB35:BG35"/>
    <mergeCell ref="BB36:BG37"/>
    <mergeCell ref="U37:V37"/>
    <mergeCell ref="W37:W40"/>
    <mergeCell ref="X37:X40"/>
    <mergeCell ref="Y37:Y40"/>
    <mergeCell ref="Z37:Z40"/>
    <mergeCell ref="AA37:AA40"/>
    <mergeCell ref="AI37:AI40"/>
    <mergeCell ref="U38:V38"/>
    <mergeCell ref="AG38:AG40"/>
    <mergeCell ref="U39:V39"/>
    <mergeCell ref="U40:V40"/>
    <mergeCell ref="AB37:AB40"/>
    <mergeCell ref="BB22:BG22"/>
    <mergeCell ref="BB23:BG24"/>
    <mergeCell ref="AU27:AZ27"/>
    <mergeCell ref="BI27:BN27"/>
    <mergeCell ref="AU28:AZ29"/>
    <mergeCell ref="BI28:BN29"/>
    <mergeCell ref="BB8:BG8"/>
    <mergeCell ref="BB9:BG10"/>
    <mergeCell ref="AV14:BA14"/>
    <mergeCell ref="BH14:BM14"/>
    <mergeCell ref="AV15:BA16"/>
    <mergeCell ref="BH15:BM16"/>
  </mergeCells>
  <conditionalFormatting sqref="C4">
    <cfRule type="cellIs" dxfId="548" priority="23" operator="equal">
      <formula>"Laranja"</formula>
    </cfRule>
    <cfRule type="cellIs" dxfId="547" priority="29" operator="equal">
      <formula>"Vermelho"</formula>
    </cfRule>
    <cfRule type="cellIs" dxfId="546" priority="28" operator="equal">
      <formula>"Verde"</formula>
    </cfRule>
    <cfRule type="cellIs" dxfId="545" priority="27" operator="equal">
      <formula>"Amarelo"</formula>
    </cfRule>
    <cfRule type="cellIs" dxfId="544" priority="26" operator="equal">
      <formula>"Cinza"</formula>
    </cfRule>
    <cfRule type="cellIs" dxfId="543" priority="25" operator="equal">
      <formula>"Roxo"</formula>
    </cfRule>
    <cfRule type="cellIs" dxfId="542" priority="24" operator="equal">
      <formula>"Preto"</formula>
    </cfRule>
    <cfRule type="cellIs" dxfId="541" priority="30" operator="equal">
      <formula>"Azul"</formula>
    </cfRule>
  </conditionalFormatting>
  <conditionalFormatting sqref="C17">
    <cfRule type="cellIs" dxfId="540" priority="41" operator="equal">
      <formula>"Roxo"</formula>
    </cfRule>
    <cfRule type="cellIs" dxfId="539" priority="42" operator="equal">
      <formula>"Cinza"</formula>
    </cfRule>
    <cfRule type="cellIs" dxfId="538" priority="43" operator="equal">
      <formula>"Amarelo"</formula>
    </cfRule>
    <cfRule type="cellIs" dxfId="537" priority="44" operator="equal">
      <formula>"Verde"</formula>
    </cfRule>
    <cfRule type="cellIs" dxfId="536" priority="39" operator="equal">
      <formula>"Laranja"</formula>
    </cfRule>
    <cfRule type="cellIs" dxfId="535" priority="46" operator="equal">
      <formula>"Azul"</formula>
    </cfRule>
    <cfRule type="cellIs" dxfId="534" priority="40" operator="equal">
      <formula>"Preto"</formula>
    </cfRule>
    <cfRule type="cellIs" dxfId="533" priority="45" operator="equal">
      <formula>"Vermelho"</formula>
    </cfRule>
  </conditionalFormatting>
  <conditionalFormatting sqref="C30">
    <cfRule type="cellIs" dxfId="532" priority="55" operator="equal">
      <formula>"Laranja"</formula>
    </cfRule>
    <cfRule type="cellIs" dxfId="531" priority="62" operator="equal">
      <formula>"Azul"</formula>
    </cfRule>
    <cfRule type="cellIs" dxfId="530" priority="60" operator="equal">
      <formula>"Verde"</formula>
    </cfRule>
    <cfRule type="cellIs" dxfId="529" priority="59" operator="equal">
      <formula>"Amarelo"</formula>
    </cfRule>
    <cfRule type="cellIs" dxfId="528" priority="58" operator="equal">
      <formula>"Cinza"</formula>
    </cfRule>
    <cfRule type="cellIs" dxfId="527" priority="61" operator="equal">
      <formula>"Vermelho"</formula>
    </cfRule>
    <cfRule type="cellIs" dxfId="526" priority="57" operator="equal">
      <formula>"Roxo"</formula>
    </cfRule>
    <cfRule type="cellIs" dxfId="525" priority="56" operator="equal">
      <formula>"Preto"</formula>
    </cfRule>
  </conditionalFormatting>
  <conditionalFormatting sqref="C43">
    <cfRule type="cellIs" dxfId="524" priority="78" operator="equal">
      <formula>"Azul"</formula>
    </cfRule>
    <cfRule type="cellIs" dxfId="523" priority="77" operator="equal">
      <formula>"Vermelho"</formula>
    </cfRule>
    <cfRule type="cellIs" dxfId="522" priority="76" operator="equal">
      <formula>"Verde"</formula>
    </cfRule>
    <cfRule type="cellIs" dxfId="521" priority="75" operator="equal">
      <formula>"Amarelo"</formula>
    </cfRule>
    <cfRule type="cellIs" dxfId="520" priority="74" operator="equal">
      <formula>"Cinza"</formula>
    </cfRule>
    <cfRule type="cellIs" dxfId="519" priority="73" operator="equal">
      <formula>"Roxo"</formula>
    </cfRule>
    <cfRule type="cellIs" dxfId="518" priority="71" operator="equal">
      <formula>"Laranja"</formula>
    </cfRule>
    <cfRule type="cellIs" dxfId="517" priority="72" operator="equal">
      <formula>"Preto"</formula>
    </cfRule>
  </conditionalFormatting>
  <conditionalFormatting sqref="C56">
    <cfRule type="cellIs" dxfId="516" priority="89" operator="equal">
      <formula>"Roxo"</formula>
    </cfRule>
    <cfRule type="cellIs" dxfId="515" priority="87" operator="equal">
      <formula>"Laranja"</formula>
    </cfRule>
    <cfRule type="cellIs" dxfId="514" priority="90" operator="equal">
      <formula>"Cinza"</formula>
    </cfRule>
    <cfRule type="cellIs" dxfId="513" priority="91" operator="equal">
      <formula>"Amarelo"</formula>
    </cfRule>
    <cfRule type="cellIs" dxfId="512" priority="92" operator="equal">
      <formula>"Verde"</formula>
    </cfRule>
    <cfRule type="cellIs" dxfId="511" priority="93" operator="equal">
      <formula>"Vermelho"</formula>
    </cfRule>
    <cfRule type="cellIs" dxfId="510" priority="94" operator="equal">
      <formula>"Azul"</formula>
    </cfRule>
    <cfRule type="cellIs" dxfId="509" priority="88" operator="equal">
      <formula>"Preto"</formula>
    </cfRule>
  </conditionalFormatting>
  <conditionalFormatting sqref="C69">
    <cfRule type="cellIs" dxfId="508" priority="103" operator="equal">
      <formula>"Laranja"</formula>
    </cfRule>
    <cfRule type="cellIs" dxfId="507" priority="108" operator="equal">
      <formula>"Verde"</formula>
    </cfRule>
    <cfRule type="cellIs" dxfId="506" priority="107" operator="equal">
      <formula>"Amarelo"</formula>
    </cfRule>
    <cfRule type="cellIs" dxfId="505" priority="106" operator="equal">
      <formula>"Cinza"</formula>
    </cfRule>
    <cfRule type="cellIs" dxfId="504" priority="105" operator="equal">
      <formula>"Roxo"</formula>
    </cfRule>
    <cfRule type="cellIs" dxfId="503" priority="104" operator="equal">
      <formula>"Preto"</formula>
    </cfRule>
    <cfRule type="cellIs" dxfId="502" priority="110" operator="equal">
      <formula>"Azul"</formula>
    </cfRule>
    <cfRule type="cellIs" dxfId="501" priority="109" operator="equal">
      <formula>"Vermelho"</formula>
    </cfRule>
  </conditionalFormatting>
  <conditionalFormatting sqref="C82">
    <cfRule type="cellIs" dxfId="500" priority="126" operator="equal">
      <formula>"Azul"</formula>
    </cfRule>
    <cfRule type="cellIs" dxfId="499" priority="119" operator="equal">
      <formula>"Laranja"</formula>
    </cfRule>
    <cfRule type="cellIs" dxfId="498" priority="120" operator="equal">
      <formula>"Preto"</formula>
    </cfRule>
    <cfRule type="cellIs" dxfId="497" priority="121" operator="equal">
      <formula>"Roxo"</formula>
    </cfRule>
    <cfRule type="cellIs" dxfId="496" priority="122" operator="equal">
      <formula>"Cinza"</formula>
    </cfRule>
    <cfRule type="cellIs" dxfId="495" priority="123" operator="equal">
      <formula>"Amarelo"</formula>
    </cfRule>
    <cfRule type="cellIs" dxfId="494" priority="124" operator="equal">
      <formula>"Verde"</formula>
    </cfRule>
    <cfRule type="cellIs" dxfId="493" priority="125" operator="equal">
      <formula>"Vermelho"</formula>
    </cfRule>
  </conditionalFormatting>
  <conditionalFormatting sqref="C95">
    <cfRule type="cellIs" dxfId="492" priority="142" operator="equal">
      <formula>"Azul"</formula>
    </cfRule>
    <cfRule type="cellIs" dxfId="491" priority="141" operator="equal">
      <formula>"Vermelho"</formula>
    </cfRule>
    <cfRule type="cellIs" dxfId="490" priority="140" operator="equal">
      <formula>"Verde"</formula>
    </cfRule>
    <cfRule type="cellIs" dxfId="489" priority="139" operator="equal">
      <formula>"Amarelo"</formula>
    </cfRule>
    <cfRule type="cellIs" dxfId="488" priority="138" operator="equal">
      <formula>"Cinza"</formula>
    </cfRule>
    <cfRule type="cellIs" dxfId="487" priority="137" operator="equal">
      <formula>"Roxo"</formula>
    </cfRule>
    <cfRule type="cellIs" dxfId="486" priority="136" operator="equal">
      <formula>"Preto"</formula>
    </cfRule>
    <cfRule type="cellIs" dxfId="485" priority="135" operator="equal">
      <formula>"Laranja"</formula>
    </cfRule>
  </conditionalFormatting>
  <conditionalFormatting sqref="C108">
    <cfRule type="cellIs" dxfId="484" priority="154" operator="equal">
      <formula>"Cinza"</formula>
    </cfRule>
    <cfRule type="cellIs" dxfId="483" priority="153" operator="equal">
      <formula>"Roxo"</formula>
    </cfRule>
    <cfRule type="cellIs" dxfId="482" priority="152" operator="equal">
      <formula>"Preto"</formula>
    </cfRule>
    <cfRule type="cellIs" dxfId="481" priority="151" operator="equal">
      <formula>"Laranja"</formula>
    </cfRule>
    <cfRule type="cellIs" dxfId="480" priority="158" operator="equal">
      <formula>"Azul"</formula>
    </cfRule>
    <cfRule type="cellIs" dxfId="479" priority="157" operator="equal">
      <formula>"Vermelho"</formula>
    </cfRule>
    <cfRule type="cellIs" dxfId="478" priority="156" operator="equal">
      <formula>"Verde"</formula>
    </cfRule>
    <cfRule type="cellIs" dxfId="477" priority="155" operator="equal">
      <formula>"Amarelo"</formula>
    </cfRule>
  </conditionalFormatting>
  <conditionalFormatting sqref="C121">
    <cfRule type="cellIs" dxfId="476" priority="174" operator="equal">
      <formula>"Azul"</formula>
    </cfRule>
    <cfRule type="cellIs" dxfId="475" priority="168" operator="equal">
      <formula>"Preto"</formula>
    </cfRule>
    <cfRule type="cellIs" dxfId="474" priority="167" operator="equal">
      <formula>"Laranja"</formula>
    </cfRule>
    <cfRule type="cellIs" dxfId="473" priority="169" operator="equal">
      <formula>"Roxo"</formula>
    </cfRule>
    <cfRule type="cellIs" dxfId="472" priority="170" operator="equal">
      <formula>"Cinza"</formula>
    </cfRule>
    <cfRule type="cellIs" dxfId="471" priority="171" operator="equal">
      <formula>"Amarelo"</formula>
    </cfRule>
    <cfRule type="cellIs" dxfId="470" priority="172" operator="equal">
      <formula>"Verde"</formula>
    </cfRule>
    <cfRule type="cellIs" dxfId="469" priority="173" operator="equal">
      <formula>"Vermelho"</formula>
    </cfRule>
  </conditionalFormatting>
  <conditionalFormatting sqref="S4">
    <cfRule type="cellIs" dxfId="468" priority="31" operator="equal">
      <formula>"Laranja"</formula>
    </cfRule>
    <cfRule type="cellIs" dxfId="467" priority="35" operator="equal">
      <formula>"Amarelo"</formula>
    </cfRule>
    <cfRule type="cellIs" dxfId="466" priority="36" operator="equal">
      <formula>"Verde"</formula>
    </cfRule>
    <cfRule type="cellIs" dxfId="465" priority="38" operator="equal">
      <formula>"Azul"</formula>
    </cfRule>
    <cfRule type="cellIs" dxfId="464" priority="32" operator="equal">
      <formula>"Preto"</formula>
    </cfRule>
    <cfRule type="cellIs" dxfId="463" priority="33" operator="equal">
      <formula>"Roxo"</formula>
    </cfRule>
    <cfRule type="cellIs" dxfId="462" priority="34" operator="equal">
      <formula>"Cinza"</formula>
    </cfRule>
    <cfRule type="cellIs" dxfId="461" priority="37" operator="equal">
      <formula>"Vermelho"</formula>
    </cfRule>
  </conditionalFormatting>
  <conditionalFormatting sqref="S17">
    <cfRule type="cellIs" dxfId="460" priority="52" operator="equal">
      <formula>"Verde"</formula>
    </cfRule>
    <cfRule type="cellIs" dxfId="459" priority="53" operator="equal">
      <formula>"Vermelho"</formula>
    </cfRule>
    <cfRule type="cellIs" dxfId="458" priority="54" operator="equal">
      <formula>"Azul"</formula>
    </cfRule>
    <cfRule type="cellIs" dxfId="457" priority="47" operator="equal">
      <formula>"Laranja"</formula>
    </cfRule>
    <cfRule type="cellIs" dxfId="456" priority="48" operator="equal">
      <formula>"Preto"</formula>
    </cfRule>
    <cfRule type="cellIs" dxfId="455" priority="49" operator="equal">
      <formula>"Roxo"</formula>
    </cfRule>
    <cfRule type="cellIs" dxfId="454" priority="50" operator="equal">
      <formula>"Cinza"</formula>
    </cfRule>
    <cfRule type="cellIs" dxfId="453" priority="51" operator="equal">
      <formula>"Amarelo"</formula>
    </cfRule>
  </conditionalFormatting>
  <conditionalFormatting sqref="S30">
    <cfRule type="cellIs" dxfId="452" priority="67" operator="equal">
      <formula>"Amarelo"</formula>
    </cfRule>
    <cfRule type="cellIs" dxfId="451" priority="68" operator="equal">
      <formula>"Verde"</formula>
    </cfRule>
    <cfRule type="cellIs" dxfId="450" priority="69" operator="equal">
      <formula>"Vermelho"</formula>
    </cfRule>
    <cfRule type="cellIs" dxfId="449" priority="70" operator="equal">
      <formula>"Azul"</formula>
    </cfRule>
    <cfRule type="cellIs" dxfId="448" priority="63" operator="equal">
      <formula>"Laranja"</formula>
    </cfRule>
    <cfRule type="cellIs" dxfId="447" priority="64" operator="equal">
      <formula>"Preto"</formula>
    </cfRule>
    <cfRule type="cellIs" dxfId="446" priority="65" operator="equal">
      <formula>"Roxo"</formula>
    </cfRule>
    <cfRule type="cellIs" dxfId="445" priority="66" operator="equal">
      <formula>"Cinza"</formula>
    </cfRule>
  </conditionalFormatting>
  <conditionalFormatting sqref="S43">
    <cfRule type="cellIs" dxfId="444" priority="82" operator="equal">
      <formula>"Cinza"</formula>
    </cfRule>
    <cfRule type="cellIs" dxfId="443" priority="81" operator="equal">
      <formula>"Roxo"</formula>
    </cfRule>
    <cfRule type="cellIs" dxfId="442" priority="80" operator="equal">
      <formula>"Preto"</formula>
    </cfRule>
    <cfRule type="cellIs" dxfId="441" priority="79" operator="equal">
      <formula>"Laranja"</formula>
    </cfRule>
    <cfRule type="cellIs" dxfId="440" priority="84" operator="equal">
      <formula>"Verde"</formula>
    </cfRule>
    <cfRule type="cellIs" dxfId="439" priority="85" operator="equal">
      <formula>"Vermelho"</formula>
    </cfRule>
    <cfRule type="cellIs" dxfId="438" priority="83" operator="equal">
      <formula>"Amarelo"</formula>
    </cfRule>
    <cfRule type="cellIs" dxfId="437" priority="86" operator="equal">
      <formula>"Azul"</formula>
    </cfRule>
  </conditionalFormatting>
  <conditionalFormatting sqref="S56">
    <cfRule type="cellIs" dxfId="436" priority="102" operator="equal">
      <formula>"Azul"</formula>
    </cfRule>
    <cfRule type="cellIs" dxfId="435" priority="101" operator="equal">
      <formula>"Vermelho"</formula>
    </cfRule>
    <cfRule type="cellIs" dxfId="434" priority="100" operator="equal">
      <formula>"Verde"</formula>
    </cfRule>
    <cfRule type="cellIs" dxfId="433" priority="99" operator="equal">
      <formula>"Amarelo"</formula>
    </cfRule>
    <cfRule type="cellIs" dxfId="432" priority="98" operator="equal">
      <formula>"Cinza"</formula>
    </cfRule>
    <cfRule type="cellIs" dxfId="431" priority="97" operator="equal">
      <formula>"Roxo"</formula>
    </cfRule>
    <cfRule type="cellIs" dxfId="430" priority="96" operator="equal">
      <formula>"Preto"</formula>
    </cfRule>
    <cfRule type="cellIs" dxfId="429" priority="95" operator="equal">
      <formula>"Laranja"</formula>
    </cfRule>
  </conditionalFormatting>
  <conditionalFormatting sqref="S69">
    <cfRule type="cellIs" dxfId="428" priority="111" operator="equal">
      <formula>"Laranja"</formula>
    </cfRule>
    <cfRule type="cellIs" dxfId="427" priority="112" operator="equal">
      <formula>"Preto"</formula>
    </cfRule>
    <cfRule type="cellIs" dxfId="426" priority="113" operator="equal">
      <formula>"Roxo"</formula>
    </cfRule>
    <cfRule type="cellIs" dxfId="425" priority="114" operator="equal">
      <formula>"Cinza"</formula>
    </cfRule>
    <cfRule type="cellIs" dxfId="424" priority="115" operator="equal">
      <formula>"Amarelo"</formula>
    </cfRule>
    <cfRule type="cellIs" dxfId="423" priority="116" operator="equal">
      <formula>"Verde"</formula>
    </cfRule>
    <cfRule type="cellIs" dxfId="422" priority="117" operator="equal">
      <formula>"Vermelho"</formula>
    </cfRule>
    <cfRule type="cellIs" dxfId="421" priority="118" operator="equal">
      <formula>"Azul"</formula>
    </cfRule>
  </conditionalFormatting>
  <conditionalFormatting sqref="S82">
    <cfRule type="cellIs" dxfId="420" priority="128" operator="equal">
      <formula>"Preto"</formula>
    </cfRule>
    <cfRule type="cellIs" dxfId="419" priority="129" operator="equal">
      <formula>"Roxo"</formula>
    </cfRule>
    <cfRule type="cellIs" dxfId="418" priority="130" operator="equal">
      <formula>"Cinza"</formula>
    </cfRule>
    <cfRule type="cellIs" dxfId="417" priority="131" operator="equal">
      <formula>"Amarelo"</formula>
    </cfRule>
    <cfRule type="cellIs" dxfId="416" priority="132" operator="equal">
      <formula>"Verde"</formula>
    </cfRule>
    <cfRule type="cellIs" dxfId="415" priority="133" operator="equal">
      <formula>"Vermelho"</formula>
    </cfRule>
    <cfRule type="cellIs" dxfId="414" priority="134" operator="equal">
      <formula>"Azul"</formula>
    </cfRule>
    <cfRule type="cellIs" dxfId="413" priority="127" operator="equal">
      <formula>"Laranja"</formula>
    </cfRule>
  </conditionalFormatting>
  <conditionalFormatting sqref="S95">
    <cfRule type="cellIs" dxfId="412" priority="144" operator="equal">
      <formula>"Preto"</formula>
    </cfRule>
    <cfRule type="cellIs" dxfId="411" priority="150" operator="equal">
      <formula>"Azul"</formula>
    </cfRule>
    <cfRule type="cellIs" dxfId="410" priority="149" operator="equal">
      <formula>"Vermelho"</formula>
    </cfRule>
    <cfRule type="cellIs" dxfId="409" priority="148" operator="equal">
      <formula>"Verde"</formula>
    </cfRule>
    <cfRule type="cellIs" dxfId="408" priority="147" operator="equal">
      <formula>"Amarelo"</formula>
    </cfRule>
    <cfRule type="cellIs" dxfId="407" priority="146" operator="equal">
      <formula>"Cinza"</formula>
    </cfRule>
    <cfRule type="cellIs" dxfId="406" priority="145" operator="equal">
      <formula>"Roxo"</formula>
    </cfRule>
    <cfRule type="cellIs" dxfId="405" priority="143" operator="equal">
      <formula>"Laranja"</formula>
    </cfRule>
  </conditionalFormatting>
  <conditionalFormatting sqref="S108">
    <cfRule type="cellIs" dxfId="404" priority="159" operator="equal">
      <formula>"Laranja"</formula>
    </cfRule>
    <cfRule type="cellIs" dxfId="403" priority="160" operator="equal">
      <formula>"Preto"</formula>
    </cfRule>
    <cfRule type="cellIs" dxfId="402" priority="161" operator="equal">
      <formula>"Roxo"</formula>
    </cfRule>
    <cfRule type="cellIs" dxfId="401" priority="162" operator="equal">
      <formula>"Cinza"</formula>
    </cfRule>
    <cfRule type="cellIs" dxfId="400" priority="163" operator="equal">
      <formula>"Amarelo"</formula>
    </cfRule>
    <cfRule type="cellIs" dxfId="399" priority="164" operator="equal">
      <formula>"Verde"</formula>
    </cfRule>
    <cfRule type="cellIs" dxfId="398" priority="166" operator="equal">
      <formula>"Azul"</formula>
    </cfRule>
    <cfRule type="cellIs" dxfId="397" priority="165" operator="equal">
      <formula>"Vermelho"</formula>
    </cfRule>
  </conditionalFormatting>
  <conditionalFormatting sqref="S121">
    <cfRule type="cellIs" dxfId="396" priority="175" operator="equal">
      <formula>"Laranja"</formula>
    </cfRule>
    <cfRule type="cellIs" dxfId="395" priority="176" operator="equal">
      <formula>"Preto"</formula>
    </cfRule>
    <cfRule type="cellIs" dxfId="394" priority="177" operator="equal">
      <formula>"Roxo"</formula>
    </cfRule>
    <cfRule type="cellIs" dxfId="393" priority="178" operator="equal">
      <formula>"Cinza"</formula>
    </cfRule>
    <cfRule type="cellIs" dxfId="392" priority="179" operator="equal">
      <formula>"Amarelo"</formula>
    </cfRule>
    <cfRule type="cellIs" dxfId="391" priority="180" operator="equal">
      <formula>"Verde"</formula>
    </cfRule>
    <cfRule type="cellIs" dxfId="390" priority="181" operator="equal">
      <formula>"Vermelho"</formula>
    </cfRule>
    <cfRule type="cellIs" dxfId="389" priority="182" operator="equal">
      <formula>"Azul"</formula>
    </cfRule>
  </conditionalFormatting>
  <conditionalFormatting sqref="W43:AC76 AF44:AF45 AI44:AI45">
    <cfRule type="cellIs" dxfId="388" priority="15" operator="greaterThan">
      <formula>0</formula>
    </cfRule>
  </conditionalFormatting>
  <conditionalFormatting sqref="AD3:AD5">
    <cfRule type="top10" dxfId="387" priority="183" rank="1"/>
  </conditionalFormatting>
  <conditionalFormatting sqref="AD6:AD10">
    <cfRule type="top10" dxfId="386" priority="14" rank="1"/>
  </conditionalFormatting>
  <conditionalFormatting sqref="AD11:AD18">
    <cfRule type="top10" dxfId="385" priority="13" rank="2"/>
  </conditionalFormatting>
  <conditionalFormatting sqref="AD19:AD23">
    <cfRule type="top10" dxfId="384" priority="12" rank="1"/>
  </conditionalFormatting>
  <conditionalFormatting sqref="AD24:AD31">
    <cfRule type="top10" dxfId="383" priority="11" rank="2"/>
  </conditionalFormatting>
  <conditionalFormatting sqref="AD32:AD36">
    <cfRule type="top10" dxfId="382" priority="10" rank="1"/>
  </conditionalFormatting>
  <conditionalFormatting sqref="AE3:AE36">
    <cfRule type="cellIs" dxfId="381" priority="1" operator="equal">
      <formula>2</formula>
    </cfRule>
  </conditionalFormatting>
  <conditionalFormatting sqref="AF3:AF5">
    <cfRule type="top10" dxfId="380" priority="22" rank="1"/>
  </conditionalFormatting>
  <conditionalFormatting sqref="AF6:AF10">
    <cfRule type="top10" dxfId="379" priority="21" rank="1"/>
  </conditionalFormatting>
  <conditionalFormatting sqref="AF11:AF18">
    <cfRule type="top10" dxfId="378" priority="20" rank="2"/>
  </conditionalFormatting>
  <conditionalFormatting sqref="AF19:AF23">
    <cfRule type="top10" dxfId="377" priority="19" rank="1"/>
  </conditionalFormatting>
  <conditionalFormatting sqref="AF24:AF31">
    <cfRule type="top10" dxfId="376" priority="18" rank="2"/>
  </conditionalFormatting>
  <conditionalFormatting sqref="AF32:AF36">
    <cfRule type="top10" dxfId="375" priority="17" rank="1"/>
  </conditionalFormatting>
  <conditionalFormatting sqref="AG3:AG36">
    <cfRule type="cellIs" dxfId="374" priority="16" operator="greaterThan">
      <formula>0</formula>
    </cfRule>
  </conditionalFormatting>
  <conditionalFormatting sqref="AH3:AH5">
    <cfRule type="top10" dxfId="373" priority="7" bottom="1" rank="1"/>
  </conditionalFormatting>
  <conditionalFormatting sqref="AH6:AH10">
    <cfRule type="top10" dxfId="372" priority="6" bottom="1" rank="1"/>
  </conditionalFormatting>
  <conditionalFormatting sqref="AH11:AH18">
    <cfRule type="top10" dxfId="371" priority="5" bottom="1" rank="2"/>
  </conditionalFormatting>
  <conditionalFormatting sqref="AH19:AH23">
    <cfRule type="top10" dxfId="370" priority="4" bottom="1" rank="1"/>
  </conditionalFormatting>
  <conditionalFormatting sqref="AH1:AI1">
    <cfRule type="cellIs" dxfId="369" priority="8" operator="equal">
      <formula>2</formula>
    </cfRule>
    <cfRule type="cellIs" dxfId="368" priority="9" operator="equal">
      <formula>1</formula>
    </cfRule>
  </conditionalFormatting>
  <conditionalFormatting sqref="AI24:AI31">
    <cfRule type="top10" dxfId="367" priority="3" rank="2"/>
  </conditionalFormatting>
  <conditionalFormatting sqref="AI32:AI36">
    <cfRule type="top10" dxfId="366" priority="2" rank="1"/>
  </conditionalFormatting>
  <pageMargins left="0.7" right="0.7" top="0.75" bottom="0.75" header="0" footer="0"/>
  <pageSetup orientation="landscape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FFB07-11B7-488E-AE8C-3616B4CBA174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AB8" sqref="AB8"/>
      <selection pane="topRight" activeCell="AB8" sqref="AB8"/>
      <selection pane="bottomLeft" activeCell="AB8" sqref="AB8"/>
      <selection pane="bottomRight" activeCell="AB8" sqref="AB8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W3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196" t="s">
        <v>77</v>
      </c>
      <c r="W3" s="169">
        <f t="shared" ref="W3:W36" si="0">COUNTIF($C$2:$C$123,V3)+COUNTIF($S$2:$S$123,V3)</f>
        <v>6</v>
      </c>
      <c r="X3" s="164">
        <f t="shared" ref="X3:X36" si="1">SUMIF($C$2:$C$123,V3,$F$2:$F$123)+SUMIF($S$2:$S$123,V3,$M$2:$M$123)</f>
        <v>9</v>
      </c>
      <c r="Y3" s="164">
        <f t="shared" ref="Y3:Y36" si="2">SUMIF($C$2:$C$123,V3,$G$2:$G$123)+SUMIF($S$2:$S$123,V3,$N$2:$N$123)</f>
        <v>8</v>
      </c>
      <c r="Z3" s="164">
        <f t="shared" ref="Z3:Z36" si="3">SUMIF($C$2:$C$123,V3,$H$2:$H$123)+SUMIF($S$2:$S$123,V3,$O$2:$O$123)</f>
        <v>3</v>
      </c>
      <c r="AA3" s="164">
        <f>SUMIF($C$2:$C$123,V3,$I$2:$I$123)+SUMIF($S$2:$S$123,V3,$P$2:P$123)</f>
        <v>1</v>
      </c>
      <c r="AB3" s="174">
        <f t="shared" ref="AB3:AB36" si="4">SUMIF($C$2:$C$123,V3,$J$2:$J$123)+SUMIF($S$2:$S$123,V3,$Q$2:$Q$123)</f>
        <v>2</v>
      </c>
      <c r="AC3" s="180">
        <f t="shared" ref="AC3:AC36" si="5">SUMIF($C$2:$C$123,V3,$E$2:$E$123)+SUMIF($S$2:$S$123,V3,$L$2:$L$123)</f>
        <v>10</v>
      </c>
      <c r="AD3" s="183">
        <f t="shared" ref="AD3:AD36" si="6">IFERROR(IF(W3&gt;=($AI$42*$AI$43),(AC3)/(W3*3),"-"),"-")</f>
        <v>0.55555555555555558</v>
      </c>
      <c r="AE3" s="180">
        <f>IF(W3&gt;0,IF(AH3=MIN($AH$3:$AH$5),2,0),)</f>
        <v>2</v>
      </c>
      <c r="AF3" s="190">
        <f>IF(W3&gt;0,IF(AD3=MAX($AD$3:$AD$5),AC3+AE3+2,AC3+AE3),)</f>
        <v>14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1.3333333333333333</v>
      </c>
      <c r="AI3" s="206">
        <f>IFERROR(IF(W3&gt;=($AI$42*$AI$43),X3/W3,"-"),"-")</f>
        <v>1.5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198</v>
      </c>
      <c r="D4" s="49">
        <f>SUM(D5:D14)</f>
        <v>0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0</v>
      </c>
      <c r="S4" s="149" t="s">
        <v>199</v>
      </c>
      <c r="T4" s="34"/>
      <c r="U4" s="159" t="s">
        <v>18</v>
      </c>
      <c r="V4" s="197" t="s">
        <v>164</v>
      </c>
      <c r="W4" s="170">
        <f t="shared" si="0"/>
        <v>6</v>
      </c>
      <c r="X4" s="52">
        <f t="shared" si="1"/>
        <v>8</v>
      </c>
      <c r="Y4" s="52">
        <f t="shared" si="2"/>
        <v>9</v>
      </c>
      <c r="Z4" s="52">
        <f t="shared" si="3"/>
        <v>2</v>
      </c>
      <c r="AA4" s="52">
        <f>SUMIF($C$2:$C$123,V4,$I$2:$I$123)+SUMIF($S$2:$S$123,V4,$P$2:P$123)</f>
        <v>1</v>
      </c>
      <c r="AB4" s="171">
        <f t="shared" si="4"/>
        <v>3</v>
      </c>
      <c r="AC4" s="178">
        <f t="shared" si="5"/>
        <v>7</v>
      </c>
      <c r="AD4" s="181">
        <f t="shared" si="6"/>
        <v>0.3888888888888889</v>
      </c>
      <c r="AE4" s="178">
        <f>IF(W4&gt;0,IF(AH4=MIN($AH$3:$AH$5),2,0),)</f>
        <v>0</v>
      </c>
      <c r="AF4" s="191">
        <f>IF(W4&gt;0,IF(AD4=MAX($AD$3:$AD$5),AC4+AE4+2,AC4+AE4),)</f>
        <v>7</v>
      </c>
      <c r="AG4" s="187">
        <f t="shared" si="7"/>
        <v>0</v>
      </c>
      <c r="AH4" s="53">
        <f t="shared" si="8"/>
        <v>1.5</v>
      </c>
      <c r="AI4" s="207">
        <f t="shared" ref="AI4:AI36" si="9">IFERROR(IF(W4&gt;=($AI$42*$AI$43),X4/W4,"-"),"-")</f>
        <v>1.3333333333333333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77</v>
      </c>
      <c r="D5" s="56"/>
      <c r="E5" s="56">
        <f t="shared" ref="E5:E14" si="10">IF((C5=""),0,IF($D$4=$R$4,1,IF($D$4&gt;$R$4,3,IF($D$4&lt;$R$4,0))))</f>
        <v>1</v>
      </c>
      <c r="F5" s="56">
        <f t="shared" ref="F5:F14" si="11">$D$4</f>
        <v>0</v>
      </c>
      <c r="G5" s="56">
        <f t="shared" ref="G5:G14" si="12">$R$4</f>
        <v>0</v>
      </c>
      <c r="H5" s="56">
        <f t="shared" ref="H5:H14" si="13">IF((C5=""),0,IF($D$4&gt;$R$4,1,0))</f>
        <v>0</v>
      </c>
      <c r="I5" s="56">
        <f t="shared" ref="I5:I14" si="14">IF((C5=""),0,IF($D$4=$R$4,1,0))</f>
        <v>1</v>
      </c>
      <c r="J5" s="56">
        <f t="shared" ref="J5:J14" si="15">IF((C5=""),0,IF($D$4&lt;$R$4,1,0))</f>
        <v>0</v>
      </c>
      <c r="K5" s="57"/>
      <c r="L5" s="56">
        <f t="shared" ref="L5:L14" si="16">IF((S5=""),0,IF($D$4=$R$4,1,IF($D$4&lt;$R$4,3,IF($D$4&gt;$R$4,0))))</f>
        <v>1</v>
      </c>
      <c r="M5" s="56">
        <f t="shared" ref="M5:M14" si="17">$R$4</f>
        <v>0</v>
      </c>
      <c r="N5" s="56">
        <f t="shared" ref="N5:N14" si="18">$D$4</f>
        <v>0</v>
      </c>
      <c r="O5" s="56">
        <f t="shared" ref="O5:O14" si="19">IF((S5=""),0,IF($D$4&lt;$R$4,1,0))</f>
        <v>0</v>
      </c>
      <c r="P5" s="56">
        <f t="shared" ref="P5:P14" si="20">IF((S5=""),0,IF($D$4=$R$4,1,0))</f>
        <v>1</v>
      </c>
      <c r="Q5" s="56">
        <f t="shared" ref="Q5:Q14" si="21">IF((S5=""),0,IF($D$4&gt;$R$4,1,0))</f>
        <v>0</v>
      </c>
      <c r="R5" s="56"/>
      <c r="S5" s="55" t="s">
        <v>164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55" t="s">
        <v>142</v>
      </c>
      <c r="D6" s="56"/>
      <c r="E6" s="56">
        <f t="shared" si="10"/>
        <v>1</v>
      </c>
      <c r="F6" s="56">
        <f t="shared" si="11"/>
        <v>0</v>
      </c>
      <c r="G6" s="56">
        <f t="shared" si="12"/>
        <v>0</v>
      </c>
      <c r="H6" s="56">
        <f t="shared" si="13"/>
        <v>0</v>
      </c>
      <c r="I6" s="56">
        <f t="shared" si="14"/>
        <v>1</v>
      </c>
      <c r="J6" s="56">
        <f t="shared" si="15"/>
        <v>0</v>
      </c>
      <c r="K6" s="57"/>
      <c r="L6" s="56">
        <f t="shared" si="16"/>
        <v>1</v>
      </c>
      <c r="M6" s="56">
        <f t="shared" si="17"/>
        <v>0</v>
      </c>
      <c r="N6" s="56">
        <f t="shared" si="18"/>
        <v>0</v>
      </c>
      <c r="O6" s="56">
        <f t="shared" si="19"/>
        <v>0</v>
      </c>
      <c r="P6" s="56">
        <f t="shared" si="20"/>
        <v>1</v>
      </c>
      <c r="Q6" s="56">
        <f t="shared" si="21"/>
        <v>0</v>
      </c>
      <c r="R6" s="56"/>
      <c r="S6" s="55" t="s">
        <v>13</v>
      </c>
      <c r="T6" s="34"/>
      <c r="U6" s="163" t="s">
        <v>78</v>
      </c>
      <c r="V6" s="199" t="s">
        <v>142</v>
      </c>
      <c r="W6" s="169">
        <f t="shared" si="0"/>
        <v>5</v>
      </c>
      <c r="X6" s="164">
        <f t="shared" si="1"/>
        <v>8</v>
      </c>
      <c r="Y6" s="164">
        <f t="shared" si="2"/>
        <v>6</v>
      </c>
      <c r="Z6" s="164">
        <f t="shared" si="3"/>
        <v>2</v>
      </c>
      <c r="AA6" s="164">
        <f>SUMIF($C$2:$C$123,V6,$I$2:$I$123)+SUMIF($S$2:$S$123,V6,$P$2:P$123)</f>
        <v>1</v>
      </c>
      <c r="AB6" s="174">
        <f t="shared" si="4"/>
        <v>2</v>
      </c>
      <c r="AC6" s="180">
        <f t="shared" si="5"/>
        <v>7</v>
      </c>
      <c r="AD6" s="183">
        <f t="shared" si="6"/>
        <v>0.46666666666666667</v>
      </c>
      <c r="AE6" s="180">
        <f>IF(W6&gt;0,IF(AH6=MIN($AH$6:$AH$10),2,0),)</f>
        <v>0</v>
      </c>
      <c r="AF6" s="190">
        <f>IF(W6&gt;0,IF(AD6=MAX($AD$6:$AD$10),AC6+AE6+2,AC6+AE6),)</f>
        <v>7</v>
      </c>
      <c r="AG6" s="189">
        <f t="shared" si="7"/>
        <v>1</v>
      </c>
      <c r="AH6" s="165">
        <f t="shared" si="8"/>
        <v>1.2</v>
      </c>
      <c r="AI6" s="206">
        <f t="shared" si="9"/>
        <v>1.6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55" t="s">
        <v>173</v>
      </c>
      <c r="D7" s="56"/>
      <c r="E7" s="56">
        <f t="shared" si="10"/>
        <v>1</v>
      </c>
      <c r="F7" s="56">
        <f t="shared" si="11"/>
        <v>0</v>
      </c>
      <c r="G7" s="56">
        <f t="shared" si="12"/>
        <v>0</v>
      </c>
      <c r="H7" s="56">
        <f t="shared" si="13"/>
        <v>0</v>
      </c>
      <c r="I7" s="56">
        <f t="shared" si="14"/>
        <v>1</v>
      </c>
      <c r="J7" s="56">
        <f t="shared" si="15"/>
        <v>0</v>
      </c>
      <c r="K7" s="57"/>
      <c r="L7" s="56">
        <f t="shared" si="16"/>
        <v>1</v>
      </c>
      <c r="M7" s="56">
        <f t="shared" si="17"/>
        <v>0</v>
      </c>
      <c r="N7" s="56">
        <f t="shared" si="18"/>
        <v>0</v>
      </c>
      <c r="O7" s="56">
        <f t="shared" si="19"/>
        <v>0</v>
      </c>
      <c r="P7" s="56">
        <f t="shared" si="20"/>
        <v>1</v>
      </c>
      <c r="Q7" s="56">
        <f t="shared" si="21"/>
        <v>0</v>
      </c>
      <c r="R7" s="56"/>
      <c r="S7" s="55" t="s">
        <v>146</v>
      </c>
      <c r="T7" s="34"/>
      <c r="U7" s="166" t="s">
        <v>78</v>
      </c>
      <c r="V7" s="200" t="s">
        <v>13</v>
      </c>
      <c r="W7" s="170">
        <f t="shared" si="0"/>
        <v>5</v>
      </c>
      <c r="X7" s="52">
        <f t="shared" si="1"/>
        <v>10</v>
      </c>
      <c r="Y7" s="52">
        <f t="shared" si="2"/>
        <v>4</v>
      </c>
      <c r="Z7" s="52">
        <f t="shared" si="3"/>
        <v>4</v>
      </c>
      <c r="AA7" s="52">
        <f>SUMIF($C$2:$C$123,V7,$I$2:$I$123)+SUMIF($S$2:$S$123,V7,$P$2:P$123)</f>
        <v>1</v>
      </c>
      <c r="AB7" s="171">
        <f t="shared" si="4"/>
        <v>0</v>
      </c>
      <c r="AC7" s="178">
        <f t="shared" si="5"/>
        <v>13</v>
      </c>
      <c r="AD7" s="181">
        <f t="shared" si="6"/>
        <v>0.8666666666666667</v>
      </c>
      <c r="AE7" s="178">
        <f>IF(W7&gt;0,IF(AH7=MIN($AH$6:$AH$10),2,0),)</f>
        <v>2</v>
      </c>
      <c r="AF7" s="191">
        <f>IF(W7&gt;0,IF(AD7=MAX($AD$6:$AD$10),AC7+AE7+2,AC7+AE7),)</f>
        <v>17</v>
      </c>
      <c r="AG7" s="187">
        <f t="shared" si="7"/>
        <v>0</v>
      </c>
      <c r="AH7" s="53">
        <f t="shared" si="8"/>
        <v>0.8</v>
      </c>
      <c r="AI7" s="207">
        <f t="shared" si="9"/>
        <v>2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55" t="s">
        <v>144</v>
      </c>
      <c r="D8" s="56"/>
      <c r="E8" s="56">
        <f t="shared" si="10"/>
        <v>1</v>
      </c>
      <c r="F8" s="56">
        <f t="shared" si="11"/>
        <v>0</v>
      </c>
      <c r="G8" s="56">
        <f t="shared" si="12"/>
        <v>0</v>
      </c>
      <c r="H8" s="56">
        <f t="shared" si="13"/>
        <v>0</v>
      </c>
      <c r="I8" s="56">
        <f t="shared" si="14"/>
        <v>1</v>
      </c>
      <c r="J8" s="56">
        <f t="shared" si="15"/>
        <v>0</v>
      </c>
      <c r="K8" s="57"/>
      <c r="L8" s="56">
        <f t="shared" si="16"/>
        <v>1</v>
      </c>
      <c r="M8" s="56">
        <f t="shared" si="17"/>
        <v>0</v>
      </c>
      <c r="N8" s="56">
        <f t="shared" si="18"/>
        <v>0</v>
      </c>
      <c r="O8" s="56">
        <f t="shared" si="19"/>
        <v>0</v>
      </c>
      <c r="P8" s="56">
        <f t="shared" si="20"/>
        <v>1</v>
      </c>
      <c r="Q8" s="56">
        <f t="shared" si="21"/>
        <v>0</v>
      </c>
      <c r="R8" s="56"/>
      <c r="S8" s="55" t="s">
        <v>82</v>
      </c>
      <c r="T8" s="34"/>
      <c r="U8" s="159" t="s">
        <v>78</v>
      </c>
      <c r="V8" s="197" t="s">
        <v>84</v>
      </c>
      <c r="W8" s="170">
        <f t="shared" si="0"/>
        <v>5</v>
      </c>
      <c r="X8" s="52">
        <f t="shared" si="1"/>
        <v>6</v>
      </c>
      <c r="Y8" s="52">
        <f t="shared" si="2"/>
        <v>11</v>
      </c>
      <c r="Z8" s="52">
        <f t="shared" si="3"/>
        <v>1</v>
      </c>
      <c r="AA8" s="52">
        <f>SUMIF($C$2:$C$123,V8,$I$2:$I$123)+SUMIF($S$2:$S$123,V8,$P$2:P$123)</f>
        <v>0</v>
      </c>
      <c r="AB8" s="171">
        <f t="shared" si="4"/>
        <v>4</v>
      </c>
      <c r="AC8" s="178">
        <f t="shared" si="5"/>
        <v>3</v>
      </c>
      <c r="AD8" s="181">
        <f t="shared" si="6"/>
        <v>0.2</v>
      </c>
      <c r="AE8" s="178">
        <f>IF(W8&gt;0,IF(AH8=MIN($AH$6:$AH$10),2,0),)</f>
        <v>0</v>
      </c>
      <c r="AF8" s="191">
        <f>IF(W8&gt;0,IF(AD8=MAX($AD$6:$AD$10),AC8+AE8+2,AC8+AE8),)</f>
        <v>3</v>
      </c>
      <c r="AG8" s="187">
        <f t="shared" si="7"/>
        <v>0</v>
      </c>
      <c r="AH8" s="53">
        <f t="shared" si="8"/>
        <v>2.2000000000000002</v>
      </c>
      <c r="AI8" s="207">
        <f t="shared" si="9"/>
        <v>1.2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55" t="s">
        <v>197</v>
      </c>
      <c r="D9" s="56"/>
      <c r="E9" s="56">
        <f t="shared" si="10"/>
        <v>1</v>
      </c>
      <c r="F9" s="56">
        <f t="shared" si="11"/>
        <v>0</v>
      </c>
      <c r="G9" s="56">
        <f t="shared" si="12"/>
        <v>0</v>
      </c>
      <c r="H9" s="56">
        <f t="shared" si="13"/>
        <v>0</v>
      </c>
      <c r="I9" s="56">
        <f t="shared" si="14"/>
        <v>1</v>
      </c>
      <c r="J9" s="56">
        <f t="shared" si="15"/>
        <v>0</v>
      </c>
      <c r="K9" s="57"/>
      <c r="L9" s="56">
        <f t="shared" si="16"/>
        <v>1</v>
      </c>
      <c r="M9" s="56">
        <f t="shared" si="17"/>
        <v>0</v>
      </c>
      <c r="N9" s="56">
        <f t="shared" si="18"/>
        <v>0</v>
      </c>
      <c r="O9" s="56">
        <f t="shared" si="19"/>
        <v>0</v>
      </c>
      <c r="P9" s="56">
        <f t="shared" si="20"/>
        <v>1</v>
      </c>
      <c r="Q9" s="56">
        <f t="shared" si="21"/>
        <v>0</v>
      </c>
      <c r="R9" s="56"/>
      <c r="S9" s="55" t="s">
        <v>147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203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55" t="s">
        <v>172</v>
      </c>
      <c r="D10" s="56"/>
      <c r="E10" s="56">
        <f t="shared" si="10"/>
        <v>1</v>
      </c>
      <c r="F10" s="56">
        <f t="shared" si="11"/>
        <v>0</v>
      </c>
      <c r="G10" s="56">
        <f t="shared" si="12"/>
        <v>0</v>
      </c>
      <c r="H10" s="56">
        <f t="shared" si="13"/>
        <v>0</v>
      </c>
      <c r="I10" s="56">
        <f t="shared" si="14"/>
        <v>1</v>
      </c>
      <c r="J10" s="56">
        <f t="shared" si="15"/>
        <v>0</v>
      </c>
      <c r="K10" s="57"/>
      <c r="L10" s="56">
        <f t="shared" si="16"/>
        <v>1</v>
      </c>
      <c r="M10" s="56">
        <f t="shared" si="17"/>
        <v>0</v>
      </c>
      <c r="N10" s="56">
        <f t="shared" si="18"/>
        <v>0</v>
      </c>
      <c r="O10" s="56">
        <f t="shared" si="19"/>
        <v>0</v>
      </c>
      <c r="P10" s="56">
        <f t="shared" si="20"/>
        <v>1</v>
      </c>
      <c r="Q10" s="56">
        <f t="shared" si="21"/>
        <v>0</v>
      </c>
      <c r="R10" s="56"/>
      <c r="S10" s="55" t="s">
        <v>116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55" t="s">
        <v>175</v>
      </c>
      <c r="D11" s="56"/>
      <c r="E11" s="56">
        <f t="shared" si="10"/>
        <v>1</v>
      </c>
      <c r="F11" s="56">
        <f t="shared" si="11"/>
        <v>0</v>
      </c>
      <c r="G11" s="56">
        <f t="shared" si="12"/>
        <v>0</v>
      </c>
      <c r="H11" s="56">
        <f t="shared" si="13"/>
        <v>0</v>
      </c>
      <c r="I11" s="56">
        <f t="shared" si="14"/>
        <v>1</v>
      </c>
      <c r="J11" s="56">
        <f t="shared" si="15"/>
        <v>0</v>
      </c>
      <c r="K11" s="57"/>
      <c r="L11" s="56">
        <f t="shared" si="16"/>
        <v>1</v>
      </c>
      <c r="M11" s="56">
        <f t="shared" si="17"/>
        <v>0</v>
      </c>
      <c r="N11" s="56">
        <f t="shared" si="18"/>
        <v>0</v>
      </c>
      <c r="O11" s="56">
        <f t="shared" si="19"/>
        <v>0</v>
      </c>
      <c r="P11" s="56">
        <f t="shared" si="20"/>
        <v>1</v>
      </c>
      <c r="Q11" s="56">
        <f t="shared" si="21"/>
        <v>0</v>
      </c>
      <c r="R11" s="56"/>
      <c r="S11" s="55" t="s">
        <v>15</v>
      </c>
      <c r="T11" s="34"/>
      <c r="U11" s="168" t="s">
        <v>121</v>
      </c>
      <c r="V11" s="196" t="s">
        <v>116</v>
      </c>
      <c r="W11" s="169">
        <f t="shared" si="0"/>
        <v>4</v>
      </c>
      <c r="X11" s="164">
        <f t="shared" si="1"/>
        <v>7</v>
      </c>
      <c r="Y11" s="164">
        <f t="shared" si="2"/>
        <v>4</v>
      </c>
      <c r="Z11" s="164">
        <f t="shared" si="3"/>
        <v>2</v>
      </c>
      <c r="AA11" s="164">
        <f>SUMIF($C$2:$C$123,V11,$I$2:$I$123)+SUMIF($S$2:$S$123,V11,$P$2:P$123)</f>
        <v>1</v>
      </c>
      <c r="AB11" s="174">
        <f t="shared" si="4"/>
        <v>1</v>
      </c>
      <c r="AC11" s="180">
        <f t="shared" si="5"/>
        <v>7</v>
      </c>
      <c r="AD11" s="183">
        <f t="shared" si="6"/>
        <v>0.58333333333333337</v>
      </c>
      <c r="AE11" s="180">
        <f t="shared" ref="AE11:AE18" si="22">IF(W11&gt;0,IF(OR(SMALL($AH$11:$AH$18,2)=AH11,SMALL($AH$11:$AH$18,1)=AH11),2,0),)</f>
        <v>2</v>
      </c>
      <c r="AF11" s="190">
        <f t="shared" ref="AF11:AF18" si="23">IF(W11&gt;0,IF(OR(LARGE($AD$11:$AD$18,2)=AD11,LARGE($AD$11:$AD$18,1)=AD11),AC11+AE11+2,AC11+AE11),)</f>
        <v>9</v>
      </c>
      <c r="AG11" s="189">
        <f t="shared" si="7"/>
        <v>1</v>
      </c>
      <c r="AH11" s="165">
        <f t="shared" si="8"/>
        <v>1</v>
      </c>
      <c r="AI11" s="206">
        <f t="shared" si="9"/>
        <v>1.75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55" t="s">
        <v>174</v>
      </c>
      <c r="D12" s="56"/>
      <c r="E12" s="56">
        <f t="shared" si="10"/>
        <v>1</v>
      </c>
      <c r="F12" s="56">
        <f t="shared" si="11"/>
        <v>0</v>
      </c>
      <c r="G12" s="56">
        <f t="shared" si="12"/>
        <v>0</v>
      </c>
      <c r="H12" s="56">
        <f t="shared" si="13"/>
        <v>0</v>
      </c>
      <c r="I12" s="56">
        <f t="shared" si="14"/>
        <v>1</v>
      </c>
      <c r="J12" s="56">
        <f t="shared" si="15"/>
        <v>0</v>
      </c>
      <c r="K12" s="57"/>
      <c r="L12" s="56">
        <f t="shared" si="16"/>
        <v>1</v>
      </c>
      <c r="M12" s="56">
        <f t="shared" si="17"/>
        <v>0</v>
      </c>
      <c r="N12" s="56">
        <f t="shared" si="18"/>
        <v>0</v>
      </c>
      <c r="O12" s="56">
        <f t="shared" si="19"/>
        <v>0</v>
      </c>
      <c r="P12" s="56">
        <f t="shared" si="20"/>
        <v>1</v>
      </c>
      <c r="Q12" s="56">
        <f t="shared" si="21"/>
        <v>0</v>
      </c>
      <c r="R12" s="56"/>
      <c r="S12" s="55" t="s">
        <v>12</v>
      </c>
      <c r="T12" s="34"/>
      <c r="U12" s="159" t="s">
        <v>121</v>
      </c>
      <c r="V12" s="197" t="s">
        <v>173</v>
      </c>
      <c r="W12" s="170">
        <f t="shared" si="0"/>
        <v>4</v>
      </c>
      <c r="X12" s="52">
        <f t="shared" si="1"/>
        <v>4</v>
      </c>
      <c r="Y12" s="52">
        <f t="shared" si="2"/>
        <v>8</v>
      </c>
      <c r="Z12" s="52">
        <f t="shared" si="3"/>
        <v>0</v>
      </c>
      <c r="AA12" s="52">
        <f>SUMIF($C$2:$C$123,V12,$I$2:$I$123)+SUMIF($S$2:$S$123,V12,$P$2:P$123)</f>
        <v>1</v>
      </c>
      <c r="AB12" s="171">
        <f t="shared" si="4"/>
        <v>3</v>
      </c>
      <c r="AC12" s="178">
        <f t="shared" si="5"/>
        <v>1</v>
      </c>
      <c r="AD12" s="181">
        <f t="shared" si="6"/>
        <v>8.3333333333333329E-2</v>
      </c>
      <c r="AE12" s="178">
        <f t="shared" si="22"/>
        <v>0</v>
      </c>
      <c r="AF12" s="191">
        <f t="shared" si="23"/>
        <v>1</v>
      </c>
      <c r="AG12" s="187">
        <f t="shared" si="7"/>
        <v>0</v>
      </c>
      <c r="AH12" s="53">
        <f t="shared" si="8"/>
        <v>2</v>
      </c>
      <c r="AI12" s="207">
        <f t="shared" si="9"/>
        <v>1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0</v>
      </c>
      <c r="G13" s="56">
        <f t="shared" si="12"/>
        <v>0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0</v>
      </c>
      <c r="N13" s="56">
        <f t="shared" si="18"/>
        <v>0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197" t="s">
        <v>146</v>
      </c>
      <c r="W13" s="170">
        <f t="shared" si="0"/>
        <v>5</v>
      </c>
      <c r="X13" s="52">
        <f t="shared" si="1"/>
        <v>6</v>
      </c>
      <c r="Y13" s="52">
        <f t="shared" si="2"/>
        <v>5</v>
      </c>
      <c r="Z13" s="52">
        <f t="shared" si="3"/>
        <v>3</v>
      </c>
      <c r="AA13" s="52">
        <f>SUMIF($C$2:$C$123,V13,$I$2:$I$123)+SUMIF($S$2:$S$123,V13,$P$2:P$123)</f>
        <v>1</v>
      </c>
      <c r="AB13" s="171">
        <f t="shared" si="4"/>
        <v>1</v>
      </c>
      <c r="AC13" s="178">
        <f t="shared" si="5"/>
        <v>10</v>
      </c>
      <c r="AD13" s="181">
        <f t="shared" si="6"/>
        <v>0.66666666666666663</v>
      </c>
      <c r="AE13" s="178">
        <f t="shared" si="22"/>
        <v>2</v>
      </c>
      <c r="AF13" s="191">
        <f t="shared" si="23"/>
        <v>14</v>
      </c>
      <c r="AG13" s="187">
        <f t="shared" si="7"/>
        <v>0</v>
      </c>
      <c r="AH13" s="53">
        <f t="shared" si="8"/>
        <v>1</v>
      </c>
      <c r="AI13" s="207">
        <f t="shared" si="9"/>
        <v>1.2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0</v>
      </c>
      <c r="G14" s="67">
        <f t="shared" si="12"/>
        <v>0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0</v>
      </c>
      <c r="N14" s="67">
        <f t="shared" si="18"/>
        <v>0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 t="s">
        <v>82</v>
      </c>
      <c r="W14" s="170">
        <f t="shared" si="0"/>
        <v>4</v>
      </c>
      <c r="X14" s="52">
        <f t="shared" si="1"/>
        <v>7</v>
      </c>
      <c r="Y14" s="52">
        <f t="shared" si="2"/>
        <v>4</v>
      </c>
      <c r="Z14" s="52">
        <f t="shared" si="3"/>
        <v>2</v>
      </c>
      <c r="AA14" s="52">
        <f>SUMIF($C$2:$C$123,V14,$I$2:$I$123)+SUMIF($S$2:$S$123,V14,$P$2:P$123)</f>
        <v>1</v>
      </c>
      <c r="AB14" s="171">
        <f t="shared" si="4"/>
        <v>1</v>
      </c>
      <c r="AC14" s="178">
        <f t="shared" si="5"/>
        <v>7</v>
      </c>
      <c r="AD14" s="181">
        <f t="shared" si="6"/>
        <v>0.58333333333333337</v>
      </c>
      <c r="AE14" s="178">
        <f t="shared" si="22"/>
        <v>2</v>
      </c>
      <c r="AF14" s="191">
        <f t="shared" si="23"/>
        <v>9</v>
      </c>
      <c r="AG14" s="187">
        <f t="shared" si="7"/>
        <v>0</v>
      </c>
      <c r="AH14" s="53">
        <f t="shared" si="8"/>
        <v>1</v>
      </c>
      <c r="AI14" s="207">
        <f t="shared" si="9"/>
        <v>1.75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 t="s">
        <v>144</v>
      </c>
      <c r="W15" s="170">
        <f t="shared" si="0"/>
        <v>4</v>
      </c>
      <c r="X15" s="52">
        <f t="shared" si="1"/>
        <v>4</v>
      </c>
      <c r="Y15" s="52">
        <f t="shared" si="2"/>
        <v>8</v>
      </c>
      <c r="Z15" s="52">
        <f t="shared" si="3"/>
        <v>0</v>
      </c>
      <c r="AA15" s="52">
        <f>SUMIF($C$2:$C$123,V15,$I$2:$I$123)+SUMIF($S$2:$S$123,V15,$P$2:P$123)</f>
        <v>1</v>
      </c>
      <c r="AB15" s="171">
        <f t="shared" si="4"/>
        <v>3</v>
      </c>
      <c r="AC15" s="178">
        <f t="shared" si="5"/>
        <v>1</v>
      </c>
      <c r="AD15" s="181">
        <f t="shared" si="6"/>
        <v>8.3333333333333329E-2</v>
      </c>
      <c r="AE15" s="178">
        <f t="shared" si="22"/>
        <v>0</v>
      </c>
      <c r="AF15" s="191">
        <f t="shared" si="23"/>
        <v>1</v>
      </c>
      <c r="AG15" s="187">
        <f t="shared" si="7"/>
        <v>0</v>
      </c>
      <c r="AH15" s="53">
        <f t="shared" si="8"/>
        <v>2</v>
      </c>
      <c r="AI15" s="207">
        <f t="shared" si="9"/>
        <v>1</v>
      </c>
      <c r="AJ15" s="34"/>
      <c r="AS15" s="97"/>
      <c r="AT15" s="294"/>
      <c r="AU15" s="288"/>
      <c r="AV15" s="426" t="s">
        <v>15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147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 t="s">
        <v>120</v>
      </c>
      <c r="W16" s="170">
        <f t="shared" si="0"/>
        <v>4</v>
      </c>
      <c r="X16" s="52">
        <f t="shared" si="1"/>
        <v>6</v>
      </c>
      <c r="Y16" s="52">
        <f t="shared" si="2"/>
        <v>5</v>
      </c>
      <c r="Z16" s="52">
        <f t="shared" si="3"/>
        <v>3</v>
      </c>
      <c r="AA16" s="52">
        <f>SUMIF($C$2:$C$123,V16,$I$2:$I$123)+SUMIF($S$2:$S$123,V16,$P$2:P$123)</f>
        <v>0</v>
      </c>
      <c r="AB16" s="171">
        <f t="shared" si="4"/>
        <v>1</v>
      </c>
      <c r="AC16" s="178">
        <f t="shared" si="5"/>
        <v>9</v>
      </c>
      <c r="AD16" s="181">
        <f t="shared" si="6"/>
        <v>0.75</v>
      </c>
      <c r="AE16" s="178">
        <f t="shared" si="22"/>
        <v>0</v>
      </c>
      <c r="AF16" s="191">
        <f t="shared" si="23"/>
        <v>11</v>
      </c>
      <c r="AG16" s="187">
        <f t="shared" si="7"/>
        <v>0</v>
      </c>
      <c r="AH16" s="53">
        <f t="shared" si="8"/>
        <v>1.25</v>
      </c>
      <c r="AI16" s="207">
        <f t="shared" si="9"/>
        <v>1.5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Preto</v>
      </c>
      <c r="D17" s="49">
        <f>SUM(D18:D27)</f>
        <v>2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1</v>
      </c>
      <c r="S17" s="48" t="str">
        <f>C4</f>
        <v>Branco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Fabio</v>
      </c>
      <c r="D18" s="56"/>
      <c r="E18" s="56">
        <f t="shared" ref="E18:E27" si="24">IF((C18=""),0,IF($D$17=$R$17,1,IF($D$17&gt;$R$17,3,IF($D$17&lt;$R$17,0))))</f>
        <v>3</v>
      </c>
      <c r="F18" s="56">
        <f t="shared" ref="F18:F27" si="25">$D$17</f>
        <v>2</v>
      </c>
      <c r="G18" s="56">
        <f t="shared" ref="G18:G27" si="26">$R$17</f>
        <v>1</v>
      </c>
      <c r="H18" s="56">
        <f t="shared" ref="H18:H27" si="27">IF((C18=""),0,IF($D$17&gt;$R$17,1,0))</f>
        <v>1</v>
      </c>
      <c r="I18" s="56">
        <f t="shared" ref="I18:I27" si="28">IF((C18=""),0,IF($D$17=$R$17,1,0))</f>
        <v>0</v>
      </c>
      <c r="J18" s="56">
        <f t="shared" ref="J18:J27" si="29">IF((C18=""),0,IF($D$17&lt;$R$17,1,0))</f>
        <v>0</v>
      </c>
      <c r="K18" s="57"/>
      <c r="L18" s="56">
        <f t="shared" ref="L18:L27" si="30">IF((S18=""),0,IF($D$17=$R$17,1,IF($D$17&lt;$R$17,3,IF($D$17&gt;$R$17,0))))</f>
        <v>0</v>
      </c>
      <c r="M18" s="56">
        <f t="shared" ref="M18:M27" si="31">$R$17</f>
        <v>1</v>
      </c>
      <c r="N18" s="56">
        <f t="shared" ref="N18:N27" si="32">$D$17</f>
        <v>2</v>
      </c>
      <c r="O18" s="56">
        <f t="shared" ref="O18:O27" si="33">IF((S18=""),0,IF($D$17&lt;$R$17,1,0))</f>
        <v>0</v>
      </c>
      <c r="P18" s="56">
        <f t="shared" ref="P18:P27" si="34">IF((S18=""),0,IF($D$17=$R$17,1,0))</f>
        <v>0</v>
      </c>
      <c r="Q18" s="56">
        <f t="shared" ref="Q18:Q27" si="35">IF((S18=""),0,IF($D$17&gt;$R$17,1,0))</f>
        <v>1</v>
      </c>
      <c r="R18" s="56"/>
      <c r="S18" s="55" t="str">
        <f>$S$5</f>
        <v>Ralph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55" t="s">
        <v>84</v>
      </c>
      <c r="D19" s="56"/>
      <c r="E19" s="56">
        <f t="shared" si="24"/>
        <v>3</v>
      </c>
      <c r="F19" s="56">
        <f t="shared" si="25"/>
        <v>2</v>
      </c>
      <c r="G19" s="56">
        <f t="shared" si="26"/>
        <v>1</v>
      </c>
      <c r="H19" s="56">
        <f t="shared" si="27"/>
        <v>1</v>
      </c>
      <c r="I19" s="56">
        <f t="shared" si="28"/>
        <v>0</v>
      </c>
      <c r="J19" s="56">
        <f t="shared" si="29"/>
        <v>0</v>
      </c>
      <c r="K19" s="57"/>
      <c r="L19" s="56">
        <f t="shared" si="30"/>
        <v>0</v>
      </c>
      <c r="M19" s="56">
        <f t="shared" si="31"/>
        <v>1</v>
      </c>
      <c r="N19" s="56">
        <f t="shared" si="32"/>
        <v>2</v>
      </c>
      <c r="O19" s="56">
        <f t="shared" si="33"/>
        <v>0</v>
      </c>
      <c r="P19" s="56">
        <f t="shared" si="34"/>
        <v>0</v>
      </c>
      <c r="Q19" s="56">
        <f t="shared" si="35"/>
        <v>1</v>
      </c>
      <c r="R19" s="56"/>
      <c r="S19" s="55" t="s">
        <v>142</v>
      </c>
      <c r="T19" s="34"/>
      <c r="U19" s="169" t="s">
        <v>83</v>
      </c>
      <c r="V19" s="196" t="s">
        <v>197</v>
      </c>
      <c r="W19" s="169">
        <f t="shared" si="0"/>
        <v>4</v>
      </c>
      <c r="X19" s="164">
        <f t="shared" si="1"/>
        <v>4</v>
      </c>
      <c r="Y19" s="164">
        <f t="shared" si="2"/>
        <v>8</v>
      </c>
      <c r="Z19" s="164">
        <f t="shared" si="3"/>
        <v>0</v>
      </c>
      <c r="AA19" s="164">
        <f>SUMIF($C$2:$C$123,V19,$I$2:$I$123)+SUMIF($S$2:$S$123,V19,$P$2:P$123)</f>
        <v>1</v>
      </c>
      <c r="AB19" s="174">
        <f t="shared" si="4"/>
        <v>3</v>
      </c>
      <c r="AC19" s="180">
        <f t="shared" si="5"/>
        <v>1</v>
      </c>
      <c r="AD19" s="183">
        <f t="shared" si="6"/>
        <v>8.3333333333333329E-2</v>
      </c>
      <c r="AE19" s="180">
        <f>IF(W19&gt;0,IF(AH19=MIN($AH$19:$AH$23),2,0),)</f>
        <v>0</v>
      </c>
      <c r="AF19" s="190">
        <f>IF(W19&gt;0,IF(AD19=MAX($AD$19:$AD$23),AC19+AE19+2,AC19+AE19),)</f>
        <v>1</v>
      </c>
      <c r="AG19" s="189">
        <f t="shared" si="7"/>
        <v>0</v>
      </c>
      <c r="AH19" s="165">
        <f t="shared" si="8"/>
        <v>2</v>
      </c>
      <c r="AI19" s="206">
        <f t="shared" si="9"/>
        <v>1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55" t="s">
        <v>146</v>
      </c>
      <c r="D20" s="56"/>
      <c r="E20" s="56">
        <f t="shared" si="24"/>
        <v>3</v>
      </c>
      <c r="F20" s="56">
        <f t="shared" si="25"/>
        <v>2</v>
      </c>
      <c r="G20" s="56">
        <f t="shared" si="26"/>
        <v>1</v>
      </c>
      <c r="H20" s="56">
        <f t="shared" si="27"/>
        <v>1</v>
      </c>
      <c r="I20" s="56">
        <f t="shared" si="28"/>
        <v>0</v>
      </c>
      <c r="J20" s="56">
        <f t="shared" si="29"/>
        <v>0</v>
      </c>
      <c r="K20" s="57"/>
      <c r="L20" s="56">
        <f t="shared" si="30"/>
        <v>0</v>
      </c>
      <c r="M20" s="56">
        <f t="shared" si="31"/>
        <v>1</v>
      </c>
      <c r="N20" s="56">
        <f t="shared" si="32"/>
        <v>2</v>
      </c>
      <c r="O20" s="56">
        <f t="shared" si="33"/>
        <v>0</v>
      </c>
      <c r="P20" s="56">
        <f t="shared" si="34"/>
        <v>0</v>
      </c>
      <c r="Q20" s="56">
        <f t="shared" si="35"/>
        <v>1</v>
      </c>
      <c r="R20" s="56"/>
      <c r="S20" s="55" t="s">
        <v>173</v>
      </c>
      <c r="T20" s="34"/>
      <c r="U20" s="159" t="s">
        <v>83</v>
      </c>
      <c r="V20" s="197" t="s">
        <v>14</v>
      </c>
      <c r="W20" s="170">
        <f t="shared" si="0"/>
        <v>4</v>
      </c>
      <c r="X20" s="52">
        <f t="shared" si="1"/>
        <v>6</v>
      </c>
      <c r="Y20" s="52">
        <f t="shared" si="2"/>
        <v>5</v>
      </c>
      <c r="Z20" s="52">
        <f t="shared" si="3"/>
        <v>3</v>
      </c>
      <c r="AA20" s="52">
        <f>SUMIF($C$2:$C$123,V20,$I$2:$I$123)+SUMIF($S$2:$S$123,V20,$P$2:P$123)</f>
        <v>0</v>
      </c>
      <c r="AB20" s="171">
        <f t="shared" si="4"/>
        <v>1</v>
      </c>
      <c r="AC20" s="178">
        <f t="shared" si="5"/>
        <v>9</v>
      </c>
      <c r="AD20" s="181">
        <f t="shared" si="6"/>
        <v>0.75</v>
      </c>
      <c r="AE20" s="178">
        <f>IF(W20&gt;0,IF(AH20=MIN($AH$19:$AH$23),2,0),)</f>
        <v>2</v>
      </c>
      <c r="AF20" s="191">
        <f>IF(W20&gt;0,IF(AD20=MAX($AD$19:$AD$23),AC20+AE20+2,AC20+AE20),)</f>
        <v>13</v>
      </c>
      <c r="AG20" s="187">
        <f t="shared" si="7"/>
        <v>1</v>
      </c>
      <c r="AH20" s="53">
        <f t="shared" si="8"/>
        <v>1.25</v>
      </c>
      <c r="AI20" s="207">
        <f t="shared" si="9"/>
        <v>1.5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55" t="s">
        <v>120</v>
      </c>
      <c r="D21" s="56"/>
      <c r="E21" s="56">
        <f t="shared" si="24"/>
        <v>3</v>
      </c>
      <c r="F21" s="56">
        <f t="shared" si="25"/>
        <v>2</v>
      </c>
      <c r="G21" s="56">
        <f t="shared" si="26"/>
        <v>1</v>
      </c>
      <c r="H21" s="56">
        <f t="shared" si="27"/>
        <v>1</v>
      </c>
      <c r="I21" s="56">
        <f t="shared" si="28"/>
        <v>0</v>
      </c>
      <c r="J21" s="56">
        <f t="shared" si="29"/>
        <v>0</v>
      </c>
      <c r="K21" s="57"/>
      <c r="L21" s="56">
        <f t="shared" si="30"/>
        <v>0</v>
      </c>
      <c r="M21" s="56">
        <f t="shared" si="31"/>
        <v>1</v>
      </c>
      <c r="N21" s="56">
        <f t="shared" si="32"/>
        <v>2</v>
      </c>
      <c r="O21" s="56">
        <f t="shared" si="33"/>
        <v>0</v>
      </c>
      <c r="P21" s="56">
        <f t="shared" si="34"/>
        <v>0</v>
      </c>
      <c r="Q21" s="56">
        <f t="shared" si="35"/>
        <v>1</v>
      </c>
      <c r="R21" s="56"/>
      <c r="S21" s="55" t="s">
        <v>144</v>
      </c>
      <c r="T21" s="34"/>
      <c r="U21" s="159" t="s">
        <v>83</v>
      </c>
      <c r="V21" s="197"/>
      <c r="W21" s="170">
        <f t="shared" si="0"/>
        <v>0</v>
      </c>
      <c r="X21" s="52">
        <f t="shared" si="1"/>
        <v>0</v>
      </c>
      <c r="Y21" s="52">
        <f t="shared" si="2"/>
        <v>0</v>
      </c>
      <c r="Z21" s="52">
        <f t="shared" si="3"/>
        <v>0</v>
      </c>
      <c r="AA21" s="52">
        <f>SUMIF($C$2:$C$123,V21,$I$2:$I$123)+SUMIF($S$2:$S$123,V21,$P$2:P$123)</f>
        <v>0</v>
      </c>
      <c r="AB21" s="171">
        <f t="shared" si="4"/>
        <v>0</v>
      </c>
      <c r="AC21" s="178">
        <f t="shared" si="5"/>
        <v>0</v>
      </c>
      <c r="AD21" s="181" t="str">
        <f t="shared" si="6"/>
        <v>-</v>
      </c>
      <c r="AE21" s="178">
        <f>IF(W21&gt;0,IF(AH21=MIN($AH$19:$AH$23),2,0),)</f>
        <v>0</v>
      </c>
      <c r="AF21" s="191">
        <f>IF(W21&gt;0,IF(AD21=MAX($AD$19:$AD$23),AC21+AE21+2,AC21+AE21),)</f>
        <v>0</v>
      </c>
      <c r="AG21" s="187">
        <f t="shared" si="7"/>
        <v>0</v>
      </c>
      <c r="AH21" s="53" t="str">
        <f t="shared" si="8"/>
        <v>-</v>
      </c>
      <c r="AI21" s="207" t="str">
        <f t="shared" si="9"/>
        <v>-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55" t="s">
        <v>14</v>
      </c>
      <c r="D22" s="56">
        <v>1</v>
      </c>
      <c r="E22" s="56">
        <f t="shared" si="24"/>
        <v>3</v>
      </c>
      <c r="F22" s="56">
        <f t="shared" si="25"/>
        <v>2</v>
      </c>
      <c r="G22" s="56">
        <f t="shared" si="26"/>
        <v>1</v>
      </c>
      <c r="H22" s="56">
        <f t="shared" si="27"/>
        <v>1</v>
      </c>
      <c r="I22" s="56">
        <f t="shared" si="28"/>
        <v>0</v>
      </c>
      <c r="J22" s="56">
        <f t="shared" si="29"/>
        <v>0</v>
      </c>
      <c r="K22" s="57"/>
      <c r="L22" s="56">
        <f t="shared" si="30"/>
        <v>0</v>
      </c>
      <c r="M22" s="56">
        <f t="shared" si="31"/>
        <v>1</v>
      </c>
      <c r="N22" s="56">
        <f t="shared" si="32"/>
        <v>2</v>
      </c>
      <c r="O22" s="56">
        <f t="shared" si="33"/>
        <v>0</v>
      </c>
      <c r="P22" s="56">
        <f t="shared" si="34"/>
        <v>0</v>
      </c>
      <c r="Q22" s="56">
        <f t="shared" si="35"/>
        <v>1</v>
      </c>
      <c r="R22" s="56"/>
      <c r="S22" s="55" t="s">
        <v>197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55" t="s">
        <v>147</v>
      </c>
      <c r="D23" s="56">
        <v>1</v>
      </c>
      <c r="E23" s="56">
        <f t="shared" si="24"/>
        <v>3</v>
      </c>
      <c r="F23" s="56">
        <f t="shared" si="25"/>
        <v>2</v>
      </c>
      <c r="G23" s="56">
        <f t="shared" si="26"/>
        <v>1</v>
      </c>
      <c r="H23" s="56">
        <f t="shared" si="27"/>
        <v>1</v>
      </c>
      <c r="I23" s="56">
        <f t="shared" si="28"/>
        <v>0</v>
      </c>
      <c r="J23" s="56">
        <f t="shared" si="29"/>
        <v>0</v>
      </c>
      <c r="K23" s="57"/>
      <c r="L23" s="56">
        <f t="shared" si="30"/>
        <v>0</v>
      </c>
      <c r="M23" s="56">
        <f t="shared" si="31"/>
        <v>1</v>
      </c>
      <c r="N23" s="56">
        <f t="shared" si="32"/>
        <v>2</v>
      </c>
      <c r="O23" s="56">
        <f t="shared" si="33"/>
        <v>0</v>
      </c>
      <c r="P23" s="56">
        <f t="shared" si="34"/>
        <v>0</v>
      </c>
      <c r="Q23" s="56">
        <f t="shared" si="35"/>
        <v>1</v>
      </c>
      <c r="R23" s="56">
        <v>1</v>
      </c>
      <c r="S23" s="55" t="s">
        <v>172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26" t="s">
        <v>14</v>
      </c>
      <c r="BC23" s="426"/>
      <c r="BD23" s="426"/>
      <c r="BE23" s="426"/>
      <c r="BF23" s="426"/>
      <c r="BG23" s="426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55" t="s">
        <v>119</v>
      </c>
      <c r="D24" s="56"/>
      <c r="E24" s="56">
        <f t="shared" si="24"/>
        <v>3</v>
      </c>
      <c r="F24" s="56">
        <f t="shared" si="25"/>
        <v>2</v>
      </c>
      <c r="G24" s="56">
        <f t="shared" si="26"/>
        <v>1</v>
      </c>
      <c r="H24" s="56">
        <f t="shared" si="27"/>
        <v>1</v>
      </c>
      <c r="I24" s="56">
        <f t="shared" si="28"/>
        <v>0</v>
      </c>
      <c r="J24" s="56">
        <f t="shared" si="29"/>
        <v>0</v>
      </c>
      <c r="K24" s="57"/>
      <c r="L24" s="56">
        <f t="shared" si="30"/>
        <v>0</v>
      </c>
      <c r="M24" s="56">
        <f t="shared" si="31"/>
        <v>1</v>
      </c>
      <c r="N24" s="56">
        <f t="shared" si="32"/>
        <v>2</v>
      </c>
      <c r="O24" s="56">
        <f t="shared" si="33"/>
        <v>0</v>
      </c>
      <c r="P24" s="56">
        <f t="shared" si="34"/>
        <v>0</v>
      </c>
      <c r="Q24" s="56">
        <f t="shared" si="35"/>
        <v>1</v>
      </c>
      <c r="R24" s="56"/>
      <c r="S24" s="55" t="s">
        <v>175</v>
      </c>
      <c r="T24" s="34"/>
      <c r="U24" s="163" t="s">
        <v>86</v>
      </c>
      <c r="V24" s="199" t="s">
        <v>172</v>
      </c>
      <c r="W24" s="169">
        <f t="shared" si="0"/>
        <v>5</v>
      </c>
      <c r="X24" s="164">
        <f t="shared" si="1"/>
        <v>8</v>
      </c>
      <c r="Y24" s="164">
        <f t="shared" si="2"/>
        <v>6</v>
      </c>
      <c r="Z24" s="164">
        <f t="shared" si="3"/>
        <v>2</v>
      </c>
      <c r="AA24" s="164">
        <f>SUMIF($C$2:$C$123,V24,$I$2:$I$123)+SUMIF($S$2:$S$123,V24,$P$2:P$123)</f>
        <v>1</v>
      </c>
      <c r="AB24" s="174">
        <f t="shared" si="4"/>
        <v>2</v>
      </c>
      <c r="AC24" s="180">
        <f t="shared" si="5"/>
        <v>7</v>
      </c>
      <c r="AD24" s="183">
        <f t="shared" si="6"/>
        <v>0.46666666666666667</v>
      </c>
      <c r="AE24" s="180">
        <f t="shared" ref="AE24:AE31" si="36">IF(W24&gt;0,IF(OR(LARGE($AI$24:$AI$31,2)=AI24,LARGE($AI$24:$AI$31,1)=AI24),2,0),)</f>
        <v>2</v>
      </c>
      <c r="AF24" s="190">
        <f t="shared" ref="AF24:AF31" si="37">IF(W24&gt;0,IF(OR(LARGE($AD$24:$AD$31,2)=AD24,LARGE($AD$24:$AD$31,1)=AD24),AC24+AE24+2,AC24+AE24),)</f>
        <v>9</v>
      </c>
      <c r="AG24" s="189">
        <f t="shared" si="7"/>
        <v>2</v>
      </c>
      <c r="AH24" s="165">
        <f t="shared" si="8"/>
        <v>1.2</v>
      </c>
      <c r="AI24" s="206">
        <f t="shared" si="9"/>
        <v>1.6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26"/>
      <c r="BC24" s="426"/>
      <c r="BD24" s="426"/>
      <c r="BE24" s="426"/>
      <c r="BF24" s="426"/>
      <c r="BG24" s="426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55" t="s">
        <v>87</v>
      </c>
      <c r="D25" s="56"/>
      <c r="E25" s="56">
        <f t="shared" si="24"/>
        <v>3</v>
      </c>
      <c r="F25" s="56">
        <f t="shared" si="25"/>
        <v>2</v>
      </c>
      <c r="G25" s="56">
        <f t="shared" si="26"/>
        <v>1</v>
      </c>
      <c r="H25" s="56">
        <f t="shared" si="27"/>
        <v>1</v>
      </c>
      <c r="I25" s="56">
        <f t="shared" si="28"/>
        <v>0</v>
      </c>
      <c r="J25" s="56">
        <f t="shared" si="29"/>
        <v>0</v>
      </c>
      <c r="K25" s="57"/>
      <c r="L25" s="56">
        <f t="shared" si="30"/>
        <v>0</v>
      </c>
      <c r="M25" s="56">
        <f t="shared" si="31"/>
        <v>1</v>
      </c>
      <c r="N25" s="56">
        <f t="shared" si="32"/>
        <v>2</v>
      </c>
      <c r="O25" s="56">
        <f t="shared" si="33"/>
        <v>0</v>
      </c>
      <c r="P25" s="56">
        <f t="shared" si="34"/>
        <v>0</v>
      </c>
      <c r="Q25" s="56">
        <f t="shared" si="35"/>
        <v>1</v>
      </c>
      <c r="R25" s="56"/>
      <c r="S25" s="55" t="s">
        <v>174</v>
      </c>
      <c r="T25" s="34"/>
      <c r="U25" s="166" t="s">
        <v>86</v>
      </c>
      <c r="V25" s="200" t="s">
        <v>147</v>
      </c>
      <c r="W25" s="170">
        <f t="shared" si="0"/>
        <v>5</v>
      </c>
      <c r="X25" s="52">
        <f t="shared" si="1"/>
        <v>6</v>
      </c>
      <c r="Y25" s="52">
        <f t="shared" si="2"/>
        <v>5</v>
      </c>
      <c r="Z25" s="52">
        <f t="shared" si="3"/>
        <v>3</v>
      </c>
      <c r="AA25" s="52">
        <f>SUMIF($C$2:$C$123,V25,$I$2:$I$123)+SUMIF($S$2:$S$123,V25,$P$2:P$123)</f>
        <v>1</v>
      </c>
      <c r="AB25" s="171">
        <f t="shared" si="4"/>
        <v>1</v>
      </c>
      <c r="AC25" s="178">
        <f t="shared" si="5"/>
        <v>10</v>
      </c>
      <c r="AD25" s="181">
        <f t="shared" si="6"/>
        <v>0.66666666666666663</v>
      </c>
      <c r="AE25" s="178">
        <f t="shared" si="36"/>
        <v>0</v>
      </c>
      <c r="AF25" s="191">
        <f t="shared" si="37"/>
        <v>12</v>
      </c>
      <c r="AG25" s="187">
        <f t="shared" si="7"/>
        <v>2</v>
      </c>
      <c r="AH25" s="53">
        <f t="shared" si="8"/>
        <v>1</v>
      </c>
      <c r="AI25" s="207">
        <f t="shared" si="9"/>
        <v>1.2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2</v>
      </c>
      <c r="G26" s="56">
        <f t="shared" si="26"/>
        <v>1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1</v>
      </c>
      <c r="N26" s="56">
        <f t="shared" si="32"/>
        <v>2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200" t="s">
        <v>175</v>
      </c>
      <c r="W26" s="170">
        <f t="shared" si="0"/>
        <v>5</v>
      </c>
      <c r="X26" s="52">
        <f t="shared" si="1"/>
        <v>4</v>
      </c>
      <c r="Y26" s="52">
        <f t="shared" si="2"/>
        <v>9</v>
      </c>
      <c r="Z26" s="52">
        <f t="shared" si="3"/>
        <v>0</v>
      </c>
      <c r="AA26" s="52">
        <f>SUMIF($C$2:$C$123,V26,$I$2:$I$123)+SUMIF($S$2:$S$123,V26,$P$2:P$123)</f>
        <v>1</v>
      </c>
      <c r="AB26" s="171">
        <f t="shared" si="4"/>
        <v>4</v>
      </c>
      <c r="AC26" s="178">
        <f t="shared" si="5"/>
        <v>1</v>
      </c>
      <c r="AD26" s="181">
        <f t="shared" si="6"/>
        <v>6.6666666666666666E-2</v>
      </c>
      <c r="AE26" s="178">
        <f t="shared" si="36"/>
        <v>0</v>
      </c>
      <c r="AF26" s="191">
        <f t="shared" si="37"/>
        <v>1</v>
      </c>
      <c r="AG26" s="187">
        <f t="shared" si="7"/>
        <v>2</v>
      </c>
      <c r="AH26" s="53">
        <f t="shared" si="8"/>
        <v>1.8</v>
      </c>
      <c r="AI26" s="207">
        <f t="shared" si="9"/>
        <v>0.8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2</v>
      </c>
      <c r="G27" s="67">
        <f t="shared" si="26"/>
        <v>1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1</v>
      </c>
      <c r="N27" s="67">
        <f t="shared" si="32"/>
        <v>2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200" t="s">
        <v>15</v>
      </c>
      <c r="W27" s="170">
        <f t="shared" si="0"/>
        <v>5</v>
      </c>
      <c r="X27" s="52">
        <f t="shared" si="1"/>
        <v>10</v>
      </c>
      <c r="Y27" s="52">
        <f t="shared" si="2"/>
        <v>4</v>
      </c>
      <c r="Z27" s="52">
        <f t="shared" si="3"/>
        <v>4</v>
      </c>
      <c r="AA27" s="52">
        <f>SUMIF($C$2:$C$123,V27,$I$2:$I$123)+SUMIF($S$2:$S$123,V27,$P$2:P$123)</f>
        <v>1</v>
      </c>
      <c r="AB27" s="171">
        <f t="shared" si="4"/>
        <v>0</v>
      </c>
      <c r="AC27" s="178">
        <f t="shared" si="5"/>
        <v>13</v>
      </c>
      <c r="AD27" s="181">
        <f t="shared" si="6"/>
        <v>0.8666666666666667</v>
      </c>
      <c r="AE27" s="178">
        <f t="shared" si="36"/>
        <v>2</v>
      </c>
      <c r="AF27" s="191">
        <f t="shared" si="37"/>
        <v>17</v>
      </c>
      <c r="AG27" s="187">
        <f t="shared" si="7"/>
        <v>3</v>
      </c>
      <c r="AH27" s="53">
        <f t="shared" si="8"/>
        <v>0.8</v>
      </c>
      <c r="AI27" s="207">
        <f t="shared" si="9"/>
        <v>2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 t="s">
        <v>119</v>
      </c>
      <c r="W28" s="170">
        <f t="shared" si="0"/>
        <v>4</v>
      </c>
      <c r="X28" s="52">
        <f t="shared" si="1"/>
        <v>6</v>
      </c>
      <c r="Y28" s="52">
        <f t="shared" si="2"/>
        <v>10</v>
      </c>
      <c r="Z28" s="52">
        <f t="shared" si="3"/>
        <v>1</v>
      </c>
      <c r="AA28" s="52">
        <f>SUMIF($C$2:$C$123,V28,$I$2:$I$123)+SUMIF($S$2:$S$123,V28,$P$2:P$123)</f>
        <v>0</v>
      </c>
      <c r="AB28" s="171">
        <f t="shared" si="4"/>
        <v>3</v>
      </c>
      <c r="AC28" s="178">
        <f t="shared" si="5"/>
        <v>3</v>
      </c>
      <c r="AD28" s="181">
        <f t="shared" si="6"/>
        <v>0.25</v>
      </c>
      <c r="AE28" s="178">
        <f t="shared" si="36"/>
        <v>0</v>
      </c>
      <c r="AF28" s="191">
        <f t="shared" si="37"/>
        <v>3</v>
      </c>
      <c r="AG28" s="187">
        <f t="shared" si="7"/>
        <v>1</v>
      </c>
      <c r="AH28" s="53">
        <f t="shared" si="8"/>
        <v>2.5</v>
      </c>
      <c r="AI28" s="207">
        <f t="shared" si="9"/>
        <v>1.5</v>
      </c>
      <c r="AJ28" s="34"/>
      <c r="AS28" s="97"/>
      <c r="AT28" s="294"/>
      <c r="AU28" s="425" t="s">
        <v>201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120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/>
      <c r="W29" s="170">
        <f t="shared" si="0"/>
        <v>0</v>
      </c>
      <c r="X29" s="52">
        <f t="shared" si="1"/>
        <v>0</v>
      </c>
      <c r="Y29" s="52">
        <f t="shared" si="2"/>
        <v>0</v>
      </c>
      <c r="Z29" s="52">
        <f t="shared" si="3"/>
        <v>0</v>
      </c>
      <c r="AA29" s="52">
        <f>SUMIF($C$2:$C$123,V29,$I$2:$I$123)+SUMIF($S$2:$S$123,V29,$P$2:P$123)</f>
        <v>0</v>
      </c>
      <c r="AB29" s="171">
        <f t="shared" si="4"/>
        <v>0</v>
      </c>
      <c r="AC29" s="178">
        <f t="shared" si="5"/>
        <v>0</v>
      </c>
      <c r="AD29" s="181" t="str">
        <f t="shared" si="6"/>
        <v>-</v>
      </c>
      <c r="AE29" s="178">
        <f t="shared" si="36"/>
        <v>0</v>
      </c>
      <c r="AF29" s="191">
        <f t="shared" si="37"/>
        <v>0</v>
      </c>
      <c r="AG29" s="187">
        <f t="shared" si="7"/>
        <v>0</v>
      </c>
      <c r="AH29" s="53" t="str">
        <f t="shared" si="8"/>
        <v>-</v>
      </c>
      <c r="AI29" s="207" t="str">
        <f t="shared" si="9"/>
        <v>-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Branco</v>
      </c>
      <c r="D30" s="49">
        <f>SUM(D31:D40)</f>
        <v>3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1</v>
      </c>
      <c r="S30" s="48" t="str">
        <f>S4</f>
        <v>Preto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Fabio</v>
      </c>
      <c r="D31" s="56"/>
      <c r="E31" s="56">
        <f t="shared" ref="E31:E40" si="38">IF((C31=""),0,IF($D$30=$R$30,1,IF($D$30&gt;$R$30,3,IF($D$30&lt;$R$30,0))))</f>
        <v>3</v>
      </c>
      <c r="F31" s="56">
        <f t="shared" ref="F31:F40" si="39">$D$30</f>
        <v>3</v>
      </c>
      <c r="G31" s="56">
        <f t="shared" ref="G31:G40" si="40">$R$30</f>
        <v>1</v>
      </c>
      <c r="H31" s="56">
        <f t="shared" ref="H31:H40" si="41">IF((C31=""),0,IF($D$30&gt;$R$30,1,0))</f>
        <v>1</v>
      </c>
      <c r="I31" s="56">
        <f t="shared" ref="I31:I40" si="42">IF((C31=""),0,IF($D$30=$R$30,1,0))</f>
        <v>0</v>
      </c>
      <c r="J31" s="56">
        <f t="shared" ref="J31:J40" si="43">IF((C31=""),0,IF($D$30&lt;$R$30,1,0))</f>
        <v>0</v>
      </c>
      <c r="K31" s="57"/>
      <c r="L31" s="56">
        <f t="shared" ref="L31:L40" si="44">IF((S31=""),0,IF($D$30=$R$30,1,IF($D$30&lt;$R$30,3,IF($D$30&gt;$R$30,0))))</f>
        <v>0</v>
      </c>
      <c r="M31" s="56">
        <f t="shared" ref="M31:M40" si="45">$R$30</f>
        <v>1</v>
      </c>
      <c r="N31" s="56">
        <f t="shared" ref="N31:N40" si="46">$D$30</f>
        <v>3</v>
      </c>
      <c r="O31" s="56">
        <f t="shared" ref="O31:O40" si="47">IF((S31=""),0,IF($D$30&lt;$R$30,1,0))</f>
        <v>0</v>
      </c>
      <c r="P31" s="56">
        <f t="shared" ref="P31:P40" si="48">IF((S31=""),0,IF($D$30=$R$30,1,0))</f>
        <v>0</v>
      </c>
      <c r="Q31" s="56">
        <f t="shared" ref="Q31:Q40" si="49">IF((S31=""),0,IF($D$30&gt;$R$30,1,0))</f>
        <v>1</v>
      </c>
      <c r="R31" s="56"/>
      <c r="S31" s="55" t="str">
        <f>$S$5</f>
        <v>Ralph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55" t="s">
        <v>142</v>
      </c>
      <c r="D32" s="56">
        <v>1</v>
      </c>
      <c r="E32" s="56">
        <f t="shared" si="38"/>
        <v>3</v>
      </c>
      <c r="F32" s="56">
        <f t="shared" si="39"/>
        <v>3</v>
      </c>
      <c r="G32" s="56">
        <f t="shared" si="40"/>
        <v>1</v>
      </c>
      <c r="H32" s="56">
        <f t="shared" si="41"/>
        <v>1</v>
      </c>
      <c r="I32" s="56">
        <f t="shared" si="42"/>
        <v>0</v>
      </c>
      <c r="J32" s="56">
        <f t="shared" si="43"/>
        <v>0</v>
      </c>
      <c r="K32" s="57"/>
      <c r="L32" s="56">
        <f t="shared" si="44"/>
        <v>0</v>
      </c>
      <c r="M32" s="56">
        <f t="shared" si="45"/>
        <v>1</v>
      </c>
      <c r="N32" s="56">
        <f t="shared" si="46"/>
        <v>3</v>
      </c>
      <c r="O32" s="56">
        <f t="shared" si="47"/>
        <v>0</v>
      </c>
      <c r="P32" s="56">
        <f t="shared" si="48"/>
        <v>0</v>
      </c>
      <c r="Q32" s="56">
        <f t="shared" si="49"/>
        <v>1</v>
      </c>
      <c r="R32" s="56"/>
      <c r="S32" s="55" t="s">
        <v>84</v>
      </c>
      <c r="T32" s="34"/>
      <c r="U32" s="163" t="s">
        <v>16</v>
      </c>
      <c r="V32" s="199" t="s">
        <v>12</v>
      </c>
      <c r="W32" s="169">
        <f t="shared" si="0"/>
        <v>4</v>
      </c>
      <c r="X32" s="164">
        <f t="shared" si="1"/>
        <v>7</v>
      </c>
      <c r="Y32" s="164">
        <f t="shared" si="2"/>
        <v>4</v>
      </c>
      <c r="Z32" s="164">
        <f t="shared" si="3"/>
        <v>2</v>
      </c>
      <c r="AA32" s="164">
        <f>SUMIF($C$2:$C$123,V32,$I$2:$I$123)+SUMIF($S$2:$S$123,V32,$P$2:P$123)</f>
        <v>1</v>
      </c>
      <c r="AB32" s="174">
        <f t="shared" si="4"/>
        <v>1</v>
      </c>
      <c r="AC32" s="180">
        <f t="shared" si="5"/>
        <v>7</v>
      </c>
      <c r="AD32" s="183">
        <f t="shared" si="6"/>
        <v>0.58333333333333337</v>
      </c>
      <c r="AE32" s="180">
        <f>IF(W32&gt;0,IF(AI32=MAX($AI$32:$AI$36),2,0),)</f>
        <v>2</v>
      </c>
      <c r="AF32" s="190">
        <f>IF(W32&gt;0,IF(AD32=MAX($AD$32:$AD$36),AC32+AE32+2,AC32+AE32),)</f>
        <v>9</v>
      </c>
      <c r="AG32" s="189">
        <f t="shared" si="7"/>
        <v>2</v>
      </c>
      <c r="AH32" s="165">
        <f t="shared" si="8"/>
        <v>1</v>
      </c>
      <c r="AI32" s="206">
        <f t="shared" si="9"/>
        <v>1.75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13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55" t="s">
        <v>116</v>
      </c>
      <c r="D33" s="56">
        <v>1</v>
      </c>
      <c r="E33" s="56">
        <f t="shared" si="38"/>
        <v>3</v>
      </c>
      <c r="F33" s="56">
        <f t="shared" si="39"/>
        <v>3</v>
      </c>
      <c r="G33" s="56">
        <f t="shared" si="40"/>
        <v>1</v>
      </c>
      <c r="H33" s="56">
        <f t="shared" si="41"/>
        <v>1</v>
      </c>
      <c r="I33" s="56">
        <f t="shared" si="42"/>
        <v>0</v>
      </c>
      <c r="J33" s="56">
        <f t="shared" si="43"/>
        <v>0</v>
      </c>
      <c r="K33" s="57"/>
      <c r="L33" s="56">
        <f t="shared" si="44"/>
        <v>0</v>
      </c>
      <c r="M33" s="56">
        <f t="shared" si="45"/>
        <v>1</v>
      </c>
      <c r="N33" s="56">
        <f t="shared" si="46"/>
        <v>3</v>
      </c>
      <c r="O33" s="56">
        <f t="shared" si="47"/>
        <v>0</v>
      </c>
      <c r="P33" s="56">
        <f t="shared" si="48"/>
        <v>0</v>
      </c>
      <c r="Q33" s="56">
        <f t="shared" si="49"/>
        <v>1</v>
      </c>
      <c r="R33" s="56"/>
      <c r="S33" s="55" t="s">
        <v>146</v>
      </c>
      <c r="T33" s="34"/>
      <c r="U33" s="166" t="s">
        <v>16</v>
      </c>
      <c r="V33" s="200" t="s">
        <v>174</v>
      </c>
      <c r="W33" s="170">
        <f t="shared" si="0"/>
        <v>4</v>
      </c>
      <c r="X33" s="52">
        <f t="shared" si="1"/>
        <v>4</v>
      </c>
      <c r="Y33" s="52">
        <f t="shared" si="2"/>
        <v>8</v>
      </c>
      <c r="Z33" s="52">
        <f t="shared" si="3"/>
        <v>0</v>
      </c>
      <c r="AA33" s="52">
        <f>SUMIF($C$2:$C$123,V33,$I$2:$I$123)+SUMIF($S$2:$S$123,V33,$P$2:P$123)</f>
        <v>1</v>
      </c>
      <c r="AB33" s="171">
        <f t="shared" si="4"/>
        <v>3</v>
      </c>
      <c r="AC33" s="178">
        <f t="shared" si="5"/>
        <v>1</v>
      </c>
      <c r="AD33" s="181">
        <f t="shared" si="6"/>
        <v>8.3333333333333329E-2</v>
      </c>
      <c r="AE33" s="178">
        <f>IF(W33&gt;0,IF(AI33=MAX($AI$32:$AI$36),2,0),)</f>
        <v>0</v>
      </c>
      <c r="AF33" s="191">
        <f>IF(W33&gt;0,IF(AD33=MAX($AD$32:$AD$36),AC33+AE33+2,AC33+AE33),)</f>
        <v>1</v>
      </c>
      <c r="AG33" s="187">
        <f t="shared" si="7"/>
        <v>0</v>
      </c>
      <c r="AH33" s="53">
        <f t="shared" si="8"/>
        <v>2</v>
      </c>
      <c r="AI33" s="207">
        <f t="shared" si="9"/>
        <v>1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55" t="s">
        <v>82</v>
      </c>
      <c r="D34" s="56"/>
      <c r="E34" s="56">
        <f t="shared" si="38"/>
        <v>3</v>
      </c>
      <c r="F34" s="56">
        <f t="shared" si="39"/>
        <v>3</v>
      </c>
      <c r="G34" s="56">
        <f t="shared" si="40"/>
        <v>1</v>
      </c>
      <c r="H34" s="56">
        <f t="shared" si="41"/>
        <v>1</v>
      </c>
      <c r="I34" s="56">
        <f t="shared" si="42"/>
        <v>0</v>
      </c>
      <c r="J34" s="56">
        <f t="shared" si="43"/>
        <v>0</v>
      </c>
      <c r="K34" s="57"/>
      <c r="L34" s="56">
        <f t="shared" si="44"/>
        <v>0</v>
      </c>
      <c r="M34" s="56">
        <f t="shared" si="45"/>
        <v>1</v>
      </c>
      <c r="N34" s="56">
        <f t="shared" si="46"/>
        <v>3</v>
      </c>
      <c r="O34" s="56">
        <f t="shared" si="47"/>
        <v>0</v>
      </c>
      <c r="P34" s="56">
        <f t="shared" si="48"/>
        <v>0</v>
      </c>
      <c r="Q34" s="56">
        <f t="shared" si="49"/>
        <v>1</v>
      </c>
      <c r="R34" s="56"/>
      <c r="S34" s="55" t="s">
        <v>120</v>
      </c>
      <c r="T34" s="34"/>
      <c r="U34" s="166" t="s">
        <v>16</v>
      </c>
      <c r="V34" s="200" t="s">
        <v>87</v>
      </c>
      <c r="W34" s="170">
        <f t="shared" si="0"/>
        <v>4</v>
      </c>
      <c r="X34" s="52">
        <f t="shared" si="1"/>
        <v>6</v>
      </c>
      <c r="Y34" s="52">
        <f t="shared" si="2"/>
        <v>5</v>
      </c>
      <c r="Z34" s="52">
        <f t="shared" si="3"/>
        <v>3</v>
      </c>
      <c r="AA34" s="52">
        <f>SUMIF($C$2:$C$123,V34,$I$2:$I$123)+SUMIF($S$2:$S$123,V34,$P$2:P$123)</f>
        <v>0</v>
      </c>
      <c r="AB34" s="171">
        <f t="shared" si="4"/>
        <v>1</v>
      </c>
      <c r="AC34" s="178">
        <f t="shared" si="5"/>
        <v>9</v>
      </c>
      <c r="AD34" s="181">
        <f t="shared" si="6"/>
        <v>0.75</v>
      </c>
      <c r="AE34" s="178">
        <f>IF(W34&gt;0,IF(AI34=MAX($AI$32:$AI$36),2,0),)</f>
        <v>0</v>
      </c>
      <c r="AF34" s="191">
        <f>IF(W34&gt;0,IF(AD34=MAX($AD$32:$AD$36),AC34+AE34+2,AC34+AE34),)</f>
        <v>11</v>
      </c>
      <c r="AG34" s="187">
        <f t="shared" si="7"/>
        <v>2</v>
      </c>
      <c r="AH34" s="53">
        <f t="shared" si="8"/>
        <v>1.25</v>
      </c>
      <c r="AI34" s="207">
        <f t="shared" si="9"/>
        <v>1.5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55" t="s">
        <v>13</v>
      </c>
      <c r="D35" s="56"/>
      <c r="E35" s="56">
        <f t="shared" si="38"/>
        <v>3</v>
      </c>
      <c r="F35" s="56">
        <f t="shared" si="39"/>
        <v>3</v>
      </c>
      <c r="G35" s="56">
        <f t="shared" si="40"/>
        <v>1</v>
      </c>
      <c r="H35" s="56">
        <f t="shared" si="41"/>
        <v>1</v>
      </c>
      <c r="I35" s="56">
        <f t="shared" si="42"/>
        <v>0</v>
      </c>
      <c r="J35" s="56">
        <f t="shared" si="43"/>
        <v>0</v>
      </c>
      <c r="K35" s="57"/>
      <c r="L35" s="56">
        <f t="shared" si="44"/>
        <v>0</v>
      </c>
      <c r="M35" s="56">
        <f t="shared" si="45"/>
        <v>1</v>
      </c>
      <c r="N35" s="56">
        <f t="shared" si="46"/>
        <v>3</v>
      </c>
      <c r="O35" s="56">
        <f t="shared" si="47"/>
        <v>0</v>
      </c>
      <c r="P35" s="56">
        <f t="shared" si="48"/>
        <v>0</v>
      </c>
      <c r="Q35" s="56">
        <f t="shared" si="49"/>
        <v>1</v>
      </c>
      <c r="R35" s="56"/>
      <c r="S35" s="55" t="s">
        <v>14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55" t="s">
        <v>15</v>
      </c>
      <c r="D36" s="56">
        <v>1</v>
      </c>
      <c r="E36" s="56">
        <f t="shared" si="38"/>
        <v>3</v>
      </c>
      <c r="F36" s="56">
        <f t="shared" si="39"/>
        <v>3</v>
      </c>
      <c r="G36" s="56">
        <f t="shared" si="40"/>
        <v>1</v>
      </c>
      <c r="H36" s="56">
        <f t="shared" si="41"/>
        <v>1</v>
      </c>
      <c r="I36" s="56">
        <f t="shared" si="42"/>
        <v>0</v>
      </c>
      <c r="J36" s="56">
        <f t="shared" si="43"/>
        <v>0</v>
      </c>
      <c r="K36" s="57"/>
      <c r="L36" s="56">
        <f t="shared" si="44"/>
        <v>0</v>
      </c>
      <c r="M36" s="56">
        <f t="shared" si="45"/>
        <v>1</v>
      </c>
      <c r="N36" s="56">
        <f t="shared" si="46"/>
        <v>3</v>
      </c>
      <c r="O36" s="56">
        <f t="shared" si="47"/>
        <v>0</v>
      </c>
      <c r="P36" s="56">
        <f t="shared" si="48"/>
        <v>0</v>
      </c>
      <c r="Q36" s="56">
        <f t="shared" si="49"/>
        <v>1</v>
      </c>
      <c r="R36" s="56">
        <v>1</v>
      </c>
      <c r="S36" s="55" t="s">
        <v>147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202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55" t="s">
        <v>172</v>
      </c>
      <c r="D37" s="56"/>
      <c r="E37" s="56">
        <f t="shared" si="38"/>
        <v>3</v>
      </c>
      <c r="F37" s="56">
        <f t="shared" si="39"/>
        <v>3</v>
      </c>
      <c r="G37" s="56">
        <f t="shared" si="40"/>
        <v>1</v>
      </c>
      <c r="H37" s="56">
        <f t="shared" si="41"/>
        <v>1</v>
      </c>
      <c r="I37" s="56">
        <f t="shared" si="42"/>
        <v>0</v>
      </c>
      <c r="J37" s="56">
        <f t="shared" si="43"/>
        <v>0</v>
      </c>
      <c r="K37" s="57"/>
      <c r="L37" s="56">
        <f t="shared" si="44"/>
        <v>0</v>
      </c>
      <c r="M37" s="56">
        <f t="shared" si="45"/>
        <v>1</v>
      </c>
      <c r="N37" s="56">
        <f t="shared" si="46"/>
        <v>3</v>
      </c>
      <c r="O37" s="56">
        <f t="shared" si="47"/>
        <v>0</v>
      </c>
      <c r="P37" s="56">
        <f t="shared" si="48"/>
        <v>0</v>
      </c>
      <c r="Q37" s="56">
        <f t="shared" si="49"/>
        <v>1</v>
      </c>
      <c r="R37" s="56"/>
      <c r="S37" s="55" t="s">
        <v>119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17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55" t="s">
        <v>12</v>
      </c>
      <c r="D38" s="56"/>
      <c r="E38" s="56">
        <f t="shared" si="38"/>
        <v>3</v>
      </c>
      <c r="F38" s="56">
        <f t="shared" si="39"/>
        <v>3</v>
      </c>
      <c r="G38" s="56">
        <f t="shared" si="40"/>
        <v>1</v>
      </c>
      <c r="H38" s="56">
        <f t="shared" si="41"/>
        <v>1</v>
      </c>
      <c r="I38" s="56">
        <f t="shared" si="42"/>
        <v>0</v>
      </c>
      <c r="J38" s="56">
        <f t="shared" si="43"/>
        <v>0</v>
      </c>
      <c r="K38" s="57"/>
      <c r="L38" s="56">
        <f t="shared" si="44"/>
        <v>0</v>
      </c>
      <c r="M38" s="56">
        <f t="shared" si="45"/>
        <v>1</v>
      </c>
      <c r="N38" s="56">
        <f t="shared" si="46"/>
        <v>3</v>
      </c>
      <c r="O38" s="56">
        <f t="shared" si="47"/>
        <v>0</v>
      </c>
      <c r="P38" s="56">
        <f t="shared" si="48"/>
        <v>0</v>
      </c>
      <c r="Q38" s="56">
        <f t="shared" si="49"/>
        <v>1</v>
      </c>
      <c r="R38" s="56"/>
      <c r="S38" s="55" t="s">
        <v>87</v>
      </c>
      <c r="T38" s="34"/>
      <c r="U38" s="450">
        <f>COUNTA(V3:V36)</f>
        <v>21</v>
      </c>
      <c r="V38" s="451"/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3</v>
      </c>
      <c r="G39" s="56">
        <f t="shared" si="40"/>
        <v>1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1</v>
      </c>
      <c r="N39" s="56">
        <f t="shared" si="46"/>
        <v>3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170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3</v>
      </c>
      <c r="G40" s="67">
        <f t="shared" si="40"/>
        <v>1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1</v>
      </c>
      <c r="N40" s="67">
        <f t="shared" si="46"/>
        <v>3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52">
        <f>U38/Resumo!C159</f>
        <v>0.61764705882352944</v>
      </c>
      <c r="V40" s="453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21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6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Preto</v>
      </c>
      <c r="D43" s="49">
        <f>SUM(D44:D53)</f>
        <v>2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4</v>
      </c>
      <c r="S43" s="48" t="str">
        <f>C4</f>
        <v>Branco</v>
      </c>
      <c r="T43" s="34"/>
      <c r="U43" s="151" t="str">
        <f>IFERROR(VLOOKUP(V43,Resumo!$D$7:$E$147,2,FALSE),"")</f>
        <v>G</v>
      </c>
      <c r="V43" s="116" t="s">
        <v>77</v>
      </c>
      <c r="W43" s="116">
        <f t="shared" ref="W43:AC58" si="50">COUNTIFS($C$4:$C$131,$V43,$B$4:$B$131,W$42)+COUNTIFS($S$4:$S$131,$V43,$B$4:$B$131,W$42)</f>
        <v>6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Fabio</v>
      </c>
      <c r="D44" s="56"/>
      <c r="E44" s="56">
        <f t="shared" ref="E44:E53" si="51">IF((C44=""),0,IF($D$43=$R$43,1,IF($D$43&gt;$R$43,3,IF($D$43&lt;$R$43,0))))</f>
        <v>0</v>
      </c>
      <c r="F44" s="56">
        <f t="shared" ref="F44:F53" si="52">$D$43</f>
        <v>2</v>
      </c>
      <c r="G44" s="56">
        <f t="shared" ref="G44:G53" si="53">$R$43</f>
        <v>4</v>
      </c>
      <c r="H44" s="56">
        <f t="shared" ref="H44:H53" si="54">IF((C44=""),0,IF($D$43&gt;$R$43,1,0))</f>
        <v>0</v>
      </c>
      <c r="I44" s="56">
        <f t="shared" ref="I44:I53" si="55">IF((C44=""),0,IF($D$43=$R$43,1,0))</f>
        <v>0</v>
      </c>
      <c r="J44" s="56">
        <f t="shared" ref="J44:J53" si="56">IF((C44=""),0,IF($D$43&lt;$R$43,1,0))</f>
        <v>1</v>
      </c>
      <c r="K44" s="57"/>
      <c r="L44" s="56">
        <f t="shared" ref="L44:L53" si="57">IF((S44=""),0,IF($D$43=$R$43,1,IF($D$43&lt;$R$43,3,IF($D$43&gt;$R$43,0))))</f>
        <v>3</v>
      </c>
      <c r="M44" s="56">
        <f t="shared" ref="M44:M53" si="58">$R$43</f>
        <v>4</v>
      </c>
      <c r="N44" s="56">
        <f t="shared" ref="N44:N53" si="59">$D$43</f>
        <v>2</v>
      </c>
      <c r="O44" s="56">
        <f t="shared" ref="O44:O53" si="60">IF((S44=""),0,IF($D$43&lt;$R$43,1,0))</f>
        <v>1</v>
      </c>
      <c r="P44" s="56">
        <f t="shared" ref="P44:P53" si="61">IF((S44=""),0,IF($D$43=$R$43,1,0))</f>
        <v>0</v>
      </c>
      <c r="Q44" s="56">
        <f t="shared" ref="Q44:Q53" si="62">IF((S44=""),0,IF($D$43&gt;$R$43,1,0))</f>
        <v>0</v>
      </c>
      <c r="R44" s="56"/>
      <c r="S44" s="55" t="str">
        <f>$S$5</f>
        <v>Ralph</v>
      </c>
      <c r="T44" s="34"/>
      <c r="U44" s="153" t="str">
        <f>IFERROR(VLOOKUP(V44,Resumo!$D$7:$E$147,2,FALSE),"")</f>
        <v>G</v>
      </c>
      <c r="V44" s="114" t="s">
        <v>164</v>
      </c>
      <c r="W44" s="114">
        <f t="shared" si="50"/>
        <v>6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55" t="s">
        <v>84</v>
      </c>
      <c r="D45" s="56"/>
      <c r="E45" s="56">
        <f t="shared" si="51"/>
        <v>0</v>
      </c>
      <c r="F45" s="56">
        <f t="shared" si="52"/>
        <v>2</v>
      </c>
      <c r="G45" s="56">
        <f t="shared" si="53"/>
        <v>4</v>
      </c>
      <c r="H45" s="56">
        <f t="shared" si="54"/>
        <v>0</v>
      </c>
      <c r="I45" s="56">
        <f t="shared" si="55"/>
        <v>0</v>
      </c>
      <c r="J45" s="56">
        <f t="shared" si="56"/>
        <v>1</v>
      </c>
      <c r="K45" s="57"/>
      <c r="L45" s="56">
        <f t="shared" si="57"/>
        <v>3</v>
      </c>
      <c r="M45" s="56">
        <f t="shared" si="58"/>
        <v>4</v>
      </c>
      <c r="N45" s="56">
        <f t="shared" si="59"/>
        <v>2</v>
      </c>
      <c r="O45" s="56">
        <f t="shared" si="60"/>
        <v>1</v>
      </c>
      <c r="P45" s="56">
        <f t="shared" si="61"/>
        <v>0</v>
      </c>
      <c r="Q45" s="56">
        <f t="shared" si="62"/>
        <v>0</v>
      </c>
      <c r="R45" s="56"/>
      <c r="S45" s="55" t="s">
        <v>142</v>
      </c>
      <c r="T45" s="34"/>
      <c r="U45" s="153" t="str">
        <f>IFERROR(VLOOKUP(V45,Resumo!$D$7:$E$147,2,FALSE),"")</f>
        <v>Z</v>
      </c>
      <c r="V45" s="114" t="s">
        <v>142</v>
      </c>
      <c r="W45" s="114">
        <f t="shared" si="50"/>
        <v>0</v>
      </c>
      <c r="X45" s="114">
        <f t="shared" si="50"/>
        <v>5</v>
      </c>
      <c r="Y45" s="114">
        <f t="shared" si="50"/>
        <v>0</v>
      </c>
      <c r="Z45" s="114">
        <f t="shared" si="50"/>
        <v>0</v>
      </c>
      <c r="AA45" s="114">
        <f t="shared" si="50"/>
        <v>0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55" t="s">
        <v>173</v>
      </c>
      <c r="D46" s="56"/>
      <c r="E46" s="56">
        <f t="shared" si="51"/>
        <v>0</v>
      </c>
      <c r="F46" s="56">
        <f t="shared" si="52"/>
        <v>2</v>
      </c>
      <c r="G46" s="56">
        <f t="shared" si="53"/>
        <v>4</v>
      </c>
      <c r="H46" s="56">
        <f t="shared" si="54"/>
        <v>0</v>
      </c>
      <c r="I46" s="56">
        <f t="shared" si="55"/>
        <v>0</v>
      </c>
      <c r="J46" s="56">
        <f t="shared" si="56"/>
        <v>1</v>
      </c>
      <c r="K46" s="57"/>
      <c r="L46" s="56">
        <f t="shared" si="57"/>
        <v>3</v>
      </c>
      <c r="M46" s="56">
        <f t="shared" si="58"/>
        <v>4</v>
      </c>
      <c r="N46" s="56">
        <f t="shared" si="59"/>
        <v>2</v>
      </c>
      <c r="O46" s="56">
        <f t="shared" si="60"/>
        <v>1</v>
      </c>
      <c r="P46" s="56">
        <f t="shared" si="61"/>
        <v>0</v>
      </c>
      <c r="Q46" s="56">
        <f t="shared" si="62"/>
        <v>0</v>
      </c>
      <c r="R46" s="56"/>
      <c r="S46" s="55" t="s">
        <v>116</v>
      </c>
      <c r="T46" s="34"/>
      <c r="U46" s="153" t="str">
        <f>IFERROR(VLOOKUP(V46,Resumo!$D$7:$E$147,2,FALSE),"")</f>
        <v>M</v>
      </c>
      <c r="V46" s="114" t="s">
        <v>116</v>
      </c>
      <c r="W46" s="114">
        <f t="shared" si="50"/>
        <v>0</v>
      </c>
      <c r="X46" s="114">
        <f t="shared" si="50"/>
        <v>0</v>
      </c>
      <c r="Y46" s="114">
        <f t="shared" si="50"/>
        <v>3</v>
      </c>
      <c r="Z46" s="114">
        <f t="shared" si="50"/>
        <v>0</v>
      </c>
      <c r="AA46" s="114">
        <f t="shared" si="50"/>
        <v>0</v>
      </c>
      <c r="AB46" s="114">
        <f t="shared" si="50"/>
        <v>1</v>
      </c>
      <c r="AC46" s="154">
        <f t="shared" si="50"/>
        <v>0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55" t="s">
        <v>144</v>
      </c>
      <c r="D47" s="56"/>
      <c r="E47" s="56">
        <f t="shared" si="51"/>
        <v>0</v>
      </c>
      <c r="F47" s="56">
        <f t="shared" si="52"/>
        <v>2</v>
      </c>
      <c r="G47" s="56">
        <f t="shared" si="53"/>
        <v>4</v>
      </c>
      <c r="H47" s="56">
        <f t="shared" si="54"/>
        <v>0</v>
      </c>
      <c r="I47" s="56">
        <f t="shared" si="55"/>
        <v>0</v>
      </c>
      <c r="J47" s="56">
        <f t="shared" si="56"/>
        <v>1</v>
      </c>
      <c r="K47" s="57"/>
      <c r="L47" s="56">
        <f t="shared" si="57"/>
        <v>3</v>
      </c>
      <c r="M47" s="56">
        <f t="shared" si="58"/>
        <v>4</v>
      </c>
      <c r="N47" s="56">
        <f t="shared" si="59"/>
        <v>2</v>
      </c>
      <c r="O47" s="56">
        <f t="shared" si="60"/>
        <v>1</v>
      </c>
      <c r="P47" s="56">
        <f t="shared" si="61"/>
        <v>0</v>
      </c>
      <c r="Q47" s="56">
        <f t="shared" si="62"/>
        <v>0</v>
      </c>
      <c r="R47" s="56"/>
      <c r="S47" s="55" t="s">
        <v>82</v>
      </c>
      <c r="T47" s="34"/>
      <c r="U47" s="153" t="str">
        <f>IFERROR(VLOOKUP(V47,Resumo!$D$7:$E$147,2,FALSE),"")</f>
        <v>L</v>
      </c>
      <c r="V47" s="114" t="s">
        <v>173</v>
      </c>
      <c r="W47" s="114">
        <f t="shared" si="50"/>
        <v>0</v>
      </c>
      <c r="X47" s="114">
        <f t="shared" si="50"/>
        <v>0</v>
      </c>
      <c r="Y47" s="114">
        <f t="shared" si="50"/>
        <v>4</v>
      </c>
      <c r="Z47" s="114">
        <f t="shared" si="50"/>
        <v>0</v>
      </c>
      <c r="AA47" s="114">
        <f t="shared" si="50"/>
        <v>0</v>
      </c>
      <c r="AB47" s="114">
        <f t="shared" si="50"/>
        <v>0</v>
      </c>
      <c r="AC47" s="154">
        <f t="shared" si="50"/>
        <v>0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55" t="s">
        <v>197</v>
      </c>
      <c r="D48" s="56"/>
      <c r="E48" s="56">
        <f t="shared" si="51"/>
        <v>0</v>
      </c>
      <c r="F48" s="56">
        <f t="shared" si="52"/>
        <v>2</v>
      </c>
      <c r="G48" s="56">
        <f t="shared" si="53"/>
        <v>4</v>
      </c>
      <c r="H48" s="56">
        <f t="shared" si="54"/>
        <v>0</v>
      </c>
      <c r="I48" s="56">
        <f t="shared" si="55"/>
        <v>0</v>
      </c>
      <c r="J48" s="56">
        <f t="shared" si="56"/>
        <v>1</v>
      </c>
      <c r="K48" s="57"/>
      <c r="L48" s="56">
        <f t="shared" si="57"/>
        <v>3</v>
      </c>
      <c r="M48" s="56">
        <f t="shared" si="58"/>
        <v>4</v>
      </c>
      <c r="N48" s="56">
        <f t="shared" si="59"/>
        <v>2</v>
      </c>
      <c r="O48" s="56">
        <f t="shared" si="60"/>
        <v>1</v>
      </c>
      <c r="P48" s="56">
        <f t="shared" si="61"/>
        <v>0</v>
      </c>
      <c r="Q48" s="56">
        <f t="shared" si="62"/>
        <v>0</v>
      </c>
      <c r="R48" s="56"/>
      <c r="S48" s="55" t="s">
        <v>13</v>
      </c>
      <c r="T48" s="34"/>
      <c r="U48" s="153" t="str">
        <f>IFERROR(VLOOKUP(V48,Resumo!$D$7:$E$147,2,FALSE),"")</f>
        <v>A</v>
      </c>
      <c r="V48" s="114" t="s">
        <v>12</v>
      </c>
      <c r="W48" s="114">
        <f t="shared" si="50"/>
        <v>0</v>
      </c>
      <c r="X48" s="114">
        <f t="shared" si="50"/>
        <v>0</v>
      </c>
      <c r="Y48" s="114">
        <f t="shared" si="50"/>
        <v>0</v>
      </c>
      <c r="Z48" s="114">
        <f t="shared" si="50"/>
        <v>0</v>
      </c>
      <c r="AA48" s="114">
        <f t="shared" si="50"/>
        <v>0</v>
      </c>
      <c r="AB48" s="114">
        <f t="shared" si="50"/>
        <v>0</v>
      </c>
      <c r="AC48" s="154">
        <f t="shared" si="50"/>
        <v>4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55" t="s">
        <v>175</v>
      </c>
      <c r="D49" s="56">
        <v>1</v>
      </c>
      <c r="E49" s="56">
        <f t="shared" si="51"/>
        <v>0</v>
      </c>
      <c r="F49" s="56">
        <f t="shared" si="52"/>
        <v>2</v>
      </c>
      <c r="G49" s="56">
        <f t="shared" si="53"/>
        <v>4</v>
      </c>
      <c r="H49" s="56">
        <f t="shared" si="54"/>
        <v>0</v>
      </c>
      <c r="I49" s="56">
        <f t="shared" si="55"/>
        <v>0</v>
      </c>
      <c r="J49" s="56">
        <f t="shared" si="56"/>
        <v>1</v>
      </c>
      <c r="K49" s="57"/>
      <c r="L49" s="56">
        <f t="shared" si="57"/>
        <v>3</v>
      </c>
      <c r="M49" s="56">
        <f t="shared" si="58"/>
        <v>4</v>
      </c>
      <c r="N49" s="56">
        <f t="shared" si="59"/>
        <v>2</v>
      </c>
      <c r="O49" s="56">
        <f t="shared" si="60"/>
        <v>1</v>
      </c>
      <c r="P49" s="56">
        <f t="shared" si="61"/>
        <v>0</v>
      </c>
      <c r="Q49" s="56">
        <f t="shared" si="62"/>
        <v>0</v>
      </c>
      <c r="R49" s="56">
        <v>1</v>
      </c>
      <c r="S49" s="55" t="s">
        <v>15</v>
      </c>
      <c r="T49" s="34"/>
      <c r="U49" s="153" t="str">
        <f>IFERROR(VLOOKUP(V49,Resumo!$D$7:$E$147,2,FALSE),"")</f>
        <v>L</v>
      </c>
      <c r="V49" s="114" t="s">
        <v>146</v>
      </c>
      <c r="W49" s="114">
        <f t="shared" si="50"/>
        <v>0</v>
      </c>
      <c r="X49" s="114">
        <f t="shared" si="50"/>
        <v>0</v>
      </c>
      <c r="Y49" s="114">
        <f t="shared" si="50"/>
        <v>5</v>
      </c>
      <c r="Z49" s="114">
        <f t="shared" si="50"/>
        <v>0</v>
      </c>
      <c r="AA49" s="114">
        <f t="shared" si="50"/>
        <v>0</v>
      </c>
      <c r="AB49" s="114">
        <f t="shared" si="50"/>
        <v>0</v>
      </c>
      <c r="AC49" s="154">
        <f t="shared" si="50"/>
        <v>0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55" t="s">
        <v>119</v>
      </c>
      <c r="D50" s="56">
        <v>1</v>
      </c>
      <c r="E50" s="56">
        <f t="shared" si="51"/>
        <v>0</v>
      </c>
      <c r="F50" s="56">
        <f t="shared" si="52"/>
        <v>2</v>
      </c>
      <c r="G50" s="56">
        <f t="shared" si="53"/>
        <v>4</v>
      </c>
      <c r="H50" s="56">
        <f t="shared" si="54"/>
        <v>0</v>
      </c>
      <c r="I50" s="56">
        <f t="shared" si="55"/>
        <v>0</v>
      </c>
      <c r="J50" s="56">
        <f t="shared" si="56"/>
        <v>1</v>
      </c>
      <c r="K50" s="57"/>
      <c r="L50" s="56">
        <f t="shared" si="57"/>
        <v>3</v>
      </c>
      <c r="M50" s="56">
        <f t="shared" si="58"/>
        <v>4</v>
      </c>
      <c r="N50" s="56">
        <f t="shared" si="59"/>
        <v>2</v>
      </c>
      <c r="O50" s="56">
        <f t="shared" si="60"/>
        <v>1</v>
      </c>
      <c r="P50" s="56">
        <f t="shared" si="61"/>
        <v>0</v>
      </c>
      <c r="Q50" s="56">
        <f t="shared" si="62"/>
        <v>0</v>
      </c>
      <c r="R50" s="56">
        <v>1</v>
      </c>
      <c r="S50" s="55" t="s">
        <v>172</v>
      </c>
      <c r="T50" s="34"/>
      <c r="U50" s="153" t="str">
        <f>IFERROR(VLOOKUP(V50,Resumo!$D$7:$E$147,2,FALSE),"")</f>
        <v>V</v>
      </c>
      <c r="V50" s="114" t="s">
        <v>13</v>
      </c>
      <c r="W50" s="114">
        <f t="shared" si="50"/>
        <v>0</v>
      </c>
      <c r="X50" s="114">
        <f t="shared" si="50"/>
        <v>3</v>
      </c>
      <c r="Y50" s="114">
        <f t="shared" si="50"/>
        <v>0</v>
      </c>
      <c r="Z50" s="114">
        <f t="shared" si="50"/>
        <v>0</v>
      </c>
      <c r="AA50" s="114">
        <f t="shared" si="50"/>
        <v>2</v>
      </c>
      <c r="AB50" s="114">
        <f t="shared" si="50"/>
        <v>0</v>
      </c>
      <c r="AC50" s="154">
        <f t="shared" si="50"/>
        <v>0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55" t="s">
        <v>174</v>
      </c>
      <c r="D51" s="56"/>
      <c r="E51" s="56">
        <f t="shared" si="51"/>
        <v>0</v>
      </c>
      <c r="F51" s="56">
        <f t="shared" si="52"/>
        <v>2</v>
      </c>
      <c r="G51" s="56">
        <f t="shared" si="53"/>
        <v>4</v>
      </c>
      <c r="H51" s="56">
        <f t="shared" si="54"/>
        <v>0</v>
      </c>
      <c r="I51" s="56">
        <f t="shared" si="55"/>
        <v>0</v>
      </c>
      <c r="J51" s="56">
        <f t="shared" si="56"/>
        <v>1</v>
      </c>
      <c r="K51" s="57"/>
      <c r="L51" s="56">
        <f t="shared" si="57"/>
        <v>3</v>
      </c>
      <c r="M51" s="56">
        <f t="shared" si="58"/>
        <v>4</v>
      </c>
      <c r="N51" s="56">
        <f t="shared" si="59"/>
        <v>2</v>
      </c>
      <c r="O51" s="56">
        <f t="shared" si="60"/>
        <v>1</v>
      </c>
      <c r="P51" s="56">
        <f t="shared" si="61"/>
        <v>0</v>
      </c>
      <c r="Q51" s="56">
        <f t="shared" si="62"/>
        <v>0</v>
      </c>
      <c r="R51" s="56">
        <v>2</v>
      </c>
      <c r="S51" s="55" t="s">
        <v>12</v>
      </c>
      <c r="T51" s="34"/>
      <c r="U51" s="153" t="str">
        <f>IFERROR(VLOOKUP(V51,Resumo!$D$7:$E$147,2,FALSE),"")</f>
        <v>M</v>
      </c>
      <c r="V51" s="114" t="s">
        <v>172</v>
      </c>
      <c r="W51" s="114">
        <f t="shared" si="50"/>
        <v>0</v>
      </c>
      <c r="X51" s="114">
        <f t="shared" si="50"/>
        <v>0</v>
      </c>
      <c r="Y51" s="114">
        <f t="shared" si="50"/>
        <v>0</v>
      </c>
      <c r="Z51" s="114">
        <f t="shared" si="50"/>
        <v>0</v>
      </c>
      <c r="AA51" s="114">
        <f t="shared" si="50"/>
        <v>0</v>
      </c>
      <c r="AB51" s="114">
        <f t="shared" si="50"/>
        <v>5</v>
      </c>
      <c r="AC51" s="154">
        <f t="shared" si="50"/>
        <v>0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2</v>
      </c>
      <c r="G52" s="56">
        <f t="shared" si="53"/>
        <v>4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4</v>
      </c>
      <c r="N52" s="56">
        <f t="shared" si="59"/>
        <v>2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M</v>
      </c>
      <c r="V52" s="114" t="s">
        <v>174</v>
      </c>
      <c r="W52" s="114">
        <f t="shared" si="50"/>
        <v>0</v>
      </c>
      <c r="X52" s="114">
        <f t="shared" si="50"/>
        <v>0</v>
      </c>
      <c r="Y52" s="114">
        <f t="shared" si="50"/>
        <v>0</v>
      </c>
      <c r="Z52" s="114">
        <f t="shared" si="50"/>
        <v>0</v>
      </c>
      <c r="AA52" s="114">
        <f t="shared" si="50"/>
        <v>0</v>
      </c>
      <c r="AB52" s="114">
        <f t="shared" si="50"/>
        <v>0</v>
      </c>
      <c r="AC52" s="154">
        <f t="shared" si="50"/>
        <v>4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2</v>
      </c>
      <c r="G53" s="67">
        <f t="shared" si="53"/>
        <v>4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4</v>
      </c>
      <c r="N53" s="67">
        <f t="shared" si="59"/>
        <v>2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L</v>
      </c>
      <c r="V53" s="114" t="s">
        <v>197</v>
      </c>
      <c r="W53" s="114">
        <f t="shared" si="50"/>
        <v>0</v>
      </c>
      <c r="X53" s="114">
        <f t="shared" si="50"/>
        <v>0</v>
      </c>
      <c r="Y53" s="114">
        <f t="shared" si="50"/>
        <v>0</v>
      </c>
      <c r="Z53" s="114">
        <f t="shared" si="50"/>
        <v>0</v>
      </c>
      <c r="AA53" s="114">
        <f t="shared" si="50"/>
        <v>4</v>
      </c>
      <c r="AB53" s="114">
        <f t="shared" si="50"/>
        <v>0</v>
      </c>
      <c r="AC53" s="154">
        <f t="shared" si="50"/>
        <v>0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M</v>
      </c>
      <c r="V54" s="114" t="s">
        <v>147</v>
      </c>
      <c r="W54" s="114">
        <f t="shared" si="50"/>
        <v>0</v>
      </c>
      <c r="X54" s="114">
        <f t="shared" si="50"/>
        <v>0</v>
      </c>
      <c r="Y54" s="114">
        <f t="shared" si="50"/>
        <v>0</v>
      </c>
      <c r="Z54" s="114">
        <f t="shared" si="50"/>
        <v>0</v>
      </c>
      <c r="AA54" s="114">
        <f t="shared" si="50"/>
        <v>1</v>
      </c>
      <c r="AB54" s="114">
        <f t="shared" si="50"/>
        <v>4</v>
      </c>
      <c r="AC54" s="154">
        <f t="shared" si="50"/>
        <v>0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L</v>
      </c>
      <c r="V55" s="114" t="s">
        <v>82</v>
      </c>
      <c r="W55" s="114">
        <f t="shared" si="50"/>
        <v>0</v>
      </c>
      <c r="X55" s="114">
        <f t="shared" si="50"/>
        <v>0</v>
      </c>
      <c r="Y55" s="114">
        <f t="shared" si="50"/>
        <v>0</v>
      </c>
      <c r="Z55" s="114">
        <f t="shared" si="50"/>
        <v>4</v>
      </c>
      <c r="AA55" s="114">
        <f t="shared" si="50"/>
        <v>0</v>
      </c>
      <c r="AB55" s="114">
        <f t="shared" si="50"/>
        <v>0</v>
      </c>
      <c r="AC55" s="154">
        <f t="shared" si="50"/>
        <v>0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 t="str">
        <f>C4</f>
        <v>Branco</v>
      </c>
      <c r="D56" s="49">
        <f>SUM(D57:D66)</f>
        <v>2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1</v>
      </c>
      <c r="S56" s="48" t="str">
        <f>S4</f>
        <v>Preto</v>
      </c>
      <c r="T56" s="34"/>
      <c r="U56" s="153" t="str">
        <f>IFERROR(VLOOKUP(V56,Resumo!$D$7:$E$147,2,FALSE),"")</f>
        <v>M</v>
      </c>
      <c r="V56" s="114" t="s">
        <v>175</v>
      </c>
      <c r="W56" s="114">
        <f t="shared" si="50"/>
        <v>0</v>
      </c>
      <c r="X56" s="114">
        <f t="shared" si="50"/>
        <v>0</v>
      </c>
      <c r="Y56" s="114">
        <f t="shared" si="50"/>
        <v>0</v>
      </c>
      <c r="Z56" s="114">
        <f t="shared" si="50"/>
        <v>0</v>
      </c>
      <c r="AA56" s="114">
        <f t="shared" si="50"/>
        <v>0</v>
      </c>
      <c r="AB56" s="114">
        <f t="shared" si="50"/>
        <v>5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 t="str">
        <f>C5</f>
        <v>Fabio</v>
      </c>
      <c r="D57" s="56"/>
      <c r="E57" s="56">
        <f t="shared" ref="E57:E66" si="63">IF((C57=""),0,IF($D$56=$R$56,1,IF($D$56&gt;$R$56,3,IF($D$56&lt;$R$56,0))))</f>
        <v>3</v>
      </c>
      <c r="F57" s="56">
        <f t="shared" ref="F57:F66" si="64">$D$56</f>
        <v>2</v>
      </c>
      <c r="G57" s="56">
        <f t="shared" ref="G57:G66" si="65">$R$56</f>
        <v>1</v>
      </c>
      <c r="H57" s="56">
        <f t="shared" ref="H57:H66" si="66">IF((C57=""),0,IF($D$56&gt;$R$56,1,0))</f>
        <v>1</v>
      </c>
      <c r="I57" s="56">
        <f t="shared" ref="I57:I66" si="67">IF((C57=""),0,IF($D$56=$R$56,1,0))</f>
        <v>0</v>
      </c>
      <c r="J57" s="56">
        <f t="shared" ref="J57:J66" si="68">IF((C57=""),0,IF($D$56&lt;$R$56,1,0))</f>
        <v>0</v>
      </c>
      <c r="K57" s="57"/>
      <c r="L57" s="56">
        <f t="shared" ref="L57:L66" si="69">IF((S57=""),0,IF($D$56=$R$56,1,IF($D$56&lt;$R$56,3,IF($D$56&gt;$R$56,0))))</f>
        <v>0</v>
      </c>
      <c r="M57" s="56">
        <f t="shared" ref="M57:M66" si="70">$R$56</f>
        <v>1</v>
      </c>
      <c r="N57" s="56">
        <f t="shared" ref="N57:N66" si="71">$D$56</f>
        <v>2</v>
      </c>
      <c r="O57" s="56">
        <f t="shared" ref="O57:O66" si="72">IF((S57=""),0,IF($D$56&lt;$R$56,1,0))</f>
        <v>0</v>
      </c>
      <c r="P57" s="56">
        <f t="shared" ref="P57:P66" si="73">IF((S57=""),0,IF($D$56=$R$56,1,0))</f>
        <v>0</v>
      </c>
      <c r="Q57" s="56">
        <f t="shared" ref="Q57:Q66" si="74">IF((S57=""),0,IF($D$56&gt;$R$56,1,0))</f>
        <v>1</v>
      </c>
      <c r="R57" s="56"/>
      <c r="S57" s="55" t="str">
        <f>S5</f>
        <v>Ralph</v>
      </c>
      <c r="T57" s="34"/>
      <c r="U57" s="153" t="str">
        <f>IFERROR(VLOOKUP(V57,Resumo!$D$7:$E$147,2,FALSE),"")</f>
        <v>M</v>
      </c>
      <c r="V57" s="114" t="s">
        <v>15</v>
      </c>
      <c r="W57" s="114">
        <f t="shared" si="50"/>
        <v>0</v>
      </c>
      <c r="X57" s="114">
        <f t="shared" si="50"/>
        <v>0</v>
      </c>
      <c r="Y57" s="114">
        <f t="shared" si="50"/>
        <v>0</v>
      </c>
      <c r="Z57" s="114">
        <f t="shared" si="50"/>
        <v>0</v>
      </c>
      <c r="AA57" s="114">
        <f t="shared" si="50"/>
        <v>0</v>
      </c>
      <c r="AB57" s="114">
        <f t="shared" si="50"/>
        <v>5</v>
      </c>
      <c r="AC57" s="154">
        <f t="shared" si="50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 t="s">
        <v>13</v>
      </c>
      <c r="D58" s="56"/>
      <c r="E58" s="56">
        <f t="shared" si="63"/>
        <v>3</v>
      </c>
      <c r="F58" s="56">
        <f t="shared" si="64"/>
        <v>2</v>
      </c>
      <c r="G58" s="56">
        <f t="shared" si="65"/>
        <v>1</v>
      </c>
      <c r="H58" s="56">
        <f t="shared" si="66"/>
        <v>1</v>
      </c>
      <c r="I58" s="56">
        <f t="shared" si="67"/>
        <v>0</v>
      </c>
      <c r="J58" s="56">
        <f t="shared" si="68"/>
        <v>0</v>
      </c>
      <c r="K58" s="57"/>
      <c r="L58" s="56">
        <f t="shared" si="69"/>
        <v>0</v>
      </c>
      <c r="M58" s="56">
        <f t="shared" si="70"/>
        <v>1</v>
      </c>
      <c r="N58" s="56">
        <f t="shared" si="71"/>
        <v>2</v>
      </c>
      <c r="O58" s="56">
        <f t="shared" si="72"/>
        <v>0</v>
      </c>
      <c r="P58" s="56">
        <f t="shared" si="73"/>
        <v>0</v>
      </c>
      <c r="Q58" s="56">
        <f t="shared" si="74"/>
        <v>1</v>
      </c>
      <c r="R58" s="56"/>
      <c r="S58" s="55" t="s">
        <v>84</v>
      </c>
      <c r="T58" s="34"/>
      <c r="U58" s="153" t="str">
        <f>IFERROR(VLOOKUP(V58,Resumo!$D$7:$E$147,2,FALSE),"")</f>
        <v>L</v>
      </c>
      <c r="V58" s="114" t="s">
        <v>144</v>
      </c>
      <c r="W58" s="114">
        <f t="shared" si="50"/>
        <v>0</v>
      </c>
      <c r="X58" s="114">
        <f t="shared" si="50"/>
        <v>0</v>
      </c>
      <c r="Y58" s="114">
        <f t="shared" si="50"/>
        <v>0</v>
      </c>
      <c r="Z58" s="114">
        <f t="shared" si="50"/>
        <v>4</v>
      </c>
      <c r="AA58" s="114">
        <f t="shared" si="50"/>
        <v>0</v>
      </c>
      <c r="AB58" s="114">
        <f t="shared" si="50"/>
        <v>0</v>
      </c>
      <c r="AC58" s="154">
        <f t="shared" si="50"/>
        <v>0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 t="s">
        <v>146</v>
      </c>
      <c r="D59" s="56"/>
      <c r="E59" s="56">
        <f t="shared" si="63"/>
        <v>3</v>
      </c>
      <c r="F59" s="56">
        <f t="shared" si="64"/>
        <v>2</v>
      </c>
      <c r="G59" s="56">
        <f t="shared" si="65"/>
        <v>1</v>
      </c>
      <c r="H59" s="56">
        <f t="shared" si="66"/>
        <v>1</v>
      </c>
      <c r="I59" s="56">
        <f t="shared" si="67"/>
        <v>0</v>
      </c>
      <c r="J59" s="56">
        <f t="shared" si="68"/>
        <v>0</v>
      </c>
      <c r="K59" s="57"/>
      <c r="L59" s="56">
        <f t="shared" si="69"/>
        <v>0</v>
      </c>
      <c r="M59" s="56">
        <f t="shared" si="70"/>
        <v>1</v>
      </c>
      <c r="N59" s="56">
        <f t="shared" si="71"/>
        <v>2</v>
      </c>
      <c r="O59" s="56">
        <f t="shared" si="72"/>
        <v>0</v>
      </c>
      <c r="P59" s="56">
        <f t="shared" si="73"/>
        <v>0</v>
      </c>
      <c r="Q59" s="56">
        <f t="shared" si="74"/>
        <v>1</v>
      </c>
      <c r="R59" s="56"/>
      <c r="S59" s="55" t="s">
        <v>173</v>
      </c>
      <c r="T59" s="34"/>
      <c r="U59" s="153" t="str">
        <f>IFERROR(VLOOKUP(V59,Resumo!$D$7:$E$147,2,FALSE),"")</f>
        <v>M</v>
      </c>
      <c r="V59" s="114" t="s">
        <v>119</v>
      </c>
      <c r="W59" s="114">
        <f t="shared" ref="W59:AC74" si="75">COUNTIFS($C$4:$C$131,$V59,$B$4:$B$131,W$42)+COUNTIFS($S$4:$S$131,$V59,$B$4:$B$131,W$42)</f>
        <v>0</v>
      </c>
      <c r="X59" s="114">
        <f t="shared" si="75"/>
        <v>0</v>
      </c>
      <c r="Y59" s="114">
        <f t="shared" si="75"/>
        <v>0</v>
      </c>
      <c r="Z59" s="114">
        <f t="shared" si="75"/>
        <v>0</v>
      </c>
      <c r="AA59" s="114">
        <f t="shared" si="75"/>
        <v>0</v>
      </c>
      <c r="AB59" s="114">
        <f t="shared" si="75"/>
        <v>4</v>
      </c>
      <c r="AC59" s="154">
        <f t="shared" si="75"/>
        <v>0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 t="s">
        <v>120</v>
      </c>
      <c r="D60" s="56"/>
      <c r="E60" s="56">
        <f t="shared" si="63"/>
        <v>3</v>
      </c>
      <c r="F60" s="56">
        <f t="shared" si="64"/>
        <v>2</v>
      </c>
      <c r="G60" s="56">
        <f t="shared" si="65"/>
        <v>1</v>
      </c>
      <c r="H60" s="56">
        <f t="shared" si="66"/>
        <v>1</v>
      </c>
      <c r="I60" s="56">
        <f t="shared" si="67"/>
        <v>0</v>
      </c>
      <c r="J60" s="56">
        <f t="shared" si="68"/>
        <v>0</v>
      </c>
      <c r="K60" s="57"/>
      <c r="L60" s="56">
        <f t="shared" si="69"/>
        <v>0</v>
      </c>
      <c r="M60" s="56">
        <f t="shared" si="70"/>
        <v>1</v>
      </c>
      <c r="N60" s="56">
        <f t="shared" si="71"/>
        <v>2</v>
      </c>
      <c r="O60" s="56">
        <f t="shared" si="72"/>
        <v>0</v>
      </c>
      <c r="P60" s="56">
        <f t="shared" si="73"/>
        <v>0</v>
      </c>
      <c r="Q60" s="56">
        <f t="shared" si="74"/>
        <v>1</v>
      </c>
      <c r="R60" s="56"/>
      <c r="S60" s="55" t="s">
        <v>144</v>
      </c>
      <c r="T60" s="34"/>
      <c r="U60" s="153" t="str">
        <f>IFERROR(VLOOKUP(V60,Resumo!$D$7:$E$147,2,FALSE),"")</f>
        <v>Z</v>
      </c>
      <c r="V60" s="114" t="s">
        <v>84</v>
      </c>
      <c r="W60" s="114">
        <f t="shared" si="75"/>
        <v>0</v>
      </c>
      <c r="X60" s="114">
        <f t="shared" si="75"/>
        <v>4</v>
      </c>
      <c r="Y60" s="114">
        <f t="shared" si="75"/>
        <v>0</v>
      </c>
      <c r="Z60" s="114">
        <f t="shared" si="75"/>
        <v>0</v>
      </c>
      <c r="AA60" s="114">
        <f t="shared" si="75"/>
        <v>1</v>
      </c>
      <c r="AB60" s="114">
        <f t="shared" si="75"/>
        <v>0</v>
      </c>
      <c r="AC60" s="154">
        <f t="shared" si="75"/>
        <v>0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 t="s">
        <v>14</v>
      </c>
      <c r="D61" s="56"/>
      <c r="E61" s="56">
        <f t="shared" si="63"/>
        <v>3</v>
      </c>
      <c r="F61" s="56">
        <f t="shared" si="64"/>
        <v>2</v>
      </c>
      <c r="G61" s="56">
        <f t="shared" si="65"/>
        <v>1</v>
      </c>
      <c r="H61" s="56">
        <f t="shared" si="66"/>
        <v>1</v>
      </c>
      <c r="I61" s="56">
        <f t="shared" si="67"/>
        <v>0</v>
      </c>
      <c r="J61" s="56">
        <f t="shared" si="68"/>
        <v>0</v>
      </c>
      <c r="K61" s="57"/>
      <c r="L61" s="56">
        <f t="shared" si="69"/>
        <v>0</v>
      </c>
      <c r="M61" s="56">
        <f t="shared" si="70"/>
        <v>1</v>
      </c>
      <c r="N61" s="56">
        <f t="shared" si="71"/>
        <v>2</v>
      </c>
      <c r="O61" s="56">
        <f t="shared" si="72"/>
        <v>0</v>
      </c>
      <c r="P61" s="56">
        <f t="shared" si="73"/>
        <v>0</v>
      </c>
      <c r="Q61" s="56">
        <f t="shared" si="74"/>
        <v>1</v>
      </c>
      <c r="R61" s="56"/>
      <c r="S61" s="55" t="s">
        <v>197</v>
      </c>
      <c r="T61" s="34"/>
      <c r="U61" s="153" t="str">
        <f>IFERROR(VLOOKUP(V61,Resumo!$D$7:$E$147,2,FALSE),"")</f>
        <v/>
      </c>
      <c r="V61" s="114" t="s">
        <v>120</v>
      </c>
      <c r="W61" s="114">
        <f t="shared" si="75"/>
        <v>0</v>
      </c>
      <c r="X61" s="114">
        <f t="shared" si="75"/>
        <v>0</v>
      </c>
      <c r="Y61" s="114">
        <f t="shared" si="75"/>
        <v>0</v>
      </c>
      <c r="Z61" s="114">
        <f t="shared" si="75"/>
        <v>4</v>
      </c>
      <c r="AA61" s="114">
        <f t="shared" si="75"/>
        <v>0</v>
      </c>
      <c r="AB61" s="114">
        <f t="shared" si="75"/>
        <v>0</v>
      </c>
      <c r="AC61" s="154">
        <f t="shared" si="75"/>
        <v>0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 t="s">
        <v>15</v>
      </c>
      <c r="D62" s="56">
        <v>1</v>
      </c>
      <c r="E62" s="56">
        <f t="shared" si="63"/>
        <v>3</v>
      </c>
      <c r="F62" s="56">
        <f t="shared" si="64"/>
        <v>2</v>
      </c>
      <c r="G62" s="56">
        <f t="shared" si="65"/>
        <v>1</v>
      </c>
      <c r="H62" s="56">
        <f t="shared" si="66"/>
        <v>1</v>
      </c>
      <c r="I62" s="56">
        <f t="shared" si="67"/>
        <v>0</v>
      </c>
      <c r="J62" s="56">
        <f t="shared" si="68"/>
        <v>0</v>
      </c>
      <c r="K62" s="57"/>
      <c r="L62" s="56">
        <f t="shared" si="69"/>
        <v>0</v>
      </c>
      <c r="M62" s="56">
        <f t="shared" si="70"/>
        <v>1</v>
      </c>
      <c r="N62" s="56">
        <f t="shared" si="71"/>
        <v>2</v>
      </c>
      <c r="O62" s="56">
        <f t="shared" si="72"/>
        <v>0</v>
      </c>
      <c r="P62" s="56">
        <f t="shared" si="73"/>
        <v>0</v>
      </c>
      <c r="Q62" s="56">
        <f t="shared" si="74"/>
        <v>1</v>
      </c>
      <c r="R62" s="56">
        <v>1</v>
      </c>
      <c r="S62" s="55" t="s">
        <v>175</v>
      </c>
      <c r="T62" s="34"/>
      <c r="U62" s="153" t="str">
        <f>IFERROR(VLOOKUP(V62,Resumo!$D$7:$E$147,2,FALSE),"")</f>
        <v>V</v>
      </c>
      <c r="V62" s="114" t="s">
        <v>14</v>
      </c>
      <c r="W62" s="114">
        <f t="shared" si="75"/>
        <v>0</v>
      </c>
      <c r="X62" s="114">
        <f t="shared" si="75"/>
        <v>0</v>
      </c>
      <c r="Y62" s="114">
        <f t="shared" si="75"/>
        <v>0</v>
      </c>
      <c r="Z62" s="114">
        <f t="shared" si="75"/>
        <v>0</v>
      </c>
      <c r="AA62" s="114">
        <f t="shared" si="75"/>
        <v>4</v>
      </c>
      <c r="AB62" s="114">
        <f t="shared" si="75"/>
        <v>0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 t="s">
        <v>147</v>
      </c>
      <c r="D63" s="56"/>
      <c r="E63" s="56">
        <f t="shared" si="63"/>
        <v>3</v>
      </c>
      <c r="F63" s="56">
        <f t="shared" si="64"/>
        <v>2</v>
      </c>
      <c r="G63" s="56">
        <f t="shared" si="65"/>
        <v>1</v>
      </c>
      <c r="H63" s="56">
        <f t="shared" si="66"/>
        <v>1</v>
      </c>
      <c r="I63" s="56">
        <f t="shared" si="67"/>
        <v>0</v>
      </c>
      <c r="J63" s="56">
        <f t="shared" si="68"/>
        <v>0</v>
      </c>
      <c r="K63" s="57"/>
      <c r="L63" s="56">
        <f t="shared" si="69"/>
        <v>0</v>
      </c>
      <c r="M63" s="56">
        <f t="shared" si="70"/>
        <v>1</v>
      </c>
      <c r="N63" s="56">
        <f t="shared" si="71"/>
        <v>2</v>
      </c>
      <c r="O63" s="56">
        <f t="shared" si="72"/>
        <v>0</v>
      </c>
      <c r="P63" s="56">
        <f t="shared" si="73"/>
        <v>0</v>
      </c>
      <c r="Q63" s="56">
        <f t="shared" si="74"/>
        <v>1</v>
      </c>
      <c r="R63" s="56"/>
      <c r="S63" s="55" t="s">
        <v>119</v>
      </c>
      <c r="T63" s="34"/>
      <c r="U63" s="153" t="str">
        <f>IFERROR(VLOOKUP(V63,Resumo!$D$7:$E$147,2,FALSE),"")</f>
        <v>A</v>
      </c>
      <c r="V63" s="114" t="s">
        <v>87</v>
      </c>
      <c r="W63" s="114">
        <f t="shared" si="75"/>
        <v>0</v>
      </c>
      <c r="X63" s="114">
        <f t="shared" si="75"/>
        <v>0</v>
      </c>
      <c r="Y63" s="114">
        <f t="shared" si="75"/>
        <v>0</v>
      </c>
      <c r="Z63" s="114">
        <f t="shared" si="75"/>
        <v>0</v>
      </c>
      <c r="AA63" s="114">
        <f t="shared" si="75"/>
        <v>0</v>
      </c>
      <c r="AB63" s="114">
        <f t="shared" si="75"/>
        <v>0</v>
      </c>
      <c r="AC63" s="154">
        <f t="shared" si="75"/>
        <v>4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 t="s">
        <v>87</v>
      </c>
      <c r="D64" s="56">
        <v>1</v>
      </c>
      <c r="E64" s="56">
        <f t="shared" si="63"/>
        <v>3</v>
      </c>
      <c r="F64" s="56">
        <f t="shared" si="64"/>
        <v>2</v>
      </c>
      <c r="G64" s="56">
        <f t="shared" si="65"/>
        <v>1</v>
      </c>
      <c r="H64" s="56">
        <f t="shared" si="66"/>
        <v>1</v>
      </c>
      <c r="I64" s="56">
        <f t="shared" si="67"/>
        <v>0</v>
      </c>
      <c r="J64" s="56">
        <f t="shared" si="68"/>
        <v>0</v>
      </c>
      <c r="K64" s="57"/>
      <c r="L64" s="56">
        <f t="shared" si="69"/>
        <v>0</v>
      </c>
      <c r="M64" s="56">
        <f t="shared" si="70"/>
        <v>1</v>
      </c>
      <c r="N64" s="56">
        <f t="shared" si="71"/>
        <v>2</v>
      </c>
      <c r="O64" s="56">
        <f t="shared" si="72"/>
        <v>0</v>
      </c>
      <c r="P64" s="56">
        <f t="shared" si="73"/>
        <v>0</v>
      </c>
      <c r="Q64" s="56">
        <f t="shared" si="74"/>
        <v>1</v>
      </c>
      <c r="R64" s="56"/>
      <c r="S64" s="55" t="s">
        <v>174</v>
      </c>
      <c r="T64" s="34"/>
      <c r="U64" s="153" t="str">
        <f>IFERROR(VLOOKUP(V64,Resumo!$D$7:$E$147,2,FALSE),"")</f>
        <v/>
      </c>
      <c r="V64" s="114"/>
      <c r="W64" s="114">
        <f t="shared" si="75"/>
        <v>0</v>
      </c>
      <c r="X64" s="114">
        <f t="shared" si="75"/>
        <v>0</v>
      </c>
      <c r="Y64" s="114">
        <f t="shared" si="75"/>
        <v>0</v>
      </c>
      <c r="Z64" s="114">
        <f t="shared" si="75"/>
        <v>0</v>
      </c>
      <c r="AA64" s="114">
        <f t="shared" si="75"/>
        <v>0</v>
      </c>
      <c r="AB64" s="114">
        <f t="shared" si="75"/>
        <v>0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2</v>
      </c>
      <c r="G65" s="56">
        <f t="shared" si="65"/>
        <v>1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1</v>
      </c>
      <c r="N65" s="56">
        <f t="shared" si="71"/>
        <v>2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/>
      </c>
      <c r="V65" s="114"/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0</v>
      </c>
      <c r="AA65" s="114">
        <f t="shared" si="75"/>
        <v>0</v>
      </c>
      <c r="AB65" s="114">
        <f t="shared" si="75"/>
        <v>0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2</v>
      </c>
      <c r="G66" s="67">
        <f t="shared" si="65"/>
        <v>1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1</v>
      </c>
      <c r="N66" s="67">
        <f t="shared" si="71"/>
        <v>2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 t="s">
        <v>199</v>
      </c>
      <c r="D69" s="49">
        <f>SUM(D70:D79)</f>
        <v>0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1</v>
      </c>
      <c r="S69" s="48" t="s">
        <v>198</v>
      </c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 t="s">
        <v>77</v>
      </c>
      <c r="D70" s="56"/>
      <c r="E70" s="56">
        <f t="shared" ref="E70:E79" si="76">IF((C70=""),0,IF($D$69=$R$69,1,IF($D$69&gt;$R$69,3,IF($D$69&lt;$R$69,0))))</f>
        <v>0</v>
      </c>
      <c r="F70" s="56">
        <f t="shared" ref="F70:F79" si="77">$D$69</f>
        <v>0</v>
      </c>
      <c r="G70" s="56">
        <f t="shared" ref="G70:G79" si="78">$R$69</f>
        <v>1</v>
      </c>
      <c r="H70" s="56">
        <f t="shared" ref="H70:H79" si="79">IF((C70=""),0,IF($D$69&gt;$R$69,1,0))</f>
        <v>0</v>
      </c>
      <c r="I70" s="56">
        <f t="shared" ref="I70:I79" si="80">IF((C70=""),0,IF($D$69=$R$69,1,0))</f>
        <v>0</v>
      </c>
      <c r="J70" s="56">
        <f t="shared" ref="J70:J79" si="81">IF((C70=""),0,IF($D$69&lt;$R$69,1,0))</f>
        <v>1</v>
      </c>
      <c r="K70" s="57"/>
      <c r="L70" s="56">
        <f t="shared" ref="L70:L79" si="82">IF((S70=""),0,IF($D$69=$R$69,1,IF($D$69&lt;$R$69,3,IF($D$69&gt;$R$69,0))))</f>
        <v>3</v>
      </c>
      <c r="M70" s="56">
        <f t="shared" ref="M70:M79" si="83">$R$69</f>
        <v>1</v>
      </c>
      <c r="N70" s="56">
        <f t="shared" ref="N70:N79" si="84">$D$69</f>
        <v>0</v>
      </c>
      <c r="O70" s="56">
        <f t="shared" ref="O70:O79" si="85">IF((S70=""),0,IF($D$69&lt;$R$69,1,0))</f>
        <v>1</v>
      </c>
      <c r="P70" s="56">
        <f t="shared" ref="P70:P79" si="86">IF((S70=""),0,IF($D$69=$R$69,1,0))</f>
        <v>0</v>
      </c>
      <c r="Q70" s="56">
        <f t="shared" ref="Q70:Q79" si="87">IF((S70=""),0,IF($D$69&gt;$R$69,1,0))</f>
        <v>0</v>
      </c>
      <c r="R70" s="56"/>
      <c r="S70" s="55" t="s">
        <v>164</v>
      </c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 t="s">
        <v>142</v>
      </c>
      <c r="D71" s="56"/>
      <c r="E71" s="56">
        <f t="shared" si="76"/>
        <v>0</v>
      </c>
      <c r="F71" s="56">
        <f t="shared" si="77"/>
        <v>0</v>
      </c>
      <c r="G71" s="56">
        <f t="shared" si="78"/>
        <v>1</v>
      </c>
      <c r="H71" s="56">
        <f t="shared" si="79"/>
        <v>0</v>
      </c>
      <c r="I71" s="56">
        <f t="shared" si="80"/>
        <v>0</v>
      </c>
      <c r="J71" s="56">
        <f t="shared" si="81"/>
        <v>1</v>
      </c>
      <c r="K71" s="57"/>
      <c r="L71" s="56">
        <f t="shared" si="82"/>
        <v>3</v>
      </c>
      <c r="M71" s="56">
        <f t="shared" si="83"/>
        <v>1</v>
      </c>
      <c r="N71" s="56">
        <f t="shared" si="84"/>
        <v>0</v>
      </c>
      <c r="O71" s="56">
        <f t="shared" si="85"/>
        <v>1</v>
      </c>
      <c r="P71" s="56">
        <f t="shared" si="86"/>
        <v>0</v>
      </c>
      <c r="Q71" s="56">
        <f t="shared" si="87"/>
        <v>0</v>
      </c>
      <c r="R71" s="56"/>
      <c r="S71" s="55" t="s">
        <v>13</v>
      </c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 t="s">
        <v>116</v>
      </c>
      <c r="D72" s="56"/>
      <c r="E72" s="56">
        <f t="shared" si="76"/>
        <v>0</v>
      </c>
      <c r="F72" s="56">
        <f t="shared" si="77"/>
        <v>0</v>
      </c>
      <c r="G72" s="56">
        <f t="shared" si="78"/>
        <v>1</v>
      </c>
      <c r="H72" s="56">
        <f t="shared" si="79"/>
        <v>0</v>
      </c>
      <c r="I72" s="56">
        <f t="shared" si="80"/>
        <v>0</v>
      </c>
      <c r="J72" s="56">
        <f t="shared" si="81"/>
        <v>1</v>
      </c>
      <c r="K72" s="57"/>
      <c r="L72" s="56">
        <f t="shared" si="82"/>
        <v>3</v>
      </c>
      <c r="M72" s="56">
        <f t="shared" si="83"/>
        <v>1</v>
      </c>
      <c r="N72" s="56">
        <f t="shared" si="84"/>
        <v>0</v>
      </c>
      <c r="O72" s="56">
        <f t="shared" si="85"/>
        <v>1</v>
      </c>
      <c r="P72" s="56">
        <f t="shared" si="86"/>
        <v>0</v>
      </c>
      <c r="Q72" s="56">
        <f t="shared" si="87"/>
        <v>0</v>
      </c>
      <c r="R72" s="56"/>
      <c r="S72" s="55" t="s">
        <v>146</v>
      </c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 t="s">
        <v>82</v>
      </c>
      <c r="D73" s="56"/>
      <c r="E73" s="56">
        <f t="shared" si="76"/>
        <v>0</v>
      </c>
      <c r="F73" s="56">
        <f t="shared" si="77"/>
        <v>0</v>
      </c>
      <c r="G73" s="56">
        <f t="shared" si="78"/>
        <v>1</v>
      </c>
      <c r="H73" s="56">
        <f t="shared" si="79"/>
        <v>0</v>
      </c>
      <c r="I73" s="56">
        <f t="shared" si="80"/>
        <v>0</v>
      </c>
      <c r="J73" s="56">
        <f t="shared" si="81"/>
        <v>1</v>
      </c>
      <c r="K73" s="57"/>
      <c r="L73" s="56">
        <f t="shared" si="82"/>
        <v>3</v>
      </c>
      <c r="M73" s="56">
        <f t="shared" si="83"/>
        <v>1</v>
      </c>
      <c r="N73" s="56">
        <f t="shared" si="84"/>
        <v>0</v>
      </c>
      <c r="O73" s="56">
        <f t="shared" si="85"/>
        <v>1</v>
      </c>
      <c r="P73" s="56">
        <f t="shared" si="86"/>
        <v>0</v>
      </c>
      <c r="Q73" s="56">
        <f t="shared" si="87"/>
        <v>0</v>
      </c>
      <c r="R73" s="56"/>
      <c r="S73" s="55" t="s">
        <v>120</v>
      </c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 t="s">
        <v>84</v>
      </c>
      <c r="D74" s="56"/>
      <c r="E74" s="56">
        <f t="shared" si="76"/>
        <v>0</v>
      </c>
      <c r="F74" s="56">
        <f t="shared" si="77"/>
        <v>0</v>
      </c>
      <c r="G74" s="56">
        <f t="shared" si="78"/>
        <v>1</v>
      </c>
      <c r="H74" s="56">
        <f t="shared" si="79"/>
        <v>0</v>
      </c>
      <c r="I74" s="56">
        <f t="shared" si="80"/>
        <v>0</v>
      </c>
      <c r="J74" s="56">
        <f t="shared" si="81"/>
        <v>1</v>
      </c>
      <c r="K74" s="57"/>
      <c r="L74" s="56">
        <f t="shared" si="82"/>
        <v>3</v>
      </c>
      <c r="M74" s="56">
        <f t="shared" si="83"/>
        <v>1</v>
      </c>
      <c r="N74" s="56">
        <f t="shared" si="84"/>
        <v>0</v>
      </c>
      <c r="O74" s="56">
        <f t="shared" si="85"/>
        <v>1</v>
      </c>
      <c r="P74" s="56">
        <f t="shared" si="86"/>
        <v>0</v>
      </c>
      <c r="Q74" s="56">
        <f t="shared" si="87"/>
        <v>0</v>
      </c>
      <c r="R74" s="56"/>
      <c r="S74" s="55" t="s">
        <v>14</v>
      </c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 t="s">
        <v>175</v>
      </c>
      <c r="D75" s="56"/>
      <c r="E75" s="56">
        <f t="shared" si="76"/>
        <v>0</v>
      </c>
      <c r="F75" s="56">
        <f t="shared" si="77"/>
        <v>0</v>
      </c>
      <c r="G75" s="56">
        <f t="shared" si="78"/>
        <v>1</v>
      </c>
      <c r="H75" s="56">
        <f t="shared" si="79"/>
        <v>0</v>
      </c>
      <c r="I75" s="56">
        <f t="shared" si="80"/>
        <v>0</v>
      </c>
      <c r="J75" s="56">
        <f t="shared" si="81"/>
        <v>1</v>
      </c>
      <c r="K75" s="57"/>
      <c r="L75" s="56">
        <f t="shared" si="82"/>
        <v>3</v>
      </c>
      <c r="M75" s="56">
        <f t="shared" si="83"/>
        <v>1</v>
      </c>
      <c r="N75" s="56">
        <f t="shared" si="84"/>
        <v>0</v>
      </c>
      <c r="O75" s="56">
        <f t="shared" si="85"/>
        <v>1</v>
      </c>
      <c r="P75" s="56">
        <f t="shared" si="86"/>
        <v>0</v>
      </c>
      <c r="Q75" s="56">
        <f t="shared" si="87"/>
        <v>0</v>
      </c>
      <c r="R75" s="56"/>
      <c r="S75" s="55" t="s">
        <v>15</v>
      </c>
      <c r="T75" s="34"/>
      <c r="U75" s="153" t="str">
        <f>IFERROR(VLOOKUP(V75,Resumo!$D$7:$E$147,2,FALSE),"")</f>
        <v/>
      </c>
      <c r="V75" s="114"/>
      <c r="W75" s="114">
        <f t="shared" ref="W75:AC77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 t="s">
        <v>172</v>
      </c>
      <c r="D76" s="56"/>
      <c r="E76" s="56">
        <f t="shared" si="76"/>
        <v>0</v>
      </c>
      <c r="F76" s="56">
        <f t="shared" si="77"/>
        <v>0</v>
      </c>
      <c r="G76" s="56">
        <f t="shared" si="78"/>
        <v>1</v>
      </c>
      <c r="H76" s="56">
        <f t="shared" si="79"/>
        <v>0</v>
      </c>
      <c r="I76" s="56">
        <f t="shared" si="80"/>
        <v>0</v>
      </c>
      <c r="J76" s="56">
        <f t="shared" si="81"/>
        <v>1</v>
      </c>
      <c r="K76" s="57"/>
      <c r="L76" s="56">
        <f t="shared" si="82"/>
        <v>3</v>
      </c>
      <c r="M76" s="56">
        <f t="shared" si="83"/>
        <v>1</v>
      </c>
      <c r="N76" s="56">
        <f t="shared" si="84"/>
        <v>0</v>
      </c>
      <c r="O76" s="56">
        <f t="shared" si="85"/>
        <v>1</v>
      </c>
      <c r="P76" s="56">
        <f t="shared" si="86"/>
        <v>0</v>
      </c>
      <c r="Q76" s="56">
        <f t="shared" si="87"/>
        <v>0</v>
      </c>
      <c r="R76" s="56"/>
      <c r="S76" s="55" t="s">
        <v>147</v>
      </c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 t="s">
        <v>12</v>
      </c>
      <c r="D77" s="56"/>
      <c r="E77" s="56">
        <f t="shared" si="76"/>
        <v>0</v>
      </c>
      <c r="F77" s="56">
        <f t="shared" si="77"/>
        <v>0</v>
      </c>
      <c r="G77" s="56">
        <f t="shared" si="78"/>
        <v>1</v>
      </c>
      <c r="H77" s="56">
        <f t="shared" si="79"/>
        <v>0</v>
      </c>
      <c r="I77" s="56">
        <f t="shared" si="80"/>
        <v>0</v>
      </c>
      <c r="J77" s="56">
        <f t="shared" si="81"/>
        <v>1</v>
      </c>
      <c r="K77" s="57"/>
      <c r="L77" s="56">
        <f t="shared" si="82"/>
        <v>3</v>
      </c>
      <c r="M77" s="56">
        <f t="shared" si="83"/>
        <v>1</v>
      </c>
      <c r="N77" s="56">
        <f t="shared" si="84"/>
        <v>0</v>
      </c>
      <c r="O77" s="56">
        <f t="shared" si="85"/>
        <v>1</v>
      </c>
      <c r="P77" s="56">
        <f t="shared" si="86"/>
        <v>0</v>
      </c>
      <c r="Q77" s="56">
        <f t="shared" si="87"/>
        <v>0</v>
      </c>
      <c r="R77" s="56">
        <v>1</v>
      </c>
      <c r="S77" s="55" t="s">
        <v>87</v>
      </c>
      <c r="T77" s="34"/>
      <c r="U77" s="118"/>
      <c r="V77" s="118"/>
      <c r="W77" s="118">
        <f t="shared" si="88"/>
        <v>0</v>
      </c>
      <c r="X77" s="118">
        <f t="shared" si="88"/>
        <v>0</v>
      </c>
      <c r="Y77" s="118">
        <f t="shared" si="88"/>
        <v>0</v>
      </c>
      <c r="Z77" s="118">
        <f t="shared" si="88"/>
        <v>0</v>
      </c>
      <c r="AA77" s="118">
        <f t="shared" si="88"/>
        <v>0</v>
      </c>
      <c r="AB77" s="118">
        <f t="shared" si="88"/>
        <v>0</v>
      </c>
      <c r="AC77" s="119">
        <f t="shared" si="88"/>
        <v>0</v>
      </c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0</v>
      </c>
      <c r="G78" s="56">
        <f t="shared" si="78"/>
        <v>1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1</v>
      </c>
      <c r="N78" s="56">
        <f t="shared" si="84"/>
        <v>0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0</v>
      </c>
      <c r="G79" s="67">
        <f t="shared" si="78"/>
        <v>1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1</v>
      </c>
      <c r="N79" s="67">
        <f t="shared" si="84"/>
        <v>0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3">
    <mergeCell ref="BB8:BG8"/>
    <mergeCell ref="BB9:BG10"/>
    <mergeCell ref="AV14:BA14"/>
    <mergeCell ref="BH14:BM14"/>
    <mergeCell ref="AV15:BA16"/>
    <mergeCell ref="BH15:BM16"/>
    <mergeCell ref="BB22:BG22"/>
    <mergeCell ref="BB23:BG24"/>
    <mergeCell ref="AU27:AZ27"/>
    <mergeCell ref="BI27:BN27"/>
    <mergeCell ref="AU28:AZ29"/>
    <mergeCell ref="BI28:BN29"/>
    <mergeCell ref="BB31:BG31"/>
    <mergeCell ref="BB32:BG33"/>
    <mergeCell ref="BB35:BG35"/>
    <mergeCell ref="BB36:BG37"/>
    <mergeCell ref="U37:V37"/>
    <mergeCell ref="W37:W40"/>
    <mergeCell ref="X37:X40"/>
    <mergeCell ref="Y37:Y40"/>
    <mergeCell ref="Z37:Z40"/>
    <mergeCell ref="AA37:AA40"/>
    <mergeCell ref="AI37:AI40"/>
    <mergeCell ref="U38:V38"/>
    <mergeCell ref="AG38:AG40"/>
    <mergeCell ref="U39:V39"/>
    <mergeCell ref="U40:V40"/>
    <mergeCell ref="AB37:AB40"/>
    <mergeCell ref="AC37:AC40"/>
    <mergeCell ref="AD37:AD40"/>
    <mergeCell ref="AE37:AE40"/>
    <mergeCell ref="AF37:AF40"/>
    <mergeCell ref="AH37:AH40"/>
  </mergeCells>
  <conditionalFormatting sqref="C4">
    <cfRule type="cellIs" dxfId="365" priority="23" operator="equal">
      <formula>"Laranja"</formula>
    </cfRule>
    <cfRule type="cellIs" dxfId="364" priority="29" operator="equal">
      <formula>"Vermelho"</formula>
    </cfRule>
    <cfRule type="cellIs" dxfId="363" priority="28" operator="equal">
      <formula>"Verde"</formula>
    </cfRule>
    <cfRule type="cellIs" dxfId="362" priority="27" operator="equal">
      <formula>"Amarelo"</formula>
    </cfRule>
    <cfRule type="cellIs" dxfId="361" priority="26" operator="equal">
      <formula>"Cinza"</formula>
    </cfRule>
    <cfRule type="cellIs" dxfId="360" priority="25" operator="equal">
      <formula>"Roxo"</formula>
    </cfRule>
    <cfRule type="cellIs" dxfId="359" priority="24" operator="equal">
      <formula>"Preto"</formula>
    </cfRule>
    <cfRule type="cellIs" dxfId="358" priority="30" operator="equal">
      <formula>"Azul"</formula>
    </cfRule>
  </conditionalFormatting>
  <conditionalFormatting sqref="C17">
    <cfRule type="cellIs" dxfId="357" priority="41" operator="equal">
      <formula>"Roxo"</formula>
    </cfRule>
    <cfRule type="cellIs" dxfId="356" priority="42" operator="equal">
      <formula>"Cinza"</formula>
    </cfRule>
    <cfRule type="cellIs" dxfId="355" priority="43" operator="equal">
      <formula>"Amarelo"</formula>
    </cfRule>
    <cfRule type="cellIs" dxfId="354" priority="44" operator="equal">
      <formula>"Verde"</formula>
    </cfRule>
    <cfRule type="cellIs" dxfId="353" priority="39" operator="equal">
      <formula>"Laranja"</formula>
    </cfRule>
    <cfRule type="cellIs" dxfId="352" priority="46" operator="equal">
      <formula>"Azul"</formula>
    </cfRule>
    <cfRule type="cellIs" dxfId="351" priority="40" operator="equal">
      <formula>"Preto"</formula>
    </cfRule>
    <cfRule type="cellIs" dxfId="350" priority="45" operator="equal">
      <formula>"Vermelho"</formula>
    </cfRule>
  </conditionalFormatting>
  <conditionalFormatting sqref="C30">
    <cfRule type="cellIs" dxfId="349" priority="55" operator="equal">
      <formula>"Laranja"</formula>
    </cfRule>
    <cfRule type="cellIs" dxfId="348" priority="62" operator="equal">
      <formula>"Azul"</formula>
    </cfRule>
    <cfRule type="cellIs" dxfId="347" priority="60" operator="equal">
      <formula>"Verde"</formula>
    </cfRule>
    <cfRule type="cellIs" dxfId="346" priority="59" operator="equal">
      <formula>"Amarelo"</formula>
    </cfRule>
    <cfRule type="cellIs" dxfId="345" priority="58" operator="equal">
      <formula>"Cinza"</formula>
    </cfRule>
    <cfRule type="cellIs" dxfId="344" priority="61" operator="equal">
      <formula>"Vermelho"</formula>
    </cfRule>
    <cfRule type="cellIs" dxfId="343" priority="57" operator="equal">
      <formula>"Roxo"</formula>
    </cfRule>
    <cfRule type="cellIs" dxfId="342" priority="56" operator="equal">
      <formula>"Preto"</formula>
    </cfRule>
  </conditionalFormatting>
  <conditionalFormatting sqref="C43">
    <cfRule type="cellIs" dxfId="341" priority="78" operator="equal">
      <formula>"Azul"</formula>
    </cfRule>
    <cfRule type="cellIs" dxfId="340" priority="77" operator="equal">
      <formula>"Vermelho"</formula>
    </cfRule>
    <cfRule type="cellIs" dxfId="339" priority="76" operator="equal">
      <formula>"Verde"</formula>
    </cfRule>
    <cfRule type="cellIs" dxfId="338" priority="75" operator="equal">
      <formula>"Amarelo"</formula>
    </cfRule>
    <cfRule type="cellIs" dxfId="337" priority="74" operator="equal">
      <formula>"Cinza"</formula>
    </cfRule>
    <cfRule type="cellIs" dxfId="336" priority="73" operator="equal">
      <formula>"Roxo"</formula>
    </cfRule>
    <cfRule type="cellIs" dxfId="335" priority="71" operator="equal">
      <formula>"Laranja"</formula>
    </cfRule>
    <cfRule type="cellIs" dxfId="334" priority="72" operator="equal">
      <formula>"Preto"</formula>
    </cfRule>
  </conditionalFormatting>
  <conditionalFormatting sqref="C56">
    <cfRule type="cellIs" dxfId="333" priority="89" operator="equal">
      <formula>"Roxo"</formula>
    </cfRule>
    <cfRule type="cellIs" dxfId="332" priority="87" operator="equal">
      <formula>"Laranja"</formula>
    </cfRule>
    <cfRule type="cellIs" dxfId="331" priority="90" operator="equal">
      <formula>"Cinza"</formula>
    </cfRule>
    <cfRule type="cellIs" dxfId="330" priority="91" operator="equal">
      <formula>"Amarelo"</formula>
    </cfRule>
    <cfRule type="cellIs" dxfId="329" priority="92" operator="equal">
      <formula>"Verde"</formula>
    </cfRule>
    <cfRule type="cellIs" dxfId="328" priority="93" operator="equal">
      <formula>"Vermelho"</formula>
    </cfRule>
    <cfRule type="cellIs" dxfId="327" priority="94" operator="equal">
      <formula>"Azul"</formula>
    </cfRule>
    <cfRule type="cellIs" dxfId="326" priority="88" operator="equal">
      <formula>"Preto"</formula>
    </cfRule>
  </conditionalFormatting>
  <conditionalFormatting sqref="C69">
    <cfRule type="cellIs" dxfId="325" priority="103" operator="equal">
      <formula>"Laranja"</formula>
    </cfRule>
    <cfRule type="cellIs" dxfId="324" priority="108" operator="equal">
      <formula>"Verde"</formula>
    </cfRule>
    <cfRule type="cellIs" dxfId="323" priority="107" operator="equal">
      <formula>"Amarelo"</formula>
    </cfRule>
    <cfRule type="cellIs" dxfId="322" priority="106" operator="equal">
      <formula>"Cinza"</formula>
    </cfRule>
    <cfRule type="cellIs" dxfId="321" priority="105" operator="equal">
      <formula>"Roxo"</formula>
    </cfRule>
    <cfRule type="cellIs" dxfId="320" priority="104" operator="equal">
      <formula>"Preto"</formula>
    </cfRule>
    <cfRule type="cellIs" dxfId="319" priority="110" operator="equal">
      <formula>"Azul"</formula>
    </cfRule>
    <cfRule type="cellIs" dxfId="318" priority="109" operator="equal">
      <formula>"Vermelho"</formula>
    </cfRule>
  </conditionalFormatting>
  <conditionalFormatting sqref="C82">
    <cfRule type="cellIs" dxfId="317" priority="126" operator="equal">
      <formula>"Azul"</formula>
    </cfRule>
    <cfRule type="cellIs" dxfId="316" priority="119" operator="equal">
      <formula>"Laranja"</formula>
    </cfRule>
    <cfRule type="cellIs" dxfId="315" priority="120" operator="equal">
      <formula>"Preto"</formula>
    </cfRule>
    <cfRule type="cellIs" dxfId="314" priority="121" operator="equal">
      <formula>"Roxo"</formula>
    </cfRule>
    <cfRule type="cellIs" dxfId="313" priority="122" operator="equal">
      <formula>"Cinza"</formula>
    </cfRule>
    <cfRule type="cellIs" dxfId="312" priority="123" operator="equal">
      <formula>"Amarelo"</formula>
    </cfRule>
    <cfRule type="cellIs" dxfId="311" priority="124" operator="equal">
      <formula>"Verde"</formula>
    </cfRule>
    <cfRule type="cellIs" dxfId="310" priority="125" operator="equal">
      <formula>"Vermelho"</formula>
    </cfRule>
  </conditionalFormatting>
  <conditionalFormatting sqref="C95">
    <cfRule type="cellIs" dxfId="309" priority="142" operator="equal">
      <formula>"Azul"</formula>
    </cfRule>
    <cfRule type="cellIs" dxfId="308" priority="141" operator="equal">
      <formula>"Vermelho"</formula>
    </cfRule>
    <cfRule type="cellIs" dxfId="307" priority="140" operator="equal">
      <formula>"Verde"</formula>
    </cfRule>
    <cfRule type="cellIs" dxfId="306" priority="139" operator="equal">
      <formula>"Amarelo"</formula>
    </cfRule>
    <cfRule type="cellIs" dxfId="305" priority="138" operator="equal">
      <formula>"Cinza"</formula>
    </cfRule>
    <cfRule type="cellIs" dxfId="304" priority="137" operator="equal">
      <formula>"Roxo"</formula>
    </cfRule>
    <cfRule type="cellIs" dxfId="303" priority="136" operator="equal">
      <formula>"Preto"</formula>
    </cfRule>
    <cfRule type="cellIs" dxfId="302" priority="135" operator="equal">
      <formula>"Laranja"</formula>
    </cfRule>
  </conditionalFormatting>
  <conditionalFormatting sqref="C108">
    <cfRule type="cellIs" dxfId="301" priority="154" operator="equal">
      <formula>"Cinza"</formula>
    </cfRule>
    <cfRule type="cellIs" dxfId="300" priority="153" operator="equal">
      <formula>"Roxo"</formula>
    </cfRule>
    <cfRule type="cellIs" dxfId="299" priority="152" operator="equal">
      <formula>"Preto"</formula>
    </cfRule>
    <cfRule type="cellIs" dxfId="298" priority="151" operator="equal">
      <formula>"Laranja"</formula>
    </cfRule>
    <cfRule type="cellIs" dxfId="297" priority="158" operator="equal">
      <formula>"Azul"</formula>
    </cfRule>
    <cfRule type="cellIs" dxfId="296" priority="157" operator="equal">
      <formula>"Vermelho"</formula>
    </cfRule>
    <cfRule type="cellIs" dxfId="295" priority="156" operator="equal">
      <formula>"Verde"</formula>
    </cfRule>
    <cfRule type="cellIs" dxfId="294" priority="155" operator="equal">
      <formula>"Amarelo"</formula>
    </cfRule>
  </conditionalFormatting>
  <conditionalFormatting sqref="C121">
    <cfRule type="cellIs" dxfId="293" priority="174" operator="equal">
      <formula>"Azul"</formula>
    </cfRule>
    <cfRule type="cellIs" dxfId="292" priority="168" operator="equal">
      <formula>"Preto"</formula>
    </cfRule>
    <cfRule type="cellIs" dxfId="291" priority="167" operator="equal">
      <formula>"Laranja"</formula>
    </cfRule>
    <cfRule type="cellIs" dxfId="290" priority="169" operator="equal">
      <formula>"Roxo"</formula>
    </cfRule>
    <cfRule type="cellIs" dxfId="289" priority="170" operator="equal">
      <formula>"Cinza"</formula>
    </cfRule>
    <cfRule type="cellIs" dxfId="288" priority="171" operator="equal">
      <formula>"Amarelo"</formula>
    </cfRule>
    <cfRule type="cellIs" dxfId="287" priority="172" operator="equal">
      <formula>"Verde"</formula>
    </cfRule>
    <cfRule type="cellIs" dxfId="286" priority="173" operator="equal">
      <formula>"Vermelho"</formula>
    </cfRule>
  </conditionalFormatting>
  <conditionalFormatting sqref="S4">
    <cfRule type="cellIs" dxfId="285" priority="31" operator="equal">
      <formula>"Laranja"</formula>
    </cfRule>
    <cfRule type="cellIs" dxfId="284" priority="35" operator="equal">
      <formula>"Amarelo"</formula>
    </cfRule>
    <cfRule type="cellIs" dxfId="283" priority="36" operator="equal">
      <formula>"Verde"</formula>
    </cfRule>
    <cfRule type="cellIs" dxfId="282" priority="38" operator="equal">
      <formula>"Azul"</formula>
    </cfRule>
    <cfRule type="cellIs" dxfId="281" priority="32" operator="equal">
      <formula>"Preto"</formula>
    </cfRule>
    <cfRule type="cellIs" dxfId="280" priority="33" operator="equal">
      <formula>"Roxo"</formula>
    </cfRule>
    <cfRule type="cellIs" dxfId="279" priority="34" operator="equal">
      <formula>"Cinza"</formula>
    </cfRule>
    <cfRule type="cellIs" dxfId="278" priority="37" operator="equal">
      <formula>"Vermelho"</formula>
    </cfRule>
  </conditionalFormatting>
  <conditionalFormatting sqref="S17">
    <cfRule type="cellIs" dxfId="277" priority="52" operator="equal">
      <formula>"Verde"</formula>
    </cfRule>
    <cfRule type="cellIs" dxfId="276" priority="53" operator="equal">
      <formula>"Vermelho"</formula>
    </cfRule>
    <cfRule type="cellIs" dxfId="275" priority="54" operator="equal">
      <formula>"Azul"</formula>
    </cfRule>
    <cfRule type="cellIs" dxfId="274" priority="47" operator="equal">
      <formula>"Laranja"</formula>
    </cfRule>
    <cfRule type="cellIs" dxfId="273" priority="48" operator="equal">
      <formula>"Preto"</formula>
    </cfRule>
    <cfRule type="cellIs" dxfId="272" priority="49" operator="equal">
      <formula>"Roxo"</formula>
    </cfRule>
    <cfRule type="cellIs" dxfId="271" priority="50" operator="equal">
      <formula>"Cinza"</formula>
    </cfRule>
    <cfRule type="cellIs" dxfId="270" priority="51" operator="equal">
      <formula>"Amarelo"</formula>
    </cfRule>
  </conditionalFormatting>
  <conditionalFormatting sqref="S30">
    <cfRule type="cellIs" dxfId="269" priority="67" operator="equal">
      <formula>"Amarelo"</formula>
    </cfRule>
    <cfRule type="cellIs" dxfId="268" priority="68" operator="equal">
      <formula>"Verde"</formula>
    </cfRule>
    <cfRule type="cellIs" dxfId="267" priority="69" operator="equal">
      <formula>"Vermelho"</formula>
    </cfRule>
    <cfRule type="cellIs" dxfId="266" priority="70" operator="equal">
      <formula>"Azul"</formula>
    </cfRule>
    <cfRule type="cellIs" dxfId="265" priority="63" operator="equal">
      <formula>"Laranja"</formula>
    </cfRule>
    <cfRule type="cellIs" dxfId="264" priority="64" operator="equal">
      <formula>"Preto"</formula>
    </cfRule>
    <cfRule type="cellIs" dxfId="263" priority="65" operator="equal">
      <formula>"Roxo"</formula>
    </cfRule>
    <cfRule type="cellIs" dxfId="262" priority="66" operator="equal">
      <formula>"Cinza"</formula>
    </cfRule>
  </conditionalFormatting>
  <conditionalFormatting sqref="S43">
    <cfRule type="cellIs" dxfId="261" priority="82" operator="equal">
      <formula>"Cinza"</formula>
    </cfRule>
    <cfRule type="cellIs" dxfId="260" priority="81" operator="equal">
      <formula>"Roxo"</formula>
    </cfRule>
    <cfRule type="cellIs" dxfId="259" priority="80" operator="equal">
      <formula>"Preto"</formula>
    </cfRule>
    <cfRule type="cellIs" dxfId="258" priority="79" operator="equal">
      <formula>"Laranja"</formula>
    </cfRule>
    <cfRule type="cellIs" dxfId="257" priority="84" operator="equal">
      <formula>"Verde"</formula>
    </cfRule>
    <cfRule type="cellIs" dxfId="256" priority="85" operator="equal">
      <formula>"Vermelho"</formula>
    </cfRule>
    <cfRule type="cellIs" dxfId="255" priority="83" operator="equal">
      <formula>"Amarelo"</formula>
    </cfRule>
    <cfRule type="cellIs" dxfId="254" priority="86" operator="equal">
      <formula>"Azul"</formula>
    </cfRule>
  </conditionalFormatting>
  <conditionalFormatting sqref="S56">
    <cfRule type="cellIs" dxfId="253" priority="102" operator="equal">
      <formula>"Azul"</formula>
    </cfRule>
    <cfRule type="cellIs" dxfId="252" priority="101" operator="equal">
      <formula>"Vermelho"</formula>
    </cfRule>
    <cfRule type="cellIs" dxfId="251" priority="100" operator="equal">
      <formula>"Verde"</formula>
    </cfRule>
    <cfRule type="cellIs" dxfId="250" priority="99" operator="equal">
      <formula>"Amarelo"</formula>
    </cfRule>
    <cfRule type="cellIs" dxfId="249" priority="98" operator="equal">
      <formula>"Cinza"</formula>
    </cfRule>
    <cfRule type="cellIs" dxfId="248" priority="97" operator="equal">
      <formula>"Roxo"</formula>
    </cfRule>
    <cfRule type="cellIs" dxfId="247" priority="96" operator="equal">
      <formula>"Preto"</formula>
    </cfRule>
    <cfRule type="cellIs" dxfId="246" priority="95" operator="equal">
      <formula>"Laranja"</formula>
    </cfRule>
  </conditionalFormatting>
  <conditionalFormatting sqref="S69">
    <cfRule type="cellIs" dxfId="245" priority="111" operator="equal">
      <formula>"Laranja"</formula>
    </cfRule>
    <cfRule type="cellIs" dxfId="244" priority="112" operator="equal">
      <formula>"Preto"</formula>
    </cfRule>
    <cfRule type="cellIs" dxfId="243" priority="113" operator="equal">
      <formula>"Roxo"</formula>
    </cfRule>
    <cfRule type="cellIs" dxfId="242" priority="114" operator="equal">
      <formula>"Cinza"</formula>
    </cfRule>
    <cfRule type="cellIs" dxfId="241" priority="115" operator="equal">
      <formula>"Amarelo"</formula>
    </cfRule>
    <cfRule type="cellIs" dxfId="240" priority="116" operator="equal">
      <formula>"Verde"</formula>
    </cfRule>
    <cfRule type="cellIs" dxfId="239" priority="117" operator="equal">
      <formula>"Vermelho"</formula>
    </cfRule>
    <cfRule type="cellIs" dxfId="238" priority="118" operator="equal">
      <formula>"Azul"</formula>
    </cfRule>
  </conditionalFormatting>
  <conditionalFormatting sqref="S82">
    <cfRule type="cellIs" dxfId="237" priority="128" operator="equal">
      <formula>"Preto"</formula>
    </cfRule>
    <cfRule type="cellIs" dxfId="236" priority="129" operator="equal">
      <formula>"Roxo"</formula>
    </cfRule>
    <cfRule type="cellIs" dxfId="235" priority="130" operator="equal">
      <formula>"Cinza"</formula>
    </cfRule>
    <cfRule type="cellIs" dxfId="234" priority="131" operator="equal">
      <formula>"Amarelo"</formula>
    </cfRule>
    <cfRule type="cellIs" dxfId="233" priority="132" operator="equal">
      <formula>"Verde"</formula>
    </cfRule>
    <cfRule type="cellIs" dxfId="232" priority="133" operator="equal">
      <formula>"Vermelho"</formula>
    </cfRule>
    <cfRule type="cellIs" dxfId="231" priority="134" operator="equal">
      <formula>"Azul"</formula>
    </cfRule>
    <cfRule type="cellIs" dxfId="230" priority="127" operator="equal">
      <formula>"Laranja"</formula>
    </cfRule>
  </conditionalFormatting>
  <conditionalFormatting sqref="S95">
    <cfRule type="cellIs" dxfId="229" priority="144" operator="equal">
      <formula>"Preto"</formula>
    </cfRule>
    <cfRule type="cellIs" dxfId="228" priority="150" operator="equal">
      <formula>"Azul"</formula>
    </cfRule>
    <cfRule type="cellIs" dxfId="227" priority="149" operator="equal">
      <formula>"Vermelho"</formula>
    </cfRule>
    <cfRule type="cellIs" dxfId="226" priority="148" operator="equal">
      <formula>"Verde"</formula>
    </cfRule>
    <cfRule type="cellIs" dxfId="225" priority="147" operator="equal">
      <formula>"Amarelo"</formula>
    </cfRule>
    <cfRule type="cellIs" dxfId="224" priority="146" operator="equal">
      <formula>"Cinza"</formula>
    </cfRule>
    <cfRule type="cellIs" dxfId="223" priority="145" operator="equal">
      <formula>"Roxo"</formula>
    </cfRule>
    <cfRule type="cellIs" dxfId="222" priority="143" operator="equal">
      <formula>"Laranja"</formula>
    </cfRule>
  </conditionalFormatting>
  <conditionalFormatting sqref="S108">
    <cfRule type="cellIs" dxfId="221" priority="159" operator="equal">
      <formula>"Laranja"</formula>
    </cfRule>
    <cfRule type="cellIs" dxfId="220" priority="160" operator="equal">
      <formula>"Preto"</formula>
    </cfRule>
    <cfRule type="cellIs" dxfId="219" priority="161" operator="equal">
      <formula>"Roxo"</formula>
    </cfRule>
    <cfRule type="cellIs" dxfId="218" priority="162" operator="equal">
      <formula>"Cinza"</formula>
    </cfRule>
    <cfRule type="cellIs" dxfId="217" priority="163" operator="equal">
      <formula>"Amarelo"</formula>
    </cfRule>
    <cfRule type="cellIs" dxfId="216" priority="164" operator="equal">
      <formula>"Verde"</formula>
    </cfRule>
    <cfRule type="cellIs" dxfId="215" priority="166" operator="equal">
      <formula>"Azul"</formula>
    </cfRule>
    <cfRule type="cellIs" dxfId="214" priority="165" operator="equal">
      <formula>"Vermelho"</formula>
    </cfRule>
  </conditionalFormatting>
  <conditionalFormatting sqref="S121">
    <cfRule type="cellIs" dxfId="213" priority="175" operator="equal">
      <formula>"Laranja"</formula>
    </cfRule>
    <cfRule type="cellIs" dxfId="212" priority="176" operator="equal">
      <formula>"Preto"</formula>
    </cfRule>
    <cfRule type="cellIs" dxfId="211" priority="177" operator="equal">
      <formula>"Roxo"</formula>
    </cfRule>
    <cfRule type="cellIs" dxfId="210" priority="178" operator="equal">
      <formula>"Cinza"</formula>
    </cfRule>
    <cfRule type="cellIs" dxfId="209" priority="179" operator="equal">
      <formula>"Amarelo"</formula>
    </cfRule>
    <cfRule type="cellIs" dxfId="208" priority="180" operator="equal">
      <formula>"Verde"</formula>
    </cfRule>
    <cfRule type="cellIs" dxfId="207" priority="181" operator="equal">
      <formula>"Vermelho"</formula>
    </cfRule>
    <cfRule type="cellIs" dxfId="206" priority="182" operator="equal">
      <formula>"Azul"</formula>
    </cfRule>
  </conditionalFormatting>
  <conditionalFormatting sqref="W43:AC76 AF44:AF45 AI44:AI45">
    <cfRule type="cellIs" dxfId="205" priority="15" operator="greaterThan">
      <formula>0</formula>
    </cfRule>
  </conditionalFormatting>
  <conditionalFormatting sqref="AD3:AD5">
    <cfRule type="top10" dxfId="204" priority="183" rank="1"/>
  </conditionalFormatting>
  <conditionalFormatting sqref="AD6:AD10">
    <cfRule type="top10" dxfId="203" priority="14" rank="1"/>
  </conditionalFormatting>
  <conditionalFormatting sqref="AD11:AD18">
    <cfRule type="top10" dxfId="202" priority="13" rank="2"/>
  </conditionalFormatting>
  <conditionalFormatting sqref="AD19:AD23">
    <cfRule type="top10" dxfId="201" priority="12" rank="1"/>
  </conditionalFormatting>
  <conditionalFormatting sqref="AD24:AD31">
    <cfRule type="top10" dxfId="200" priority="11" rank="2"/>
  </conditionalFormatting>
  <conditionalFormatting sqref="AD32:AD36">
    <cfRule type="top10" dxfId="199" priority="10" rank="1"/>
  </conditionalFormatting>
  <conditionalFormatting sqref="AE3:AE36">
    <cfRule type="cellIs" dxfId="198" priority="1" operator="equal">
      <formula>2</formula>
    </cfRule>
  </conditionalFormatting>
  <conditionalFormatting sqref="AF3:AF5">
    <cfRule type="top10" dxfId="197" priority="22" rank="1"/>
  </conditionalFormatting>
  <conditionalFormatting sqref="AF6:AF10">
    <cfRule type="top10" dxfId="196" priority="21" rank="1"/>
  </conditionalFormatting>
  <conditionalFormatting sqref="AF11:AF18">
    <cfRule type="top10" dxfId="195" priority="20" rank="2"/>
  </conditionalFormatting>
  <conditionalFormatting sqref="AF19:AF23">
    <cfRule type="top10" dxfId="194" priority="19" rank="1"/>
  </conditionalFormatting>
  <conditionalFormatting sqref="AF24:AF31">
    <cfRule type="top10" dxfId="193" priority="18" rank="2"/>
  </conditionalFormatting>
  <conditionalFormatting sqref="AF32:AF36">
    <cfRule type="top10" dxfId="192" priority="17" rank="1"/>
  </conditionalFormatting>
  <conditionalFormatting sqref="AG3:AG36">
    <cfRule type="cellIs" dxfId="191" priority="16" operator="greaterThan">
      <formula>0</formula>
    </cfRule>
  </conditionalFormatting>
  <conditionalFormatting sqref="AH3:AH5">
    <cfRule type="top10" dxfId="190" priority="7" bottom="1" rank="1"/>
  </conditionalFormatting>
  <conditionalFormatting sqref="AH6:AH10">
    <cfRule type="top10" dxfId="189" priority="6" bottom="1" rank="1"/>
  </conditionalFormatting>
  <conditionalFormatting sqref="AH11:AH18">
    <cfRule type="top10" dxfId="188" priority="5" bottom="1" rank="2"/>
  </conditionalFormatting>
  <conditionalFormatting sqref="AH19:AH23">
    <cfRule type="top10" dxfId="187" priority="4" bottom="1" rank="1"/>
  </conditionalFormatting>
  <conditionalFormatting sqref="AH1:AI1">
    <cfRule type="cellIs" dxfId="186" priority="8" operator="equal">
      <formula>2</formula>
    </cfRule>
    <cfRule type="cellIs" dxfId="185" priority="9" operator="equal">
      <formula>1</formula>
    </cfRule>
  </conditionalFormatting>
  <conditionalFormatting sqref="AI24:AI31">
    <cfRule type="top10" dxfId="184" priority="3" rank="2"/>
  </conditionalFormatting>
  <conditionalFormatting sqref="AI32:AI36">
    <cfRule type="top10" dxfId="183" priority="2" rank="1"/>
  </conditionalFormatting>
  <pageMargins left="0.7" right="0.7" top="0.75" bottom="0.75" header="0" footer="0"/>
  <pageSetup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4DEBE-3108-4C27-80E0-363921E2350D}">
  <sheetPr>
    <tabColor rgb="FFED7D31"/>
  </sheetPr>
  <dimension ref="A1:BO170"/>
  <sheetViews>
    <sheetView zoomScale="70" zoomScaleNormal="70" workbookViewId="0">
      <pane xSplit="1" ySplit="2" topLeftCell="B3" activePane="bottomRight" state="frozen"/>
      <selection activeCell="AB8" sqref="AB8"/>
      <selection pane="topRight" activeCell="AB8" sqref="AB8"/>
      <selection pane="bottomLeft" activeCell="AB8" sqref="AB8"/>
      <selection pane="bottomRight" activeCell="AB8" sqref="AB8"/>
    </sheetView>
  </sheetViews>
  <sheetFormatPr defaultColWidth="14.42578125" defaultRowHeight="15" customHeight="1" x14ac:dyDescent="0.25"/>
  <cols>
    <col min="1" max="1" width="5" customWidth="1"/>
    <col min="2" max="2" width="3.140625" customWidth="1"/>
    <col min="3" max="3" width="20.5703125" customWidth="1"/>
    <col min="4" max="4" width="7" customWidth="1"/>
    <col min="5" max="5" width="7.140625" hidden="1" customWidth="1"/>
    <col min="6" max="10" width="5.42578125" hidden="1" customWidth="1"/>
    <col min="11" max="11" width="7.42578125" customWidth="1"/>
    <col min="12" max="12" width="6.140625" hidden="1" customWidth="1"/>
    <col min="13" max="17" width="5" hidden="1" customWidth="1"/>
    <col min="18" max="18" width="7" customWidth="1"/>
    <col min="19" max="19" width="20.5703125" customWidth="1"/>
    <col min="20" max="20" width="5" customWidth="1"/>
    <col min="21" max="21" width="6.7109375" customWidth="1"/>
    <col min="22" max="22" width="17.5703125" customWidth="1"/>
    <col min="23" max="29" width="5" customWidth="1"/>
    <col min="30" max="30" width="10.7109375" customWidth="1"/>
    <col min="31" max="31" width="8" customWidth="1"/>
    <col min="32" max="33" width="6.7109375" customWidth="1"/>
    <col min="34" max="35" width="8" customWidth="1"/>
    <col min="36" max="36" width="5" customWidth="1"/>
    <col min="37" max="42" width="0" hidden="1" customWidth="1"/>
    <col min="43" max="44" width="14.42578125" hidden="1" customWidth="1"/>
    <col min="45" max="45" width="5.28515625" customWidth="1"/>
    <col min="46" max="67" width="3.7109375" customWidth="1"/>
  </cols>
  <sheetData>
    <row r="1" spans="1:67" ht="15.75" thickBot="1" x14ac:dyDescent="0.3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</row>
    <row r="2" spans="1:67" ht="16.5" thickTop="1" thickBot="1" x14ac:dyDescent="0.3">
      <c r="A2" s="34"/>
      <c r="B2" s="37"/>
      <c r="C2" s="38"/>
      <c r="D2" s="39"/>
      <c r="E2" s="39"/>
      <c r="F2" s="39"/>
      <c r="G2" s="39"/>
      <c r="H2" s="39"/>
      <c r="I2" s="39"/>
      <c r="J2" s="39"/>
      <c r="K2" s="40" t="str">
        <f ca="1">MID(CELL("filename",A1),FIND("]",CELL("filename",A1))+1,255)</f>
        <v>W4</v>
      </c>
      <c r="L2" s="39"/>
      <c r="M2" s="39"/>
      <c r="N2" s="39"/>
      <c r="O2" s="39"/>
      <c r="P2" s="39"/>
      <c r="Q2" s="39"/>
      <c r="R2" s="39"/>
      <c r="S2" s="41"/>
      <c r="T2" s="34"/>
      <c r="U2" s="193" t="s">
        <v>75</v>
      </c>
      <c r="V2" s="194" t="s">
        <v>76</v>
      </c>
      <c r="W2" s="193" t="s">
        <v>88</v>
      </c>
      <c r="X2" s="203" t="s">
        <v>123</v>
      </c>
      <c r="Y2" s="203" t="s">
        <v>124</v>
      </c>
      <c r="Z2" s="203" t="s">
        <v>83</v>
      </c>
      <c r="AA2" s="203" t="s">
        <v>91</v>
      </c>
      <c r="AB2" s="204" t="s">
        <v>92</v>
      </c>
      <c r="AC2" s="205" t="s">
        <v>20</v>
      </c>
      <c r="AD2" s="127" t="s">
        <v>122</v>
      </c>
      <c r="AE2" s="205" t="s">
        <v>111</v>
      </c>
      <c r="AF2" s="127" t="s">
        <v>127</v>
      </c>
      <c r="AG2" s="209" t="s">
        <v>19</v>
      </c>
      <c r="AH2" s="193" t="s">
        <v>125</v>
      </c>
      <c r="AI2" s="204" t="s">
        <v>126</v>
      </c>
      <c r="AJ2" s="34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spans="1:67" ht="16.5" thickTop="1" thickBot="1" x14ac:dyDescent="0.3">
      <c r="A3" s="34"/>
      <c r="B3" s="42"/>
      <c r="C3" s="43"/>
      <c r="D3" s="44"/>
      <c r="E3" s="44"/>
      <c r="F3" s="44"/>
      <c r="G3" s="44"/>
      <c r="H3" s="44"/>
      <c r="I3" s="44"/>
      <c r="J3" s="44"/>
      <c r="K3" s="45" t="s">
        <v>93</v>
      </c>
      <c r="L3" s="44"/>
      <c r="M3" s="44"/>
      <c r="N3" s="44"/>
      <c r="O3" s="44"/>
      <c r="P3" s="44"/>
      <c r="Q3" s="44"/>
      <c r="R3" s="44"/>
      <c r="S3" s="46"/>
      <c r="T3" s="34"/>
      <c r="U3" s="195" t="s">
        <v>18</v>
      </c>
      <c r="V3" s="332" t="s">
        <v>77</v>
      </c>
      <c r="W3" s="169">
        <f t="shared" ref="W3:W36" si="0">COUNTIF($C$2:$C$123,V3)+COUNTIF($S$2:$S$123,V3)</f>
        <v>4</v>
      </c>
      <c r="X3" s="164">
        <f t="shared" ref="X3:X36" si="1">SUMIF($C$2:$C$123,V3,$F$2:$F$123)+SUMIF($S$2:$S$123,V3,$M$2:$M$123)</f>
        <v>7</v>
      </c>
      <c r="Y3" s="164">
        <f t="shared" ref="Y3:Y36" si="2">SUMIF($C$2:$C$123,V3,$G$2:$G$123)+SUMIF($S$2:$S$123,V3,$N$2:$N$123)</f>
        <v>6</v>
      </c>
      <c r="Z3" s="164">
        <f t="shared" ref="Z3:Z36" si="3">SUMIF($C$2:$C$123,V3,$H$2:$H$123)+SUMIF($S$2:$S$123,V3,$O$2:$O$123)</f>
        <v>2</v>
      </c>
      <c r="AA3" s="164">
        <f>SUMIF($C$2:$C$123,V3,$I$2:$I$123)+SUMIF($S$2:$S$123,V3,$P$2:P$123)</f>
        <v>0</v>
      </c>
      <c r="AB3" s="174">
        <f t="shared" ref="AB3:AB36" si="4">SUMIF($C$2:$C$123,V3,$J$2:$J$123)+SUMIF($S$2:$S$123,V3,$Q$2:$Q$123)</f>
        <v>2</v>
      </c>
      <c r="AC3" s="180">
        <f t="shared" ref="AC3:AC36" si="5">SUMIF($C$2:$C$123,V3,$E$2:$E$123)+SUMIF($S$2:$S$123,V3,$L$2:$L$123)</f>
        <v>6</v>
      </c>
      <c r="AD3" s="183">
        <f t="shared" ref="AD3:AD36" si="6">IFERROR(IF(W3&gt;=($AI$42*$AI$43),(AC3)/(W3*3),"-"),"-")</f>
        <v>0.5</v>
      </c>
      <c r="AE3" s="180">
        <f>IF(W3&gt;0,IF(AH3=MIN($AH$3:$AH$5),2,0),)</f>
        <v>2</v>
      </c>
      <c r="AF3" s="190">
        <f>IF(W3&gt;0,IF(AD3=MAX($AD$3:$AD$5),AC3+AE3+2,AC3+AE3),)</f>
        <v>10</v>
      </c>
      <c r="AG3" s="189">
        <f t="shared" ref="AG3:AG36" si="7">SUMIF($C$2:$C$123,V3,$D$2:$D$123)+SUMIF($S$2:$S$123,V3,$R$2:$R$123)</f>
        <v>0</v>
      </c>
      <c r="AH3" s="165">
        <f t="shared" ref="AH3:AH36" si="8">IFERROR(IF(W3&gt;=($AI$42*$AI$43),Y3/W3,"-"),"-")</f>
        <v>1.5</v>
      </c>
      <c r="AI3" s="206">
        <f>IFERROR(IF(W3&gt;=($AI$42*$AI$43),X3/W3,"-"),"-")</f>
        <v>1.75</v>
      </c>
      <c r="AJ3" s="34"/>
      <c r="AS3" s="97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  <c r="BO3" s="294"/>
    </row>
    <row r="4" spans="1:67" ht="16.5" thickTop="1" thickBot="1" x14ac:dyDescent="0.3">
      <c r="A4" s="34"/>
      <c r="B4" s="47"/>
      <c r="C4" s="149" t="s">
        <v>199</v>
      </c>
      <c r="D4" s="49">
        <f>SUM(D5:D14)</f>
        <v>2</v>
      </c>
      <c r="E4" s="50" t="s">
        <v>20</v>
      </c>
      <c r="F4" s="50" t="s">
        <v>89</v>
      </c>
      <c r="G4" s="50" t="s">
        <v>90</v>
      </c>
      <c r="H4" s="50" t="s">
        <v>83</v>
      </c>
      <c r="I4" s="50" t="s">
        <v>91</v>
      </c>
      <c r="J4" s="50" t="s">
        <v>92</v>
      </c>
      <c r="K4" s="50" t="s">
        <v>94</v>
      </c>
      <c r="L4" s="50" t="s">
        <v>20</v>
      </c>
      <c r="M4" s="50" t="s">
        <v>89</v>
      </c>
      <c r="N4" s="50" t="s">
        <v>90</v>
      </c>
      <c r="O4" s="50" t="s">
        <v>83</v>
      </c>
      <c r="P4" s="50" t="s">
        <v>91</v>
      </c>
      <c r="Q4" s="50" t="s">
        <v>92</v>
      </c>
      <c r="R4" s="51">
        <f>SUM(R5:R14)</f>
        <v>0</v>
      </c>
      <c r="S4" s="149" t="s">
        <v>198</v>
      </c>
      <c r="T4" s="34"/>
      <c r="U4" s="159" t="s">
        <v>18</v>
      </c>
      <c r="V4" s="333" t="s">
        <v>205</v>
      </c>
      <c r="W4" s="170">
        <f t="shared" si="0"/>
        <v>4</v>
      </c>
      <c r="X4" s="52">
        <f t="shared" si="1"/>
        <v>6</v>
      </c>
      <c r="Y4" s="52">
        <f t="shared" si="2"/>
        <v>7</v>
      </c>
      <c r="Z4" s="52">
        <f t="shared" si="3"/>
        <v>2</v>
      </c>
      <c r="AA4" s="52">
        <f>SUMIF($C$2:$C$123,V4,$I$2:$I$123)+SUMIF($S$2:$S$123,V4,$P$2:P$123)</f>
        <v>0</v>
      </c>
      <c r="AB4" s="171">
        <f t="shared" si="4"/>
        <v>2</v>
      </c>
      <c r="AC4" s="178">
        <f t="shared" si="5"/>
        <v>6</v>
      </c>
      <c r="AD4" s="181">
        <f t="shared" si="6"/>
        <v>0.5</v>
      </c>
      <c r="AE4" s="178">
        <f>IF(W4&gt;0,IF(AH4=MIN($AH$3:$AH$5),2,0),)</f>
        <v>0</v>
      </c>
      <c r="AF4" s="191">
        <f>IF(W4&gt;0,IF(AD4=MAX($AD$3:$AD$5),AC4+AE4+2,AC4+AE4),)</f>
        <v>8</v>
      </c>
      <c r="AG4" s="187">
        <f t="shared" si="7"/>
        <v>0</v>
      </c>
      <c r="AH4" s="53">
        <f t="shared" si="8"/>
        <v>1.75</v>
      </c>
      <c r="AI4" s="207">
        <f t="shared" ref="AI4:AI36" si="9">IFERROR(IF(W4&gt;=($AI$42*$AI$43),X4/W4,"-"),"-")</f>
        <v>1.5</v>
      </c>
      <c r="AJ4" s="34"/>
      <c r="AS4" s="97"/>
      <c r="AT4" s="294"/>
      <c r="AU4" s="285"/>
      <c r="AV4" s="286"/>
      <c r="AW4" s="286"/>
      <c r="AX4" s="286"/>
      <c r="AY4" s="286"/>
      <c r="AZ4" s="286"/>
      <c r="BA4" s="285"/>
      <c r="BB4" s="286"/>
      <c r="BC4" s="286"/>
      <c r="BD4" s="286"/>
      <c r="BE4" s="286"/>
      <c r="BF4" s="286"/>
      <c r="BG4" s="286"/>
      <c r="BH4" s="287"/>
      <c r="BI4" s="286"/>
      <c r="BJ4" s="286"/>
      <c r="BK4" s="286"/>
      <c r="BL4" s="286"/>
      <c r="BM4" s="286"/>
      <c r="BN4" s="287"/>
      <c r="BO4" s="86"/>
    </row>
    <row r="5" spans="1:67" ht="16.5" thickTop="1" thickBot="1" x14ac:dyDescent="0.3">
      <c r="A5" s="34"/>
      <c r="B5" s="54" t="s">
        <v>18</v>
      </c>
      <c r="C5" s="150" t="s">
        <v>205</v>
      </c>
      <c r="D5" s="56"/>
      <c r="E5" s="56">
        <f t="shared" ref="E5:E14" si="10">IF((C5=""),0,IF($D$4=$R$4,1,IF($D$4&gt;$R$4,3,IF($D$4&lt;$R$4,0))))</f>
        <v>3</v>
      </c>
      <c r="F5" s="56">
        <f t="shared" ref="F5:F14" si="11">$D$4</f>
        <v>2</v>
      </c>
      <c r="G5" s="56">
        <f t="shared" ref="G5:G14" si="12">$R$4</f>
        <v>0</v>
      </c>
      <c r="H5" s="56">
        <f t="shared" ref="H5:H14" si="13">IF((C5=""),0,IF($D$4&gt;$R$4,1,0))</f>
        <v>1</v>
      </c>
      <c r="I5" s="56">
        <f t="shared" ref="I5:I14" si="14">IF((C5=""),0,IF($D$4=$R$4,1,0))</f>
        <v>0</v>
      </c>
      <c r="J5" s="56">
        <f t="shared" ref="J5:J14" si="15">IF((C5=""),0,IF($D$4&lt;$R$4,1,0))</f>
        <v>0</v>
      </c>
      <c r="K5" s="57"/>
      <c r="L5" s="56">
        <f t="shared" ref="L5:L14" si="16">IF((S5=""),0,IF($D$4=$R$4,1,IF($D$4&lt;$R$4,3,IF($D$4&gt;$R$4,0))))</f>
        <v>0</v>
      </c>
      <c r="M5" s="56">
        <f t="shared" ref="M5:M14" si="17">$R$4</f>
        <v>0</v>
      </c>
      <c r="N5" s="56">
        <f t="shared" ref="N5:N14" si="18">$D$4</f>
        <v>2</v>
      </c>
      <c r="O5" s="56">
        <f t="shared" ref="O5:O14" si="19">IF((S5=""),0,IF($D$4&lt;$R$4,1,0))</f>
        <v>0</v>
      </c>
      <c r="P5" s="56">
        <f t="shared" ref="P5:P14" si="20">IF((S5=""),0,IF($D$4=$R$4,1,0))</f>
        <v>0</v>
      </c>
      <c r="Q5" s="56">
        <f t="shared" ref="Q5:Q14" si="21">IF((S5=""),0,IF($D$4&gt;$R$4,1,0))</f>
        <v>1</v>
      </c>
      <c r="R5" s="56"/>
      <c r="S5" s="150" t="s">
        <v>77</v>
      </c>
      <c r="T5" s="34"/>
      <c r="U5" s="160" t="s">
        <v>18</v>
      </c>
      <c r="V5" s="198"/>
      <c r="W5" s="172">
        <f t="shared" si="0"/>
        <v>0</v>
      </c>
      <c r="X5" s="161">
        <f t="shared" si="1"/>
        <v>0</v>
      </c>
      <c r="Y5" s="161">
        <f t="shared" si="2"/>
        <v>0</v>
      </c>
      <c r="Z5" s="161">
        <f t="shared" si="3"/>
        <v>0</v>
      </c>
      <c r="AA5" s="161">
        <f>SUMIF($C$2:$C$123,V5,$I$2:$I$123)+SUMIF($S$2:$S$123,V5,$P$2:P$123)</f>
        <v>0</v>
      </c>
      <c r="AB5" s="173">
        <f t="shared" si="4"/>
        <v>0</v>
      </c>
      <c r="AC5" s="179">
        <f t="shared" si="5"/>
        <v>0</v>
      </c>
      <c r="AD5" s="182" t="str">
        <f t="shared" si="6"/>
        <v>-</v>
      </c>
      <c r="AE5" s="179">
        <f>IF(W5&gt;0,IF(AH5=MIN($AH$3:$AH$5),2,0),)</f>
        <v>0</v>
      </c>
      <c r="AF5" s="192">
        <f>IF(W5&gt;0,IF(AD5=MAX($AD$3:$AD$5),AC5+AE5+2,AC5+AE5),)</f>
        <v>0</v>
      </c>
      <c r="AG5" s="188">
        <f t="shared" si="7"/>
        <v>0</v>
      </c>
      <c r="AH5" s="162" t="str">
        <f t="shared" si="8"/>
        <v>-</v>
      </c>
      <c r="AI5" s="208" t="str">
        <f t="shared" si="9"/>
        <v>-</v>
      </c>
      <c r="AJ5" s="34"/>
      <c r="AS5" s="97"/>
      <c r="AT5" s="294"/>
      <c r="AU5" s="288"/>
      <c r="AV5" s="86"/>
      <c r="AW5" s="86"/>
      <c r="AX5" s="86"/>
      <c r="AY5" s="86"/>
      <c r="AZ5" s="86"/>
      <c r="BA5" s="288"/>
      <c r="BB5" s="86"/>
      <c r="BC5" s="86"/>
      <c r="BD5" s="86"/>
      <c r="BE5" s="86"/>
      <c r="BF5" s="86"/>
      <c r="BG5" s="86"/>
      <c r="BH5" s="289"/>
      <c r="BI5" s="86"/>
      <c r="BJ5" s="86"/>
      <c r="BK5" s="86"/>
      <c r="BL5" s="86"/>
      <c r="BM5" s="86"/>
      <c r="BN5" s="289"/>
      <c r="BO5" s="86"/>
    </row>
    <row r="6" spans="1:67" x14ac:dyDescent="0.25">
      <c r="A6" s="34"/>
      <c r="B6" s="54" t="s">
        <v>78</v>
      </c>
      <c r="C6" s="150" t="s">
        <v>13</v>
      </c>
      <c r="D6" s="56"/>
      <c r="E6" s="56">
        <f t="shared" si="10"/>
        <v>3</v>
      </c>
      <c r="F6" s="56">
        <f t="shared" si="11"/>
        <v>2</v>
      </c>
      <c r="G6" s="56">
        <f t="shared" si="12"/>
        <v>0</v>
      </c>
      <c r="H6" s="56">
        <f t="shared" si="13"/>
        <v>1</v>
      </c>
      <c r="I6" s="56">
        <f t="shared" si="14"/>
        <v>0</v>
      </c>
      <c r="J6" s="56">
        <f t="shared" si="15"/>
        <v>0</v>
      </c>
      <c r="K6" s="57"/>
      <c r="L6" s="56">
        <f t="shared" si="16"/>
        <v>0</v>
      </c>
      <c r="M6" s="56">
        <f t="shared" si="17"/>
        <v>0</v>
      </c>
      <c r="N6" s="56">
        <f t="shared" si="18"/>
        <v>2</v>
      </c>
      <c r="O6" s="56">
        <f t="shared" si="19"/>
        <v>0</v>
      </c>
      <c r="P6" s="56">
        <f t="shared" si="20"/>
        <v>0</v>
      </c>
      <c r="Q6" s="56">
        <f t="shared" si="21"/>
        <v>1</v>
      </c>
      <c r="R6" s="56"/>
      <c r="S6" s="150" t="s">
        <v>84</v>
      </c>
      <c r="T6" s="34"/>
      <c r="U6" s="163" t="s">
        <v>78</v>
      </c>
      <c r="V6" s="334" t="s">
        <v>13</v>
      </c>
      <c r="W6" s="169">
        <f t="shared" si="0"/>
        <v>4</v>
      </c>
      <c r="X6" s="164">
        <f t="shared" si="1"/>
        <v>7</v>
      </c>
      <c r="Y6" s="164">
        <f t="shared" si="2"/>
        <v>6</v>
      </c>
      <c r="Z6" s="164">
        <f t="shared" si="3"/>
        <v>2</v>
      </c>
      <c r="AA6" s="164">
        <f>SUMIF($C$2:$C$123,V6,$I$2:$I$123)+SUMIF($S$2:$S$123,V6,$P$2:P$123)</f>
        <v>0</v>
      </c>
      <c r="AB6" s="174">
        <f t="shared" si="4"/>
        <v>2</v>
      </c>
      <c r="AC6" s="180">
        <f t="shared" si="5"/>
        <v>6</v>
      </c>
      <c r="AD6" s="183">
        <f t="shared" si="6"/>
        <v>0.5</v>
      </c>
      <c r="AE6" s="180">
        <f>IF(W6&gt;0,IF(AH6=MIN($AH$6:$AH$10),2,0),)</f>
        <v>2</v>
      </c>
      <c r="AF6" s="190">
        <f>IF(W6&gt;0,IF(AD6=MAX($AD$6:$AD$10),AC6+AE6+2,AC6+AE6),)</f>
        <v>10</v>
      </c>
      <c r="AG6" s="189">
        <f t="shared" si="7"/>
        <v>0</v>
      </c>
      <c r="AH6" s="165">
        <f t="shared" si="8"/>
        <v>1.5</v>
      </c>
      <c r="AI6" s="206">
        <f t="shared" si="9"/>
        <v>1.75</v>
      </c>
      <c r="AJ6" s="34"/>
      <c r="AS6" s="97"/>
      <c r="AT6" s="294"/>
      <c r="AU6" s="288"/>
      <c r="AV6" s="86"/>
      <c r="AW6" s="86"/>
      <c r="AX6" s="86"/>
      <c r="AY6" s="86"/>
      <c r="AZ6" s="86"/>
      <c r="BA6" s="288"/>
      <c r="BB6" s="86"/>
      <c r="BC6" s="86"/>
      <c r="BD6" s="86"/>
      <c r="BE6" s="86"/>
      <c r="BF6" s="86"/>
      <c r="BG6" s="86"/>
      <c r="BH6" s="289"/>
      <c r="BI6" s="86"/>
      <c r="BJ6" s="86"/>
      <c r="BK6" s="86"/>
      <c r="BL6" s="86"/>
      <c r="BM6" s="86"/>
      <c r="BN6" s="289"/>
      <c r="BO6" s="86"/>
    </row>
    <row r="7" spans="1:67" ht="15.75" thickBot="1" x14ac:dyDescent="0.3">
      <c r="A7" s="34"/>
      <c r="B7" s="54" t="s">
        <v>79</v>
      </c>
      <c r="C7" s="150" t="s">
        <v>14</v>
      </c>
      <c r="D7" s="56">
        <v>1</v>
      </c>
      <c r="E7" s="56">
        <f t="shared" si="10"/>
        <v>3</v>
      </c>
      <c r="F7" s="56">
        <f t="shared" si="11"/>
        <v>2</v>
      </c>
      <c r="G7" s="56">
        <f t="shared" si="12"/>
        <v>0</v>
      </c>
      <c r="H7" s="56">
        <f t="shared" si="13"/>
        <v>1</v>
      </c>
      <c r="I7" s="56">
        <f t="shared" si="14"/>
        <v>0</v>
      </c>
      <c r="J7" s="56">
        <f t="shared" si="15"/>
        <v>0</v>
      </c>
      <c r="K7" s="57"/>
      <c r="L7" s="56">
        <f t="shared" si="16"/>
        <v>0</v>
      </c>
      <c r="M7" s="56">
        <f t="shared" si="17"/>
        <v>0</v>
      </c>
      <c r="N7" s="56">
        <f t="shared" si="18"/>
        <v>2</v>
      </c>
      <c r="O7" s="56">
        <f t="shared" si="19"/>
        <v>0</v>
      </c>
      <c r="P7" s="56">
        <f t="shared" si="20"/>
        <v>0</v>
      </c>
      <c r="Q7" s="56">
        <f t="shared" si="21"/>
        <v>1</v>
      </c>
      <c r="R7" s="56"/>
      <c r="S7" s="150" t="s">
        <v>144</v>
      </c>
      <c r="T7" s="34"/>
      <c r="U7" s="166" t="s">
        <v>78</v>
      </c>
      <c r="V7" s="335" t="s">
        <v>84</v>
      </c>
      <c r="W7" s="170">
        <f t="shared" si="0"/>
        <v>4</v>
      </c>
      <c r="X7" s="52">
        <f t="shared" si="1"/>
        <v>6</v>
      </c>
      <c r="Y7" s="52">
        <f t="shared" si="2"/>
        <v>7</v>
      </c>
      <c r="Z7" s="52">
        <f t="shared" si="3"/>
        <v>2</v>
      </c>
      <c r="AA7" s="52">
        <f>SUMIF($C$2:$C$123,V7,$I$2:$I$123)+SUMIF($S$2:$S$123,V7,$P$2:P$123)</f>
        <v>0</v>
      </c>
      <c r="AB7" s="171">
        <f t="shared" si="4"/>
        <v>2</v>
      </c>
      <c r="AC7" s="178">
        <f t="shared" si="5"/>
        <v>6</v>
      </c>
      <c r="AD7" s="181">
        <f t="shared" si="6"/>
        <v>0.5</v>
      </c>
      <c r="AE7" s="178">
        <f>IF(W7&gt;0,IF(AH7=MIN($AH$6:$AH$10),2,0),)</f>
        <v>0</v>
      </c>
      <c r="AF7" s="191">
        <f>IF(W7&gt;0,IF(AD7=MAX($AD$6:$AD$10),AC7+AE7+2,AC7+AE7),)</f>
        <v>8</v>
      </c>
      <c r="AG7" s="187">
        <f t="shared" si="7"/>
        <v>0</v>
      </c>
      <c r="AH7" s="53">
        <f t="shared" si="8"/>
        <v>1.75</v>
      </c>
      <c r="AI7" s="207">
        <f t="shared" si="9"/>
        <v>1.5</v>
      </c>
      <c r="AJ7" s="34"/>
      <c r="AS7" s="97"/>
      <c r="AT7" s="294"/>
      <c r="AU7" s="288"/>
      <c r="AV7" s="86"/>
      <c r="AW7" s="86"/>
      <c r="AX7" s="86"/>
      <c r="AY7" s="86"/>
      <c r="AZ7" s="86"/>
      <c r="BA7" s="290"/>
      <c r="BB7" s="291"/>
      <c r="BC7" s="291"/>
      <c r="BD7" s="291"/>
      <c r="BE7" s="291"/>
      <c r="BF7" s="291"/>
      <c r="BG7" s="291"/>
      <c r="BH7" s="292"/>
      <c r="BI7" s="86"/>
      <c r="BJ7" s="86"/>
      <c r="BK7" s="86"/>
      <c r="BL7" s="86"/>
      <c r="BM7" s="86"/>
      <c r="BN7" s="289"/>
      <c r="BO7" s="86"/>
    </row>
    <row r="8" spans="1:67" ht="15.75" thickTop="1" x14ac:dyDescent="0.25">
      <c r="A8" s="34"/>
      <c r="B8" s="54" t="s">
        <v>80</v>
      </c>
      <c r="C8" s="150" t="s">
        <v>209</v>
      </c>
      <c r="D8" s="56"/>
      <c r="E8" s="56">
        <f t="shared" si="10"/>
        <v>3</v>
      </c>
      <c r="F8" s="56">
        <f t="shared" si="11"/>
        <v>2</v>
      </c>
      <c r="G8" s="56">
        <f t="shared" si="12"/>
        <v>0</v>
      </c>
      <c r="H8" s="56">
        <f t="shared" si="13"/>
        <v>1</v>
      </c>
      <c r="I8" s="56">
        <f t="shared" si="14"/>
        <v>0</v>
      </c>
      <c r="J8" s="56">
        <f t="shared" si="15"/>
        <v>0</v>
      </c>
      <c r="K8" s="57"/>
      <c r="L8" s="56">
        <f t="shared" si="16"/>
        <v>0</v>
      </c>
      <c r="M8" s="56">
        <f t="shared" si="17"/>
        <v>0</v>
      </c>
      <c r="N8" s="56">
        <f t="shared" si="18"/>
        <v>2</v>
      </c>
      <c r="O8" s="56">
        <f t="shared" si="19"/>
        <v>0</v>
      </c>
      <c r="P8" s="56">
        <f t="shared" si="20"/>
        <v>0</v>
      </c>
      <c r="Q8" s="56">
        <f t="shared" si="21"/>
        <v>1</v>
      </c>
      <c r="R8" s="56"/>
      <c r="S8" s="150" t="s">
        <v>197</v>
      </c>
      <c r="T8" s="34"/>
      <c r="U8" s="159" t="s">
        <v>78</v>
      </c>
      <c r="V8" s="197"/>
      <c r="W8" s="170">
        <f t="shared" si="0"/>
        <v>0</v>
      </c>
      <c r="X8" s="52">
        <f t="shared" si="1"/>
        <v>0</v>
      </c>
      <c r="Y8" s="52">
        <f t="shared" si="2"/>
        <v>0</v>
      </c>
      <c r="Z8" s="52">
        <f t="shared" si="3"/>
        <v>0</v>
      </c>
      <c r="AA8" s="52">
        <f>SUMIF($C$2:$C$123,V8,$I$2:$I$123)+SUMIF($S$2:$S$123,V8,$P$2:P$123)</f>
        <v>0</v>
      </c>
      <c r="AB8" s="171">
        <f t="shared" si="4"/>
        <v>0</v>
      </c>
      <c r="AC8" s="178">
        <f t="shared" si="5"/>
        <v>0</v>
      </c>
      <c r="AD8" s="181" t="str">
        <f t="shared" si="6"/>
        <v>-</v>
      </c>
      <c r="AE8" s="178">
        <f>IF(W8&gt;0,IF(AH8=MIN($AH$6:$AH$10),2,0),)</f>
        <v>0</v>
      </c>
      <c r="AF8" s="191">
        <f>IF(W8&gt;0,IF(AD8=MAX($AD$6:$AD$10),AC8+AE8+2,AC8+AE8),)</f>
        <v>0</v>
      </c>
      <c r="AG8" s="187">
        <f t="shared" si="7"/>
        <v>0</v>
      </c>
      <c r="AH8" s="53" t="str">
        <f t="shared" si="8"/>
        <v>-</v>
      </c>
      <c r="AI8" s="207" t="str">
        <f t="shared" si="9"/>
        <v>-</v>
      </c>
      <c r="AJ8" s="34"/>
      <c r="AS8" s="97"/>
      <c r="AT8" s="294"/>
      <c r="AU8" s="288"/>
      <c r="AV8" s="86"/>
      <c r="AW8" s="86"/>
      <c r="AX8" s="86"/>
      <c r="AY8" s="86"/>
      <c r="AZ8" s="86"/>
      <c r="BA8" s="86"/>
      <c r="BB8" s="424" t="s">
        <v>193</v>
      </c>
      <c r="BC8" s="424"/>
      <c r="BD8" s="424"/>
      <c r="BE8" s="424"/>
      <c r="BF8" s="424"/>
      <c r="BG8" s="424"/>
      <c r="BH8" s="86"/>
      <c r="BI8" s="86"/>
      <c r="BJ8" s="86"/>
      <c r="BK8" s="86"/>
      <c r="BL8" s="86"/>
      <c r="BM8" s="86"/>
      <c r="BN8" s="289"/>
      <c r="BO8" s="86"/>
    </row>
    <row r="9" spans="1:67" x14ac:dyDescent="0.25">
      <c r="A9" s="34"/>
      <c r="B9" s="54" t="s">
        <v>83</v>
      </c>
      <c r="C9" s="150" t="s">
        <v>172</v>
      </c>
      <c r="D9" s="56"/>
      <c r="E9" s="56">
        <f t="shared" si="10"/>
        <v>3</v>
      </c>
      <c r="F9" s="56">
        <f t="shared" si="11"/>
        <v>2</v>
      </c>
      <c r="G9" s="56">
        <f t="shared" si="12"/>
        <v>0</v>
      </c>
      <c r="H9" s="56">
        <f t="shared" si="13"/>
        <v>1</v>
      </c>
      <c r="I9" s="56">
        <f t="shared" si="14"/>
        <v>0</v>
      </c>
      <c r="J9" s="56">
        <f t="shared" si="15"/>
        <v>0</v>
      </c>
      <c r="K9" s="57"/>
      <c r="L9" s="56">
        <f t="shared" si="16"/>
        <v>0</v>
      </c>
      <c r="M9" s="56">
        <f t="shared" si="17"/>
        <v>0</v>
      </c>
      <c r="N9" s="56">
        <f t="shared" si="18"/>
        <v>2</v>
      </c>
      <c r="O9" s="56">
        <f t="shared" si="19"/>
        <v>0</v>
      </c>
      <c r="P9" s="56">
        <f t="shared" si="20"/>
        <v>0</v>
      </c>
      <c r="Q9" s="56">
        <f t="shared" si="21"/>
        <v>1</v>
      </c>
      <c r="R9" s="56"/>
      <c r="S9" s="150" t="s">
        <v>147</v>
      </c>
      <c r="T9" s="34"/>
      <c r="U9" s="167" t="s">
        <v>78</v>
      </c>
      <c r="V9" s="201"/>
      <c r="W9" s="175">
        <f t="shared" si="0"/>
        <v>0</v>
      </c>
      <c r="X9" s="58">
        <f t="shared" si="1"/>
        <v>0</v>
      </c>
      <c r="Y9" s="58">
        <f t="shared" si="2"/>
        <v>0</v>
      </c>
      <c r="Z9" s="58">
        <f t="shared" si="3"/>
        <v>0</v>
      </c>
      <c r="AA9" s="58">
        <f>SUMIF($C$2:$C$123,V9,$I$2:$I$123)+SUMIF($S$2:$S$123,V9,$P$2:P$123)</f>
        <v>0</v>
      </c>
      <c r="AB9" s="176">
        <f t="shared" si="4"/>
        <v>0</v>
      </c>
      <c r="AC9" s="178">
        <f t="shared" si="5"/>
        <v>0</v>
      </c>
      <c r="AD9" s="181" t="str">
        <f t="shared" si="6"/>
        <v>-</v>
      </c>
      <c r="AE9" s="178">
        <f>IF(W9&gt;0,IF(AH9=MIN($AH$6:$AH$10),2,0),)</f>
        <v>0</v>
      </c>
      <c r="AF9" s="191">
        <f>IF(W9&gt;0,IF(AD9=MAX($AD$6:$AD$10),AC9+AE9+2,AC9+AE9),)</f>
        <v>0</v>
      </c>
      <c r="AG9" s="187">
        <f t="shared" si="7"/>
        <v>0</v>
      </c>
      <c r="AH9" s="53" t="str">
        <f t="shared" si="8"/>
        <v>-</v>
      </c>
      <c r="AI9" s="207" t="str">
        <f t="shared" si="9"/>
        <v>-</v>
      </c>
      <c r="AJ9" s="34"/>
      <c r="AS9" s="97"/>
      <c r="AT9" s="294"/>
      <c r="AU9" s="288"/>
      <c r="AV9" s="86"/>
      <c r="AW9" s="86"/>
      <c r="AX9" s="86"/>
      <c r="AY9" s="86"/>
      <c r="AZ9" s="86"/>
      <c r="BA9" s="86"/>
      <c r="BB9" s="426" t="s">
        <v>15</v>
      </c>
      <c r="BC9" s="426"/>
      <c r="BD9" s="426"/>
      <c r="BE9" s="426"/>
      <c r="BF9" s="426"/>
      <c r="BG9" s="426"/>
      <c r="BH9" s="86"/>
      <c r="BI9" s="86"/>
      <c r="BJ9" s="86"/>
      <c r="BK9" s="86"/>
      <c r="BL9" s="86"/>
      <c r="BM9" s="86"/>
      <c r="BN9" s="289"/>
      <c r="BO9" s="86"/>
    </row>
    <row r="10" spans="1:67" ht="15" customHeight="1" thickBot="1" x14ac:dyDescent="0.3">
      <c r="A10" s="34"/>
      <c r="B10" s="54" t="s">
        <v>86</v>
      </c>
      <c r="C10" s="150" t="s">
        <v>175</v>
      </c>
      <c r="D10" s="56">
        <v>1</v>
      </c>
      <c r="E10" s="56">
        <f t="shared" si="10"/>
        <v>3</v>
      </c>
      <c r="F10" s="56">
        <f t="shared" si="11"/>
        <v>2</v>
      </c>
      <c r="G10" s="56">
        <f t="shared" si="12"/>
        <v>0</v>
      </c>
      <c r="H10" s="56">
        <f t="shared" si="13"/>
        <v>1</v>
      </c>
      <c r="I10" s="56">
        <f t="shared" si="14"/>
        <v>0</v>
      </c>
      <c r="J10" s="56">
        <f t="shared" si="15"/>
        <v>0</v>
      </c>
      <c r="K10" s="57"/>
      <c r="L10" s="56">
        <f t="shared" si="16"/>
        <v>0</v>
      </c>
      <c r="M10" s="56">
        <f t="shared" si="17"/>
        <v>0</v>
      </c>
      <c r="N10" s="56">
        <f t="shared" si="18"/>
        <v>2</v>
      </c>
      <c r="O10" s="56">
        <f t="shared" si="19"/>
        <v>0</v>
      </c>
      <c r="P10" s="56">
        <f t="shared" si="20"/>
        <v>0</v>
      </c>
      <c r="Q10" s="56">
        <f t="shared" si="21"/>
        <v>1</v>
      </c>
      <c r="R10" s="56"/>
      <c r="S10" s="150" t="s">
        <v>15</v>
      </c>
      <c r="T10" s="34"/>
      <c r="U10" s="160" t="s">
        <v>78</v>
      </c>
      <c r="V10" s="198"/>
      <c r="W10" s="172">
        <f t="shared" si="0"/>
        <v>0</v>
      </c>
      <c r="X10" s="161">
        <f t="shared" si="1"/>
        <v>0</v>
      </c>
      <c r="Y10" s="161">
        <f t="shared" si="2"/>
        <v>0</v>
      </c>
      <c r="Z10" s="161">
        <f t="shared" si="3"/>
        <v>0</v>
      </c>
      <c r="AA10" s="161">
        <f>SUMIF($C$2:$C$123,V10,$I$2:$I$123)+SUMIF($S$2:$S$123,V10,$P$2:P$123)</f>
        <v>0</v>
      </c>
      <c r="AB10" s="173">
        <f t="shared" si="4"/>
        <v>0</v>
      </c>
      <c r="AC10" s="179">
        <f t="shared" si="5"/>
        <v>0</v>
      </c>
      <c r="AD10" s="182" t="str">
        <f t="shared" si="6"/>
        <v>-</v>
      </c>
      <c r="AE10" s="179">
        <f>IF(W10&gt;0,IF(AH10=MIN($AH$6:$AH$10),2,0),)</f>
        <v>0</v>
      </c>
      <c r="AF10" s="192">
        <f>IF(W10&gt;0,IF(AD10=MAX($AD$6:$AD$10),AC10+AE10+2,AC10+AE10),)</f>
        <v>0</v>
      </c>
      <c r="AG10" s="188">
        <f t="shared" si="7"/>
        <v>0</v>
      </c>
      <c r="AH10" s="162" t="str">
        <f t="shared" si="8"/>
        <v>-</v>
      </c>
      <c r="AI10" s="208" t="str">
        <f t="shared" si="9"/>
        <v>-</v>
      </c>
      <c r="AJ10" s="34"/>
      <c r="AS10" s="97"/>
      <c r="AT10" s="294"/>
      <c r="AU10" s="288"/>
      <c r="AV10" s="86"/>
      <c r="AW10" s="86"/>
      <c r="AX10" s="86"/>
      <c r="AY10" s="86"/>
      <c r="AZ10" s="86"/>
      <c r="BA10" s="86"/>
      <c r="BB10" s="426"/>
      <c r="BC10" s="426"/>
      <c r="BD10" s="426"/>
      <c r="BE10" s="426"/>
      <c r="BF10" s="426"/>
      <c r="BG10" s="426"/>
      <c r="BH10" s="86"/>
      <c r="BI10" s="86"/>
      <c r="BJ10" s="86"/>
      <c r="BK10" s="86"/>
      <c r="BL10" s="86"/>
      <c r="BM10" s="86"/>
      <c r="BN10" s="289"/>
      <c r="BO10" s="86"/>
    </row>
    <row r="11" spans="1:67" ht="14.45" customHeight="1" x14ac:dyDescent="0.25">
      <c r="A11" s="34"/>
      <c r="B11" s="54" t="s">
        <v>86</v>
      </c>
      <c r="C11" s="150" t="s">
        <v>119</v>
      </c>
      <c r="D11" s="56"/>
      <c r="E11" s="56">
        <f t="shared" si="10"/>
        <v>3</v>
      </c>
      <c r="F11" s="56">
        <f t="shared" si="11"/>
        <v>2</v>
      </c>
      <c r="G11" s="56">
        <f t="shared" si="12"/>
        <v>0</v>
      </c>
      <c r="H11" s="56">
        <f t="shared" si="13"/>
        <v>1</v>
      </c>
      <c r="I11" s="56">
        <f t="shared" si="14"/>
        <v>0</v>
      </c>
      <c r="J11" s="56">
        <f t="shared" si="15"/>
        <v>0</v>
      </c>
      <c r="K11" s="57"/>
      <c r="L11" s="56">
        <f t="shared" si="16"/>
        <v>0</v>
      </c>
      <c r="M11" s="56">
        <f t="shared" si="17"/>
        <v>0</v>
      </c>
      <c r="N11" s="56">
        <f t="shared" si="18"/>
        <v>2</v>
      </c>
      <c r="O11" s="56">
        <f t="shared" si="19"/>
        <v>0</v>
      </c>
      <c r="P11" s="56">
        <f t="shared" si="20"/>
        <v>0</v>
      </c>
      <c r="Q11" s="56">
        <f t="shared" si="21"/>
        <v>1</v>
      </c>
      <c r="R11" s="56"/>
      <c r="S11" s="150" t="s">
        <v>206</v>
      </c>
      <c r="T11" s="34"/>
      <c r="U11" s="168" t="s">
        <v>121</v>
      </c>
      <c r="V11" s="332" t="s">
        <v>14</v>
      </c>
      <c r="W11" s="169">
        <f t="shared" si="0"/>
        <v>4</v>
      </c>
      <c r="X11" s="164">
        <f t="shared" si="1"/>
        <v>7</v>
      </c>
      <c r="Y11" s="164">
        <f t="shared" si="2"/>
        <v>6</v>
      </c>
      <c r="Z11" s="164">
        <f t="shared" si="3"/>
        <v>2</v>
      </c>
      <c r="AA11" s="164">
        <f>SUMIF($C$2:$C$123,V11,$I$2:$I$123)+SUMIF($S$2:$S$123,V11,$P$2:P$123)</f>
        <v>0</v>
      </c>
      <c r="AB11" s="174">
        <f t="shared" si="4"/>
        <v>2</v>
      </c>
      <c r="AC11" s="180">
        <f t="shared" si="5"/>
        <v>6</v>
      </c>
      <c r="AD11" s="183">
        <f t="shared" si="6"/>
        <v>0.5</v>
      </c>
      <c r="AE11" s="180">
        <f t="shared" ref="AE11:AE18" si="22">IF(W11&gt;0,IF(OR(SMALL($AH$11:$AH$18,2)=AH11,SMALL($AH$11:$AH$18,1)=AH11),2,0),)</f>
        <v>2</v>
      </c>
      <c r="AF11" s="190">
        <f t="shared" ref="AF11:AF18" si="23">IF(W11&gt;0,IF(OR(LARGE($AD$11:$AD$18,2)=AD11,LARGE($AD$11:$AD$18,1)=AD11),AC11+AE11+2,AC11+AE11),)</f>
        <v>10</v>
      </c>
      <c r="AG11" s="189">
        <f t="shared" si="7"/>
        <v>1</v>
      </c>
      <c r="AH11" s="165">
        <f t="shared" si="8"/>
        <v>1.5</v>
      </c>
      <c r="AI11" s="206">
        <f t="shared" si="9"/>
        <v>1.75</v>
      </c>
      <c r="AJ11" s="34"/>
      <c r="AS11" s="97"/>
      <c r="AT11" s="294"/>
      <c r="AU11" s="288"/>
      <c r="AV11" s="86"/>
      <c r="AW11" s="86"/>
      <c r="AX11" s="86"/>
      <c r="AY11" s="86"/>
      <c r="AZ11" s="86"/>
      <c r="BA11" s="86"/>
      <c r="BB11" s="293"/>
      <c r="BC11" s="293"/>
      <c r="BD11" s="293"/>
      <c r="BE11" s="293"/>
      <c r="BF11" s="293"/>
      <c r="BG11" s="293"/>
      <c r="BH11" s="86"/>
      <c r="BI11" s="86"/>
      <c r="BJ11" s="86"/>
      <c r="BK11" s="86"/>
      <c r="BL11" s="86"/>
      <c r="BM11" s="86"/>
      <c r="BN11" s="289"/>
      <c r="BO11" s="86"/>
    </row>
    <row r="12" spans="1:67" ht="15.75" thickBot="1" x14ac:dyDescent="0.3">
      <c r="A12" s="34"/>
      <c r="B12" s="59" t="s">
        <v>16</v>
      </c>
      <c r="C12" s="150" t="s">
        <v>207</v>
      </c>
      <c r="D12" s="56"/>
      <c r="E12" s="56">
        <f t="shared" si="10"/>
        <v>3</v>
      </c>
      <c r="F12" s="56">
        <f t="shared" si="11"/>
        <v>2</v>
      </c>
      <c r="G12" s="56">
        <f t="shared" si="12"/>
        <v>0</v>
      </c>
      <c r="H12" s="56">
        <f t="shared" si="13"/>
        <v>1</v>
      </c>
      <c r="I12" s="56">
        <f t="shared" si="14"/>
        <v>0</v>
      </c>
      <c r="J12" s="56">
        <f t="shared" si="15"/>
        <v>0</v>
      </c>
      <c r="K12" s="57"/>
      <c r="L12" s="56">
        <f t="shared" si="16"/>
        <v>0</v>
      </c>
      <c r="M12" s="56">
        <f t="shared" si="17"/>
        <v>0</v>
      </c>
      <c r="N12" s="56">
        <f t="shared" si="18"/>
        <v>2</v>
      </c>
      <c r="O12" s="56">
        <f t="shared" si="19"/>
        <v>0</v>
      </c>
      <c r="P12" s="56">
        <f t="shared" si="20"/>
        <v>0</v>
      </c>
      <c r="Q12" s="56">
        <f t="shared" si="21"/>
        <v>1</v>
      </c>
      <c r="R12" s="56"/>
      <c r="S12" s="150" t="s">
        <v>174</v>
      </c>
      <c r="T12" s="34"/>
      <c r="U12" s="159" t="s">
        <v>121</v>
      </c>
      <c r="V12" s="333" t="s">
        <v>144</v>
      </c>
      <c r="W12" s="170">
        <f t="shared" si="0"/>
        <v>3</v>
      </c>
      <c r="X12" s="52">
        <f t="shared" si="1"/>
        <v>3</v>
      </c>
      <c r="Y12" s="52">
        <f t="shared" si="2"/>
        <v>6</v>
      </c>
      <c r="Z12" s="52">
        <f t="shared" si="3"/>
        <v>1</v>
      </c>
      <c r="AA12" s="52">
        <f>SUMIF($C$2:$C$123,V12,$I$2:$I$123)+SUMIF($S$2:$S$123,V12,$P$2:P$123)</f>
        <v>0</v>
      </c>
      <c r="AB12" s="171">
        <f t="shared" si="4"/>
        <v>2</v>
      </c>
      <c r="AC12" s="178">
        <f t="shared" si="5"/>
        <v>3</v>
      </c>
      <c r="AD12" s="181">
        <f t="shared" si="6"/>
        <v>0.33333333333333331</v>
      </c>
      <c r="AE12" s="178">
        <f t="shared" si="22"/>
        <v>2</v>
      </c>
      <c r="AF12" s="191">
        <f t="shared" si="23"/>
        <v>7</v>
      </c>
      <c r="AG12" s="187">
        <f t="shared" si="7"/>
        <v>0</v>
      </c>
      <c r="AH12" s="53">
        <f t="shared" si="8"/>
        <v>2</v>
      </c>
      <c r="AI12" s="207">
        <f t="shared" si="9"/>
        <v>1</v>
      </c>
      <c r="AJ12" s="34"/>
      <c r="AS12" s="97"/>
      <c r="AT12" s="294"/>
      <c r="AU12" s="288"/>
      <c r="AV12" s="86"/>
      <c r="AW12" s="86"/>
      <c r="AX12" s="86"/>
      <c r="AY12" s="86"/>
      <c r="AZ12" s="86"/>
      <c r="BA12" s="86"/>
      <c r="BB12" s="293"/>
      <c r="BC12" s="293"/>
      <c r="BD12" s="293"/>
      <c r="BE12" s="293"/>
      <c r="BF12" s="293"/>
      <c r="BG12" s="293"/>
      <c r="BH12" s="86"/>
      <c r="BI12" s="86"/>
      <c r="BJ12" s="86"/>
      <c r="BK12" s="86"/>
      <c r="BL12" s="86"/>
      <c r="BM12" s="86"/>
      <c r="BN12" s="289"/>
      <c r="BO12" s="86"/>
    </row>
    <row r="13" spans="1:67" ht="15.75" thickTop="1" x14ac:dyDescent="0.25">
      <c r="A13" s="34"/>
      <c r="B13" s="60" t="s">
        <v>95</v>
      </c>
      <c r="C13" s="61"/>
      <c r="D13" s="62"/>
      <c r="E13" s="56">
        <f t="shared" si="10"/>
        <v>0</v>
      </c>
      <c r="F13" s="56">
        <f t="shared" si="11"/>
        <v>2</v>
      </c>
      <c r="G13" s="56">
        <f t="shared" si="12"/>
        <v>0</v>
      </c>
      <c r="H13" s="56">
        <f t="shared" si="13"/>
        <v>0</v>
      </c>
      <c r="I13" s="56">
        <f t="shared" si="14"/>
        <v>0</v>
      </c>
      <c r="J13" s="56">
        <f t="shared" si="15"/>
        <v>0</v>
      </c>
      <c r="K13" s="57"/>
      <c r="L13" s="56">
        <f t="shared" si="16"/>
        <v>0</v>
      </c>
      <c r="M13" s="56">
        <f t="shared" si="17"/>
        <v>0</v>
      </c>
      <c r="N13" s="56">
        <f t="shared" si="18"/>
        <v>2</v>
      </c>
      <c r="O13" s="56">
        <f t="shared" si="19"/>
        <v>0</v>
      </c>
      <c r="P13" s="56">
        <f t="shared" si="20"/>
        <v>0</v>
      </c>
      <c r="Q13" s="56">
        <f t="shared" si="21"/>
        <v>0</v>
      </c>
      <c r="R13" s="63"/>
      <c r="S13" s="61"/>
      <c r="T13" s="34"/>
      <c r="U13" s="159" t="s">
        <v>121</v>
      </c>
      <c r="V13" s="333"/>
      <c r="W13" s="170">
        <f t="shared" si="0"/>
        <v>0</v>
      </c>
      <c r="X13" s="52">
        <f t="shared" si="1"/>
        <v>0</v>
      </c>
      <c r="Y13" s="52">
        <f t="shared" si="2"/>
        <v>0</v>
      </c>
      <c r="Z13" s="52">
        <f t="shared" si="3"/>
        <v>0</v>
      </c>
      <c r="AA13" s="52">
        <f>SUMIF($C$2:$C$123,V13,$I$2:$I$123)+SUMIF($S$2:$S$123,V13,$P$2:P$123)</f>
        <v>0</v>
      </c>
      <c r="AB13" s="171">
        <f t="shared" si="4"/>
        <v>0</v>
      </c>
      <c r="AC13" s="178">
        <f t="shared" si="5"/>
        <v>0</v>
      </c>
      <c r="AD13" s="181" t="str">
        <f t="shared" si="6"/>
        <v>-</v>
      </c>
      <c r="AE13" s="178">
        <f t="shared" si="22"/>
        <v>0</v>
      </c>
      <c r="AF13" s="191">
        <f t="shared" si="23"/>
        <v>0</v>
      </c>
      <c r="AG13" s="187">
        <f t="shared" si="7"/>
        <v>0</v>
      </c>
      <c r="AH13" s="53" t="str">
        <f t="shared" si="8"/>
        <v>-</v>
      </c>
      <c r="AI13" s="207" t="str">
        <f t="shared" si="9"/>
        <v>-</v>
      </c>
      <c r="AJ13" s="34"/>
      <c r="AS13" s="97"/>
      <c r="AT13" s="294"/>
      <c r="AU13" s="288"/>
      <c r="AV13" s="86"/>
      <c r="AW13" s="86"/>
      <c r="AX13" s="86"/>
      <c r="AY13" s="86"/>
      <c r="AZ13" s="86"/>
      <c r="BA13" s="293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293"/>
      <c r="BN13" s="289"/>
      <c r="BO13" s="86"/>
    </row>
    <row r="14" spans="1:67" ht="15" customHeight="1" thickBot="1" x14ac:dyDescent="0.3">
      <c r="A14" s="34"/>
      <c r="B14" s="64" t="s">
        <v>95</v>
      </c>
      <c r="C14" s="65"/>
      <c r="D14" s="66"/>
      <c r="E14" s="67">
        <f t="shared" si="10"/>
        <v>0</v>
      </c>
      <c r="F14" s="67">
        <f t="shared" si="11"/>
        <v>2</v>
      </c>
      <c r="G14" s="67">
        <f t="shared" si="12"/>
        <v>0</v>
      </c>
      <c r="H14" s="67">
        <f t="shared" si="13"/>
        <v>0</v>
      </c>
      <c r="I14" s="67">
        <f t="shared" si="14"/>
        <v>0</v>
      </c>
      <c r="J14" s="67">
        <f t="shared" si="15"/>
        <v>0</v>
      </c>
      <c r="K14" s="68"/>
      <c r="L14" s="67">
        <f t="shared" si="16"/>
        <v>0</v>
      </c>
      <c r="M14" s="67">
        <f t="shared" si="17"/>
        <v>0</v>
      </c>
      <c r="N14" s="67">
        <f t="shared" si="18"/>
        <v>2</v>
      </c>
      <c r="O14" s="67">
        <f t="shared" si="19"/>
        <v>0</v>
      </c>
      <c r="P14" s="67">
        <f t="shared" si="20"/>
        <v>0</v>
      </c>
      <c r="Q14" s="67">
        <f t="shared" si="21"/>
        <v>0</v>
      </c>
      <c r="R14" s="69"/>
      <c r="S14" s="65"/>
      <c r="T14" s="34"/>
      <c r="U14" s="159" t="s">
        <v>121</v>
      </c>
      <c r="V14" s="197"/>
      <c r="W14" s="170">
        <f t="shared" si="0"/>
        <v>0</v>
      </c>
      <c r="X14" s="52">
        <f t="shared" si="1"/>
        <v>0</v>
      </c>
      <c r="Y14" s="52">
        <f t="shared" si="2"/>
        <v>0</v>
      </c>
      <c r="Z14" s="52">
        <f t="shared" si="3"/>
        <v>0</v>
      </c>
      <c r="AA14" s="52">
        <f>SUMIF($C$2:$C$123,V14,$I$2:$I$123)+SUMIF($S$2:$S$123,V14,$P$2:P$123)</f>
        <v>0</v>
      </c>
      <c r="AB14" s="171">
        <f t="shared" si="4"/>
        <v>0</v>
      </c>
      <c r="AC14" s="178">
        <f t="shared" si="5"/>
        <v>0</v>
      </c>
      <c r="AD14" s="181" t="str">
        <f t="shared" si="6"/>
        <v>-</v>
      </c>
      <c r="AE14" s="178">
        <f t="shared" si="22"/>
        <v>0</v>
      </c>
      <c r="AF14" s="191">
        <f t="shared" si="23"/>
        <v>0</v>
      </c>
      <c r="AG14" s="187">
        <f t="shared" si="7"/>
        <v>0</v>
      </c>
      <c r="AH14" s="53" t="str">
        <f t="shared" si="8"/>
        <v>-</v>
      </c>
      <c r="AI14" s="207" t="str">
        <f t="shared" si="9"/>
        <v>-</v>
      </c>
      <c r="AJ14" s="34"/>
      <c r="AS14" s="97"/>
      <c r="AT14" s="294"/>
      <c r="AU14" s="288"/>
      <c r="AV14" s="424" t="s">
        <v>194</v>
      </c>
      <c r="AW14" s="424"/>
      <c r="AX14" s="424"/>
      <c r="AY14" s="424"/>
      <c r="AZ14" s="424"/>
      <c r="BA14" s="424"/>
      <c r="BB14" s="86"/>
      <c r="BC14" s="86"/>
      <c r="BD14" s="86"/>
      <c r="BE14" s="86"/>
      <c r="BF14" s="86"/>
      <c r="BG14" s="86"/>
      <c r="BH14" s="424" t="s">
        <v>195</v>
      </c>
      <c r="BI14" s="424"/>
      <c r="BJ14" s="424"/>
      <c r="BK14" s="424"/>
      <c r="BL14" s="424"/>
      <c r="BM14" s="424"/>
      <c r="BN14" s="289"/>
      <c r="BO14" s="86"/>
    </row>
    <row r="15" spans="1:67" ht="15.6" customHeight="1" thickTop="1" thickBot="1" x14ac:dyDescent="0.3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4"/>
      <c r="U15" s="159" t="s">
        <v>121</v>
      </c>
      <c r="V15" s="197"/>
      <c r="W15" s="170">
        <f t="shared" si="0"/>
        <v>0</v>
      </c>
      <c r="X15" s="52">
        <f t="shared" si="1"/>
        <v>0</v>
      </c>
      <c r="Y15" s="52">
        <f t="shared" si="2"/>
        <v>0</v>
      </c>
      <c r="Z15" s="52">
        <f t="shared" si="3"/>
        <v>0</v>
      </c>
      <c r="AA15" s="52">
        <f>SUMIF($C$2:$C$123,V15,$I$2:$I$123)+SUMIF($S$2:$S$123,V15,$P$2:P$123)</f>
        <v>0</v>
      </c>
      <c r="AB15" s="171">
        <f t="shared" si="4"/>
        <v>0</v>
      </c>
      <c r="AC15" s="178">
        <f t="shared" si="5"/>
        <v>0</v>
      </c>
      <c r="AD15" s="181" t="str">
        <f t="shared" si="6"/>
        <v>-</v>
      </c>
      <c r="AE15" s="178">
        <f t="shared" si="22"/>
        <v>0</v>
      </c>
      <c r="AF15" s="191">
        <f t="shared" si="23"/>
        <v>0</v>
      </c>
      <c r="AG15" s="187">
        <f t="shared" si="7"/>
        <v>0</v>
      </c>
      <c r="AH15" s="53" t="str">
        <f t="shared" si="8"/>
        <v>-</v>
      </c>
      <c r="AI15" s="207" t="str">
        <f t="shared" si="9"/>
        <v>-</v>
      </c>
      <c r="AJ15" s="34"/>
      <c r="AS15" s="97"/>
      <c r="AT15" s="294"/>
      <c r="AU15" s="288"/>
      <c r="AV15" s="426" t="s">
        <v>119</v>
      </c>
      <c r="AW15" s="426"/>
      <c r="AX15" s="426"/>
      <c r="AY15" s="426"/>
      <c r="AZ15" s="426"/>
      <c r="BA15" s="426"/>
      <c r="BB15" s="86"/>
      <c r="BC15" s="86"/>
      <c r="BD15" s="86"/>
      <c r="BE15" s="86"/>
      <c r="BF15" s="86"/>
      <c r="BG15" s="86"/>
      <c r="BH15" s="426" t="s">
        <v>175</v>
      </c>
      <c r="BI15" s="426"/>
      <c r="BJ15" s="426"/>
      <c r="BK15" s="426"/>
      <c r="BL15" s="426"/>
      <c r="BM15" s="426"/>
      <c r="BN15" s="289"/>
      <c r="BO15" s="86"/>
    </row>
    <row r="16" spans="1:67" ht="15.6" customHeight="1" thickTop="1" thickBot="1" x14ac:dyDescent="0.3">
      <c r="A16" s="34"/>
      <c r="B16" s="42"/>
      <c r="C16" s="43"/>
      <c r="D16" s="44"/>
      <c r="E16" s="44"/>
      <c r="F16" s="44"/>
      <c r="G16" s="44"/>
      <c r="H16" s="44"/>
      <c r="I16" s="44"/>
      <c r="J16" s="44"/>
      <c r="K16" s="45" t="s">
        <v>96</v>
      </c>
      <c r="L16" s="44"/>
      <c r="M16" s="44"/>
      <c r="N16" s="44"/>
      <c r="O16" s="44"/>
      <c r="P16" s="44"/>
      <c r="Q16" s="44"/>
      <c r="R16" s="44"/>
      <c r="S16" s="46"/>
      <c r="T16" s="34"/>
      <c r="U16" s="159" t="s">
        <v>121</v>
      </c>
      <c r="V16" s="197"/>
      <c r="W16" s="170">
        <f t="shared" si="0"/>
        <v>0</v>
      </c>
      <c r="X16" s="52">
        <f t="shared" si="1"/>
        <v>0</v>
      </c>
      <c r="Y16" s="52">
        <f t="shared" si="2"/>
        <v>0</v>
      </c>
      <c r="Z16" s="52">
        <f t="shared" si="3"/>
        <v>0</v>
      </c>
      <c r="AA16" s="52">
        <f>SUMIF($C$2:$C$123,V16,$I$2:$I$123)+SUMIF($S$2:$S$123,V16,$P$2:P$123)</f>
        <v>0</v>
      </c>
      <c r="AB16" s="171">
        <f t="shared" si="4"/>
        <v>0</v>
      </c>
      <c r="AC16" s="178">
        <f t="shared" si="5"/>
        <v>0</v>
      </c>
      <c r="AD16" s="181" t="str">
        <f t="shared" si="6"/>
        <v>-</v>
      </c>
      <c r="AE16" s="178">
        <f t="shared" si="22"/>
        <v>0</v>
      </c>
      <c r="AF16" s="191">
        <f t="shared" si="23"/>
        <v>0</v>
      </c>
      <c r="AG16" s="187">
        <f t="shared" si="7"/>
        <v>0</v>
      </c>
      <c r="AH16" s="53" t="str">
        <f t="shared" si="8"/>
        <v>-</v>
      </c>
      <c r="AI16" s="207" t="str">
        <f t="shared" si="9"/>
        <v>-</v>
      </c>
      <c r="AJ16" s="34"/>
      <c r="AS16" s="97"/>
      <c r="AT16" s="294"/>
      <c r="AU16" s="288"/>
      <c r="AV16" s="426"/>
      <c r="AW16" s="426"/>
      <c r="AX16" s="426"/>
      <c r="AY16" s="426"/>
      <c r="AZ16" s="426"/>
      <c r="BA16" s="426"/>
      <c r="BB16" s="86"/>
      <c r="BC16" s="86"/>
      <c r="BD16" s="86"/>
      <c r="BE16" s="86"/>
      <c r="BF16" s="86"/>
      <c r="BG16" s="86"/>
      <c r="BH16" s="426"/>
      <c r="BI16" s="426"/>
      <c r="BJ16" s="426"/>
      <c r="BK16" s="426"/>
      <c r="BL16" s="426"/>
      <c r="BM16" s="426"/>
      <c r="BN16" s="289"/>
      <c r="BO16" s="86"/>
    </row>
    <row r="17" spans="1:67" ht="16.5" thickTop="1" thickBot="1" x14ac:dyDescent="0.3">
      <c r="A17" s="34"/>
      <c r="B17" s="47"/>
      <c r="C17" s="48" t="str">
        <f>S4</f>
        <v>Branco</v>
      </c>
      <c r="D17" s="49">
        <f>SUM(D18:D27)</f>
        <v>1</v>
      </c>
      <c r="E17" s="50" t="s">
        <v>20</v>
      </c>
      <c r="F17" s="50" t="s">
        <v>89</v>
      </c>
      <c r="G17" s="50" t="s">
        <v>90</v>
      </c>
      <c r="H17" s="50" t="s">
        <v>83</v>
      </c>
      <c r="I17" s="50" t="s">
        <v>91</v>
      </c>
      <c r="J17" s="50" t="s">
        <v>92</v>
      </c>
      <c r="K17" s="50" t="s">
        <v>94</v>
      </c>
      <c r="L17" s="50" t="s">
        <v>20</v>
      </c>
      <c r="M17" s="50" t="s">
        <v>89</v>
      </c>
      <c r="N17" s="50" t="s">
        <v>90</v>
      </c>
      <c r="O17" s="50" t="s">
        <v>83</v>
      </c>
      <c r="P17" s="50" t="s">
        <v>91</v>
      </c>
      <c r="Q17" s="50" t="s">
        <v>92</v>
      </c>
      <c r="R17" s="49">
        <f>SUM(R18:R27)</f>
        <v>4</v>
      </c>
      <c r="S17" s="48" t="str">
        <f>C4</f>
        <v>Preto</v>
      </c>
      <c r="T17" s="34"/>
      <c r="U17" s="159" t="s">
        <v>121</v>
      </c>
      <c r="V17" s="197"/>
      <c r="W17" s="170">
        <f t="shared" si="0"/>
        <v>0</v>
      </c>
      <c r="X17" s="52">
        <f t="shared" si="1"/>
        <v>0</v>
      </c>
      <c r="Y17" s="52">
        <f t="shared" si="2"/>
        <v>0</v>
      </c>
      <c r="Z17" s="52">
        <f t="shared" si="3"/>
        <v>0</v>
      </c>
      <c r="AA17" s="52">
        <f>SUMIF($C$2:$C$123,V17,$I$2:$I$123)+SUMIF($S$2:$S$123,V17,$P$2:P$123)</f>
        <v>0</v>
      </c>
      <c r="AB17" s="171">
        <f t="shared" si="4"/>
        <v>0</v>
      </c>
      <c r="AC17" s="178">
        <f t="shared" si="5"/>
        <v>0</v>
      </c>
      <c r="AD17" s="181" t="str">
        <f t="shared" si="6"/>
        <v>-</v>
      </c>
      <c r="AE17" s="178">
        <f t="shared" si="22"/>
        <v>0</v>
      </c>
      <c r="AF17" s="191">
        <f t="shared" si="23"/>
        <v>0</v>
      </c>
      <c r="AG17" s="187">
        <f t="shared" si="7"/>
        <v>0</v>
      </c>
      <c r="AH17" s="53" t="str">
        <f t="shared" si="8"/>
        <v>-</v>
      </c>
      <c r="AI17" s="207" t="str">
        <f t="shared" si="9"/>
        <v>-</v>
      </c>
      <c r="AJ17" s="34"/>
      <c r="AS17" s="97"/>
      <c r="AT17" s="294"/>
      <c r="AU17" s="288"/>
      <c r="AV17" s="293"/>
      <c r="AW17" s="293"/>
      <c r="AX17" s="293"/>
      <c r="AY17" s="293"/>
      <c r="AZ17" s="293"/>
      <c r="BA17" s="293"/>
      <c r="BB17" s="86"/>
      <c r="BC17" s="86"/>
      <c r="BD17" s="86"/>
      <c r="BE17" s="86"/>
      <c r="BF17" s="86"/>
      <c r="BG17" s="86"/>
      <c r="BH17" s="293"/>
      <c r="BI17" s="293"/>
      <c r="BJ17" s="293"/>
      <c r="BK17" s="293"/>
      <c r="BL17" s="293"/>
      <c r="BM17" s="293"/>
      <c r="BN17" s="289"/>
      <c r="BO17" s="86"/>
    </row>
    <row r="18" spans="1:67" ht="16.5" thickTop="1" thickBot="1" x14ac:dyDescent="0.3">
      <c r="A18" s="34"/>
      <c r="B18" s="54" t="s">
        <v>18</v>
      </c>
      <c r="C18" s="55" t="str">
        <f>$C$5</f>
        <v>Jean</v>
      </c>
      <c r="D18" s="56"/>
      <c r="E18" s="56">
        <f t="shared" ref="E18:E27" si="24">IF((C18=""),0,IF($D$17=$R$17,1,IF($D$17&gt;$R$17,3,IF($D$17&lt;$R$17,0))))</f>
        <v>0</v>
      </c>
      <c r="F18" s="56">
        <f t="shared" ref="F18:F27" si="25">$D$17</f>
        <v>1</v>
      </c>
      <c r="G18" s="56">
        <f t="shared" ref="G18:G27" si="26">$R$17</f>
        <v>4</v>
      </c>
      <c r="H18" s="56">
        <f t="shared" ref="H18:H27" si="27">IF((C18=""),0,IF($D$17&gt;$R$17,1,0))</f>
        <v>0</v>
      </c>
      <c r="I18" s="56">
        <f t="shared" ref="I18:I27" si="28">IF((C18=""),0,IF($D$17=$R$17,1,0))</f>
        <v>0</v>
      </c>
      <c r="J18" s="56">
        <f t="shared" ref="J18:J27" si="29">IF((C18=""),0,IF($D$17&lt;$R$17,1,0))</f>
        <v>1</v>
      </c>
      <c r="K18" s="57"/>
      <c r="L18" s="56">
        <f t="shared" ref="L18:L27" si="30">IF((S18=""),0,IF($D$17=$R$17,1,IF($D$17&lt;$R$17,3,IF($D$17&gt;$R$17,0))))</f>
        <v>3</v>
      </c>
      <c r="M18" s="56">
        <f t="shared" ref="M18:M27" si="31">$R$17</f>
        <v>4</v>
      </c>
      <c r="N18" s="56">
        <f t="shared" ref="N18:N27" si="32">$D$17</f>
        <v>1</v>
      </c>
      <c r="O18" s="56">
        <f t="shared" ref="O18:O27" si="33">IF((S18=""),0,IF($D$17&lt;$R$17,1,0))</f>
        <v>1</v>
      </c>
      <c r="P18" s="56">
        <f t="shared" ref="P18:P27" si="34">IF((S18=""),0,IF($D$17=$R$17,1,0))</f>
        <v>0</v>
      </c>
      <c r="Q18" s="56">
        <f t="shared" ref="Q18:Q27" si="35">IF((S18=""),0,IF($D$17&gt;$R$17,1,0))</f>
        <v>0</v>
      </c>
      <c r="R18" s="56"/>
      <c r="S18" s="55" t="str">
        <f>$S$5</f>
        <v>Fabio</v>
      </c>
      <c r="T18" s="34"/>
      <c r="U18" s="160" t="s">
        <v>121</v>
      </c>
      <c r="V18" s="198"/>
      <c r="W18" s="172">
        <f t="shared" si="0"/>
        <v>0</v>
      </c>
      <c r="X18" s="161">
        <f t="shared" si="1"/>
        <v>0</v>
      </c>
      <c r="Y18" s="161">
        <f t="shared" si="2"/>
        <v>0</v>
      </c>
      <c r="Z18" s="161">
        <f t="shared" si="3"/>
        <v>0</v>
      </c>
      <c r="AA18" s="161">
        <f>SUMIF($C$2:$C$123,V18,$I$2:$I$123)+SUMIF($S$2:$S$123,V18,$P$2:P$123)</f>
        <v>0</v>
      </c>
      <c r="AB18" s="173">
        <f t="shared" si="4"/>
        <v>0</v>
      </c>
      <c r="AC18" s="179">
        <f t="shared" si="5"/>
        <v>0</v>
      </c>
      <c r="AD18" s="182" t="str">
        <f t="shared" si="6"/>
        <v>-</v>
      </c>
      <c r="AE18" s="179">
        <f t="shared" si="22"/>
        <v>0</v>
      </c>
      <c r="AF18" s="192">
        <f t="shared" si="23"/>
        <v>0</v>
      </c>
      <c r="AG18" s="188">
        <f t="shared" si="7"/>
        <v>0</v>
      </c>
      <c r="AH18" s="162" t="str">
        <f t="shared" si="8"/>
        <v>-</v>
      </c>
      <c r="AI18" s="208" t="str">
        <f t="shared" si="9"/>
        <v>-</v>
      </c>
      <c r="AJ18" s="34"/>
      <c r="AS18" s="97"/>
      <c r="AT18" s="294"/>
      <c r="AU18" s="288"/>
      <c r="AV18" s="293"/>
      <c r="AW18" s="293"/>
      <c r="AX18" s="293"/>
      <c r="AY18" s="293"/>
      <c r="AZ18" s="293"/>
      <c r="BA18" s="293"/>
      <c r="BB18" s="86"/>
      <c r="BC18" s="86"/>
      <c r="BD18" s="86"/>
      <c r="BE18" s="86"/>
      <c r="BF18" s="86"/>
      <c r="BG18" s="86"/>
      <c r="BH18" s="293"/>
      <c r="BI18" s="293"/>
      <c r="BJ18" s="293"/>
      <c r="BK18" s="293"/>
      <c r="BL18" s="293"/>
      <c r="BM18" s="293"/>
      <c r="BN18" s="289"/>
      <c r="BO18" s="86"/>
    </row>
    <row r="19" spans="1:67" x14ac:dyDescent="0.25">
      <c r="A19" s="34"/>
      <c r="B19" s="54" t="s">
        <v>78</v>
      </c>
      <c r="C19" s="150" t="s">
        <v>84</v>
      </c>
      <c r="D19" s="56"/>
      <c r="E19" s="56">
        <f t="shared" si="24"/>
        <v>0</v>
      </c>
      <c r="F19" s="56">
        <f t="shared" si="25"/>
        <v>1</v>
      </c>
      <c r="G19" s="56">
        <f t="shared" si="26"/>
        <v>4</v>
      </c>
      <c r="H19" s="56">
        <f t="shared" si="27"/>
        <v>0</v>
      </c>
      <c r="I19" s="56">
        <f t="shared" si="28"/>
        <v>0</v>
      </c>
      <c r="J19" s="56">
        <f t="shared" si="29"/>
        <v>1</v>
      </c>
      <c r="K19" s="57"/>
      <c r="L19" s="56">
        <f t="shared" si="30"/>
        <v>3</v>
      </c>
      <c r="M19" s="56">
        <f t="shared" si="31"/>
        <v>4</v>
      </c>
      <c r="N19" s="56">
        <f t="shared" si="32"/>
        <v>1</v>
      </c>
      <c r="O19" s="56">
        <f t="shared" si="33"/>
        <v>1</v>
      </c>
      <c r="P19" s="56">
        <f t="shared" si="34"/>
        <v>0</v>
      </c>
      <c r="Q19" s="56">
        <f t="shared" si="35"/>
        <v>0</v>
      </c>
      <c r="R19" s="56"/>
      <c r="S19" s="150" t="s">
        <v>13</v>
      </c>
      <c r="T19" s="34"/>
      <c r="U19" s="169" t="s">
        <v>83</v>
      </c>
      <c r="V19" s="332" t="s">
        <v>172</v>
      </c>
      <c r="W19" s="169">
        <f t="shared" si="0"/>
        <v>4</v>
      </c>
      <c r="X19" s="164">
        <f t="shared" si="1"/>
        <v>7</v>
      </c>
      <c r="Y19" s="164">
        <f t="shared" si="2"/>
        <v>6</v>
      </c>
      <c r="Z19" s="164">
        <f t="shared" si="3"/>
        <v>2</v>
      </c>
      <c r="AA19" s="164">
        <f>SUMIF($C$2:$C$123,V19,$I$2:$I$123)+SUMIF($S$2:$S$123,V19,$P$2:P$123)</f>
        <v>0</v>
      </c>
      <c r="AB19" s="174">
        <f t="shared" si="4"/>
        <v>2</v>
      </c>
      <c r="AC19" s="180">
        <f t="shared" si="5"/>
        <v>6</v>
      </c>
      <c r="AD19" s="183">
        <f t="shared" si="6"/>
        <v>0.5</v>
      </c>
      <c r="AE19" s="180">
        <f>IF(W19&gt;0,IF(AH19=MIN($AH$19:$AH$23),2,0),)</f>
        <v>2</v>
      </c>
      <c r="AF19" s="190">
        <f>IF(W19&gt;0,IF(AD19=MAX($AD$19:$AD$23),AC19+AE19+2,AC19+AE19),)</f>
        <v>8</v>
      </c>
      <c r="AG19" s="189">
        <f t="shared" si="7"/>
        <v>0</v>
      </c>
      <c r="AH19" s="165">
        <f t="shared" si="8"/>
        <v>1.5</v>
      </c>
      <c r="AI19" s="206">
        <f t="shared" si="9"/>
        <v>1.75</v>
      </c>
      <c r="AJ19" s="34"/>
      <c r="AS19" s="97"/>
      <c r="AT19" s="294"/>
      <c r="AU19" s="288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289"/>
      <c r="BO19" s="86"/>
    </row>
    <row r="20" spans="1:67" ht="14.45" customHeight="1" thickBot="1" x14ac:dyDescent="0.3">
      <c r="A20" s="34"/>
      <c r="B20" s="54" t="s">
        <v>79</v>
      </c>
      <c r="C20" s="150" t="s">
        <v>144</v>
      </c>
      <c r="D20" s="56"/>
      <c r="E20" s="56">
        <f t="shared" si="24"/>
        <v>0</v>
      </c>
      <c r="F20" s="56">
        <f t="shared" si="25"/>
        <v>1</v>
      </c>
      <c r="G20" s="56">
        <f t="shared" si="26"/>
        <v>4</v>
      </c>
      <c r="H20" s="56">
        <f t="shared" si="27"/>
        <v>0</v>
      </c>
      <c r="I20" s="56">
        <f t="shared" si="28"/>
        <v>0</v>
      </c>
      <c r="J20" s="56">
        <f t="shared" si="29"/>
        <v>1</v>
      </c>
      <c r="K20" s="57"/>
      <c r="L20" s="56">
        <f t="shared" si="30"/>
        <v>3</v>
      </c>
      <c r="M20" s="56">
        <f t="shared" si="31"/>
        <v>4</v>
      </c>
      <c r="N20" s="56">
        <f t="shared" si="32"/>
        <v>1</v>
      </c>
      <c r="O20" s="56">
        <f t="shared" si="33"/>
        <v>1</v>
      </c>
      <c r="P20" s="56">
        <f t="shared" si="34"/>
        <v>0</v>
      </c>
      <c r="Q20" s="56">
        <f t="shared" si="35"/>
        <v>0</v>
      </c>
      <c r="R20" s="56"/>
      <c r="S20" s="150" t="s">
        <v>14</v>
      </c>
      <c r="T20" s="34"/>
      <c r="U20" s="159" t="s">
        <v>83</v>
      </c>
      <c r="V20" s="333" t="s">
        <v>85</v>
      </c>
      <c r="W20" s="170">
        <f t="shared" si="0"/>
        <v>3</v>
      </c>
      <c r="X20" s="52">
        <f t="shared" si="1"/>
        <v>6</v>
      </c>
      <c r="Y20" s="52">
        <f t="shared" si="2"/>
        <v>5</v>
      </c>
      <c r="Z20" s="52">
        <f t="shared" si="3"/>
        <v>2</v>
      </c>
      <c r="AA20" s="52">
        <f>SUMIF($C$2:$C$123,V20,$I$2:$I$123)+SUMIF($S$2:$S$123,V20,$P$2:P$123)</f>
        <v>0</v>
      </c>
      <c r="AB20" s="171">
        <f t="shared" si="4"/>
        <v>1</v>
      </c>
      <c r="AC20" s="178">
        <f t="shared" si="5"/>
        <v>6</v>
      </c>
      <c r="AD20" s="181">
        <f t="shared" si="6"/>
        <v>0.66666666666666663</v>
      </c>
      <c r="AE20" s="178">
        <f>IF(W20&gt;0,IF(AH20=MIN($AH$19:$AH$23),2,0),)</f>
        <v>0</v>
      </c>
      <c r="AF20" s="191">
        <f>IF(W20&gt;0,IF(AD20=MAX($AD$19:$AD$23),AC20+AE20+2,AC20+AE20),)</f>
        <v>8</v>
      </c>
      <c r="AG20" s="187">
        <f t="shared" si="7"/>
        <v>1</v>
      </c>
      <c r="AH20" s="53">
        <f t="shared" si="8"/>
        <v>1.6666666666666667</v>
      </c>
      <c r="AI20" s="207">
        <f t="shared" si="9"/>
        <v>2</v>
      </c>
      <c r="AJ20" s="34"/>
      <c r="AS20" s="97"/>
      <c r="AT20" s="294"/>
      <c r="AU20" s="290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/>
      <c r="BM20" s="291"/>
      <c r="BN20" s="292"/>
      <c r="BO20" s="86"/>
    </row>
    <row r="21" spans="1:67" ht="15.75" customHeight="1" thickTop="1" x14ac:dyDescent="0.25">
      <c r="A21" s="34"/>
      <c r="B21" s="54" t="s">
        <v>80</v>
      </c>
      <c r="C21" s="150" t="s">
        <v>208</v>
      </c>
      <c r="D21" s="56"/>
      <c r="E21" s="56">
        <f t="shared" si="24"/>
        <v>0</v>
      </c>
      <c r="F21" s="56">
        <f t="shared" si="25"/>
        <v>1</v>
      </c>
      <c r="G21" s="56">
        <f t="shared" si="26"/>
        <v>4</v>
      </c>
      <c r="H21" s="56">
        <f t="shared" si="27"/>
        <v>0</v>
      </c>
      <c r="I21" s="56">
        <f t="shared" si="28"/>
        <v>0</v>
      </c>
      <c r="J21" s="56">
        <f t="shared" si="29"/>
        <v>1</v>
      </c>
      <c r="K21" s="57"/>
      <c r="L21" s="56">
        <f t="shared" si="30"/>
        <v>3</v>
      </c>
      <c r="M21" s="56">
        <f t="shared" si="31"/>
        <v>4</v>
      </c>
      <c r="N21" s="56">
        <f t="shared" si="32"/>
        <v>1</v>
      </c>
      <c r="O21" s="56">
        <f t="shared" si="33"/>
        <v>1</v>
      </c>
      <c r="P21" s="56">
        <f t="shared" si="34"/>
        <v>0</v>
      </c>
      <c r="Q21" s="56">
        <f t="shared" si="35"/>
        <v>0</v>
      </c>
      <c r="R21" s="56">
        <v>2</v>
      </c>
      <c r="S21" s="150" t="s">
        <v>209</v>
      </c>
      <c r="T21" s="34"/>
      <c r="U21" s="159" t="s">
        <v>83</v>
      </c>
      <c r="V21" s="197"/>
      <c r="W21" s="170">
        <f t="shared" si="0"/>
        <v>0</v>
      </c>
      <c r="X21" s="52">
        <f t="shared" si="1"/>
        <v>0</v>
      </c>
      <c r="Y21" s="52">
        <f t="shared" si="2"/>
        <v>0</v>
      </c>
      <c r="Z21" s="52">
        <f t="shared" si="3"/>
        <v>0</v>
      </c>
      <c r="AA21" s="52">
        <f>SUMIF($C$2:$C$123,V21,$I$2:$I$123)+SUMIF($S$2:$S$123,V21,$P$2:P$123)</f>
        <v>0</v>
      </c>
      <c r="AB21" s="171">
        <f t="shared" si="4"/>
        <v>0</v>
      </c>
      <c r="AC21" s="178">
        <f t="shared" si="5"/>
        <v>0</v>
      </c>
      <c r="AD21" s="181" t="str">
        <f t="shared" si="6"/>
        <v>-</v>
      </c>
      <c r="AE21" s="178">
        <f>IF(W21&gt;0,IF(AH21=MIN($AH$19:$AH$23),2,0),)</f>
        <v>0</v>
      </c>
      <c r="AF21" s="191">
        <f>IF(W21&gt;0,IF(AD21=MAX($AD$19:$AD$23),AC21+AE21+2,AC21+AE21),)</f>
        <v>0</v>
      </c>
      <c r="AG21" s="187">
        <f t="shared" si="7"/>
        <v>0</v>
      </c>
      <c r="AH21" s="53" t="str">
        <f t="shared" si="8"/>
        <v>-</v>
      </c>
      <c r="AI21" s="207" t="str">
        <f t="shared" si="9"/>
        <v>-</v>
      </c>
      <c r="AJ21" s="34"/>
      <c r="AS21" s="97"/>
      <c r="AT21" s="294"/>
      <c r="AU21" s="288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289"/>
      <c r="BO21" s="86"/>
    </row>
    <row r="22" spans="1:67" ht="15.75" customHeight="1" x14ac:dyDescent="0.25">
      <c r="A22" s="34"/>
      <c r="B22" s="54" t="s">
        <v>83</v>
      </c>
      <c r="C22" s="150" t="s">
        <v>85</v>
      </c>
      <c r="D22" s="56">
        <v>1</v>
      </c>
      <c r="E22" s="56">
        <f t="shared" si="24"/>
        <v>0</v>
      </c>
      <c r="F22" s="56">
        <f t="shared" si="25"/>
        <v>1</v>
      </c>
      <c r="G22" s="56">
        <f t="shared" si="26"/>
        <v>4</v>
      </c>
      <c r="H22" s="56">
        <f t="shared" si="27"/>
        <v>0</v>
      </c>
      <c r="I22" s="56">
        <f t="shared" si="28"/>
        <v>0</v>
      </c>
      <c r="J22" s="56">
        <f t="shared" si="29"/>
        <v>1</v>
      </c>
      <c r="K22" s="57"/>
      <c r="L22" s="56">
        <f t="shared" si="30"/>
        <v>3</v>
      </c>
      <c r="M22" s="56">
        <f t="shared" si="31"/>
        <v>4</v>
      </c>
      <c r="N22" s="56">
        <f t="shared" si="32"/>
        <v>1</v>
      </c>
      <c r="O22" s="56">
        <f t="shared" si="33"/>
        <v>1</v>
      </c>
      <c r="P22" s="56">
        <f t="shared" si="34"/>
        <v>0</v>
      </c>
      <c r="Q22" s="56">
        <f t="shared" si="35"/>
        <v>0</v>
      </c>
      <c r="R22" s="56"/>
      <c r="S22" s="150" t="s">
        <v>172</v>
      </c>
      <c r="T22" s="34"/>
      <c r="U22" s="159" t="s">
        <v>83</v>
      </c>
      <c r="V22" s="197"/>
      <c r="W22" s="170">
        <f t="shared" si="0"/>
        <v>0</v>
      </c>
      <c r="X22" s="52">
        <f t="shared" si="1"/>
        <v>0</v>
      </c>
      <c r="Y22" s="52">
        <f t="shared" si="2"/>
        <v>0</v>
      </c>
      <c r="Z22" s="52">
        <f t="shared" si="3"/>
        <v>0</v>
      </c>
      <c r="AA22" s="52">
        <f>SUMIF($C$2:$C$123,V22,$I$2:$I$123)+SUMIF($S$2:$S$123,V22,$P$2:P$123)</f>
        <v>0</v>
      </c>
      <c r="AB22" s="171">
        <f t="shared" si="4"/>
        <v>0</v>
      </c>
      <c r="AC22" s="178">
        <f t="shared" si="5"/>
        <v>0</v>
      </c>
      <c r="AD22" s="181" t="str">
        <f t="shared" si="6"/>
        <v>-</v>
      </c>
      <c r="AE22" s="178">
        <f>IF(W22&gt;0,IF(AH22=MIN($AH$19:$AH$23),2,0),)</f>
        <v>0</v>
      </c>
      <c r="AF22" s="191">
        <f>IF(W22&gt;0,IF(AD22=MAX($AD$19:$AD$23),AC22+AE22+2,AC22+AE22),)</f>
        <v>0</v>
      </c>
      <c r="AG22" s="187">
        <f t="shared" si="7"/>
        <v>0</v>
      </c>
      <c r="AH22" s="53" t="str">
        <f t="shared" si="8"/>
        <v>-</v>
      </c>
      <c r="AI22" s="207" t="str">
        <f t="shared" si="9"/>
        <v>-</v>
      </c>
      <c r="AJ22" s="34"/>
      <c r="AS22" s="97"/>
      <c r="AT22" s="294"/>
      <c r="AU22" s="288"/>
      <c r="AV22" s="86"/>
      <c r="AW22" s="86"/>
      <c r="AX22" s="86"/>
      <c r="AY22" s="86"/>
      <c r="AZ22" s="86"/>
      <c r="BA22" s="86"/>
      <c r="BB22" s="424" t="s">
        <v>190</v>
      </c>
      <c r="BC22" s="424"/>
      <c r="BD22" s="424"/>
      <c r="BE22" s="424"/>
      <c r="BF22" s="424"/>
      <c r="BG22" s="424"/>
      <c r="BH22" s="86"/>
      <c r="BI22" s="86"/>
      <c r="BJ22" s="86"/>
      <c r="BK22" s="86"/>
      <c r="BL22" s="86"/>
      <c r="BM22" s="86"/>
      <c r="BN22" s="289"/>
      <c r="BO22" s="86"/>
    </row>
    <row r="23" spans="1:67" ht="15.75" customHeight="1" thickBot="1" x14ac:dyDescent="0.3">
      <c r="A23" s="34"/>
      <c r="B23" s="54" t="s">
        <v>86</v>
      </c>
      <c r="C23" s="150" t="s">
        <v>197</v>
      </c>
      <c r="D23" s="56"/>
      <c r="E23" s="56">
        <f t="shared" si="24"/>
        <v>0</v>
      </c>
      <c r="F23" s="56">
        <f t="shared" si="25"/>
        <v>1</v>
      </c>
      <c r="G23" s="56">
        <f t="shared" si="26"/>
        <v>4</v>
      </c>
      <c r="H23" s="56">
        <f t="shared" si="27"/>
        <v>0</v>
      </c>
      <c r="I23" s="56">
        <f t="shared" si="28"/>
        <v>0</v>
      </c>
      <c r="J23" s="56">
        <f t="shared" si="29"/>
        <v>1</v>
      </c>
      <c r="K23" s="57"/>
      <c r="L23" s="56">
        <f t="shared" si="30"/>
        <v>3</v>
      </c>
      <c r="M23" s="56">
        <f t="shared" si="31"/>
        <v>4</v>
      </c>
      <c r="N23" s="56">
        <f t="shared" si="32"/>
        <v>1</v>
      </c>
      <c r="O23" s="56">
        <f t="shared" si="33"/>
        <v>1</v>
      </c>
      <c r="P23" s="56">
        <f t="shared" si="34"/>
        <v>0</v>
      </c>
      <c r="Q23" s="56">
        <f t="shared" si="35"/>
        <v>0</v>
      </c>
      <c r="R23" s="56">
        <v>1</v>
      </c>
      <c r="S23" s="150" t="s">
        <v>175</v>
      </c>
      <c r="T23" s="34"/>
      <c r="U23" s="160" t="s">
        <v>83</v>
      </c>
      <c r="V23" s="198"/>
      <c r="W23" s="172">
        <f t="shared" si="0"/>
        <v>0</v>
      </c>
      <c r="X23" s="161">
        <f t="shared" si="1"/>
        <v>0</v>
      </c>
      <c r="Y23" s="161">
        <f t="shared" si="2"/>
        <v>0</v>
      </c>
      <c r="Z23" s="161">
        <f t="shared" si="3"/>
        <v>0</v>
      </c>
      <c r="AA23" s="161">
        <f>SUMIF($C$2:$C$123,V23,$I$2:$I$123)+SUMIF($S$2:$S$123,V23,$P$2:P$123)</f>
        <v>0</v>
      </c>
      <c r="AB23" s="173">
        <f t="shared" si="4"/>
        <v>0</v>
      </c>
      <c r="AC23" s="179">
        <f t="shared" si="5"/>
        <v>0</v>
      </c>
      <c r="AD23" s="182" t="str">
        <f t="shared" si="6"/>
        <v>-</v>
      </c>
      <c r="AE23" s="179">
        <f>IF(W23&gt;0,IF(AH23=MIN($AH$19:$AH$23),2,0),)</f>
        <v>0</v>
      </c>
      <c r="AF23" s="192">
        <f>IF(W23&gt;0,IF(AD23=MAX($AD$19:$AD$23),AC23+AE23+2,AC23+AE23),)</f>
        <v>0</v>
      </c>
      <c r="AG23" s="188">
        <f t="shared" si="7"/>
        <v>0</v>
      </c>
      <c r="AH23" s="162" t="str">
        <f t="shared" si="8"/>
        <v>-</v>
      </c>
      <c r="AI23" s="208" t="str">
        <f t="shared" si="9"/>
        <v>-</v>
      </c>
      <c r="AJ23" s="34"/>
      <c r="AS23" s="97"/>
      <c r="AT23" s="294"/>
      <c r="AU23" s="288"/>
      <c r="AV23" s="86"/>
      <c r="AW23" s="86"/>
      <c r="AX23" s="86"/>
      <c r="AY23" s="86"/>
      <c r="AZ23" s="86"/>
      <c r="BA23" s="86"/>
      <c r="BB23" s="448" t="s">
        <v>211</v>
      </c>
      <c r="BC23" s="448"/>
      <c r="BD23" s="448"/>
      <c r="BE23" s="448"/>
      <c r="BF23" s="448"/>
      <c r="BG23" s="448"/>
      <c r="BH23" s="86"/>
      <c r="BI23" s="86"/>
      <c r="BJ23" s="86"/>
      <c r="BK23" s="86"/>
      <c r="BL23" s="86"/>
      <c r="BM23" s="86"/>
      <c r="BN23" s="289"/>
      <c r="BO23" s="86"/>
    </row>
    <row r="24" spans="1:67" ht="15.75" customHeight="1" x14ac:dyDescent="0.25">
      <c r="A24" s="34"/>
      <c r="B24" s="54" t="s">
        <v>86</v>
      </c>
      <c r="C24" s="150" t="s">
        <v>147</v>
      </c>
      <c r="D24" s="56"/>
      <c r="E24" s="56">
        <f t="shared" si="24"/>
        <v>0</v>
      </c>
      <c r="F24" s="56">
        <f t="shared" si="25"/>
        <v>1</v>
      </c>
      <c r="G24" s="56">
        <f t="shared" si="26"/>
        <v>4</v>
      </c>
      <c r="H24" s="56">
        <f t="shared" si="27"/>
        <v>0</v>
      </c>
      <c r="I24" s="56">
        <f t="shared" si="28"/>
        <v>0</v>
      </c>
      <c r="J24" s="56">
        <f t="shared" si="29"/>
        <v>1</v>
      </c>
      <c r="K24" s="57"/>
      <c r="L24" s="56">
        <f t="shared" si="30"/>
        <v>3</v>
      </c>
      <c r="M24" s="56">
        <f t="shared" si="31"/>
        <v>4</v>
      </c>
      <c r="N24" s="56">
        <f t="shared" si="32"/>
        <v>1</v>
      </c>
      <c r="O24" s="56">
        <f t="shared" si="33"/>
        <v>1</v>
      </c>
      <c r="P24" s="56">
        <f t="shared" si="34"/>
        <v>0</v>
      </c>
      <c r="Q24" s="56">
        <f t="shared" si="35"/>
        <v>0</v>
      </c>
      <c r="R24" s="56">
        <v>1</v>
      </c>
      <c r="S24" s="150" t="s">
        <v>119</v>
      </c>
      <c r="T24" s="34"/>
      <c r="U24" s="163" t="s">
        <v>86</v>
      </c>
      <c r="V24" s="334" t="s">
        <v>147</v>
      </c>
      <c r="W24" s="169">
        <f t="shared" si="0"/>
        <v>4</v>
      </c>
      <c r="X24" s="164">
        <f t="shared" si="1"/>
        <v>6</v>
      </c>
      <c r="Y24" s="164">
        <f t="shared" si="2"/>
        <v>7</v>
      </c>
      <c r="Z24" s="164">
        <f t="shared" si="3"/>
        <v>2</v>
      </c>
      <c r="AA24" s="164">
        <f>SUMIF($C$2:$C$123,V24,$I$2:$I$123)+SUMIF($S$2:$S$123,V24,$P$2:P$123)</f>
        <v>0</v>
      </c>
      <c r="AB24" s="174">
        <f t="shared" si="4"/>
        <v>2</v>
      </c>
      <c r="AC24" s="180">
        <f t="shared" si="5"/>
        <v>6</v>
      </c>
      <c r="AD24" s="183">
        <f t="shared" si="6"/>
        <v>0.5</v>
      </c>
      <c r="AE24" s="180">
        <f t="shared" ref="AE24:AE31" si="36">IF(W24&gt;0,IF(OR(LARGE($AI$24:$AI$31,2)=AI24,LARGE($AI$24:$AI$31,1)=AI24),2,0),)</f>
        <v>0</v>
      </c>
      <c r="AF24" s="190">
        <f t="shared" ref="AF24:AF31" si="37">IF(W24&gt;0,IF(OR(LARGE($AD$24:$AD$31,2)=AD24,LARGE($AD$24:$AD$31,1)=AD24),AC24+AE24+2,AC24+AE24),)</f>
        <v>8</v>
      </c>
      <c r="AG24" s="189">
        <f t="shared" si="7"/>
        <v>1</v>
      </c>
      <c r="AH24" s="165">
        <f t="shared" si="8"/>
        <v>1.75</v>
      </c>
      <c r="AI24" s="206">
        <f t="shared" si="9"/>
        <v>1.5</v>
      </c>
      <c r="AJ24" s="34"/>
      <c r="AS24" s="97"/>
      <c r="AT24" s="294"/>
      <c r="AU24" s="288"/>
      <c r="AV24" s="86"/>
      <c r="AW24" s="86"/>
      <c r="AX24" s="86"/>
      <c r="AY24" s="86"/>
      <c r="AZ24" s="86"/>
      <c r="BA24" s="86"/>
      <c r="BB24" s="448"/>
      <c r="BC24" s="448"/>
      <c r="BD24" s="448"/>
      <c r="BE24" s="448"/>
      <c r="BF24" s="448"/>
      <c r="BG24" s="448"/>
      <c r="BH24" s="86"/>
      <c r="BI24" s="86"/>
      <c r="BJ24" s="86"/>
      <c r="BK24" s="86"/>
      <c r="BL24" s="86"/>
      <c r="BM24" s="86"/>
      <c r="BN24" s="289"/>
      <c r="BO24" s="86"/>
    </row>
    <row r="25" spans="1:67" ht="15.75" customHeight="1" thickBot="1" x14ac:dyDescent="0.3">
      <c r="A25" s="34"/>
      <c r="B25" s="59" t="s">
        <v>16</v>
      </c>
      <c r="C25" s="150" t="s">
        <v>15</v>
      </c>
      <c r="D25" s="56"/>
      <c r="E25" s="56">
        <f t="shared" si="24"/>
        <v>0</v>
      </c>
      <c r="F25" s="56">
        <f t="shared" si="25"/>
        <v>1</v>
      </c>
      <c r="G25" s="56">
        <f t="shared" si="26"/>
        <v>4</v>
      </c>
      <c r="H25" s="56">
        <f t="shared" si="27"/>
        <v>0</v>
      </c>
      <c r="I25" s="56">
        <f t="shared" si="28"/>
        <v>0</v>
      </c>
      <c r="J25" s="56">
        <f t="shared" si="29"/>
        <v>1</v>
      </c>
      <c r="K25" s="57"/>
      <c r="L25" s="56">
        <f t="shared" si="30"/>
        <v>3</v>
      </c>
      <c r="M25" s="56">
        <f t="shared" si="31"/>
        <v>4</v>
      </c>
      <c r="N25" s="56">
        <f t="shared" si="32"/>
        <v>1</v>
      </c>
      <c r="O25" s="56">
        <f t="shared" si="33"/>
        <v>1</v>
      </c>
      <c r="P25" s="56">
        <f t="shared" si="34"/>
        <v>0</v>
      </c>
      <c r="Q25" s="56">
        <f t="shared" si="35"/>
        <v>0</v>
      </c>
      <c r="R25" s="56"/>
      <c r="S25" s="150" t="s">
        <v>207</v>
      </c>
      <c r="T25" s="34"/>
      <c r="U25" s="166" t="s">
        <v>86</v>
      </c>
      <c r="V25" s="335" t="s">
        <v>119</v>
      </c>
      <c r="W25" s="170">
        <f t="shared" si="0"/>
        <v>4</v>
      </c>
      <c r="X25" s="52">
        <f t="shared" si="1"/>
        <v>7</v>
      </c>
      <c r="Y25" s="52">
        <f t="shared" si="2"/>
        <v>6</v>
      </c>
      <c r="Z25" s="52">
        <f t="shared" si="3"/>
        <v>2</v>
      </c>
      <c r="AA25" s="52">
        <f>SUMIF($C$2:$C$123,V25,$I$2:$I$123)+SUMIF($S$2:$S$123,V25,$P$2:P$123)</f>
        <v>0</v>
      </c>
      <c r="AB25" s="171">
        <f t="shared" si="4"/>
        <v>2</v>
      </c>
      <c r="AC25" s="178">
        <f t="shared" si="5"/>
        <v>6</v>
      </c>
      <c r="AD25" s="181">
        <f t="shared" si="6"/>
        <v>0.5</v>
      </c>
      <c r="AE25" s="178">
        <f t="shared" si="36"/>
        <v>2</v>
      </c>
      <c r="AF25" s="191">
        <f t="shared" si="37"/>
        <v>10</v>
      </c>
      <c r="AG25" s="187">
        <f t="shared" si="7"/>
        <v>1</v>
      </c>
      <c r="AH25" s="53">
        <f t="shared" si="8"/>
        <v>1.5</v>
      </c>
      <c r="AI25" s="207">
        <f t="shared" si="9"/>
        <v>1.75</v>
      </c>
      <c r="AJ25" s="34"/>
      <c r="AS25" s="97"/>
      <c r="AT25" s="294"/>
      <c r="AU25" s="288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289"/>
      <c r="BO25" s="86"/>
    </row>
    <row r="26" spans="1:67" ht="15.75" customHeight="1" thickTop="1" x14ac:dyDescent="0.25">
      <c r="A26" s="34"/>
      <c r="B26" s="60" t="s">
        <v>95</v>
      </c>
      <c r="C26" s="61"/>
      <c r="D26" s="62"/>
      <c r="E26" s="56">
        <f t="shared" si="24"/>
        <v>0</v>
      </c>
      <c r="F26" s="56">
        <f t="shared" si="25"/>
        <v>1</v>
      </c>
      <c r="G26" s="56">
        <f t="shared" si="26"/>
        <v>4</v>
      </c>
      <c r="H26" s="56">
        <f t="shared" si="27"/>
        <v>0</v>
      </c>
      <c r="I26" s="56">
        <f t="shared" si="28"/>
        <v>0</v>
      </c>
      <c r="J26" s="56">
        <f t="shared" si="29"/>
        <v>0</v>
      </c>
      <c r="K26" s="57"/>
      <c r="L26" s="56">
        <f t="shared" si="30"/>
        <v>0</v>
      </c>
      <c r="M26" s="56">
        <f t="shared" si="31"/>
        <v>4</v>
      </c>
      <c r="N26" s="56">
        <f t="shared" si="32"/>
        <v>1</v>
      </c>
      <c r="O26" s="56">
        <f t="shared" si="33"/>
        <v>0</v>
      </c>
      <c r="P26" s="56">
        <f t="shared" si="34"/>
        <v>0</v>
      </c>
      <c r="Q26" s="56">
        <f t="shared" si="35"/>
        <v>0</v>
      </c>
      <c r="R26" s="63"/>
      <c r="S26" s="61"/>
      <c r="T26" s="34"/>
      <c r="U26" s="166" t="s">
        <v>86</v>
      </c>
      <c r="V26" s="335" t="s">
        <v>197</v>
      </c>
      <c r="W26" s="170">
        <f t="shared" si="0"/>
        <v>3</v>
      </c>
      <c r="X26" s="52">
        <f t="shared" si="1"/>
        <v>3</v>
      </c>
      <c r="Y26" s="52">
        <f t="shared" si="2"/>
        <v>6</v>
      </c>
      <c r="Z26" s="52">
        <f t="shared" si="3"/>
        <v>1</v>
      </c>
      <c r="AA26" s="52">
        <f>SUMIF($C$2:$C$123,V26,$I$2:$I$123)+SUMIF($S$2:$S$123,V26,$P$2:P$123)</f>
        <v>0</v>
      </c>
      <c r="AB26" s="171">
        <f t="shared" si="4"/>
        <v>2</v>
      </c>
      <c r="AC26" s="178">
        <f t="shared" si="5"/>
        <v>3</v>
      </c>
      <c r="AD26" s="181">
        <f t="shared" si="6"/>
        <v>0.33333333333333331</v>
      </c>
      <c r="AE26" s="178">
        <f t="shared" si="36"/>
        <v>0</v>
      </c>
      <c r="AF26" s="191">
        <f t="shared" si="37"/>
        <v>3</v>
      </c>
      <c r="AG26" s="187">
        <f t="shared" si="7"/>
        <v>0</v>
      </c>
      <c r="AH26" s="53">
        <f t="shared" si="8"/>
        <v>2</v>
      </c>
      <c r="AI26" s="207">
        <f t="shared" si="9"/>
        <v>1</v>
      </c>
      <c r="AJ26" s="34"/>
      <c r="AS26" s="97"/>
      <c r="AT26" s="294"/>
      <c r="AU26" s="288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289"/>
      <c r="BO26" s="86"/>
    </row>
    <row r="27" spans="1:67" ht="15.75" customHeight="1" thickBot="1" x14ac:dyDescent="0.3">
      <c r="A27" s="34"/>
      <c r="B27" s="64" t="s">
        <v>95</v>
      </c>
      <c r="C27" s="65"/>
      <c r="D27" s="66"/>
      <c r="E27" s="67">
        <f t="shared" si="24"/>
        <v>0</v>
      </c>
      <c r="F27" s="67">
        <f t="shared" si="25"/>
        <v>1</v>
      </c>
      <c r="G27" s="67">
        <f t="shared" si="26"/>
        <v>4</v>
      </c>
      <c r="H27" s="67">
        <f t="shared" si="27"/>
        <v>0</v>
      </c>
      <c r="I27" s="67">
        <f t="shared" si="28"/>
        <v>0</v>
      </c>
      <c r="J27" s="67">
        <f t="shared" si="29"/>
        <v>0</v>
      </c>
      <c r="K27" s="68"/>
      <c r="L27" s="67">
        <f t="shared" si="30"/>
        <v>0</v>
      </c>
      <c r="M27" s="67">
        <f t="shared" si="31"/>
        <v>4</v>
      </c>
      <c r="N27" s="67">
        <f t="shared" si="32"/>
        <v>1</v>
      </c>
      <c r="O27" s="67">
        <f t="shared" si="33"/>
        <v>0</v>
      </c>
      <c r="P27" s="67">
        <f t="shared" si="34"/>
        <v>0</v>
      </c>
      <c r="Q27" s="67">
        <f t="shared" si="35"/>
        <v>0</v>
      </c>
      <c r="R27" s="69"/>
      <c r="S27" s="65"/>
      <c r="T27" s="34"/>
      <c r="U27" s="166" t="s">
        <v>86</v>
      </c>
      <c r="V27" s="335" t="s">
        <v>175</v>
      </c>
      <c r="W27" s="170">
        <f t="shared" si="0"/>
        <v>4</v>
      </c>
      <c r="X27" s="52">
        <f t="shared" si="1"/>
        <v>7</v>
      </c>
      <c r="Y27" s="52">
        <f t="shared" si="2"/>
        <v>6</v>
      </c>
      <c r="Z27" s="52">
        <f t="shared" si="3"/>
        <v>2</v>
      </c>
      <c r="AA27" s="52">
        <f>SUMIF($C$2:$C$123,V27,$I$2:$I$123)+SUMIF($S$2:$S$123,V27,$P$2:P$123)</f>
        <v>0</v>
      </c>
      <c r="AB27" s="171">
        <f t="shared" si="4"/>
        <v>2</v>
      </c>
      <c r="AC27" s="178">
        <f t="shared" si="5"/>
        <v>6</v>
      </c>
      <c r="AD27" s="181">
        <f t="shared" si="6"/>
        <v>0.5</v>
      </c>
      <c r="AE27" s="178">
        <f t="shared" si="36"/>
        <v>2</v>
      </c>
      <c r="AF27" s="191">
        <f t="shared" si="37"/>
        <v>10</v>
      </c>
      <c r="AG27" s="187">
        <f t="shared" si="7"/>
        <v>2</v>
      </c>
      <c r="AH27" s="53">
        <f t="shared" si="8"/>
        <v>1.5</v>
      </c>
      <c r="AI27" s="207">
        <f t="shared" si="9"/>
        <v>1.75</v>
      </c>
      <c r="AJ27" s="34"/>
      <c r="AS27" s="97"/>
      <c r="AT27" s="294"/>
      <c r="AU27" s="423" t="s">
        <v>191</v>
      </c>
      <c r="AV27" s="424"/>
      <c r="AW27" s="424"/>
      <c r="AX27" s="424"/>
      <c r="AY27" s="424"/>
      <c r="AZ27" s="424"/>
      <c r="BA27" s="86"/>
      <c r="BB27" s="86"/>
      <c r="BC27" s="86"/>
      <c r="BD27" s="86"/>
      <c r="BE27" s="86"/>
      <c r="BF27" s="86"/>
      <c r="BG27" s="86"/>
      <c r="BH27" s="86"/>
      <c r="BI27" s="424" t="s">
        <v>192</v>
      </c>
      <c r="BJ27" s="424"/>
      <c r="BK27" s="424"/>
      <c r="BL27" s="424"/>
      <c r="BM27" s="424"/>
      <c r="BN27" s="427"/>
      <c r="BO27" s="86"/>
    </row>
    <row r="28" spans="1:67" ht="15.75" customHeight="1" thickTop="1" thickBot="1" x14ac:dyDescent="0.3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4"/>
      <c r="U28" s="159" t="s">
        <v>86</v>
      </c>
      <c r="V28" s="197"/>
      <c r="W28" s="170">
        <f t="shared" si="0"/>
        <v>0</v>
      </c>
      <c r="X28" s="52">
        <f t="shared" si="1"/>
        <v>0</v>
      </c>
      <c r="Y28" s="52">
        <f t="shared" si="2"/>
        <v>0</v>
      </c>
      <c r="Z28" s="52">
        <f t="shared" si="3"/>
        <v>0</v>
      </c>
      <c r="AA28" s="52">
        <f>SUMIF($C$2:$C$123,V28,$I$2:$I$123)+SUMIF($S$2:$S$123,V28,$P$2:P$123)</f>
        <v>0</v>
      </c>
      <c r="AB28" s="171">
        <f t="shared" si="4"/>
        <v>0</v>
      </c>
      <c r="AC28" s="178">
        <f t="shared" si="5"/>
        <v>0</v>
      </c>
      <c r="AD28" s="181" t="str">
        <f t="shared" si="6"/>
        <v>-</v>
      </c>
      <c r="AE28" s="178">
        <f t="shared" si="36"/>
        <v>0</v>
      </c>
      <c r="AF28" s="191">
        <f t="shared" si="37"/>
        <v>0</v>
      </c>
      <c r="AG28" s="187">
        <f t="shared" si="7"/>
        <v>0</v>
      </c>
      <c r="AH28" s="53" t="str">
        <f t="shared" si="8"/>
        <v>-</v>
      </c>
      <c r="AI28" s="207" t="str">
        <f t="shared" si="9"/>
        <v>-</v>
      </c>
      <c r="AJ28" s="34"/>
      <c r="AS28" s="97"/>
      <c r="AT28" s="294"/>
      <c r="AU28" s="425" t="s">
        <v>210</v>
      </c>
      <c r="AV28" s="426"/>
      <c r="AW28" s="426"/>
      <c r="AX28" s="426"/>
      <c r="AY28" s="426"/>
      <c r="AZ28" s="426"/>
      <c r="BA28" s="86"/>
      <c r="BB28" s="86"/>
      <c r="BC28" s="86"/>
      <c r="BD28" s="86"/>
      <c r="BE28" s="86"/>
      <c r="BF28" s="86"/>
      <c r="BG28" s="86"/>
      <c r="BH28" s="86"/>
      <c r="BI28" s="426" t="s">
        <v>14</v>
      </c>
      <c r="BJ28" s="426"/>
      <c r="BK28" s="426"/>
      <c r="BL28" s="426"/>
      <c r="BM28" s="426"/>
      <c r="BN28" s="428"/>
      <c r="BO28" s="86"/>
    </row>
    <row r="29" spans="1:67" ht="15.75" customHeight="1" thickTop="1" thickBot="1" x14ac:dyDescent="0.3">
      <c r="A29" s="34"/>
      <c r="B29" s="42"/>
      <c r="C29" s="43"/>
      <c r="D29" s="44"/>
      <c r="E29" s="44"/>
      <c r="F29" s="44"/>
      <c r="G29" s="44"/>
      <c r="H29" s="44"/>
      <c r="I29" s="44"/>
      <c r="J29" s="44"/>
      <c r="K29" s="44" t="s">
        <v>97</v>
      </c>
      <c r="L29" s="44"/>
      <c r="M29" s="44"/>
      <c r="N29" s="44"/>
      <c r="O29" s="44"/>
      <c r="P29" s="44"/>
      <c r="Q29" s="44"/>
      <c r="R29" s="44"/>
      <c r="S29" s="46"/>
      <c r="T29" s="34"/>
      <c r="U29" s="159" t="s">
        <v>86</v>
      </c>
      <c r="V29" s="197"/>
      <c r="W29" s="170">
        <f t="shared" si="0"/>
        <v>0</v>
      </c>
      <c r="X29" s="52">
        <f t="shared" si="1"/>
        <v>0</v>
      </c>
      <c r="Y29" s="52">
        <f t="shared" si="2"/>
        <v>0</v>
      </c>
      <c r="Z29" s="52">
        <f t="shared" si="3"/>
        <v>0</v>
      </c>
      <c r="AA29" s="52">
        <f>SUMIF($C$2:$C$123,V29,$I$2:$I$123)+SUMIF($S$2:$S$123,V29,$P$2:P$123)</f>
        <v>0</v>
      </c>
      <c r="AB29" s="171">
        <f t="shared" si="4"/>
        <v>0</v>
      </c>
      <c r="AC29" s="178">
        <f t="shared" si="5"/>
        <v>0</v>
      </c>
      <c r="AD29" s="181" t="str">
        <f t="shared" si="6"/>
        <v>-</v>
      </c>
      <c r="AE29" s="178">
        <f t="shared" si="36"/>
        <v>0</v>
      </c>
      <c r="AF29" s="191">
        <f t="shared" si="37"/>
        <v>0</v>
      </c>
      <c r="AG29" s="187">
        <f t="shared" si="7"/>
        <v>0</v>
      </c>
      <c r="AH29" s="53" t="str">
        <f t="shared" si="8"/>
        <v>-</v>
      </c>
      <c r="AI29" s="207" t="str">
        <f t="shared" si="9"/>
        <v>-</v>
      </c>
      <c r="AJ29" s="34"/>
      <c r="AS29" s="97"/>
      <c r="AT29" s="294"/>
      <c r="AU29" s="425"/>
      <c r="AV29" s="426"/>
      <c r="AW29" s="426"/>
      <c r="AX29" s="426"/>
      <c r="AY29" s="426"/>
      <c r="AZ29" s="426"/>
      <c r="BA29" s="86"/>
      <c r="BB29" s="86"/>
      <c r="BC29" s="86"/>
      <c r="BD29" s="86"/>
      <c r="BE29" s="86"/>
      <c r="BF29" s="86"/>
      <c r="BG29" s="86"/>
      <c r="BH29" s="86"/>
      <c r="BI29" s="426"/>
      <c r="BJ29" s="426"/>
      <c r="BK29" s="426"/>
      <c r="BL29" s="426"/>
      <c r="BM29" s="426"/>
      <c r="BN29" s="428"/>
      <c r="BO29" s="86"/>
    </row>
    <row r="30" spans="1:67" ht="15.75" customHeight="1" thickTop="1" thickBot="1" x14ac:dyDescent="0.3">
      <c r="A30" s="34"/>
      <c r="B30" s="47"/>
      <c r="C30" s="48" t="str">
        <f>C4</f>
        <v>Preto</v>
      </c>
      <c r="D30" s="49">
        <f>SUM(D31:D40)</f>
        <v>0</v>
      </c>
      <c r="E30" s="50" t="s">
        <v>20</v>
      </c>
      <c r="F30" s="50" t="s">
        <v>89</v>
      </c>
      <c r="G30" s="50" t="s">
        <v>90</v>
      </c>
      <c r="H30" s="50" t="s">
        <v>83</v>
      </c>
      <c r="I30" s="50" t="s">
        <v>91</v>
      </c>
      <c r="J30" s="50" t="s">
        <v>92</v>
      </c>
      <c r="K30" s="50" t="s">
        <v>94</v>
      </c>
      <c r="L30" s="50" t="s">
        <v>20</v>
      </c>
      <c r="M30" s="50" t="s">
        <v>89</v>
      </c>
      <c r="N30" s="50" t="s">
        <v>90</v>
      </c>
      <c r="O30" s="50" t="s">
        <v>83</v>
      </c>
      <c r="P30" s="50" t="s">
        <v>91</v>
      </c>
      <c r="Q30" s="50" t="s">
        <v>92</v>
      </c>
      <c r="R30" s="49">
        <f>SUM(R31:R40)</f>
        <v>2</v>
      </c>
      <c r="S30" s="48" t="str">
        <f>S4</f>
        <v>Branco</v>
      </c>
      <c r="T30" s="34"/>
      <c r="U30" s="159" t="s">
        <v>86</v>
      </c>
      <c r="V30" s="197"/>
      <c r="W30" s="170">
        <f t="shared" si="0"/>
        <v>0</v>
      </c>
      <c r="X30" s="52">
        <f t="shared" si="1"/>
        <v>0</v>
      </c>
      <c r="Y30" s="52">
        <f t="shared" si="2"/>
        <v>0</v>
      </c>
      <c r="Z30" s="52">
        <f t="shared" si="3"/>
        <v>0</v>
      </c>
      <c r="AA30" s="52">
        <f>SUMIF($C$2:$C$123,V30,$I$2:$I$123)+SUMIF($S$2:$S$123,V30,$P$2:P$123)</f>
        <v>0</v>
      </c>
      <c r="AB30" s="171">
        <f t="shared" si="4"/>
        <v>0</v>
      </c>
      <c r="AC30" s="178">
        <f t="shared" si="5"/>
        <v>0</v>
      </c>
      <c r="AD30" s="181" t="str">
        <f t="shared" si="6"/>
        <v>-</v>
      </c>
      <c r="AE30" s="178">
        <f t="shared" si="36"/>
        <v>0</v>
      </c>
      <c r="AF30" s="191">
        <f t="shared" si="37"/>
        <v>0</v>
      </c>
      <c r="AG30" s="187">
        <f t="shared" si="7"/>
        <v>0</v>
      </c>
      <c r="AH30" s="53" t="str">
        <f t="shared" si="8"/>
        <v>-</v>
      </c>
      <c r="AI30" s="207" t="str">
        <f t="shared" si="9"/>
        <v>-</v>
      </c>
      <c r="AJ30" s="34"/>
      <c r="AS30" s="97"/>
      <c r="AT30" s="294"/>
      <c r="AU30" s="288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289"/>
      <c r="BO30" s="86"/>
    </row>
    <row r="31" spans="1:67" ht="15.75" customHeight="1" thickTop="1" thickBot="1" x14ac:dyDescent="0.3">
      <c r="A31" s="34"/>
      <c r="B31" s="54" t="s">
        <v>18</v>
      </c>
      <c r="C31" s="55" t="str">
        <f>$C$5</f>
        <v>Jean</v>
      </c>
      <c r="D31" s="56"/>
      <c r="E31" s="56">
        <f t="shared" ref="E31:E40" si="38">IF((C31=""),0,IF($D$30=$R$30,1,IF($D$30&gt;$R$30,3,IF($D$30&lt;$R$30,0))))</f>
        <v>0</v>
      </c>
      <c r="F31" s="56">
        <f t="shared" ref="F31:F40" si="39">$D$30</f>
        <v>0</v>
      </c>
      <c r="G31" s="56">
        <f t="shared" ref="G31:G40" si="40">$R$30</f>
        <v>2</v>
      </c>
      <c r="H31" s="56">
        <f t="shared" ref="H31:H40" si="41">IF((C31=""),0,IF($D$30&gt;$R$30,1,0))</f>
        <v>0</v>
      </c>
      <c r="I31" s="56">
        <f t="shared" ref="I31:I40" si="42">IF((C31=""),0,IF($D$30=$R$30,1,0))</f>
        <v>0</v>
      </c>
      <c r="J31" s="56">
        <f t="shared" ref="J31:J40" si="43">IF((C31=""),0,IF($D$30&lt;$R$30,1,0))</f>
        <v>1</v>
      </c>
      <c r="K31" s="57"/>
      <c r="L31" s="56">
        <f t="shared" ref="L31:L40" si="44">IF((S31=""),0,IF($D$30=$R$30,1,IF($D$30&lt;$R$30,3,IF($D$30&gt;$R$30,0))))</f>
        <v>3</v>
      </c>
      <c r="M31" s="56">
        <f t="shared" ref="M31:M40" si="45">$R$30</f>
        <v>2</v>
      </c>
      <c r="N31" s="56">
        <f t="shared" ref="N31:N40" si="46">$D$30</f>
        <v>0</v>
      </c>
      <c r="O31" s="56">
        <f t="shared" ref="O31:O40" si="47">IF((S31=""),0,IF($D$30&lt;$R$30,1,0))</f>
        <v>1</v>
      </c>
      <c r="P31" s="56">
        <f t="shared" ref="P31:P40" si="48">IF((S31=""),0,IF($D$30=$R$30,1,0))</f>
        <v>0</v>
      </c>
      <c r="Q31" s="56">
        <f t="shared" ref="Q31:Q40" si="49">IF((S31=""),0,IF($D$30&gt;$R$30,1,0))</f>
        <v>0</v>
      </c>
      <c r="R31" s="56"/>
      <c r="S31" s="55" t="str">
        <f>$S$5</f>
        <v>Fabio</v>
      </c>
      <c r="T31" s="34"/>
      <c r="U31" s="160" t="s">
        <v>86</v>
      </c>
      <c r="V31" s="198"/>
      <c r="W31" s="172">
        <f t="shared" si="0"/>
        <v>0</v>
      </c>
      <c r="X31" s="161">
        <f t="shared" si="1"/>
        <v>0</v>
      </c>
      <c r="Y31" s="161">
        <f t="shared" si="2"/>
        <v>0</v>
      </c>
      <c r="Z31" s="161">
        <f t="shared" si="3"/>
        <v>0</v>
      </c>
      <c r="AA31" s="161">
        <f>SUMIF($C$2:$C$123,V31,$I$2:$I$123)+SUMIF($S$2:$S$123,V31,$P$2:P$123)</f>
        <v>0</v>
      </c>
      <c r="AB31" s="173">
        <f t="shared" si="4"/>
        <v>0</v>
      </c>
      <c r="AC31" s="179">
        <f t="shared" si="5"/>
        <v>0</v>
      </c>
      <c r="AD31" s="182" t="str">
        <f t="shared" si="6"/>
        <v>-</v>
      </c>
      <c r="AE31" s="179">
        <f t="shared" si="36"/>
        <v>0</v>
      </c>
      <c r="AF31" s="192">
        <f t="shared" si="37"/>
        <v>0</v>
      </c>
      <c r="AG31" s="188">
        <f t="shared" si="7"/>
        <v>0</v>
      </c>
      <c r="AH31" s="162" t="str">
        <f t="shared" si="8"/>
        <v>-</v>
      </c>
      <c r="AI31" s="208" t="str">
        <f t="shared" si="9"/>
        <v>-</v>
      </c>
      <c r="AJ31" s="34"/>
      <c r="AT31" s="294"/>
      <c r="AU31" s="288"/>
      <c r="AV31" s="86"/>
      <c r="AW31" s="86"/>
      <c r="AX31" s="86"/>
      <c r="AY31" s="86"/>
      <c r="AZ31" s="86"/>
      <c r="BA31" s="86"/>
      <c r="BB31" s="424" t="s">
        <v>189</v>
      </c>
      <c r="BC31" s="424"/>
      <c r="BD31" s="424"/>
      <c r="BE31" s="424"/>
      <c r="BF31" s="424"/>
      <c r="BG31" s="424"/>
      <c r="BH31" s="86"/>
      <c r="BI31" s="86"/>
      <c r="BJ31" s="86"/>
      <c r="BK31" s="86"/>
      <c r="BL31" s="86"/>
      <c r="BM31" s="86"/>
      <c r="BN31" s="289"/>
      <c r="BO31" s="86"/>
    </row>
    <row r="32" spans="1:67" ht="15.75" customHeight="1" x14ac:dyDescent="0.25">
      <c r="A32" s="34"/>
      <c r="B32" s="54" t="s">
        <v>78</v>
      </c>
      <c r="C32" s="150" t="s">
        <v>13</v>
      </c>
      <c r="D32" s="56"/>
      <c r="E32" s="56">
        <f t="shared" si="38"/>
        <v>0</v>
      </c>
      <c r="F32" s="56">
        <f t="shared" si="39"/>
        <v>0</v>
      </c>
      <c r="G32" s="56">
        <f t="shared" si="40"/>
        <v>2</v>
      </c>
      <c r="H32" s="56">
        <f t="shared" si="41"/>
        <v>0</v>
      </c>
      <c r="I32" s="56">
        <f t="shared" si="42"/>
        <v>0</v>
      </c>
      <c r="J32" s="56">
        <f t="shared" si="43"/>
        <v>1</v>
      </c>
      <c r="K32" s="57"/>
      <c r="L32" s="56">
        <f t="shared" si="44"/>
        <v>3</v>
      </c>
      <c r="M32" s="56">
        <f t="shared" si="45"/>
        <v>2</v>
      </c>
      <c r="N32" s="56">
        <f t="shared" si="46"/>
        <v>0</v>
      </c>
      <c r="O32" s="56">
        <f t="shared" si="47"/>
        <v>1</v>
      </c>
      <c r="P32" s="56">
        <f t="shared" si="48"/>
        <v>0</v>
      </c>
      <c r="Q32" s="56">
        <f t="shared" si="49"/>
        <v>0</v>
      </c>
      <c r="R32" s="56"/>
      <c r="S32" s="150" t="s">
        <v>84</v>
      </c>
      <c r="T32" s="34"/>
      <c r="U32" s="163" t="s">
        <v>16</v>
      </c>
      <c r="V32" s="334" t="s">
        <v>174</v>
      </c>
      <c r="W32" s="169">
        <f t="shared" si="0"/>
        <v>3</v>
      </c>
      <c r="X32" s="164">
        <f t="shared" si="1"/>
        <v>1</v>
      </c>
      <c r="Y32" s="164">
        <f t="shared" si="2"/>
        <v>7</v>
      </c>
      <c r="Z32" s="164">
        <f t="shared" si="3"/>
        <v>0</v>
      </c>
      <c r="AA32" s="164">
        <f>SUMIF($C$2:$C$123,V32,$I$2:$I$123)+SUMIF($S$2:$S$123,V32,$P$2:P$123)</f>
        <v>0</v>
      </c>
      <c r="AB32" s="174">
        <f t="shared" si="4"/>
        <v>3</v>
      </c>
      <c r="AC32" s="180">
        <f t="shared" si="5"/>
        <v>0</v>
      </c>
      <c r="AD32" s="183">
        <f t="shared" si="6"/>
        <v>0</v>
      </c>
      <c r="AE32" s="180">
        <f>IF(W32&gt;0,IF(AI32=MAX($AI$32:$AI$36),2,0),)</f>
        <v>0</v>
      </c>
      <c r="AF32" s="190">
        <f>IF(W32&gt;0,IF(AD32=MAX($AD$32:$AD$36),AC32+AE32+2,AC32+AE32),)</f>
        <v>0</v>
      </c>
      <c r="AG32" s="189">
        <f t="shared" si="7"/>
        <v>1</v>
      </c>
      <c r="AH32" s="165">
        <f t="shared" si="8"/>
        <v>2.3333333333333335</v>
      </c>
      <c r="AI32" s="206">
        <f t="shared" si="9"/>
        <v>0.33333333333333331</v>
      </c>
      <c r="AJ32" s="34"/>
      <c r="AS32" s="97"/>
      <c r="AT32" s="294"/>
      <c r="AU32" s="288"/>
      <c r="AV32" s="86"/>
      <c r="AW32" s="86"/>
      <c r="AX32" s="86"/>
      <c r="AY32" s="86"/>
      <c r="AZ32" s="86"/>
      <c r="BA32" s="86"/>
      <c r="BB32" s="426" t="s">
        <v>13</v>
      </c>
      <c r="BC32" s="426"/>
      <c r="BD32" s="426"/>
      <c r="BE32" s="426"/>
      <c r="BF32" s="426"/>
      <c r="BG32" s="426"/>
      <c r="BH32" s="86"/>
      <c r="BI32" s="86"/>
      <c r="BJ32" s="86"/>
      <c r="BK32" s="86"/>
      <c r="BL32" s="86"/>
      <c r="BM32" s="86"/>
      <c r="BN32" s="289"/>
      <c r="BO32" s="86"/>
    </row>
    <row r="33" spans="1:67" ht="15.75" customHeight="1" thickBot="1" x14ac:dyDescent="0.3">
      <c r="A33" s="34"/>
      <c r="B33" s="54" t="s">
        <v>79</v>
      </c>
      <c r="C33" s="150" t="s">
        <v>14</v>
      </c>
      <c r="D33" s="56"/>
      <c r="E33" s="56">
        <f t="shared" si="38"/>
        <v>0</v>
      </c>
      <c r="F33" s="56">
        <f t="shared" si="39"/>
        <v>0</v>
      </c>
      <c r="G33" s="56">
        <f t="shared" si="40"/>
        <v>2</v>
      </c>
      <c r="H33" s="56">
        <f t="shared" si="41"/>
        <v>0</v>
      </c>
      <c r="I33" s="56">
        <f t="shared" si="42"/>
        <v>0</v>
      </c>
      <c r="J33" s="56">
        <f t="shared" si="43"/>
        <v>1</v>
      </c>
      <c r="K33" s="57"/>
      <c r="L33" s="56">
        <f t="shared" si="44"/>
        <v>3</v>
      </c>
      <c r="M33" s="56">
        <f t="shared" si="45"/>
        <v>2</v>
      </c>
      <c r="N33" s="56">
        <f t="shared" si="46"/>
        <v>0</v>
      </c>
      <c r="O33" s="56">
        <f t="shared" si="47"/>
        <v>1</v>
      </c>
      <c r="P33" s="56">
        <f t="shared" si="48"/>
        <v>0</v>
      </c>
      <c r="Q33" s="56">
        <f t="shared" si="49"/>
        <v>0</v>
      </c>
      <c r="R33" s="56"/>
      <c r="S33" s="150" t="s">
        <v>144</v>
      </c>
      <c r="T33" s="34"/>
      <c r="U33" s="166" t="s">
        <v>16</v>
      </c>
      <c r="V33" s="335" t="s">
        <v>15</v>
      </c>
      <c r="W33" s="170">
        <f t="shared" si="0"/>
        <v>4</v>
      </c>
      <c r="X33" s="52">
        <f t="shared" si="1"/>
        <v>6</v>
      </c>
      <c r="Y33" s="52">
        <f t="shared" si="2"/>
        <v>7</v>
      </c>
      <c r="Z33" s="52">
        <f t="shared" si="3"/>
        <v>2</v>
      </c>
      <c r="AA33" s="52">
        <f>SUMIF($C$2:$C$123,V33,$I$2:$I$123)+SUMIF($S$2:$S$123,V33,$P$2:P$123)</f>
        <v>0</v>
      </c>
      <c r="AB33" s="171">
        <f t="shared" si="4"/>
        <v>2</v>
      </c>
      <c r="AC33" s="178">
        <f t="shared" si="5"/>
        <v>6</v>
      </c>
      <c r="AD33" s="181">
        <f t="shared" si="6"/>
        <v>0.5</v>
      </c>
      <c r="AE33" s="178">
        <f>IF(W33&gt;0,IF(AI33=MAX($AI$32:$AI$36),2,0),)</f>
        <v>2</v>
      </c>
      <c r="AF33" s="191">
        <f>IF(W33&gt;0,IF(AD33=MAX($AD$32:$AD$36),AC33+AE33+2,AC33+AE33),)</f>
        <v>10</v>
      </c>
      <c r="AG33" s="187">
        <f t="shared" si="7"/>
        <v>3</v>
      </c>
      <c r="AH33" s="53">
        <f t="shared" si="8"/>
        <v>1.75</v>
      </c>
      <c r="AI33" s="207">
        <f t="shared" si="9"/>
        <v>1.5</v>
      </c>
      <c r="AJ33" s="34"/>
      <c r="AS33" s="97"/>
      <c r="AT33" s="294"/>
      <c r="AU33" s="288"/>
      <c r="AV33" s="86"/>
      <c r="AW33" s="86"/>
      <c r="AX33" s="86"/>
      <c r="AY33" s="86"/>
      <c r="AZ33" s="86"/>
      <c r="BA33" s="86"/>
      <c r="BB33" s="429"/>
      <c r="BC33" s="429"/>
      <c r="BD33" s="429"/>
      <c r="BE33" s="429"/>
      <c r="BF33" s="429"/>
      <c r="BG33" s="429"/>
      <c r="BH33" s="86"/>
      <c r="BI33" s="86"/>
      <c r="BJ33" s="86"/>
      <c r="BK33" s="86"/>
      <c r="BL33" s="86"/>
      <c r="BM33" s="86"/>
      <c r="BN33" s="289"/>
      <c r="BO33" s="86"/>
    </row>
    <row r="34" spans="1:67" ht="15.75" customHeight="1" thickTop="1" x14ac:dyDescent="0.25">
      <c r="A34" s="34"/>
      <c r="B34" s="54" t="s">
        <v>80</v>
      </c>
      <c r="C34" s="150" t="s">
        <v>206</v>
      </c>
      <c r="D34" s="56"/>
      <c r="E34" s="56">
        <f t="shared" si="38"/>
        <v>0</v>
      </c>
      <c r="F34" s="56">
        <f t="shared" si="39"/>
        <v>0</v>
      </c>
      <c r="G34" s="56">
        <f t="shared" si="40"/>
        <v>2</v>
      </c>
      <c r="H34" s="56">
        <f t="shared" si="41"/>
        <v>0</v>
      </c>
      <c r="I34" s="56">
        <f t="shared" si="42"/>
        <v>0</v>
      </c>
      <c r="J34" s="56">
        <f t="shared" si="43"/>
        <v>1</v>
      </c>
      <c r="K34" s="57"/>
      <c r="L34" s="56">
        <f t="shared" si="44"/>
        <v>3</v>
      </c>
      <c r="M34" s="56">
        <f t="shared" si="45"/>
        <v>2</v>
      </c>
      <c r="N34" s="56">
        <f t="shared" si="46"/>
        <v>0</v>
      </c>
      <c r="O34" s="56">
        <f t="shared" si="47"/>
        <v>1</v>
      </c>
      <c r="P34" s="56">
        <f t="shared" si="48"/>
        <v>0</v>
      </c>
      <c r="Q34" s="56">
        <f t="shared" si="49"/>
        <v>0</v>
      </c>
      <c r="R34" s="56"/>
      <c r="S34" s="150" t="s">
        <v>208</v>
      </c>
      <c r="T34" s="34"/>
      <c r="U34" s="166" t="s">
        <v>16</v>
      </c>
      <c r="V34" s="200"/>
      <c r="W34" s="170">
        <f t="shared" si="0"/>
        <v>0</v>
      </c>
      <c r="X34" s="52">
        <f t="shared" si="1"/>
        <v>0</v>
      </c>
      <c r="Y34" s="52">
        <f t="shared" si="2"/>
        <v>0</v>
      </c>
      <c r="Z34" s="52">
        <f t="shared" si="3"/>
        <v>0</v>
      </c>
      <c r="AA34" s="52">
        <f>SUMIF($C$2:$C$123,V34,$I$2:$I$123)+SUMIF($S$2:$S$123,V34,$P$2:P$123)</f>
        <v>0</v>
      </c>
      <c r="AB34" s="171">
        <f t="shared" si="4"/>
        <v>0</v>
      </c>
      <c r="AC34" s="178">
        <f t="shared" si="5"/>
        <v>0</v>
      </c>
      <c r="AD34" s="181" t="str">
        <f t="shared" si="6"/>
        <v>-</v>
      </c>
      <c r="AE34" s="178">
        <f>IF(W34&gt;0,IF(AI34=MAX($AI$32:$AI$36),2,0),)</f>
        <v>0</v>
      </c>
      <c r="AF34" s="191">
        <f>IF(W34&gt;0,IF(AD34=MAX($AD$32:$AD$36),AC34+AE34+2,AC34+AE34),)</f>
        <v>0</v>
      </c>
      <c r="AG34" s="187">
        <f t="shared" si="7"/>
        <v>0</v>
      </c>
      <c r="AH34" s="53" t="str">
        <f t="shared" si="8"/>
        <v>-</v>
      </c>
      <c r="AI34" s="207" t="str">
        <f t="shared" si="9"/>
        <v>-</v>
      </c>
      <c r="AJ34" s="34"/>
      <c r="AS34" s="97"/>
      <c r="AT34" s="294"/>
      <c r="AU34" s="288"/>
      <c r="AV34" s="86"/>
      <c r="AW34" s="86"/>
      <c r="AX34" s="86"/>
      <c r="AY34" s="86"/>
      <c r="AZ34" s="86"/>
      <c r="BA34" s="285"/>
      <c r="BB34" s="286"/>
      <c r="BC34" s="286"/>
      <c r="BD34" s="286"/>
      <c r="BE34" s="286"/>
      <c r="BF34" s="286"/>
      <c r="BG34" s="286"/>
      <c r="BH34" s="287"/>
      <c r="BI34" s="86"/>
      <c r="BJ34" s="86"/>
      <c r="BK34" s="86"/>
      <c r="BL34" s="86"/>
      <c r="BM34" s="86"/>
      <c r="BN34" s="289"/>
      <c r="BO34" s="86"/>
    </row>
    <row r="35" spans="1:67" ht="15.75" customHeight="1" x14ac:dyDescent="0.25">
      <c r="A35" s="34"/>
      <c r="B35" s="54" t="s">
        <v>83</v>
      </c>
      <c r="C35" s="150" t="s">
        <v>172</v>
      </c>
      <c r="D35" s="56"/>
      <c r="E35" s="56">
        <f t="shared" si="38"/>
        <v>0</v>
      </c>
      <c r="F35" s="56">
        <f t="shared" si="39"/>
        <v>0</v>
      </c>
      <c r="G35" s="56">
        <f t="shared" si="40"/>
        <v>2</v>
      </c>
      <c r="H35" s="56">
        <f t="shared" si="41"/>
        <v>0</v>
      </c>
      <c r="I35" s="56">
        <f t="shared" si="42"/>
        <v>0</v>
      </c>
      <c r="J35" s="56">
        <f t="shared" si="43"/>
        <v>1</v>
      </c>
      <c r="K35" s="57"/>
      <c r="L35" s="56">
        <f t="shared" si="44"/>
        <v>3</v>
      </c>
      <c r="M35" s="56">
        <f t="shared" si="45"/>
        <v>2</v>
      </c>
      <c r="N35" s="56">
        <f t="shared" si="46"/>
        <v>0</v>
      </c>
      <c r="O35" s="56">
        <f t="shared" si="47"/>
        <v>1</v>
      </c>
      <c r="P35" s="56">
        <f t="shared" si="48"/>
        <v>0</v>
      </c>
      <c r="Q35" s="56">
        <f t="shared" si="49"/>
        <v>0</v>
      </c>
      <c r="R35" s="56"/>
      <c r="S35" s="150" t="s">
        <v>85</v>
      </c>
      <c r="T35" s="34"/>
      <c r="U35" s="159" t="s">
        <v>16</v>
      </c>
      <c r="V35" s="197"/>
      <c r="W35" s="170">
        <f t="shared" si="0"/>
        <v>0</v>
      </c>
      <c r="X35" s="52">
        <f t="shared" si="1"/>
        <v>0</v>
      </c>
      <c r="Y35" s="52">
        <f t="shared" si="2"/>
        <v>0</v>
      </c>
      <c r="Z35" s="52">
        <f t="shared" si="3"/>
        <v>0</v>
      </c>
      <c r="AA35" s="52">
        <f>SUMIF($C$2:$C$123,V35,$I$2:$I$123)+SUMIF($S$2:$S$123,V35,$P$2:P$123)</f>
        <v>0</v>
      </c>
      <c r="AB35" s="171">
        <f t="shared" si="4"/>
        <v>0</v>
      </c>
      <c r="AC35" s="178">
        <f t="shared" si="5"/>
        <v>0</v>
      </c>
      <c r="AD35" s="181" t="str">
        <f t="shared" si="6"/>
        <v>-</v>
      </c>
      <c r="AE35" s="178">
        <f>IF(W35&gt;0,IF(AI35=MAX($AI$32:$AI$36),2,0),)</f>
        <v>0</v>
      </c>
      <c r="AF35" s="191">
        <f>IF(W35&gt;0,IF(AD35=MAX($AD$32:$AD$36),AC35+AE35+2,AC35+AE35),)</f>
        <v>0</v>
      </c>
      <c r="AG35" s="187">
        <f t="shared" si="7"/>
        <v>0</v>
      </c>
      <c r="AH35" s="53" t="str">
        <f t="shared" si="8"/>
        <v>-</v>
      </c>
      <c r="AI35" s="207" t="str">
        <f t="shared" si="9"/>
        <v>-</v>
      </c>
      <c r="AJ35" s="34"/>
      <c r="AS35" s="97"/>
      <c r="AT35" s="294"/>
      <c r="AU35" s="288"/>
      <c r="AV35" s="86"/>
      <c r="AW35" s="86"/>
      <c r="AX35" s="86"/>
      <c r="AY35" s="86"/>
      <c r="AZ35" s="86"/>
      <c r="BA35" s="288"/>
      <c r="BB35" s="424" t="s">
        <v>188</v>
      </c>
      <c r="BC35" s="424"/>
      <c r="BD35" s="424"/>
      <c r="BE35" s="424"/>
      <c r="BF35" s="424"/>
      <c r="BG35" s="424"/>
      <c r="BH35" s="289"/>
      <c r="BI35" s="86"/>
      <c r="BJ35" s="86"/>
      <c r="BK35" s="86"/>
      <c r="BL35" s="86"/>
      <c r="BM35" s="86"/>
      <c r="BN35" s="289"/>
      <c r="BO35" s="86"/>
    </row>
    <row r="36" spans="1:67" ht="15.75" customHeight="1" thickBot="1" x14ac:dyDescent="0.3">
      <c r="A36" s="34"/>
      <c r="B36" s="54" t="s">
        <v>86</v>
      </c>
      <c r="C36" s="150" t="s">
        <v>175</v>
      </c>
      <c r="D36" s="56"/>
      <c r="E36" s="56">
        <f t="shared" si="38"/>
        <v>0</v>
      </c>
      <c r="F36" s="56">
        <f t="shared" si="39"/>
        <v>0</v>
      </c>
      <c r="G36" s="56">
        <f t="shared" si="40"/>
        <v>2</v>
      </c>
      <c r="H36" s="56">
        <f t="shared" si="41"/>
        <v>0</v>
      </c>
      <c r="I36" s="56">
        <f t="shared" si="42"/>
        <v>0</v>
      </c>
      <c r="J36" s="56">
        <f t="shared" si="43"/>
        <v>1</v>
      </c>
      <c r="K36" s="57"/>
      <c r="L36" s="56">
        <f t="shared" si="44"/>
        <v>3</v>
      </c>
      <c r="M36" s="56">
        <f t="shared" si="45"/>
        <v>2</v>
      </c>
      <c r="N36" s="56">
        <f t="shared" si="46"/>
        <v>0</v>
      </c>
      <c r="O36" s="56">
        <f t="shared" si="47"/>
        <v>1</v>
      </c>
      <c r="P36" s="56">
        <f t="shared" si="48"/>
        <v>0</v>
      </c>
      <c r="Q36" s="56">
        <f t="shared" si="49"/>
        <v>0</v>
      </c>
      <c r="R36" s="56"/>
      <c r="S36" s="150" t="s">
        <v>197</v>
      </c>
      <c r="T36" s="34"/>
      <c r="U36" s="160" t="s">
        <v>16</v>
      </c>
      <c r="V36" s="198"/>
      <c r="W36" s="172">
        <f t="shared" si="0"/>
        <v>0</v>
      </c>
      <c r="X36" s="161">
        <f t="shared" si="1"/>
        <v>0</v>
      </c>
      <c r="Y36" s="161">
        <f t="shared" si="2"/>
        <v>0</v>
      </c>
      <c r="Z36" s="161">
        <f t="shared" si="3"/>
        <v>0</v>
      </c>
      <c r="AA36" s="161">
        <f>SUMIF($C$2:$C$123,V36,$I$2:$I$123)+SUMIF($S$2:$S$123,V36,$P$2:P$123)</f>
        <v>0</v>
      </c>
      <c r="AB36" s="173">
        <f t="shared" si="4"/>
        <v>0</v>
      </c>
      <c r="AC36" s="179">
        <f t="shared" si="5"/>
        <v>0</v>
      </c>
      <c r="AD36" s="182" t="str">
        <f t="shared" si="6"/>
        <v>-</v>
      </c>
      <c r="AE36" s="179">
        <f>IF(W36&gt;0,IF(AI36=MAX($AI$32:$AI$36),2,0),)</f>
        <v>0</v>
      </c>
      <c r="AF36" s="192">
        <f>IF(W36&gt;0,IF(AD36=MAX($AD$32:$AD$36),AC36+AE36+2,AC36+AE36),)</f>
        <v>0</v>
      </c>
      <c r="AG36" s="188">
        <f t="shared" si="7"/>
        <v>0</v>
      </c>
      <c r="AH36" s="162" t="str">
        <f t="shared" si="8"/>
        <v>-</v>
      </c>
      <c r="AI36" s="208" t="str">
        <f t="shared" si="9"/>
        <v>-</v>
      </c>
      <c r="AJ36" s="34"/>
      <c r="AS36" s="97"/>
      <c r="AT36" s="294"/>
      <c r="AU36" s="288"/>
      <c r="AV36" s="86"/>
      <c r="AW36" s="86"/>
      <c r="AX36" s="86"/>
      <c r="AY36" s="86"/>
      <c r="AZ36" s="86"/>
      <c r="BA36" s="288"/>
      <c r="BB36" s="426" t="s">
        <v>202</v>
      </c>
      <c r="BC36" s="426"/>
      <c r="BD36" s="426"/>
      <c r="BE36" s="426"/>
      <c r="BF36" s="426"/>
      <c r="BG36" s="426"/>
      <c r="BH36" s="289"/>
      <c r="BI36" s="86"/>
      <c r="BJ36" s="86"/>
      <c r="BK36" s="86"/>
      <c r="BL36" s="86"/>
      <c r="BM36" s="86"/>
      <c r="BN36" s="289"/>
      <c r="BO36" s="86"/>
    </row>
    <row r="37" spans="1:67" ht="15.75" customHeight="1" thickBot="1" x14ac:dyDescent="0.3">
      <c r="A37" s="34"/>
      <c r="B37" s="54" t="s">
        <v>86</v>
      </c>
      <c r="C37" s="150" t="s">
        <v>119</v>
      </c>
      <c r="D37" s="56"/>
      <c r="E37" s="56">
        <f t="shared" si="38"/>
        <v>0</v>
      </c>
      <c r="F37" s="56">
        <f t="shared" si="39"/>
        <v>0</v>
      </c>
      <c r="G37" s="56">
        <f t="shared" si="40"/>
        <v>2</v>
      </c>
      <c r="H37" s="56">
        <f t="shared" si="41"/>
        <v>0</v>
      </c>
      <c r="I37" s="56">
        <f t="shared" si="42"/>
        <v>0</v>
      </c>
      <c r="J37" s="56">
        <f t="shared" si="43"/>
        <v>1</v>
      </c>
      <c r="K37" s="57"/>
      <c r="L37" s="56">
        <f t="shared" si="44"/>
        <v>3</v>
      </c>
      <c r="M37" s="56">
        <f t="shared" si="45"/>
        <v>2</v>
      </c>
      <c r="N37" s="56">
        <f t="shared" si="46"/>
        <v>0</v>
      </c>
      <c r="O37" s="56">
        <f t="shared" si="47"/>
        <v>1</v>
      </c>
      <c r="P37" s="56">
        <f t="shared" si="48"/>
        <v>0</v>
      </c>
      <c r="Q37" s="56">
        <f t="shared" si="49"/>
        <v>0</v>
      </c>
      <c r="R37" s="56"/>
      <c r="S37" s="150" t="s">
        <v>147</v>
      </c>
      <c r="T37" s="34"/>
      <c r="U37" s="435" t="s">
        <v>187</v>
      </c>
      <c r="V37" s="436"/>
      <c r="W37" s="441" t="s">
        <v>130</v>
      </c>
      <c r="X37" s="430" t="s">
        <v>131</v>
      </c>
      <c r="Y37" s="430" t="s">
        <v>132</v>
      </c>
      <c r="Z37" s="441" t="s">
        <v>133</v>
      </c>
      <c r="AA37" s="441" t="s">
        <v>134</v>
      </c>
      <c r="AB37" s="441" t="s">
        <v>135</v>
      </c>
      <c r="AC37" s="441" t="s">
        <v>21</v>
      </c>
      <c r="AD37" s="430" t="s">
        <v>140</v>
      </c>
      <c r="AE37" s="444" t="s">
        <v>139</v>
      </c>
      <c r="AF37" s="441" t="s">
        <v>136</v>
      </c>
      <c r="AG37" s="202">
        <f>SUM(AG3:AG36)</f>
        <v>10</v>
      </c>
      <c r="AH37" s="430" t="s">
        <v>138</v>
      </c>
      <c r="AI37" s="430" t="s">
        <v>137</v>
      </c>
      <c r="AJ37" s="34"/>
      <c r="AS37" s="97"/>
      <c r="AT37" s="294"/>
      <c r="AU37" s="290"/>
      <c r="AV37" s="291"/>
      <c r="AW37" s="291"/>
      <c r="AX37" s="291"/>
      <c r="AY37" s="291"/>
      <c r="AZ37" s="291"/>
      <c r="BA37" s="290"/>
      <c r="BB37" s="429"/>
      <c r="BC37" s="429"/>
      <c r="BD37" s="429"/>
      <c r="BE37" s="429"/>
      <c r="BF37" s="429"/>
      <c r="BG37" s="429"/>
      <c r="BH37" s="292"/>
      <c r="BI37" s="291"/>
      <c r="BJ37" s="291"/>
      <c r="BK37" s="291"/>
      <c r="BL37" s="291"/>
      <c r="BM37" s="291"/>
      <c r="BN37" s="292"/>
      <c r="BO37" s="86"/>
    </row>
    <row r="38" spans="1:67" ht="15.75" customHeight="1" thickBot="1" x14ac:dyDescent="0.3">
      <c r="A38" s="34"/>
      <c r="B38" s="59" t="s">
        <v>16</v>
      </c>
      <c r="C38" s="150" t="s">
        <v>174</v>
      </c>
      <c r="D38" s="56"/>
      <c r="E38" s="56">
        <f t="shared" si="38"/>
        <v>0</v>
      </c>
      <c r="F38" s="56">
        <f t="shared" si="39"/>
        <v>0</v>
      </c>
      <c r="G38" s="56">
        <f t="shared" si="40"/>
        <v>2</v>
      </c>
      <c r="H38" s="56">
        <f t="shared" si="41"/>
        <v>0</v>
      </c>
      <c r="I38" s="56">
        <f t="shared" si="42"/>
        <v>0</v>
      </c>
      <c r="J38" s="56">
        <f t="shared" si="43"/>
        <v>1</v>
      </c>
      <c r="K38" s="57"/>
      <c r="L38" s="56">
        <f t="shared" si="44"/>
        <v>3</v>
      </c>
      <c r="M38" s="56">
        <f t="shared" si="45"/>
        <v>2</v>
      </c>
      <c r="N38" s="56">
        <f t="shared" si="46"/>
        <v>0</v>
      </c>
      <c r="O38" s="56">
        <f t="shared" si="47"/>
        <v>1</v>
      </c>
      <c r="P38" s="56">
        <f t="shared" si="48"/>
        <v>0</v>
      </c>
      <c r="Q38" s="56">
        <f t="shared" si="49"/>
        <v>0</v>
      </c>
      <c r="R38" s="56">
        <v>2</v>
      </c>
      <c r="S38" s="150" t="s">
        <v>15</v>
      </c>
      <c r="T38" s="34"/>
      <c r="U38" s="295">
        <v>13</v>
      </c>
      <c r="V38" s="338">
        <f>U38/Resumo!C159</f>
        <v>0.38235294117647056</v>
      </c>
      <c r="W38" s="442"/>
      <c r="X38" s="431"/>
      <c r="Y38" s="431"/>
      <c r="Z38" s="442"/>
      <c r="AA38" s="442"/>
      <c r="AB38" s="442"/>
      <c r="AC38" s="442"/>
      <c r="AD38" s="431"/>
      <c r="AE38" s="445"/>
      <c r="AF38" s="442"/>
      <c r="AG38" s="433" t="s">
        <v>141</v>
      </c>
      <c r="AH38" s="431"/>
      <c r="AI38" s="431"/>
      <c r="AJ38" s="34"/>
      <c r="AS38" s="97"/>
      <c r="AT38" s="294"/>
      <c r="AU38" s="85"/>
      <c r="AV38" s="85"/>
      <c r="AW38" s="85"/>
      <c r="AX38" s="85"/>
      <c r="AY38" s="85"/>
      <c r="AZ38" s="85"/>
      <c r="BA38" s="85"/>
      <c r="BB38" s="86"/>
      <c r="BC38" s="86"/>
      <c r="BD38" s="86"/>
      <c r="BE38" s="86"/>
      <c r="BF38" s="86"/>
      <c r="BG38" s="86"/>
      <c r="BH38" s="85"/>
      <c r="BI38" s="85"/>
      <c r="BJ38" s="85"/>
      <c r="BK38" s="85"/>
      <c r="BL38" s="85"/>
      <c r="BM38" s="85"/>
      <c r="BN38" s="85"/>
      <c r="BO38" s="85"/>
    </row>
    <row r="39" spans="1:67" ht="15.75" customHeight="1" thickTop="1" x14ac:dyDescent="0.25">
      <c r="A39" s="34"/>
      <c r="B39" s="60" t="s">
        <v>95</v>
      </c>
      <c r="C39" s="61"/>
      <c r="D39" s="62"/>
      <c r="E39" s="56">
        <f t="shared" si="38"/>
        <v>0</v>
      </c>
      <c r="F39" s="56">
        <f t="shared" si="39"/>
        <v>0</v>
      </c>
      <c r="G39" s="56">
        <f t="shared" si="40"/>
        <v>2</v>
      </c>
      <c r="H39" s="56">
        <f t="shared" si="41"/>
        <v>0</v>
      </c>
      <c r="I39" s="56">
        <f t="shared" si="42"/>
        <v>0</v>
      </c>
      <c r="J39" s="56">
        <f t="shared" si="43"/>
        <v>0</v>
      </c>
      <c r="K39" s="57"/>
      <c r="L39" s="56">
        <f t="shared" si="44"/>
        <v>0</v>
      </c>
      <c r="M39" s="56">
        <f t="shared" si="45"/>
        <v>2</v>
      </c>
      <c r="N39" s="56">
        <f t="shared" si="46"/>
        <v>0</v>
      </c>
      <c r="O39" s="56">
        <f t="shared" si="47"/>
        <v>0</v>
      </c>
      <c r="P39" s="56">
        <f t="shared" si="48"/>
        <v>0</v>
      </c>
      <c r="Q39" s="56">
        <f t="shared" si="49"/>
        <v>0</v>
      </c>
      <c r="R39" s="63"/>
      <c r="S39" s="61"/>
      <c r="T39" s="34"/>
      <c r="U39" s="437" t="s">
        <v>204</v>
      </c>
      <c r="V39" s="438"/>
      <c r="W39" s="442"/>
      <c r="X39" s="431"/>
      <c r="Y39" s="431"/>
      <c r="Z39" s="442"/>
      <c r="AA39" s="442"/>
      <c r="AB39" s="442"/>
      <c r="AC39" s="442"/>
      <c r="AD39" s="431"/>
      <c r="AE39" s="445"/>
      <c r="AF39" s="442"/>
      <c r="AG39" s="433"/>
      <c r="AH39" s="431"/>
      <c r="AI39" s="431"/>
      <c r="AJ39" s="34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</row>
    <row r="40" spans="1:67" ht="15.75" customHeight="1" thickBot="1" x14ac:dyDescent="0.3">
      <c r="A40" s="34"/>
      <c r="B40" s="64" t="s">
        <v>95</v>
      </c>
      <c r="C40" s="65"/>
      <c r="D40" s="66"/>
      <c r="E40" s="67">
        <f t="shared" si="38"/>
        <v>0</v>
      </c>
      <c r="F40" s="67">
        <f t="shared" si="39"/>
        <v>0</v>
      </c>
      <c r="G40" s="67">
        <f t="shared" si="40"/>
        <v>2</v>
      </c>
      <c r="H40" s="67">
        <f t="shared" si="41"/>
        <v>0</v>
      </c>
      <c r="I40" s="67">
        <f t="shared" si="42"/>
        <v>0</v>
      </c>
      <c r="J40" s="67">
        <f t="shared" si="43"/>
        <v>0</v>
      </c>
      <c r="K40" s="68"/>
      <c r="L40" s="67">
        <f t="shared" si="44"/>
        <v>0</v>
      </c>
      <c r="M40" s="67">
        <f t="shared" si="45"/>
        <v>2</v>
      </c>
      <c r="N40" s="67">
        <f t="shared" si="46"/>
        <v>0</v>
      </c>
      <c r="O40" s="67">
        <f t="shared" si="47"/>
        <v>0</v>
      </c>
      <c r="P40" s="67">
        <f t="shared" si="48"/>
        <v>0</v>
      </c>
      <c r="Q40" s="67">
        <f t="shared" si="49"/>
        <v>0</v>
      </c>
      <c r="R40" s="69"/>
      <c r="S40" s="65"/>
      <c r="T40" s="34"/>
      <c r="U40" s="439">
        <f>V41-U38</f>
        <v>5</v>
      </c>
      <c r="V40" s="440"/>
      <c r="W40" s="443"/>
      <c r="X40" s="432"/>
      <c r="Y40" s="432"/>
      <c r="Z40" s="443"/>
      <c r="AA40" s="443"/>
      <c r="AB40" s="443"/>
      <c r="AC40" s="443"/>
      <c r="AD40" s="432"/>
      <c r="AE40" s="446"/>
      <c r="AF40" s="443"/>
      <c r="AG40" s="434"/>
      <c r="AH40" s="432"/>
      <c r="AI40" s="432"/>
      <c r="AJ40" s="34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</row>
    <row r="41" spans="1:67" ht="15.75" customHeight="1" thickTop="1" thickBot="1" x14ac:dyDescent="0.3">
      <c r="A41" s="34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4"/>
      <c r="U41" s="118"/>
      <c r="V41" s="118">
        <f>COUNTA(V43:V76)</f>
        <v>18</v>
      </c>
      <c r="W41" s="118"/>
      <c r="X41" s="118"/>
      <c r="Y41" s="118"/>
      <c r="Z41" s="118"/>
      <c r="AA41" s="118"/>
      <c r="AB41" s="118"/>
      <c r="AC41" s="119"/>
      <c r="AD41" s="119"/>
      <c r="AE41" s="119"/>
      <c r="AF41" s="118"/>
      <c r="AG41" s="97"/>
      <c r="AH41" s="119"/>
      <c r="AI41" s="119"/>
      <c r="AJ41" s="34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</row>
    <row r="42" spans="1:67" ht="15.75" customHeight="1" thickTop="1" thickBot="1" x14ac:dyDescent="0.3">
      <c r="A42" s="34"/>
      <c r="B42" s="42"/>
      <c r="C42" s="43"/>
      <c r="D42" s="44"/>
      <c r="E42" s="44"/>
      <c r="F42" s="44"/>
      <c r="G42" s="44"/>
      <c r="H42" s="44"/>
      <c r="I42" s="44"/>
      <c r="J42" s="44"/>
      <c r="K42" s="44" t="s">
        <v>98</v>
      </c>
      <c r="L42" s="44"/>
      <c r="M42" s="44"/>
      <c r="N42" s="44"/>
      <c r="O42" s="44"/>
      <c r="P42" s="44"/>
      <c r="Q42" s="44"/>
      <c r="R42" s="44"/>
      <c r="S42" s="46"/>
      <c r="T42" s="34"/>
      <c r="U42" s="117" t="s">
        <v>75</v>
      </c>
      <c r="V42" s="158" t="s">
        <v>76</v>
      </c>
      <c r="W42" s="177" t="s">
        <v>18</v>
      </c>
      <c r="X42" s="177" t="s">
        <v>78</v>
      </c>
      <c r="Y42" s="177" t="s">
        <v>79</v>
      </c>
      <c r="Z42" s="177" t="s">
        <v>80</v>
      </c>
      <c r="AA42" s="177" t="s">
        <v>83</v>
      </c>
      <c r="AB42" s="177" t="s">
        <v>86</v>
      </c>
      <c r="AC42" s="177" t="s">
        <v>16</v>
      </c>
      <c r="AD42" s="97"/>
      <c r="AE42" s="97"/>
      <c r="AF42" s="97"/>
      <c r="AG42" s="97"/>
      <c r="AH42" s="186" t="s">
        <v>128</v>
      </c>
      <c r="AI42" s="184">
        <f>W43</f>
        <v>4</v>
      </c>
      <c r="AJ42" s="34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</row>
    <row r="43" spans="1:67" ht="15.75" customHeight="1" thickTop="1" thickBot="1" x14ac:dyDescent="0.3">
      <c r="A43" s="34"/>
      <c r="B43" s="47"/>
      <c r="C43" s="48" t="str">
        <f>S4</f>
        <v>Branco</v>
      </c>
      <c r="D43" s="49">
        <f>SUM(D44:D53)</f>
        <v>3</v>
      </c>
      <c r="E43" s="50" t="s">
        <v>20</v>
      </c>
      <c r="F43" s="50" t="s">
        <v>89</v>
      </c>
      <c r="G43" s="50" t="s">
        <v>90</v>
      </c>
      <c r="H43" s="50" t="s">
        <v>83</v>
      </c>
      <c r="I43" s="50" t="s">
        <v>91</v>
      </c>
      <c r="J43" s="50" t="s">
        <v>92</v>
      </c>
      <c r="K43" s="50" t="s">
        <v>94</v>
      </c>
      <c r="L43" s="50" t="s">
        <v>20</v>
      </c>
      <c r="M43" s="50" t="s">
        <v>89</v>
      </c>
      <c r="N43" s="50" t="s">
        <v>90</v>
      </c>
      <c r="O43" s="50" t="s">
        <v>83</v>
      </c>
      <c r="P43" s="50" t="s">
        <v>91</v>
      </c>
      <c r="Q43" s="50" t="s">
        <v>92</v>
      </c>
      <c r="R43" s="49">
        <f>SUM(R44:R53)</f>
        <v>1</v>
      </c>
      <c r="S43" s="48" t="str">
        <f>C4</f>
        <v>Preto</v>
      </c>
      <c r="T43" s="34"/>
      <c r="U43" s="151" t="str">
        <f>IFERROR(VLOOKUP(V43,Resumo!$D$7:$E$147,2,FALSE),"")</f>
        <v>G</v>
      </c>
      <c r="V43" s="336" t="s">
        <v>77</v>
      </c>
      <c r="W43" s="116">
        <f t="shared" ref="W43:AC58" si="50">COUNTIFS($C$4:$C$131,$V43,$B$4:$B$131,W$42)+COUNTIFS($S$4:$S$131,$V43,$B$4:$B$131,W$42)</f>
        <v>4</v>
      </c>
      <c r="X43" s="116">
        <f t="shared" si="50"/>
        <v>0</v>
      </c>
      <c r="Y43" s="116">
        <f t="shared" si="50"/>
        <v>0</v>
      </c>
      <c r="Z43" s="116">
        <f t="shared" si="50"/>
        <v>0</v>
      </c>
      <c r="AA43" s="116">
        <f t="shared" si="50"/>
        <v>0</v>
      </c>
      <c r="AB43" s="116">
        <f t="shared" si="50"/>
        <v>0</v>
      </c>
      <c r="AC43" s="152">
        <f t="shared" si="50"/>
        <v>0</v>
      </c>
      <c r="AD43" s="97"/>
      <c r="AE43" s="97"/>
      <c r="AF43" s="97"/>
      <c r="AG43" s="97"/>
      <c r="AH43" s="186" t="s">
        <v>129</v>
      </c>
      <c r="AI43" s="185">
        <v>0.4</v>
      </c>
      <c r="AJ43" s="34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</row>
    <row r="44" spans="1:67" ht="15.75" customHeight="1" thickTop="1" x14ac:dyDescent="0.25">
      <c r="A44" s="34"/>
      <c r="B44" s="54" t="s">
        <v>18</v>
      </c>
      <c r="C44" s="55" t="str">
        <f>$C$5</f>
        <v>Jean</v>
      </c>
      <c r="D44" s="56"/>
      <c r="E44" s="56">
        <f t="shared" ref="E44:E53" si="51">IF((C44=""),0,IF($D$43=$R$43,1,IF($D$43&gt;$R$43,3,IF($D$43&lt;$R$43,0))))</f>
        <v>3</v>
      </c>
      <c r="F44" s="56">
        <f t="shared" ref="F44:F53" si="52">$D$43</f>
        <v>3</v>
      </c>
      <c r="G44" s="56">
        <f t="shared" ref="G44:G53" si="53">$R$43</f>
        <v>1</v>
      </c>
      <c r="H44" s="56">
        <f t="shared" ref="H44:H53" si="54">IF((C44=""),0,IF($D$43&gt;$R$43,1,0))</f>
        <v>1</v>
      </c>
      <c r="I44" s="56">
        <f t="shared" ref="I44:I53" si="55">IF((C44=""),0,IF($D$43=$R$43,1,0))</f>
        <v>0</v>
      </c>
      <c r="J44" s="56">
        <f t="shared" ref="J44:J53" si="56">IF((C44=""),0,IF($D$43&lt;$R$43,1,0))</f>
        <v>0</v>
      </c>
      <c r="K44" s="57"/>
      <c r="L44" s="56">
        <f t="shared" ref="L44:L53" si="57">IF((S44=""),0,IF($D$43=$R$43,1,IF($D$43&lt;$R$43,3,IF($D$43&gt;$R$43,0))))</f>
        <v>0</v>
      </c>
      <c r="M44" s="56">
        <f t="shared" ref="M44:M53" si="58">$R$43</f>
        <v>1</v>
      </c>
      <c r="N44" s="56">
        <f t="shared" ref="N44:N53" si="59">$D$43</f>
        <v>3</v>
      </c>
      <c r="O44" s="56">
        <f t="shared" ref="O44:O53" si="60">IF((S44=""),0,IF($D$43&lt;$R$43,1,0))</f>
        <v>0</v>
      </c>
      <c r="P44" s="56">
        <f t="shared" ref="P44:P53" si="61">IF((S44=""),0,IF($D$43=$R$43,1,0))</f>
        <v>0</v>
      </c>
      <c r="Q44" s="56">
        <f t="shared" ref="Q44:Q53" si="62">IF((S44=""),0,IF($D$43&gt;$R$43,1,0))</f>
        <v>1</v>
      </c>
      <c r="R44" s="56"/>
      <c r="S44" s="55" t="str">
        <f>$S$5</f>
        <v>Fabio</v>
      </c>
      <c r="T44" s="34"/>
      <c r="U44" s="153" t="str">
        <f>IFERROR(VLOOKUP(V44,Resumo!$D$7:$E$147,2,FALSE),"")</f>
        <v/>
      </c>
      <c r="V44" s="337" t="s">
        <v>205</v>
      </c>
      <c r="W44" s="114">
        <f t="shared" si="50"/>
        <v>4</v>
      </c>
      <c r="X44" s="114">
        <f t="shared" si="50"/>
        <v>0</v>
      </c>
      <c r="Y44" s="114">
        <f t="shared" si="50"/>
        <v>0</v>
      </c>
      <c r="Z44" s="114">
        <f t="shared" si="50"/>
        <v>0</v>
      </c>
      <c r="AA44" s="114">
        <f t="shared" si="50"/>
        <v>0</v>
      </c>
      <c r="AB44" s="114">
        <f t="shared" si="50"/>
        <v>0</v>
      </c>
      <c r="AC44" s="154">
        <f t="shared" si="50"/>
        <v>0</v>
      </c>
      <c r="AD44" s="97"/>
      <c r="AE44" s="97"/>
      <c r="AF44" s="97"/>
      <c r="AG44" s="97"/>
      <c r="AH44" s="97"/>
      <c r="AI44" s="97"/>
      <c r="AJ44" s="34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</row>
    <row r="45" spans="1:67" ht="15.75" customHeight="1" x14ac:dyDescent="0.25">
      <c r="A45" s="34"/>
      <c r="B45" s="54" t="s">
        <v>78</v>
      </c>
      <c r="C45" s="150" t="s">
        <v>84</v>
      </c>
      <c r="D45" s="56"/>
      <c r="E45" s="56">
        <f t="shared" si="51"/>
        <v>3</v>
      </c>
      <c r="F45" s="56">
        <f t="shared" si="52"/>
        <v>3</v>
      </c>
      <c r="G45" s="56">
        <f t="shared" si="53"/>
        <v>1</v>
      </c>
      <c r="H45" s="56">
        <f t="shared" si="54"/>
        <v>1</v>
      </c>
      <c r="I45" s="56">
        <f t="shared" si="55"/>
        <v>0</v>
      </c>
      <c r="J45" s="56">
        <f t="shared" si="56"/>
        <v>0</v>
      </c>
      <c r="K45" s="57"/>
      <c r="L45" s="56">
        <f t="shared" si="57"/>
        <v>0</v>
      </c>
      <c r="M45" s="56">
        <f t="shared" si="58"/>
        <v>1</v>
      </c>
      <c r="N45" s="56">
        <f t="shared" si="59"/>
        <v>3</v>
      </c>
      <c r="O45" s="56">
        <f t="shared" si="60"/>
        <v>0</v>
      </c>
      <c r="P45" s="56">
        <f t="shared" si="61"/>
        <v>0</v>
      </c>
      <c r="Q45" s="56">
        <f t="shared" si="62"/>
        <v>1</v>
      </c>
      <c r="R45" s="56"/>
      <c r="S45" s="150" t="s">
        <v>13</v>
      </c>
      <c r="T45" s="34"/>
      <c r="U45" s="153" t="str">
        <f>IFERROR(VLOOKUP(V45,Resumo!$D$7:$E$147,2,FALSE),"")</f>
        <v>V</v>
      </c>
      <c r="V45" s="337" t="s">
        <v>13</v>
      </c>
      <c r="W45" s="114">
        <f t="shared" si="50"/>
        <v>0</v>
      </c>
      <c r="X45" s="114">
        <f t="shared" si="50"/>
        <v>4</v>
      </c>
      <c r="Y45" s="114">
        <f t="shared" si="50"/>
        <v>0</v>
      </c>
      <c r="Z45" s="114">
        <f t="shared" si="50"/>
        <v>0</v>
      </c>
      <c r="AA45" s="114">
        <f t="shared" si="50"/>
        <v>0</v>
      </c>
      <c r="AB45" s="114">
        <f t="shared" si="50"/>
        <v>0</v>
      </c>
      <c r="AC45" s="154">
        <f t="shared" si="50"/>
        <v>0</v>
      </c>
      <c r="AD45" s="97"/>
      <c r="AE45" s="97"/>
      <c r="AF45" s="97"/>
      <c r="AG45" s="97"/>
      <c r="AH45" s="97"/>
      <c r="AI45" s="97"/>
      <c r="AJ45" s="34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</row>
    <row r="46" spans="1:67" ht="15.75" customHeight="1" x14ac:dyDescent="0.25">
      <c r="A46" s="34"/>
      <c r="B46" s="54" t="s">
        <v>79</v>
      </c>
      <c r="C46" s="150" t="s">
        <v>209</v>
      </c>
      <c r="D46" s="56"/>
      <c r="E46" s="56">
        <f t="shared" si="51"/>
        <v>3</v>
      </c>
      <c r="F46" s="56">
        <f t="shared" si="52"/>
        <v>3</v>
      </c>
      <c r="G46" s="56">
        <f t="shared" si="53"/>
        <v>1</v>
      </c>
      <c r="H46" s="56">
        <f t="shared" si="54"/>
        <v>1</v>
      </c>
      <c r="I46" s="56">
        <f t="shared" si="55"/>
        <v>0</v>
      </c>
      <c r="J46" s="56">
        <f t="shared" si="56"/>
        <v>0</v>
      </c>
      <c r="K46" s="57"/>
      <c r="L46" s="56">
        <f t="shared" si="57"/>
        <v>0</v>
      </c>
      <c r="M46" s="56">
        <f t="shared" si="58"/>
        <v>1</v>
      </c>
      <c r="N46" s="56">
        <f t="shared" si="59"/>
        <v>3</v>
      </c>
      <c r="O46" s="56">
        <f t="shared" si="60"/>
        <v>0</v>
      </c>
      <c r="P46" s="56">
        <f t="shared" si="61"/>
        <v>0</v>
      </c>
      <c r="Q46" s="56">
        <f t="shared" si="62"/>
        <v>1</v>
      </c>
      <c r="R46" s="56"/>
      <c r="S46" s="150" t="s">
        <v>14</v>
      </c>
      <c r="T46" s="34"/>
      <c r="U46" s="153" t="str">
        <f>IFERROR(VLOOKUP(V46,Resumo!$D$7:$E$147,2,FALSE),"")</f>
        <v>M</v>
      </c>
      <c r="V46" s="337" t="s">
        <v>147</v>
      </c>
      <c r="W46" s="114">
        <f t="shared" si="50"/>
        <v>0</v>
      </c>
      <c r="X46" s="114">
        <f t="shared" si="50"/>
        <v>0</v>
      </c>
      <c r="Y46" s="114">
        <f t="shared" si="50"/>
        <v>0</v>
      </c>
      <c r="Z46" s="114">
        <f t="shared" si="50"/>
        <v>0</v>
      </c>
      <c r="AA46" s="114">
        <f t="shared" si="50"/>
        <v>1</v>
      </c>
      <c r="AB46" s="114">
        <f t="shared" si="50"/>
        <v>3</v>
      </c>
      <c r="AC46" s="154">
        <f t="shared" si="50"/>
        <v>0</v>
      </c>
      <c r="AD46" s="97"/>
      <c r="AE46" s="97"/>
      <c r="AF46" s="97"/>
      <c r="AG46" s="97"/>
      <c r="AH46" s="97"/>
      <c r="AI46" s="97"/>
      <c r="AJ46" s="34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</row>
    <row r="47" spans="1:67" ht="15.75" customHeight="1" x14ac:dyDescent="0.25">
      <c r="A47" s="34"/>
      <c r="B47" s="54" t="s">
        <v>80</v>
      </c>
      <c r="C47" s="150" t="s">
        <v>208</v>
      </c>
      <c r="D47" s="56"/>
      <c r="E47" s="56">
        <f t="shared" si="51"/>
        <v>3</v>
      </c>
      <c r="F47" s="56">
        <f t="shared" si="52"/>
        <v>3</v>
      </c>
      <c r="G47" s="56">
        <f t="shared" si="53"/>
        <v>1</v>
      </c>
      <c r="H47" s="56">
        <f t="shared" si="54"/>
        <v>1</v>
      </c>
      <c r="I47" s="56">
        <f t="shared" si="55"/>
        <v>0</v>
      </c>
      <c r="J47" s="56">
        <f t="shared" si="56"/>
        <v>0</v>
      </c>
      <c r="K47" s="57"/>
      <c r="L47" s="56">
        <f t="shared" si="57"/>
        <v>0</v>
      </c>
      <c r="M47" s="56">
        <f t="shared" si="58"/>
        <v>1</v>
      </c>
      <c r="N47" s="56">
        <f t="shared" si="59"/>
        <v>3</v>
      </c>
      <c r="O47" s="56">
        <f t="shared" si="60"/>
        <v>0</v>
      </c>
      <c r="P47" s="56">
        <f t="shared" si="61"/>
        <v>0</v>
      </c>
      <c r="Q47" s="56">
        <f t="shared" si="62"/>
        <v>1</v>
      </c>
      <c r="R47" s="56"/>
      <c r="S47" s="150" t="s">
        <v>206</v>
      </c>
      <c r="T47" s="34"/>
      <c r="U47" s="153" t="str">
        <f>IFERROR(VLOOKUP(V47,Resumo!$D$7:$E$147,2,FALSE),"")</f>
        <v>Z</v>
      </c>
      <c r="V47" s="337" t="s">
        <v>84</v>
      </c>
      <c r="W47" s="114">
        <f t="shared" si="50"/>
        <v>0</v>
      </c>
      <c r="X47" s="114">
        <f t="shared" si="50"/>
        <v>4</v>
      </c>
      <c r="Y47" s="114">
        <f t="shared" si="50"/>
        <v>0</v>
      </c>
      <c r="Z47" s="114">
        <f t="shared" si="50"/>
        <v>0</v>
      </c>
      <c r="AA47" s="114">
        <f t="shared" si="50"/>
        <v>0</v>
      </c>
      <c r="AB47" s="114">
        <f t="shared" si="50"/>
        <v>0</v>
      </c>
      <c r="AC47" s="154">
        <f t="shared" si="50"/>
        <v>0</v>
      </c>
      <c r="AD47" s="97"/>
      <c r="AE47" s="97"/>
      <c r="AF47" s="97"/>
      <c r="AG47" s="97"/>
      <c r="AH47" s="97"/>
      <c r="AI47" s="97"/>
      <c r="AJ47" s="34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</row>
    <row r="48" spans="1:67" ht="15.75" customHeight="1" x14ac:dyDescent="0.25">
      <c r="A48" s="34"/>
      <c r="B48" s="54" t="s">
        <v>83</v>
      </c>
      <c r="C48" s="150" t="s">
        <v>85</v>
      </c>
      <c r="D48" s="56"/>
      <c r="E48" s="56">
        <f t="shared" si="51"/>
        <v>3</v>
      </c>
      <c r="F48" s="56">
        <f t="shared" si="52"/>
        <v>3</v>
      </c>
      <c r="G48" s="56">
        <f t="shared" si="53"/>
        <v>1</v>
      </c>
      <c r="H48" s="56">
        <f t="shared" si="54"/>
        <v>1</v>
      </c>
      <c r="I48" s="56">
        <f t="shared" si="55"/>
        <v>0</v>
      </c>
      <c r="J48" s="56">
        <f t="shared" si="56"/>
        <v>0</v>
      </c>
      <c r="K48" s="57"/>
      <c r="L48" s="56">
        <f t="shared" si="57"/>
        <v>0</v>
      </c>
      <c r="M48" s="56">
        <f t="shared" si="58"/>
        <v>1</v>
      </c>
      <c r="N48" s="56">
        <f t="shared" si="59"/>
        <v>3</v>
      </c>
      <c r="O48" s="56">
        <f t="shared" si="60"/>
        <v>0</v>
      </c>
      <c r="P48" s="56">
        <f t="shared" si="61"/>
        <v>0</v>
      </c>
      <c r="Q48" s="56">
        <f t="shared" si="62"/>
        <v>1</v>
      </c>
      <c r="R48" s="56"/>
      <c r="S48" s="150" t="s">
        <v>172</v>
      </c>
      <c r="T48" s="34"/>
      <c r="U48" s="153" t="str">
        <f>IFERROR(VLOOKUP(V48,Resumo!$D$7:$E$147,2,FALSE),"")</f>
        <v>M</v>
      </c>
      <c r="V48" s="337" t="s">
        <v>119</v>
      </c>
      <c r="W48" s="114">
        <f t="shared" si="50"/>
        <v>0</v>
      </c>
      <c r="X48" s="114">
        <f t="shared" si="50"/>
        <v>0</v>
      </c>
      <c r="Y48" s="114">
        <f t="shared" si="50"/>
        <v>0</v>
      </c>
      <c r="Z48" s="114">
        <f t="shared" si="50"/>
        <v>0</v>
      </c>
      <c r="AA48" s="114">
        <f t="shared" si="50"/>
        <v>0</v>
      </c>
      <c r="AB48" s="114">
        <f t="shared" si="50"/>
        <v>4</v>
      </c>
      <c r="AC48" s="154">
        <f t="shared" si="50"/>
        <v>0</v>
      </c>
      <c r="AD48" s="97"/>
      <c r="AE48" s="97"/>
      <c r="AF48" s="97"/>
      <c r="AG48" s="97"/>
      <c r="AH48" s="97"/>
      <c r="AI48" s="97"/>
      <c r="AJ48" s="34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</row>
    <row r="49" spans="1:67" ht="15.75" customHeight="1" x14ac:dyDescent="0.25">
      <c r="A49" s="34"/>
      <c r="B49" s="54" t="s">
        <v>86</v>
      </c>
      <c r="C49" s="150" t="s">
        <v>147</v>
      </c>
      <c r="D49" s="56">
        <v>1</v>
      </c>
      <c r="E49" s="56">
        <f t="shared" si="51"/>
        <v>3</v>
      </c>
      <c r="F49" s="56">
        <f t="shared" si="52"/>
        <v>3</v>
      </c>
      <c r="G49" s="56">
        <f t="shared" si="53"/>
        <v>1</v>
      </c>
      <c r="H49" s="56">
        <f t="shared" si="54"/>
        <v>1</v>
      </c>
      <c r="I49" s="56">
        <f t="shared" si="55"/>
        <v>0</v>
      </c>
      <c r="J49" s="56">
        <f t="shared" si="56"/>
        <v>0</v>
      </c>
      <c r="K49" s="57"/>
      <c r="L49" s="56">
        <f t="shared" si="57"/>
        <v>0</v>
      </c>
      <c r="M49" s="56">
        <f t="shared" si="58"/>
        <v>1</v>
      </c>
      <c r="N49" s="56">
        <f t="shared" si="59"/>
        <v>3</v>
      </c>
      <c r="O49" s="56">
        <f t="shared" si="60"/>
        <v>0</v>
      </c>
      <c r="P49" s="56">
        <f t="shared" si="61"/>
        <v>0</v>
      </c>
      <c r="Q49" s="56">
        <f t="shared" si="62"/>
        <v>1</v>
      </c>
      <c r="R49" s="56"/>
      <c r="S49" s="150" t="s">
        <v>175</v>
      </c>
      <c r="T49" s="34"/>
      <c r="U49" s="153" t="str">
        <f>IFERROR(VLOOKUP(V49,Resumo!$D$7:$E$147,2,FALSE),"")</f>
        <v>M</v>
      </c>
      <c r="V49" s="337" t="s">
        <v>172</v>
      </c>
      <c r="W49" s="114">
        <f t="shared" si="50"/>
        <v>0</v>
      </c>
      <c r="X49" s="114">
        <f t="shared" si="50"/>
        <v>0</v>
      </c>
      <c r="Y49" s="114">
        <f t="shared" si="50"/>
        <v>0</v>
      </c>
      <c r="Z49" s="114">
        <f t="shared" si="50"/>
        <v>0</v>
      </c>
      <c r="AA49" s="114">
        <f t="shared" si="50"/>
        <v>4</v>
      </c>
      <c r="AB49" s="114">
        <f t="shared" si="50"/>
        <v>0</v>
      </c>
      <c r="AC49" s="154">
        <f t="shared" si="50"/>
        <v>0</v>
      </c>
      <c r="AD49" s="97"/>
      <c r="AE49" s="97"/>
      <c r="AF49" s="97"/>
      <c r="AG49" s="97"/>
      <c r="AH49" s="97"/>
      <c r="AI49" s="97"/>
      <c r="AJ49" s="34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</row>
    <row r="50" spans="1:67" ht="15.75" customHeight="1" x14ac:dyDescent="0.25">
      <c r="A50" s="34"/>
      <c r="B50" s="54" t="s">
        <v>86</v>
      </c>
      <c r="C50" s="150" t="s">
        <v>15</v>
      </c>
      <c r="D50" s="56">
        <v>1</v>
      </c>
      <c r="E50" s="56">
        <f t="shared" si="51"/>
        <v>3</v>
      </c>
      <c r="F50" s="56">
        <f t="shared" si="52"/>
        <v>3</v>
      </c>
      <c r="G50" s="56">
        <f t="shared" si="53"/>
        <v>1</v>
      </c>
      <c r="H50" s="56">
        <f t="shared" si="54"/>
        <v>1</v>
      </c>
      <c r="I50" s="56">
        <f t="shared" si="55"/>
        <v>0</v>
      </c>
      <c r="J50" s="56">
        <f t="shared" si="56"/>
        <v>0</v>
      </c>
      <c r="K50" s="57"/>
      <c r="L50" s="56">
        <f t="shared" si="57"/>
        <v>0</v>
      </c>
      <c r="M50" s="56">
        <f t="shared" si="58"/>
        <v>1</v>
      </c>
      <c r="N50" s="56">
        <f t="shared" si="59"/>
        <v>3</v>
      </c>
      <c r="O50" s="56">
        <f t="shared" si="60"/>
        <v>0</v>
      </c>
      <c r="P50" s="56">
        <f t="shared" si="61"/>
        <v>0</v>
      </c>
      <c r="Q50" s="56">
        <f t="shared" si="62"/>
        <v>1</v>
      </c>
      <c r="R50" s="56"/>
      <c r="S50" s="150" t="s">
        <v>119</v>
      </c>
      <c r="T50" s="34"/>
      <c r="U50" s="153" t="str">
        <f>IFERROR(VLOOKUP(V50,Resumo!$D$7:$E$147,2,FALSE),"")</f>
        <v>L</v>
      </c>
      <c r="V50" s="337" t="s">
        <v>197</v>
      </c>
      <c r="W50" s="114">
        <f t="shared" si="50"/>
        <v>0</v>
      </c>
      <c r="X50" s="114">
        <f t="shared" si="50"/>
        <v>0</v>
      </c>
      <c r="Y50" s="114">
        <f t="shared" si="50"/>
        <v>0</v>
      </c>
      <c r="Z50" s="114">
        <f t="shared" si="50"/>
        <v>1</v>
      </c>
      <c r="AA50" s="114">
        <f t="shared" si="50"/>
        <v>0</v>
      </c>
      <c r="AB50" s="114">
        <f t="shared" si="50"/>
        <v>2</v>
      </c>
      <c r="AC50" s="154">
        <f t="shared" si="50"/>
        <v>0</v>
      </c>
      <c r="AD50" s="97"/>
      <c r="AE50" s="97"/>
      <c r="AF50" s="97"/>
      <c r="AG50" s="97"/>
      <c r="AH50" s="97"/>
      <c r="AI50" s="97"/>
      <c r="AJ50" s="34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</row>
    <row r="51" spans="1:67" ht="15.75" customHeight="1" thickBot="1" x14ac:dyDescent="0.3">
      <c r="A51" s="34"/>
      <c r="B51" s="59" t="s">
        <v>16</v>
      </c>
      <c r="C51" s="150" t="s">
        <v>207</v>
      </c>
      <c r="D51" s="56">
        <v>1</v>
      </c>
      <c r="E51" s="56">
        <f t="shared" si="51"/>
        <v>3</v>
      </c>
      <c r="F51" s="56">
        <f t="shared" si="52"/>
        <v>3</v>
      </c>
      <c r="G51" s="56">
        <f t="shared" si="53"/>
        <v>1</v>
      </c>
      <c r="H51" s="56">
        <f t="shared" si="54"/>
        <v>1</v>
      </c>
      <c r="I51" s="56">
        <f t="shared" si="55"/>
        <v>0</v>
      </c>
      <c r="J51" s="56">
        <f t="shared" si="56"/>
        <v>0</v>
      </c>
      <c r="K51" s="57"/>
      <c r="L51" s="56">
        <f t="shared" si="57"/>
        <v>0</v>
      </c>
      <c r="M51" s="56">
        <f t="shared" si="58"/>
        <v>1</v>
      </c>
      <c r="N51" s="56">
        <f t="shared" si="59"/>
        <v>3</v>
      </c>
      <c r="O51" s="56">
        <f t="shared" si="60"/>
        <v>0</v>
      </c>
      <c r="P51" s="56">
        <f t="shared" si="61"/>
        <v>0</v>
      </c>
      <c r="Q51" s="56">
        <f t="shared" si="62"/>
        <v>1</v>
      </c>
      <c r="R51" s="56">
        <v>1</v>
      </c>
      <c r="S51" s="150" t="s">
        <v>174</v>
      </c>
      <c r="T51" s="34"/>
      <c r="U51" s="153" t="str">
        <f>IFERROR(VLOOKUP(V51,Resumo!$D$7:$E$147,2,FALSE),"")</f>
        <v>V</v>
      </c>
      <c r="V51" s="337" t="s">
        <v>14</v>
      </c>
      <c r="W51" s="114">
        <f t="shared" si="50"/>
        <v>0</v>
      </c>
      <c r="X51" s="114">
        <f t="shared" si="50"/>
        <v>0</v>
      </c>
      <c r="Y51" s="114">
        <f t="shared" si="50"/>
        <v>4</v>
      </c>
      <c r="Z51" s="114">
        <f t="shared" si="50"/>
        <v>0</v>
      </c>
      <c r="AA51" s="114">
        <f t="shared" si="50"/>
        <v>0</v>
      </c>
      <c r="AB51" s="114">
        <f t="shared" si="50"/>
        <v>0</v>
      </c>
      <c r="AC51" s="154">
        <f t="shared" si="50"/>
        <v>0</v>
      </c>
      <c r="AD51" s="97"/>
      <c r="AE51" s="97"/>
      <c r="AF51" s="97"/>
      <c r="AG51" s="97"/>
      <c r="AH51" s="97"/>
      <c r="AI51" s="97"/>
      <c r="AJ51" s="34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</row>
    <row r="52" spans="1:67" ht="15.75" customHeight="1" thickTop="1" x14ac:dyDescent="0.25">
      <c r="A52" s="34"/>
      <c r="B52" s="60" t="s">
        <v>95</v>
      </c>
      <c r="C52" s="61"/>
      <c r="D52" s="62"/>
      <c r="E52" s="56">
        <f t="shared" si="51"/>
        <v>0</v>
      </c>
      <c r="F52" s="56">
        <f t="shared" si="52"/>
        <v>3</v>
      </c>
      <c r="G52" s="56">
        <f t="shared" si="53"/>
        <v>1</v>
      </c>
      <c r="H52" s="56">
        <f t="shared" si="54"/>
        <v>0</v>
      </c>
      <c r="I52" s="56">
        <f t="shared" si="55"/>
        <v>0</v>
      </c>
      <c r="J52" s="56">
        <f t="shared" si="56"/>
        <v>0</v>
      </c>
      <c r="K52" s="57"/>
      <c r="L52" s="56">
        <f t="shared" si="57"/>
        <v>0</v>
      </c>
      <c r="M52" s="56">
        <f t="shared" si="58"/>
        <v>1</v>
      </c>
      <c r="N52" s="56">
        <f t="shared" si="59"/>
        <v>3</v>
      </c>
      <c r="O52" s="56">
        <f t="shared" si="60"/>
        <v>0</v>
      </c>
      <c r="P52" s="56">
        <f t="shared" si="61"/>
        <v>0</v>
      </c>
      <c r="Q52" s="56">
        <f t="shared" si="62"/>
        <v>0</v>
      </c>
      <c r="R52" s="63"/>
      <c r="S52" s="61"/>
      <c r="T52" s="34"/>
      <c r="U52" s="153" t="str">
        <f>IFERROR(VLOOKUP(V52,Resumo!$D$7:$E$147,2,FALSE),"")</f>
        <v>V</v>
      </c>
      <c r="V52" s="337" t="s">
        <v>85</v>
      </c>
      <c r="W52" s="114">
        <f t="shared" si="50"/>
        <v>0</v>
      </c>
      <c r="X52" s="114">
        <f t="shared" si="50"/>
        <v>0</v>
      </c>
      <c r="Y52" s="114">
        <f t="shared" si="50"/>
        <v>0</v>
      </c>
      <c r="Z52" s="114">
        <f t="shared" si="50"/>
        <v>0</v>
      </c>
      <c r="AA52" s="114">
        <f t="shared" si="50"/>
        <v>3</v>
      </c>
      <c r="AB52" s="114">
        <f t="shared" si="50"/>
        <v>0</v>
      </c>
      <c r="AC52" s="154">
        <f t="shared" si="50"/>
        <v>0</v>
      </c>
      <c r="AD52" s="97"/>
      <c r="AE52" s="97"/>
      <c r="AF52" s="97"/>
      <c r="AG52" s="97"/>
      <c r="AH52" s="97"/>
      <c r="AI52" s="97"/>
      <c r="AJ52" s="34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</row>
    <row r="53" spans="1:67" ht="15.75" customHeight="1" thickBot="1" x14ac:dyDescent="0.3">
      <c r="A53" s="34"/>
      <c r="B53" s="64" t="s">
        <v>95</v>
      </c>
      <c r="C53" s="65"/>
      <c r="D53" s="66"/>
      <c r="E53" s="67">
        <f t="shared" si="51"/>
        <v>0</v>
      </c>
      <c r="F53" s="67">
        <f t="shared" si="52"/>
        <v>3</v>
      </c>
      <c r="G53" s="67">
        <f t="shared" si="53"/>
        <v>1</v>
      </c>
      <c r="H53" s="67">
        <f t="shared" si="54"/>
        <v>0</v>
      </c>
      <c r="I53" s="67">
        <f t="shared" si="55"/>
        <v>0</v>
      </c>
      <c r="J53" s="67">
        <f t="shared" si="56"/>
        <v>0</v>
      </c>
      <c r="K53" s="68"/>
      <c r="L53" s="67">
        <f t="shared" si="57"/>
        <v>0</v>
      </c>
      <c r="M53" s="67">
        <f t="shared" si="58"/>
        <v>1</v>
      </c>
      <c r="N53" s="67">
        <f t="shared" si="59"/>
        <v>3</v>
      </c>
      <c r="O53" s="67">
        <f t="shared" si="60"/>
        <v>0</v>
      </c>
      <c r="P53" s="67">
        <f t="shared" si="61"/>
        <v>0</v>
      </c>
      <c r="Q53" s="67">
        <f t="shared" si="62"/>
        <v>0</v>
      </c>
      <c r="R53" s="69"/>
      <c r="S53" s="65"/>
      <c r="T53" s="34"/>
      <c r="U53" s="153" t="str">
        <f>IFERROR(VLOOKUP(V53,Resumo!$D$7:$E$147,2,FALSE),"")</f>
        <v>M</v>
      </c>
      <c r="V53" s="337" t="s">
        <v>174</v>
      </c>
      <c r="W53" s="114">
        <f t="shared" si="50"/>
        <v>0</v>
      </c>
      <c r="X53" s="114">
        <f t="shared" si="50"/>
        <v>0</v>
      </c>
      <c r="Y53" s="114">
        <f t="shared" si="50"/>
        <v>0</v>
      </c>
      <c r="Z53" s="114">
        <f t="shared" si="50"/>
        <v>0</v>
      </c>
      <c r="AA53" s="114">
        <f t="shared" si="50"/>
        <v>0</v>
      </c>
      <c r="AB53" s="114">
        <f t="shared" si="50"/>
        <v>0</v>
      </c>
      <c r="AC53" s="154">
        <f t="shared" si="50"/>
        <v>3</v>
      </c>
      <c r="AD53" s="97"/>
      <c r="AE53" s="97"/>
      <c r="AF53" s="97"/>
      <c r="AG53" s="97"/>
      <c r="AH53" s="97"/>
      <c r="AI53" s="97"/>
      <c r="AJ53" s="34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</row>
    <row r="54" spans="1:67" ht="15.75" customHeight="1" thickTop="1" thickBot="1" x14ac:dyDescent="0.3">
      <c r="A54" s="3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4"/>
      <c r="U54" s="153" t="str">
        <f>IFERROR(VLOOKUP(V54,Resumo!$D$7:$E$147,2,FALSE),"")</f>
        <v>M</v>
      </c>
      <c r="V54" s="337" t="s">
        <v>15</v>
      </c>
      <c r="W54" s="114">
        <f t="shared" si="50"/>
        <v>0</v>
      </c>
      <c r="X54" s="114">
        <f t="shared" si="50"/>
        <v>0</v>
      </c>
      <c r="Y54" s="114">
        <f t="shared" si="50"/>
        <v>0</v>
      </c>
      <c r="Z54" s="114">
        <f t="shared" si="50"/>
        <v>0</v>
      </c>
      <c r="AA54" s="114">
        <f t="shared" si="50"/>
        <v>0</v>
      </c>
      <c r="AB54" s="114">
        <f t="shared" si="50"/>
        <v>2</v>
      </c>
      <c r="AC54" s="154">
        <f t="shared" si="50"/>
        <v>2</v>
      </c>
      <c r="AD54" s="97"/>
      <c r="AE54" s="97"/>
      <c r="AF54" s="97"/>
      <c r="AG54" s="97"/>
      <c r="AH54" s="97"/>
      <c r="AI54" s="97"/>
      <c r="AJ54" s="34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</row>
    <row r="55" spans="1:67" ht="15.75" customHeight="1" thickTop="1" thickBot="1" x14ac:dyDescent="0.3">
      <c r="A55" s="34"/>
      <c r="B55" s="42"/>
      <c r="C55" s="43"/>
      <c r="D55" s="44"/>
      <c r="E55" s="44"/>
      <c r="F55" s="44"/>
      <c r="G55" s="44"/>
      <c r="H55" s="44"/>
      <c r="I55" s="44"/>
      <c r="J55" s="44"/>
      <c r="K55" s="44" t="s">
        <v>99</v>
      </c>
      <c r="L55" s="44"/>
      <c r="M55" s="44"/>
      <c r="N55" s="44"/>
      <c r="O55" s="44"/>
      <c r="P55" s="44"/>
      <c r="Q55" s="44"/>
      <c r="R55" s="44"/>
      <c r="S55" s="46"/>
      <c r="T55" s="34"/>
      <c r="U55" s="153" t="str">
        <f>IFERROR(VLOOKUP(V55,Resumo!$D$7:$E$147,2,FALSE),"")</f>
        <v>L</v>
      </c>
      <c r="V55" s="337" t="s">
        <v>144</v>
      </c>
      <c r="W55" s="114">
        <f t="shared" si="50"/>
        <v>0</v>
      </c>
      <c r="X55" s="114">
        <f t="shared" si="50"/>
        <v>0</v>
      </c>
      <c r="Y55" s="114">
        <f t="shared" si="50"/>
        <v>3</v>
      </c>
      <c r="Z55" s="114">
        <f t="shared" si="50"/>
        <v>0</v>
      </c>
      <c r="AA55" s="114">
        <f t="shared" si="50"/>
        <v>0</v>
      </c>
      <c r="AB55" s="114">
        <f t="shared" si="50"/>
        <v>0</v>
      </c>
      <c r="AC55" s="154">
        <f t="shared" si="50"/>
        <v>0</v>
      </c>
      <c r="AD55" s="97"/>
      <c r="AE55" s="97"/>
      <c r="AF55" s="97"/>
      <c r="AG55" s="97"/>
      <c r="AH55" s="97"/>
      <c r="AI55" s="97"/>
      <c r="AJ55" s="34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</row>
    <row r="56" spans="1:67" ht="15.75" customHeight="1" thickTop="1" thickBot="1" x14ac:dyDescent="0.3">
      <c r="A56" s="34"/>
      <c r="B56" s="47"/>
      <c r="C56" s="48" t="str">
        <f>C4</f>
        <v>Preto</v>
      </c>
      <c r="D56" s="49">
        <f>SUM(D57:D66)</f>
        <v>0</v>
      </c>
      <c r="E56" s="50" t="s">
        <v>20</v>
      </c>
      <c r="F56" s="50" t="s">
        <v>89</v>
      </c>
      <c r="G56" s="50" t="s">
        <v>90</v>
      </c>
      <c r="H56" s="50" t="s">
        <v>83</v>
      </c>
      <c r="I56" s="50" t="s">
        <v>91</v>
      </c>
      <c r="J56" s="50" t="s">
        <v>92</v>
      </c>
      <c r="K56" s="50" t="s">
        <v>94</v>
      </c>
      <c r="L56" s="50" t="s">
        <v>20</v>
      </c>
      <c r="M56" s="50" t="s">
        <v>89</v>
      </c>
      <c r="N56" s="50" t="s">
        <v>90</v>
      </c>
      <c r="O56" s="50" t="s">
        <v>83</v>
      </c>
      <c r="P56" s="50" t="s">
        <v>91</v>
      </c>
      <c r="Q56" s="50" t="s">
        <v>92</v>
      </c>
      <c r="R56" s="49">
        <f>SUM(R57:R66)</f>
        <v>0</v>
      </c>
      <c r="S56" s="48" t="str">
        <f>S4</f>
        <v>Branco</v>
      </c>
      <c r="T56" s="34"/>
      <c r="U56" s="153" t="str">
        <f>IFERROR(VLOOKUP(V56,Resumo!$D$7:$E$147,2,FALSE),"")</f>
        <v>M</v>
      </c>
      <c r="V56" s="337" t="s">
        <v>175</v>
      </c>
      <c r="W56" s="114">
        <f t="shared" si="50"/>
        <v>0</v>
      </c>
      <c r="X56" s="114">
        <f t="shared" si="50"/>
        <v>0</v>
      </c>
      <c r="Y56" s="114">
        <f t="shared" si="50"/>
        <v>0</v>
      </c>
      <c r="Z56" s="114">
        <f t="shared" si="50"/>
        <v>0</v>
      </c>
      <c r="AA56" s="114">
        <f t="shared" si="50"/>
        <v>0</v>
      </c>
      <c r="AB56" s="114">
        <f t="shared" si="50"/>
        <v>4</v>
      </c>
      <c r="AC56" s="154">
        <f t="shared" si="50"/>
        <v>0</v>
      </c>
      <c r="AD56" s="97"/>
      <c r="AE56" s="97"/>
      <c r="AF56" s="97"/>
      <c r="AG56" s="97"/>
      <c r="AH56" s="97"/>
      <c r="AI56" s="97"/>
      <c r="AJ56" s="34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</row>
    <row r="57" spans="1:67" ht="15.75" customHeight="1" thickTop="1" x14ac:dyDescent="0.25">
      <c r="A57" s="34"/>
      <c r="B57" s="54" t="s">
        <v>18</v>
      </c>
      <c r="C57" s="55"/>
      <c r="D57" s="56"/>
      <c r="E57" s="56">
        <f t="shared" ref="E57:E66" si="63">IF((C57=""),0,IF($D$56=$R$56,1,IF($D$56&gt;$R$56,3,IF($D$56&lt;$R$56,0))))</f>
        <v>0</v>
      </c>
      <c r="F57" s="56">
        <f t="shared" ref="F57:F66" si="64">$D$56</f>
        <v>0</v>
      </c>
      <c r="G57" s="56">
        <f t="shared" ref="G57:G66" si="65">$R$56</f>
        <v>0</v>
      </c>
      <c r="H57" s="56">
        <f t="shared" ref="H57:H66" si="66">IF((C57=""),0,IF($D$56&gt;$R$56,1,0))</f>
        <v>0</v>
      </c>
      <c r="I57" s="56">
        <f t="shared" ref="I57:I66" si="67">IF((C57=""),0,IF($D$56=$R$56,1,0))</f>
        <v>0</v>
      </c>
      <c r="J57" s="56">
        <f t="shared" ref="J57:J66" si="68">IF((C57=""),0,IF($D$56&lt;$R$56,1,0))</f>
        <v>0</v>
      </c>
      <c r="K57" s="57"/>
      <c r="L57" s="56">
        <f t="shared" ref="L57:L66" si="69">IF((S57=""),0,IF($D$56=$R$56,1,IF($D$56&lt;$R$56,3,IF($D$56&gt;$R$56,0))))</f>
        <v>0</v>
      </c>
      <c r="M57" s="56">
        <f t="shared" ref="M57:M66" si="70">$R$56</f>
        <v>0</v>
      </c>
      <c r="N57" s="56">
        <f t="shared" ref="N57:N66" si="71">$D$56</f>
        <v>0</v>
      </c>
      <c r="O57" s="56">
        <f t="shared" ref="O57:O66" si="72">IF((S57=""),0,IF($D$56&lt;$R$56,1,0))</f>
        <v>0</v>
      </c>
      <c r="P57" s="56">
        <f t="shared" ref="P57:P66" si="73">IF((S57=""),0,IF($D$56=$R$56,1,0))</f>
        <v>0</v>
      </c>
      <c r="Q57" s="56">
        <f t="shared" ref="Q57:Q66" si="74">IF((S57=""),0,IF($D$56&gt;$R$56,1,0))</f>
        <v>0</v>
      </c>
      <c r="R57" s="56"/>
      <c r="S57" s="55"/>
      <c r="T57" s="34"/>
      <c r="U57" s="153" t="str">
        <f>IFERROR(VLOOKUP(V57,Resumo!$D$7:$E$147,2,FALSE),"")</f>
        <v/>
      </c>
      <c r="V57" s="337" t="s">
        <v>209</v>
      </c>
      <c r="W57" s="114">
        <f t="shared" si="50"/>
        <v>0</v>
      </c>
      <c r="X57" s="114">
        <f t="shared" si="50"/>
        <v>0</v>
      </c>
      <c r="Y57" s="114">
        <f t="shared" si="50"/>
        <v>1</v>
      </c>
      <c r="Z57" s="114">
        <f t="shared" si="50"/>
        <v>2</v>
      </c>
      <c r="AA57" s="114">
        <f t="shared" si="50"/>
        <v>0</v>
      </c>
      <c r="AB57" s="114">
        <f t="shared" si="50"/>
        <v>0</v>
      </c>
      <c r="AC57" s="154">
        <f t="shared" si="50"/>
        <v>0</v>
      </c>
      <c r="AD57" s="97"/>
      <c r="AE57" s="97"/>
      <c r="AF57" s="97"/>
      <c r="AG57" s="97"/>
      <c r="AH57" s="97"/>
      <c r="AI57" s="97"/>
      <c r="AJ57" s="34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</row>
    <row r="58" spans="1:67" ht="15.75" customHeight="1" x14ac:dyDescent="0.25">
      <c r="A58" s="34"/>
      <c r="B58" s="54" t="s">
        <v>78</v>
      </c>
      <c r="C58" s="55"/>
      <c r="D58" s="56"/>
      <c r="E58" s="56">
        <f t="shared" si="63"/>
        <v>0</v>
      </c>
      <c r="F58" s="56">
        <f t="shared" si="64"/>
        <v>0</v>
      </c>
      <c r="G58" s="56">
        <f t="shared" si="65"/>
        <v>0</v>
      </c>
      <c r="H58" s="56">
        <f t="shared" si="66"/>
        <v>0</v>
      </c>
      <c r="I58" s="56">
        <f t="shared" si="67"/>
        <v>0</v>
      </c>
      <c r="J58" s="56">
        <f t="shared" si="68"/>
        <v>0</v>
      </c>
      <c r="K58" s="57"/>
      <c r="L58" s="56">
        <f t="shared" si="69"/>
        <v>0</v>
      </c>
      <c r="M58" s="56">
        <f t="shared" si="70"/>
        <v>0</v>
      </c>
      <c r="N58" s="56">
        <f t="shared" si="71"/>
        <v>0</v>
      </c>
      <c r="O58" s="56">
        <f t="shared" si="72"/>
        <v>0</v>
      </c>
      <c r="P58" s="56">
        <f t="shared" si="73"/>
        <v>0</v>
      </c>
      <c r="Q58" s="56">
        <f t="shared" si="74"/>
        <v>0</v>
      </c>
      <c r="R58" s="56"/>
      <c r="S58" s="55"/>
      <c r="T58" s="34"/>
      <c r="U58" s="153" t="str">
        <f>IFERROR(VLOOKUP(V58,Resumo!$D$7:$E$147,2,FALSE),"")</f>
        <v/>
      </c>
      <c r="V58" s="337" t="s">
        <v>206</v>
      </c>
      <c r="W58" s="114">
        <f t="shared" si="50"/>
        <v>0</v>
      </c>
      <c r="X58" s="114">
        <f t="shared" si="50"/>
        <v>0</v>
      </c>
      <c r="Y58" s="114">
        <f t="shared" si="50"/>
        <v>0</v>
      </c>
      <c r="Z58" s="114">
        <f t="shared" si="50"/>
        <v>2</v>
      </c>
      <c r="AA58" s="114">
        <f t="shared" si="50"/>
        <v>0</v>
      </c>
      <c r="AB58" s="114">
        <f t="shared" si="50"/>
        <v>1</v>
      </c>
      <c r="AC58" s="154">
        <f t="shared" si="50"/>
        <v>0</v>
      </c>
      <c r="AD58" s="97"/>
      <c r="AE58" s="97"/>
      <c r="AF58" s="97"/>
      <c r="AG58" s="97"/>
      <c r="AH58" s="97"/>
      <c r="AI58" s="97"/>
      <c r="AJ58" s="34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</row>
    <row r="59" spans="1:67" ht="15.75" customHeight="1" x14ac:dyDescent="0.25">
      <c r="A59" s="34"/>
      <c r="B59" s="54" t="s">
        <v>79</v>
      </c>
      <c r="C59" s="55"/>
      <c r="D59" s="56"/>
      <c r="E59" s="56">
        <f t="shared" si="63"/>
        <v>0</v>
      </c>
      <c r="F59" s="56">
        <f t="shared" si="64"/>
        <v>0</v>
      </c>
      <c r="G59" s="56">
        <f t="shared" si="65"/>
        <v>0</v>
      </c>
      <c r="H59" s="56">
        <f t="shared" si="66"/>
        <v>0</v>
      </c>
      <c r="I59" s="56">
        <f t="shared" si="67"/>
        <v>0</v>
      </c>
      <c r="J59" s="56">
        <f t="shared" si="68"/>
        <v>0</v>
      </c>
      <c r="K59" s="57"/>
      <c r="L59" s="56">
        <f t="shared" si="69"/>
        <v>0</v>
      </c>
      <c r="M59" s="56">
        <f t="shared" si="70"/>
        <v>0</v>
      </c>
      <c r="N59" s="56">
        <f t="shared" si="71"/>
        <v>0</v>
      </c>
      <c r="O59" s="56">
        <f t="shared" si="72"/>
        <v>0</v>
      </c>
      <c r="P59" s="56">
        <f t="shared" si="73"/>
        <v>0</v>
      </c>
      <c r="Q59" s="56">
        <f t="shared" si="74"/>
        <v>0</v>
      </c>
      <c r="R59" s="56"/>
      <c r="S59" s="55"/>
      <c r="T59" s="34"/>
      <c r="U59" s="153" t="str">
        <f>IFERROR(VLOOKUP(V59,Resumo!$D$7:$E$147,2,FALSE),"")</f>
        <v/>
      </c>
      <c r="V59" s="337" t="s">
        <v>207</v>
      </c>
      <c r="W59" s="114">
        <f t="shared" ref="W59:AC74" si="75">COUNTIFS($C$4:$C$131,$V59,$B$4:$B$131,W$42)+COUNTIFS($S$4:$S$131,$V59,$B$4:$B$131,W$42)</f>
        <v>0</v>
      </c>
      <c r="X59" s="114">
        <f t="shared" si="75"/>
        <v>0</v>
      </c>
      <c r="Y59" s="114">
        <f t="shared" si="75"/>
        <v>0</v>
      </c>
      <c r="Z59" s="114">
        <f t="shared" si="75"/>
        <v>0</v>
      </c>
      <c r="AA59" s="114">
        <f t="shared" si="75"/>
        <v>0</v>
      </c>
      <c r="AB59" s="114">
        <f t="shared" si="75"/>
        <v>0</v>
      </c>
      <c r="AC59" s="154">
        <f t="shared" si="75"/>
        <v>3</v>
      </c>
      <c r="AD59" s="97"/>
      <c r="AE59" s="97"/>
      <c r="AF59" s="97"/>
      <c r="AG59" s="97"/>
      <c r="AH59" s="97"/>
      <c r="AI59" s="97"/>
      <c r="AJ59" s="34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</row>
    <row r="60" spans="1:67" ht="15.75" customHeight="1" x14ac:dyDescent="0.25">
      <c r="A60" s="34"/>
      <c r="B60" s="54" t="s">
        <v>80</v>
      </c>
      <c r="C60" s="55"/>
      <c r="D60" s="56"/>
      <c r="E60" s="56">
        <f t="shared" si="63"/>
        <v>0</v>
      </c>
      <c r="F60" s="56">
        <f t="shared" si="64"/>
        <v>0</v>
      </c>
      <c r="G60" s="56">
        <f t="shared" si="65"/>
        <v>0</v>
      </c>
      <c r="H60" s="56">
        <f t="shared" si="66"/>
        <v>0</v>
      </c>
      <c r="I60" s="56">
        <f t="shared" si="67"/>
        <v>0</v>
      </c>
      <c r="J60" s="56">
        <f t="shared" si="68"/>
        <v>0</v>
      </c>
      <c r="K60" s="57"/>
      <c r="L60" s="56">
        <f t="shared" si="69"/>
        <v>0</v>
      </c>
      <c r="M60" s="56">
        <f t="shared" si="70"/>
        <v>0</v>
      </c>
      <c r="N60" s="56">
        <f t="shared" si="71"/>
        <v>0</v>
      </c>
      <c r="O60" s="56">
        <f t="shared" si="72"/>
        <v>0</v>
      </c>
      <c r="P60" s="56">
        <f t="shared" si="73"/>
        <v>0</v>
      </c>
      <c r="Q60" s="56">
        <f t="shared" si="74"/>
        <v>0</v>
      </c>
      <c r="R60" s="56"/>
      <c r="S60" s="55"/>
      <c r="T60" s="34"/>
      <c r="U60" s="153" t="str">
        <f>IFERROR(VLOOKUP(V60,Resumo!$D$7:$E$147,2,FALSE),"")</f>
        <v/>
      </c>
      <c r="V60" s="337" t="s">
        <v>208</v>
      </c>
      <c r="W60" s="114">
        <f t="shared" si="75"/>
        <v>0</v>
      </c>
      <c r="X60" s="114">
        <f t="shared" si="75"/>
        <v>0</v>
      </c>
      <c r="Y60" s="114">
        <f t="shared" si="75"/>
        <v>0</v>
      </c>
      <c r="Z60" s="114">
        <f t="shared" si="75"/>
        <v>3</v>
      </c>
      <c r="AA60" s="114">
        <f t="shared" si="75"/>
        <v>0</v>
      </c>
      <c r="AB60" s="114">
        <f t="shared" si="75"/>
        <v>0</v>
      </c>
      <c r="AC60" s="154">
        <f t="shared" si="75"/>
        <v>0</v>
      </c>
      <c r="AD60" s="97"/>
      <c r="AE60" s="97"/>
      <c r="AF60" s="97"/>
      <c r="AG60" s="97"/>
      <c r="AH60" s="97"/>
      <c r="AI60" s="97"/>
      <c r="AJ60" s="34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</row>
    <row r="61" spans="1:67" ht="15.75" customHeight="1" x14ac:dyDescent="0.25">
      <c r="A61" s="34"/>
      <c r="B61" s="54" t="s">
        <v>83</v>
      </c>
      <c r="C61" s="55"/>
      <c r="D61" s="56"/>
      <c r="E61" s="56">
        <f t="shared" si="63"/>
        <v>0</v>
      </c>
      <c r="F61" s="56">
        <f t="shared" si="64"/>
        <v>0</v>
      </c>
      <c r="G61" s="56">
        <f t="shared" si="65"/>
        <v>0</v>
      </c>
      <c r="H61" s="56">
        <f t="shared" si="66"/>
        <v>0</v>
      </c>
      <c r="I61" s="56">
        <f t="shared" si="67"/>
        <v>0</v>
      </c>
      <c r="J61" s="56">
        <f t="shared" si="68"/>
        <v>0</v>
      </c>
      <c r="K61" s="57"/>
      <c r="L61" s="56">
        <f t="shared" si="69"/>
        <v>0</v>
      </c>
      <c r="M61" s="56">
        <f t="shared" si="70"/>
        <v>0</v>
      </c>
      <c r="N61" s="56">
        <f t="shared" si="71"/>
        <v>0</v>
      </c>
      <c r="O61" s="56">
        <f t="shared" si="72"/>
        <v>0</v>
      </c>
      <c r="P61" s="56">
        <f t="shared" si="73"/>
        <v>0</v>
      </c>
      <c r="Q61" s="56">
        <f t="shared" si="74"/>
        <v>0</v>
      </c>
      <c r="R61" s="56"/>
      <c r="S61" s="55"/>
      <c r="T61" s="34"/>
      <c r="U61" s="153" t="str">
        <f>IFERROR(VLOOKUP(V61,Resumo!$D$7:$E$147,2,FALSE),"")</f>
        <v/>
      </c>
      <c r="V61" s="114"/>
      <c r="W61" s="114">
        <f t="shared" si="75"/>
        <v>0</v>
      </c>
      <c r="X61" s="114">
        <f t="shared" si="75"/>
        <v>0</v>
      </c>
      <c r="Y61" s="114">
        <f t="shared" si="75"/>
        <v>0</v>
      </c>
      <c r="Z61" s="114">
        <f t="shared" si="75"/>
        <v>0</v>
      </c>
      <c r="AA61" s="114">
        <f t="shared" si="75"/>
        <v>0</v>
      </c>
      <c r="AB61" s="114">
        <f t="shared" si="75"/>
        <v>0</v>
      </c>
      <c r="AC61" s="154">
        <f t="shared" si="75"/>
        <v>0</v>
      </c>
      <c r="AD61" s="97"/>
      <c r="AE61" s="97"/>
      <c r="AF61" s="97"/>
      <c r="AG61" s="97"/>
      <c r="AH61" s="97"/>
      <c r="AI61" s="97"/>
      <c r="AJ61" s="34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</row>
    <row r="62" spans="1:67" ht="15.75" customHeight="1" x14ac:dyDescent="0.25">
      <c r="A62" s="34"/>
      <c r="B62" s="54" t="s">
        <v>86</v>
      </c>
      <c r="C62" s="55"/>
      <c r="D62" s="56"/>
      <c r="E62" s="56">
        <f t="shared" si="63"/>
        <v>0</v>
      </c>
      <c r="F62" s="56">
        <f t="shared" si="64"/>
        <v>0</v>
      </c>
      <c r="G62" s="56">
        <f t="shared" si="65"/>
        <v>0</v>
      </c>
      <c r="H62" s="56">
        <f t="shared" si="66"/>
        <v>0</v>
      </c>
      <c r="I62" s="56">
        <f t="shared" si="67"/>
        <v>0</v>
      </c>
      <c r="J62" s="56">
        <f t="shared" si="68"/>
        <v>0</v>
      </c>
      <c r="K62" s="57"/>
      <c r="L62" s="56">
        <f t="shared" si="69"/>
        <v>0</v>
      </c>
      <c r="M62" s="56">
        <f t="shared" si="70"/>
        <v>0</v>
      </c>
      <c r="N62" s="56">
        <f t="shared" si="71"/>
        <v>0</v>
      </c>
      <c r="O62" s="56">
        <f t="shared" si="72"/>
        <v>0</v>
      </c>
      <c r="P62" s="56">
        <f t="shared" si="73"/>
        <v>0</v>
      </c>
      <c r="Q62" s="56">
        <f t="shared" si="74"/>
        <v>0</v>
      </c>
      <c r="R62" s="56"/>
      <c r="S62" s="55"/>
      <c r="T62" s="34"/>
      <c r="U62" s="153" t="str">
        <f>IFERROR(VLOOKUP(V62,Resumo!$D$7:$E$147,2,FALSE),"")</f>
        <v/>
      </c>
      <c r="V62" s="114"/>
      <c r="W62" s="114">
        <f t="shared" si="75"/>
        <v>0</v>
      </c>
      <c r="X62" s="114">
        <f t="shared" si="75"/>
        <v>0</v>
      </c>
      <c r="Y62" s="114">
        <f t="shared" si="75"/>
        <v>0</v>
      </c>
      <c r="Z62" s="114">
        <f t="shared" si="75"/>
        <v>0</v>
      </c>
      <c r="AA62" s="114">
        <f t="shared" si="75"/>
        <v>0</v>
      </c>
      <c r="AB62" s="114">
        <f t="shared" si="75"/>
        <v>0</v>
      </c>
      <c r="AC62" s="154">
        <f t="shared" si="75"/>
        <v>0</v>
      </c>
      <c r="AD62" s="97"/>
      <c r="AE62" s="97"/>
      <c r="AF62" s="97"/>
      <c r="AG62" s="97"/>
      <c r="AH62" s="97"/>
      <c r="AI62" s="97"/>
      <c r="AJ62" s="34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</row>
    <row r="63" spans="1:67" ht="15.75" customHeight="1" x14ac:dyDescent="0.25">
      <c r="A63" s="34"/>
      <c r="B63" s="54" t="s">
        <v>86</v>
      </c>
      <c r="C63" s="55"/>
      <c r="D63" s="56"/>
      <c r="E63" s="56">
        <f t="shared" si="63"/>
        <v>0</v>
      </c>
      <c r="F63" s="56">
        <f t="shared" si="64"/>
        <v>0</v>
      </c>
      <c r="G63" s="56">
        <f t="shared" si="65"/>
        <v>0</v>
      </c>
      <c r="H63" s="56">
        <f t="shared" si="66"/>
        <v>0</v>
      </c>
      <c r="I63" s="56">
        <f t="shared" si="67"/>
        <v>0</v>
      </c>
      <c r="J63" s="56">
        <f t="shared" si="68"/>
        <v>0</v>
      </c>
      <c r="K63" s="57"/>
      <c r="L63" s="56">
        <f t="shared" si="69"/>
        <v>0</v>
      </c>
      <c r="M63" s="56">
        <f t="shared" si="70"/>
        <v>0</v>
      </c>
      <c r="N63" s="56">
        <f t="shared" si="71"/>
        <v>0</v>
      </c>
      <c r="O63" s="56">
        <f t="shared" si="72"/>
        <v>0</v>
      </c>
      <c r="P63" s="56">
        <f t="shared" si="73"/>
        <v>0</v>
      </c>
      <c r="Q63" s="56">
        <f t="shared" si="74"/>
        <v>0</v>
      </c>
      <c r="R63" s="56"/>
      <c r="S63" s="55"/>
      <c r="T63" s="34"/>
      <c r="U63" s="153" t="str">
        <f>IFERROR(VLOOKUP(V63,Resumo!$D$7:$E$147,2,FALSE),"")</f>
        <v/>
      </c>
      <c r="V63" s="114"/>
      <c r="W63" s="114">
        <f t="shared" si="75"/>
        <v>0</v>
      </c>
      <c r="X63" s="114">
        <f t="shared" si="75"/>
        <v>0</v>
      </c>
      <c r="Y63" s="114">
        <f t="shared" si="75"/>
        <v>0</v>
      </c>
      <c r="Z63" s="114">
        <f t="shared" si="75"/>
        <v>0</v>
      </c>
      <c r="AA63" s="114">
        <f t="shared" si="75"/>
        <v>0</v>
      </c>
      <c r="AB63" s="114">
        <f t="shared" si="75"/>
        <v>0</v>
      </c>
      <c r="AC63" s="154">
        <f t="shared" si="75"/>
        <v>0</v>
      </c>
      <c r="AD63" s="97"/>
      <c r="AE63" s="97"/>
      <c r="AF63" s="97"/>
      <c r="AG63" s="97"/>
      <c r="AH63" s="97"/>
      <c r="AI63" s="97"/>
      <c r="AJ63" s="34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</row>
    <row r="64" spans="1:67" ht="15.75" customHeight="1" thickBot="1" x14ac:dyDescent="0.3">
      <c r="A64" s="34"/>
      <c r="B64" s="59" t="s">
        <v>16</v>
      </c>
      <c r="C64" s="55"/>
      <c r="D64" s="56"/>
      <c r="E64" s="56">
        <f t="shared" si="63"/>
        <v>0</v>
      </c>
      <c r="F64" s="56">
        <f t="shared" si="64"/>
        <v>0</v>
      </c>
      <c r="G64" s="56">
        <f t="shared" si="65"/>
        <v>0</v>
      </c>
      <c r="H64" s="56">
        <f t="shared" si="66"/>
        <v>0</v>
      </c>
      <c r="I64" s="56">
        <f t="shared" si="67"/>
        <v>0</v>
      </c>
      <c r="J64" s="56">
        <f t="shared" si="68"/>
        <v>0</v>
      </c>
      <c r="K64" s="57"/>
      <c r="L64" s="56">
        <f t="shared" si="69"/>
        <v>0</v>
      </c>
      <c r="M64" s="56">
        <f t="shared" si="70"/>
        <v>0</v>
      </c>
      <c r="N64" s="56">
        <f t="shared" si="71"/>
        <v>0</v>
      </c>
      <c r="O64" s="56">
        <f t="shared" si="72"/>
        <v>0</v>
      </c>
      <c r="P64" s="56">
        <f t="shared" si="73"/>
        <v>0</v>
      </c>
      <c r="Q64" s="56">
        <f t="shared" si="74"/>
        <v>0</v>
      </c>
      <c r="R64" s="56"/>
      <c r="S64" s="55"/>
      <c r="T64" s="34"/>
      <c r="U64" s="153" t="str">
        <f>IFERROR(VLOOKUP(V64,Resumo!$D$7:$E$147,2,FALSE),"")</f>
        <v/>
      </c>
      <c r="V64" s="114"/>
      <c r="W64" s="114">
        <f t="shared" si="75"/>
        <v>0</v>
      </c>
      <c r="X64" s="114">
        <f t="shared" si="75"/>
        <v>0</v>
      </c>
      <c r="Y64" s="114">
        <f t="shared" si="75"/>
        <v>0</v>
      </c>
      <c r="Z64" s="114">
        <f t="shared" si="75"/>
        <v>0</v>
      </c>
      <c r="AA64" s="114">
        <f t="shared" si="75"/>
        <v>0</v>
      </c>
      <c r="AB64" s="114">
        <f t="shared" si="75"/>
        <v>0</v>
      </c>
      <c r="AC64" s="154">
        <f t="shared" si="75"/>
        <v>0</v>
      </c>
      <c r="AD64" s="97"/>
      <c r="AE64" s="97"/>
      <c r="AF64" s="97"/>
      <c r="AG64" s="97"/>
      <c r="AH64" s="97"/>
      <c r="AI64" s="97"/>
      <c r="AJ64" s="34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97"/>
      <c r="BH64" s="97"/>
      <c r="BI64" s="97"/>
      <c r="BJ64" s="97"/>
      <c r="BK64" s="97"/>
      <c r="BL64" s="97"/>
      <c r="BM64" s="97"/>
      <c r="BN64" s="97"/>
      <c r="BO64" s="97"/>
    </row>
    <row r="65" spans="1:67" ht="15.75" customHeight="1" thickTop="1" x14ac:dyDescent="0.25">
      <c r="A65" s="34"/>
      <c r="B65" s="60" t="s">
        <v>95</v>
      </c>
      <c r="C65" s="61"/>
      <c r="D65" s="62"/>
      <c r="E65" s="56">
        <f t="shared" si="63"/>
        <v>0</v>
      </c>
      <c r="F65" s="56">
        <f t="shared" si="64"/>
        <v>0</v>
      </c>
      <c r="G65" s="56">
        <f t="shared" si="65"/>
        <v>0</v>
      </c>
      <c r="H65" s="56">
        <f t="shared" si="66"/>
        <v>0</v>
      </c>
      <c r="I65" s="56">
        <f t="shared" si="67"/>
        <v>0</v>
      </c>
      <c r="J65" s="56">
        <f t="shared" si="68"/>
        <v>0</v>
      </c>
      <c r="K65" s="57"/>
      <c r="L65" s="56">
        <f t="shared" si="69"/>
        <v>0</v>
      </c>
      <c r="M65" s="56">
        <f t="shared" si="70"/>
        <v>0</v>
      </c>
      <c r="N65" s="56">
        <f t="shared" si="71"/>
        <v>0</v>
      </c>
      <c r="O65" s="56">
        <f t="shared" si="72"/>
        <v>0</v>
      </c>
      <c r="P65" s="56">
        <f t="shared" si="73"/>
        <v>0</v>
      </c>
      <c r="Q65" s="56">
        <f t="shared" si="74"/>
        <v>0</v>
      </c>
      <c r="R65" s="63"/>
      <c r="S65" s="61"/>
      <c r="T65" s="34"/>
      <c r="U65" s="153" t="str">
        <f>IFERROR(VLOOKUP(V65,Resumo!$D$7:$E$147,2,FALSE),"")</f>
        <v/>
      </c>
      <c r="V65" s="114"/>
      <c r="W65" s="114">
        <f t="shared" si="75"/>
        <v>0</v>
      </c>
      <c r="X65" s="114">
        <f t="shared" si="75"/>
        <v>0</v>
      </c>
      <c r="Y65" s="114">
        <f t="shared" si="75"/>
        <v>0</v>
      </c>
      <c r="Z65" s="114">
        <f t="shared" si="75"/>
        <v>0</v>
      </c>
      <c r="AA65" s="114">
        <f t="shared" si="75"/>
        <v>0</v>
      </c>
      <c r="AB65" s="114">
        <f t="shared" si="75"/>
        <v>0</v>
      </c>
      <c r="AC65" s="154">
        <f t="shared" si="75"/>
        <v>0</v>
      </c>
      <c r="AD65" s="97"/>
      <c r="AE65" s="97"/>
      <c r="AF65" s="97"/>
      <c r="AG65" s="97"/>
      <c r="AH65" s="97"/>
      <c r="AI65" s="97"/>
      <c r="AJ65" s="34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97"/>
      <c r="BH65" s="97"/>
      <c r="BI65" s="97"/>
      <c r="BJ65" s="97"/>
      <c r="BK65" s="97"/>
      <c r="BL65" s="97"/>
      <c r="BM65" s="97"/>
      <c r="BN65" s="97"/>
      <c r="BO65" s="97"/>
    </row>
    <row r="66" spans="1:67" ht="15.75" customHeight="1" thickBot="1" x14ac:dyDescent="0.3">
      <c r="A66" s="34"/>
      <c r="B66" s="64" t="s">
        <v>95</v>
      </c>
      <c r="C66" s="65"/>
      <c r="D66" s="66"/>
      <c r="E66" s="67">
        <f t="shared" si="63"/>
        <v>0</v>
      </c>
      <c r="F66" s="67">
        <f t="shared" si="64"/>
        <v>0</v>
      </c>
      <c r="G66" s="67">
        <f t="shared" si="65"/>
        <v>0</v>
      </c>
      <c r="H66" s="67">
        <f t="shared" si="66"/>
        <v>0</v>
      </c>
      <c r="I66" s="67">
        <f t="shared" si="67"/>
        <v>0</v>
      </c>
      <c r="J66" s="67">
        <f t="shared" si="68"/>
        <v>0</v>
      </c>
      <c r="K66" s="68"/>
      <c r="L66" s="67">
        <f t="shared" si="69"/>
        <v>0</v>
      </c>
      <c r="M66" s="67">
        <f t="shared" si="70"/>
        <v>0</v>
      </c>
      <c r="N66" s="67">
        <f t="shared" si="71"/>
        <v>0</v>
      </c>
      <c r="O66" s="67">
        <f t="shared" si="72"/>
        <v>0</v>
      </c>
      <c r="P66" s="67">
        <f t="shared" si="73"/>
        <v>0</v>
      </c>
      <c r="Q66" s="67">
        <f t="shared" si="74"/>
        <v>0</v>
      </c>
      <c r="R66" s="69"/>
      <c r="S66" s="65"/>
      <c r="T66" s="34"/>
      <c r="U66" s="153" t="str">
        <f>IFERROR(VLOOKUP(V66,Resumo!$D$7:$E$147,2,FALSE),"")</f>
        <v/>
      </c>
      <c r="V66" s="114"/>
      <c r="W66" s="114">
        <f t="shared" si="75"/>
        <v>0</v>
      </c>
      <c r="X66" s="114">
        <f t="shared" si="75"/>
        <v>0</v>
      </c>
      <c r="Y66" s="114">
        <f t="shared" si="75"/>
        <v>0</v>
      </c>
      <c r="Z66" s="114">
        <f t="shared" si="75"/>
        <v>0</v>
      </c>
      <c r="AA66" s="114">
        <f t="shared" si="75"/>
        <v>0</v>
      </c>
      <c r="AB66" s="114">
        <f t="shared" si="75"/>
        <v>0</v>
      </c>
      <c r="AC66" s="154">
        <f t="shared" si="75"/>
        <v>0</v>
      </c>
      <c r="AD66" s="97"/>
      <c r="AE66" s="97"/>
      <c r="AF66" s="97"/>
      <c r="AG66" s="97"/>
      <c r="AH66" s="97"/>
      <c r="AI66" s="97"/>
      <c r="AJ66" s="34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97"/>
      <c r="BH66" s="97"/>
      <c r="BI66" s="97"/>
      <c r="BJ66" s="97"/>
      <c r="BK66" s="97"/>
      <c r="BL66" s="97"/>
      <c r="BM66" s="97"/>
      <c r="BN66" s="97"/>
      <c r="BO66" s="97"/>
    </row>
    <row r="67" spans="1:67" ht="15.75" customHeight="1" thickTop="1" thickBot="1" x14ac:dyDescent="0.3">
      <c r="A67" s="34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4"/>
      <c r="U67" s="153" t="str">
        <f>IFERROR(VLOOKUP(V67,Resumo!$D$7:$E$147,2,FALSE),"")</f>
        <v/>
      </c>
      <c r="V67" s="114"/>
      <c r="W67" s="114">
        <f t="shared" si="75"/>
        <v>0</v>
      </c>
      <c r="X67" s="114">
        <f t="shared" si="75"/>
        <v>0</v>
      </c>
      <c r="Y67" s="114">
        <f t="shared" si="75"/>
        <v>0</v>
      </c>
      <c r="Z67" s="114">
        <f t="shared" si="75"/>
        <v>0</v>
      </c>
      <c r="AA67" s="114">
        <f t="shared" si="75"/>
        <v>0</v>
      </c>
      <c r="AB67" s="114">
        <f t="shared" si="75"/>
        <v>0</v>
      </c>
      <c r="AC67" s="154">
        <f t="shared" si="75"/>
        <v>0</v>
      </c>
      <c r="AD67" s="97"/>
      <c r="AE67" s="97"/>
      <c r="AF67" s="97"/>
      <c r="AG67" s="97"/>
      <c r="AH67" s="97"/>
      <c r="AI67" s="97"/>
      <c r="AJ67" s="34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</row>
    <row r="68" spans="1:67" ht="15.75" customHeight="1" thickTop="1" thickBot="1" x14ac:dyDescent="0.3">
      <c r="A68" s="34"/>
      <c r="B68" s="42"/>
      <c r="C68" s="43"/>
      <c r="D68" s="44"/>
      <c r="E68" s="44"/>
      <c r="F68" s="44"/>
      <c r="G68" s="44"/>
      <c r="H68" s="44"/>
      <c r="I68" s="44"/>
      <c r="J68" s="44"/>
      <c r="K68" s="44" t="s">
        <v>100</v>
      </c>
      <c r="L68" s="44"/>
      <c r="M68" s="44"/>
      <c r="N68" s="44"/>
      <c r="O68" s="44"/>
      <c r="P68" s="44"/>
      <c r="Q68" s="44"/>
      <c r="R68" s="44"/>
      <c r="S68" s="46"/>
      <c r="T68" s="34"/>
      <c r="U68" s="153" t="str">
        <f>IFERROR(VLOOKUP(V68,Resumo!$D$7:$E$147,2,FALSE),"")</f>
        <v/>
      </c>
      <c r="V68" s="114"/>
      <c r="W68" s="114">
        <f t="shared" si="75"/>
        <v>0</v>
      </c>
      <c r="X68" s="114">
        <f t="shared" si="75"/>
        <v>0</v>
      </c>
      <c r="Y68" s="114">
        <f t="shared" si="75"/>
        <v>0</v>
      </c>
      <c r="Z68" s="114">
        <f t="shared" si="75"/>
        <v>0</v>
      </c>
      <c r="AA68" s="114">
        <f t="shared" si="75"/>
        <v>0</v>
      </c>
      <c r="AB68" s="114">
        <f t="shared" si="75"/>
        <v>0</v>
      </c>
      <c r="AC68" s="154">
        <f t="shared" si="75"/>
        <v>0</v>
      </c>
      <c r="AD68" s="97"/>
      <c r="AE68" s="97"/>
      <c r="AF68" s="97"/>
      <c r="AG68" s="97"/>
      <c r="AH68" s="97"/>
      <c r="AI68" s="97"/>
      <c r="AJ68" s="34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97"/>
      <c r="BI68" s="97"/>
      <c r="BJ68" s="97"/>
      <c r="BK68" s="97"/>
      <c r="BL68" s="97"/>
      <c r="BM68" s="97"/>
      <c r="BN68" s="97"/>
      <c r="BO68" s="97"/>
    </row>
    <row r="69" spans="1:67" ht="15.75" customHeight="1" thickTop="1" thickBot="1" x14ac:dyDescent="0.3">
      <c r="A69" s="34"/>
      <c r="B69" s="47"/>
      <c r="C69" s="48"/>
      <c r="D69" s="49">
        <f>SUM(D70:D79)</f>
        <v>0</v>
      </c>
      <c r="E69" s="50" t="s">
        <v>20</v>
      </c>
      <c r="F69" s="50" t="s">
        <v>89</v>
      </c>
      <c r="G69" s="50" t="s">
        <v>90</v>
      </c>
      <c r="H69" s="50" t="s">
        <v>83</v>
      </c>
      <c r="I69" s="50" t="s">
        <v>91</v>
      </c>
      <c r="J69" s="50" t="s">
        <v>92</v>
      </c>
      <c r="K69" s="50" t="s">
        <v>94</v>
      </c>
      <c r="L69" s="50" t="s">
        <v>20</v>
      </c>
      <c r="M69" s="50" t="s">
        <v>89</v>
      </c>
      <c r="N69" s="50" t="s">
        <v>90</v>
      </c>
      <c r="O69" s="50" t="s">
        <v>83</v>
      </c>
      <c r="P69" s="50" t="s">
        <v>91</v>
      </c>
      <c r="Q69" s="50" t="s">
        <v>92</v>
      </c>
      <c r="R69" s="49">
        <f>SUM(R70:R79)</f>
        <v>0</v>
      </c>
      <c r="S69" s="48"/>
      <c r="T69" s="34"/>
      <c r="U69" s="153" t="str">
        <f>IFERROR(VLOOKUP(V69,Resumo!$D$7:$E$147,2,FALSE),"")</f>
        <v/>
      </c>
      <c r="V69" s="114"/>
      <c r="W69" s="114">
        <f t="shared" si="75"/>
        <v>0</v>
      </c>
      <c r="X69" s="114">
        <f t="shared" si="75"/>
        <v>0</v>
      </c>
      <c r="Y69" s="114">
        <f t="shared" si="75"/>
        <v>0</v>
      </c>
      <c r="Z69" s="114">
        <f t="shared" si="75"/>
        <v>0</v>
      </c>
      <c r="AA69" s="114">
        <f t="shared" si="75"/>
        <v>0</v>
      </c>
      <c r="AB69" s="114">
        <f t="shared" si="75"/>
        <v>0</v>
      </c>
      <c r="AC69" s="154">
        <f t="shared" si="75"/>
        <v>0</v>
      </c>
      <c r="AD69" s="97"/>
      <c r="AE69" s="97"/>
      <c r="AF69" s="97"/>
      <c r="AG69" s="97"/>
      <c r="AH69" s="97"/>
      <c r="AI69" s="97"/>
      <c r="AJ69" s="34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97"/>
      <c r="BH69" s="97"/>
      <c r="BI69" s="97"/>
      <c r="BJ69" s="97"/>
      <c r="BK69" s="97"/>
      <c r="BL69" s="97"/>
      <c r="BM69" s="97"/>
      <c r="BN69" s="97"/>
      <c r="BO69" s="97"/>
    </row>
    <row r="70" spans="1:67" ht="15.75" customHeight="1" thickTop="1" x14ac:dyDescent="0.25">
      <c r="A70" s="34"/>
      <c r="B70" s="54" t="s">
        <v>18</v>
      </c>
      <c r="C70" s="55"/>
      <c r="D70" s="56"/>
      <c r="E70" s="56">
        <f t="shared" ref="E70:E79" si="76">IF((C70=""),0,IF($D$69=$R$69,1,IF($D$69&gt;$R$69,3,IF($D$69&lt;$R$69,0))))</f>
        <v>0</v>
      </c>
      <c r="F70" s="56">
        <f t="shared" ref="F70:F79" si="77">$D$69</f>
        <v>0</v>
      </c>
      <c r="G70" s="56">
        <f t="shared" ref="G70:G79" si="78">$R$69</f>
        <v>0</v>
      </c>
      <c r="H70" s="56">
        <f t="shared" ref="H70:H79" si="79">IF((C70=""),0,IF($D$69&gt;$R$69,1,0))</f>
        <v>0</v>
      </c>
      <c r="I70" s="56">
        <f t="shared" ref="I70:I79" si="80">IF((C70=""),0,IF($D$69=$R$69,1,0))</f>
        <v>0</v>
      </c>
      <c r="J70" s="56">
        <f t="shared" ref="J70:J79" si="81">IF((C70=""),0,IF($D$69&lt;$R$69,1,0))</f>
        <v>0</v>
      </c>
      <c r="K70" s="57"/>
      <c r="L70" s="56">
        <f t="shared" ref="L70:L79" si="82">IF((S70=""),0,IF($D$69=$R$69,1,IF($D$69&lt;$R$69,3,IF($D$69&gt;$R$69,0))))</f>
        <v>0</v>
      </c>
      <c r="M70" s="56">
        <f t="shared" ref="M70:M79" si="83">$R$69</f>
        <v>0</v>
      </c>
      <c r="N70" s="56">
        <f t="shared" ref="N70:N79" si="84">$D$69</f>
        <v>0</v>
      </c>
      <c r="O70" s="56">
        <f t="shared" ref="O70:O79" si="85">IF((S70=""),0,IF($D$69&lt;$R$69,1,0))</f>
        <v>0</v>
      </c>
      <c r="P70" s="56">
        <f t="shared" ref="P70:P79" si="86">IF((S70=""),0,IF($D$69=$R$69,1,0))</f>
        <v>0</v>
      </c>
      <c r="Q70" s="56">
        <f t="shared" ref="Q70:Q79" si="87">IF((S70=""),0,IF($D$69&gt;$R$69,1,0))</f>
        <v>0</v>
      </c>
      <c r="R70" s="56"/>
      <c r="S70" s="55"/>
      <c r="T70" s="34"/>
      <c r="U70" s="153" t="str">
        <f>IFERROR(VLOOKUP(V70,Resumo!$D$7:$E$147,2,FALSE),"")</f>
        <v/>
      </c>
      <c r="V70" s="114"/>
      <c r="W70" s="114">
        <f t="shared" si="75"/>
        <v>0</v>
      </c>
      <c r="X70" s="114">
        <f t="shared" si="75"/>
        <v>0</v>
      </c>
      <c r="Y70" s="114">
        <f t="shared" si="75"/>
        <v>0</v>
      </c>
      <c r="Z70" s="114">
        <f t="shared" si="75"/>
        <v>0</v>
      </c>
      <c r="AA70" s="114">
        <f t="shared" si="75"/>
        <v>0</v>
      </c>
      <c r="AB70" s="114">
        <f t="shared" si="75"/>
        <v>0</v>
      </c>
      <c r="AC70" s="154">
        <f t="shared" si="75"/>
        <v>0</v>
      </c>
      <c r="AD70" s="97"/>
      <c r="AE70" s="97"/>
      <c r="AF70" s="97"/>
      <c r="AG70" s="97"/>
      <c r="AH70" s="97"/>
      <c r="AI70" s="97"/>
      <c r="AJ70" s="34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97"/>
      <c r="BH70" s="97"/>
      <c r="BI70" s="97"/>
      <c r="BJ70" s="97"/>
      <c r="BK70" s="97"/>
      <c r="BL70" s="97"/>
      <c r="BM70" s="97"/>
      <c r="BN70" s="97"/>
      <c r="BO70" s="97"/>
    </row>
    <row r="71" spans="1:67" ht="15.75" customHeight="1" x14ac:dyDescent="0.25">
      <c r="A71" s="34"/>
      <c r="B71" s="54" t="s">
        <v>78</v>
      </c>
      <c r="C71" s="55"/>
      <c r="D71" s="56"/>
      <c r="E71" s="56">
        <f t="shared" si="76"/>
        <v>0</v>
      </c>
      <c r="F71" s="56">
        <f t="shared" si="77"/>
        <v>0</v>
      </c>
      <c r="G71" s="56">
        <f t="shared" si="78"/>
        <v>0</v>
      </c>
      <c r="H71" s="56">
        <f t="shared" si="79"/>
        <v>0</v>
      </c>
      <c r="I71" s="56">
        <f t="shared" si="80"/>
        <v>0</v>
      </c>
      <c r="J71" s="56">
        <f t="shared" si="81"/>
        <v>0</v>
      </c>
      <c r="K71" s="57"/>
      <c r="L71" s="56">
        <f t="shared" si="82"/>
        <v>0</v>
      </c>
      <c r="M71" s="56">
        <f t="shared" si="83"/>
        <v>0</v>
      </c>
      <c r="N71" s="56">
        <f t="shared" si="84"/>
        <v>0</v>
      </c>
      <c r="O71" s="56">
        <f t="shared" si="85"/>
        <v>0</v>
      </c>
      <c r="P71" s="56">
        <f t="shared" si="86"/>
        <v>0</v>
      </c>
      <c r="Q71" s="56">
        <f t="shared" si="87"/>
        <v>0</v>
      </c>
      <c r="R71" s="56"/>
      <c r="S71" s="55"/>
      <c r="T71" s="34"/>
      <c r="U71" s="153" t="str">
        <f>IFERROR(VLOOKUP(V71,Resumo!$D$7:$E$147,2,FALSE),"")</f>
        <v/>
      </c>
      <c r="V71" s="114"/>
      <c r="W71" s="114">
        <f t="shared" si="75"/>
        <v>0</v>
      </c>
      <c r="X71" s="114">
        <f t="shared" si="75"/>
        <v>0</v>
      </c>
      <c r="Y71" s="114">
        <f t="shared" si="75"/>
        <v>0</v>
      </c>
      <c r="Z71" s="114">
        <f t="shared" si="75"/>
        <v>0</v>
      </c>
      <c r="AA71" s="114">
        <f t="shared" si="75"/>
        <v>0</v>
      </c>
      <c r="AB71" s="114">
        <f t="shared" si="75"/>
        <v>0</v>
      </c>
      <c r="AC71" s="154">
        <f t="shared" si="75"/>
        <v>0</v>
      </c>
      <c r="AD71" s="97"/>
      <c r="AE71" s="97"/>
      <c r="AF71" s="97"/>
      <c r="AG71" s="97"/>
      <c r="AH71" s="97"/>
      <c r="AI71" s="97"/>
      <c r="AJ71" s="34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97"/>
      <c r="BH71" s="97"/>
      <c r="BI71" s="97"/>
      <c r="BJ71" s="97"/>
      <c r="BK71" s="97"/>
      <c r="BL71" s="97"/>
      <c r="BM71" s="97"/>
      <c r="BN71" s="97"/>
      <c r="BO71" s="97"/>
    </row>
    <row r="72" spans="1:67" ht="15.75" customHeight="1" x14ac:dyDescent="0.25">
      <c r="A72" s="34"/>
      <c r="B72" s="54" t="s">
        <v>79</v>
      </c>
      <c r="C72" s="55"/>
      <c r="D72" s="56"/>
      <c r="E72" s="56">
        <f t="shared" si="76"/>
        <v>0</v>
      </c>
      <c r="F72" s="56">
        <f t="shared" si="77"/>
        <v>0</v>
      </c>
      <c r="G72" s="56">
        <f t="shared" si="78"/>
        <v>0</v>
      </c>
      <c r="H72" s="56">
        <f t="shared" si="79"/>
        <v>0</v>
      </c>
      <c r="I72" s="56">
        <f t="shared" si="80"/>
        <v>0</v>
      </c>
      <c r="J72" s="56">
        <f t="shared" si="81"/>
        <v>0</v>
      </c>
      <c r="K72" s="57"/>
      <c r="L72" s="56">
        <f t="shared" si="82"/>
        <v>0</v>
      </c>
      <c r="M72" s="56">
        <f t="shared" si="83"/>
        <v>0</v>
      </c>
      <c r="N72" s="56">
        <f t="shared" si="84"/>
        <v>0</v>
      </c>
      <c r="O72" s="56">
        <f t="shared" si="85"/>
        <v>0</v>
      </c>
      <c r="P72" s="56">
        <f t="shared" si="86"/>
        <v>0</v>
      </c>
      <c r="Q72" s="56">
        <f t="shared" si="87"/>
        <v>0</v>
      </c>
      <c r="R72" s="56"/>
      <c r="S72" s="55"/>
      <c r="T72" s="34"/>
      <c r="U72" s="153" t="str">
        <f>IFERROR(VLOOKUP(V72,Resumo!$D$7:$E$147,2,FALSE),"")</f>
        <v/>
      </c>
      <c r="V72" s="114"/>
      <c r="W72" s="114">
        <f t="shared" si="75"/>
        <v>0</v>
      </c>
      <c r="X72" s="114">
        <f t="shared" si="75"/>
        <v>0</v>
      </c>
      <c r="Y72" s="114">
        <f t="shared" si="75"/>
        <v>0</v>
      </c>
      <c r="Z72" s="114">
        <f t="shared" si="75"/>
        <v>0</v>
      </c>
      <c r="AA72" s="114">
        <f t="shared" si="75"/>
        <v>0</v>
      </c>
      <c r="AB72" s="114">
        <f t="shared" si="75"/>
        <v>0</v>
      </c>
      <c r="AC72" s="154">
        <f t="shared" si="75"/>
        <v>0</v>
      </c>
      <c r="AD72" s="97"/>
      <c r="AE72" s="97"/>
      <c r="AF72" s="97"/>
      <c r="AG72" s="97"/>
      <c r="AH72" s="97"/>
      <c r="AI72" s="97"/>
      <c r="AJ72" s="34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97"/>
      <c r="BH72" s="97"/>
      <c r="BI72" s="97"/>
      <c r="BJ72" s="97"/>
      <c r="BK72" s="97"/>
      <c r="BL72" s="97"/>
      <c r="BM72" s="97"/>
      <c r="BN72" s="97"/>
      <c r="BO72" s="97"/>
    </row>
    <row r="73" spans="1:67" ht="15.75" customHeight="1" x14ac:dyDescent="0.25">
      <c r="A73" s="34"/>
      <c r="B73" s="54" t="s">
        <v>80</v>
      </c>
      <c r="C73" s="55"/>
      <c r="D73" s="56"/>
      <c r="E73" s="56">
        <f t="shared" si="76"/>
        <v>0</v>
      </c>
      <c r="F73" s="56">
        <f t="shared" si="77"/>
        <v>0</v>
      </c>
      <c r="G73" s="56">
        <f t="shared" si="78"/>
        <v>0</v>
      </c>
      <c r="H73" s="56">
        <f t="shared" si="79"/>
        <v>0</v>
      </c>
      <c r="I73" s="56">
        <f t="shared" si="80"/>
        <v>0</v>
      </c>
      <c r="J73" s="56">
        <f t="shared" si="81"/>
        <v>0</v>
      </c>
      <c r="K73" s="57"/>
      <c r="L73" s="56">
        <f t="shared" si="82"/>
        <v>0</v>
      </c>
      <c r="M73" s="56">
        <f t="shared" si="83"/>
        <v>0</v>
      </c>
      <c r="N73" s="56">
        <f t="shared" si="84"/>
        <v>0</v>
      </c>
      <c r="O73" s="56">
        <f t="shared" si="85"/>
        <v>0</v>
      </c>
      <c r="P73" s="56">
        <f t="shared" si="86"/>
        <v>0</v>
      </c>
      <c r="Q73" s="56">
        <f t="shared" si="87"/>
        <v>0</v>
      </c>
      <c r="R73" s="56"/>
      <c r="S73" s="55"/>
      <c r="T73" s="34"/>
      <c r="U73" s="153" t="str">
        <f>IFERROR(VLOOKUP(V73,Resumo!$D$7:$E$147,2,FALSE),"")</f>
        <v/>
      </c>
      <c r="V73" s="114"/>
      <c r="W73" s="114">
        <f t="shared" si="75"/>
        <v>0</v>
      </c>
      <c r="X73" s="114">
        <f t="shared" si="75"/>
        <v>0</v>
      </c>
      <c r="Y73" s="114">
        <f t="shared" si="75"/>
        <v>0</v>
      </c>
      <c r="Z73" s="114">
        <f t="shared" si="75"/>
        <v>0</v>
      </c>
      <c r="AA73" s="114">
        <f t="shared" si="75"/>
        <v>0</v>
      </c>
      <c r="AB73" s="114">
        <f t="shared" si="75"/>
        <v>0</v>
      </c>
      <c r="AC73" s="154">
        <f t="shared" si="75"/>
        <v>0</v>
      </c>
      <c r="AD73" s="97"/>
      <c r="AE73" s="97"/>
      <c r="AF73" s="97"/>
      <c r="AG73" s="97"/>
      <c r="AH73" s="97"/>
      <c r="AI73" s="97"/>
      <c r="AJ73" s="34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  <c r="BH73" s="97"/>
      <c r="BI73" s="97"/>
      <c r="BJ73" s="97"/>
      <c r="BK73" s="97"/>
      <c r="BL73" s="97"/>
      <c r="BM73" s="97"/>
      <c r="BN73" s="97"/>
      <c r="BO73" s="97"/>
    </row>
    <row r="74" spans="1:67" ht="15.75" customHeight="1" x14ac:dyDescent="0.25">
      <c r="A74" s="34"/>
      <c r="B74" s="54" t="s">
        <v>83</v>
      </c>
      <c r="C74" s="55"/>
      <c r="D74" s="56"/>
      <c r="E74" s="56">
        <f t="shared" si="76"/>
        <v>0</v>
      </c>
      <c r="F74" s="56">
        <f t="shared" si="77"/>
        <v>0</v>
      </c>
      <c r="G74" s="56">
        <f t="shared" si="78"/>
        <v>0</v>
      </c>
      <c r="H74" s="56">
        <f t="shared" si="79"/>
        <v>0</v>
      </c>
      <c r="I74" s="56">
        <f t="shared" si="80"/>
        <v>0</v>
      </c>
      <c r="J74" s="56">
        <f t="shared" si="81"/>
        <v>0</v>
      </c>
      <c r="K74" s="57"/>
      <c r="L74" s="56">
        <f t="shared" si="82"/>
        <v>0</v>
      </c>
      <c r="M74" s="56">
        <f t="shared" si="83"/>
        <v>0</v>
      </c>
      <c r="N74" s="56">
        <f t="shared" si="84"/>
        <v>0</v>
      </c>
      <c r="O74" s="56">
        <f t="shared" si="85"/>
        <v>0</v>
      </c>
      <c r="P74" s="56">
        <f t="shared" si="86"/>
        <v>0</v>
      </c>
      <c r="Q74" s="56">
        <f t="shared" si="87"/>
        <v>0</v>
      </c>
      <c r="R74" s="56"/>
      <c r="S74" s="55"/>
      <c r="T74" s="34"/>
      <c r="U74" s="153" t="str">
        <f>IFERROR(VLOOKUP(V74,Resumo!$D$7:$E$147,2,FALSE),"")</f>
        <v/>
      </c>
      <c r="V74" s="114"/>
      <c r="W74" s="114">
        <f t="shared" si="75"/>
        <v>0</v>
      </c>
      <c r="X74" s="114">
        <f t="shared" si="75"/>
        <v>0</v>
      </c>
      <c r="Y74" s="114">
        <f t="shared" si="75"/>
        <v>0</v>
      </c>
      <c r="Z74" s="114">
        <f t="shared" si="75"/>
        <v>0</v>
      </c>
      <c r="AA74" s="114">
        <f t="shared" si="75"/>
        <v>0</v>
      </c>
      <c r="AB74" s="114">
        <f t="shared" si="75"/>
        <v>0</v>
      </c>
      <c r="AC74" s="154">
        <f t="shared" si="75"/>
        <v>0</v>
      </c>
      <c r="AD74" s="97"/>
      <c r="AE74" s="97"/>
      <c r="AF74" s="97"/>
      <c r="AG74" s="97"/>
      <c r="AH74" s="97"/>
      <c r="AI74" s="97"/>
      <c r="AJ74" s="34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67" ht="15.75" customHeight="1" x14ac:dyDescent="0.25">
      <c r="A75" s="34"/>
      <c r="B75" s="54" t="s">
        <v>86</v>
      </c>
      <c r="C75" s="55"/>
      <c r="D75" s="56"/>
      <c r="E75" s="56">
        <f t="shared" si="76"/>
        <v>0</v>
      </c>
      <c r="F75" s="56">
        <f t="shared" si="77"/>
        <v>0</v>
      </c>
      <c r="G75" s="56">
        <f t="shared" si="78"/>
        <v>0</v>
      </c>
      <c r="H75" s="56">
        <f t="shared" si="79"/>
        <v>0</v>
      </c>
      <c r="I75" s="56">
        <f t="shared" si="80"/>
        <v>0</v>
      </c>
      <c r="J75" s="56">
        <f t="shared" si="81"/>
        <v>0</v>
      </c>
      <c r="K75" s="57"/>
      <c r="L75" s="56">
        <f t="shared" si="82"/>
        <v>0</v>
      </c>
      <c r="M75" s="56">
        <f t="shared" si="83"/>
        <v>0</v>
      </c>
      <c r="N75" s="56">
        <f t="shared" si="84"/>
        <v>0</v>
      </c>
      <c r="O75" s="56">
        <f t="shared" si="85"/>
        <v>0</v>
      </c>
      <c r="P75" s="56">
        <f t="shared" si="86"/>
        <v>0</v>
      </c>
      <c r="Q75" s="56">
        <f t="shared" si="87"/>
        <v>0</v>
      </c>
      <c r="R75" s="56"/>
      <c r="S75" s="55"/>
      <c r="T75" s="34"/>
      <c r="U75" s="153" t="str">
        <f>IFERROR(VLOOKUP(V75,Resumo!$D$7:$E$147,2,FALSE),"")</f>
        <v/>
      </c>
      <c r="V75" s="114"/>
      <c r="W75" s="114">
        <f t="shared" ref="W75:AC76" si="88">COUNTIFS($C$4:$C$131,$V75,$B$4:$B$131,W$42)+COUNTIFS($S$4:$S$131,$V75,$B$4:$B$131,W$42)</f>
        <v>0</v>
      </c>
      <c r="X75" s="114">
        <f t="shared" si="88"/>
        <v>0</v>
      </c>
      <c r="Y75" s="114">
        <f t="shared" si="88"/>
        <v>0</v>
      </c>
      <c r="Z75" s="114">
        <f t="shared" si="88"/>
        <v>0</v>
      </c>
      <c r="AA75" s="114">
        <f t="shared" si="88"/>
        <v>0</v>
      </c>
      <c r="AB75" s="114">
        <f t="shared" si="88"/>
        <v>0</v>
      </c>
      <c r="AC75" s="154">
        <f t="shared" si="88"/>
        <v>0</v>
      </c>
      <c r="AD75" s="97"/>
      <c r="AE75" s="97"/>
      <c r="AF75" s="97"/>
      <c r="AG75" s="97"/>
      <c r="AH75" s="97"/>
      <c r="AI75" s="97"/>
      <c r="AJ75" s="34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</row>
    <row r="76" spans="1:67" ht="15.75" customHeight="1" thickBot="1" x14ac:dyDescent="0.3">
      <c r="A76" s="34"/>
      <c r="B76" s="54" t="s">
        <v>86</v>
      </c>
      <c r="C76" s="55"/>
      <c r="D76" s="56"/>
      <c r="E76" s="56">
        <f t="shared" si="76"/>
        <v>0</v>
      </c>
      <c r="F76" s="56">
        <f t="shared" si="77"/>
        <v>0</v>
      </c>
      <c r="G76" s="56">
        <f t="shared" si="78"/>
        <v>0</v>
      </c>
      <c r="H76" s="56">
        <f t="shared" si="79"/>
        <v>0</v>
      </c>
      <c r="I76" s="56">
        <f t="shared" si="80"/>
        <v>0</v>
      </c>
      <c r="J76" s="56">
        <f t="shared" si="81"/>
        <v>0</v>
      </c>
      <c r="K76" s="57"/>
      <c r="L76" s="56">
        <f t="shared" si="82"/>
        <v>0</v>
      </c>
      <c r="M76" s="56">
        <f t="shared" si="83"/>
        <v>0</v>
      </c>
      <c r="N76" s="56">
        <f t="shared" si="84"/>
        <v>0</v>
      </c>
      <c r="O76" s="56">
        <f t="shared" si="85"/>
        <v>0</v>
      </c>
      <c r="P76" s="56">
        <f t="shared" si="86"/>
        <v>0</v>
      </c>
      <c r="Q76" s="56">
        <f t="shared" si="87"/>
        <v>0</v>
      </c>
      <c r="R76" s="56"/>
      <c r="S76" s="55"/>
      <c r="T76" s="34"/>
      <c r="U76" s="155" t="str">
        <f>IFERROR(VLOOKUP(V76,Resumo!$D$7:$E$147,2,FALSE),"")</f>
        <v/>
      </c>
      <c r="V76" s="156"/>
      <c r="W76" s="156">
        <f t="shared" si="88"/>
        <v>0</v>
      </c>
      <c r="X76" s="156">
        <f t="shared" si="88"/>
        <v>0</v>
      </c>
      <c r="Y76" s="156">
        <f t="shared" si="88"/>
        <v>0</v>
      </c>
      <c r="Z76" s="156">
        <f t="shared" si="88"/>
        <v>0</v>
      </c>
      <c r="AA76" s="156">
        <f t="shared" si="88"/>
        <v>0</v>
      </c>
      <c r="AB76" s="156">
        <f t="shared" si="88"/>
        <v>0</v>
      </c>
      <c r="AC76" s="157">
        <f t="shared" si="88"/>
        <v>0</v>
      </c>
      <c r="AD76" s="97"/>
      <c r="AE76" s="97"/>
      <c r="AF76" s="97"/>
      <c r="AG76" s="119"/>
      <c r="AH76" s="97"/>
      <c r="AI76" s="97"/>
      <c r="AJ76" s="34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</row>
    <row r="77" spans="1:67" ht="15.75" customHeight="1" thickBot="1" x14ac:dyDescent="0.3">
      <c r="A77" s="34"/>
      <c r="B77" s="59" t="s">
        <v>16</v>
      </c>
      <c r="C77" s="55"/>
      <c r="D77" s="56"/>
      <c r="E77" s="56">
        <f t="shared" si="76"/>
        <v>0</v>
      </c>
      <c r="F77" s="56">
        <f t="shared" si="77"/>
        <v>0</v>
      </c>
      <c r="G77" s="56">
        <f t="shared" si="78"/>
        <v>0</v>
      </c>
      <c r="H77" s="56">
        <f t="shared" si="79"/>
        <v>0</v>
      </c>
      <c r="I77" s="56">
        <f t="shared" si="80"/>
        <v>0</v>
      </c>
      <c r="J77" s="56">
        <f t="shared" si="81"/>
        <v>0</v>
      </c>
      <c r="K77" s="57"/>
      <c r="L77" s="56">
        <f t="shared" si="82"/>
        <v>0</v>
      </c>
      <c r="M77" s="56">
        <f t="shared" si="83"/>
        <v>0</v>
      </c>
      <c r="N77" s="56">
        <f t="shared" si="84"/>
        <v>0</v>
      </c>
      <c r="O77" s="56">
        <f t="shared" si="85"/>
        <v>0</v>
      </c>
      <c r="P77" s="56">
        <f t="shared" si="86"/>
        <v>0</v>
      </c>
      <c r="Q77" s="56">
        <f t="shared" si="87"/>
        <v>0</v>
      </c>
      <c r="R77" s="56"/>
      <c r="S77" s="55"/>
      <c r="T77" s="34"/>
      <c r="U77" s="118"/>
      <c r="V77" s="118"/>
      <c r="W77" s="118"/>
      <c r="X77" s="118"/>
      <c r="Y77" s="118"/>
      <c r="Z77" s="118"/>
      <c r="AA77" s="118"/>
      <c r="AB77" s="118"/>
      <c r="AC77" s="119"/>
      <c r="AD77" s="119"/>
      <c r="AE77" s="119"/>
      <c r="AF77" s="118"/>
      <c r="AG77" s="119"/>
      <c r="AH77" s="119"/>
      <c r="AI77" s="119"/>
      <c r="AJ77" s="34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  <c r="BO77" s="97"/>
    </row>
    <row r="78" spans="1:67" ht="15.75" customHeight="1" thickTop="1" x14ac:dyDescent="0.25">
      <c r="A78" s="34"/>
      <c r="B78" s="60" t="s">
        <v>95</v>
      </c>
      <c r="C78" s="61"/>
      <c r="D78" s="62"/>
      <c r="E78" s="56">
        <f t="shared" si="76"/>
        <v>0</v>
      </c>
      <c r="F78" s="56">
        <f t="shared" si="77"/>
        <v>0</v>
      </c>
      <c r="G78" s="56">
        <f t="shared" si="78"/>
        <v>0</v>
      </c>
      <c r="H78" s="56">
        <f t="shared" si="79"/>
        <v>0</v>
      </c>
      <c r="I78" s="56">
        <f t="shared" si="80"/>
        <v>0</v>
      </c>
      <c r="J78" s="56">
        <f t="shared" si="81"/>
        <v>0</v>
      </c>
      <c r="K78" s="57"/>
      <c r="L78" s="56">
        <f t="shared" si="82"/>
        <v>0</v>
      </c>
      <c r="M78" s="56">
        <f t="shared" si="83"/>
        <v>0</v>
      </c>
      <c r="N78" s="56">
        <f t="shared" si="84"/>
        <v>0</v>
      </c>
      <c r="O78" s="56">
        <f t="shared" si="85"/>
        <v>0</v>
      </c>
      <c r="P78" s="56">
        <f t="shared" si="86"/>
        <v>0</v>
      </c>
      <c r="Q78" s="56">
        <f t="shared" si="87"/>
        <v>0</v>
      </c>
      <c r="R78" s="63"/>
      <c r="S78" s="61"/>
      <c r="T78" s="34"/>
      <c r="U78" s="118"/>
      <c r="V78" s="118"/>
      <c r="W78" s="118"/>
      <c r="X78" s="118"/>
      <c r="Y78" s="118"/>
      <c r="Z78" s="118"/>
      <c r="AA78" s="118"/>
      <c r="AB78" s="118"/>
      <c r="AC78" s="119"/>
      <c r="AD78" s="119"/>
      <c r="AE78" s="119"/>
      <c r="AF78" s="118"/>
      <c r="AG78" s="119"/>
      <c r="AH78" s="119"/>
      <c r="AI78" s="119"/>
      <c r="AJ78" s="34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</row>
    <row r="79" spans="1:67" ht="15.75" customHeight="1" thickBot="1" x14ac:dyDescent="0.3">
      <c r="A79" s="34"/>
      <c r="B79" s="64" t="s">
        <v>95</v>
      </c>
      <c r="C79" s="65"/>
      <c r="D79" s="66"/>
      <c r="E79" s="67">
        <f t="shared" si="76"/>
        <v>0</v>
      </c>
      <c r="F79" s="67">
        <f t="shared" si="77"/>
        <v>0</v>
      </c>
      <c r="G79" s="67">
        <f t="shared" si="78"/>
        <v>0</v>
      </c>
      <c r="H79" s="67">
        <f t="shared" si="79"/>
        <v>0</v>
      </c>
      <c r="I79" s="67">
        <f t="shared" si="80"/>
        <v>0</v>
      </c>
      <c r="J79" s="67">
        <f t="shared" si="81"/>
        <v>0</v>
      </c>
      <c r="K79" s="68"/>
      <c r="L79" s="67">
        <f t="shared" si="82"/>
        <v>0</v>
      </c>
      <c r="M79" s="67">
        <f t="shared" si="83"/>
        <v>0</v>
      </c>
      <c r="N79" s="67">
        <f t="shared" si="84"/>
        <v>0</v>
      </c>
      <c r="O79" s="67">
        <f t="shared" si="85"/>
        <v>0</v>
      </c>
      <c r="P79" s="67">
        <f t="shared" si="86"/>
        <v>0</v>
      </c>
      <c r="Q79" s="67">
        <f t="shared" si="87"/>
        <v>0</v>
      </c>
      <c r="R79" s="69"/>
      <c r="S79" s="65"/>
      <c r="T79" s="34"/>
      <c r="U79" s="118"/>
      <c r="V79" s="118"/>
      <c r="W79" s="118"/>
      <c r="X79" s="118"/>
      <c r="Y79" s="118"/>
      <c r="Z79" s="118"/>
      <c r="AA79" s="118"/>
      <c r="AB79" s="118"/>
      <c r="AC79" s="119"/>
      <c r="AD79" s="119"/>
      <c r="AE79" s="119"/>
      <c r="AF79" s="118"/>
      <c r="AG79" s="119"/>
      <c r="AH79" s="119"/>
      <c r="AI79" s="119"/>
      <c r="AJ79" s="34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</row>
    <row r="80" spans="1:67" ht="15.75" customHeight="1" thickTop="1" thickBot="1" x14ac:dyDescent="0.3">
      <c r="A80" s="34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4"/>
      <c r="U80" s="118"/>
      <c r="V80" s="118"/>
      <c r="W80" s="118"/>
      <c r="X80" s="118"/>
      <c r="Y80" s="118"/>
      <c r="Z80" s="118"/>
      <c r="AA80" s="118"/>
      <c r="AB80" s="118"/>
      <c r="AC80" s="119"/>
      <c r="AD80" s="119"/>
      <c r="AE80" s="119"/>
      <c r="AF80" s="118"/>
      <c r="AG80" s="119"/>
      <c r="AH80" s="119"/>
      <c r="AI80" s="119"/>
      <c r="AJ80" s="34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</row>
    <row r="81" spans="1:67" ht="15.75" customHeight="1" thickTop="1" thickBot="1" x14ac:dyDescent="0.3">
      <c r="A81" s="34"/>
      <c r="B81" s="42"/>
      <c r="C81" s="43"/>
      <c r="D81" s="44"/>
      <c r="E81" s="44"/>
      <c r="F81" s="44"/>
      <c r="G81" s="44"/>
      <c r="H81" s="44"/>
      <c r="I81" s="44"/>
      <c r="J81" s="44"/>
      <c r="K81" s="44" t="s">
        <v>101</v>
      </c>
      <c r="L81" s="44"/>
      <c r="M81" s="44"/>
      <c r="N81" s="44"/>
      <c r="O81" s="44"/>
      <c r="P81" s="44"/>
      <c r="Q81" s="44"/>
      <c r="R81" s="44"/>
      <c r="S81" s="46"/>
      <c r="T81" s="34"/>
      <c r="U81" s="118"/>
      <c r="V81" s="118"/>
      <c r="W81" s="118"/>
      <c r="X81" s="118"/>
      <c r="Y81" s="118"/>
      <c r="Z81" s="118"/>
      <c r="AA81" s="118"/>
      <c r="AB81" s="118"/>
      <c r="AC81" s="119"/>
      <c r="AD81" s="119"/>
      <c r="AE81" s="119"/>
      <c r="AF81" s="118"/>
      <c r="AG81" s="119"/>
      <c r="AH81" s="119"/>
      <c r="AI81" s="119"/>
      <c r="AJ81" s="34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</row>
    <row r="82" spans="1:67" ht="15.75" customHeight="1" thickTop="1" thickBot="1" x14ac:dyDescent="0.3">
      <c r="A82" s="34"/>
      <c r="B82" s="47"/>
      <c r="C82" s="48"/>
      <c r="D82" s="49">
        <f>SUM(D83:D92)</f>
        <v>0</v>
      </c>
      <c r="E82" s="50" t="s">
        <v>20</v>
      </c>
      <c r="F82" s="50" t="s">
        <v>89</v>
      </c>
      <c r="G82" s="50" t="s">
        <v>90</v>
      </c>
      <c r="H82" s="50" t="s">
        <v>83</v>
      </c>
      <c r="I82" s="50" t="s">
        <v>91</v>
      </c>
      <c r="J82" s="50" t="s">
        <v>92</v>
      </c>
      <c r="K82" s="50" t="s">
        <v>94</v>
      </c>
      <c r="L82" s="50" t="s">
        <v>20</v>
      </c>
      <c r="M82" s="50" t="s">
        <v>89</v>
      </c>
      <c r="N82" s="50" t="s">
        <v>90</v>
      </c>
      <c r="O82" s="50" t="s">
        <v>83</v>
      </c>
      <c r="P82" s="50" t="s">
        <v>91</v>
      </c>
      <c r="Q82" s="50" t="s">
        <v>92</v>
      </c>
      <c r="R82" s="49">
        <f>SUM(R83:R92)</f>
        <v>0</v>
      </c>
      <c r="S82" s="48"/>
      <c r="T82" s="34"/>
      <c r="U82" s="118"/>
      <c r="V82" s="118"/>
      <c r="W82" s="118"/>
      <c r="X82" s="118"/>
      <c r="Y82" s="118"/>
      <c r="Z82" s="118"/>
      <c r="AA82" s="118"/>
      <c r="AB82" s="118"/>
      <c r="AC82" s="119"/>
      <c r="AD82" s="119"/>
      <c r="AE82" s="119"/>
      <c r="AF82" s="118"/>
      <c r="AG82" s="119"/>
      <c r="AH82" s="119"/>
      <c r="AI82" s="119"/>
      <c r="AJ82" s="34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</row>
    <row r="83" spans="1:67" ht="15.75" customHeight="1" thickTop="1" x14ac:dyDescent="0.25">
      <c r="A83" s="34"/>
      <c r="B83" s="54" t="s">
        <v>18</v>
      </c>
      <c r="C83" s="55"/>
      <c r="D83" s="56"/>
      <c r="E83" s="56">
        <f t="shared" ref="E83:E92" si="89">IF((C83=""),0,IF($D$82=$R$82,1,IF($D$82&gt;$R$82,3,IF($D$82&lt;$R$82,0))))</f>
        <v>0</v>
      </c>
      <c r="F83" s="56">
        <f t="shared" ref="F83:F92" si="90">$D$82</f>
        <v>0</v>
      </c>
      <c r="G83" s="56">
        <f t="shared" ref="G83:G92" si="91">$R$82</f>
        <v>0</v>
      </c>
      <c r="H83" s="56">
        <f t="shared" ref="H83:H92" si="92">IF((C83=""),0,IF($D$82&gt;$R$82,1,0))</f>
        <v>0</v>
      </c>
      <c r="I83" s="56">
        <f t="shared" ref="I83:I92" si="93">IF((C83=""),0,IF($D$82=$R$82,1,0))</f>
        <v>0</v>
      </c>
      <c r="J83" s="56">
        <f t="shared" ref="J83:J92" si="94">IF((C83=""),0,IF($D$82&lt;$R$82,1,0))</f>
        <v>0</v>
      </c>
      <c r="K83" s="57"/>
      <c r="L83" s="56">
        <f t="shared" ref="L83:L92" si="95">IF((S83=""),0,IF($D$82=$R$82,1,IF($D$82&lt;$R$82,3,IF($D$82&gt;$R$82,0))))</f>
        <v>0</v>
      </c>
      <c r="M83" s="56">
        <f t="shared" ref="M83:M92" si="96">$R$82</f>
        <v>0</v>
      </c>
      <c r="N83" s="56">
        <f t="shared" ref="N83:N92" si="97">$D$82</f>
        <v>0</v>
      </c>
      <c r="O83" s="56">
        <f t="shared" ref="O83:O92" si="98">IF((S83=""),0,IF($D$82&lt;$R$82,1,0))</f>
        <v>0</v>
      </c>
      <c r="P83" s="56">
        <f t="shared" ref="P83:P92" si="99">IF((S83=""),0,IF($D$82=$R$82,1,0))</f>
        <v>0</v>
      </c>
      <c r="Q83" s="56">
        <f t="shared" ref="Q83:Q92" si="100">IF((S83=""),0,IF($D$82&gt;$R$82,1,0))</f>
        <v>0</v>
      </c>
      <c r="R83" s="56"/>
      <c r="S83" s="55"/>
      <c r="T83" s="34"/>
      <c r="U83" s="118"/>
      <c r="V83" s="118"/>
      <c r="W83" s="118"/>
      <c r="X83" s="118"/>
      <c r="Y83" s="118"/>
      <c r="Z83" s="118"/>
      <c r="AA83" s="118"/>
      <c r="AB83" s="118"/>
      <c r="AC83" s="119"/>
      <c r="AD83" s="119"/>
      <c r="AE83" s="119"/>
      <c r="AF83" s="118"/>
      <c r="AG83" s="119"/>
      <c r="AH83" s="119"/>
      <c r="AI83" s="119"/>
      <c r="AJ83" s="34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</row>
    <row r="84" spans="1:67" ht="15.75" customHeight="1" x14ac:dyDescent="0.25">
      <c r="A84" s="34"/>
      <c r="B84" s="54" t="s">
        <v>78</v>
      </c>
      <c r="C84" s="55"/>
      <c r="D84" s="56"/>
      <c r="E84" s="56">
        <f t="shared" si="89"/>
        <v>0</v>
      </c>
      <c r="F84" s="56">
        <f t="shared" si="90"/>
        <v>0</v>
      </c>
      <c r="G84" s="56">
        <f t="shared" si="91"/>
        <v>0</v>
      </c>
      <c r="H84" s="56">
        <f t="shared" si="92"/>
        <v>0</v>
      </c>
      <c r="I84" s="56">
        <f t="shared" si="93"/>
        <v>0</v>
      </c>
      <c r="J84" s="56">
        <f t="shared" si="94"/>
        <v>0</v>
      </c>
      <c r="K84" s="57"/>
      <c r="L84" s="56">
        <f t="shared" si="95"/>
        <v>0</v>
      </c>
      <c r="M84" s="56">
        <f t="shared" si="96"/>
        <v>0</v>
      </c>
      <c r="N84" s="56">
        <f t="shared" si="97"/>
        <v>0</v>
      </c>
      <c r="O84" s="56">
        <f t="shared" si="98"/>
        <v>0</v>
      </c>
      <c r="P84" s="56">
        <f t="shared" si="99"/>
        <v>0</v>
      </c>
      <c r="Q84" s="56">
        <f t="shared" si="100"/>
        <v>0</v>
      </c>
      <c r="R84" s="56"/>
      <c r="S84" s="55"/>
      <c r="T84" s="34"/>
      <c r="U84" s="118"/>
      <c r="V84" s="118"/>
      <c r="W84" s="118"/>
      <c r="X84" s="118"/>
      <c r="Y84" s="118"/>
      <c r="Z84" s="118"/>
      <c r="AA84" s="118"/>
      <c r="AB84" s="118"/>
      <c r="AC84" s="119"/>
      <c r="AD84" s="119"/>
      <c r="AE84" s="119"/>
      <c r="AF84" s="118"/>
      <c r="AG84" s="119"/>
      <c r="AH84" s="119"/>
      <c r="AI84" s="119"/>
      <c r="AJ84" s="34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</row>
    <row r="85" spans="1:67" ht="15.75" customHeight="1" x14ac:dyDescent="0.25">
      <c r="A85" s="34"/>
      <c r="B85" s="54" t="s">
        <v>79</v>
      </c>
      <c r="C85" s="55"/>
      <c r="D85" s="56"/>
      <c r="E85" s="56">
        <f t="shared" si="89"/>
        <v>0</v>
      </c>
      <c r="F85" s="56">
        <f t="shared" si="90"/>
        <v>0</v>
      </c>
      <c r="G85" s="56">
        <f t="shared" si="91"/>
        <v>0</v>
      </c>
      <c r="H85" s="56">
        <f t="shared" si="92"/>
        <v>0</v>
      </c>
      <c r="I85" s="56">
        <f t="shared" si="93"/>
        <v>0</v>
      </c>
      <c r="J85" s="56">
        <f t="shared" si="94"/>
        <v>0</v>
      </c>
      <c r="K85" s="57"/>
      <c r="L85" s="56">
        <f t="shared" si="95"/>
        <v>0</v>
      </c>
      <c r="M85" s="56">
        <f t="shared" si="96"/>
        <v>0</v>
      </c>
      <c r="N85" s="56">
        <f t="shared" si="97"/>
        <v>0</v>
      </c>
      <c r="O85" s="56">
        <f t="shared" si="98"/>
        <v>0</v>
      </c>
      <c r="P85" s="56">
        <f t="shared" si="99"/>
        <v>0</v>
      </c>
      <c r="Q85" s="56">
        <f t="shared" si="100"/>
        <v>0</v>
      </c>
      <c r="R85" s="56"/>
      <c r="S85" s="55"/>
      <c r="T85" s="34"/>
      <c r="U85" s="118"/>
      <c r="V85" s="118"/>
      <c r="W85" s="118"/>
      <c r="X85" s="118"/>
      <c r="Y85" s="118"/>
      <c r="Z85" s="118"/>
      <c r="AA85" s="118"/>
      <c r="AB85" s="118"/>
      <c r="AC85" s="119"/>
      <c r="AD85" s="119"/>
      <c r="AE85" s="119"/>
      <c r="AF85" s="118"/>
      <c r="AG85" s="119"/>
      <c r="AH85" s="119"/>
      <c r="AI85" s="119"/>
      <c r="AJ85" s="34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</row>
    <row r="86" spans="1:67" ht="15.75" customHeight="1" x14ac:dyDescent="0.25">
      <c r="A86" s="34"/>
      <c r="B86" s="54" t="s">
        <v>80</v>
      </c>
      <c r="C86" s="55"/>
      <c r="D86" s="56"/>
      <c r="E86" s="56">
        <f t="shared" si="89"/>
        <v>0</v>
      </c>
      <c r="F86" s="56">
        <f t="shared" si="90"/>
        <v>0</v>
      </c>
      <c r="G86" s="56">
        <f t="shared" si="91"/>
        <v>0</v>
      </c>
      <c r="H86" s="56">
        <f t="shared" si="92"/>
        <v>0</v>
      </c>
      <c r="I86" s="56">
        <f t="shared" si="93"/>
        <v>0</v>
      </c>
      <c r="J86" s="56">
        <f t="shared" si="94"/>
        <v>0</v>
      </c>
      <c r="K86" s="57"/>
      <c r="L86" s="56">
        <f t="shared" si="95"/>
        <v>0</v>
      </c>
      <c r="M86" s="56">
        <f t="shared" si="96"/>
        <v>0</v>
      </c>
      <c r="N86" s="56">
        <f t="shared" si="97"/>
        <v>0</v>
      </c>
      <c r="O86" s="56">
        <f t="shared" si="98"/>
        <v>0</v>
      </c>
      <c r="P86" s="56">
        <f t="shared" si="99"/>
        <v>0</v>
      </c>
      <c r="Q86" s="56">
        <f t="shared" si="100"/>
        <v>0</v>
      </c>
      <c r="R86" s="56"/>
      <c r="S86" s="55"/>
      <c r="T86" s="34"/>
      <c r="U86" s="118"/>
      <c r="V86" s="118"/>
      <c r="W86" s="118"/>
      <c r="X86" s="118"/>
      <c r="Y86" s="118"/>
      <c r="Z86" s="118"/>
      <c r="AA86" s="118"/>
      <c r="AB86" s="118"/>
      <c r="AC86" s="119"/>
      <c r="AD86" s="119"/>
      <c r="AE86" s="119"/>
      <c r="AF86" s="118"/>
      <c r="AG86" s="119"/>
      <c r="AH86" s="119"/>
      <c r="AI86" s="119"/>
      <c r="AJ86" s="34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  <c r="BH86" s="97"/>
      <c r="BI86" s="97"/>
      <c r="BJ86" s="97"/>
      <c r="BK86" s="97"/>
      <c r="BL86" s="97"/>
      <c r="BM86" s="97"/>
      <c r="BN86" s="97"/>
      <c r="BO86" s="97"/>
    </row>
    <row r="87" spans="1:67" ht="15.75" customHeight="1" x14ac:dyDescent="0.25">
      <c r="A87" s="34"/>
      <c r="B87" s="54" t="s">
        <v>83</v>
      </c>
      <c r="C87" s="55"/>
      <c r="D87" s="56"/>
      <c r="E87" s="56">
        <f t="shared" si="89"/>
        <v>0</v>
      </c>
      <c r="F87" s="56">
        <f t="shared" si="90"/>
        <v>0</v>
      </c>
      <c r="G87" s="56">
        <f t="shared" si="91"/>
        <v>0</v>
      </c>
      <c r="H87" s="56">
        <f t="shared" si="92"/>
        <v>0</v>
      </c>
      <c r="I87" s="56">
        <f t="shared" si="93"/>
        <v>0</v>
      </c>
      <c r="J87" s="56">
        <f t="shared" si="94"/>
        <v>0</v>
      </c>
      <c r="K87" s="57"/>
      <c r="L87" s="56">
        <f t="shared" si="95"/>
        <v>0</v>
      </c>
      <c r="M87" s="56">
        <f t="shared" si="96"/>
        <v>0</v>
      </c>
      <c r="N87" s="56">
        <f t="shared" si="97"/>
        <v>0</v>
      </c>
      <c r="O87" s="56">
        <f t="shared" si="98"/>
        <v>0</v>
      </c>
      <c r="P87" s="56">
        <f t="shared" si="99"/>
        <v>0</v>
      </c>
      <c r="Q87" s="56">
        <f t="shared" si="100"/>
        <v>0</v>
      </c>
      <c r="R87" s="56"/>
      <c r="S87" s="55"/>
      <c r="T87" s="34"/>
      <c r="U87" s="118"/>
      <c r="V87" s="118"/>
      <c r="W87" s="118"/>
      <c r="X87" s="118"/>
      <c r="Y87" s="118"/>
      <c r="Z87" s="118"/>
      <c r="AA87" s="118"/>
      <c r="AB87" s="118"/>
      <c r="AC87" s="119"/>
      <c r="AD87" s="119"/>
      <c r="AE87" s="119"/>
      <c r="AF87" s="118"/>
      <c r="AG87" s="119"/>
      <c r="AH87" s="119"/>
      <c r="AI87" s="119"/>
      <c r="AJ87" s="34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</row>
    <row r="88" spans="1:67" ht="15.75" customHeight="1" x14ac:dyDescent="0.25">
      <c r="A88" s="34"/>
      <c r="B88" s="54" t="s">
        <v>86</v>
      </c>
      <c r="C88" s="55"/>
      <c r="D88" s="56"/>
      <c r="E88" s="56">
        <f t="shared" si="89"/>
        <v>0</v>
      </c>
      <c r="F88" s="56">
        <f t="shared" si="90"/>
        <v>0</v>
      </c>
      <c r="G88" s="56">
        <f t="shared" si="91"/>
        <v>0</v>
      </c>
      <c r="H88" s="56">
        <f t="shared" si="92"/>
        <v>0</v>
      </c>
      <c r="I88" s="56">
        <f t="shared" si="93"/>
        <v>0</v>
      </c>
      <c r="J88" s="56">
        <f t="shared" si="94"/>
        <v>0</v>
      </c>
      <c r="K88" s="57"/>
      <c r="L88" s="56">
        <f t="shared" si="95"/>
        <v>0</v>
      </c>
      <c r="M88" s="56">
        <f t="shared" si="96"/>
        <v>0</v>
      </c>
      <c r="N88" s="56">
        <f t="shared" si="97"/>
        <v>0</v>
      </c>
      <c r="O88" s="56">
        <f t="shared" si="98"/>
        <v>0</v>
      </c>
      <c r="P88" s="56">
        <f t="shared" si="99"/>
        <v>0</v>
      </c>
      <c r="Q88" s="56">
        <f t="shared" si="100"/>
        <v>0</v>
      </c>
      <c r="R88" s="56"/>
      <c r="S88" s="55"/>
      <c r="T88" s="34"/>
      <c r="U88" s="118"/>
      <c r="V88" s="118"/>
      <c r="W88" s="118"/>
      <c r="X88" s="118"/>
      <c r="Y88" s="118"/>
      <c r="Z88" s="118"/>
      <c r="AA88" s="118"/>
      <c r="AB88" s="118"/>
      <c r="AC88" s="119"/>
      <c r="AD88" s="119"/>
      <c r="AE88" s="119"/>
      <c r="AF88" s="118"/>
      <c r="AG88" s="119"/>
      <c r="AH88" s="119"/>
      <c r="AI88" s="119"/>
      <c r="AJ88" s="34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</row>
    <row r="89" spans="1:67" ht="15.75" customHeight="1" x14ac:dyDescent="0.25">
      <c r="A89" s="34"/>
      <c r="B89" s="54" t="s">
        <v>86</v>
      </c>
      <c r="C89" s="55"/>
      <c r="D89" s="56"/>
      <c r="E89" s="56">
        <f t="shared" si="89"/>
        <v>0</v>
      </c>
      <c r="F89" s="56">
        <f t="shared" si="90"/>
        <v>0</v>
      </c>
      <c r="G89" s="56">
        <f t="shared" si="91"/>
        <v>0</v>
      </c>
      <c r="H89" s="56">
        <f t="shared" si="92"/>
        <v>0</v>
      </c>
      <c r="I89" s="56">
        <f t="shared" si="93"/>
        <v>0</v>
      </c>
      <c r="J89" s="56">
        <f t="shared" si="94"/>
        <v>0</v>
      </c>
      <c r="K89" s="57"/>
      <c r="L89" s="56">
        <f t="shared" si="95"/>
        <v>0</v>
      </c>
      <c r="M89" s="56">
        <f t="shared" si="96"/>
        <v>0</v>
      </c>
      <c r="N89" s="56">
        <f t="shared" si="97"/>
        <v>0</v>
      </c>
      <c r="O89" s="56">
        <f t="shared" si="98"/>
        <v>0</v>
      </c>
      <c r="P89" s="56">
        <f t="shared" si="99"/>
        <v>0</v>
      </c>
      <c r="Q89" s="56">
        <f t="shared" si="100"/>
        <v>0</v>
      </c>
      <c r="R89" s="56"/>
      <c r="S89" s="55"/>
      <c r="T89" s="34"/>
      <c r="U89" s="118"/>
      <c r="V89" s="118"/>
      <c r="W89" s="118"/>
      <c r="X89" s="118"/>
      <c r="Y89" s="118"/>
      <c r="Z89" s="118"/>
      <c r="AA89" s="118"/>
      <c r="AB89" s="118"/>
      <c r="AC89" s="119"/>
      <c r="AD89" s="119"/>
      <c r="AE89" s="119"/>
      <c r="AF89" s="118"/>
      <c r="AG89" s="119"/>
      <c r="AH89" s="119"/>
      <c r="AI89" s="119"/>
      <c r="AJ89" s="34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7"/>
      <c r="BJ89" s="97"/>
      <c r="BK89" s="97"/>
      <c r="BL89" s="97"/>
      <c r="BM89" s="97"/>
      <c r="BN89" s="97"/>
      <c r="BO89" s="97"/>
    </row>
    <row r="90" spans="1:67" ht="15.75" customHeight="1" thickBot="1" x14ac:dyDescent="0.3">
      <c r="A90" s="34"/>
      <c r="B90" s="59" t="s">
        <v>16</v>
      </c>
      <c r="C90" s="55"/>
      <c r="D90" s="56"/>
      <c r="E90" s="56">
        <f t="shared" si="89"/>
        <v>0</v>
      </c>
      <c r="F90" s="56">
        <f t="shared" si="90"/>
        <v>0</v>
      </c>
      <c r="G90" s="56">
        <f t="shared" si="91"/>
        <v>0</v>
      </c>
      <c r="H90" s="56">
        <f t="shared" si="92"/>
        <v>0</v>
      </c>
      <c r="I90" s="56">
        <f t="shared" si="93"/>
        <v>0</v>
      </c>
      <c r="J90" s="56">
        <f t="shared" si="94"/>
        <v>0</v>
      </c>
      <c r="K90" s="57"/>
      <c r="L90" s="56">
        <f t="shared" si="95"/>
        <v>0</v>
      </c>
      <c r="M90" s="56">
        <f t="shared" si="96"/>
        <v>0</v>
      </c>
      <c r="N90" s="56">
        <f t="shared" si="97"/>
        <v>0</v>
      </c>
      <c r="O90" s="56">
        <f t="shared" si="98"/>
        <v>0</v>
      </c>
      <c r="P90" s="56">
        <f t="shared" si="99"/>
        <v>0</v>
      </c>
      <c r="Q90" s="56">
        <f t="shared" si="100"/>
        <v>0</v>
      </c>
      <c r="R90" s="56"/>
      <c r="S90" s="55"/>
      <c r="T90" s="34"/>
      <c r="U90" s="118"/>
      <c r="V90" s="118"/>
      <c r="W90" s="118"/>
      <c r="X90" s="118"/>
      <c r="Y90" s="118"/>
      <c r="Z90" s="118"/>
      <c r="AA90" s="118"/>
      <c r="AB90" s="118"/>
      <c r="AC90" s="119"/>
      <c r="AD90" s="119"/>
      <c r="AE90" s="119"/>
      <c r="AF90" s="118"/>
      <c r="AG90" s="119"/>
      <c r="AH90" s="119"/>
      <c r="AI90" s="119"/>
      <c r="AJ90" s="34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</row>
    <row r="91" spans="1:67" ht="15.75" customHeight="1" thickTop="1" x14ac:dyDescent="0.25">
      <c r="A91" s="34"/>
      <c r="B91" s="60" t="s">
        <v>95</v>
      </c>
      <c r="C91" s="61"/>
      <c r="D91" s="62"/>
      <c r="E91" s="56">
        <f t="shared" si="89"/>
        <v>0</v>
      </c>
      <c r="F91" s="56">
        <f t="shared" si="90"/>
        <v>0</v>
      </c>
      <c r="G91" s="56">
        <f t="shared" si="91"/>
        <v>0</v>
      </c>
      <c r="H91" s="56">
        <f t="shared" si="92"/>
        <v>0</v>
      </c>
      <c r="I91" s="56">
        <f t="shared" si="93"/>
        <v>0</v>
      </c>
      <c r="J91" s="56">
        <f t="shared" si="94"/>
        <v>0</v>
      </c>
      <c r="K91" s="57"/>
      <c r="L91" s="56">
        <f t="shared" si="95"/>
        <v>0</v>
      </c>
      <c r="M91" s="56">
        <f t="shared" si="96"/>
        <v>0</v>
      </c>
      <c r="N91" s="56">
        <f t="shared" si="97"/>
        <v>0</v>
      </c>
      <c r="O91" s="56">
        <f t="shared" si="98"/>
        <v>0</v>
      </c>
      <c r="P91" s="56">
        <f t="shared" si="99"/>
        <v>0</v>
      </c>
      <c r="Q91" s="56">
        <f t="shared" si="100"/>
        <v>0</v>
      </c>
      <c r="R91" s="63"/>
      <c r="S91" s="61"/>
      <c r="T91" s="34"/>
      <c r="U91" s="118"/>
      <c r="V91" s="118"/>
      <c r="W91" s="118"/>
      <c r="X91" s="118"/>
      <c r="Y91" s="118"/>
      <c r="Z91" s="118"/>
      <c r="AA91" s="118"/>
      <c r="AB91" s="118"/>
      <c r="AC91" s="119"/>
      <c r="AD91" s="119"/>
      <c r="AE91" s="119"/>
      <c r="AF91" s="118"/>
      <c r="AG91" s="119"/>
      <c r="AH91" s="119"/>
      <c r="AI91" s="119"/>
      <c r="AJ91" s="34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</row>
    <row r="92" spans="1:67" ht="15.75" customHeight="1" thickBot="1" x14ac:dyDescent="0.3">
      <c r="A92" s="34"/>
      <c r="B92" s="64" t="s">
        <v>95</v>
      </c>
      <c r="C92" s="65"/>
      <c r="D92" s="66"/>
      <c r="E92" s="67">
        <f t="shared" si="89"/>
        <v>0</v>
      </c>
      <c r="F92" s="67">
        <f t="shared" si="90"/>
        <v>0</v>
      </c>
      <c r="G92" s="67">
        <f t="shared" si="91"/>
        <v>0</v>
      </c>
      <c r="H92" s="67">
        <f t="shared" si="92"/>
        <v>0</v>
      </c>
      <c r="I92" s="67">
        <f t="shared" si="93"/>
        <v>0</v>
      </c>
      <c r="J92" s="67">
        <f t="shared" si="94"/>
        <v>0</v>
      </c>
      <c r="K92" s="68"/>
      <c r="L92" s="67">
        <f t="shared" si="95"/>
        <v>0</v>
      </c>
      <c r="M92" s="67">
        <f t="shared" si="96"/>
        <v>0</v>
      </c>
      <c r="N92" s="67">
        <f t="shared" si="97"/>
        <v>0</v>
      </c>
      <c r="O92" s="67">
        <f t="shared" si="98"/>
        <v>0</v>
      </c>
      <c r="P92" s="67">
        <f t="shared" si="99"/>
        <v>0</v>
      </c>
      <c r="Q92" s="67">
        <f t="shared" si="100"/>
        <v>0</v>
      </c>
      <c r="R92" s="69"/>
      <c r="S92" s="65"/>
      <c r="T92" s="34"/>
      <c r="U92" s="118"/>
      <c r="V92" s="118"/>
      <c r="W92" s="118"/>
      <c r="X92" s="118"/>
      <c r="Y92" s="118"/>
      <c r="Z92" s="118"/>
      <c r="AA92" s="118"/>
      <c r="AB92" s="118"/>
      <c r="AC92" s="119"/>
      <c r="AD92" s="119"/>
      <c r="AE92" s="119"/>
      <c r="AF92" s="118"/>
      <c r="AG92" s="119"/>
      <c r="AH92" s="119"/>
      <c r="AI92" s="119"/>
      <c r="AJ92" s="34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</row>
    <row r="93" spans="1:67" ht="15.75" customHeight="1" thickTop="1" thickBot="1" x14ac:dyDescent="0.3">
      <c r="A93" s="34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4"/>
      <c r="U93" s="118"/>
      <c r="V93" s="118"/>
      <c r="W93" s="118"/>
      <c r="X93" s="118"/>
      <c r="Y93" s="118"/>
      <c r="Z93" s="118"/>
      <c r="AA93" s="118"/>
      <c r="AB93" s="118"/>
      <c r="AC93" s="119"/>
      <c r="AD93" s="119"/>
      <c r="AE93" s="119"/>
      <c r="AF93" s="118"/>
      <c r="AG93" s="119"/>
      <c r="AH93" s="119"/>
      <c r="AI93" s="119"/>
      <c r="AJ93" s="34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</row>
    <row r="94" spans="1:67" ht="15.75" customHeight="1" thickTop="1" thickBot="1" x14ac:dyDescent="0.3">
      <c r="A94" s="34"/>
      <c r="B94" s="42"/>
      <c r="C94" s="43"/>
      <c r="D94" s="44"/>
      <c r="E94" s="44"/>
      <c r="F94" s="44"/>
      <c r="G94" s="44"/>
      <c r="H94" s="44"/>
      <c r="I94" s="44"/>
      <c r="J94" s="44"/>
      <c r="K94" s="44" t="s">
        <v>102</v>
      </c>
      <c r="L94" s="44"/>
      <c r="M94" s="44"/>
      <c r="N94" s="44"/>
      <c r="O94" s="44"/>
      <c r="P94" s="44"/>
      <c r="Q94" s="44"/>
      <c r="R94" s="44"/>
      <c r="S94" s="46"/>
      <c r="T94" s="34"/>
      <c r="U94" s="118"/>
      <c r="V94" s="118"/>
      <c r="W94" s="118"/>
      <c r="X94" s="118"/>
      <c r="Y94" s="118"/>
      <c r="Z94" s="118"/>
      <c r="AA94" s="118"/>
      <c r="AB94" s="118"/>
      <c r="AC94" s="119"/>
      <c r="AD94" s="119"/>
      <c r="AE94" s="119"/>
      <c r="AF94" s="118"/>
      <c r="AG94" s="119"/>
      <c r="AH94" s="119"/>
      <c r="AI94" s="119"/>
      <c r="AJ94" s="34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</row>
    <row r="95" spans="1:67" ht="15.75" customHeight="1" thickTop="1" thickBot="1" x14ac:dyDescent="0.3">
      <c r="A95" s="34"/>
      <c r="B95" s="47"/>
      <c r="C95" s="48"/>
      <c r="D95" s="49">
        <f>SUM(D96:D105)</f>
        <v>0</v>
      </c>
      <c r="E95" s="50" t="s">
        <v>20</v>
      </c>
      <c r="F95" s="50" t="s">
        <v>89</v>
      </c>
      <c r="G95" s="50" t="s">
        <v>90</v>
      </c>
      <c r="H95" s="50" t="s">
        <v>83</v>
      </c>
      <c r="I95" s="50" t="s">
        <v>91</v>
      </c>
      <c r="J95" s="50" t="s">
        <v>92</v>
      </c>
      <c r="K95" s="50" t="s">
        <v>94</v>
      </c>
      <c r="L95" s="50" t="s">
        <v>20</v>
      </c>
      <c r="M95" s="50" t="s">
        <v>89</v>
      </c>
      <c r="N95" s="50" t="s">
        <v>90</v>
      </c>
      <c r="O95" s="50" t="s">
        <v>83</v>
      </c>
      <c r="P95" s="50" t="s">
        <v>91</v>
      </c>
      <c r="Q95" s="50" t="s">
        <v>92</v>
      </c>
      <c r="R95" s="49">
        <f>SUM(R96:R105)</f>
        <v>0</v>
      </c>
      <c r="S95" s="48"/>
      <c r="T95" s="34"/>
      <c r="U95" s="118"/>
      <c r="V95" s="118"/>
      <c r="W95" s="118"/>
      <c r="X95" s="118"/>
      <c r="Y95" s="118"/>
      <c r="Z95" s="118"/>
      <c r="AA95" s="118"/>
      <c r="AB95" s="118"/>
      <c r="AC95" s="119"/>
      <c r="AD95" s="119"/>
      <c r="AE95" s="119"/>
      <c r="AF95" s="118"/>
      <c r="AG95" s="119"/>
      <c r="AH95" s="119"/>
      <c r="AI95" s="119"/>
      <c r="AJ95" s="34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</row>
    <row r="96" spans="1:67" ht="15.75" customHeight="1" thickTop="1" x14ac:dyDescent="0.25">
      <c r="A96" s="34"/>
      <c r="B96" s="54" t="s">
        <v>18</v>
      </c>
      <c r="C96" s="55"/>
      <c r="D96" s="56"/>
      <c r="E96" s="56">
        <f t="shared" ref="E96:E105" si="101">IF((C96=""),0,IF($D$95=$R$95,1,IF($D$95&gt;$R$95,3,IF($D$95&lt;$R$95,0))))</f>
        <v>0</v>
      </c>
      <c r="F96" s="56">
        <f t="shared" ref="F96:F105" si="102">$D$95</f>
        <v>0</v>
      </c>
      <c r="G96" s="56">
        <f t="shared" ref="G96:G105" si="103">$R$95</f>
        <v>0</v>
      </c>
      <c r="H96" s="56">
        <f t="shared" ref="H96:H105" si="104">IF((C96=""),0,IF($D$95&gt;$R$95,1,0))</f>
        <v>0</v>
      </c>
      <c r="I96" s="56">
        <f t="shared" ref="I96:I105" si="105">IF((C96=""),0,IF($D$95=$R$95,1,0))</f>
        <v>0</v>
      </c>
      <c r="J96" s="56">
        <f t="shared" ref="J96:J105" si="106">IF((C96=""),0,IF($D$95&lt;$R$95,1,0))</f>
        <v>0</v>
      </c>
      <c r="K96" s="57"/>
      <c r="L96" s="56">
        <f t="shared" ref="L96:L105" si="107">IF((S96=""),0,IF($D$95=$R$95,1,IF($D$95&lt;$R$95,3,IF($D$95&gt;$R$95,0))))</f>
        <v>0</v>
      </c>
      <c r="M96" s="56">
        <f t="shared" ref="M96:M105" si="108">$R$95</f>
        <v>0</v>
      </c>
      <c r="N96" s="56">
        <f t="shared" ref="N96:N105" si="109">$D$95</f>
        <v>0</v>
      </c>
      <c r="O96" s="56">
        <f t="shared" ref="O96:O105" si="110">IF((S96=""),0,IF($D$95&lt;$R$95,1,0))</f>
        <v>0</v>
      </c>
      <c r="P96" s="56">
        <f t="shared" ref="P96:P105" si="111">IF((S96=""),0,IF($D$95=$R$95,1,0))</f>
        <v>0</v>
      </c>
      <c r="Q96" s="56">
        <f t="shared" ref="Q96:Q105" si="112">IF((S96=""),0,IF($D$95&gt;$R$95,1,0))</f>
        <v>0</v>
      </c>
      <c r="R96" s="56"/>
      <c r="S96" s="55"/>
      <c r="T96" s="34"/>
      <c r="U96" s="118"/>
      <c r="V96" s="118"/>
      <c r="W96" s="118"/>
      <c r="X96" s="118"/>
      <c r="Y96" s="118"/>
      <c r="Z96" s="118"/>
      <c r="AA96" s="118"/>
      <c r="AB96" s="118"/>
      <c r="AC96" s="119"/>
      <c r="AD96" s="119"/>
      <c r="AE96" s="119"/>
      <c r="AF96" s="118"/>
      <c r="AG96" s="119"/>
      <c r="AH96" s="119"/>
      <c r="AI96" s="119"/>
      <c r="AJ96" s="34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</row>
    <row r="97" spans="1:67" ht="15.75" customHeight="1" x14ac:dyDescent="0.25">
      <c r="A97" s="34"/>
      <c r="B97" s="54" t="s">
        <v>78</v>
      </c>
      <c r="C97" s="55"/>
      <c r="D97" s="56"/>
      <c r="E97" s="56">
        <f t="shared" si="101"/>
        <v>0</v>
      </c>
      <c r="F97" s="56">
        <f t="shared" si="102"/>
        <v>0</v>
      </c>
      <c r="G97" s="56">
        <f t="shared" si="103"/>
        <v>0</v>
      </c>
      <c r="H97" s="56">
        <f t="shared" si="104"/>
        <v>0</v>
      </c>
      <c r="I97" s="56">
        <f t="shared" si="105"/>
        <v>0</v>
      </c>
      <c r="J97" s="56">
        <f t="shared" si="106"/>
        <v>0</v>
      </c>
      <c r="K97" s="57"/>
      <c r="L97" s="56">
        <f t="shared" si="107"/>
        <v>0</v>
      </c>
      <c r="M97" s="56">
        <f t="shared" si="108"/>
        <v>0</v>
      </c>
      <c r="N97" s="56">
        <f t="shared" si="109"/>
        <v>0</v>
      </c>
      <c r="O97" s="56">
        <f t="shared" si="110"/>
        <v>0</v>
      </c>
      <c r="P97" s="56">
        <f t="shared" si="111"/>
        <v>0</v>
      </c>
      <c r="Q97" s="56">
        <f t="shared" si="112"/>
        <v>0</v>
      </c>
      <c r="R97" s="56"/>
      <c r="S97" s="55"/>
      <c r="T97" s="34"/>
      <c r="U97" s="118"/>
      <c r="V97" s="118"/>
      <c r="W97" s="118"/>
      <c r="X97" s="118"/>
      <c r="Y97" s="118"/>
      <c r="Z97" s="118"/>
      <c r="AA97" s="118"/>
      <c r="AB97" s="118"/>
      <c r="AC97" s="119"/>
      <c r="AD97" s="119"/>
      <c r="AE97" s="119"/>
      <c r="AF97" s="118"/>
      <c r="AG97" s="119"/>
      <c r="AH97" s="119"/>
      <c r="AI97" s="119"/>
      <c r="AJ97" s="34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</row>
    <row r="98" spans="1:67" ht="15.75" customHeight="1" x14ac:dyDescent="0.25">
      <c r="A98" s="34"/>
      <c r="B98" s="54" t="s">
        <v>79</v>
      </c>
      <c r="C98" s="55"/>
      <c r="D98" s="56"/>
      <c r="E98" s="56">
        <f t="shared" si="101"/>
        <v>0</v>
      </c>
      <c r="F98" s="56">
        <f t="shared" si="102"/>
        <v>0</v>
      </c>
      <c r="G98" s="56">
        <f t="shared" si="103"/>
        <v>0</v>
      </c>
      <c r="H98" s="56">
        <f t="shared" si="104"/>
        <v>0</v>
      </c>
      <c r="I98" s="56">
        <f t="shared" si="105"/>
        <v>0</v>
      </c>
      <c r="J98" s="56">
        <f t="shared" si="106"/>
        <v>0</v>
      </c>
      <c r="K98" s="57"/>
      <c r="L98" s="56">
        <f t="shared" si="107"/>
        <v>0</v>
      </c>
      <c r="M98" s="56">
        <f t="shared" si="108"/>
        <v>0</v>
      </c>
      <c r="N98" s="56">
        <f t="shared" si="109"/>
        <v>0</v>
      </c>
      <c r="O98" s="56">
        <f t="shared" si="110"/>
        <v>0</v>
      </c>
      <c r="P98" s="56">
        <f t="shared" si="111"/>
        <v>0</v>
      </c>
      <c r="Q98" s="56">
        <f t="shared" si="112"/>
        <v>0</v>
      </c>
      <c r="R98" s="56"/>
      <c r="S98" s="55"/>
      <c r="T98" s="34"/>
      <c r="U98" s="118"/>
      <c r="V98" s="118"/>
      <c r="W98" s="118"/>
      <c r="X98" s="118"/>
      <c r="Y98" s="118"/>
      <c r="Z98" s="118"/>
      <c r="AA98" s="118"/>
      <c r="AB98" s="118"/>
      <c r="AC98" s="119"/>
      <c r="AD98" s="119"/>
      <c r="AE98" s="119"/>
      <c r="AF98" s="118"/>
      <c r="AG98" s="97"/>
      <c r="AH98" s="119"/>
      <c r="AI98" s="119"/>
      <c r="AJ98" s="34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</row>
    <row r="99" spans="1:67" ht="15.75" customHeight="1" x14ac:dyDescent="0.25">
      <c r="A99" s="34"/>
      <c r="B99" s="54" t="s">
        <v>80</v>
      </c>
      <c r="C99" s="55"/>
      <c r="D99" s="56"/>
      <c r="E99" s="56">
        <f t="shared" si="101"/>
        <v>0</v>
      </c>
      <c r="F99" s="56">
        <f t="shared" si="102"/>
        <v>0</v>
      </c>
      <c r="G99" s="56">
        <f t="shared" si="103"/>
        <v>0</v>
      </c>
      <c r="H99" s="56">
        <f t="shared" si="104"/>
        <v>0</v>
      </c>
      <c r="I99" s="56">
        <f t="shared" si="105"/>
        <v>0</v>
      </c>
      <c r="J99" s="56">
        <f t="shared" si="106"/>
        <v>0</v>
      </c>
      <c r="K99" s="57"/>
      <c r="L99" s="56">
        <f t="shared" si="107"/>
        <v>0</v>
      </c>
      <c r="M99" s="56">
        <f t="shared" si="108"/>
        <v>0</v>
      </c>
      <c r="N99" s="56">
        <f t="shared" si="109"/>
        <v>0</v>
      </c>
      <c r="O99" s="56">
        <f t="shared" si="110"/>
        <v>0</v>
      </c>
      <c r="P99" s="56">
        <f t="shared" si="111"/>
        <v>0</v>
      </c>
      <c r="Q99" s="56">
        <f t="shared" si="112"/>
        <v>0</v>
      </c>
      <c r="R99" s="56"/>
      <c r="S99" s="55"/>
      <c r="T99" s="34"/>
      <c r="U99" s="118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34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</row>
    <row r="100" spans="1:67" ht="15.75" customHeight="1" x14ac:dyDescent="0.25">
      <c r="A100" s="34"/>
      <c r="B100" s="54" t="s">
        <v>83</v>
      </c>
      <c r="C100" s="55"/>
      <c r="D100" s="56"/>
      <c r="E100" s="56">
        <f t="shared" si="101"/>
        <v>0</v>
      </c>
      <c r="F100" s="56">
        <f t="shared" si="102"/>
        <v>0</v>
      </c>
      <c r="G100" s="56">
        <f t="shared" si="103"/>
        <v>0</v>
      </c>
      <c r="H100" s="56">
        <f t="shared" si="104"/>
        <v>0</v>
      </c>
      <c r="I100" s="56">
        <f t="shared" si="105"/>
        <v>0</v>
      </c>
      <c r="J100" s="56">
        <f t="shared" si="106"/>
        <v>0</v>
      </c>
      <c r="K100" s="57"/>
      <c r="L100" s="56">
        <f t="shared" si="107"/>
        <v>0</v>
      </c>
      <c r="M100" s="56">
        <f t="shared" si="108"/>
        <v>0</v>
      </c>
      <c r="N100" s="56">
        <f t="shared" si="109"/>
        <v>0</v>
      </c>
      <c r="O100" s="56">
        <f t="shared" si="110"/>
        <v>0</v>
      </c>
      <c r="P100" s="56">
        <f t="shared" si="111"/>
        <v>0</v>
      </c>
      <c r="Q100" s="56">
        <f t="shared" si="112"/>
        <v>0</v>
      </c>
      <c r="R100" s="56"/>
      <c r="S100" s="55"/>
      <c r="T100" s="34"/>
      <c r="U100" s="118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34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</row>
    <row r="101" spans="1:67" ht="15.75" customHeight="1" x14ac:dyDescent="0.25">
      <c r="A101" s="34"/>
      <c r="B101" s="54" t="s">
        <v>86</v>
      </c>
      <c r="C101" s="55"/>
      <c r="D101" s="56"/>
      <c r="E101" s="56">
        <f t="shared" si="101"/>
        <v>0</v>
      </c>
      <c r="F101" s="56">
        <f t="shared" si="102"/>
        <v>0</v>
      </c>
      <c r="G101" s="56">
        <f t="shared" si="103"/>
        <v>0</v>
      </c>
      <c r="H101" s="56">
        <f t="shared" si="104"/>
        <v>0</v>
      </c>
      <c r="I101" s="56">
        <f t="shared" si="105"/>
        <v>0</v>
      </c>
      <c r="J101" s="56">
        <f t="shared" si="106"/>
        <v>0</v>
      </c>
      <c r="K101" s="57"/>
      <c r="L101" s="56">
        <f t="shared" si="107"/>
        <v>0</v>
      </c>
      <c r="M101" s="56">
        <f t="shared" si="108"/>
        <v>0</v>
      </c>
      <c r="N101" s="56">
        <f t="shared" si="109"/>
        <v>0</v>
      </c>
      <c r="O101" s="56">
        <f t="shared" si="110"/>
        <v>0</v>
      </c>
      <c r="P101" s="56">
        <f t="shared" si="111"/>
        <v>0</v>
      </c>
      <c r="Q101" s="56">
        <f t="shared" si="112"/>
        <v>0</v>
      </c>
      <c r="R101" s="56"/>
      <c r="S101" s="55"/>
      <c r="T101" s="34"/>
      <c r="U101" s="118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34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97"/>
      <c r="BI101" s="97"/>
      <c r="BJ101" s="97"/>
      <c r="BK101" s="97"/>
      <c r="BL101" s="97"/>
      <c r="BM101" s="97"/>
      <c r="BN101" s="97"/>
      <c r="BO101" s="97"/>
    </row>
    <row r="102" spans="1:67" ht="15.75" customHeight="1" x14ac:dyDescent="0.25">
      <c r="A102" s="34"/>
      <c r="B102" s="54" t="s">
        <v>86</v>
      </c>
      <c r="C102" s="55"/>
      <c r="D102" s="56"/>
      <c r="E102" s="56">
        <f t="shared" si="101"/>
        <v>0</v>
      </c>
      <c r="F102" s="56">
        <f t="shared" si="102"/>
        <v>0</v>
      </c>
      <c r="G102" s="56">
        <f t="shared" si="103"/>
        <v>0</v>
      </c>
      <c r="H102" s="56">
        <f t="shared" si="104"/>
        <v>0</v>
      </c>
      <c r="I102" s="56">
        <f t="shared" si="105"/>
        <v>0</v>
      </c>
      <c r="J102" s="56">
        <f t="shared" si="106"/>
        <v>0</v>
      </c>
      <c r="K102" s="57"/>
      <c r="L102" s="56">
        <f t="shared" si="107"/>
        <v>0</v>
      </c>
      <c r="M102" s="56">
        <f t="shared" si="108"/>
        <v>0</v>
      </c>
      <c r="N102" s="56">
        <f t="shared" si="109"/>
        <v>0</v>
      </c>
      <c r="O102" s="56">
        <f t="shared" si="110"/>
        <v>0</v>
      </c>
      <c r="P102" s="56">
        <f t="shared" si="111"/>
        <v>0</v>
      </c>
      <c r="Q102" s="56">
        <f t="shared" si="112"/>
        <v>0</v>
      </c>
      <c r="R102" s="56"/>
      <c r="S102" s="55"/>
      <c r="T102" s="34"/>
      <c r="U102" s="118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34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  <c r="BG102" s="97"/>
      <c r="BH102" s="97"/>
      <c r="BI102" s="97"/>
      <c r="BJ102" s="97"/>
      <c r="BK102" s="97"/>
      <c r="BL102" s="97"/>
      <c r="BM102" s="97"/>
      <c r="BN102" s="97"/>
      <c r="BO102" s="97"/>
    </row>
    <row r="103" spans="1:67" ht="15.75" customHeight="1" thickBot="1" x14ac:dyDescent="0.3">
      <c r="A103" s="34"/>
      <c r="B103" s="59" t="s">
        <v>16</v>
      </c>
      <c r="C103" s="55"/>
      <c r="D103" s="56"/>
      <c r="E103" s="56">
        <f t="shared" si="101"/>
        <v>0</v>
      </c>
      <c r="F103" s="56">
        <f t="shared" si="102"/>
        <v>0</v>
      </c>
      <c r="G103" s="56">
        <f t="shared" si="103"/>
        <v>0</v>
      </c>
      <c r="H103" s="56">
        <f t="shared" si="104"/>
        <v>0</v>
      </c>
      <c r="I103" s="56">
        <f t="shared" si="105"/>
        <v>0</v>
      </c>
      <c r="J103" s="56">
        <f t="shared" si="106"/>
        <v>0</v>
      </c>
      <c r="K103" s="57"/>
      <c r="L103" s="56">
        <f t="shared" si="107"/>
        <v>0</v>
      </c>
      <c r="M103" s="56">
        <f t="shared" si="108"/>
        <v>0</v>
      </c>
      <c r="N103" s="56">
        <f t="shared" si="109"/>
        <v>0</v>
      </c>
      <c r="O103" s="56">
        <f t="shared" si="110"/>
        <v>0</v>
      </c>
      <c r="P103" s="56">
        <f t="shared" si="111"/>
        <v>0</v>
      </c>
      <c r="Q103" s="56">
        <f t="shared" si="112"/>
        <v>0</v>
      </c>
      <c r="R103" s="56"/>
      <c r="S103" s="55"/>
      <c r="T103" s="34"/>
      <c r="U103" s="118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34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  <c r="BG103" s="97"/>
      <c r="BH103" s="97"/>
      <c r="BI103" s="97"/>
      <c r="BJ103" s="97"/>
      <c r="BK103" s="97"/>
      <c r="BL103" s="97"/>
      <c r="BM103" s="97"/>
      <c r="BN103" s="97"/>
      <c r="BO103" s="97"/>
    </row>
    <row r="104" spans="1:67" ht="15.75" customHeight="1" thickTop="1" x14ac:dyDescent="0.25">
      <c r="A104" s="34"/>
      <c r="B104" s="60" t="s">
        <v>95</v>
      </c>
      <c r="C104" s="61"/>
      <c r="D104" s="62"/>
      <c r="E104" s="56">
        <f t="shared" si="101"/>
        <v>0</v>
      </c>
      <c r="F104" s="56">
        <f t="shared" si="102"/>
        <v>0</v>
      </c>
      <c r="G104" s="56">
        <f t="shared" si="103"/>
        <v>0</v>
      </c>
      <c r="H104" s="56">
        <f t="shared" si="104"/>
        <v>0</v>
      </c>
      <c r="I104" s="56">
        <f t="shared" si="105"/>
        <v>0</v>
      </c>
      <c r="J104" s="56">
        <f t="shared" si="106"/>
        <v>0</v>
      </c>
      <c r="K104" s="57"/>
      <c r="L104" s="56">
        <f t="shared" si="107"/>
        <v>0</v>
      </c>
      <c r="M104" s="56">
        <f t="shared" si="108"/>
        <v>0</v>
      </c>
      <c r="N104" s="56">
        <f t="shared" si="109"/>
        <v>0</v>
      </c>
      <c r="O104" s="56">
        <f t="shared" si="110"/>
        <v>0</v>
      </c>
      <c r="P104" s="56">
        <f t="shared" si="111"/>
        <v>0</v>
      </c>
      <c r="Q104" s="56">
        <f t="shared" si="112"/>
        <v>0</v>
      </c>
      <c r="R104" s="63"/>
      <c r="S104" s="61"/>
      <c r="T104" s="34"/>
      <c r="U104" s="118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34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  <c r="BG104" s="97"/>
      <c r="BH104" s="97"/>
      <c r="BI104" s="97"/>
      <c r="BJ104" s="97"/>
      <c r="BK104" s="97"/>
      <c r="BL104" s="97"/>
      <c r="BM104" s="97"/>
      <c r="BN104" s="97"/>
      <c r="BO104" s="97"/>
    </row>
    <row r="105" spans="1:67" ht="15.75" customHeight="1" thickBot="1" x14ac:dyDescent="0.3">
      <c r="A105" s="34"/>
      <c r="B105" s="64" t="s">
        <v>95</v>
      </c>
      <c r="C105" s="65"/>
      <c r="D105" s="66"/>
      <c r="E105" s="67">
        <f t="shared" si="101"/>
        <v>0</v>
      </c>
      <c r="F105" s="67">
        <f t="shared" si="102"/>
        <v>0</v>
      </c>
      <c r="G105" s="67">
        <f t="shared" si="103"/>
        <v>0</v>
      </c>
      <c r="H105" s="67">
        <f t="shared" si="104"/>
        <v>0</v>
      </c>
      <c r="I105" s="67">
        <f t="shared" si="105"/>
        <v>0</v>
      </c>
      <c r="J105" s="67">
        <f t="shared" si="106"/>
        <v>0</v>
      </c>
      <c r="K105" s="68"/>
      <c r="L105" s="67">
        <f t="shared" si="107"/>
        <v>0</v>
      </c>
      <c r="M105" s="67">
        <f t="shared" si="108"/>
        <v>0</v>
      </c>
      <c r="N105" s="67">
        <f t="shared" si="109"/>
        <v>0</v>
      </c>
      <c r="O105" s="67">
        <f t="shared" si="110"/>
        <v>0</v>
      </c>
      <c r="P105" s="67">
        <f t="shared" si="111"/>
        <v>0</v>
      </c>
      <c r="Q105" s="67">
        <f t="shared" si="112"/>
        <v>0</v>
      </c>
      <c r="R105" s="69"/>
      <c r="S105" s="65"/>
      <c r="T105" s="34"/>
      <c r="U105" s="118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34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  <c r="BG105" s="97"/>
      <c r="BH105" s="97"/>
      <c r="BI105" s="97"/>
      <c r="BJ105" s="97"/>
      <c r="BK105" s="97"/>
      <c r="BL105" s="97"/>
      <c r="BM105" s="97"/>
      <c r="BN105" s="97"/>
      <c r="BO105" s="97"/>
    </row>
    <row r="106" spans="1:67" ht="15.75" customHeight="1" thickTop="1" thickBot="1" x14ac:dyDescent="0.3">
      <c r="A106" s="34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4"/>
      <c r="U106" s="118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34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97"/>
      <c r="BI106" s="97"/>
      <c r="BJ106" s="97"/>
      <c r="BK106" s="97"/>
      <c r="BL106" s="97"/>
      <c r="BM106" s="97"/>
      <c r="BN106" s="97"/>
      <c r="BO106" s="97"/>
    </row>
    <row r="107" spans="1:67" ht="15.75" customHeight="1" thickTop="1" thickBot="1" x14ac:dyDescent="0.3">
      <c r="A107" s="34"/>
      <c r="B107" s="42"/>
      <c r="C107" s="43"/>
      <c r="D107" s="44"/>
      <c r="E107" s="44"/>
      <c r="F107" s="44"/>
      <c r="G107" s="44"/>
      <c r="H107" s="44"/>
      <c r="I107" s="44"/>
      <c r="J107" s="44"/>
      <c r="K107" s="44" t="s">
        <v>103</v>
      </c>
      <c r="L107" s="44"/>
      <c r="M107" s="44"/>
      <c r="N107" s="44"/>
      <c r="O107" s="44"/>
      <c r="P107" s="44"/>
      <c r="Q107" s="44"/>
      <c r="R107" s="44"/>
      <c r="S107" s="46"/>
      <c r="T107" s="34"/>
      <c r="U107" s="118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34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  <c r="BG107" s="97"/>
      <c r="BH107" s="97"/>
      <c r="BI107" s="97"/>
      <c r="BJ107" s="97"/>
      <c r="BK107" s="97"/>
      <c r="BL107" s="97"/>
      <c r="BM107" s="97"/>
      <c r="BN107" s="97"/>
      <c r="BO107" s="97"/>
    </row>
    <row r="108" spans="1:67" ht="15.75" customHeight="1" thickTop="1" thickBot="1" x14ac:dyDescent="0.3">
      <c r="A108" s="34"/>
      <c r="B108" s="47"/>
      <c r="C108" s="48"/>
      <c r="D108" s="49">
        <f>SUM(D109:D118)</f>
        <v>0</v>
      </c>
      <c r="E108" s="50" t="s">
        <v>20</v>
      </c>
      <c r="F108" s="50" t="s">
        <v>89</v>
      </c>
      <c r="G108" s="50" t="s">
        <v>90</v>
      </c>
      <c r="H108" s="50" t="s">
        <v>83</v>
      </c>
      <c r="I108" s="50" t="s">
        <v>91</v>
      </c>
      <c r="J108" s="50" t="s">
        <v>92</v>
      </c>
      <c r="K108" s="50" t="s">
        <v>94</v>
      </c>
      <c r="L108" s="50" t="s">
        <v>20</v>
      </c>
      <c r="M108" s="50" t="s">
        <v>89</v>
      </c>
      <c r="N108" s="50" t="s">
        <v>90</v>
      </c>
      <c r="O108" s="50" t="s">
        <v>83</v>
      </c>
      <c r="P108" s="50" t="s">
        <v>91</v>
      </c>
      <c r="Q108" s="50" t="s">
        <v>92</v>
      </c>
      <c r="R108" s="49">
        <f>SUM(R109:R118)</f>
        <v>0</v>
      </c>
      <c r="S108" s="48"/>
      <c r="T108" s="34"/>
      <c r="U108" s="118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119"/>
      <c r="AH108" s="97"/>
      <c r="AI108" s="97"/>
      <c r="AJ108" s="34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  <c r="BG108" s="97"/>
      <c r="BH108" s="97"/>
      <c r="BI108" s="97"/>
      <c r="BJ108" s="97"/>
      <c r="BK108" s="97"/>
      <c r="BL108" s="97"/>
      <c r="BM108" s="97"/>
      <c r="BN108" s="97"/>
      <c r="BO108" s="97"/>
    </row>
    <row r="109" spans="1:67" ht="15.75" customHeight="1" thickTop="1" x14ac:dyDescent="0.25">
      <c r="A109" s="34"/>
      <c r="B109" s="54" t="s">
        <v>18</v>
      </c>
      <c r="C109" s="55"/>
      <c r="D109" s="56"/>
      <c r="E109" s="56">
        <f t="shared" ref="E109:E118" si="113">IF((C109=""),0,IF($D$108=$R$108,1,IF($D$108&gt;$R$108,3,IF($D$108&lt;$R$108,0))))</f>
        <v>0</v>
      </c>
      <c r="F109" s="56">
        <f t="shared" ref="F109:F118" si="114">$D$108</f>
        <v>0</v>
      </c>
      <c r="G109" s="56">
        <f t="shared" ref="G109:G118" si="115">$R$108</f>
        <v>0</v>
      </c>
      <c r="H109" s="56">
        <f t="shared" ref="H109:H118" si="116">IF((C109=""),0,IF($D$108&gt;$R$108,1,0))</f>
        <v>0</v>
      </c>
      <c r="I109" s="56">
        <f t="shared" ref="I109:I118" si="117">IF((C109=""),0,IF($D$108=$R$108,1,0))</f>
        <v>0</v>
      </c>
      <c r="J109" s="56">
        <f t="shared" ref="J109:J118" si="118">IF((C109=""),0,IF($D$108&lt;$R$108,1,0))</f>
        <v>0</v>
      </c>
      <c r="K109" s="57"/>
      <c r="L109" s="56">
        <f t="shared" ref="L109:L118" si="119">IF((S109=""),0,IF($D$108=$R$108,1,IF($D$108&lt;$R$108,3,IF($D$108&gt;$R$108,0))))</f>
        <v>0</v>
      </c>
      <c r="M109" s="56">
        <f t="shared" ref="M109:M118" si="120">$R$108</f>
        <v>0</v>
      </c>
      <c r="N109" s="56">
        <f t="shared" ref="N109:N118" si="121">$D$108</f>
        <v>0</v>
      </c>
      <c r="O109" s="56">
        <f t="shared" ref="O109:O118" si="122">IF((S109=""),0,IF($D$108&lt;$R$108,1,0))</f>
        <v>0</v>
      </c>
      <c r="P109" s="56">
        <f t="shared" ref="P109:P118" si="123">IF((S109=""),0,IF($D$108=$R$108,1,0))</f>
        <v>0</v>
      </c>
      <c r="Q109" s="56">
        <f t="shared" ref="Q109:Q118" si="124">IF((S109=""),0,IF($D$108&gt;$R$108,1,0))</f>
        <v>0</v>
      </c>
      <c r="R109" s="56"/>
      <c r="S109" s="55"/>
      <c r="T109" s="34"/>
      <c r="U109" s="118"/>
      <c r="V109" s="118"/>
      <c r="W109" s="118"/>
      <c r="X109" s="118"/>
      <c r="Y109" s="118"/>
      <c r="Z109" s="118"/>
      <c r="AA109" s="118"/>
      <c r="AB109" s="118"/>
      <c r="AC109" s="119"/>
      <c r="AD109" s="119"/>
      <c r="AE109" s="119"/>
      <c r="AF109" s="118"/>
      <c r="AG109" s="119"/>
      <c r="AH109" s="119"/>
      <c r="AI109" s="119"/>
      <c r="AJ109" s="34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7"/>
      <c r="BK109" s="97"/>
      <c r="BL109" s="97"/>
      <c r="BM109" s="97"/>
      <c r="BN109" s="97"/>
      <c r="BO109" s="97"/>
    </row>
    <row r="110" spans="1:67" ht="15.75" customHeight="1" x14ac:dyDescent="0.25">
      <c r="A110" s="34"/>
      <c r="B110" s="54" t="s">
        <v>78</v>
      </c>
      <c r="C110" s="55"/>
      <c r="D110" s="56"/>
      <c r="E110" s="56">
        <f t="shared" si="113"/>
        <v>0</v>
      </c>
      <c r="F110" s="56">
        <f t="shared" si="114"/>
        <v>0</v>
      </c>
      <c r="G110" s="56">
        <f t="shared" si="115"/>
        <v>0</v>
      </c>
      <c r="H110" s="56">
        <f t="shared" si="116"/>
        <v>0</v>
      </c>
      <c r="I110" s="56">
        <f t="shared" si="117"/>
        <v>0</v>
      </c>
      <c r="J110" s="56">
        <f t="shared" si="118"/>
        <v>0</v>
      </c>
      <c r="K110" s="57"/>
      <c r="L110" s="56">
        <f t="shared" si="119"/>
        <v>0</v>
      </c>
      <c r="M110" s="56">
        <f t="shared" si="120"/>
        <v>0</v>
      </c>
      <c r="N110" s="56">
        <f t="shared" si="121"/>
        <v>0</v>
      </c>
      <c r="O110" s="56">
        <f t="shared" si="122"/>
        <v>0</v>
      </c>
      <c r="P110" s="56">
        <f t="shared" si="123"/>
        <v>0</v>
      </c>
      <c r="Q110" s="56">
        <f t="shared" si="124"/>
        <v>0</v>
      </c>
      <c r="R110" s="56"/>
      <c r="S110" s="55"/>
      <c r="T110" s="34"/>
      <c r="U110" s="118"/>
      <c r="V110" s="118"/>
      <c r="W110" s="118"/>
      <c r="X110" s="118"/>
      <c r="Y110" s="118"/>
      <c r="Z110" s="118"/>
      <c r="AA110" s="118"/>
      <c r="AB110" s="118"/>
      <c r="AC110" s="119"/>
      <c r="AD110" s="119"/>
      <c r="AE110" s="119"/>
      <c r="AF110" s="118"/>
      <c r="AG110" s="97"/>
      <c r="AH110" s="119"/>
      <c r="AI110" s="119"/>
      <c r="AJ110" s="34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7"/>
      <c r="BK110" s="97"/>
      <c r="BL110" s="97"/>
      <c r="BM110" s="97"/>
      <c r="BN110" s="97"/>
      <c r="BO110" s="97"/>
    </row>
    <row r="111" spans="1:67" ht="15.75" customHeight="1" x14ac:dyDescent="0.25">
      <c r="A111" s="34"/>
      <c r="B111" s="54" t="s">
        <v>79</v>
      </c>
      <c r="C111" s="55"/>
      <c r="D111" s="56"/>
      <c r="E111" s="56">
        <f t="shared" si="113"/>
        <v>0</v>
      </c>
      <c r="F111" s="56">
        <f t="shared" si="114"/>
        <v>0</v>
      </c>
      <c r="G111" s="56">
        <f t="shared" si="115"/>
        <v>0</v>
      </c>
      <c r="H111" s="56">
        <f t="shared" si="116"/>
        <v>0</v>
      </c>
      <c r="I111" s="56">
        <f t="shared" si="117"/>
        <v>0</v>
      </c>
      <c r="J111" s="56">
        <f t="shared" si="118"/>
        <v>0</v>
      </c>
      <c r="K111" s="57"/>
      <c r="L111" s="56">
        <f t="shared" si="119"/>
        <v>0</v>
      </c>
      <c r="M111" s="56">
        <f t="shared" si="120"/>
        <v>0</v>
      </c>
      <c r="N111" s="56">
        <f t="shared" si="121"/>
        <v>0</v>
      </c>
      <c r="O111" s="56">
        <f t="shared" si="122"/>
        <v>0</v>
      </c>
      <c r="P111" s="56">
        <f t="shared" si="123"/>
        <v>0</v>
      </c>
      <c r="Q111" s="56">
        <f t="shared" si="124"/>
        <v>0</v>
      </c>
      <c r="R111" s="56"/>
      <c r="S111" s="55"/>
      <c r="T111" s="34"/>
      <c r="U111" s="118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34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7"/>
      <c r="BK111" s="97"/>
      <c r="BL111" s="97"/>
      <c r="BM111" s="97"/>
      <c r="BN111" s="97"/>
      <c r="BO111" s="97"/>
    </row>
    <row r="112" spans="1:67" ht="15.75" customHeight="1" x14ac:dyDescent="0.25">
      <c r="A112" s="34"/>
      <c r="B112" s="54" t="s">
        <v>80</v>
      </c>
      <c r="C112" s="55"/>
      <c r="D112" s="56"/>
      <c r="E112" s="56">
        <f t="shared" si="113"/>
        <v>0</v>
      </c>
      <c r="F112" s="56">
        <f t="shared" si="114"/>
        <v>0</v>
      </c>
      <c r="G112" s="56">
        <f t="shared" si="115"/>
        <v>0</v>
      </c>
      <c r="H112" s="56">
        <f t="shared" si="116"/>
        <v>0</v>
      </c>
      <c r="I112" s="56">
        <f t="shared" si="117"/>
        <v>0</v>
      </c>
      <c r="J112" s="56">
        <f t="shared" si="118"/>
        <v>0</v>
      </c>
      <c r="K112" s="57"/>
      <c r="L112" s="56">
        <f t="shared" si="119"/>
        <v>0</v>
      </c>
      <c r="M112" s="56">
        <f t="shared" si="120"/>
        <v>0</v>
      </c>
      <c r="N112" s="56">
        <f t="shared" si="121"/>
        <v>0</v>
      </c>
      <c r="O112" s="56">
        <f t="shared" si="122"/>
        <v>0</v>
      </c>
      <c r="P112" s="56">
        <f t="shared" si="123"/>
        <v>0</v>
      </c>
      <c r="Q112" s="56">
        <f t="shared" si="124"/>
        <v>0</v>
      </c>
      <c r="R112" s="56"/>
      <c r="S112" s="55"/>
      <c r="T112" s="34"/>
      <c r="U112" s="118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34"/>
      <c r="AS112" s="97"/>
    </row>
    <row r="113" spans="1:45" ht="15.75" customHeight="1" x14ac:dyDescent="0.25">
      <c r="A113" s="34"/>
      <c r="B113" s="54" t="s">
        <v>83</v>
      </c>
      <c r="C113" s="55"/>
      <c r="D113" s="56"/>
      <c r="E113" s="56">
        <f t="shared" si="113"/>
        <v>0</v>
      </c>
      <c r="F113" s="56">
        <f t="shared" si="114"/>
        <v>0</v>
      </c>
      <c r="G113" s="56">
        <f t="shared" si="115"/>
        <v>0</v>
      </c>
      <c r="H113" s="56">
        <f t="shared" si="116"/>
        <v>0</v>
      </c>
      <c r="I113" s="56">
        <f t="shared" si="117"/>
        <v>0</v>
      </c>
      <c r="J113" s="56">
        <f t="shared" si="118"/>
        <v>0</v>
      </c>
      <c r="K113" s="57"/>
      <c r="L113" s="56">
        <f t="shared" si="119"/>
        <v>0</v>
      </c>
      <c r="M113" s="56">
        <f t="shared" si="120"/>
        <v>0</v>
      </c>
      <c r="N113" s="56">
        <f t="shared" si="121"/>
        <v>0</v>
      </c>
      <c r="O113" s="56">
        <f t="shared" si="122"/>
        <v>0</v>
      </c>
      <c r="P113" s="56">
        <f t="shared" si="123"/>
        <v>0</v>
      </c>
      <c r="Q113" s="56">
        <f t="shared" si="124"/>
        <v>0</v>
      </c>
      <c r="R113" s="56"/>
      <c r="S113" s="55"/>
      <c r="T113" s="34"/>
      <c r="U113" s="118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4"/>
      <c r="AS113" s="97"/>
    </row>
    <row r="114" spans="1:45" ht="15.75" customHeight="1" x14ac:dyDescent="0.25">
      <c r="A114" s="34"/>
      <c r="B114" s="54" t="s">
        <v>86</v>
      </c>
      <c r="C114" s="55"/>
      <c r="D114" s="56"/>
      <c r="E114" s="56">
        <f t="shared" si="113"/>
        <v>0</v>
      </c>
      <c r="F114" s="56">
        <f t="shared" si="114"/>
        <v>0</v>
      </c>
      <c r="G114" s="56">
        <f t="shared" si="115"/>
        <v>0</v>
      </c>
      <c r="H114" s="56">
        <f t="shared" si="116"/>
        <v>0</v>
      </c>
      <c r="I114" s="56">
        <f t="shared" si="117"/>
        <v>0</v>
      </c>
      <c r="J114" s="56">
        <f t="shared" si="118"/>
        <v>0</v>
      </c>
      <c r="K114" s="57"/>
      <c r="L114" s="56">
        <f t="shared" si="119"/>
        <v>0</v>
      </c>
      <c r="M114" s="56">
        <f t="shared" si="120"/>
        <v>0</v>
      </c>
      <c r="N114" s="56">
        <f t="shared" si="121"/>
        <v>0</v>
      </c>
      <c r="O114" s="56">
        <f t="shared" si="122"/>
        <v>0</v>
      </c>
      <c r="P114" s="56">
        <f t="shared" si="123"/>
        <v>0</v>
      </c>
      <c r="Q114" s="56">
        <f t="shared" si="124"/>
        <v>0</v>
      </c>
      <c r="R114" s="56"/>
      <c r="S114" s="55"/>
      <c r="T114" s="34"/>
      <c r="U114" s="118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4"/>
      <c r="AS114" s="97"/>
    </row>
    <row r="115" spans="1:45" ht="15.75" customHeight="1" x14ac:dyDescent="0.25">
      <c r="A115" s="34"/>
      <c r="B115" s="54" t="s">
        <v>86</v>
      </c>
      <c r="C115" s="55"/>
      <c r="D115" s="56"/>
      <c r="E115" s="56">
        <f t="shared" si="113"/>
        <v>0</v>
      </c>
      <c r="F115" s="56">
        <f t="shared" si="114"/>
        <v>0</v>
      </c>
      <c r="G115" s="56">
        <f t="shared" si="115"/>
        <v>0</v>
      </c>
      <c r="H115" s="56">
        <f t="shared" si="116"/>
        <v>0</v>
      </c>
      <c r="I115" s="56">
        <f t="shared" si="117"/>
        <v>0</v>
      </c>
      <c r="J115" s="56">
        <f t="shared" si="118"/>
        <v>0</v>
      </c>
      <c r="K115" s="57"/>
      <c r="L115" s="56">
        <f t="shared" si="119"/>
        <v>0</v>
      </c>
      <c r="M115" s="56">
        <f t="shared" si="120"/>
        <v>0</v>
      </c>
      <c r="N115" s="56">
        <f t="shared" si="121"/>
        <v>0</v>
      </c>
      <c r="O115" s="56">
        <f t="shared" si="122"/>
        <v>0</v>
      </c>
      <c r="P115" s="56">
        <f t="shared" si="123"/>
        <v>0</v>
      </c>
      <c r="Q115" s="56">
        <f t="shared" si="124"/>
        <v>0</v>
      </c>
      <c r="R115" s="56"/>
      <c r="S115" s="55"/>
      <c r="T115" s="34"/>
      <c r="U115" s="118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4"/>
      <c r="AS115" s="97"/>
    </row>
    <row r="116" spans="1:45" ht="15.75" customHeight="1" thickBot="1" x14ac:dyDescent="0.3">
      <c r="A116" s="34"/>
      <c r="B116" s="59" t="s">
        <v>16</v>
      </c>
      <c r="C116" s="55"/>
      <c r="D116" s="56"/>
      <c r="E116" s="56">
        <f t="shared" si="113"/>
        <v>0</v>
      </c>
      <c r="F116" s="56">
        <f t="shared" si="114"/>
        <v>0</v>
      </c>
      <c r="G116" s="56">
        <f t="shared" si="115"/>
        <v>0</v>
      </c>
      <c r="H116" s="56">
        <f t="shared" si="116"/>
        <v>0</v>
      </c>
      <c r="I116" s="56">
        <f t="shared" si="117"/>
        <v>0</v>
      </c>
      <c r="J116" s="56">
        <f t="shared" si="118"/>
        <v>0</v>
      </c>
      <c r="K116" s="57"/>
      <c r="L116" s="56">
        <f t="shared" si="119"/>
        <v>0</v>
      </c>
      <c r="M116" s="56">
        <f t="shared" si="120"/>
        <v>0</v>
      </c>
      <c r="N116" s="56">
        <f t="shared" si="121"/>
        <v>0</v>
      </c>
      <c r="O116" s="56">
        <f t="shared" si="122"/>
        <v>0</v>
      </c>
      <c r="P116" s="56">
        <f t="shared" si="123"/>
        <v>0</v>
      </c>
      <c r="Q116" s="56">
        <f t="shared" si="124"/>
        <v>0</v>
      </c>
      <c r="R116" s="56"/>
      <c r="S116" s="55"/>
      <c r="T116" s="34"/>
      <c r="U116" s="118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4"/>
      <c r="AS116" s="97"/>
    </row>
    <row r="117" spans="1:45" ht="15.75" customHeight="1" thickTop="1" x14ac:dyDescent="0.25">
      <c r="A117" s="34"/>
      <c r="B117" s="60" t="s">
        <v>95</v>
      </c>
      <c r="C117" s="61"/>
      <c r="D117" s="62"/>
      <c r="E117" s="56">
        <f t="shared" si="113"/>
        <v>0</v>
      </c>
      <c r="F117" s="56">
        <f t="shared" si="114"/>
        <v>0</v>
      </c>
      <c r="G117" s="56">
        <f t="shared" si="115"/>
        <v>0</v>
      </c>
      <c r="H117" s="56">
        <f t="shared" si="116"/>
        <v>0</v>
      </c>
      <c r="I117" s="56">
        <f t="shared" si="117"/>
        <v>0</v>
      </c>
      <c r="J117" s="56">
        <f t="shared" si="118"/>
        <v>0</v>
      </c>
      <c r="K117" s="57"/>
      <c r="L117" s="56">
        <f t="shared" si="119"/>
        <v>0</v>
      </c>
      <c r="M117" s="56">
        <f t="shared" si="120"/>
        <v>0</v>
      </c>
      <c r="N117" s="56">
        <f t="shared" si="121"/>
        <v>0</v>
      </c>
      <c r="O117" s="56">
        <f t="shared" si="122"/>
        <v>0</v>
      </c>
      <c r="P117" s="56">
        <f t="shared" si="123"/>
        <v>0</v>
      </c>
      <c r="Q117" s="56">
        <f t="shared" si="124"/>
        <v>0</v>
      </c>
      <c r="R117" s="63"/>
      <c r="S117" s="61"/>
      <c r="T117" s="34"/>
      <c r="U117" s="118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4"/>
      <c r="AS117" s="97"/>
    </row>
    <row r="118" spans="1:45" ht="15.75" customHeight="1" thickBot="1" x14ac:dyDescent="0.3">
      <c r="A118" s="34"/>
      <c r="B118" s="64" t="s">
        <v>95</v>
      </c>
      <c r="C118" s="65"/>
      <c r="D118" s="66"/>
      <c r="E118" s="67">
        <f t="shared" si="113"/>
        <v>0</v>
      </c>
      <c r="F118" s="67">
        <f t="shared" si="114"/>
        <v>0</v>
      </c>
      <c r="G118" s="67">
        <f t="shared" si="115"/>
        <v>0</v>
      </c>
      <c r="H118" s="67">
        <f t="shared" si="116"/>
        <v>0</v>
      </c>
      <c r="I118" s="67">
        <f t="shared" si="117"/>
        <v>0</v>
      </c>
      <c r="J118" s="67">
        <f t="shared" si="118"/>
        <v>0</v>
      </c>
      <c r="K118" s="68"/>
      <c r="L118" s="67">
        <f t="shared" si="119"/>
        <v>0</v>
      </c>
      <c r="M118" s="67">
        <f t="shared" si="120"/>
        <v>0</v>
      </c>
      <c r="N118" s="67">
        <f t="shared" si="121"/>
        <v>0</v>
      </c>
      <c r="O118" s="67">
        <f t="shared" si="122"/>
        <v>0</v>
      </c>
      <c r="P118" s="67">
        <f t="shared" si="123"/>
        <v>0</v>
      </c>
      <c r="Q118" s="67">
        <f t="shared" si="124"/>
        <v>0</v>
      </c>
      <c r="R118" s="69"/>
      <c r="S118" s="65"/>
      <c r="T118" s="34"/>
      <c r="U118" s="118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4"/>
      <c r="AS118" s="97"/>
    </row>
    <row r="119" spans="1:45" ht="15.75" customHeight="1" thickTop="1" thickBot="1" x14ac:dyDescent="0.3">
      <c r="A119" s="34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4"/>
      <c r="U119" s="118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4"/>
      <c r="AS119" s="97"/>
    </row>
    <row r="120" spans="1:45" ht="15.75" customHeight="1" thickTop="1" thickBot="1" x14ac:dyDescent="0.3">
      <c r="A120" s="34"/>
      <c r="B120" s="42"/>
      <c r="C120" s="43"/>
      <c r="D120" s="44"/>
      <c r="E120" s="44"/>
      <c r="F120" s="44"/>
      <c r="G120" s="44"/>
      <c r="H120" s="44"/>
      <c r="I120" s="44"/>
      <c r="J120" s="44"/>
      <c r="K120" s="44" t="s">
        <v>104</v>
      </c>
      <c r="L120" s="44"/>
      <c r="M120" s="44"/>
      <c r="N120" s="44"/>
      <c r="O120" s="44"/>
      <c r="P120" s="44"/>
      <c r="Q120" s="44"/>
      <c r="R120" s="44"/>
      <c r="S120" s="46"/>
      <c r="T120" s="34"/>
      <c r="U120" s="118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4"/>
      <c r="AS120" s="97"/>
    </row>
    <row r="121" spans="1:45" ht="15.75" customHeight="1" thickTop="1" thickBot="1" x14ac:dyDescent="0.3">
      <c r="A121" s="34"/>
      <c r="B121" s="47"/>
      <c r="C121" s="48"/>
      <c r="D121" s="49">
        <f>SUM(D122:D131)</f>
        <v>0</v>
      </c>
      <c r="E121" s="50" t="s">
        <v>20</v>
      </c>
      <c r="F121" s="50" t="s">
        <v>89</v>
      </c>
      <c r="G121" s="50" t="s">
        <v>90</v>
      </c>
      <c r="H121" s="50" t="s">
        <v>83</v>
      </c>
      <c r="I121" s="50" t="s">
        <v>91</v>
      </c>
      <c r="J121" s="50" t="s">
        <v>92</v>
      </c>
      <c r="K121" s="50" t="s">
        <v>94</v>
      </c>
      <c r="L121" s="50" t="s">
        <v>20</v>
      </c>
      <c r="M121" s="50" t="s">
        <v>89</v>
      </c>
      <c r="N121" s="50" t="s">
        <v>90</v>
      </c>
      <c r="O121" s="50" t="s">
        <v>83</v>
      </c>
      <c r="P121" s="50" t="s">
        <v>91</v>
      </c>
      <c r="Q121" s="50" t="s">
        <v>92</v>
      </c>
      <c r="R121" s="49">
        <f>SUM(R122:R131)</f>
        <v>0</v>
      </c>
      <c r="S121" s="48"/>
      <c r="T121" s="34"/>
      <c r="U121" s="118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119"/>
      <c r="AH121" s="97"/>
      <c r="AI121" s="97"/>
      <c r="AJ121" s="34"/>
      <c r="AS121" s="97"/>
    </row>
    <row r="122" spans="1:45" ht="15.75" customHeight="1" thickTop="1" x14ac:dyDescent="0.25">
      <c r="A122" s="34"/>
      <c r="B122" s="54" t="s">
        <v>18</v>
      </c>
      <c r="C122" s="55"/>
      <c r="D122" s="56"/>
      <c r="E122" s="56">
        <f t="shared" ref="E122:E131" si="125">IF((C122=""),0,IF($D$121=$R$121,1,IF($D$121&gt;$R$121,3,IF($D$121&lt;$R$121,0))))</f>
        <v>0</v>
      </c>
      <c r="F122" s="56">
        <f t="shared" ref="F122:F131" si="126">$D$121</f>
        <v>0</v>
      </c>
      <c r="G122" s="56">
        <f t="shared" ref="G122:G131" si="127">$R$121</f>
        <v>0</v>
      </c>
      <c r="H122" s="56">
        <f t="shared" ref="H122:H131" si="128">IF((C122=""),0,IF($D$121&gt;$R$121,1,0))</f>
        <v>0</v>
      </c>
      <c r="I122" s="56">
        <f t="shared" ref="I122:I131" si="129">IF((C122=""),0,IF($D$121=$R$121,1,0))</f>
        <v>0</v>
      </c>
      <c r="J122" s="56">
        <f t="shared" ref="J122:J131" si="130">IF((C122=""),0,IF($D$121&lt;$R$121,1,0))</f>
        <v>0</v>
      </c>
      <c r="K122" s="57"/>
      <c r="L122" s="56">
        <f t="shared" ref="L122:L131" si="131">IF((S122=""),0,IF($D$121=$R$121,1,IF($D$121&lt;$R$121,3,IF($D$121&gt;$R$121,0))))</f>
        <v>0</v>
      </c>
      <c r="M122" s="56">
        <f t="shared" ref="M122:M131" si="132">$R$121</f>
        <v>0</v>
      </c>
      <c r="N122" s="56">
        <f t="shared" ref="N122:N131" si="133">$D$121</f>
        <v>0</v>
      </c>
      <c r="O122" s="56">
        <f t="shared" ref="O122:O131" si="134">IF((S122=""),0,IF($D$121&lt;$R$121,1,0))</f>
        <v>0</v>
      </c>
      <c r="P122" s="56">
        <f t="shared" ref="P122:P131" si="135">IF((S122=""),0,IF($D$121=$R$121,1,0))</f>
        <v>0</v>
      </c>
      <c r="Q122" s="56">
        <f t="shared" ref="Q122:Q131" si="136">IF((S122=""),0,IF($D$121&gt;$R$121,1,0))</f>
        <v>0</v>
      </c>
      <c r="R122" s="56"/>
      <c r="S122" s="55"/>
      <c r="T122" s="34"/>
      <c r="U122" s="118"/>
      <c r="V122" s="118"/>
      <c r="W122" s="118"/>
      <c r="X122" s="118"/>
      <c r="Y122" s="118"/>
      <c r="Z122" s="118"/>
      <c r="AA122" s="118"/>
      <c r="AB122" s="118"/>
      <c r="AC122" s="119"/>
      <c r="AD122" s="119"/>
      <c r="AE122" s="119"/>
      <c r="AF122" s="118"/>
      <c r="AG122" s="119"/>
      <c r="AH122" s="119"/>
      <c r="AI122" s="119"/>
      <c r="AJ122" s="34"/>
      <c r="AS122" s="97"/>
    </row>
    <row r="123" spans="1:45" ht="15.75" customHeight="1" x14ac:dyDescent="0.25">
      <c r="A123" s="34"/>
      <c r="B123" s="54" t="s">
        <v>78</v>
      </c>
      <c r="C123" s="55"/>
      <c r="D123" s="56"/>
      <c r="E123" s="56">
        <f t="shared" si="125"/>
        <v>0</v>
      </c>
      <c r="F123" s="56">
        <f t="shared" si="126"/>
        <v>0</v>
      </c>
      <c r="G123" s="56">
        <f t="shared" si="127"/>
        <v>0</v>
      </c>
      <c r="H123" s="56">
        <f t="shared" si="128"/>
        <v>0</v>
      </c>
      <c r="I123" s="56">
        <f t="shared" si="129"/>
        <v>0</v>
      </c>
      <c r="J123" s="56">
        <f t="shared" si="130"/>
        <v>0</v>
      </c>
      <c r="K123" s="57"/>
      <c r="L123" s="56">
        <f t="shared" si="131"/>
        <v>0</v>
      </c>
      <c r="M123" s="56">
        <f t="shared" si="132"/>
        <v>0</v>
      </c>
      <c r="N123" s="56">
        <f t="shared" si="133"/>
        <v>0</v>
      </c>
      <c r="O123" s="56">
        <f t="shared" si="134"/>
        <v>0</v>
      </c>
      <c r="P123" s="56">
        <f t="shared" si="135"/>
        <v>0</v>
      </c>
      <c r="Q123" s="56">
        <f t="shared" si="136"/>
        <v>0</v>
      </c>
      <c r="R123" s="56"/>
      <c r="S123" s="55"/>
      <c r="T123" s="34"/>
      <c r="U123" s="118"/>
      <c r="V123" s="118"/>
      <c r="W123" s="118"/>
      <c r="X123" s="118"/>
      <c r="Y123" s="118"/>
      <c r="Z123" s="118"/>
      <c r="AA123" s="118"/>
      <c r="AB123" s="118"/>
      <c r="AC123" s="119"/>
      <c r="AD123" s="119"/>
      <c r="AE123" s="119"/>
      <c r="AF123" s="118"/>
      <c r="AG123" s="97"/>
      <c r="AH123" s="119"/>
      <c r="AI123" s="119"/>
      <c r="AJ123" s="34"/>
      <c r="AS123" s="97"/>
    </row>
    <row r="124" spans="1:45" ht="15.75" customHeight="1" x14ac:dyDescent="0.25">
      <c r="A124" s="34"/>
      <c r="B124" s="54" t="s">
        <v>79</v>
      </c>
      <c r="C124" s="55"/>
      <c r="D124" s="56"/>
      <c r="E124" s="56">
        <f t="shared" si="125"/>
        <v>0</v>
      </c>
      <c r="F124" s="56">
        <f t="shared" si="126"/>
        <v>0</v>
      </c>
      <c r="G124" s="56">
        <f t="shared" si="127"/>
        <v>0</v>
      </c>
      <c r="H124" s="56">
        <f t="shared" si="128"/>
        <v>0</v>
      </c>
      <c r="I124" s="56">
        <f t="shared" si="129"/>
        <v>0</v>
      </c>
      <c r="J124" s="56">
        <f t="shared" si="130"/>
        <v>0</v>
      </c>
      <c r="K124" s="57"/>
      <c r="L124" s="56">
        <f t="shared" si="131"/>
        <v>0</v>
      </c>
      <c r="M124" s="56">
        <f t="shared" si="132"/>
        <v>0</v>
      </c>
      <c r="N124" s="56">
        <f t="shared" si="133"/>
        <v>0</v>
      </c>
      <c r="O124" s="56">
        <f t="shared" si="134"/>
        <v>0</v>
      </c>
      <c r="P124" s="56">
        <f t="shared" si="135"/>
        <v>0</v>
      </c>
      <c r="Q124" s="56">
        <f t="shared" si="136"/>
        <v>0</v>
      </c>
      <c r="R124" s="56"/>
      <c r="S124" s="55"/>
      <c r="T124" s="34"/>
      <c r="U124" s="118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34"/>
      <c r="AS124" s="97"/>
    </row>
    <row r="125" spans="1:45" ht="15.75" customHeight="1" x14ac:dyDescent="0.25">
      <c r="A125" s="34"/>
      <c r="B125" s="54" t="s">
        <v>80</v>
      </c>
      <c r="C125" s="55"/>
      <c r="D125" s="56"/>
      <c r="E125" s="56">
        <f t="shared" si="125"/>
        <v>0</v>
      </c>
      <c r="F125" s="56">
        <f t="shared" si="126"/>
        <v>0</v>
      </c>
      <c r="G125" s="56">
        <f t="shared" si="127"/>
        <v>0</v>
      </c>
      <c r="H125" s="56">
        <f t="shared" si="128"/>
        <v>0</v>
      </c>
      <c r="I125" s="56">
        <f t="shared" si="129"/>
        <v>0</v>
      </c>
      <c r="J125" s="56">
        <f t="shared" si="130"/>
        <v>0</v>
      </c>
      <c r="K125" s="57"/>
      <c r="L125" s="56">
        <f t="shared" si="131"/>
        <v>0</v>
      </c>
      <c r="M125" s="56">
        <f t="shared" si="132"/>
        <v>0</v>
      </c>
      <c r="N125" s="56">
        <f t="shared" si="133"/>
        <v>0</v>
      </c>
      <c r="O125" s="56">
        <f t="shared" si="134"/>
        <v>0</v>
      </c>
      <c r="P125" s="56">
        <f t="shared" si="135"/>
        <v>0</v>
      </c>
      <c r="Q125" s="56">
        <f t="shared" si="136"/>
        <v>0</v>
      </c>
      <c r="R125" s="56"/>
      <c r="S125" s="55"/>
      <c r="T125" s="34"/>
      <c r="U125" s="118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34"/>
      <c r="AS125" s="97"/>
    </row>
    <row r="126" spans="1:45" ht="15.75" customHeight="1" x14ac:dyDescent="0.25">
      <c r="A126" s="34"/>
      <c r="B126" s="54" t="s">
        <v>83</v>
      </c>
      <c r="C126" s="55"/>
      <c r="D126" s="56"/>
      <c r="E126" s="56">
        <f t="shared" si="125"/>
        <v>0</v>
      </c>
      <c r="F126" s="56">
        <f t="shared" si="126"/>
        <v>0</v>
      </c>
      <c r="G126" s="56">
        <f t="shared" si="127"/>
        <v>0</v>
      </c>
      <c r="H126" s="56">
        <f t="shared" si="128"/>
        <v>0</v>
      </c>
      <c r="I126" s="56">
        <f t="shared" si="129"/>
        <v>0</v>
      </c>
      <c r="J126" s="56">
        <f t="shared" si="130"/>
        <v>0</v>
      </c>
      <c r="K126" s="57"/>
      <c r="L126" s="56">
        <f t="shared" si="131"/>
        <v>0</v>
      </c>
      <c r="M126" s="56">
        <f t="shared" si="132"/>
        <v>0</v>
      </c>
      <c r="N126" s="56">
        <f t="shared" si="133"/>
        <v>0</v>
      </c>
      <c r="O126" s="56">
        <f t="shared" si="134"/>
        <v>0</v>
      </c>
      <c r="P126" s="56">
        <f t="shared" si="135"/>
        <v>0</v>
      </c>
      <c r="Q126" s="56">
        <f t="shared" si="136"/>
        <v>0</v>
      </c>
      <c r="R126" s="56"/>
      <c r="S126" s="55"/>
      <c r="T126" s="34"/>
      <c r="U126" s="118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34"/>
      <c r="AS126" s="97"/>
    </row>
    <row r="127" spans="1:45" ht="15.75" customHeight="1" x14ac:dyDescent="0.25">
      <c r="A127" s="34"/>
      <c r="B127" s="54" t="s">
        <v>86</v>
      </c>
      <c r="C127" s="55"/>
      <c r="D127" s="56"/>
      <c r="E127" s="56">
        <f t="shared" si="125"/>
        <v>0</v>
      </c>
      <c r="F127" s="56">
        <f t="shared" si="126"/>
        <v>0</v>
      </c>
      <c r="G127" s="56">
        <f t="shared" si="127"/>
        <v>0</v>
      </c>
      <c r="H127" s="56">
        <f t="shared" si="128"/>
        <v>0</v>
      </c>
      <c r="I127" s="56">
        <f t="shared" si="129"/>
        <v>0</v>
      </c>
      <c r="J127" s="56">
        <f t="shared" si="130"/>
        <v>0</v>
      </c>
      <c r="K127" s="57"/>
      <c r="L127" s="56">
        <f t="shared" si="131"/>
        <v>0</v>
      </c>
      <c r="M127" s="56">
        <f t="shared" si="132"/>
        <v>0</v>
      </c>
      <c r="N127" s="56">
        <f t="shared" si="133"/>
        <v>0</v>
      </c>
      <c r="O127" s="56">
        <f t="shared" si="134"/>
        <v>0</v>
      </c>
      <c r="P127" s="56">
        <f t="shared" si="135"/>
        <v>0</v>
      </c>
      <c r="Q127" s="56">
        <f t="shared" si="136"/>
        <v>0</v>
      </c>
      <c r="R127" s="56"/>
      <c r="S127" s="55"/>
      <c r="T127" s="34"/>
      <c r="U127" s="118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34"/>
      <c r="AS127" s="97"/>
    </row>
    <row r="128" spans="1:45" ht="15.75" customHeight="1" x14ac:dyDescent="0.25">
      <c r="A128" s="34"/>
      <c r="B128" s="54" t="s">
        <v>86</v>
      </c>
      <c r="C128" s="55"/>
      <c r="D128" s="56"/>
      <c r="E128" s="56">
        <f t="shared" si="125"/>
        <v>0</v>
      </c>
      <c r="F128" s="56">
        <f t="shared" si="126"/>
        <v>0</v>
      </c>
      <c r="G128" s="56">
        <f t="shared" si="127"/>
        <v>0</v>
      </c>
      <c r="H128" s="56">
        <f t="shared" si="128"/>
        <v>0</v>
      </c>
      <c r="I128" s="56">
        <f t="shared" si="129"/>
        <v>0</v>
      </c>
      <c r="J128" s="56">
        <f t="shared" si="130"/>
        <v>0</v>
      </c>
      <c r="K128" s="57"/>
      <c r="L128" s="56">
        <f t="shared" si="131"/>
        <v>0</v>
      </c>
      <c r="M128" s="56">
        <f t="shared" si="132"/>
        <v>0</v>
      </c>
      <c r="N128" s="56">
        <f t="shared" si="133"/>
        <v>0</v>
      </c>
      <c r="O128" s="56">
        <f t="shared" si="134"/>
        <v>0</v>
      </c>
      <c r="P128" s="56">
        <f t="shared" si="135"/>
        <v>0</v>
      </c>
      <c r="Q128" s="56">
        <f t="shared" si="136"/>
        <v>0</v>
      </c>
      <c r="R128" s="56"/>
      <c r="S128" s="55"/>
      <c r="T128" s="34"/>
      <c r="U128" s="118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34"/>
      <c r="AS128" s="97"/>
    </row>
    <row r="129" spans="1:45" ht="15.75" customHeight="1" thickBot="1" x14ac:dyDescent="0.3">
      <c r="A129" s="34"/>
      <c r="B129" s="59" t="s">
        <v>16</v>
      </c>
      <c r="C129" s="55"/>
      <c r="D129" s="56"/>
      <c r="E129" s="56">
        <f t="shared" si="125"/>
        <v>0</v>
      </c>
      <c r="F129" s="56">
        <f t="shared" si="126"/>
        <v>0</v>
      </c>
      <c r="G129" s="56">
        <f t="shared" si="127"/>
        <v>0</v>
      </c>
      <c r="H129" s="56">
        <f t="shared" si="128"/>
        <v>0</v>
      </c>
      <c r="I129" s="56">
        <f t="shared" si="129"/>
        <v>0</v>
      </c>
      <c r="J129" s="56">
        <f t="shared" si="130"/>
        <v>0</v>
      </c>
      <c r="K129" s="57"/>
      <c r="L129" s="56">
        <f t="shared" si="131"/>
        <v>0</v>
      </c>
      <c r="M129" s="56">
        <f t="shared" si="132"/>
        <v>0</v>
      </c>
      <c r="N129" s="56">
        <f t="shared" si="133"/>
        <v>0</v>
      </c>
      <c r="O129" s="56">
        <f t="shared" si="134"/>
        <v>0</v>
      </c>
      <c r="P129" s="56">
        <f t="shared" si="135"/>
        <v>0</v>
      </c>
      <c r="Q129" s="56">
        <f t="shared" si="136"/>
        <v>0</v>
      </c>
      <c r="R129" s="56"/>
      <c r="S129" s="55"/>
      <c r="T129" s="34"/>
      <c r="U129" s="118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34"/>
      <c r="AS129" s="97"/>
    </row>
    <row r="130" spans="1:45" ht="15.75" customHeight="1" thickTop="1" x14ac:dyDescent="0.25">
      <c r="A130" s="34"/>
      <c r="B130" s="60" t="s">
        <v>95</v>
      </c>
      <c r="C130" s="61"/>
      <c r="D130" s="62"/>
      <c r="E130" s="56">
        <f t="shared" si="125"/>
        <v>0</v>
      </c>
      <c r="F130" s="56">
        <f t="shared" si="126"/>
        <v>0</v>
      </c>
      <c r="G130" s="56">
        <f t="shared" si="127"/>
        <v>0</v>
      </c>
      <c r="H130" s="56">
        <f t="shared" si="128"/>
        <v>0</v>
      </c>
      <c r="I130" s="56">
        <f t="shared" si="129"/>
        <v>0</v>
      </c>
      <c r="J130" s="56">
        <f t="shared" si="130"/>
        <v>0</v>
      </c>
      <c r="K130" s="57"/>
      <c r="L130" s="56">
        <f t="shared" si="131"/>
        <v>0</v>
      </c>
      <c r="M130" s="56">
        <f t="shared" si="132"/>
        <v>0</v>
      </c>
      <c r="N130" s="56">
        <f t="shared" si="133"/>
        <v>0</v>
      </c>
      <c r="O130" s="56">
        <f t="shared" si="134"/>
        <v>0</v>
      </c>
      <c r="P130" s="56">
        <f t="shared" si="135"/>
        <v>0</v>
      </c>
      <c r="Q130" s="56">
        <f t="shared" si="136"/>
        <v>0</v>
      </c>
      <c r="R130" s="63"/>
      <c r="S130" s="61"/>
      <c r="T130" s="34"/>
      <c r="U130" s="118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34"/>
      <c r="AS130" s="97"/>
    </row>
    <row r="131" spans="1:45" ht="15.75" customHeight="1" thickBot="1" x14ac:dyDescent="0.3">
      <c r="A131" s="34"/>
      <c r="B131" s="64" t="s">
        <v>95</v>
      </c>
      <c r="C131" s="65"/>
      <c r="D131" s="66"/>
      <c r="E131" s="67">
        <f t="shared" si="125"/>
        <v>0</v>
      </c>
      <c r="F131" s="67">
        <f t="shared" si="126"/>
        <v>0</v>
      </c>
      <c r="G131" s="67">
        <f t="shared" si="127"/>
        <v>0</v>
      </c>
      <c r="H131" s="67">
        <f t="shared" si="128"/>
        <v>0</v>
      </c>
      <c r="I131" s="67">
        <f t="shared" si="129"/>
        <v>0</v>
      </c>
      <c r="J131" s="67">
        <f t="shared" si="130"/>
        <v>0</v>
      </c>
      <c r="K131" s="68"/>
      <c r="L131" s="67">
        <f t="shared" si="131"/>
        <v>0</v>
      </c>
      <c r="M131" s="67">
        <f t="shared" si="132"/>
        <v>0</v>
      </c>
      <c r="N131" s="67">
        <f t="shared" si="133"/>
        <v>0</v>
      </c>
      <c r="O131" s="67">
        <f t="shared" si="134"/>
        <v>0</v>
      </c>
      <c r="P131" s="67">
        <f t="shared" si="135"/>
        <v>0</v>
      </c>
      <c r="Q131" s="67">
        <f t="shared" si="136"/>
        <v>0</v>
      </c>
      <c r="R131" s="69"/>
      <c r="S131" s="65"/>
      <c r="T131" s="34"/>
      <c r="U131" s="118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34"/>
      <c r="AS131" s="97"/>
    </row>
    <row r="132" spans="1:45" ht="15.75" customHeight="1" thickTop="1" x14ac:dyDescent="0.25">
      <c r="A132" s="34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4"/>
      <c r="U132" s="118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34"/>
      <c r="AS132" s="97"/>
    </row>
    <row r="133" spans="1:45" ht="15.75" customHeight="1" x14ac:dyDescent="0.25">
      <c r="B133" s="70"/>
      <c r="U133" s="118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H133" s="97"/>
      <c r="AI133" s="97"/>
    </row>
    <row r="134" spans="1:45" ht="15.75" customHeight="1" x14ac:dyDescent="0.25">
      <c r="B134" s="70"/>
      <c r="U134" s="1"/>
    </row>
    <row r="135" spans="1:45" ht="15.75" customHeight="1" x14ac:dyDescent="0.25">
      <c r="B135" s="70"/>
    </row>
    <row r="136" spans="1:45" ht="15.75" customHeight="1" x14ac:dyDescent="0.25">
      <c r="B136" s="70"/>
    </row>
    <row r="137" spans="1:45" ht="15.75" customHeight="1" x14ac:dyDescent="0.25">
      <c r="B137" s="70"/>
    </row>
    <row r="138" spans="1:45" ht="15.75" customHeight="1" x14ac:dyDescent="0.25">
      <c r="B138" s="70"/>
    </row>
    <row r="139" spans="1:45" ht="15.75" customHeight="1" x14ac:dyDescent="0.25">
      <c r="B139" s="70"/>
    </row>
    <row r="140" spans="1:45" ht="15.75" customHeight="1" x14ac:dyDescent="0.25">
      <c r="B140" s="70"/>
      <c r="C140" t="str">
        <f ca="1">IFERROR(_xlfn._xlws.SORT(_xlfn.UNIQUE(_xlfn._xlws.FILTER($C$3:$C$131,($C$3:$C$131&lt;&gt;"Preto")*($C$3:$C$131&lt;&gt;"Branco")*($C$3:$C$131&lt;&gt;0)))),"")</f>
        <v/>
      </c>
    </row>
    <row r="170" spans="3:3" ht="15" customHeight="1" x14ac:dyDescent="0.25">
      <c r="C170" t="str" cm="1">
        <f t="array" aca="1" ref="C170" ca="1">IFERROR(_xlfn._xlws.SORT(_xlfn.UNIQUE(_xlfn._xlws.FILTER($S$3:$S$131,($S$3:$S$131&lt;&gt;"Preto")*($S$3:$S$131&lt;&gt;"Branco")*($S$3:$S$131&lt;&gt;0)))),"")</f>
        <v/>
      </c>
    </row>
  </sheetData>
  <mergeCells count="32">
    <mergeCell ref="BB8:BG8"/>
    <mergeCell ref="BB9:BG10"/>
    <mergeCell ref="AV14:BA14"/>
    <mergeCell ref="BH14:BM14"/>
    <mergeCell ref="AV15:BA16"/>
    <mergeCell ref="BH15:BM16"/>
    <mergeCell ref="BB22:BG22"/>
    <mergeCell ref="BB23:BG24"/>
    <mergeCell ref="AU27:AZ27"/>
    <mergeCell ref="BI27:BN27"/>
    <mergeCell ref="AU28:AZ29"/>
    <mergeCell ref="BI28:BN29"/>
    <mergeCell ref="U39:V39"/>
    <mergeCell ref="U40:V40"/>
    <mergeCell ref="AB37:AB40"/>
    <mergeCell ref="AC37:AC40"/>
    <mergeCell ref="U37:V37"/>
    <mergeCell ref="W37:W40"/>
    <mergeCell ref="X37:X40"/>
    <mergeCell ref="Y37:Y40"/>
    <mergeCell ref="Z37:Z40"/>
    <mergeCell ref="BB31:BG31"/>
    <mergeCell ref="BB32:BG33"/>
    <mergeCell ref="BB35:BG35"/>
    <mergeCell ref="BB36:BG37"/>
    <mergeCell ref="AA37:AA40"/>
    <mergeCell ref="AI37:AI40"/>
    <mergeCell ref="AG38:AG40"/>
    <mergeCell ref="AD37:AD40"/>
    <mergeCell ref="AE37:AE40"/>
    <mergeCell ref="AF37:AF40"/>
    <mergeCell ref="AH37:AH40"/>
  </mergeCells>
  <conditionalFormatting sqref="C4">
    <cfRule type="cellIs" dxfId="182" priority="23" operator="equal">
      <formula>"Laranja"</formula>
    </cfRule>
    <cfRule type="cellIs" dxfId="181" priority="29" operator="equal">
      <formula>"Vermelho"</formula>
    </cfRule>
    <cfRule type="cellIs" dxfId="180" priority="28" operator="equal">
      <formula>"Verde"</formula>
    </cfRule>
    <cfRule type="cellIs" dxfId="179" priority="27" operator="equal">
      <formula>"Amarelo"</formula>
    </cfRule>
    <cfRule type="cellIs" dxfId="178" priority="26" operator="equal">
      <formula>"Cinza"</formula>
    </cfRule>
    <cfRule type="cellIs" dxfId="177" priority="25" operator="equal">
      <formula>"Roxo"</formula>
    </cfRule>
    <cfRule type="cellIs" dxfId="176" priority="24" operator="equal">
      <formula>"Preto"</formula>
    </cfRule>
    <cfRule type="cellIs" dxfId="175" priority="30" operator="equal">
      <formula>"Azul"</formula>
    </cfRule>
  </conditionalFormatting>
  <conditionalFormatting sqref="C17">
    <cfRule type="cellIs" dxfId="174" priority="41" operator="equal">
      <formula>"Roxo"</formula>
    </cfRule>
    <cfRule type="cellIs" dxfId="173" priority="42" operator="equal">
      <formula>"Cinza"</formula>
    </cfRule>
    <cfRule type="cellIs" dxfId="172" priority="43" operator="equal">
      <formula>"Amarelo"</formula>
    </cfRule>
    <cfRule type="cellIs" dxfId="171" priority="44" operator="equal">
      <formula>"Verde"</formula>
    </cfRule>
    <cfRule type="cellIs" dxfId="170" priority="39" operator="equal">
      <formula>"Laranja"</formula>
    </cfRule>
    <cfRule type="cellIs" dxfId="169" priority="46" operator="equal">
      <formula>"Azul"</formula>
    </cfRule>
    <cfRule type="cellIs" dxfId="168" priority="40" operator="equal">
      <formula>"Preto"</formula>
    </cfRule>
    <cfRule type="cellIs" dxfId="167" priority="45" operator="equal">
      <formula>"Vermelho"</formula>
    </cfRule>
  </conditionalFormatting>
  <conditionalFormatting sqref="C30">
    <cfRule type="cellIs" dxfId="166" priority="55" operator="equal">
      <formula>"Laranja"</formula>
    </cfRule>
    <cfRule type="cellIs" dxfId="165" priority="62" operator="equal">
      <formula>"Azul"</formula>
    </cfRule>
    <cfRule type="cellIs" dxfId="164" priority="60" operator="equal">
      <formula>"Verde"</formula>
    </cfRule>
    <cfRule type="cellIs" dxfId="163" priority="59" operator="equal">
      <formula>"Amarelo"</formula>
    </cfRule>
    <cfRule type="cellIs" dxfId="162" priority="58" operator="equal">
      <formula>"Cinza"</formula>
    </cfRule>
    <cfRule type="cellIs" dxfId="161" priority="61" operator="equal">
      <formula>"Vermelho"</formula>
    </cfRule>
    <cfRule type="cellIs" dxfId="160" priority="57" operator="equal">
      <formula>"Roxo"</formula>
    </cfRule>
    <cfRule type="cellIs" dxfId="159" priority="56" operator="equal">
      <formula>"Preto"</formula>
    </cfRule>
  </conditionalFormatting>
  <conditionalFormatting sqref="C43">
    <cfRule type="cellIs" dxfId="158" priority="78" operator="equal">
      <formula>"Azul"</formula>
    </cfRule>
    <cfRule type="cellIs" dxfId="157" priority="77" operator="equal">
      <formula>"Vermelho"</formula>
    </cfRule>
    <cfRule type="cellIs" dxfId="156" priority="76" operator="equal">
      <formula>"Verde"</formula>
    </cfRule>
    <cfRule type="cellIs" dxfId="155" priority="75" operator="equal">
      <formula>"Amarelo"</formula>
    </cfRule>
    <cfRule type="cellIs" dxfId="154" priority="74" operator="equal">
      <formula>"Cinza"</formula>
    </cfRule>
    <cfRule type="cellIs" dxfId="153" priority="73" operator="equal">
      <formula>"Roxo"</formula>
    </cfRule>
    <cfRule type="cellIs" dxfId="152" priority="71" operator="equal">
      <formula>"Laranja"</formula>
    </cfRule>
    <cfRule type="cellIs" dxfId="151" priority="72" operator="equal">
      <formula>"Preto"</formula>
    </cfRule>
  </conditionalFormatting>
  <conditionalFormatting sqref="C56">
    <cfRule type="cellIs" dxfId="150" priority="89" operator="equal">
      <formula>"Roxo"</formula>
    </cfRule>
    <cfRule type="cellIs" dxfId="149" priority="87" operator="equal">
      <formula>"Laranja"</formula>
    </cfRule>
    <cfRule type="cellIs" dxfId="148" priority="90" operator="equal">
      <formula>"Cinza"</formula>
    </cfRule>
    <cfRule type="cellIs" dxfId="147" priority="91" operator="equal">
      <formula>"Amarelo"</formula>
    </cfRule>
    <cfRule type="cellIs" dxfId="146" priority="92" operator="equal">
      <formula>"Verde"</formula>
    </cfRule>
    <cfRule type="cellIs" dxfId="145" priority="93" operator="equal">
      <formula>"Vermelho"</formula>
    </cfRule>
    <cfRule type="cellIs" dxfId="144" priority="94" operator="equal">
      <formula>"Azul"</formula>
    </cfRule>
    <cfRule type="cellIs" dxfId="143" priority="88" operator="equal">
      <formula>"Preto"</formula>
    </cfRule>
  </conditionalFormatting>
  <conditionalFormatting sqref="C69">
    <cfRule type="cellIs" dxfId="142" priority="103" operator="equal">
      <formula>"Laranja"</formula>
    </cfRule>
    <cfRule type="cellIs" dxfId="141" priority="108" operator="equal">
      <formula>"Verde"</formula>
    </cfRule>
    <cfRule type="cellIs" dxfId="140" priority="107" operator="equal">
      <formula>"Amarelo"</formula>
    </cfRule>
    <cfRule type="cellIs" dxfId="139" priority="106" operator="equal">
      <formula>"Cinza"</formula>
    </cfRule>
    <cfRule type="cellIs" dxfId="138" priority="105" operator="equal">
      <formula>"Roxo"</formula>
    </cfRule>
    <cfRule type="cellIs" dxfId="137" priority="104" operator="equal">
      <formula>"Preto"</formula>
    </cfRule>
    <cfRule type="cellIs" dxfId="136" priority="110" operator="equal">
      <formula>"Azul"</formula>
    </cfRule>
    <cfRule type="cellIs" dxfId="135" priority="109" operator="equal">
      <formula>"Vermelho"</formula>
    </cfRule>
  </conditionalFormatting>
  <conditionalFormatting sqref="C82">
    <cfRule type="cellIs" dxfId="134" priority="126" operator="equal">
      <formula>"Azul"</formula>
    </cfRule>
    <cfRule type="cellIs" dxfId="133" priority="119" operator="equal">
      <formula>"Laranja"</formula>
    </cfRule>
    <cfRule type="cellIs" dxfId="132" priority="120" operator="equal">
      <formula>"Preto"</formula>
    </cfRule>
    <cfRule type="cellIs" dxfId="131" priority="121" operator="equal">
      <formula>"Roxo"</formula>
    </cfRule>
    <cfRule type="cellIs" dxfId="130" priority="122" operator="equal">
      <formula>"Cinza"</formula>
    </cfRule>
    <cfRule type="cellIs" dxfId="129" priority="123" operator="equal">
      <formula>"Amarelo"</formula>
    </cfRule>
    <cfRule type="cellIs" dxfId="128" priority="124" operator="equal">
      <formula>"Verde"</formula>
    </cfRule>
    <cfRule type="cellIs" dxfId="127" priority="125" operator="equal">
      <formula>"Vermelho"</formula>
    </cfRule>
  </conditionalFormatting>
  <conditionalFormatting sqref="C95">
    <cfRule type="cellIs" dxfId="126" priority="142" operator="equal">
      <formula>"Azul"</formula>
    </cfRule>
    <cfRule type="cellIs" dxfId="125" priority="141" operator="equal">
      <formula>"Vermelho"</formula>
    </cfRule>
    <cfRule type="cellIs" dxfId="124" priority="140" operator="equal">
      <formula>"Verde"</formula>
    </cfRule>
    <cfRule type="cellIs" dxfId="123" priority="139" operator="equal">
      <formula>"Amarelo"</formula>
    </cfRule>
    <cfRule type="cellIs" dxfId="122" priority="138" operator="equal">
      <formula>"Cinza"</formula>
    </cfRule>
    <cfRule type="cellIs" dxfId="121" priority="137" operator="equal">
      <formula>"Roxo"</formula>
    </cfRule>
    <cfRule type="cellIs" dxfId="120" priority="136" operator="equal">
      <formula>"Preto"</formula>
    </cfRule>
    <cfRule type="cellIs" dxfId="119" priority="135" operator="equal">
      <formula>"Laranja"</formula>
    </cfRule>
  </conditionalFormatting>
  <conditionalFormatting sqref="C108">
    <cfRule type="cellIs" dxfId="118" priority="154" operator="equal">
      <formula>"Cinza"</formula>
    </cfRule>
    <cfRule type="cellIs" dxfId="117" priority="153" operator="equal">
      <formula>"Roxo"</formula>
    </cfRule>
    <cfRule type="cellIs" dxfId="116" priority="152" operator="equal">
      <formula>"Preto"</formula>
    </cfRule>
    <cfRule type="cellIs" dxfId="115" priority="151" operator="equal">
      <formula>"Laranja"</formula>
    </cfRule>
    <cfRule type="cellIs" dxfId="114" priority="158" operator="equal">
      <formula>"Azul"</formula>
    </cfRule>
    <cfRule type="cellIs" dxfId="113" priority="157" operator="equal">
      <formula>"Vermelho"</formula>
    </cfRule>
    <cfRule type="cellIs" dxfId="112" priority="156" operator="equal">
      <formula>"Verde"</formula>
    </cfRule>
    <cfRule type="cellIs" dxfId="111" priority="155" operator="equal">
      <formula>"Amarelo"</formula>
    </cfRule>
  </conditionalFormatting>
  <conditionalFormatting sqref="C121">
    <cfRule type="cellIs" dxfId="110" priority="174" operator="equal">
      <formula>"Azul"</formula>
    </cfRule>
    <cfRule type="cellIs" dxfId="109" priority="168" operator="equal">
      <formula>"Preto"</formula>
    </cfRule>
    <cfRule type="cellIs" dxfId="108" priority="167" operator="equal">
      <formula>"Laranja"</formula>
    </cfRule>
    <cfRule type="cellIs" dxfId="107" priority="169" operator="equal">
      <formula>"Roxo"</formula>
    </cfRule>
    <cfRule type="cellIs" dxfId="106" priority="170" operator="equal">
      <formula>"Cinza"</formula>
    </cfRule>
    <cfRule type="cellIs" dxfId="105" priority="171" operator="equal">
      <formula>"Amarelo"</formula>
    </cfRule>
    <cfRule type="cellIs" dxfId="104" priority="172" operator="equal">
      <formula>"Verde"</formula>
    </cfRule>
    <cfRule type="cellIs" dxfId="103" priority="173" operator="equal">
      <formula>"Vermelho"</formula>
    </cfRule>
  </conditionalFormatting>
  <conditionalFormatting sqref="S4">
    <cfRule type="cellIs" dxfId="102" priority="31" operator="equal">
      <formula>"Laranja"</formula>
    </cfRule>
    <cfRule type="cellIs" dxfId="101" priority="35" operator="equal">
      <formula>"Amarelo"</formula>
    </cfRule>
    <cfRule type="cellIs" dxfId="100" priority="36" operator="equal">
      <formula>"Verde"</formula>
    </cfRule>
    <cfRule type="cellIs" dxfId="99" priority="38" operator="equal">
      <formula>"Azul"</formula>
    </cfRule>
    <cfRule type="cellIs" dxfId="98" priority="32" operator="equal">
      <formula>"Preto"</formula>
    </cfRule>
    <cfRule type="cellIs" dxfId="97" priority="33" operator="equal">
      <formula>"Roxo"</formula>
    </cfRule>
    <cfRule type="cellIs" dxfId="96" priority="34" operator="equal">
      <formula>"Cinza"</formula>
    </cfRule>
    <cfRule type="cellIs" dxfId="95" priority="37" operator="equal">
      <formula>"Vermelho"</formula>
    </cfRule>
  </conditionalFormatting>
  <conditionalFormatting sqref="S17">
    <cfRule type="cellIs" dxfId="94" priority="52" operator="equal">
      <formula>"Verde"</formula>
    </cfRule>
    <cfRule type="cellIs" dxfId="93" priority="53" operator="equal">
      <formula>"Vermelho"</formula>
    </cfRule>
    <cfRule type="cellIs" dxfId="92" priority="54" operator="equal">
      <formula>"Azul"</formula>
    </cfRule>
    <cfRule type="cellIs" dxfId="91" priority="47" operator="equal">
      <formula>"Laranja"</formula>
    </cfRule>
    <cfRule type="cellIs" dxfId="90" priority="48" operator="equal">
      <formula>"Preto"</formula>
    </cfRule>
    <cfRule type="cellIs" dxfId="89" priority="49" operator="equal">
      <formula>"Roxo"</formula>
    </cfRule>
    <cfRule type="cellIs" dxfId="88" priority="50" operator="equal">
      <formula>"Cinza"</formula>
    </cfRule>
    <cfRule type="cellIs" dxfId="87" priority="51" operator="equal">
      <formula>"Amarelo"</formula>
    </cfRule>
  </conditionalFormatting>
  <conditionalFormatting sqref="S30">
    <cfRule type="cellIs" dxfId="86" priority="67" operator="equal">
      <formula>"Amarelo"</formula>
    </cfRule>
    <cfRule type="cellIs" dxfId="85" priority="68" operator="equal">
      <formula>"Verde"</formula>
    </cfRule>
    <cfRule type="cellIs" dxfId="84" priority="69" operator="equal">
      <formula>"Vermelho"</formula>
    </cfRule>
    <cfRule type="cellIs" dxfId="83" priority="70" operator="equal">
      <formula>"Azul"</formula>
    </cfRule>
    <cfRule type="cellIs" dxfId="82" priority="63" operator="equal">
      <formula>"Laranja"</formula>
    </cfRule>
    <cfRule type="cellIs" dxfId="81" priority="64" operator="equal">
      <formula>"Preto"</formula>
    </cfRule>
    <cfRule type="cellIs" dxfId="80" priority="65" operator="equal">
      <formula>"Roxo"</formula>
    </cfRule>
    <cfRule type="cellIs" dxfId="79" priority="66" operator="equal">
      <formula>"Cinza"</formula>
    </cfRule>
  </conditionalFormatting>
  <conditionalFormatting sqref="S43">
    <cfRule type="cellIs" dxfId="78" priority="82" operator="equal">
      <formula>"Cinza"</formula>
    </cfRule>
    <cfRule type="cellIs" dxfId="77" priority="81" operator="equal">
      <formula>"Roxo"</formula>
    </cfRule>
    <cfRule type="cellIs" dxfId="76" priority="80" operator="equal">
      <formula>"Preto"</formula>
    </cfRule>
    <cfRule type="cellIs" dxfId="75" priority="79" operator="equal">
      <formula>"Laranja"</formula>
    </cfRule>
    <cfRule type="cellIs" dxfId="74" priority="84" operator="equal">
      <formula>"Verde"</formula>
    </cfRule>
    <cfRule type="cellIs" dxfId="73" priority="85" operator="equal">
      <formula>"Vermelho"</formula>
    </cfRule>
    <cfRule type="cellIs" dxfId="72" priority="83" operator="equal">
      <formula>"Amarelo"</formula>
    </cfRule>
    <cfRule type="cellIs" dxfId="71" priority="86" operator="equal">
      <formula>"Azul"</formula>
    </cfRule>
  </conditionalFormatting>
  <conditionalFormatting sqref="S56">
    <cfRule type="cellIs" dxfId="70" priority="102" operator="equal">
      <formula>"Azul"</formula>
    </cfRule>
    <cfRule type="cellIs" dxfId="69" priority="101" operator="equal">
      <formula>"Vermelho"</formula>
    </cfRule>
    <cfRule type="cellIs" dxfId="68" priority="100" operator="equal">
      <formula>"Verde"</formula>
    </cfRule>
    <cfRule type="cellIs" dxfId="67" priority="99" operator="equal">
      <formula>"Amarelo"</formula>
    </cfRule>
    <cfRule type="cellIs" dxfId="66" priority="98" operator="equal">
      <formula>"Cinza"</formula>
    </cfRule>
    <cfRule type="cellIs" dxfId="65" priority="97" operator="equal">
      <formula>"Roxo"</formula>
    </cfRule>
    <cfRule type="cellIs" dxfId="64" priority="96" operator="equal">
      <formula>"Preto"</formula>
    </cfRule>
    <cfRule type="cellIs" dxfId="63" priority="95" operator="equal">
      <formula>"Laranja"</formula>
    </cfRule>
  </conditionalFormatting>
  <conditionalFormatting sqref="S69">
    <cfRule type="cellIs" dxfId="62" priority="111" operator="equal">
      <formula>"Laranja"</formula>
    </cfRule>
    <cfRule type="cellIs" dxfId="61" priority="112" operator="equal">
      <formula>"Preto"</formula>
    </cfRule>
    <cfRule type="cellIs" dxfId="60" priority="113" operator="equal">
      <formula>"Roxo"</formula>
    </cfRule>
    <cfRule type="cellIs" dxfId="59" priority="114" operator="equal">
      <formula>"Cinza"</formula>
    </cfRule>
    <cfRule type="cellIs" dxfId="58" priority="115" operator="equal">
      <formula>"Amarelo"</formula>
    </cfRule>
    <cfRule type="cellIs" dxfId="57" priority="116" operator="equal">
      <formula>"Verde"</formula>
    </cfRule>
    <cfRule type="cellIs" dxfId="56" priority="117" operator="equal">
      <formula>"Vermelho"</formula>
    </cfRule>
    <cfRule type="cellIs" dxfId="55" priority="118" operator="equal">
      <formula>"Azul"</formula>
    </cfRule>
  </conditionalFormatting>
  <conditionalFormatting sqref="S82">
    <cfRule type="cellIs" dxfId="54" priority="128" operator="equal">
      <formula>"Preto"</formula>
    </cfRule>
    <cfRule type="cellIs" dxfId="53" priority="129" operator="equal">
      <formula>"Roxo"</formula>
    </cfRule>
    <cfRule type="cellIs" dxfId="52" priority="130" operator="equal">
      <formula>"Cinza"</formula>
    </cfRule>
    <cfRule type="cellIs" dxfId="51" priority="131" operator="equal">
      <formula>"Amarelo"</formula>
    </cfRule>
    <cfRule type="cellIs" dxfId="50" priority="132" operator="equal">
      <formula>"Verde"</formula>
    </cfRule>
    <cfRule type="cellIs" dxfId="49" priority="133" operator="equal">
      <formula>"Vermelho"</formula>
    </cfRule>
    <cfRule type="cellIs" dxfId="48" priority="134" operator="equal">
      <formula>"Azul"</formula>
    </cfRule>
    <cfRule type="cellIs" dxfId="47" priority="127" operator="equal">
      <formula>"Laranja"</formula>
    </cfRule>
  </conditionalFormatting>
  <conditionalFormatting sqref="S95">
    <cfRule type="cellIs" dxfId="46" priority="144" operator="equal">
      <formula>"Preto"</formula>
    </cfRule>
    <cfRule type="cellIs" dxfId="45" priority="150" operator="equal">
      <formula>"Azul"</formula>
    </cfRule>
    <cfRule type="cellIs" dxfId="44" priority="149" operator="equal">
      <formula>"Vermelho"</formula>
    </cfRule>
    <cfRule type="cellIs" dxfId="43" priority="148" operator="equal">
      <formula>"Verde"</formula>
    </cfRule>
    <cfRule type="cellIs" dxfId="42" priority="147" operator="equal">
      <formula>"Amarelo"</formula>
    </cfRule>
    <cfRule type="cellIs" dxfId="41" priority="146" operator="equal">
      <formula>"Cinza"</formula>
    </cfRule>
    <cfRule type="cellIs" dxfId="40" priority="145" operator="equal">
      <formula>"Roxo"</formula>
    </cfRule>
    <cfRule type="cellIs" dxfId="39" priority="143" operator="equal">
      <formula>"Laranja"</formula>
    </cfRule>
  </conditionalFormatting>
  <conditionalFormatting sqref="S108">
    <cfRule type="cellIs" dxfId="38" priority="159" operator="equal">
      <formula>"Laranja"</formula>
    </cfRule>
    <cfRule type="cellIs" dxfId="37" priority="160" operator="equal">
      <formula>"Preto"</formula>
    </cfRule>
    <cfRule type="cellIs" dxfId="36" priority="161" operator="equal">
      <formula>"Roxo"</formula>
    </cfRule>
    <cfRule type="cellIs" dxfId="35" priority="162" operator="equal">
      <formula>"Cinza"</formula>
    </cfRule>
    <cfRule type="cellIs" dxfId="34" priority="163" operator="equal">
      <formula>"Amarelo"</formula>
    </cfRule>
    <cfRule type="cellIs" dxfId="33" priority="164" operator="equal">
      <formula>"Verde"</formula>
    </cfRule>
    <cfRule type="cellIs" dxfId="32" priority="166" operator="equal">
      <formula>"Azul"</formula>
    </cfRule>
    <cfRule type="cellIs" dxfId="31" priority="165" operator="equal">
      <formula>"Vermelho"</formula>
    </cfRule>
  </conditionalFormatting>
  <conditionalFormatting sqref="S121">
    <cfRule type="cellIs" dxfId="30" priority="175" operator="equal">
      <formula>"Laranja"</formula>
    </cfRule>
    <cfRule type="cellIs" dxfId="29" priority="176" operator="equal">
      <formula>"Preto"</formula>
    </cfRule>
    <cfRule type="cellIs" dxfId="28" priority="177" operator="equal">
      <formula>"Roxo"</formula>
    </cfRule>
    <cfRule type="cellIs" dxfId="27" priority="178" operator="equal">
      <formula>"Cinza"</formula>
    </cfRule>
    <cfRule type="cellIs" dxfId="26" priority="179" operator="equal">
      <formula>"Amarelo"</formula>
    </cfRule>
    <cfRule type="cellIs" dxfId="25" priority="180" operator="equal">
      <formula>"Verde"</formula>
    </cfRule>
    <cfRule type="cellIs" dxfId="24" priority="181" operator="equal">
      <formula>"Vermelho"</formula>
    </cfRule>
    <cfRule type="cellIs" dxfId="23" priority="182" operator="equal">
      <formula>"Azul"</formula>
    </cfRule>
  </conditionalFormatting>
  <conditionalFormatting sqref="W43:AC76 AF44:AF45 AI44:AI45">
    <cfRule type="cellIs" dxfId="22" priority="15" operator="greaterThan">
      <formula>0</formula>
    </cfRule>
  </conditionalFormatting>
  <conditionalFormatting sqref="AD3:AD5">
    <cfRule type="top10" dxfId="21" priority="183" rank="1"/>
  </conditionalFormatting>
  <conditionalFormatting sqref="AD6:AD10">
    <cfRule type="top10" dxfId="20" priority="14" rank="1"/>
  </conditionalFormatting>
  <conditionalFormatting sqref="AD11:AD18">
    <cfRule type="top10" dxfId="19" priority="13" rank="2"/>
  </conditionalFormatting>
  <conditionalFormatting sqref="AD19:AD23">
    <cfRule type="top10" dxfId="18" priority="12" rank="1"/>
  </conditionalFormatting>
  <conditionalFormatting sqref="AD24:AD31">
    <cfRule type="top10" dxfId="17" priority="11" rank="2"/>
  </conditionalFormatting>
  <conditionalFormatting sqref="AD32:AD36">
    <cfRule type="top10" dxfId="16" priority="10" rank="1"/>
  </conditionalFormatting>
  <conditionalFormatting sqref="AE3:AE36">
    <cfRule type="cellIs" dxfId="15" priority="1" operator="equal">
      <formula>2</formula>
    </cfRule>
  </conditionalFormatting>
  <conditionalFormatting sqref="AF3:AF5">
    <cfRule type="top10" dxfId="14" priority="22" rank="1"/>
  </conditionalFormatting>
  <conditionalFormatting sqref="AF6:AF10">
    <cfRule type="top10" dxfId="13" priority="21" rank="1"/>
  </conditionalFormatting>
  <conditionalFormatting sqref="AF11:AF18">
    <cfRule type="top10" dxfId="12" priority="20" rank="2"/>
  </conditionalFormatting>
  <conditionalFormatting sqref="AF19:AF23">
    <cfRule type="top10" dxfId="11" priority="19" rank="1"/>
  </conditionalFormatting>
  <conditionalFormatting sqref="AF24:AF31">
    <cfRule type="top10" dxfId="10" priority="18" rank="2"/>
  </conditionalFormatting>
  <conditionalFormatting sqref="AF32:AF36">
    <cfRule type="top10" dxfId="9" priority="17" rank="1"/>
  </conditionalFormatting>
  <conditionalFormatting sqref="AG3:AG36">
    <cfRule type="cellIs" dxfId="8" priority="16" operator="greaterThan">
      <formula>0</formula>
    </cfRule>
  </conditionalFormatting>
  <conditionalFormatting sqref="AH3:AH5">
    <cfRule type="top10" dxfId="7" priority="7" bottom="1" rank="1"/>
  </conditionalFormatting>
  <conditionalFormatting sqref="AH6:AH10">
    <cfRule type="top10" dxfId="6" priority="6" bottom="1" rank="1"/>
  </conditionalFormatting>
  <conditionalFormatting sqref="AH11:AH18">
    <cfRule type="top10" dxfId="5" priority="5" bottom="1" rank="2"/>
  </conditionalFormatting>
  <conditionalFormatting sqref="AH19:AH23">
    <cfRule type="top10" dxfId="4" priority="4" bottom="1" rank="1"/>
  </conditionalFormatting>
  <conditionalFormatting sqref="AH1:AI1">
    <cfRule type="cellIs" dxfId="3" priority="8" operator="equal">
      <formula>2</formula>
    </cfRule>
    <cfRule type="cellIs" dxfId="2" priority="9" operator="equal">
      <formula>1</formula>
    </cfRule>
  </conditionalFormatting>
  <conditionalFormatting sqref="AI24:AI31">
    <cfRule type="top10" dxfId="1" priority="3" rank="2"/>
  </conditionalFormatting>
  <conditionalFormatting sqref="AI32:AI36">
    <cfRule type="top10" dxfId="0" priority="2" rank="1"/>
  </conditionalFormatting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43</vt:i4>
      </vt:variant>
      <vt:variant>
        <vt:lpstr>Intervalos Nomeados</vt:lpstr>
      </vt:variant>
      <vt:variant>
        <vt:i4>2</vt:i4>
      </vt:variant>
    </vt:vector>
  </HeadingPairs>
  <TitlesOfParts>
    <vt:vector size="45" baseType="lpstr">
      <vt:lpstr>Aux</vt:lpstr>
      <vt:lpstr>Resumo</vt:lpstr>
      <vt:lpstr>Ranking</vt:lpstr>
      <vt:lpstr>Estat. Seleção</vt:lpstr>
      <vt:lpstr>T</vt:lpstr>
      <vt:lpstr>W40</vt:lpstr>
      <vt:lpstr>W41</vt:lpstr>
      <vt:lpstr>W42</vt:lpstr>
      <vt:lpstr>W44</vt:lpstr>
      <vt:lpstr>W45</vt:lpstr>
      <vt:lpstr>W46</vt:lpstr>
      <vt:lpstr>W47</vt:lpstr>
      <vt:lpstr>W7</vt:lpstr>
      <vt:lpstr>W8</vt:lpstr>
      <vt:lpstr>W9</vt:lpstr>
      <vt:lpstr>W10</vt:lpstr>
      <vt:lpstr>W11</vt:lpstr>
      <vt:lpstr>W12</vt:lpstr>
      <vt:lpstr>W13</vt:lpstr>
      <vt:lpstr>W14</vt:lpstr>
      <vt:lpstr>W15</vt:lpstr>
      <vt:lpstr>W17</vt:lpstr>
      <vt:lpstr>W18</vt:lpstr>
      <vt:lpstr>W19</vt:lpstr>
      <vt:lpstr>W20</vt:lpstr>
      <vt:lpstr>W21</vt:lpstr>
      <vt:lpstr>W22</vt:lpstr>
      <vt:lpstr>W26</vt:lpstr>
      <vt:lpstr>W27</vt:lpstr>
      <vt:lpstr>W28</vt:lpstr>
      <vt:lpstr>W29</vt:lpstr>
      <vt:lpstr>W30</vt:lpstr>
      <vt:lpstr>W31</vt:lpstr>
      <vt:lpstr>W33</vt:lpstr>
      <vt:lpstr>W34</vt:lpstr>
      <vt:lpstr>W35</vt:lpstr>
      <vt:lpstr>W36</vt:lpstr>
      <vt:lpstr>W37</vt:lpstr>
      <vt:lpstr>W38</vt:lpstr>
      <vt:lpstr>W39</vt:lpstr>
      <vt:lpstr>W2</vt:lpstr>
      <vt:lpstr>W3</vt:lpstr>
      <vt:lpstr>W4</vt:lpstr>
      <vt:lpstr>'Estat. Seleção'!Area_de_impressao</vt:lpstr>
      <vt:lpstr>Ranking!Area_de_impressao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APS-RC</dc:creator>
  <cp:lastModifiedBy>Hugo</cp:lastModifiedBy>
  <cp:lastPrinted>2024-11-25T19:42:14Z</cp:lastPrinted>
  <dcterms:created xsi:type="dcterms:W3CDTF">2019-02-12T15:55:16Z</dcterms:created>
  <dcterms:modified xsi:type="dcterms:W3CDTF">2025-12-01T23:15:23Z</dcterms:modified>
</cp:coreProperties>
</file>