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bert\AI-Research\Herbert-Research\Polarization\"/>
    </mc:Choice>
  </mc:AlternateContent>
  <xr:revisionPtr revIDLastSave="0" documentId="8_{D10F0270-7351-4DF4-9DED-F94493C697D8}" xr6:coauthVersionLast="47" xr6:coauthVersionMax="47" xr10:uidLastSave="{00000000-0000-0000-0000-000000000000}"/>
  <bookViews>
    <workbookView xWindow="-120" yWindow="-120" windowWidth="29040" windowHeight="15840" activeTab="1" xr2:uid="{A95A8167-257E-40AE-BFA6-D2437467E4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N6" i="1"/>
  <c r="N4" i="1"/>
  <c r="N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" i="1"/>
  <c r="E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5" i="1" l="1"/>
</calcChain>
</file>

<file path=xl/sharedStrings.xml><?xml version="1.0" encoding="utf-8"?>
<sst xmlns="http://schemas.openxmlformats.org/spreadsheetml/2006/main" count="87" uniqueCount="34">
  <si>
    <t>Class: 0</t>
  </si>
  <si>
    <t>Class: 21</t>
  </si>
  <si>
    <t>Label</t>
  </si>
  <si>
    <t>Policy Topic</t>
  </si>
  <si>
    <t>Accuracy</t>
  </si>
  <si>
    <t>n_test_correct</t>
  </si>
  <si>
    <t>n_test_total</t>
  </si>
  <si>
    <t>Macroeconomics</t>
  </si>
  <si>
    <t>Civil Rights</t>
  </si>
  <si>
    <t>Health</t>
  </si>
  <si>
    <t>Not Policy Related</t>
  </si>
  <si>
    <t>Agriculture</t>
  </si>
  <si>
    <t>Labor</t>
  </si>
  <si>
    <t>Education</t>
  </si>
  <si>
    <t>Environment</t>
  </si>
  <si>
    <t>Energy</t>
  </si>
  <si>
    <t>Immigration</t>
  </si>
  <si>
    <t>Transportation</t>
  </si>
  <si>
    <t>Law and Crime</t>
  </si>
  <si>
    <t>Social Welfare</t>
  </si>
  <si>
    <t>Housing</t>
  </si>
  <si>
    <t>Domestic Commerce</t>
  </si>
  <si>
    <t>Defense</t>
  </si>
  <si>
    <t>Technology</t>
  </si>
  <si>
    <t>Foreign Trade</t>
  </si>
  <si>
    <t>International Affairs</t>
  </si>
  <si>
    <t>Government Operations</t>
  </si>
  <si>
    <t>Public Land</t>
  </si>
  <si>
    <t>Average Accuracy</t>
  </si>
  <si>
    <t>F1 Score</t>
  </si>
  <si>
    <t>Accuracy: 249/302</t>
  </si>
  <si>
    <t>Accuracy: 414/447</t>
  </si>
  <si>
    <t>Policy</t>
  </si>
  <si>
    <t>Not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</si>
</sst>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7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15FA-1D1F-4DA9-BAD2-05C004B955EE}">
  <dimension ref="B3:N26"/>
  <sheetViews>
    <sheetView topLeftCell="C1" workbookViewId="0">
      <selection activeCell="H3" sqref="H3:J26"/>
    </sheetView>
  </sheetViews>
  <sheetFormatPr defaultRowHeight="14.5"/>
  <cols>
    <col min="2" max="2" width="11.90625" customWidth="1"/>
    <col min="3" max="3" width="22.6328125" customWidth="1"/>
    <col min="4" max="5" width="13.26953125" customWidth="1"/>
    <col min="6" max="6" width="11.26953125" customWidth="1"/>
    <col min="8" max="8" width="9.54296875" customWidth="1"/>
    <col min="9" max="9" width="24.26953125" customWidth="1"/>
    <col min="10" max="10" width="9.36328125" bestFit="1" customWidth="1"/>
    <col min="13" max="13" width="11.1796875" customWidth="1"/>
  </cols>
  <sheetData>
    <row r="3" spans="2:14">
      <c r="B3" s="2" t="s">
        <v>2</v>
      </c>
      <c r="C3" s="2" t="s">
        <v>3</v>
      </c>
      <c r="D3" s="2" t="s">
        <v>5</v>
      </c>
      <c r="E3" s="2" t="s">
        <v>6</v>
      </c>
      <c r="F3" s="2" t="s">
        <v>4</v>
      </c>
      <c r="H3" s="2" t="s">
        <v>2</v>
      </c>
      <c r="I3" s="2" t="s">
        <v>3</v>
      </c>
      <c r="J3" s="2" t="s">
        <v>4</v>
      </c>
      <c r="M3" s="2" t="s">
        <v>2</v>
      </c>
      <c r="N3" s="2" t="s">
        <v>4</v>
      </c>
    </row>
    <row r="4" spans="2:14">
      <c r="B4">
        <v>0</v>
      </c>
      <c r="C4" t="s">
        <v>10</v>
      </c>
      <c r="D4">
        <v>201</v>
      </c>
      <c r="E4">
        <v>302</v>
      </c>
      <c r="F4">
        <f>201/302</f>
        <v>0.66556291390728473</v>
      </c>
      <c r="H4">
        <v>0</v>
      </c>
      <c r="I4" t="s">
        <v>10</v>
      </c>
      <c r="J4" s="3">
        <f>201/302</f>
        <v>0.66556291390728473</v>
      </c>
      <c r="M4" t="s">
        <v>32</v>
      </c>
      <c r="N4">
        <f>414/447</f>
        <v>0.9261744966442953</v>
      </c>
    </row>
    <row r="5" spans="2:14">
      <c r="B5">
        <v>1</v>
      </c>
      <c r="C5" t="s">
        <v>7</v>
      </c>
      <c r="D5">
        <v>555</v>
      </c>
      <c r="E5">
        <v>657</v>
      </c>
      <c r="F5">
        <f>555/657</f>
        <v>0.84474885844748859</v>
      </c>
      <c r="H5">
        <v>1</v>
      </c>
      <c r="I5" t="s">
        <v>7</v>
      </c>
      <c r="J5" s="3">
        <f>555/657</f>
        <v>0.84474885844748859</v>
      </c>
      <c r="M5" t="s">
        <v>33</v>
      </c>
      <c r="N5">
        <f xml:space="preserve"> 249/302</f>
        <v>0.82450331125827814</v>
      </c>
    </row>
    <row r="6" spans="2:14">
      <c r="B6">
        <v>2</v>
      </c>
      <c r="C6" t="s">
        <v>8</v>
      </c>
      <c r="D6">
        <v>356</v>
      </c>
      <c r="E6">
        <v>403</v>
      </c>
      <c r="F6">
        <f>356/403</f>
        <v>0.88337468982630274</v>
      </c>
      <c r="H6">
        <v>2</v>
      </c>
      <c r="I6" t="s">
        <v>8</v>
      </c>
      <c r="J6" s="3">
        <f>356/403</f>
        <v>0.88337468982630274</v>
      </c>
      <c r="M6" t="s">
        <v>29</v>
      </c>
      <c r="N6">
        <f>(249+414)/(302+447)</f>
        <v>0.88518024032042719</v>
      </c>
    </row>
    <row r="7" spans="2:14">
      <c r="B7">
        <v>3</v>
      </c>
      <c r="C7" t="s">
        <v>9</v>
      </c>
      <c r="D7">
        <v>839</v>
      </c>
      <c r="E7">
        <v>885</v>
      </c>
      <c r="F7">
        <f xml:space="preserve"> 839/885</f>
        <v>0.94802259887005647</v>
      </c>
      <c r="H7">
        <v>3</v>
      </c>
      <c r="I7" t="s">
        <v>9</v>
      </c>
      <c r="J7" s="3">
        <f xml:space="preserve"> 839/885</f>
        <v>0.94802259887005647</v>
      </c>
    </row>
    <row r="8" spans="2:14">
      <c r="B8">
        <v>4</v>
      </c>
      <c r="C8" t="s">
        <v>11</v>
      </c>
      <c r="D8">
        <v>151</v>
      </c>
      <c r="E8">
        <v>169</v>
      </c>
      <c r="F8">
        <f>151/169</f>
        <v>0.89349112426035504</v>
      </c>
      <c r="H8">
        <v>4</v>
      </c>
      <c r="I8" t="s">
        <v>11</v>
      </c>
      <c r="J8" s="3">
        <f>151/169</f>
        <v>0.89349112426035504</v>
      </c>
    </row>
    <row r="9" spans="2:14">
      <c r="B9">
        <v>5</v>
      </c>
      <c r="C9" t="s">
        <v>12</v>
      </c>
      <c r="D9">
        <v>144</v>
      </c>
      <c r="E9">
        <v>189</v>
      </c>
      <c r="F9">
        <f>144/189</f>
        <v>0.76190476190476186</v>
      </c>
      <c r="H9">
        <v>5</v>
      </c>
      <c r="I9" t="s">
        <v>12</v>
      </c>
      <c r="J9" s="3">
        <f>144/189</f>
        <v>0.76190476190476186</v>
      </c>
    </row>
    <row r="10" spans="2:14">
      <c r="B10">
        <v>6</v>
      </c>
      <c r="C10" t="s">
        <v>13</v>
      </c>
      <c r="D10">
        <v>261</v>
      </c>
      <c r="E10">
        <v>281</v>
      </c>
      <c r="F10">
        <f>261/281</f>
        <v>0.92882562277580072</v>
      </c>
      <c r="H10">
        <v>6</v>
      </c>
      <c r="I10" t="s">
        <v>13</v>
      </c>
      <c r="J10" s="3">
        <f>261/281</f>
        <v>0.92882562277580072</v>
      </c>
    </row>
    <row r="11" spans="2:14">
      <c r="B11">
        <v>7</v>
      </c>
      <c r="C11" t="s">
        <v>14</v>
      </c>
      <c r="D11">
        <v>129</v>
      </c>
      <c r="E11">
        <v>165</v>
      </c>
      <c r="F11">
        <f xml:space="preserve"> 129/165</f>
        <v>0.78181818181818186</v>
      </c>
      <c r="H11">
        <v>7</v>
      </c>
      <c r="I11" t="s">
        <v>14</v>
      </c>
      <c r="J11" s="3">
        <f xml:space="preserve"> 129/165</f>
        <v>0.78181818181818186</v>
      </c>
      <c r="L11" s="1" t="s">
        <v>0</v>
      </c>
    </row>
    <row r="12" spans="2:14">
      <c r="B12">
        <v>8</v>
      </c>
      <c r="C12" t="s">
        <v>15</v>
      </c>
      <c r="D12">
        <v>161</v>
      </c>
      <c r="E12">
        <v>193</v>
      </c>
      <c r="F12">
        <f>161/193</f>
        <v>0.83419689119170981</v>
      </c>
      <c r="H12">
        <v>8</v>
      </c>
      <c r="I12" t="s">
        <v>15</v>
      </c>
      <c r="J12" s="3">
        <f>161/193</f>
        <v>0.83419689119170981</v>
      </c>
      <c r="L12" s="1" t="s">
        <v>30</v>
      </c>
    </row>
    <row r="13" spans="2:14">
      <c r="B13">
        <v>9</v>
      </c>
      <c r="C13" t="s">
        <v>16</v>
      </c>
      <c r="D13">
        <v>339</v>
      </c>
      <c r="E13">
        <v>353</v>
      </c>
      <c r="F13">
        <f>339/353</f>
        <v>0.96033994334277617</v>
      </c>
      <c r="H13">
        <v>9</v>
      </c>
      <c r="I13" t="s">
        <v>16</v>
      </c>
      <c r="J13" s="3">
        <f>339/353</f>
        <v>0.96033994334277617</v>
      </c>
      <c r="L13" s="1"/>
    </row>
    <row r="14" spans="2:14">
      <c r="B14">
        <v>10</v>
      </c>
      <c r="C14" t="s">
        <v>17</v>
      </c>
      <c r="D14">
        <v>108</v>
      </c>
      <c r="E14">
        <v>122</v>
      </c>
      <c r="F14">
        <f>108/122</f>
        <v>0.88524590163934425</v>
      </c>
      <c r="H14">
        <v>10</v>
      </c>
      <c r="I14" t="s">
        <v>17</v>
      </c>
      <c r="J14" s="3">
        <f>108/122</f>
        <v>0.88524590163934425</v>
      </c>
      <c r="L14" s="1" t="s">
        <v>1</v>
      </c>
    </row>
    <row r="15" spans="2:14">
      <c r="B15">
        <v>12</v>
      </c>
      <c r="C15" t="s">
        <v>18</v>
      </c>
      <c r="D15">
        <v>488</v>
      </c>
      <c r="E15">
        <v>531</v>
      </c>
      <c r="F15">
        <f>488/531</f>
        <v>0.91902071563088517</v>
      </c>
      <c r="H15">
        <v>12</v>
      </c>
      <c r="I15" t="s">
        <v>18</v>
      </c>
      <c r="J15" s="3">
        <f>488/531</f>
        <v>0.91902071563088517</v>
      </c>
      <c r="L15" s="1" t="s">
        <v>31</v>
      </c>
    </row>
    <row r="16" spans="2:14">
      <c r="B16">
        <v>13</v>
      </c>
      <c r="C16" t="s">
        <v>19</v>
      </c>
      <c r="D16">
        <v>85</v>
      </c>
      <c r="E16">
        <v>96</v>
      </c>
      <c r="F16">
        <f>85/96</f>
        <v>0.88541666666666663</v>
      </c>
      <c r="H16">
        <v>13</v>
      </c>
      <c r="I16" t="s">
        <v>19</v>
      </c>
      <c r="J16" s="3">
        <f>85/96</f>
        <v>0.88541666666666663</v>
      </c>
    </row>
    <row r="17" spans="2:10">
      <c r="B17">
        <v>14</v>
      </c>
      <c r="C17" t="s">
        <v>20</v>
      </c>
      <c r="D17">
        <v>49</v>
      </c>
      <c r="E17">
        <v>53</v>
      </c>
      <c r="F17">
        <f>49/53</f>
        <v>0.92452830188679247</v>
      </c>
      <c r="H17">
        <v>14</v>
      </c>
      <c r="I17" t="s">
        <v>20</v>
      </c>
      <c r="J17" s="3">
        <f>49/53</f>
        <v>0.92452830188679247</v>
      </c>
    </row>
    <row r="18" spans="2:10">
      <c r="B18">
        <v>15</v>
      </c>
      <c r="C18" t="s">
        <v>21</v>
      </c>
      <c r="D18">
        <v>216</v>
      </c>
      <c r="E18">
        <v>263</v>
      </c>
      <c r="F18">
        <f>216/263</f>
        <v>0.82129277566539927</v>
      </c>
      <c r="H18">
        <v>15</v>
      </c>
      <c r="I18" t="s">
        <v>21</v>
      </c>
      <c r="J18" s="3">
        <f>216/263</f>
        <v>0.82129277566539927</v>
      </c>
    </row>
    <row r="19" spans="2:10">
      <c r="B19">
        <v>16</v>
      </c>
      <c r="C19" t="s">
        <v>22</v>
      </c>
      <c r="D19">
        <v>480</v>
      </c>
      <c r="E19">
        <v>567</v>
      </c>
      <c r="F19">
        <f>480/567</f>
        <v>0.84656084656084651</v>
      </c>
      <c r="H19">
        <v>16</v>
      </c>
      <c r="I19" t="s">
        <v>22</v>
      </c>
      <c r="J19" s="3">
        <f>480/567</f>
        <v>0.84656084656084651</v>
      </c>
    </row>
    <row r="20" spans="2:10">
      <c r="B20">
        <v>17</v>
      </c>
      <c r="C20" t="s">
        <v>23</v>
      </c>
      <c r="D20">
        <v>63</v>
      </c>
      <c r="E20">
        <v>78</v>
      </c>
      <c r="F20">
        <f>63/78</f>
        <v>0.80769230769230771</v>
      </c>
      <c r="H20">
        <v>17</v>
      </c>
      <c r="I20" t="s">
        <v>23</v>
      </c>
      <c r="J20" s="3">
        <f>63/78</f>
        <v>0.80769230769230771</v>
      </c>
    </row>
    <row r="21" spans="2:10">
      <c r="B21">
        <v>18</v>
      </c>
      <c r="C21" t="s">
        <v>24</v>
      </c>
      <c r="D21">
        <v>17</v>
      </c>
      <c r="E21">
        <v>24</v>
      </c>
      <c r="F21">
        <f>17/24</f>
        <v>0.70833333333333337</v>
      </c>
      <c r="H21">
        <v>18</v>
      </c>
      <c r="I21" t="s">
        <v>24</v>
      </c>
      <c r="J21" s="3">
        <f>17/24</f>
        <v>0.70833333333333337</v>
      </c>
    </row>
    <row r="22" spans="2:10">
      <c r="B22">
        <v>19</v>
      </c>
      <c r="C22" t="s">
        <v>25</v>
      </c>
      <c r="D22">
        <v>260</v>
      </c>
      <c r="E22">
        <v>319</v>
      </c>
      <c r="F22">
        <f>260/319</f>
        <v>0.8150470219435737</v>
      </c>
      <c r="H22">
        <v>19</v>
      </c>
      <c r="I22" t="s">
        <v>25</v>
      </c>
      <c r="J22" s="3">
        <f>260/319</f>
        <v>0.8150470219435737</v>
      </c>
    </row>
    <row r="23" spans="2:10">
      <c r="B23">
        <v>20</v>
      </c>
      <c r="C23" t="s">
        <v>26</v>
      </c>
      <c r="D23">
        <v>428</v>
      </c>
      <c r="E23">
        <v>498</v>
      </c>
      <c r="F23">
        <f>428/498</f>
        <v>0.85943775100401609</v>
      </c>
      <c r="H23">
        <v>20</v>
      </c>
      <c r="I23" t="s">
        <v>26</v>
      </c>
      <c r="J23" s="3">
        <f>428/498</f>
        <v>0.85943775100401609</v>
      </c>
    </row>
    <row r="24" spans="2:10">
      <c r="B24">
        <v>21</v>
      </c>
      <c r="C24" t="s">
        <v>27</v>
      </c>
      <c r="D24">
        <v>74</v>
      </c>
      <c r="E24">
        <v>109</v>
      </c>
      <c r="F24">
        <f>74/109</f>
        <v>0.67889908256880738</v>
      </c>
      <c r="H24">
        <v>21</v>
      </c>
      <c r="I24" t="s">
        <v>27</v>
      </c>
      <c r="J24" s="3">
        <f>74/109</f>
        <v>0.67889908256880738</v>
      </c>
    </row>
    <row r="25" spans="2:10">
      <c r="D25">
        <f>SUM(D4:D24)</f>
        <v>5404</v>
      </c>
      <c r="E25">
        <f>SUM(E4:E24)</f>
        <v>6257</v>
      </c>
      <c r="F25">
        <f>D25/E25</f>
        <v>0.86367268659101804</v>
      </c>
      <c r="H25" s="4" t="s">
        <v>28</v>
      </c>
      <c r="I25" s="4"/>
      <c r="J25" s="3">
        <v>0.86367268659101804</v>
      </c>
    </row>
    <row r="26" spans="2:10">
      <c r="H26" s="4" t="s">
        <v>29</v>
      </c>
      <c r="I26" s="4"/>
      <c r="J26">
        <v>0.86399999999999999</v>
      </c>
    </row>
  </sheetData>
  <mergeCells count="2">
    <mergeCell ref="H25:I25"/>
    <mergeCell ref="H26:I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F140-364A-4D66-8791-361321BB785D}">
  <dimension ref="A1:C24"/>
  <sheetViews>
    <sheetView tabSelected="1" workbookViewId="0">
      <selection sqref="A1:C24"/>
    </sheetView>
  </sheetViews>
  <sheetFormatPr defaultRowHeight="14.5"/>
  <sheetData>
    <row r="1" spans="1:3">
      <c r="A1" s="2" t="s">
        <v>2</v>
      </c>
      <c r="B1" s="2" t="s">
        <v>3</v>
      </c>
      <c r="C1" s="2" t="s">
        <v>4</v>
      </c>
    </row>
    <row r="2" spans="1:3">
      <c r="A2">
        <v>0</v>
      </c>
      <c r="B2" t="s">
        <v>10</v>
      </c>
      <c r="C2" s="3">
        <f>201/302</f>
        <v>0.66556291390728473</v>
      </c>
    </row>
    <row r="3" spans="1:3">
      <c r="A3">
        <v>1</v>
      </c>
      <c r="B3" t="s">
        <v>7</v>
      </c>
      <c r="C3" s="3">
        <f>555/657</f>
        <v>0.84474885844748859</v>
      </c>
    </row>
    <row r="4" spans="1:3">
      <c r="A4">
        <v>2</v>
      </c>
      <c r="B4" t="s">
        <v>8</v>
      </c>
      <c r="C4" s="3">
        <f>356/403</f>
        <v>0.88337468982630274</v>
      </c>
    </row>
    <row r="5" spans="1:3">
      <c r="A5">
        <v>3</v>
      </c>
      <c r="B5" t="s">
        <v>9</v>
      </c>
      <c r="C5" s="3">
        <f xml:space="preserve"> 839/885</f>
        <v>0.94802259887005647</v>
      </c>
    </row>
    <row r="6" spans="1:3">
      <c r="A6">
        <v>4</v>
      </c>
      <c r="B6" t="s">
        <v>11</v>
      </c>
      <c r="C6" s="3">
        <f>151/169</f>
        <v>0.89349112426035504</v>
      </c>
    </row>
    <row r="7" spans="1:3">
      <c r="A7">
        <v>5</v>
      </c>
      <c r="B7" t="s">
        <v>12</v>
      </c>
      <c r="C7" s="3">
        <f>144/189</f>
        <v>0.76190476190476186</v>
      </c>
    </row>
    <row r="8" spans="1:3">
      <c r="A8">
        <v>6</v>
      </c>
      <c r="B8" t="s">
        <v>13</v>
      </c>
      <c r="C8" s="3">
        <f>261/281</f>
        <v>0.92882562277580072</v>
      </c>
    </row>
    <row r="9" spans="1:3">
      <c r="A9">
        <v>7</v>
      </c>
      <c r="B9" t="s">
        <v>14</v>
      </c>
      <c r="C9" s="3">
        <f xml:space="preserve"> 129/165</f>
        <v>0.78181818181818186</v>
      </c>
    </row>
    <row r="10" spans="1:3">
      <c r="A10">
        <v>8</v>
      </c>
      <c r="B10" t="s">
        <v>15</v>
      </c>
      <c r="C10" s="3">
        <f>161/193</f>
        <v>0.83419689119170981</v>
      </c>
    </row>
    <row r="11" spans="1:3">
      <c r="A11">
        <v>9</v>
      </c>
      <c r="B11" t="s">
        <v>16</v>
      </c>
      <c r="C11" s="3">
        <f>339/353</f>
        <v>0.96033994334277617</v>
      </c>
    </row>
    <row r="12" spans="1:3">
      <c r="A12">
        <v>10</v>
      </c>
      <c r="B12" t="s">
        <v>17</v>
      </c>
      <c r="C12" s="3">
        <f>108/122</f>
        <v>0.88524590163934425</v>
      </c>
    </row>
    <row r="13" spans="1:3">
      <c r="A13">
        <v>12</v>
      </c>
      <c r="B13" t="s">
        <v>18</v>
      </c>
      <c r="C13" s="3">
        <f>488/531</f>
        <v>0.91902071563088517</v>
      </c>
    </row>
    <row r="14" spans="1:3">
      <c r="A14">
        <v>13</v>
      </c>
      <c r="B14" t="s">
        <v>19</v>
      </c>
      <c r="C14" s="3">
        <f>85/96</f>
        <v>0.88541666666666663</v>
      </c>
    </row>
    <row r="15" spans="1:3">
      <c r="A15">
        <v>14</v>
      </c>
      <c r="B15" t="s">
        <v>20</v>
      </c>
      <c r="C15" s="3">
        <f>49/53</f>
        <v>0.92452830188679247</v>
      </c>
    </row>
    <row r="16" spans="1:3">
      <c r="A16">
        <v>15</v>
      </c>
      <c r="B16" t="s">
        <v>21</v>
      </c>
      <c r="C16" s="3">
        <f>216/263</f>
        <v>0.82129277566539927</v>
      </c>
    </row>
    <row r="17" spans="1:3">
      <c r="A17">
        <v>16</v>
      </c>
      <c r="B17" t="s">
        <v>22</v>
      </c>
      <c r="C17" s="3">
        <f>480/567</f>
        <v>0.84656084656084651</v>
      </c>
    </row>
    <row r="18" spans="1:3">
      <c r="A18">
        <v>17</v>
      </c>
      <c r="B18" t="s">
        <v>23</v>
      </c>
      <c r="C18" s="3">
        <f>63/78</f>
        <v>0.80769230769230771</v>
      </c>
    </row>
    <row r="19" spans="1:3">
      <c r="A19">
        <v>18</v>
      </c>
      <c r="B19" t="s">
        <v>24</v>
      </c>
      <c r="C19" s="3">
        <f>17/24</f>
        <v>0.70833333333333337</v>
      </c>
    </row>
    <row r="20" spans="1:3">
      <c r="A20">
        <v>19</v>
      </c>
      <c r="B20" t="s">
        <v>25</v>
      </c>
      <c r="C20" s="3">
        <f>260/319</f>
        <v>0.8150470219435737</v>
      </c>
    </row>
    <row r="21" spans="1:3">
      <c r="A21">
        <v>20</v>
      </c>
      <c r="B21" t="s">
        <v>26</v>
      </c>
      <c r="C21" s="3">
        <f>428/498</f>
        <v>0.85943775100401609</v>
      </c>
    </row>
    <row r="22" spans="1:3">
      <c r="A22">
        <v>21</v>
      </c>
      <c r="B22" t="s">
        <v>27</v>
      </c>
      <c r="C22" s="3">
        <f>74/109</f>
        <v>0.67889908256880738</v>
      </c>
    </row>
    <row r="23" spans="1:3">
      <c r="A23" s="4" t="s">
        <v>28</v>
      </c>
      <c r="B23" s="4"/>
      <c r="C23" s="3">
        <v>0.86367268659101804</v>
      </c>
    </row>
    <row r="24" spans="1:3">
      <c r="A24" s="4" t="s">
        <v>29</v>
      </c>
      <c r="B24" s="4"/>
      <c r="C24">
        <v>0.86399999999999999</v>
      </c>
    </row>
  </sheetData>
  <mergeCells count="2">
    <mergeCell ref="A23:B23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</dc:creator>
  <cp:lastModifiedBy>Herbert</cp:lastModifiedBy>
  <dcterms:created xsi:type="dcterms:W3CDTF">2022-01-25T07:11:45Z</dcterms:created>
  <dcterms:modified xsi:type="dcterms:W3CDTF">2022-01-25T17:49:34Z</dcterms:modified>
</cp:coreProperties>
</file>