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240" yWindow="795" windowWidth="9180" windowHeight="3840"/>
  </bookViews>
  <sheets>
    <sheet name="Déclaration compensation" sheetId="16" r:id="rId1"/>
    <sheet name="Lecture" sheetId="8" r:id="rId2"/>
  </sheets>
  <definedNames>
    <definedName name="_xlnm.Print_Area" localSheetId="0">'Déclaration compensation'!$A$1:$J$160</definedName>
    <definedName name="_xlnm.Print_Area" localSheetId="1">Lecture!$A$1:$B$27</definedName>
  </definedNames>
  <calcPr calcId="145621"/>
</workbook>
</file>

<file path=xl/calcChain.xml><?xml version="1.0" encoding="utf-8"?>
<calcChain xmlns="http://schemas.openxmlformats.org/spreadsheetml/2006/main">
  <c r="D61" i="16" l="1"/>
  <c r="G64" i="16" l="1"/>
  <c r="G63" i="16"/>
  <c r="G62" i="16"/>
  <c r="G61" i="16"/>
  <c r="D64" i="16"/>
  <c r="D63" i="16"/>
  <c r="D62" i="16"/>
  <c r="F32" i="16"/>
  <c r="J32" i="16" s="1"/>
  <c r="I32" i="16"/>
  <c r="F33" i="16"/>
  <c r="I33" i="16"/>
  <c r="J33" i="16"/>
  <c r="F34" i="16"/>
  <c r="I34" i="16"/>
  <c r="J34" i="16"/>
  <c r="F35" i="16"/>
  <c r="I35" i="16"/>
  <c r="F36" i="16"/>
  <c r="I36" i="16"/>
  <c r="F37" i="16"/>
  <c r="I37" i="16"/>
  <c r="J37" i="16"/>
  <c r="D38" i="16"/>
  <c r="E38" i="16"/>
  <c r="G38" i="16"/>
  <c r="H38" i="16"/>
  <c r="F39" i="16"/>
  <c r="J39" i="16" s="1"/>
  <c r="I39" i="16"/>
  <c r="D40" i="16"/>
  <c r="F40" i="16" s="1"/>
  <c r="E40" i="16"/>
  <c r="G40" i="16"/>
  <c r="G45" i="16" s="1"/>
  <c r="H40" i="16"/>
  <c r="I40" i="16"/>
  <c r="D41" i="16"/>
  <c r="E41" i="16"/>
  <c r="F41" i="16"/>
  <c r="G41" i="16"/>
  <c r="H41" i="16"/>
  <c r="I41" i="16"/>
  <c r="J41" i="16"/>
  <c r="D42" i="16"/>
  <c r="E42" i="16"/>
  <c r="F42" i="16"/>
  <c r="G42" i="16"/>
  <c r="H42" i="16"/>
  <c r="D43" i="16"/>
  <c r="E43" i="16"/>
  <c r="G43" i="16"/>
  <c r="H43" i="16"/>
  <c r="D44" i="16"/>
  <c r="E44" i="16"/>
  <c r="G44" i="16"/>
  <c r="H44" i="16"/>
  <c r="I44" i="16"/>
  <c r="J36" i="16" l="1"/>
  <c r="I43" i="16"/>
  <c r="J35" i="16"/>
  <c r="J38" i="16" s="1"/>
  <c r="F44" i="16"/>
  <c r="J44" i="16" s="1"/>
  <c r="F43" i="16"/>
  <c r="I42" i="16"/>
  <c r="I45" i="16" s="1"/>
  <c r="H45" i="16"/>
  <c r="I38" i="16"/>
  <c r="E45" i="16"/>
  <c r="J42" i="16"/>
  <c r="J40" i="16"/>
  <c r="F38" i="16"/>
  <c r="D45" i="16"/>
  <c r="H153" i="16"/>
  <c r="G153" i="16"/>
  <c r="I153" i="16" s="1"/>
  <c r="E153" i="16"/>
  <c r="D153" i="16"/>
  <c r="F153" i="16" s="1"/>
  <c r="I152" i="16"/>
  <c r="F152" i="16"/>
  <c r="J152" i="16" s="1"/>
  <c r="I151" i="16"/>
  <c r="F151" i="16"/>
  <c r="I150" i="16"/>
  <c r="F150" i="16"/>
  <c r="J150" i="16" s="1"/>
  <c r="I149" i="16"/>
  <c r="F149" i="16"/>
  <c r="I148" i="16"/>
  <c r="F148" i="16"/>
  <c r="J148" i="16" s="1"/>
  <c r="I147" i="16"/>
  <c r="F147" i="16"/>
  <c r="H146" i="16"/>
  <c r="G146" i="16"/>
  <c r="E146" i="16"/>
  <c r="D146" i="16"/>
  <c r="F146" i="16" s="1"/>
  <c r="I145" i="16"/>
  <c r="F145" i="16"/>
  <c r="I144" i="16"/>
  <c r="F144" i="16"/>
  <c r="J144" i="16" s="1"/>
  <c r="I143" i="16"/>
  <c r="F143" i="16"/>
  <c r="I142" i="16"/>
  <c r="F142" i="16"/>
  <c r="J142" i="16" s="1"/>
  <c r="I141" i="16"/>
  <c r="F141" i="16"/>
  <c r="I140" i="16"/>
  <c r="F140" i="16"/>
  <c r="J140" i="16" s="1"/>
  <c r="H139" i="16"/>
  <c r="G139" i="16"/>
  <c r="E139" i="16"/>
  <c r="D139" i="16"/>
  <c r="F139" i="16" s="1"/>
  <c r="I138" i="16"/>
  <c r="F138" i="16"/>
  <c r="J138" i="16" s="1"/>
  <c r="I137" i="16"/>
  <c r="F137" i="16"/>
  <c r="I136" i="16"/>
  <c r="F136" i="16"/>
  <c r="J136" i="16" s="1"/>
  <c r="I135" i="16"/>
  <c r="F135" i="16"/>
  <c r="I134" i="16"/>
  <c r="F134" i="16"/>
  <c r="J134" i="16" s="1"/>
  <c r="I133" i="16"/>
  <c r="F133" i="16"/>
  <c r="H132" i="16"/>
  <c r="G132" i="16"/>
  <c r="I132" i="16" s="1"/>
  <c r="E132" i="16"/>
  <c r="D132" i="16"/>
  <c r="I131" i="16"/>
  <c r="F131" i="16"/>
  <c r="J131" i="16" s="1"/>
  <c r="I130" i="16"/>
  <c r="F130" i="16"/>
  <c r="J130" i="16" s="1"/>
  <c r="I129" i="16"/>
  <c r="F129" i="16"/>
  <c r="I128" i="16"/>
  <c r="F128" i="16"/>
  <c r="J128" i="16" s="1"/>
  <c r="I127" i="16"/>
  <c r="F127" i="16"/>
  <c r="I126" i="16"/>
  <c r="F126" i="16"/>
  <c r="J126" i="16" s="1"/>
  <c r="I106" i="16"/>
  <c r="F106" i="16"/>
  <c r="I104" i="16"/>
  <c r="F104" i="16"/>
  <c r="I103" i="16"/>
  <c r="F103" i="16"/>
  <c r="J103" i="16" s="1"/>
  <c r="I102" i="16"/>
  <c r="F102" i="16"/>
  <c r="I101" i="16"/>
  <c r="F101" i="16"/>
  <c r="H99" i="16"/>
  <c r="G99" i="16"/>
  <c r="I99" i="16" s="1"/>
  <c r="E99" i="16"/>
  <c r="D99" i="16"/>
  <c r="H98" i="16"/>
  <c r="G98" i="16"/>
  <c r="E98" i="16"/>
  <c r="D98" i="16"/>
  <c r="H97" i="16"/>
  <c r="G97" i="16"/>
  <c r="E97" i="16"/>
  <c r="D97" i="16"/>
  <c r="H96" i="16"/>
  <c r="G96" i="16"/>
  <c r="E96" i="16"/>
  <c r="D96" i="16"/>
  <c r="H95" i="16"/>
  <c r="G95" i="16"/>
  <c r="I95" i="16" s="1"/>
  <c r="E95" i="16"/>
  <c r="D95" i="16"/>
  <c r="H94" i="16"/>
  <c r="H100" i="16" s="1"/>
  <c r="G94" i="16"/>
  <c r="E94" i="16"/>
  <c r="D94" i="16"/>
  <c r="H93" i="16"/>
  <c r="G93" i="16"/>
  <c r="E93" i="16"/>
  <c r="D93" i="16"/>
  <c r="I92" i="16"/>
  <c r="F92" i="16"/>
  <c r="I91" i="16"/>
  <c r="F91" i="16"/>
  <c r="I90" i="16"/>
  <c r="F90" i="16"/>
  <c r="I89" i="16"/>
  <c r="F89" i="16"/>
  <c r="I88" i="16"/>
  <c r="F88" i="16"/>
  <c r="J88" i="16" s="1"/>
  <c r="I87" i="16"/>
  <c r="F87" i="16"/>
  <c r="H86" i="16"/>
  <c r="G86" i="16"/>
  <c r="E86" i="16"/>
  <c r="D86" i="16"/>
  <c r="I85" i="16"/>
  <c r="F85" i="16"/>
  <c r="I84" i="16"/>
  <c r="F84" i="16"/>
  <c r="I83" i="16"/>
  <c r="F83" i="16"/>
  <c r="I82" i="16"/>
  <c r="F82" i="16"/>
  <c r="I81" i="16"/>
  <c r="F81" i="16"/>
  <c r="J81" i="16" s="1"/>
  <c r="I80" i="16"/>
  <c r="F80" i="16"/>
  <c r="H79" i="16"/>
  <c r="G79" i="16"/>
  <c r="E79" i="16"/>
  <c r="D79" i="16"/>
  <c r="I78" i="16"/>
  <c r="F78" i="16"/>
  <c r="I77" i="16"/>
  <c r="F77" i="16"/>
  <c r="J77" i="16" s="1"/>
  <c r="I76" i="16"/>
  <c r="F76" i="16"/>
  <c r="I75" i="16"/>
  <c r="F75" i="16"/>
  <c r="I74" i="16"/>
  <c r="F74" i="16"/>
  <c r="I73" i="16"/>
  <c r="F73" i="16"/>
  <c r="J73" i="16" s="1"/>
  <c r="H72" i="16"/>
  <c r="G72" i="16"/>
  <c r="E72" i="16"/>
  <c r="D72" i="16"/>
  <c r="I71" i="16"/>
  <c r="F71" i="16"/>
  <c r="I70" i="16"/>
  <c r="F70" i="16"/>
  <c r="I69" i="16"/>
  <c r="F69" i="16"/>
  <c r="I68" i="16"/>
  <c r="F68" i="16"/>
  <c r="J68" i="16" s="1"/>
  <c r="I67" i="16"/>
  <c r="F67" i="16"/>
  <c r="I66" i="16"/>
  <c r="F66" i="16"/>
  <c r="I64" i="16"/>
  <c r="F64" i="16"/>
  <c r="J64" i="16" s="1"/>
  <c r="I63" i="16"/>
  <c r="F63" i="16"/>
  <c r="I62" i="16"/>
  <c r="F62" i="16"/>
  <c r="J62" i="16" s="1"/>
  <c r="I61" i="16"/>
  <c r="F61" i="16"/>
  <c r="I60" i="16"/>
  <c r="F60" i="16"/>
  <c r="J60" i="16" s="1"/>
  <c r="I59" i="16"/>
  <c r="F59" i="16"/>
  <c r="I58" i="16"/>
  <c r="F58" i="16"/>
  <c r="J58" i="16" s="1"/>
  <c r="I57" i="16"/>
  <c r="F57" i="16"/>
  <c r="I56" i="16"/>
  <c r="F56" i="16"/>
  <c r="I55" i="16"/>
  <c r="F55" i="16"/>
  <c r="J55" i="16" s="1"/>
  <c r="I54" i="16"/>
  <c r="F54" i="16"/>
  <c r="I53" i="16"/>
  <c r="F53" i="16"/>
  <c r="H46" i="16"/>
  <c r="H155" i="16" s="1"/>
  <c r="G46" i="16"/>
  <c r="G108" i="16" s="1"/>
  <c r="E46" i="16"/>
  <c r="E155" i="16" s="1"/>
  <c r="D46" i="16"/>
  <c r="D155" i="16" s="1"/>
  <c r="H30" i="16"/>
  <c r="H51" i="16" s="1"/>
  <c r="H113" i="16" s="1"/>
  <c r="G30" i="16"/>
  <c r="G51" i="16" s="1"/>
  <c r="E30" i="16"/>
  <c r="E51" i="16" s="1"/>
  <c r="E113" i="16" s="1"/>
  <c r="D30" i="16"/>
  <c r="D51" i="16" s="1"/>
  <c r="H29" i="16"/>
  <c r="H50" i="16" s="1"/>
  <c r="G29" i="16"/>
  <c r="G50" i="16" s="1"/>
  <c r="E29" i="16"/>
  <c r="E50" i="16" s="1"/>
  <c r="D29" i="16"/>
  <c r="D50" i="16" s="1"/>
  <c r="H28" i="16"/>
  <c r="H49" i="16" s="1"/>
  <c r="G28" i="16"/>
  <c r="G49" i="16" s="1"/>
  <c r="E28" i="16"/>
  <c r="E49" i="16" s="1"/>
  <c r="D28" i="16"/>
  <c r="D49" i="16" s="1"/>
  <c r="H27" i="16"/>
  <c r="H48" i="16" s="1"/>
  <c r="G27" i="16"/>
  <c r="G48" i="16" s="1"/>
  <c r="E27" i="16"/>
  <c r="E48" i="16" s="1"/>
  <c r="D27" i="16"/>
  <c r="D48" i="16" s="1"/>
  <c r="H26" i="16"/>
  <c r="H47" i="16" s="1"/>
  <c r="G26" i="16"/>
  <c r="E26" i="16"/>
  <c r="E31" i="16" s="1"/>
  <c r="D26" i="16"/>
  <c r="D47" i="16" s="1"/>
  <c r="I25" i="16"/>
  <c r="F25" i="16"/>
  <c r="J25" i="16" s="1"/>
  <c r="H24" i="16"/>
  <c r="G24" i="16"/>
  <c r="E24" i="16"/>
  <c r="D24" i="16"/>
  <c r="I23" i="16"/>
  <c r="F23" i="16"/>
  <c r="I22" i="16"/>
  <c r="F22" i="16"/>
  <c r="J22" i="16" s="1"/>
  <c r="I21" i="16"/>
  <c r="F21" i="16"/>
  <c r="I20" i="16"/>
  <c r="F20" i="16"/>
  <c r="J20" i="16" s="1"/>
  <c r="I19" i="16"/>
  <c r="F19" i="16"/>
  <c r="J19" i="16" s="1"/>
  <c r="I18" i="16"/>
  <c r="F18" i="16"/>
  <c r="J18" i="16" s="1"/>
  <c r="H17" i="16"/>
  <c r="G17" i="16"/>
  <c r="E17" i="16"/>
  <c r="D17" i="16"/>
  <c r="I16" i="16"/>
  <c r="F16" i="16"/>
  <c r="I15" i="16"/>
  <c r="F15" i="16"/>
  <c r="I14" i="16"/>
  <c r="F14" i="16"/>
  <c r="I13" i="16"/>
  <c r="F13" i="16"/>
  <c r="I12" i="16"/>
  <c r="F12" i="16"/>
  <c r="J12" i="16" s="1"/>
  <c r="I11" i="16"/>
  <c r="F11" i="16"/>
  <c r="D7" i="16"/>
  <c r="F115" i="16" s="1"/>
  <c r="J43" i="16" l="1"/>
  <c r="F45" i="16"/>
  <c r="J15" i="16"/>
  <c r="J84" i="16"/>
  <c r="J21" i="16"/>
  <c r="G100" i="16"/>
  <c r="J69" i="16"/>
  <c r="F96" i="16"/>
  <c r="J16" i="16"/>
  <c r="I17" i="16"/>
  <c r="J14" i="16"/>
  <c r="F72" i="16"/>
  <c r="F93" i="16"/>
  <c r="J92" i="16"/>
  <c r="I96" i="16"/>
  <c r="J153" i="16"/>
  <c r="I28" i="16"/>
  <c r="J56" i="16"/>
  <c r="J76" i="16"/>
  <c r="I86" i="16"/>
  <c r="J91" i="16"/>
  <c r="F98" i="16"/>
  <c r="F99" i="16"/>
  <c r="J99" i="16" s="1"/>
  <c r="J104" i="16"/>
  <c r="J147" i="16"/>
  <c r="J13" i="16"/>
  <c r="J57" i="16"/>
  <c r="J61" i="16"/>
  <c r="J106" i="16"/>
  <c r="J127" i="16"/>
  <c r="J143" i="16"/>
  <c r="J54" i="16"/>
  <c r="J63" i="16"/>
  <c r="J71" i="16"/>
  <c r="J80" i="16"/>
  <c r="J90" i="16"/>
  <c r="E100" i="16"/>
  <c r="J102" i="16"/>
  <c r="J129" i="16"/>
  <c r="J135" i="16"/>
  <c r="J137" i="16"/>
  <c r="J145" i="16"/>
  <c r="J151" i="16"/>
  <c r="J66" i="16"/>
  <c r="J74" i="16"/>
  <c r="F86" i="16"/>
  <c r="J82" i="16"/>
  <c r="I93" i="16"/>
  <c r="F97" i="16"/>
  <c r="I146" i="16"/>
  <c r="J146" i="16" s="1"/>
  <c r="I24" i="16"/>
  <c r="G31" i="16"/>
  <c r="J11" i="16"/>
  <c r="J23" i="16"/>
  <c r="F29" i="16"/>
  <c r="J53" i="16"/>
  <c r="J59" i="16"/>
  <c r="J67" i="16"/>
  <c r="J70" i="16"/>
  <c r="I79" i="16"/>
  <c r="J75" i="16"/>
  <c r="J78" i="16"/>
  <c r="J83" i="16"/>
  <c r="J89" i="16"/>
  <c r="D100" i="16"/>
  <c r="F95" i="16"/>
  <c r="J95" i="16" s="1"/>
  <c r="I97" i="16"/>
  <c r="I98" i="16"/>
  <c r="J101" i="16"/>
  <c r="F132" i="16"/>
  <c r="J132" i="16" s="1"/>
  <c r="J133" i="16"/>
  <c r="I139" i="16"/>
  <c r="J139" i="16" s="1"/>
  <c r="J141" i="16"/>
  <c r="J149" i="16"/>
  <c r="G158" i="16"/>
  <c r="I49" i="16"/>
  <c r="I158" i="16" s="1"/>
  <c r="G111" i="16"/>
  <c r="E159" i="16"/>
  <c r="E160" i="16"/>
  <c r="E112" i="16"/>
  <c r="D113" i="16"/>
  <c r="F51" i="16"/>
  <c r="H109" i="16"/>
  <c r="H156" i="16"/>
  <c r="H110" i="16"/>
  <c r="H157" i="16"/>
  <c r="H158" i="16"/>
  <c r="H111" i="16"/>
  <c r="G112" i="16"/>
  <c r="G159" i="16"/>
  <c r="I50" i="16"/>
  <c r="I112" i="16" s="1"/>
  <c r="G160" i="16"/>
  <c r="D109" i="16"/>
  <c r="D156" i="16"/>
  <c r="D110" i="16"/>
  <c r="D157" i="16"/>
  <c r="F48" i="16"/>
  <c r="F110" i="16" s="1"/>
  <c r="D158" i="16"/>
  <c r="F49" i="16"/>
  <c r="F111" i="16" s="1"/>
  <c r="D111" i="16"/>
  <c r="G113" i="16"/>
  <c r="I51" i="16"/>
  <c r="I113" i="16" s="1"/>
  <c r="E110" i="16"/>
  <c r="E157" i="16"/>
  <c r="E111" i="16"/>
  <c r="E158" i="16"/>
  <c r="D159" i="16"/>
  <c r="F50" i="16"/>
  <c r="F112" i="16" s="1"/>
  <c r="D160" i="16"/>
  <c r="D112" i="16"/>
  <c r="H159" i="16"/>
  <c r="H160" i="16"/>
  <c r="H112" i="16"/>
  <c r="G157" i="16"/>
  <c r="I48" i="16"/>
  <c r="I157" i="16" s="1"/>
  <c r="G110" i="16"/>
  <c r="D31" i="16"/>
  <c r="H31" i="16"/>
  <c r="E47" i="16"/>
  <c r="F47" i="16" s="1"/>
  <c r="I72" i="16"/>
  <c r="D108" i="16"/>
  <c r="H108" i="16"/>
  <c r="F24" i="16"/>
  <c r="I27" i="16"/>
  <c r="F28" i="16"/>
  <c r="I46" i="16"/>
  <c r="J87" i="16"/>
  <c r="I94" i="16"/>
  <c r="E108" i="16"/>
  <c r="I108" i="16"/>
  <c r="D122" i="16"/>
  <c r="G155" i="16"/>
  <c r="F17" i="16"/>
  <c r="I26" i="16"/>
  <c r="F27" i="16"/>
  <c r="J27" i="16" s="1"/>
  <c r="I30" i="16"/>
  <c r="F46" i="16"/>
  <c r="F108" i="16" s="1"/>
  <c r="G47" i="16"/>
  <c r="D52" i="16"/>
  <c r="H52" i="16"/>
  <c r="F79" i="16"/>
  <c r="F94" i="16"/>
  <c r="F26" i="16"/>
  <c r="J26" i="16" s="1"/>
  <c r="I29" i="16"/>
  <c r="F30" i="16"/>
  <c r="J29" i="16" l="1"/>
  <c r="J86" i="16"/>
  <c r="J79" i="16"/>
  <c r="J97" i="16"/>
  <c r="J96" i="16"/>
  <c r="J28" i="16"/>
  <c r="J24" i="16"/>
  <c r="I100" i="16"/>
  <c r="J72" i="16"/>
  <c r="J17" i="16"/>
  <c r="I31" i="16"/>
  <c r="E52" i="16"/>
  <c r="J98" i="16"/>
  <c r="J93" i="16"/>
  <c r="I110" i="16"/>
  <c r="F156" i="16"/>
  <c r="J47" i="16"/>
  <c r="F109" i="16"/>
  <c r="J51" i="16"/>
  <c r="J113" i="16" s="1"/>
  <c r="F157" i="16"/>
  <c r="J48" i="16"/>
  <c r="I159" i="16"/>
  <c r="I160" i="16"/>
  <c r="G109" i="16"/>
  <c r="G156" i="16"/>
  <c r="I47" i="16"/>
  <c r="G52" i="16"/>
  <c r="E156" i="16"/>
  <c r="E109" i="16"/>
  <c r="J94" i="16"/>
  <c r="F100" i="16"/>
  <c r="F31" i="16"/>
  <c r="J30" i="16"/>
  <c r="J46" i="16"/>
  <c r="F155" i="16"/>
  <c r="F52" i="16"/>
  <c r="F113" i="16"/>
  <c r="I155" i="16"/>
  <c r="I52" i="16"/>
  <c r="J49" i="16"/>
  <c r="F158" i="16"/>
  <c r="I111" i="16"/>
  <c r="F160" i="16"/>
  <c r="J50" i="16"/>
  <c r="F159" i="16"/>
  <c r="J31" i="16" l="1"/>
  <c r="J100" i="16"/>
  <c r="J155" i="16"/>
  <c r="J52" i="16"/>
  <c r="J108" i="16"/>
  <c r="I156" i="16"/>
  <c r="I109" i="16"/>
  <c r="J157" i="16"/>
  <c r="J110" i="16"/>
  <c r="J156" i="16"/>
  <c r="J109" i="16"/>
  <c r="J160" i="16"/>
  <c r="J159" i="16"/>
  <c r="J112" i="16"/>
  <c r="J158" i="16"/>
  <c r="J111" i="16"/>
  <c r="F116" i="16" l="1"/>
  <c r="F118" i="16" s="1"/>
</calcChain>
</file>

<file path=xl/sharedStrings.xml><?xml version="1.0" encoding="utf-8"?>
<sst xmlns="http://schemas.openxmlformats.org/spreadsheetml/2006/main" count="118" uniqueCount="77">
  <si>
    <t>Trimestre de liquidation</t>
  </si>
  <si>
    <t>ACTION LOGEMENT</t>
  </si>
  <si>
    <t>ETAT</t>
  </si>
  <si>
    <t>TOTAL</t>
  </si>
  <si>
    <t>PRIMES</t>
  </si>
  <si>
    <t>PSAP - sinistres connus</t>
  </si>
  <si>
    <t>Tardifs (ou IBNR)</t>
  </si>
  <si>
    <t>Primes émises</t>
  </si>
  <si>
    <t>+ PANE N</t>
  </si>
  <si>
    <t>-PANE N-1</t>
  </si>
  <si>
    <t>Individuel</t>
  </si>
  <si>
    <t>Collectif</t>
  </si>
  <si>
    <t>Compensation T-1</t>
  </si>
  <si>
    <t>A verser T</t>
  </si>
  <si>
    <t>-Recours amiable</t>
  </si>
  <si>
    <t>-Recours contentieux</t>
  </si>
  <si>
    <t>-Prévision de recours amiable</t>
  </si>
  <si>
    <t>-Prévision de recours ctx</t>
  </si>
  <si>
    <t xml:space="preserve">TOTAL </t>
  </si>
  <si>
    <t>COMPENSATION TRESORERIE</t>
  </si>
  <si>
    <t>Type de contrat</t>
  </si>
  <si>
    <t>Trimestre de Déclaration</t>
  </si>
  <si>
    <t>Total</t>
  </si>
  <si>
    <t>Trimestre Déclaration</t>
  </si>
  <si>
    <t>SINISTRES net de recours</t>
  </si>
  <si>
    <t>PUBLIC</t>
  </si>
  <si>
    <t>SINISTRES en trésorerie</t>
  </si>
  <si>
    <t>PRIMES Acquises</t>
  </si>
  <si>
    <t>Exercice</t>
  </si>
  <si>
    <t>Compensation T</t>
  </si>
  <si>
    <t xml:space="preserve">PROVISIONS de SINISTRES </t>
  </si>
  <si>
    <t>Nombre contrat</t>
  </si>
  <si>
    <t>Nombre lots</t>
  </si>
  <si>
    <t>COMPENSATION COMPTABILITE</t>
  </si>
  <si>
    <t>Assureur :</t>
  </si>
  <si>
    <t>Déclaration Compensation GRL trésorerie et comptabilité</t>
  </si>
  <si>
    <t>Seuls les montants en rouge sont à remplir</t>
  </si>
  <si>
    <t>Compensation comptabilité : à remplir au 30/06 et 31/12</t>
  </si>
  <si>
    <t>Ce montant est obtenu après application du taux de prime plancher de 2%, lorsque le taux de prime HT du contrat est &lt;2%.</t>
  </si>
  <si>
    <t xml:space="preserve">Primes HT émises jusqu'à la fin du trimestre de déclaration, y compris commissions versées aux intermédiaires. </t>
  </si>
  <si>
    <t>Primes émises en N au titre de N-1</t>
  </si>
  <si>
    <t>-PPNA N</t>
  </si>
  <si>
    <t>+PPNA N-1</t>
  </si>
  <si>
    <t>Primes émises - Variation de PPNA + Variation de PANE</t>
  </si>
  <si>
    <t>Uniquement garanties socles : Loyer Impayé, Dégradation Locative, Frais de contentieux</t>
  </si>
  <si>
    <t>Cumul par exercice de rattachement du sinistre</t>
  </si>
  <si>
    <t>Indications sur le remplissage du tableau</t>
  </si>
  <si>
    <t>Exercice de rattachement</t>
  </si>
  <si>
    <t>Compensation en comptabilité</t>
  </si>
  <si>
    <t xml:space="preserve">Nombre lots sinistrés indemnisés </t>
  </si>
  <si>
    <t>Nombre de lots pour lesquels un ou plusieurs sinistres ont fait l'objet d'une indemnisation, par exercice de rattachement.</t>
  </si>
  <si>
    <t>Recours perçus pendant la phase de traitement amiable par l'APAGL = jusqu'à la qualification contentieuse</t>
  </si>
  <si>
    <t>Tout autre règlement perçu par l'assureur (=ne rentrant pas dans le champ des recours amiables tels que défini ci-dessus)</t>
  </si>
  <si>
    <t>Indiquées par exercice d'émission.</t>
  </si>
  <si>
    <t>Seul ce montant est à fournir dans la déclaration de compensation par flux automatisé</t>
  </si>
  <si>
    <t>Ligne 73 : Compensation comptabilité : à remplir au 30/06 et 31/12</t>
  </si>
  <si>
    <t>La différence entre la compensation en trésorerie et la compensation en comptabilité porte sur les provisions pour sinistres.</t>
  </si>
  <si>
    <t>L'APAGL calcule ses propres provisions mais demande à l'assureur le montant qu'il provisionne afin de s'assurer de la cohérence des estimations réalisées par les 2 structures.</t>
  </si>
  <si>
    <t>Informations générales</t>
  </si>
  <si>
    <t>Indemnisations</t>
  </si>
  <si>
    <t>Frais de contentieux</t>
  </si>
  <si>
    <t>Règlements effectués au titre des garanties du contrat socle : Loyer Impayé, Dégradation Locatives</t>
  </si>
  <si>
    <t>Indemnisations LI/DL</t>
  </si>
  <si>
    <t>FIDELIDADE</t>
  </si>
  <si>
    <t>Recours amiables (montants négatifs)</t>
  </si>
  <si>
    <t>Recours contentieux (montants négatifs)</t>
  </si>
  <si>
    <t>Nombre de contrats pour lesquels une prime est émise ou annulée au cours de l'exercice</t>
  </si>
  <si>
    <t>Nombre de lots pour lesquels une prime est émise ou annulée au cours de l'exercice</t>
  </si>
  <si>
    <t>Nombre contrat 
(ayant fait l'objet d'une émission ou annulation durant l'année observée)</t>
  </si>
  <si>
    <t>Nombre lots 
(ayant fait l'objet d'une émission ou annulation durant l'année observée)</t>
  </si>
  <si>
    <r>
      <t xml:space="preserve">Primes émises en N au titre de N+1 </t>
    </r>
    <r>
      <rPr>
        <i/>
        <sz val="10"/>
        <rFont val="Arial"/>
        <family val="2"/>
      </rPr>
      <t>(non obligatoire si les primes émises sont déjà rattachées par exercice de couverture et non d'émission)</t>
    </r>
  </si>
  <si>
    <r>
      <t xml:space="preserve">Primes émises en N-1 au titre de N </t>
    </r>
    <r>
      <rPr>
        <i/>
        <sz val="10"/>
        <rFont val="Arial"/>
        <family val="2"/>
      </rPr>
      <t>(non obligatoire si les primes émises sont déjà rattachées par exercice de couverture et non d'émission)</t>
    </r>
  </si>
  <si>
    <t>Primes acquises Non émises (Montant estimé à la clôture N puis à actualiser en fonction des émissions réelles; en remplacement des "primes à émettre depuis plus de 3 mois" indiquées dans la convention)</t>
  </si>
  <si>
    <t>Règlements effectués au titre de la garantie Frais de contentieux (hors frais de gestion, honoraires de pilotages de prestataires externes)</t>
  </si>
  <si>
    <t>T1/2015</t>
  </si>
  <si>
    <t>Primes relatives à 2016</t>
  </si>
  <si>
    <t>Indemnisations enregistrées et rattachées sur la 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</si>
</sst>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_-* #,##0\ _F_-;\-* #,##0\ _F_-;_-* &quot;-&quot;??\ _F_-;_-@_-"/>
    <numFmt numFmtId="166" formatCode="#,##0;\-#,##0;_-* &quot;-&quot;\ 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indexed="8"/>
      <name val="Arial Narrow"/>
      <family val="2"/>
    </font>
    <font>
      <b/>
      <i/>
      <sz val="10"/>
      <color indexed="8"/>
      <name val="Arial Narrow"/>
      <family val="2"/>
    </font>
    <font>
      <b/>
      <sz val="12"/>
      <color indexed="8"/>
      <name val="Calibri"/>
      <family val="2"/>
    </font>
    <font>
      <b/>
      <sz val="12"/>
      <color indexed="8"/>
      <name val="Arial Narrow"/>
      <family val="2"/>
    </font>
    <font>
      <b/>
      <sz val="11"/>
      <name val="Calibri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Calibri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b/>
      <sz val="14"/>
      <color indexed="8"/>
      <name val="Calibri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Tahoma"/>
      <family val="2"/>
    </font>
    <font>
      <b/>
      <sz val="11"/>
      <color rgb="FFFF0000"/>
      <name val="Calibri"/>
      <family val="2"/>
    </font>
    <font>
      <i/>
      <sz val="10"/>
      <name val="Arial"/>
      <family val="2"/>
    </font>
    <font>
      <b/>
      <sz val="12"/>
      <color theme="0"/>
      <name val="Tahoma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sz val="12"/>
      <color indexed="8"/>
      <name val="Arial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sz val="12"/>
      <color theme="0"/>
      <name val="Calibri"/>
      <family val="2"/>
    </font>
    <font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0" borderId="1" applyNumberFormat="0" applyAlignment="0" applyProtection="0"/>
    <xf numFmtId="0" fontId="7" fillId="0" borderId="2" applyNumberFormat="0" applyFill="0" applyAlignment="0" applyProtection="0"/>
    <xf numFmtId="0" fontId="3" fillId="21" borderId="3" applyNumberFormat="0" applyFon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164" fontId="2" fillId="0" borderId="0" applyFont="0" applyFill="0" applyBorder="0" applyAlignment="0" applyProtection="0"/>
    <xf numFmtId="0" fontId="10" fillId="22" borderId="0" applyNumberFormat="0" applyBorder="0" applyAlignment="0" applyProtection="0"/>
    <xf numFmtId="0" fontId="3" fillId="0" borderId="0"/>
    <xf numFmtId="0" fontId="11" fillId="4" borderId="0" applyNumberFormat="0" applyBorder="0" applyAlignment="0" applyProtection="0"/>
    <xf numFmtId="0" fontId="12" fillId="20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23" borderId="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9">
    <xf numFmtId="0" fontId="0" fillId="0" borderId="0" xfId="0"/>
    <xf numFmtId="0" fontId="18" fillId="25" borderId="0" xfId="33" applyFont="1" applyFill="1" applyBorder="1" applyAlignment="1">
      <alignment horizontal="center"/>
    </xf>
    <xf numFmtId="0" fontId="3" fillId="0" borderId="11" xfId="33" applyFont="1" applyFill="1" applyBorder="1" applyAlignment="1">
      <alignment horizontal="left"/>
    </xf>
    <xf numFmtId="0" fontId="21" fillId="0" borderId="11" xfId="33" applyFont="1" applyFill="1" applyBorder="1" applyAlignment="1">
      <alignment horizontal="left"/>
    </xf>
    <xf numFmtId="0" fontId="3" fillId="25" borderId="10" xfId="33" applyFont="1" applyFill="1" applyBorder="1" applyAlignment="1">
      <alignment horizontal="left"/>
    </xf>
    <xf numFmtId="0" fontId="18" fillId="0" borderId="12" xfId="33" applyFont="1" applyFill="1" applyBorder="1" applyAlignment="1">
      <alignment horizontal="left"/>
    </xf>
    <xf numFmtId="0" fontId="18" fillId="25" borderId="13" xfId="33" applyFont="1" applyFill="1" applyBorder="1" applyAlignment="1">
      <alignment horizontal="center"/>
    </xf>
    <xf numFmtId="166" fontId="23" fillId="26" borderId="13" xfId="31" applyNumberFormat="1" applyFont="1" applyFill="1" applyBorder="1" applyAlignment="1">
      <alignment horizontal="right" vertical="center"/>
    </xf>
    <xf numFmtId="166" fontId="23" fillId="0" borderId="11" xfId="31" applyNumberFormat="1" applyFont="1" applyFill="1" applyBorder="1" applyAlignment="1">
      <alignment horizontal="right" vertical="center"/>
    </xf>
    <xf numFmtId="166" fontId="23" fillId="25" borderId="14" xfId="31" applyNumberFormat="1" applyFont="1" applyFill="1" applyBorder="1" applyAlignment="1">
      <alignment horizontal="right" vertical="center"/>
    </xf>
    <xf numFmtId="166" fontId="23" fillId="25" borderId="13" xfId="31" applyNumberFormat="1" applyFont="1" applyFill="1" applyBorder="1" applyAlignment="1">
      <alignment horizontal="right" vertical="center"/>
    </xf>
    <xf numFmtId="0" fontId="18" fillId="0" borderId="15" xfId="33" applyFont="1" applyFill="1" applyBorder="1" applyAlignment="1">
      <alignment horizontal="left"/>
    </xf>
    <xf numFmtId="166" fontId="24" fillId="0" borderId="11" xfId="31" applyNumberFormat="1" applyFont="1" applyFill="1" applyBorder="1" applyAlignment="1">
      <alignment horizontal="right" vertical="center"/>
    </xf>
    <xf numFmtId="166" fontId="23" fillId="27" borderId="16" xfId="31" applyNumberFormat="1" applyFont="1" applyFill="1" applyBorder="1" applyAlignment="1">
      <alignment horizontal="right" vertical="center"/>
    </xf>
    <xf numFmtId="0" fontId="18" fillId="27" borderId="17" xfId="33" applyFont="1" applyFill="1" applyBorder="1" applyAlignment="1">
      <alignment horizontal="left"/>
    </xf>
    <xf numFmtId="166" fontId="23" fillId="27" borderId="12" xfId="31" applyNumberFormat="1" applyFont="1" applyFill="1" applyBorder="1" applyAlignment="1">
      <alignment horizontal="right" vertical="center"/>
    </xf>
    <xf numFmtId="166" fontId="23" fillId="27" borderId="18" xfId="31" applyNumberFormat="1" applyFont="1" applyFill="1" applyBorder="1" applyAlignment="1">
      <alignment horizontal="right" vertical="center"/>
    </xf>
    <xf numFmtId="166" fontId="23" fillId="27" borderId="17" xfId="31" applyNumberFormat="1" applyFont="1" applyFill="1" applyBorder="1" applyAlignment="1">
      <alignment horizontal="right" vertical="center"/>
    </xf>
    <xf numFmtId="0" fontId="18" fillId="25" borderId="11" xfId="33" applyFont="1" applyFill="1" applyBorder="1" applyAlignment="1">
      <alignment horizontal="left"/>
    </xf>
    <xf numFmtId="0" fontId="3" fillId="28" borderId="19" xfId="33" applyFont="1" applyFill="1" applyBorder="1" applyAlignment="1">
      <alignment horizontal="left"/>
    </xf>
    <xf numFmtId="166" fontId="23" fillId="28" borderId="19" xfId="31" applyNumberFormat="1" applyFont="1" applyFill="1" applyBorder="1" applyAlignment="1">
      <alignment horizontal="right" vertical="center"/>
    </xf>
    <xf numFmtId="0" fontId="3" fillId="28" borderId="11" xfId="33" applyFont="1" applyFill="1" applyBorder="1" applyAlignment="1">
      <alignment horizontal="left"/>
    </xf>
    <xf numFmtId="166" fontId="23" fillId="28" borderId="11" xfId="31" applyNumberFormat="1" applyFont="1" applyFill="1" applyBorder="1" applyAlignment="1">
      <alignment horizontal="right" vertical="center"/>
    </xf>
    <xf numFmtId="166" fontId="37" fillId="28" borderId="15" xfId="31" applyNumberFormat="1" applyFont="1" applyFill="1" applyBorder="1" applyAlignment="1">
      <alignment horizontal="right" vertical="center"/>
    </xf>
    <xf numFmtId="166" fontId="37" fillId="28" borderId="20" xfId="31" applyNumberFormat="1" applyFont="1" applyFill="1" applyBorder="1" applyAlignment="1">
      <alignment horizontal="right" vertical="center"/>
    </xf>
    <xf numFmtId="166" fontId="37" fillId="0" borderId="10" xfId="31" applyNumberFormat="1" applyFont="1" applyFill="1" applyBorder="1" applyAlignment="1">
      <alignment horizontal="right" vertical="center"/>
    </xf>
    <xf numFmtId="166" fontId="37" fillId="0" borderId="0" xfId="31" applyNumberFormat="1" applyFont="1" applyFill="1" applyBorder="1" applyAlignment="1">
      <alignment horizontal="right" vertical="center"/>
    </xf>
    <xf numFmtId="166" fontId="37" fillId="28" borderId="10" xfId="31" applyNumberFormat="1" applyFont="1" applyFill="1" applyBorder="1" applyAlignment="1">
      <alignment horizontal="right" vertical="center"/>
    </xf>
    <xf numFmtId="166" fontId="37" fillId="28" borderId="0" xfId="31" applyNumberFormat="1" applyFont="1" applyFill="1" applyBorder="1" applyAlignment="1">
      <alignment horizontal="right" vertical="center"/>
    </xf>
    <xf numFmtId="0" fontId="20" fillId="28" borderId="19" xfId="33" applyFont="1" applyFill="1" applyBorder="1" applyAlignment="1">
      <alignment horizontal="left"/>
    </xf>
    <xf numFmtId="166" fontId="28" fillId="28" borderId="15" xfId="31" applyNumberFormat="1" applyFont="1" applyFill="1" applyBorder="1" applyAlignment="1">
      <alignment horizontal="right" vertical="center"/>
    </xf>
    <xf numFmtId="166" fontId="28" fillId="28" borderId="20" xfId="31" applyNumberFormat="1" applyFont="1" applyFill="1" applyBorder="1" applyAlignment="1">
      <alignment horizontal="right" vertical="center"/>
    </xf>
    <xf numFmtId="166" fontId="29" fillId="28" borderId="19" xfId="31" applyNumberFormat="1" applyFont="1" applyFill="1" applyBorder="1" applyAlignment="1">
      <alignment horizontal="right" vertical="center"/>
    </xf>
    <xf numFmtId="166" fontId="29" fillId="25" borderId="14" xfId="31" applyNumberFormat="1" applyFont="1" applyFill="1" applyBorder="1" applyAlignment="1">
      <alignment horizontal="right" vertical="center"/>
    </xf>
    <xf numFmtId="0" fontId="20" fillId="0" borderId="11" xfId="33" applyFont="1" applyFill="1" applyBorder="1" applyAlignment="1">
      <alignment horizontal="left"/>
    </xf>
    <xf numFmtId="166" fontId="28" fillId="0" borderId="10" xfId="31" applyNumberFormat="1" applyFont="1" applyFill="1" applyBorder="1" applyAlignment="1">
      <alignment horizontal="right" vertical="center"/>
    </xf>
    <xf numFmtId="166" fontId="28" fillId="0" borderId="0" xfId="31" applyNumberFormat="1" applyFont="1" applyFill="1" applyBorder="1" applyAlignment="1">
      <alignment horizontal="right" vertical="center"/>
    </xf>
    <xf numFmtId="166" fontId="29" fillId="0" borderId="11" xfId="31" applyNumberFormat="1" applyFont="1" applyFill="1" applyBorder="1" applyAlignment="1">
      <alignment horizontal="right" vertical="center"/>
    </xf>
    <xf numFmtId="166" fontId="29" fillId="26" borderId="13" xfId="31" applyNumberFormat="1" applyFont="1" applyFill="1" applyBorder="1" applyAlignment="1">
      <alignment horizontal="right" vertical="center"/>
    </xf>
    <xf numFmtId="0" fontId="20" fillId="28" borderId="11" xfId="33" applyFont="1" applyFill="1" applyBorder="1" applyAlignment="1">
      <alignment horizontal="left"/>
    </xf>
    <xf numFmtId="166" fontId="28" fillId="28" borderId="10" xfId="31" applyNumberFormat="1" applyFont="1" applyFill="1" applyBorder="1" applyAlignment="1">
      <alignment horizontal="right" vertical="center"/>
    </xf>
    <xf numFmtId="166" fontId="28" fillId="28" borderId="0" xfId="31" applyNumberFormat="1" applyFont="1" applyFill="1" applyBorder="1" applyAlignment="1">
      <alignment horizontal="right" vertical="center"/>
    </xf>
    <xf numFmtId="166" fontId="29" fillId="28" borderId="11" xfId="31" applyNumberFormat="1" applyFont="1" applyFill="1" applyBorder="1" applyAlignment="1">
      <alignment horizontal="right" vertical="center"/>
    </xf>
    <xf numFmtId="166" fontId="29" fillId="25" borderId="13" xfId="31" applyNumberFormat="1" applyFont="1" applyFill="1" applyBorder="1" applyAlignment="1">
      <alignment horizontal="right" vertical="center"/>
    </xf>
    <xf numFmtId="0" fontId="27" fillId="27" borderId="17" xfId="33" applyFont="1" applyFill="1" applyBorder="1" applyAlignment="1">
      <alignment horizontal="left"/>
    </xf>
    <xf numFmtId="166" fontId="29" fillId="27" borderId="12" xfId="31" applyNumberFormat="1" applyFont="1" applyFill="1" applyBorder="1" applyAlignment="1">
      <alignment horizontal="right" vertical="center"/>
    </xf>
    <xf numFmtId="166" fontId="29" fillId="27" borderId="18" xfId="31" applyNumberFormat="1" applyFont="1" applyFill="1" applyBorder="1" applyAlignment="1">
      <alignment horizontal="right" vertical="center"/>
    </xf>
    <xf numFmtId="166" fontId="29" fillId="27" borderId="17" xfId="31" applyNumberFormat="1" applyFont="1" applyFill="1" applyBorder="1" applyAlignment="1">
      <alignment horizontal="right" vertical="center"/>
    </xf>
    <xf numFmtId="0" fontId="18" fillId="29" borderId="0" xfId="33" applyFont="1" applyFill="1" applyBorder="1" applyAlignment="1">
      <alignment horizontal="left"/>
    </xf>
    <xf numFmtId="0" fontId="3" fillId="29" borderId="0" xfId="33" applyFont="1" applyFill="1" applyBorder="1" applyAlignment="1">
      <alignment horizontal="left"/>
    </xf>
    <xf numFmtId="0" fontId="20" fillId="29" borderId="0" xfId="33" applyFont="1" applyFill="1" applyBorder="1" applyAlignment="1">
      <alignment horizontal="left"/>
    </xf>
    <xf numFmtId="0" fontId="27" fillId="29" borderId="0" xfId="33" applyFont="1" applyFill="1" applyBorder="1" applyAlignment="1">
      <alignment horizontal="left"/>
    </xf>
    <xf numFmtId="0" fontId="18" fillId="29" borderId="0" xfId="33" applyFont="1" applyFill="1" applyBorder="1" applyAlignment="1">
      <alignment horizontal="center"/>
    </xf>
    <xf numFmtId="0" fontId="39" fillId="30" borderId="21" xfId="33" applyFont="1" applyFill="1" applyBorder="1"/>
    <xf numFmtId="0" fontId="39" fillId="29" borderId="0" xfId="33" applyFont="1" applyFill="1" applyBorder="1"/>
    <xf numFmtId="0" fontId="39" fillId="29" borderId="0" xfId="33" applyFont="1" applyFill="1" applyBorder="1" applyAlignment="1">
      <alignment horizontal="center" vertical="center" wrapText="1"/>
    </xf>
    <xf numFmtId="0" fontId="40" fillId="29" borderId="0" xfId="33" applyFont="1" applyFill="1" applyBorder="1" applyAlignment="1">
      <alignment horizontal="center" vertical="center" wrapText="1"/>
    </xf>
    <xf numFmtId="0" fontId="40" fillId="24" borderId="15" xfId="33" applyFont="1" applyFill="1" applyBorder="1" applyAlignment="1">
      <alignment horizontal="center" vertical="center"/>
    </xf>
    <xf numFmtId="0" fontId="40" fillId="24" borderId="20" xfId="33" applyFont="1" applyFill="1" applyBorder="1" applyAlignment="1">
      <alignment horizontal="center" vertical="center"/>
    </xf>
    <xf numFmtId="0" fontId="40" fillId="24" borderId="19" xfId="33" applyFont="1" applyFill="1" applyBorder="1" applyAlignment="1">
      <alignment horizontal="center" vertical="center"/>
    </xf>
    <xf numFmtId="0" fontId="39" fillId="30" borderId="22" xfId="33" applyFont="1" applyFill="1" applyBorder="1" applyAlignment="1">
      <alignment horizontal="left"/>
    </xf>
    <xf numFmtId="0" fontId="18" fillId="27" borderId="22" xfId="33" applyFont="1" applyFill="1" applyBorder="1" applyAlignment="1">
      <alignment horizontal="centerContinuous"/>
    </xf>
    <xf numFmtId="0" fontId="18" fillId="27" borderId="24" xfId="33" applyFont="1" applyFill="1" applyBorder="1" applyAlignment="1">
      <alignment horizontal="centerContinuous"/>
    </xf>
    <xf numFmtId="0" fontId="18" fillId="27" borderId="24" xfId="33" applyFont="1" applyFill="1" applyBorder="1" applyAlignment="1"/>
    <xf numFmtId="0" fontId="18" fillId="27" borderId="21" xfId="33" applyFont="1" applyFill="1" applyBorder="1" applyAlignment="1">
      <alignment horizontal="centerContinuous"/>
    </xf>
    <xf numFmtId="166" fontId="23" fillId="27" borderId="22" xfId="33" applyNumberFormat="1" applyFont="1" applyFill="1" applyBorder="1" applyAlignment="1">
      <alignment horizontal="centerContinuous"/>
    </xf>
    <xf numFmtId="166" fontId="23" fillId="27" borderId="24" xfId="33" applyNumberFormat="1" applyFont="1" applyFill="1" applyBorder="1" applyAlignment="1">
      <alignment horizontal="centerContinuous"/>
    </xf>
    <xf numFmtId="166" fontId="23" fillId="27" borderId="24" xfId="33" applyNumberFormat="1" applyFont="1" applyFill="1" applyBorder="1" applyAlignment="1"/>
    <xf numFmtId="166" fontId="23" fillId="27" borderId="21" xfId="33" applyNumberFormat="1" applyFont="1" applyFill="1" applyBorder="1" applyAlignment="1">
      <alignment horizontal="centerContinuous"/>
    </xf>
    <xf numFmtId="0" fontId="27" fillId="0" borderId="11" xfId="33" applyFont="1" applyFill="1" applyBorder="1" applyAlignment="1">
      <alignment horizontal="left"/>
    </xf>
    <xf numFmtId="0" fontId="27" fillId="28" borderId="11" xfId="33" applyFont="1" applyFill="1" applyBorder="1" applyAlignment="1">
      <alignment horizontal="left"/>
    </xf>
    <xf numFmtId="166" fontId="31" fillId="28" borderId="19" xfId="31" applyNumberFormat="1" applyFont="1" applyFill="1" applyBorder="1" applyAlignment="1">
      <alignment horizontal="right" vertical="center"/>
    </xf>
    <xf numFmtId="166" fontId="31" fillId="25" borderId="14" xfId="31" applyNumberFormat="1" applyFont="1" applyFill="1" applyBorder="1" applyAlignment="1">
      <alignment horizontal="right" vertical="center"/>
    </xf>
    <xf numFmtId="166" fontId="31" fillId="0" borderId="10" xfId="31" applyNumberFormat="1" applyFont="1" applyFill="1" applyBorder="1" applyAlignment="1">
      <alignment horizontal="right" vertical="center"/>
    </xf>
    <xf numFmtId="166" fontId="31" fillId="0" borderId="0" xfId="31" applyNumberFormat="1" applyFont="1" applyFill="1" applyBorder="1" applyAlignment="1">
      <alignment horizontal="right" vertical="center"/>
    </xf>
    <xf numFmtId="166" fontId="31" fillId="0" borderId="11" xfId="31" applyNumberFormat="1" applyFont="1" applyFill="1" applyBorder="1" applyAlignment="1">
      <alignment horizontal="right" vertical="center"/>
    </xf>
    <xf numFmtId="166" fontId="31" fillId="26" borderId="13" xfId="31" applyNumberFormat="1" applyFont="1" applyFill="1" applyBorder="1" applyAlignment="1">
      <alignment horizontal="right" vertical="center"/>
    </xf>
    <xf numFmtId="166" fontId="31" fillId="28" borderId="10" xfId="31" applyNumberFormat="1" applyFont="1" applyFill="1" applyBorder="1" applyAlignment="1">
      <alignment horizontal="right" vertical="center"/>
    </xf>
    <xf numFmtId="166" fontId="31" fillId="28" borderId="0" xfId="31" applyNumberFormat="1" applyFont="1" applyFill="1" applyBorder="1" applyAlignment="1">
      <alignment horizontal="right" vertical="center"/>
    </xf>
    <xf numFmtId="166" fontId="31" fillId="28" borderId="11" xfId="31" applyNumberFormat="1" applyFont="1" applyFill="1" applyBorder="1" applyAlignment="1">
      <alignment horizontal="right" vertical="center"/>
    </xf>
    <xf numFmtId="166" fontId="31" fillId="25" borderId="13" xfId="31" applyNumberFormat="1" applyFont="1" applyFill="1" applyBorder="1" applyAlignment="1">
      <alignment horizontal="right" vertical="center"/>
    </xf>
    <xf numFmtId="166" fontId="31" fillId="27" borderId="17" xfId="31" applyNumberFormat="1" applyFont="1" applyFill="1" applyBorder="1" applyAlignment="1">
      <alignment horizontal="right" vertical="center"/>
    </xf>
    <xf numFmtId="166" fontId="31" fillId="27" borderId="16" xfId="31" applyNumberFormat="1" applyFont="1" applyFill="1" applyBorder="1" applyAlignment="1">
      <alignment horizontal="right" vertical="center"/>
    </xf>
    <xf numFmtId="0" fontId="18" fillId="27" borderId="19" xfId="33" applyFont="1" applyFill="1" applyBorder="1" applyAlignment="1">
      <alignment horizontal="left"/>
    </xf>
    <xf numFmtId="0" fontId="40" fillId="24" borderId="22" xfId="33" applyFont="1" applyFill="1" applyBorder="1" applyAlignment="1">
      <alignment horizontal="center" vertical="center"/>
    </xf>
    <xf numFmtId="0" fontId="40" fillId="24" borderId="24" xfId="33" applyFont="1" applyFill="1" applyBorder="1" applyAlignment="1">
      <alignment horizontal="center" vertical="center"/>
    </xf>
    <xf numFmtId="0" fontId="40" fillId="24" borderId="23" xfId="33" applyFont="1" applyFill="1" applyBorder="1" applyAlignment="1">
      <alignment horizontal="center" vertical="center"/>
    </xf>
    <xf numFmtId="0" fontId="21" fillId="28" borderId="19" xfId="33" applyFont="1" applyFill="1" applyBorder="1" applyAlignment="1">
      <alignment horizontal="left"/>
    </xf>
    <xf numFmtId="0" fontId="21" fillId="29" borderId="0" xfId="33" applyFont="1" applyFill="1" applyBorder="1" applyAlignment="1">
      <alignment horizontal="left"/>
    </xf>
    <xf numFmtId="166" fontId="24" fillId="28" borderId="19" xfId="31" applyNumberFormat="1" applyFont="1" applyFill="1" applyBorder="1" applyAlignment="1">
      <alignment horizontal="right" vertical="center"/>
    </xf>
    <xf numFmtId="0" fontId="21" fillId="28" borderId="11" xfId="33" applyFont="1" applyFill="1" applyBorder="1" applyAlignment="1">
      <alignment horizontal="left"/>
    </xf>
    <xf numFmtId="166" fontId="24" fillId="28" borderId="11" xfId="31" applyNumberFormat="1" applyFont="1" applyFill="1" applyBorder="1" applyAlignment="1">
      <alignment horizontal="right" vertical="center"/>
    </xf>
    <xf numFmtId="0" fontId="18" fillId="25" borderId="10" xfId="33" applyFont="1" applyFill="1" applyBorder="1" applyAlignment="1">
      <alignment horizontal="left" wrapText="1"/>
    </xf>
    <xf numFmtId="0" fontId="18" fillId="25" borderId="10" xfId="33" applyFont="1" applyFill="1" applyBorder="1" applyAlignment="1">
      <alignment horizontal="center"/>
    </xf>
    <xf numFmtId="0" fontId="27" fillId="27" borderId="32" xfId="33" applyFont="1" applyFill="1" applyBorder="1" applyAlignment="1">
      <alignment horizontal="left"/>
    </xf>
    <xf numFmtId="166" fontId="29" fillId="27" borderId="31" xfId="31" applyNumberFormat="1" applyFont="1" applyFill="1" applyBorder="1" applyAlignment="1">
      <alignment horizontal="right" vertical="center"/>
    </xf>
    <xf numFmtId="166" fontId="29" fillId="27" borderId="33" xfId="31" applyNumberFormat="1" applyFont="1" applyFill="1" applyBorder="1" applyAlignment="1">
      <alignment horizontal="right" vertical="center"/>
    </xf>
    <xf numFmtId="166" fontId="29" fillId="27" borderId="32" xfId="31" applyNumberFormat="1" applyFont="1" applyFill="1" applyBorder="1" applyAlignment="1">
      <alignment horizontal="right" vertical="center"/>
    </xf>
    <xf numFmtId="166" fontId="29" fillId="27" borderId="34" xfId="31" applyNumberFormat="1" applyFont="1" applyFill="1" applyBorder="1" applyAlignment="1">
      <alignment horizontal="right" vertical="center"/>
    </xf>
    <xf numFmtId="166" fontId="31" fillId="27" borderId="31" xfId="31" applyNumberFormat="1" applyFont="1" applyFill="1" applyBorder="1" applyAlignment="1">
      <alignment horizontal="right" vertical="center"/>
    </xf>
    <xf numFmtId="166" fontId="23" fillId="27" borderId="31" xfId="31" applyNumberFormat="1" applyFont="1" applyFill="1" applyBorder="1" applyAlignment="1">
      <alignment horizontal="right" vertical="center"/>
    </xf>
    <xf numFmtId="166" fontId="23" fillId="27" borderId="33" xfId="31" applyNumberFormat="1" applyFont="1" applyFill="1" applyBorder="1" applyAlignment="1">
      <alignment horizontal="right" vertical="center"/>
    </xf>
    <xf numFmtId="166" fontId="23" fillId="27" borderId="32" xfId="31" applyNumberFormat="1" applyFont="1" applyFill="1" applyBorder="1" applyAlignment="1">
      <alignment horizontal="right" vertical="center"/>
    </xf>
    <xf numFmtId="166" fontId="23" fillId="27" borderId="34" xfId="31" applyNumberFormat="1" applyFont="1" applyFill="1" applyBorder="1" applyAlignment="1">
      <alignment horizontal="right" vertical="center"/>
    </xf>
    <xf numFmtId="166" fontId="38" fillId="29" borderId="0" xfId="31" applyNumberFormat="1" applyFont="1" applyFill="1" applyBorder="1" applyAlignment="1">
      <alignment horizontal="right" vertical="center"/>
    </xf>
    <xf numFmtId="0" fontId="22" fillId="29" borderId="0" xfId="33" applyFont="1" applyFill="1" applyBorder="1" applyAlignment="1">
      <alignment horizontal="left"/>
    </xf>
    <xf numFmtId="166" fontId="24" fillId="29" borderId="0" xfId="31" applyNumberFormat="1" applyFont="1" applyFill="1" applyBorder="1" applyAlignment="1">
      <alignment horizontal="right" vertical="center"/>
    </xf>
    <xf numFmtId="166" fontId="32" fillId="27" borderId="15" xfId="31" applyNumberFormat="1" applyFont="1" applyFill="1" applyBorder="1" applyAlignment="1">
      <alignment horizontal="right" vertical="center"/>
    </xf>
    <xf numFmtId="166" fontId="32" fillId="27" borderId="20" xfId="31" applyNumberFormat="1" applyFont="1" applyFill="1" applyBorder="1" applyAlignment="1">
      <alignment horizontal="right" vertical="center"/>
    </xf>
    <xf numFmtId="166" fontId="32" fillId="25" borderId="10" xfId="31" applyNumberFormat="1" applyFont="1" applyFill="1" applyBorder="1" applyAlignment="1">
      <alignment horizontal="right" vertical="center"/>
    </xf>
    <xf numFmtId="166" fontId="32" fillId="25" borderId="0" xfId="31" applyNumberFormat="1" applyFont="1" applyFill="1" applyBorder="1" applyAlignment="1">
      <alignment horizontal="right" vertical="center"/>
    </xf>
    <xf numFmtId="166" fontId="26" fillId="27" borderId="19" xfId="31" applyNumberFormat="1" applyFont="1" applyFill="1" applyBorder="1" applyAlignment="1">
      <alignment horizontal="right" vertical="center"/>
    </xf>
    <xf numFmtId="166" fontId="26" fillId="25" borderId="11" xfId="31" applyNumberFormat="1" applyFont="1" applyFill="1" applyBorder="1" applyAlignment="1">
      <alignment horizontal="right" vertical="center"/>
    </xf>
    <xf numFmtId="166" fontId="26" fillId="27" borderId="14" xfId="31" applyNumberFormat="1" applyFont="1" applyFill="1" applyBorder="1" applyAlignment="1">
      <alignment horizontal="right" vertical="center"/>
    </xf>
    <xf numFmtId="166" fontId="26" fillId="25" borderId="13" xfId="31" applyNumberFormat="1" applyFont="1" applyFill="1" applyBorder="1" applyAlignment="1">
      <alignment horizontal="right" vertical="center"/>
    </xf>
    <xf numFmtId="0" fontId="25" fillId="27" borderId="15" xfId="33" applyFont="1" applyFill="1" applyBorder="1" applyAlignment="1">
      <alignment horizontal="left"/>
    </xf>
    <xf numFmtId="0" fontId="34" fillId="29" borderId="0" xfId="33" applyFont="1" applyFill="1" applyBorder="1" applyAlignment="1">
      <alignment vertical="center"/>
    </xf>
    <xf numFmtId="0" fontId="41" fillId="30" borderId="0" xfId="33" applyFont="1" applyFill="1" applyBorder="1" applyAlignment="1">
      <alignment horizontal="centerContinuous" vertical="center"/>
    </xf>
    <xf numFmtId="0" fontId="42" fillId="29" borderId="0" xfId="33" applyFont="1" applyFill="1" applyBorder="1" applyAlignment="1">
      <alignment horizontal="left"/>
    </xf>
    <xf numFmtId="0" fontId="27" fillId="29" borderId="15" xfId="33" applyFont="1" applyFill="1" applyBorder="1" applyAlignment="1">
      <alignment horizontal="left"/>
    </xf>
    <xf numFmtId="0" fontId="20" fillId="29" borderId="10" xfId="33" applyFont="1" applyFill="1" applyBorder="1" applyAlignment="1">
      <alignment horizontal="left"/>
    </xf>
    <xf numFmtId="0" fontId="27" fillId="29" borderId="10" xfId="33" applyFont="1" applyFill="1" applyBorder="1" applyAlignment="1">
      <alignment horizontal="left"/>
    </xf>
    <xf numFmtId="0" fontId="27" fillId="29" borderId="12" xfId="33" applyFont="1" applyFill="1" applyBorder="1" applyAlignment="1">
      <alignment horizontal="left"/>
    </xf>
    <xf numFmtId="0" fontId="22" fillId="29" borderId="36" xfId="33" applyFont="1" applyFill="1" applyBorder="1" applyAlignment="1">
      <alignment horizontal="left"/>
    </xf>
    <xf numFmtId="0" fontId="21" fillId="29" borderId="10" xfId="33" applyFont="1" applyFill="1" applyBorder="1" applyAlignment="1">
      <alignment horizontal="left"/>
    </xf>
    <xf numFmtId="0" fontId="18" fillId="29" borderId="15" xfId="33" applyFont="1" applyFill="1" applyBorder="1" applyAlignment="1">
      <alignment horizontal="left"/>
    </xf>
    <xf numFmtId="0" fontId="3" fillId="29" borderId="10" xfId="33" applyFont="1" applyFill="1" applyBorder="1" applyAlignment="1">
      <alignment horizontal="left"/>
    </xf>
    <xf numFmtId="0" fontId="18" fillId="29" borderId="10" xfId="33" applyFont="1" applyFill="1" applyBorder="1" applyAlignment="1">
      <alignment horizontal="left"/>
    </xf>
    <xf numFmtId="0" fontId="18" fillId="29" borderId="31" xfId="33" applyFont="1" applyFill="1" applyBorder="1" applyAlignment="1">
      <alignment horizontal="left"/>
    </xf>
    <xf numFmtId="0" fontId="18" fillId="29" borderId="12" xfId="33" applyFont="1" applyFill="1" applyBorder="1" applyAlignment="1">
      <alignment horizontal="left"/>
    </xf>
    <xf numFmtId="0" fontId="22" fillId="29" borderId="10" xfId="33" applyFont="1" applyFill="1" applyBorder="1" applyAlignment="1">
      <alignment horizontal="left"/>
    </xf>
    <xf numFmtId="0" fontId="27" fillId="29" borderId="31" xfId="33" applyFont="1" applyFill="1" applyBorder="1" applyAlignment="1">
      <alignment horizontal="left"/>
    </xf>
    <xf numFmtId="0" fontId="18" fillId="29" borderId="15" xfId="33" quotePrefix="1" applyFont="1" applyFill="1" applyBorder="1" applyAlignment="1">
      <alignment horizontal="left"/>
    </xf>
    <xf numFmtId="0" fontId="27" fillId="29" borderId="15" xfId="33" quotePrefix="1" applyFont="1" applyFill="1" applyBorder="1" applyAlignment="1">
      <alignment horizontal="left"/>
    </xf>
    <xf numFmtId="0" fontId="18" fillId="0" borderId="37" xfId="33" applyFont="1" applyFill="1" applyBorder="1" applyAlignment="1">
      <alignment horizontal="left"/>
    </xf>
    <xf numFmtId="0" fontId="18" fillId="0" borderId="38" xfId="33" applyFont="1" applyFill="1" applyBorder="1" applyAlignment="1">
      <alignment horizontal="left"/>
    </xf>
    <xf numFmtId="0" fontId="18" fillId="0" borderId="40" xfId="33" applyFont="1" applyFill="1" applyBorder="1" applyAlignment="1">
      <alignment horizontal="left"/>
    </xf>
    <xf numFmtId="0" fontId="36" fillId="31" borderId="28" xfId="0" applyFont="1" applyFill="1" applyBorder="1"/>
    <xf numFmtId="0" fontId="0" fillId="31" borderId="25" xfId="0" applyFill="1" applyBorder="1"/>
    <xf numFmtId="0" fontId="18" fillId="27" borderId="23" xfId="33" applyFont="1" applyFill="1" applyBorder="1" applyAlignment="1">
      <alignment horizontal="left" wrapText="1"/>
    </xf>
    <xf numFmtId="0" fontId="22" fillId="29" borderId="0" xfId="33" applyFont="1" applyFill="1" applyBorder="1" applyAlignment="1" applyProtection="1">
      <alignment horizontal="left"/>
      <protection locked="0"/>
    </xf>
    <xf numFmtId="166" fontId="32" fillId="27" borderId="19" xfId="31" applyNumberFormat="1" applyFont="1" applyFill="1" applyBorder="1" applyAlignment="1" applyProtection="1">
      <alignment horizontal="right" vertical="center"/>
    </xf>
    <xf numFmtId="166" fontId="32" fillId="25" borderId="11" xfId="31" applyNumberFormat="1" applyFont="1" applyFill="1" applyBorder="1" applyAlignment="1" applyProtection="1">
      <alignment horizontal="right" vertical="center"/>
    </xf>
    <xf numFmtId="0" fontId="2" fillId="0" borderId="0" xfId="0" applyFont="1"/>
    <xf numFmtId="0" fontId="35" fillId="0" borderId="29" xfId="0" applyFont="1" applyBorder="1"/>
    <xf numFmtId="0" fontId="35" fillId="0" borderId="39" xfId="0" applyFont="1" applyBorder="1"/>
    <xf numFmtId="0" fontId="2" fillId="0" borderId="41" xfId="0" applyFont="1" applyBorder="1"/>
    <xf numFmtId="0" fontId="18" fillId="0" borderId="42" xfId="33" applyFont="1" applyFill="1" applyBorder="1" applyAlignment="1">
      <alignment horizontal="left"/>
    </xf>
    <xf numFmtId="0" fontId="2" fillId="0" borderId="43" xfId="0" applyFont="1" applyFill="1" applyBorder="1"/>
    <xf numFmtId="0" fontId="18" fillId="0" borderId="22" xfId="33" quotePrefix="1" applyFont="1" applyFill="1" applyBorder="1" applyAlignment="1">
      <alignment horizontal="left"/>
    </xf>
    <xf numFmtId="0" fontId="35" fillId="0" borderId="21" xfId="0" applyFont="1" applyBorder="1"/>
    <xf numFmtId="0" fontId="27" fillId="0" borderId="22" xfId="33" quotePrefix="1" applyFont="1" applyFill="1" applyBorder="1" applyAlignment="1">
      <alignment horizontal="left"/>
    </xf>
    <xf numFmtId="0" fontId="18" fillId="0" borderId="22" xfId="33" applyFont="1" applyFill="1" applyBorder="1" applyAlignment="1">
      <alignment horizontal="left"/>
    </xf>
    <xf numFmtId="0" fontId="2" fillId="0" borderId="21" xfId="0" applyFont="1" applyBorder="1" applyAlignment="1">
      <alignment wrapText="1"/>
    </xf>
    <xf numFmtId="0" fontId="27" fillId="0" borderId="22" xfId="33" applyFont="1" applyFill="1" applyBorder="1" applyAlignment="1">
      <alignment horizontal="left"/>
    </xf>
    <xf numFmtId="0" fontId="27" fillId="0" borderId="15" xfId="33" quotePrefix="1" applyFont="1" applyFill="1" applyBorder="1" applyAlignment="1">
      <alignment horizontal="left"/>
    </xf>
    <xf numFmtId="0" fontId="35" fillId="0" borderId="14" xfId="0" applyFont="1" applyBorder="1"/>
    <xf numFmtId="0" fontId="27" fillId="0" borderId="12" xfId="33" quotePrefix="1" applyFont="1" applyFill="1" applyBorder="1" applyAlignment="1">
      <alignment horizontal="left"/>
    </xf>
    <xf numFmtId="0" fontId="36" fillId="0" borderId="16" xfId="0" applyFont="1" applyBorder="1"/>
    <xf numFmtId="0" fontId="2" fillId="0" borderId="16" xfId="0" applyFont="1" applyBorder="1"/>
    <xf numFmtId="0" fontId="0" fillId="0" borderId="14" xfId="0" applyFill="1" applyBorder="1"/>
    <xf numFmtId="0" fontId="35" fillId="0" borderId="16" xfId="0" applyFont="1" applyBorder="1"/>
    <xf numFmtId="0" fontId="2" fillId="0" borderId="0" xfId="0" applyFont="1" applyFill="1" applyBorder="1" applyAlignment="1">
      <alignment wrapText="1"/>
    </xf>
    <xf numFmtId="0" fontId="2" fillId="0" borderId="14" xfId="0" applyFont="1" applyBorder="1"/>
    <xf numFmtId="0" fontId="39" fillId="32" borderId="15" xfId="33" applyFont="1" applyFill="1" applyBorder="1" applyAlignment="1">
      <alignment horizontal="centerContinuous" vertical="center"/>
    </xf>
    <xf numFmtId="0" fontId="39" fillId="32" borderId="14" xfId="33" applyFont="1" applyFill="1" applyBorder="1" applyAlignment="1">
      <alignment horizontal="centerContinuous" vertical="center"/>
    </xf>
    <xf numFmtId="0" fontId="40" fillId="24" borderId="12" xfId="33" applyFont="1" applyFill="1" applyBorder="1" applyAlignment="1">
      <alignment horizontal="centerContinuous" vertical="center"/>
    </xf>
    <xf numFmtId="0" fontId="40" fillId="24" borderId="16" xfId="33" applyFont="1" applyFill="1" applyBorder="1" applyAlignment="1">
      <alignment horizontal="centerContinuous" vertical="center"/>
    </xf>
    <xf numFmtId="166" fontId="24" fillId="0" borderId="13" xfId="31" applyNumberFormat="1" applyFont="1" applyFill="1" applyBorder="1" applyAlignment="1">
      <alignment horizontal="right" vertical="center"/>
    </xf>
    <xf numFmtId="166" fontId="24" fillId="28" borderId="13" xfId="31" applyNumberFormat="1" applyFont="1" applyFill="1" applyBorder="1" applyAlignment="1">
      <alignment horizontal="right" vertical="center"/>
    </xf>
    <xf numFmtId="0" fontId="25" fillId="27" borderId="19" xfId="33" applyFont="1" applyFill="1" applyBorder="1" applyAlignment="1">
      <alignment horizontal="left"/>
    </xf>
    <xf numFmtId="166" fontId="32" fillId="27" borderId="20" xfId="31" applyNumberFormat="1" applyFont="1" applyFill="1" applyBorder="1" applyAlignment="1" applyProtection="1">
      <alignment horizontal="right" vertical="center"/>
    </xf>
    <xf numFmtId="0" fontId="3" fillId="25" borderId="11" xfId="33" applyFont="1" applyFill="1" applyBorder="1" applyAlignment="1">
      <alignment horizontal="left"/>
    </xf>
    <xf numFmtId="166" fontId="32" fillId="25" borderId="0" xfId="31" applyNumberFormat="1" applyFont="1" applyFill="1" applyBorder="1" applyAlignment="1" applyProtection="1">
      <alignment horizontal="right" vertical="center"/>
    </xf>
    <xf numFmtId="0" fontId="3" fillId="27" borderId="11" xfId="33" applyFont="1" applyFill="1" applyBorder="1" applyAlignment="1">
      <alignment horizontal="left"/>
    </xf>
    <xf numFmtId="0" fontId="18" fillId="27" borderId="11" xfId="33" applyFont="1" applyFill="1" applyBorder="1" applyAlignment="1">
      <alignment horizontal="left"/>
    </xf>
    <xf numFmtId="166" fontId="32" fillId="27" borderId="0" xfId="31" applyNumberFormat="1" applyFont="1" applyFill="1" applyBorder="1" applyAlignment="1" applyProtection="1">
      <alignment horizontal="right" vertical="center"/>
    </xf>
    <xf numFmtId="166" fontId="32" fillId="27" borderId="11" xfId="31" applyNumberFormat="1" applyFont="1" applyFill="1" applyBorder="1" applyAlignment="1" applyProtection="1">
      <alignment horizontal="right" vertical="center"/>
    </xf>
    <xf numFmtId="0" fontId="3" fillId="27" borderId="10" xfId="33" applyFont="1" applyFill="1" applyBorder="1" applyAlignment="1">
      <alignment horizontal="left"/>
    </xf>
    <xf numFmtId="166" fontId="32" fillId="27" borderId="10" xfId="31" applyNumberFormat="1" applyFont="1" applyFill="1" applyBorder="1" applyAlignment="1">
      <alignment horizontal="right" vertical="center"/>
    </xf>
    <xf numFmtId="166" fontId="32" fillId="27" borderId="0" xfId="31" applyNumberFormat="1" applyFont="1" applyFill="1" applyBorder="1" applyAlignment="1">
      <alignment horizontal="right" vertical="center"/>
    </xf>
    <xf numFmtId="166" fontId="26" fillId="27" borderId="11" xfId="31" applyNumberFormat="1" applyFont="1" applyFill="1" applyBorder="1" applyAlignment="1">
      <alignment horizontal="right" vertical="center"/>
    </xf>
    <xf numFmtId="166" fontId="26" fillId="27" borderId="13" xfId="31" applyNumberFormat="1" applyFont="1" applyFill="1" applyBorder="1" applyAlignment="1">
      <alignment horizontal="right" vertical="center"/>
    </xf>
    <xf numFmtId="0" fontId="25" fillId="27" borderId="22" xfId="33" applyFont="1" applyFill="1" applyBorder="1" applyAlignment="1">
      <alignment horizontal="left" vertical="center"/>
    </xf>
    <xf numFmtId="166" fontId="31" fillId="28" borderId="44" xfId="31" applyNumberFormat="1" applyFont="1" applyFill="1" applyBorder="1" applyAlignment="1">
      <alignment horizontal="right" vertical="center"/>
    </xf>
    <xf numFmtId="166" fontId="31" fillId="0" borderId="13" xfId="31" applyNumberFormat="1" applyFont="1" applyFill="1" applyBorder="1" applyAlignment="1">
      <alignment horizontal="right" vertical="center"/>
    </xf>
    <xf numFmtId="166" fontId="31" fillId="28" borderId="13" xfId="31" applyNumberFormat="1" applyFont="1" applyFill="1" applyBorder="1" applyAlignment="1">
      <alignment horizontal="right" vertical="center"/>
    </xf>
    <xf numFmtId="0" fontId="30" fillId="29" borderId="11" xfId="33" applyFont="1" applyFill="1" applyBorder="1" applyAlignment="1">
      <alignment horizontal="left"/>
    </xf>
    <xf numFmtId="0" fontId="27" fillId="29" borderId="11" xfId="33" applyFont="1" applyFill="1" applyBorder="1" applyAlignment="1">
      <alignment horizontal="left"/>
    </xf>
    <xf numFmtId="0" fontId="2" fillId="0" borderId="21" xfId="0" applyFont="1" applyBorder="1"/>
    <xf numFmtId="0" fontId="18" fillId="0" borderId="11" xfId="33" applyFont="1" applyFill="1" applyBorder="1" applyAlignment="1">
      <alignment horizontal="left"/>
    </xf>
    <xf numFmtId="166" fontId="24" fillId="28" borderId="14" xfId="31" applyNumberFormat="1" applyFont="1" applyFill="1" applyBorder="1" applyAlignment="1">
      <alignment horizontal="right" vertical="center"/>
    </xf>
    <xf numFmtId="166" fontId="24" fillId="0" borderId="17" xfId="31" applyNumberFormat="1" applyFont="1" applyFill="1" applyBorder="1" applyAlignment="1">
      <alignment horizontal="right" vertical="center"/>
    </xf>
    <xf numFmtId="0" fontId="21" fillId="0" borderId="17" xfId="33" applyFont="1" applyFill="1" applyBorder="1" applyAlignment="1">
      <alignment horizontal="left"/>
    </xf>
    <xf numFmtId="166" fontId="32" fillId="27" borderId="10" xfId="31" applyNumberFormat="1" applyFont="1" applyFill="1" applyBorder="1" applyAlignment="1" applyProtection="1">
      <alignment horizontal="right" vertical="center"/>
    </xf>
    <xf numFmtId="0" fontId="18" fillId="25" borderId="17" xfId="33" applyFont="1" applyFill="1" applyBorder="1" applyAlignment="1">
      <alignment horizontal="left"/>
    </xf>
    <xf numFmtId="166" fontId="32" fillId="25" borderId="18" xfId="31" applyNumberFormat="1" applyFont="1" applyFill="1" applyBorder="1" applyAlignment="1" applyProtection="1">
      <alignment horizontal="right" vertical="center"/>
    </xf>
    <xf numFmtId="166" fontId="32" fillId="25" borderId="17" xfId="31" applyNumberFormat="1" applyFont="1" applyFill="1" applyBorder="1" applyAlignment="1" applyProtection="1">
      <alignment horizontal="right" vertical="center"/>
    </xf>
    <xf numFmtId="166" fontId="31" fillId="27" borderId="33" xfId="31" applyNumberFormat="1" applyFont="1" applyFill="1" applyBorder="1" applyAlignment="1">
      <alignment horizontal="right" vertical="center"/>
    </xf>
    <xf numFmtId="166" fontId="31" fillId="27" borderId="32" xfId="31" applyNumberFormat="1" applyFont="1" applyFill="1" applyBorder="1" applyAlignment="1">
      <alignment horizontal="right" vertical="center"/>
    </xf>
    <xf numFmtId="166" fontId="31" fillId="27" borderId="34" xfId="31" applyNumberFormat="1" applyFont="1" applyFill="1" applyBorder="1" applyAlignment="1">
      <alignment horizontal="right" vertical="center"/>
    </xf>
    <xf numFmtId="166" fontId="38" fillId="28" borderId="15" xfId="31" applyNumberFormat="1" applyFont="1" applyFill="1" applyBorder="1" applyAlignment="1">
      <alignment horizontal="right" vertical="center"/>
    </xf>
    <xf numFmtId="166" fontId="38" fillId="28" borderId="20" xfId="31" applyNumberFormat="1" applyFont="1" applyFill="1" applyBorder="1" applyAlignment="1">
      <alignment horizontal="right" vertical="center"/>
    </xf>
    <xf numFmtId="166" fontId="38" fillId="0" borderId="10" xfId="31" applyNumberFormat="1" applyFont="1" applyFill="1" applyBorder="1" applyAlignment="1">
      <alignment horizontal="right" vertical="center"/>
    </xf>
    <xf numFmtId="166" fontId="38" fillId="0" borderId="0" xfId="31" applyNumberFormat="1" applyFont="1" applyFill="1" applyBorder="1" applyAlignment="1">
      <alignment horizontal="right" vertical="center"/>
    </xf>
    <xf numFmtId="166" fontId="38" fillId="28" borderId="10" xfId="31" applyNumberFormat="1" applyFont="1" applyFill="1" applyBorder="1" applyAlignment="1">
      <alignment horizontal="right" vertical="center"/>
    </xf>
    <xf numFmtId="166" fontId="38" fillId="28" borderId="0" xfId="31" applyNumberFormat="1" applyFont="1" applyFill="1" applyBorder="1" applyAlignment="1">
      <alignment horizontal="right" vertical="center"/>
    </xf>
    <xf numFmtId="166" fontId="38" fillId="0" borderId="18" xfId="31" applyNumberFormat="1" applyFont="1" applyFill="1" applyBorder="1" applyAlignment="1">
      <alignment horizontal="right" vertical="center"/>
    </xf>
    <xf numFmtId="166" fontId="32" fillId="27" borderId="15" xfId="31" applyNumberFormat="1" applyFont="1" applyFill="1" applyBorder="1" applyAlignment="1" applyProtection="1">
      <alignment horizontal="right" vertical="center"/>
    </xf>
    <xf numFmtId="166" fontId="32" fillId="27" borderId="14" xfId="31" applyNumberFormat="1" applyFont="1" applyFill="1" applyBorder="1" applyAlignment="1" applyProtection="1">
      <alignment horizontal="right" vertical="center"/>
    </xf>
    <xf numFmtId="166" fontId="32" fillId="25" borderId="10" xfId="31" applyNumberFormat="1" applyFont="1" applyFill="1" applyBorder="1" applyAlignment="1" applyProtection="1">
      <alignment horizontal="right" vertical="center"/>
    </xf>
    <xf numFmtId="166" fontId="32" fillId="25" borderId="13" xfId="31" applyNumberFormat="1" applyFont="1" applyFill="1" applyBorder="1" applyAlignment="1" applyProtection="1">
      <alignment horizontal="right" vertical="center"/>
    </xf>
    <xf numFmtId="166" fontId="32" fillId="27" borderId="13" xfId="31" applyNumberFormat="1" applyFont="1" applyFill="1" applyBorder="1" applyAlignment="1" applyProtection="1">
      <alignment horizontal="right" vertical="center"/>
    </xf>
    <xf numFmtId="166" fontId="32" fillId="25" borderId="12" xfId="31" applyNumberFormat="1" applyFont="1" applyFill="1" applyBorder="1" applyAlignment="1" applyProtection="1">
      <alignment horizontal="right" vertical="center"/>
    </xf>
    <xf numFmtId="166" fontId="32" fillId="25" borderId="16" xfId="31" applyNumberFormat="1" applyFont="1" applyFill="1" applyBorder="1" applyAlignment="1" applyProtection="1">
      <alignment horizontal="right" vertical="center"/>
    </xf>
    <xf numFmtId="0" fontId="3" fillId="27" borderId="12" xfId="33" applyFont="1" applyFill="1" applyBorder="1" applyAlignment="1">
      <alignment horizontal="left"/>
    </xf>
    <xf numFmtId="166" fontId="32" fillId="25" borderId="12" xfId="31" applyNumberFormat="1" applyFont="1" applyFill="1" applyBorder="1" applyAlignment="1">
      <alignment horizontal="right" vertical="center"/>
    </xf>
    <xf numFmtId="166" fontId="32" fillId="25" borderId="18" xfId="31" applyNumberFormat="1" applyFont="1" applyFill="1" applyBorder="1" applyAlignment="1">
      <alignment horizontal="right" vertical="center"/>
    </xf>
    <xf numFmtId="166" fontId="26" fillId="25" borderId="17" xfId="31" applyNumberFormat="1" applyFont="1" applyFill="1" applyBorder="1" applyAlignment="1">
      <alignment horizontal="right" vertical="center"/>
    </xf>
    <xf numFmtId="166" fontId="26" fillId="25" borderId="16" xfId="31" applyNumberFormat="1" applyFont="1" applyFill="1" applyBorder="1" applyAlignment="1">
      <alignment horizontal="right" vertical="center"/>
    </xf>
    <xf numFmtId="0" fontId="44" fillId="30" borderId="0" xfId="33" applyFont="1" applyFill="1" applyBorder="1" applyAlignment="1">
      <alignment horizontal="centerContinuous" vertical="center"/>
    </xf>
    <xf numFmtId="0" fontId="25" fillId="29" borderId="0" xfId="33" applyFont="1" applyFill="1" applyBorder="1"/>
    <xf numFmtId="0" fontId="45" fillId="29" borderId="0" xfId="33" applyFont="1" applyFill="1" applyBorder="1"/>
    <xf numFmtId="0" fontId="46" fillId="29" borderId="0" xfId="33" applyFont="1" applyFill="1" applyBorder="1"/>
    <xf numFmtId="0" fontId="25" fillId="29" borderId="0" xfId="33" applyFont="1" applyFill="1" applyBorder="1" applyAlignment="1">
      <alignment vertical="center"/>
    </xf>
    <xf numFmtId="0" fontId="25" fillId="29" borderId="0" xfId="33" applyFont="1" applyFill="1" applyBorder="1" applyAlignment="1">
      <alignment horizontal="center" vertical="center"/>
    </xf>
    <xf numFmtId="0" fontId="45" fillId="29" borderId="0" xfId="33" applyFont="1" applyFill="1" applyBorder="1" applyAlignment="1">
      <alignment horizontal="center" vertical="center"/>
    </xf>
    <xf numFmtId="0" fontId="45" fillId="29" borderId="0" xfId="33" applyFont="1" applyFill="1" applyBorder="1" applyAlignment="1">
      <alignment vertical="center"/>
    </xf>
    <xf numFmtId="0" fontId="47" fillId="29" borderId="0" xfId="33" applyFont="1" applyFill="1" applyBorder="1"/>
    <xf numFmtId="0" fontId="47" fillId="29" borderId="0" xfId="33" applyFont="1" applyFill="1" applyBorder="1" applyAlignment="1">
      <alignment vertical="center"/>
    </xf>
    <xf numFmtId="0" fontId="25" fillId="29" borderId="0" xfId="33" applyFont="1" applyFill="1" applyBorder="1" applyAlignment="1">
      <alignment horizontal="left"/>
    </xf>
    <xf numFmtId="0" fontId="45" fillId="29" borderId="0" xfId="33" applyFont="1" applyFill="1" applyBorder="1" applyAlignment="1">
      <alignment horizontal="left"/>
    </xf>
    <xf numFmtId="0" fontId="48" fillId="29" borderId="0" xfId="33" applyFont="1" applyFill="1" applyBorder="1" applyAlignment="1">
      <alignment horizontal="left"/>
    </xf>
    <xf numFmtId="0" fontId="48" fillId="29" borderId="0" xfId="33" applyFont="1" applyFill="1" applyBorder="1"/>
    <xf numFmtId="0" fontId="30" fillId="29" borderId="0" xfId="33" applyFont="1" applyFill="1" applyBorder="1" applyAlignment="1">
      <alignment horizontal="left"/>
    </xf>
    <xf numFmtId="0" fontId="30" fillId="29" borderId="0" xfId="33" applyFont="1" applyFill="1" applyBorder="1"/>
    <xf numFmtId="0" fontId="49" fillId="29" borderId="0" xfId="33" applyFont="1" applyFill="1" applyBorder="1" applyAlignment="1">
      <alignment horizontal="left"/>
    </xf>
    <xf numFmtId="0" fontId="49" fillId="29" borderId="0" xfId="33" applyFont="1" applyFill="1" applyBorder="1"/>
    <xf numFmtId="3" fontId="45" fillId="29" borderId="0" xfId="33" applyNumberFormat="1" applyFont="1" applyFill="1" applyBorder="1"/>
    <xf numFmtId="3" fontId="25" fillId="29" borderId="0" xfId="33" applyNumberFormat="1" applyFont="1" applyFill="1" applyBorder="1"/>
    <xf numFmtId="3" fontId="30" fillId="29" borderId="0" xfId="33" applyNumberFormat="1" applyFont="1" applyFill="1" applyBorder="1"/>
    <xf numFmtId="0" fontId="22" fillId="29" borderId="12" xfId="33" applyFont="1" applyFill="1" applyBorder="1" applyAlignment="1">
      <alignment horizontal="left"/>
    </xf>
    <xf numFmtId="0" fontId="22" fillId="29" borderId="13" xfId="33" applyFont="1" applyFill="1" applyBorder="1" applyAlignment="1" applyProtection="1">
      <alignment horizontal="left"/>
      <protection locked="0"/>
    </xf>
    <xf numFmtId="0" fontId="3" fillId="25" borderId="17" xfId="33" applyFont="1" applyFill="1" applyBorder="1" applyAlignment="1">
      <alignment horizontal="left"/>
    </xf>
    <xf numFmtId="0" fontId="25" fillId="29" borderId="0" xfId="33" applyFont="1" applyFill="1" applyBorder="1" applyAlignment="1">
      <alignment horizontal="centerContinuous"/>
    </xf>
    <xf numFmtId="165" fontId="45" fillId="29" borderId="0" xfId="31" applyNumberFormat="1" applyFont="1" applyFill="1" applyBorder="1" applyAlignment="1">
      <alignment horizontal="right" vertical="center"/>
    </xf>
    <xf numFmtId="165" fontId="25" fillId="29" borderId="0" xfId="31" applyNumberFormat="1" applyFont="1" applyFill="1" applyBorder="1" applyAlignment="1">
      <alignment horizontal="right" vertical="center"/>
    </xf>
    <xf numFmtId="0" fontId="50" fillId="30" borderId="26" xfId="33" applyFont="1" applyFill="1" applyBorder="1" applyAlignment="1"/>
    <xf numFmtId="0" fontId="50" fillId="30" borderId="29" xfId="33" applyFont="1" applyFill="1" applyBorder="1" applyAlignment="1">
      <alignment horizontal="right"/>
    </xf>
    <xf numFmtId="0" fontId="34" fillId="0" borderId="26" xfId="33" applyFont="1" applyFill="1" applyBorder="1" applyAlignment="1"/>
    <xf numFmtId="0" fontId="25" fillId="0" borderId="30" xfId="33" applyFont="1" applyFill="1" applyBorder="1" applyAlignment="1">
      <alignment horizontal="right"/>
    </xf>
    <xf numFmtId="0" fontId="25" fillId="29" borderId="0" xfId="33" applyFont="1" applyFill="1" applyBorder="1" applyAlignment="1">
      <alignment horizontal="center"/>
    </xf>
    <xf numFmtId="0" fontId="34" fillId="0" borderId="27" xfId="33" applyFont="1" applyFill="1" applyBorder="1" applyAlignment="1"/>
    <xf numFmtId="0" fontId="25" fillId="0" borderId="0" xfId="33" applyFont="1" applyFill="1" applyBorder="1" applyAlignment="1">
      <alignment horizontal="right"/>
    </xf>
    <xf numFmtId="0" fontId="34" fillId="0" borderId="28" xfId="33" applyFont="1" applyFill="1" applyBorder="1" applyAlignment="1"/>
    <xf numFmtId="0" fontId="25" fillId="0" borderId="25" xfId="33" applyFont="1" applyFill="1" applyBorder="1" applyAlignment="1">
      <alignment horizontal="right"/>
    </xf>
    <xf numFmtId="166" fontId="51" fillId="28" borderId="10" xfId="31" applyNumberFormat="1" applyFont="1" applyFill="1" applyBorder="1" applyAlignment="1">
      <alignment horizontal="right" vertical="center"/>
    </xf>
    <xf numFmtId="166" fontId="52" fillId="0" borderId="10" xfId="31" applyNumberFormat="1" applyFont="1" applyFill="1" applyBorder="1" applyAlignment="1">
      <alignment horizontal="right" vertical="center"/>
    </xf>
    <xf numFmtId="166" fontId="52" fillId="0" borderId="0" xfId="31" applyNumberFormat="1" applyFont="1" applyFill="1" applyBorder="1" applyAlignment="1">
      <alignment horizontal="right" vertical="center"/>
    </xf>
    <xf numFmtId="166" fontId="53" fillId="0" borderId="11" xfId="31" applyNumberFormat="1" applyFont="1" applyFill="1" applyBorder="1" applyAlignment="1">
      <alignment horizontal="right" vertical="center"/>
    </xf>
    <xf numFmtId="166" fontId="45" fillId="29" borderId="0" xfId="33" applyNumberFormat="1" applyFont="1" applyFill="1" applyBorder="1" applyAlignment="1">
      <alignment horizontal="left"/>
    </xf>
    <xf numFmtId="0" fontId="39" fillId="32" borderId="15" xfId="33" applyFont="1" applyFill="1" applyBorder="1" applyAlignment="1">
      <alignment horizontal="center" vertical="center"/>
    </xf>
    <xf numFmtId="0" fontId="39" fillId="32" borderId="14" xfId="33" applyFont="1" applyFill="1" applyBorder="1" applyAlignment="1">
      <alignment horizontal="center" vertical="center"/>
    </xf>
    <xf numFmtId="0" fontId="39" fillId="32" borderId="22" xfId="33" applyFont="1" applyFill="1" applyBorder="1" applyAlignment="1">
      <alignment horizontal="center" vertical="center" wrapText="1"/>
    </xf>
    <xf numFmtId="0" fontId="39" fillId="32" borderId="24" xfId="33" applyFont="1" applyFill="1" applyBorder="1" applyAlignment="1">
      <alignment horizontal="center" vertical="center" wrapText="1"/>
    </xf>
    <xf numFmtId="0" fontId="39" fillId="32" borderId="21" xfId="33" applyFont="1" applyFill="1" applyBorder="1" applyAlignment="1">
      <alignment horizontal="center" vertical="center" wrapText="1"/>
    </xf>
    <xf numFmtId="0" fontId="39" fillId="32" borderId="20" xfId="33" applyFont="1" applyFill="1" applyBorder="1" applyAlignment="1">
      <alignment horizontal="center" vertical="center"/>
    </xf>
    <xf numFmtId="0" fontId="39" fillId="32" borderId="19" xfId="33" applyFont="1" applyFill="1" applyBorder="1" applyAlignment="1">
      <alignment horizontal="center" vertical="center" wrapText="1"/>
    </xf>
    <xf numFmtId="0" fontId="39" fillId="32" borderId="16" xfId="33" applyFont="1" applyFill="1" applyBorder="1" applyAlignment="1">
      <alignment horizontal="center" vertical="center"/>
    </xf>
    <xf numFmtId="0" fontId="40" fillId="24" borderId="12" xfId="33" applyFont="1" applyFill="1" applyBorder="1" applyAlignment="1">
      <alignment horizontal="center" vertical="center"/>
    </xf>
    <xf numFmtId="0" fontId="40" fillId="24" borderId="16" xfId="33" applyFont="1" applyFill="1" applyBorder="1" applyAlignment="1">
      <alignment horizontal="center" vertical="center"/>
    </xf>
    <xf numFmtId="165" fontId="50" fillId="30" borderId="37" xfId="33" applyNumberFormat="1" applyFont="1" applyFill="1" applyBorder="1" applyAlignment="1">
      <alignment horizontal="center"/>
    </xf>
    <xf numFmtId="165" fontId="50" fillId="30" borderId="29" xfId="33" applyNumberFormat="1" applyFont="1" applyFill="1" applyBorder="1" applyAlignment="1">
      <alignment horizontal="center"/>
    </xf>
    <xf numFmtId="165" fontId="33" fillId="0" borderId="37" xfId="33" applyNumberFormat="1" applyFont="1" applyFill="1" applyBorder="1" applyAlignment="1">
      <alignment vertical="center"/>
    </xf>
    <xf numFmtId="165" fontId="33" fillId="0" borderId="29" xfId="33" applyNumberFormat="1" applyFont="1" applyFill="1" applyBorder="1" applyAlignment="1">
      <alignment vertical="center"/>
    </xf>
    <xf numFmtId="165" fontId="25" fillId="0" borderId="40" xfId="33" applyNumberFormat="1" applyFont="1" applyFill="1" applyBorder="1" applyAlignment="1">
      <alignment vertical="center"/>
    </xf>
    <xf numFmtId="165" fontId="25" fillId="0" borderId="41" xfId="33" applyNumberFormat="1" applyFont="1" applyFill="1" applyBorder="1" applyAlignment="1">
      <alignment vertical="center"/>
    </xf>
    <xf numFmtId="0" fontId="39" fillId="30" borderId="22" xfId="33" applyFont="1" applyFill="1" applyBorder="1" applyAlignment="1">
      <alignment horizontal="center"/>
    </xf>
    <xf numFmtId="0" fontId="39" fillId="30" borderId="24" xfId="33" applyFont="1" applyFill="1" applyBorder="1" applyAlignment="1">
      <alignment horizontal="center"/>
    </xf>
    <xf numFmtId="0" fontId="39" fillId="30" borderId="21" xfId="33" applyFont="1" applyFill="1" applyBorder="1" applyAlignment="1">
      <alignment horizontal="center"/>
    </xf>
    <xf numFmtId="0" fontId="22" fillId="29" borderId="35" xfId="33" applyFont="1" applyFill="1" applyBorder="1" applyAlignment="1">
      <alignment horizontal="center" vertical="center" wrapText="1"/>
    </xf>
    <xf numFmtId="0" fontId="22" fillId="29" borderId="11" xfId="33" applyFont="1" applyFill="1" applyBorder="1" applyAlignment="1">
      <alignment horizontal="center" vertical="center" wrapText="1"/>
    </xf>
    <xf numFmtId="0" fontId="22" fillId="29" borderId="17" xfId="33" applyFont="1" applyFill="1" applyBorder="1" applyAlignment="1">
      <alignment horizontal="center" vertical="center" wrapText="1"/>
    </xf>
    <xf numFmtId="0" fontId="22" fillId="29" borderId="19" xfId="33" applyFont="1" applyFill="1" applyBorder="1" applyAlignment="1">
      <alignment horizontal="center" vertical="center" wrapText="1"/>
    </xf>
    <xf numFmtId="0" fontId="39" fillId="32" borderId="22" xfId="33" applyFont="1" applyFill="1" applyBorder="1" applyAlignment="1">
      <alignment horizontal="center" vertical="center"/>
    </xf>
    <xf numFmtId="0" fontId="39" fillId="32" borderId="24" xfId="33" applyFont="1" applyFill="1" applyBorder="1" applyAlignment="1">
      <alignment horizontal="center" vertical="center"/>
    </xf>
    <xf numFmtId="0" fontId="39" fillId="32" borderId="21" xfId="33" applyFont="1" applyFill="1" applyBorder="1" applyAlignment="1">
      <alignment horizontal="center" vertical="center"/>
    </xf>
    <xf numFmtId="0" fontId="39" fillId="32" borderId="17" xfId="33" applyFont="1" applyFill="1" applyBorder="1" applyAlignment="1">
      <alignment horizontal="center" vertical="center" wrapText="1"/>
    </xf>
    <xf numFmtId="166" fontId="30" fillId="29" borderId="0" xfId="33" applyNumberFormat="1" applyFont="1" applyFill="1" applyBorder="1"/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Milliers" xfId="31" builtinId="3"/>
    <cellStyle name="Milliers 2" xfId="46"/>
    <cellStyle name="Neutre" xfId="32" builtinId="28" customBuiltin="1"/>
    <cellStyle name="Normal" xfId="0" builtinId="0"/>
    <cellStyle name="Normal 2" xfId="44"/>
    <cellStyle name="Normal_proposition de tableau de déclaration de la compensation_ V1" xfId="33"/>
    <cellStyle name="Pourcentage 2" xfId="45"/>
    <cellStyle name="Satisfaisant" xfId="34" builtinId="26" customBuiltin="1"/>
    <cellStyle name="Sortie" xfId="35" builtinId="21" customBuiltin="1"/>
    <cellStyle name="Texte explicatif" xfId="36" builtinId="53" customBuiltin="1"/>
    <cellStyle name="Titre" xfId="37" builtinId="15" customBuiltin="1"/>
    <cellStyle name="Titre 1" xfId="38" builtinId="16" customBuiltin="1"/>
    <cellStyle name="Titre 2" xfId="39" builtinId="17" customBuiltin="1"/>
    <cellStyle name="Titre 3" xfId="40" builtinId="18" customBuiltin="1"/>
    <cellStyle name="Titre 4" xfId="41" builtinId="19" customBuiltin="1"/>
    <cellStyle name="Total" xfId="42" builtinId="25" customBuiltin="1"/>
    <cellStyle name="Vérification" xfId="43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60093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44A2CA"/>
      <rgbColor rgb="00C4E1EE"/>
      <rgbColor rgb="00CCFFCC"/>
      <rgbColor rgb="00FFFF99"/>
      <rgbColor rgb="008AC4DE"/>
      <rgbColor rgb="00FFB9E9"/>
      <rgbColor rgb="00CC99FF"/>
      <rgbColor rgb="00FF5BCC"/>
      <rgbColor rgb="003366FF"/>
      <rgbColor rgb="0033CCCC"/>
      <rgbColor rgb="0099CC00"/>
      <rgbColor rgb="00FFCC00"/>
      <rgbColor rgb="00FF9900"/>
      <rgbColor rgb="00FF6600"/>
      <rgbColor rgb="009BDEFF"/>
      <rgbColor rgb="00969696"/>
      <rgbColor rgb="00003366"/>
      <rgbColor rgb="00339966"/>
      <rgbColor rgb="00003300"/>
      <rgbColor rgb="00A69A90"/>
      <rgbColor rgb="007F726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1</xdr:row>
      <xdr:rowOff>44007</xdr:rowOff>
    </xdr:from>
    <xdr:to>
      <xdr:col>9</xdr:col>
      <xdr:colOff>1215987</xdr:colOff>
      <xdr:row>5</xdr:row>
      <xdr:rowOff>184438</xdr:rowOff>
    </xdr:to>
    <xdr:pic>
      <xdr:nvPicPr>
        <xdr:cNvPr id="3" name="Picture 3" descr="APAG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1635" y="265680"/>
          <a:ext cx="1493079" cy="916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0"/>
    <pageSetUpPr fitToPage="1"/>
  </sheetPr>
  <dimension ref="A1:R164"/>
  <sheetViews>
    <sheetView tabSelected="1" zoomScale="90" zoomScaleNormal="90" zoomScaleSheetLayoutView="40" zoomScalePageLayoutView="70" workbookViewId="0">
      <pane ySplit="10" topLeftCell="A11" activePane="bottomLeft" state="frozen"/>
      <selection pane="bottomLeft" activeCell="D42" sqref="D42"/>
    </sheetView>
  </sheetViews>
  <sheetFormatPr baseColWidth="10" defaultColWidth="11.42578125" defaultRowHeight="15.75" outlineLevelRow="1" x14ac:dyDescent="0.25"/>
  <cols>
    <col min="1" max="1" width="43.5703125" style="222" customWidth="1"/>
    <col min="2" max="2" width="18.42578125" style="222" customWidth="1"/>
    <col min="3" max="3" width="1.5703125" style="222" customWidth="1"/>
    <col min="4" max="5" width="15.140625" style="222" customWidth="1"/>
    <col min="6" max="6" width="15.140625" style="221" customWidth="1"/>
    <col min="7" max="8" width="15.140625" style="222" customWidth="1"/>
    <col min="9" max="9" width="15.140625" style="221" customWidth="1"/>
    <col min="10" max="10" width="18.7109375" style="222" customWidth="1"/>
    <col min="11" max="11" width="1.85546875" style="222" customWidth="1"/>
    <col min="12" max="16384" width="11.42578125" style="222"/>
  </cols>
  <sheetData>
    <row r="1" spans="1:11" ht="18" x14ac:dyDescent="0.25">
      <c r="A1" s="117" t="s">
        <v>35</v>
      </c>
      <c r="B1" s="220"/>
      <c r="C1" s="220"/>
      <c r="D1" s="220"/>
      <c r="E1" s="220"/>
      <c r="F1" s="220"/>
      <c r="G1" s="220"/>
      <c r="H1" s="220"/>
      <c r="I1" s="220"/>
      <c r="J1" s="220"/>
      <c r="K1" s="221"/>
    </row>
    <row r="2" spans="1:11" x14ac:dyDescent="0.25">
      <c r="A2" s="223" t="s">
        <v>36</v>
      </c>
    </row>
    <row r="4" spans="1:11" x14ac:dyDescent="0.25">
      <c r="A4" s="116" t="s">
        <v>34</v>
      </c>
      <c r="B4" s="116" t="s">
        <v>63</v>
      </c>
    </row>
    <row r="5" spans="1:11" x14ac:dyDescent="0.25">
      <c r="A5" s="116" t="s">
        <v>21</v>
      </c>
      <c r="B5" s="116" t="s">
        <v>74</v>
      </c>
      <c r="C5" s="224"/>
      <c r="D5" s="224"/>
      <c r="E5" s="225"/>
      <c r="F5" s="225"/>
      <c r="G5" s="226"/>
      <c r="H5" s="226"/>
      <c r="I5" s="225"/>
      <c r="J5" s="227"/>
      <c r="K5" s="224"/>
    </row>
    <row r="7" spans="1:11" s="228" customFormat="1" x14ac:dyDescent="0.25">
      <c r="A7" s="60" t="s">
        <v>0</v>
      </c>
      <c r="B7" s="53"/>
      <c r="C7" s="54"/>
      <c r="D7" s="277" t="str">
        <f>B5</f>
        <v>T1/2015</v>
      </c>
      <c r="E7" s="278"/>
      <c r="F7" s="278"/>
      <c r="G7" s="278"/>
      <c r="H7" s="278"/>
      <c r="I7" s="278"/>
      <c r="J7" s="279"/>
      <c r="K7" s="54"/>
    </row>
    <row r="8" spans="1:11" s="229" customFormat="1" ht="15.6" customHeight="1" x14ac:dyDescent="0.2">
      <c r="A8" s="164" t="s">
        <v>25</v>
      </c>
      <c r="B8" s="165"/>
      <c r="C8" s="55"/>
      <c r="D8" s="263" t="s">
        <v>1</v>
      </c>
      <c r="E8" s="264"/>
      <c r="F8" s="265"/>
      <c r="G8" s="284" t="s">
        <v>2</v>
      </c>
      <c r="H8" s="285"/>
      <c r="I8" s="286"/>
      <c r="J8" s="267" t="s">
        <v>3</v>
      </c>
      <c r="K8" s="55"/>
    </row>
    <row r="9" spans="1:11" s="229" customFormat="1" x14ac:dyDescent="0.2">
      <c r="A9" s="166" t="s">
        <v>20</v>
      </c>
      <c r="B9" s="167"/>
      <c r="C9" s="55"/>
      <c r="D9" s="57" t="s">
        <v>10</v>
      </c>
      <c r="E9" s="58" t="s">
        <v>11</v>
      </c>
      <c r="F9" s="59" t="s">
        <v>18</v>
      </c>
      <c r="G9" s="57" t="s">
        <v>10</v>
      </c>
      <c r="H9" s="58" t="s">
        <v>11</v>
      </c>
      <c r="I9" s="59" t="s">
        <v>3</v>
      </c>
      <c r="J9" s="287"/>
      <c r="K9" s="55"/>
    </row>
    <row r="10" spans="1:11" ht="30" x14ac:dyDescent="0.25">
      <c r="A10" s="183" t="s">
        <v>4</v>
      </c>
      <c r="B10" s="139" t="s">
        <v>47</v>
      </c>
      <c r="C10" s="55"/>
      <c r="D10" s="61"/>
      <c r="E10" s="62"/>
      <c r="F10" s="63"/>
      <c r="G10" s="62"/>
      <c r="H10" s="62"/>
      <c r="I10" s="62"/>
      <c r="J10" s="64"/>
      <c r="K10" s="230"/>
    </row>
    <row r="11" spans="1:11" outlineLevel="1" x14ac:dyDescent="0.25">
      <c r="A11" s="125" t="s">
        <v>7</v>
      </c>
      <c r="B11" s="19">
        <v>2010</v>
      </c>
      <c r="C11" s="55"/>
      <c r="D11" s="23"/>
      <c r="E11" s="24"/>
      <c r="F11" s="20">
        <f t="shared" ref="F11:F16" si="0">D11+E11</f>
        <v>0</v>
      </c>
      <c r="G11" s="23">
        <v>0</v>
      </c>
      <c r="H11" s="24">
        <v>0</v>
      </c>
      <c r="I11" s="20">
        <f>G11+H11</f>
        <v>0</v>
      </c>
      <c r="J11" s="9">
        <f t="shared" ref="J11:J16" si="1">F11+I11</f>
        <v>0</v>
      </c>
      <c r="K11" s="231"/>
    </row>
    <row r="12" spans="1:11" outlineLevel="1" x14ac:dyDescent="0.25">
      <c r="A12" s="126"/>
      <c r="B12" s="2">
        <v>2011</v>
      </c>
      <c r="C12" s="55"/>
      <c r="D12" s="25"/>
      <c r="E12" s="26"/>
      <c r="F12" s="8">
        <f t="shared" si="0"/>
        <v>0</v>
      </c>
      <c r="G12" s="25">
        <v>0</v>
      </c>
      <c r="H12" s="26">
        <v>0</v>
      </c>
      <c r="I12" s="8">
        <f t="shared" ref="I12:I51" si="2">G12+H12</f>
        <v>0</v>
      </c>
      <c r="J12" s="7">
        <f t="shared" si="1"/>
        <v>0</v>
      </c>
      <c r="K12" s="231"/>
    </row>
    <row r="13" spans="1:11" outlineLevel="1" x14ac:dyDescent="0.25">
      <c r="A13" s="127"/>
      <c r="B13" s="21">
        <v>2012</v>
      </c>
      <c r="C13" s="55"/>
      <c r="D13" s="27">
        <v>127150.39999999999</v>
      </c>
      <c r="E13" s="28">
        <v>0</v>
      </c>
      <c r="F13" s="22">
        <f t="shared" si="0"/>
        <v>127150.39999999999</v>
      </c>
      <c r="G13" s="27">
        <v>16865.45</v>
      </c>
      <c r="H13" s="28">
        <v>0</v>
      </c>
      <c r="I13" s="22">
        <f t="shared" si="2"/>
        <v>16865.45</v>
      </c>
      <c r="J13" s="10">
        <f t="shared" si="1"/>
        <v>144015.85</v>
      </c>
      <c r="K13" s="231"/>
    </row>
    <row r="14" spans="1:11" outlineLevel="1" x14ac:dyDescent="0.25">
      <c r="A14" s="127"/>
      <c r="B14" s="2">
        <v>2013</v>
      </c>
      <c r="C14" s="55"/>
      <c r="D14" s="25">
        <v>1653035.86</v>
      </c>
      <c r="E14" s="26">
        <v>1610870.39</v>
      </c>
      <c r="F14" s="8">
        <f t="shared" si="0"/>
        <v>3263906.25</v>
      </c>
      <c r="G14" s="25">
        <v>254862.87</v>
      </c>
      <c r="H14" s="26">
        <v>245022.85</v>
      </c>
      <c r="I14" s="8">
        <f t="shared" si="2"/>
        <v>499885.72</v>
      </c>
      <c r="J14" s="7">
        <f t="shared" si="1"/>
        <v>3763791.9699999997</v>
      </c>
      <c r="K14" s="260"/>
    </row>
    <row r="15" spans="1:11" outlineLevel="1" x14ac:dyDescent="0.25">
      <c r="A15" s="127"/>
      <c r="B15" s="21">
        <v>2014</v>
      </c>
      <c r="C15" s="55"/>
      <c r="D15" s="27">
        <v>2512794.7599999998</v>
      </c>
      <c r="E15" s="28">
        <v>2621163.7799999998</v>
      </c>
      <c r="F15" s="22">
        <f t="shared" si="0"/>
        <v>5133958.5399999991</v>
      </c>
      <c r="G15" s="28">
        <v>416250.28</v>
      </c>
      <c r="H15" s="28">
        <v>459816.87</v>
      </c>
      <c r="I15" s="22">
        <f t="shared" si="2"/>
        <v>876067.15</v>
      </c>
      <c r="J15" s="10">
        <f t="shared" si="1"/>
        <v>6010025.6899999995</v>
      </c>
      <c r="K15" s="231"/>
    </row>
    <row r="16" spans="1:11" outlineLevel="1" x14ac:dyDescent="0.25">
      <c r="A16" s="127"/>
      <c r="B16" s="2">
        <v>2015</v>
      </c>
      <c r="C16" s="49"/>
      <c r="D16" s="25">
        <v>1086842.27</v>
      </c>
      <c r="E16" s="26">
        <v>792411.89</v>
      </c>
      <c r="F16" s="8">
        <f t="shared" si="0"/>
        <v>1879254.1600000001</v>
      </c>
      <c r="G16" s="25">
        <v>182010.06</v>
      </c>
      <c r="H16" s="26">
        <v>151540.54</v>
      </c>
      <c r="I16" s="8">
        <f t="shared" si="2"/>
        <v>333550.59999999998</v>
      </c>
      <c r="J16" s="7">
        <f t="shared" si="1"/>
        <v>2212804.7600000002</v>
      </c>
      <c r="K16" s="231"/>
    </row>
    <row r="17" spans="1:12" s="221" customFormat="1" outlineLevel="1" x14ac:dyDescent="0.25">
      <c r="A17" s="129"/>
      <c r="B17" s="14" t="s">
        <v>22</v>
      </c>
      <c r="C17" s="48"/>
      <c r="D17" s="15">
        <f t="shared" ref="D17:J17" si="3">SUM(D11:D16)</f>
        <v>5379823.2899999991</v>
      </c>
      <c r="E17" s="16">
        <f t="shared" si="3"/>
        <v>5024446.0599999996</v>
      </c>
      <c r="F17" s="17">
        <f t="shared" si="3"/>
        <v>10404269.35</v>
      </c>
      <c r="G17" s="15">
        <f t="shared" si="3"/>
        <v>869988.66000000015</v>
      </c>
      <c r="H17" s="16">
        <f t="shared" si="3"/>
        <v>856380.26</v>
      </c>
      <c r="I17" s="15">
        <f t="shared" si="3"/>
        <v>1726368.92</v>
      </c>
      <c r="J17" s="17">
        <f t="shared" si="3"/>
        <v>12130638.27</v>
      </c>
      <c r="K17" s="230"/>
    </row>
    <row r="18" spans="1:12" outlineLevel="1" x14ac:dyDescent="0.25">
      <c r="A18" s="132" t="s">
        <v>41</v>
      </c>
      <c r="B18" s="19">
        <v>2010</v>
      </c>
      <c r="C18" s="49"/>
      <c r="D18" s="23">
        <v>0</v>
      </c>
      <c r="E18" s="24">
        <v>0</v>
      </c>
      <c r="F18" s="20">
        <f>D18+E18</f>
        <v>0</v>
      </c>
      <c r="G18" s="24">
        <v>0</v>
      </c>
      <c r="H18" s="24">
        <v>0</v>
      </c>
      <c r="I18" s="20">
        <f>G18+H18</f>
        <v>0</v>
      </c>
      <c r="J18" s="9">
        <f>F18+I18</f>
        <v>0</v>
      </c>
      <c r="K18" s="231"/>
      <c r="L18" s="222" t="s">
        <v>75</v>
      </c>
    </row>
    <row r="19" spans="1:12" outlineLevel="1" x14ac:dyDescent="0.25">
      <c r="A19" s="126"/>
      <c r="B19" s="2">
        <v>2011</v>
      </c>
      <c r="C19" s="49"/>
      <c r="D19" s="25">
        <v>0</v>
      </c>
      <c r="E19" s="26">
        <v>0</v>
      </c>
      <c r="F19" s="8">
        <f t="shared" ref="F19:F23" si="4">D19+E19</f>
        <v>0</v>
      </c>
      <c r="G19" s="26">
        <v>0</v>
      </c>
      <c r="H19" s="26">
        <v>0</v>
      </c>
      <c r="I19" s="8">
        <f t="shared" si="2"/>
        <v>0</v>
      </c>
      <c r="J19" s="7">
        <f t="shared" ref="J19:J64" si="5">F19+I19</f>
        <v>0</v>
      </c>
      <c r="K19" s="231"/>
    </row>
    <row r="20" spans="1:12" outlineLevel="1" x14ac:dyDescent="0.25">
      <c r="A20" s="127"/>
      <c r="B20" s="21">
        <v>2012</v>
      </c>
      <c r="C20" s="49"/>
      <c r="D20" s="27">
        <v>-78198.87</v>
      </c>
      <c r="E20" s="28">
        <v>0</v>
      </c>
      <c r="F20" s="22">
        <f t="shared" si="4"/>
        <v>-78198.87</v>
      </c>
      <c r="G20" s="28">
        <v>-12010.24</v>
      </c>
      <c r="H20" s="28">
        <v>0</v>
      </c>
      <c r="I20" s="22">
        <f t="shared" si="2"/>
        <v>-12010.24</v>
      </c>
      <c r="J20" s="10">
        <f t="shared" si="5"/>
        <v>-90209.11</v>
      </c>
      <c r="K20" s="231"/>
    </row>
    <row r="21" spans="1:12" outlineLevel="1" x14ac:dyDescent="0.25">
      <c r="A21" s="127"/>
      <c r="B21" s="2">
        <v>2013</v>
      </c>
      <c r="C21" s="49"/>
      <c r="D21" s="25">
        <v>-673533.01</v>
      </c>
      <c r="E21" s="26">
        <v>0</v>
      </c>
      <c r="F21" s="8">
        <f t="shared" si="4"/>
        <v>-673533.01</v>
      </c>
      <c r="G21" s="26">
        <v>-103711.76</v>
      </c>
      <c r="H21" s="26">
        <v>0</v>
      </c>
      <c r="I21" s="8">
        <f t="shared" si="2"/>
        <v>-103711.76</v>
      </c>
      <c r="J21" s="7">
        <f t="shared" si="5"/>
        <v>-777244.77</v>
      </c>
      <c r="K21" s="231"/>
    </row>
    <row r="22" spans="1:12" outlineLevel="1" x14ac:dyDescent="0.25">
      <c r="A22" s="127"/>
      <c r="B22" s="21">
        <v>2014</v>
      </c>
      <c r="C22" s="49"/>
      <c r="D22" s="27">
        <v>-1003863.67</v>
      </c>
      <c r="E22" s="28">
        <v>0</v>
      </c>
      <c r="F22" s="22">
        <f t="shared" si="4"/>
        <v>-1003863.67</v>
      </c>
      <c r="G22" s="28">
        <v>-172507.28</v>
      </c>
      <c r="H22" s="28">
        <v>0</v>
      </c>
      <c r="I22" s="22">
        <f t="shared" si="2"/>
        <v>-172507.28</v>
      </c>
      <c r="J22" s="10">
        <f>F22+I22</f>
        <v>-1176370.95</v>
      </c>
      <c r="K22" s="231"/>
    </row>
    <row r="23" spans="1:12" outlineLevel="1" x14ac:dyDescent="0.25">
      <c r="A23" s="127"/>
      <c r="B23" s="2">
        <v>2015</v>
      </c>
      <c r="C23" s="49"/>
      <c r="D23" s="25">
        <v>-158415.56</v>
      </c>
      <c r="E23" s="26">
        <v>0</v>
      </c>
      <c r="F23" s="8">
        <f t="shared" si="4"/>
        <v>-158415.56</v>
      </c>
      <c r="G23" s="25">
        <v>-27150.18</v>
      </c>
      <c r="H23" s="26">
        <v>0</v>
      </c>
      <c r="I23" s="8">
        <f t="shared" si="2"/>
        <v>-27150.18</v>
      </c>
      <c r="J23" s="7">
        <f>F23+I23</f>
        <v>-185565.74</v>
      </c>
      <c r="K23" s="231"/>
    </row>
    <row r="24" spans="1:12" s="221" customFormat="1" outlineLevel="1" x14ac:dyDescent="0.25">
      <c r="A24" s="129"/>
      <c r="B24" s="14" t="s">
        <v>22</v>
      </c>
      <c r="C24" s="48"/>
      <c r="D24" s="15">
        <f>SUM(D18:D23)</f>
        <v>-1914011.11</v>
      </c>
      <c r="E24" s="16">
        <f>SUM(E18:E23)</f>
        <v>0</v>
      </c>
      <c r="F24" s="17">
        <f t="shared" ref="F24:I24" si="6">SUM(F18:F23)</f>
        <v>-1914011.11</v>
      </c>
      <c r="G24" s="15">
        <f t="shared" si="6"/>
        <v>-315379.46000000002</v>
      </c>
      <c r="H24" s="16">
        <f t="shared" si="6"/>
        <v>0</v>
      </c>
      <c r="I24" s="15">
        <f t="shared" si="6"/>
        <v>-315379.46000000002</v>
      </c>
      <c r="J24" s="17">
        <f>SUM(J18:J23)</f>
        <v>-2229390.5700000003</v>
      </c>
      <c r="K24" s="230"/>
    </row>
    <row r="25" spans="1:12" s="233" customFormat="1" outlineLevel="1" x14ac:dyDescent="0.25">
      <c r="A25" s="133" t="s">
        <v>42</v>
      </c>
      <c r="B25" s="19">
        <v>2010</v>
      </c>
      <c r="C25" s="50"/>
      <c r="D25" s="30"/>
      <c r="E25" s="31"/>
      <c r="F25" s="32">
        <f t="shared" ref="F25:F28" si="7">D25+E25</f>
        <v>0</v>
      </c>
      <c r="G25" s="31"/>
      <c r="H25" s="31"/>
      <c r="I25" s="32">
        <f t="shared" si="2"/>
        <v>0</v>
      </c>
      <c r="J25" s="33">
        <f t="shared" si="5"/>
        <v>0</v>
      </c>
      <c r="K25" s="232"/>
    </row>
    <row r="26" spans="1:12" s="233" customFormat="1" outlineLevel="1" x14ac:dyDescent="0.25">
      <c r="A26" s="120"/>
      <c r="B26" s="2">
        <v>2011</v>
      </c>
      <c r="C26" s="50"/>
      <c r="D26" s="35">
        <f>-D18</f>
        <v>0</v>
      </c>
      <c r="E26" s="36">
        <f t="shared" ref="D26:E30" si="8">-E18</f>
        <v>0</v>
      </c>
      <c r="F26" s="37">
        <f t="shared" si="7"/>
        <v>0</v>
      </c>
      <c r="G26" s="36">
        <f t="shared" ref="G26:H30" si="9">-G18</f>
        <v>0</v>
      </c>
      <c r="H26" s="36">
        <f t="shared" si="9"/>
        <v>0</v>
      </c>
      <c r="I26" s="37">
        <f t="shared" si="2"/>
        <v>0</v>
      </c>
      <c r="J26" s="38">
        <f t="shared" si="5"/>
        <v>0</v>
      </c>
      <c r="K26" s="232"/>
    </row>
    <row r="27" spans="1:12" s="233" customFormat="1" outlineLevel="1" x14ac:dyDescent="0.25">
      <c r="A27" s="121"/>
      <c r="B27" s="21">
        <v>2012</v>
      </c>
      <c r="C27" s="50"/>
      <c r="D27" s="40">
        <f t="shared" si="8"/>
        <v>0</v>
      </c>
      <c r="E27" s="41">
        <f t="shared" si="8"/>
        <v>0</v>
      </c>
      <c r="F27" s="42">
        <f t="shared" si="7"/>
        <v>0</v>
      </c>
      <c r="G27" s="41">
        <f t="shared" si="9"/>
        <v>0</v>
      </c>
      <c r="H27" s="41">
        <f t="shared" si="9"/>
        <v>0</v>
      </c>
      <c r="I27" s="42">
        <f t="shared" si="2"/>
        <v>0</v>
      </c>
      <c r="J27" s="43">
        <f t="shared" si="5"/>
        <v>0</v>
      </c>
      <c r="K27" s="232"/>
    </row>
    <row r="28" spans="1:12" s="233" customFormat="1" outlineLevel="1" x14ac:dyDescent="0.25">
      <c r="A28" s="121"/>
      <c r="B28" s="2">
        <v>2013</v>
      </c>
      <c r="C28" s="50"/>
      <c r="D28" s="35">
        <f t="shared" si="8"/>
        <v>78198.87</v>
      </c>
      <c r="E28" s="36">
        <f t="shared" si="8"/>
        <v>0</v>
      </c>
      <c r="F28" s="37">
        <f t="shared" si="7"/>
        <v>78198.87</v>
      </c>
      <c r="G28" s="36">
        <f t="shared" si="9"/>
        <v>12010.24</v>
      </c>
      <c r="H28" s="36">
        <f t="shared" si="9"/>
        <v>0</v>
      </c>
      <c r="I28" s="37">
        <f t="shared" si="2"/>
        <v>12010.24</v>
      </c>
      <c r="J28" s="38">
        <f t="shared" si="5"/>
        <v>90209.11</v>
      </c>
      <c r="K28" s="232"/>
    </row>
    <row r="29" spans="1:12" s="233" customFormat="1" outlineLevel="1" x14ac:dyDescent="0.25">
      <c r="A29" s="121"/>
      <c r="B29" s="21">
        <v>2014</v>
      </c>
      <c r="C29" s="50"/>
      <c r="D29" s="40">
        <f t="shared" si="8"/>
        <v>673533.01</v>
      </c>
      <c r="E29" s="41">
        <f t="shared" si="8"/>
        <v>0</v>
      </c>
      <c r="F29" s="42">
        <f>D29+E29</f>
        <v>673533.01</v>
      </c>
      <c r="G29" s="41">
        <f t="shared" si="9"/>
        <v>103711.76</v>
      </c>
      <c r="H29" s="41">
        <f t="shared" si="9"/>
        <v>0</v>
      </c>
      <c r="I29" s="42">
        <f t="shared" si="2"/>
        <v>103711.76</v>
      </c>
      <c r="J29" s="43">
        <f t="shared" si="5"/>
        <v>777244.77</v>
      </c>
      <c r="K29" s="232"/>
    </row>
    <row r="30" spans="1:12" s="233" customFormat="1" outlineLevel="1" x14ac:dyDescent="0.25">
      <c r="A30" s="121"/>
      <c r="B30" s="2">
        <v>2015</v>
      </c>
      <c r="C30" s="49"/>
      <c r="D30" s="257">
        <f t="shared" si="8"/>
        <v>1003863.67</v>
      </c>
      <c r="E30" s="258">
        <f t="shared" si="8"/>
        <v>0</v>
      </c>
      <c r="F30" s="259">
        <f>D30+E30</f>
        <v>1003863.67</v>
      </c>
      <c r="G30" s="257">
        <f t="shared" si="9"/>
        <v>172507.28</v>
      </c>
      <c r="H30" s="26">
        <f t="shared" si="9"/>
        <v>0</v>
      </c>
      <c r="I30" s="8">
        <f t="shared" si="2"/>
        <v>172507.28</v>
      </c>
      <c r="J30" s="7">
        <f t="shared" si="5"/>
        <v>1176370.95</v>
      </c>
      <c r="K30" s="232"/>
    </row>
    <row r="31" spans="1:12" s="235" customFormat="1" outlineLevel="1" x14ac:dyDescent="0.25">
      <c r="A31" s="122"/>
      <c r="B31" s="44" t="s">
        <v>22</v>
      </c>
      <c r="C31" s="51"/>
      <c r="D31" s="15">
        <f>SUM(D25:D30)</f>
        <v>1755595.55</v>
      </c>
      <c r="E31" s="16">
        <f t="shared" ref="E31:J31" si="10">SUM(E25:E30)</f>
        <v>0</v>
      </c>
      <c r="F31" s="17">
        <f t="shared" si="10"/>
        <v>1755595.55</v>
      </c>
      <c r="G31" s="15">
        <f t="shared" si="10"/>
        <v>288229.28000000003</v>
      </c>
      <c r="H31" s="16">
        <f t="shared" si="10"/>
        <v>0</v>
      </c>
      <c r="I31" s="15">
        <f t="shared" si="10"/>
        <v>288229.28000000003</v>
      </c>
      <c r="J31" s="17">
        <f t="shared" si="10"/>
        <v>2043824.83</v>
      </c>
      <c r="K31" s="234"/>
    </row>
    <row r="32" spans="1:12" outlineLevel="1" x14ac:dyDescent="0.25">
      <c r="A32" s="125" t="s">
        <v>8</v>
      </c>
      <c r="B32" s="19">
        <v>2010</v>
      </c>
      <c r="C32" s="49"/>
      <c r="D32" s="23">
        <v>0</v>
      </c>
      <c r="E32" s="24">
        <v>0</v>
      </c>
      <c r="F32" s="20">
        <f t="shared" ref="F32:F103" si="11">D32+E32</f>
        <v>0</v>
      </c>
      <c r="G32" s="24">
        <v>0</v>
      </c>
      <c r="H32" s="24">
        <v>0</v>
      </c>
      <c r="I32" s="20">
        <f t="shared" si="2"/>
        <v>0</v>
      </c>
      <c r="J32" s="9">
        <f t="shared" si="5"/>
        <v>0</v>
      </c>
      <c r="K32" s="231"/>
    </row>
    <row r="33" spans="1:11" outlineLevel="1" x14ac:dyDescent="0.25">
      <c r="A33" s="126"/>
      <c r="B33" s="2">
        <v>2011</v>
      </c>
      <c r="C33" s="49"/>
      <c r="D33" s="25">
        <v>0</v>
      </c>
      <c r="E33" s="26">
        <v>0</v>
      </c>
      <c r="F33" s="8">
        <f t="shared" si="11"/>
        <v>0</v>
      </c>
      <c r="G33" s="26">
        <v>0</v>
      </c>
      <c r="H33" s="26">
        <v>0</v>
      </c>
      <c r="I33" s="8">
        <f t="shared" si="2"/>
        <v>0</v>
      </c>
      <c r="J33" s="7">
        <f t="shared" si="5"/>
        <v>0</v>
      </c>
      <c r="K33" s="231"/>
    </row>
    <row r="34" spans="1:11" outlineLevel="1" x14ac:dyDescent="0.25">
      <c r="A34" s="127"/>
      <c r="B34" s="21">
        <v>2012</v>
      </c>
      <c r="C34" s="49"/>
      <c r="D34" s="25">
        <v>7855.97</v>
      </c>
      <c r="E34" s="26">
        <v>533.15</v>
      </c>
      <c r="F34" s="22">
        <f>D34+E34</f>
        <v>8389.1200000000008</v>
      </c>
      <c r="G34" s="28">
        <v>18.86</v>
      </c>
      <c r="H34" s="28">
        <v>8.4499999999999993</v>
      </c>
      <c r="I34" s="22">
        <f t="shared" si="2"/>
        <v>27.31</v>
      </c>
      <c r="J34" s="10">
        <f t="shared" si="5"/>
        <v>8416.43</v>
      </c>
      <c r="K34" s="231"/>
    </row>
    <row r="35" spans="1:11" outlineLevel="1" x14ac:dyDescent="0.25">
      <c r="A35" s="127"/>
      <c r="B35" s="2">
        <v>2013</v>
      </c>
      <c r="C35" s="49"/>
      <c r="D35" s="25">
        <v>-28378.7</v>
      </c>
      <c r="E35" s="26">
        <v>184340.18</v>
      </c>
      <c r="F35" s="8">
        <f t="shared" ref="F35:F36" si="12">D35+E35</f>
        <v>155961.47999999998</v>
      </c>
      <c r="G35" s="26">
        <v>-2621.55</v>
      </c>
      <c r="H35" s="26">
        <v>30486.54</v>
      </c>
      <c r="I35" s="8">
        <f t="shared" si="2"/>
        <v>27864.99</v>
      </c>
      <c r="J35" s="7">
        <f t="shared" si="5"/>
        <v>183826.46999999997</v>
      </c>
      <c r="K35" s="231"/>
    </row>
    <row r="36" spans="1:11" outlineLevel="1" x14ac:dyDescent="0.25">
      <c r="A36" s="127"/>
      <c r="B36" s="21">
        <v>2014</v>
      </c>
      <c r="C36" s="49"/>
      <c r="D36" s="25">
        <v>-26368.83</v>
      </c>
      <c r="E36" s="26">
        <v>256955.57</v>
      </c>
      <c r="F36" s="22">
        <f t="shared" si="12"/>
        <v>230586.74</v>
      </c>
      <c r="G36" s="28">
        <v>-4405.6499999999996</v>
      </c>
      <c r="H36" s="28">
        <v>48487.17</v>
      </c>
      <c r="I36" s="22">
        <f t="shared" si="2"/>
        <v>44081.52</v>
      </c>
      <c r="J36" s="10">
        <f t="shared" si="5"/>
        <v>274668.26</v>
      </c>
      <c r="K36" s="231"/>
    </row>
    <row r="37" spans="1:11" outlineLevel="1" x14ac:dyDescent="0.25">
      <c r="A37" s="127"/>
      <c r="B37" s="2">
        <v>2015</v>
      </c>
      <c r="C37" s="49"/>
      <c r="D37" s="25">
        <v>0</v>
      </c>
      <c r="E37" s="26">
        <v>0</v>
      </c>
      <c r="F37" s="8">
        <f>D37+E37</f>
        <v>0</v>
      </c>
      <c r="G37" s="26">
        <v>0</v>
      </c>
      <c r="H37" s="26">
        <v>0</v>
      </c>
      <c r="I37" s="8">
        <f t="shared" si="2"/>
        <v>0</v>
      </c>
      <c r="J37" s="7">
        <f t="shared" si="5"/>
        <v>0</v>
      </c>
      <c r="K37" s="231"/>
    </row>
    <row r="38" spans="1:11" s="221" customFormat="1" outlineLevel="1" x14ac:dyDescent="0.25">
      <c r="A38" s="129"/>
      <c r="B38" s="14" t="s">
        <v>22</v>
      </c>
      <c r="C38" s="48"/>
      <c r="D38" s="15">
        <f>SUM(D32:D37)</f>
        <v>-46891.56</v>
      </c>
      <c r="E38" s="16">
        <f t="shared" ref="E38:H38" si="13">SUM(E32:E37)</f>
        <v>441828.9</v>
      </c>
      <c r="F38" s="17">
        <f>SUM(F32:F37)</f>
        <v>394937.33999999997</v>
      </c>
      <c r="G38" s="15">
        <f t="shared" si="13"/>
        <v>-7008.34</v>
      </c>
      <c r="H38" s="16">
        <f t="shared" si="13"/>
        <v>78982.16</v>
      </c>
      <c r="I38" s="15">
        <f>SUM(I32:I37)</f>
        <v>71973.820000000007</v>
      </c>
      <c r="J38" s="17">
        <f>SUM(J32:J37)</f>
        <v>466911.16</v>
      </c>
      <c r="K38" s="230"/>
    </row>
    <row r="39" spans="1:11" s="233" customFormat="1" outlineLevel="1" x14ac:dyDescent="0.25">
      <c r="A39" s="119" t="s">
        <v>9</v>
      </c>
      <c r="B39" s="19">
        <v>2010</v>
      </c>
      <c r="C39" s="50"/>
      <c r="D39" s="30"/>
      <c r="E39" s="31"/>
      <c r="F39" s="32">
        <f t="shared" ref="F39:F44" si="14">D39+E39</f>
        <v>0</v>
      </c>
      <c r="G39" s="31"/>
      <c r="H39" s="31"/>
      <c r="I39" s="32">
        <f t="shared" si="2"/>
        <v>0</v>
      </c>
      <c r="J39" s="33">
        <f t="shared" si="5"/>
        <v>0</v>
      </c>
      <c r="K39" s="232"/>
    </row>
    <row r="40" spans="1:11" s="233" customFormat="1" outlineLevel="1" x14ac:dyDescent="0.25">
      <c r="A40" s="120"/>
      <c r="B40" s="2">
        <v>2011</v>
      </c>
      <c r="C40" s="50"/>
      <c r="D40" s="35">
        <f>-D32</f>
        <v>0</v>
      </c>
      <c r="E40" s="36">
        <f>-E32</f>
        <v>0</v>
      </c>
      <c r="F40" s="37">
        <f t="shared" si="14"/>
        <v>0</v>
      </c>
      <c r="G40" s="36">
        <f t="shared" ref="G40:H44" si="15">-G32</f>
        <v>0</v>
      </c>
      <c r="H40" s="36">
        <f t="shared" si="15"/>
        <v>0</v>
      </c>
      <c r="I40" s="37">
        <f>G40+H40</f>
        <v>0</v>
      </c>
      <c r="J40" s="38">
        <f t="shared" si="5"/>
        <v>0</v>
      </c>
      <c r="K40" s="232"/>
    </row>
    <row r="41" spans="1:11" s="233" customFormat="1" outlineLevel="1" x14ac:dyDescent="0.25">
      <c r="A41" s="121"/>
      <c r="B41" s="21">
        <v>2012</v>
      </c>
      <c r="C41" s="50"/>
      <c r="D41" s="40">
        <f t="shared" ref="D41:E43" si="16">-D33</f>
        <v>0</v>
      </c>
      <c r="E41" s="41">
        <f t="shared" si="16"/>
        <v>0</v>
      </c>
      <c r="F41" s="42">
        <f t="shared" si="14"/>
        <v>0</v>
      </c>
      <c r="G41" s="41">
        <f t="shared" si="15"/>
        <v>0</v>
      </c>
      <c r="H41" s="41">
        <f t="shared" si="15"/>
        <v>0</v>
      </c>
      <c r="I41" s="42">
        <f t="shared" si="2"/>
        <v>0</v>
      </c>
      <c r="J41" s="43">
        <f t="shared" si="5"/>
        <v>0</v>
      </c>
      <c r="K41" s="232"/>
    </row>
    <row r="42" spans="1:11" s="233" customFormat="1" outlineLevel="1" x14ac:dyDescent="0.25">
      <c r="A42" s="121"/>
      <c r="B42" s="2">
        <v>2013</v>
      </c>
      <c r="C42" s="50"/>
      <c r="D42" s="35">
        <f t="shared" si="16"/>
        <v>-7855.97</v>
      </c>
      <c r="E42" s="36">
        <f t="shared" si="16"/>
        <v>-533.15</v>
      </c>
      <c r="F42" s="37">
        <f t="shared" si="14"/>
        <v>-8389.1200000000008</v>
      </c>
      <c r="G42" s="36">
        <f t="shared" si="15"/>
        <v>-18.86</v>
      </c>
      <c r="H42" s="36">
        <f t="shared" si="15"/>
        <v>-8.4499999999999993</v>
      </c>
      <c r="I42" s="37">
        <f>G42+H42</f>
        <v>-27.31</v>
      </c>
      <c r="J42" s="38">
        <f t="shared" si="5"/>
        <v>-8416.43</v>
      </c>
      <c r="K42" s="232"/>
    </row>
    <row r="43" spans="1:11" s="233" customFormat="1" outlineLevel="1" x14ac:dyDescent="0.25">
      <c r="A43" s="121"/>
      <c r="B43" s="21">
        <v>2014</v>
      </c>
      <c r="C43" s="50"/>
      <c r="D43" s="40">
        <f t="shared" si="16"/>
        <v>28378.7</v>
      </c>
      <c r="E43" s="41">
        <f t="shared" si="16"/>
        <v>-184340.18</v>
      </c>
      <c r="F43" s="42">
        <f t="shared" si="14"/>
        <v>-155961.47999999998</v>
      </c>
      <c r="G43" s="41">
        <f t="shared" si="15"/>
        <v>2621.55</v>
      </c>
      <c r="H43" s="41">
        <f t="shared" si="15"/>
        <v>-30486.54</v>
      </c>
      <c r="I43" s="42">
        <f>G43+H43</f>
        <v>-27864.99</v>
      </c>
      <c r="J43" s="10">
        <f t="shared" si="5"/>
        <v>-183826.46999999997</v>
      </c>
      <c r="K43" s="232"/>
    </row>
    <row r="44" spans="1:11" s="233" customFormat="1" outlineLevel="1" x14ac:dyDescent="0.25">
      <c r="A44" s="121"/>
      <c r="B44" s="2">
        <v>2015</v>
      </c>
      <c r="C44" s="49"/>
      <c r="D44" s="35">
        <f>-D36</f>
        <v>26368.83</v>
      </c>
      <c r="E44" s="36">
        <f>-E36</f>
        <v>-256955.57</v>
      </c>
      <c r="F44" s="37">
        <f t="shared" si="14"/>
        <v>-230586.74</v>
      </c>
      <c r="G44" s="36">
        <f t="shared" si="15"/>
        <v>4405.6499999999996</v>
      </c>
      <c r="H44" s="36">
        <f t="shared" si="15"/>
        <v>-48487.17</v>
      </c>
      <c r="I44" s="37">
        <f>G44+H44</f>
        <v>-44081.52</v>
      </c>
      <c r="J44" s="38">
        <f t="shared" si="5"/>
        <v>-274668.26</v>
      </c>
      <c r="K44" s="232"/>
    </row>
    <row r="45" spans="1:11" s="235" customFormat="1" ht="16.5" outlineLevel="1" thickBot="1" x14ac:dyDescent="0.3">
      <c r="A45" s="131"/>
      <c r="B45" s="94" t="s">
        <v>22</v>
      </c>
      <c r="C45" s="51"/>
      <c r="D45" s="95">
        <f>SUM(D38:D44)</f>
        <v>0</v>
      </c>
      <c r="E45" s="96">
        <f>SUM(E39:E44)</f>
        <v>-441828.9</v>
      </c>
      <c r="F45" s="97">
        <f>SUM(F39:F44)</f>
        <v>-394937.33999999997</v>
      </c>
      <c r="G45" s="96">
        <f t="shared" ref="G45:H45" si="17">SUM(G39:G44)</f>
        <v>7008.34</v>
      </c>
      <c r="H45" s="96">
        <f t="shared" si="17"/>
        <v>-78982.16</v>
      </c>
      <c r="I45" s="97">
        <f>SUM(I39:I44)</f>
        <v>-71973.820000000007</v>
      </c>
      <c r="J45" s="98">
        <v>0</v>
      </c>
      <c r="K45" s="234"/>
    </row>
    <row r="46" spans="1:11" s="235" customFormat="1" ht="17.25" thickTop="1" x14ac:dyDescent="0.25">
      <c r="A46" s="187" t="s">
        <v>27</v>
      </c>
      <c r="B46" s="70">
        <v>2010</v>
      </c>
      <c r="C46" s="51"/>
      <c r="D46" s="77">
        <f t="shared" ref="D46:E51" si="18">SUM(D11,D18,D25,D32,D39)</f>
        <v>0</v>
      </c>
      <c r="E46" s="184">
        <f t="shared" si="18"/>
        <v>0</v>
      </c>
      <c r="F46" s="79">
        <f t="shared" ref="F46:F51" si="19">D46+E46</f>
        <v>0</v>
      </c>
      <c r="G46" s="78">
        <f t="shared" ref="G46:H51" si="20">SUM(G11,G18,G25,G32,G39)</f>
        <v>0</v>
      </c>
      <c r="H46" s="78">
        <f t="shared" si="20"/>
        <v>0</v>
      </c>
      <c r="I46" s="79">
        <f>G46+H46</f>
        <v>0</v>
      </c>
      <c r="J46" s="80">
        <f>F46+I46</f>
        <v>0</v>
      </c>
      <c r="K46" s="234"/>
    </row>
    <row r="47" spans="1:11" s="235" customFormat="1" ht="16.5" x14ac:dyDescent="0.25">
      <c r="A47" s="188"/>
      <c r="B47" s="69">
        <v>2011</v>
      </c>
      <c r="C47" s="51"/>
      <c r="D47" s="73">
        <f t="shared" si="18"/>
        <v>0</v>
      </c>
      <c r="E47" s="185">
        <f t="shared" si="18"/>
        <v>0</v>
      </c>
      <c r="F47" s="75">
        <f t="shared" si="19"/>
        <v>0</v>
      </c>
      <c r="G47" s="74">
        <f t="shared" si="20"/>
        <v>0</v>
      </c>
      <c r="H47" s="74">
        <f t="shared" si="20"/>
        <v>0</v>
      </c>
      <c r="I47" s="75">
        <f>G47+H47</f>
        <v>0</v>
      </c>
      <c r="J47" s="76">
        <f t="shared" si="5"/>
        <v>0</v>
      </c>
      <c r="K47" s="234"/>
    </row>
    <row r="48" spans="1:11" s="235" customFormat="1" ht="16.5" x14ac:dyDescent="0.25">
      <c r="A48" s="188"/>
      <c r="B48" s="70">
        <v>2012</v>
      </c>
      <c r="C48" s="51"/>
      <c r="D48" s="77">
        <f t="shared" si="18"/>
        <v>56807.5</v>
      </c>
      <c r="E48" s="186">
        <f t="shared" si="18"/>
        <v>533.15</v>
      </c>
      <c r="F48" s="79">
        <f t="shared" si="19"/>
        <v>57340.65</v>
      </c>
      <c r="G48" s="78">
        <f t="shared" si="20"/>
        <v>4874.0700000000006</v>
      </c>
      <c r="H48" s="78">
        <f t="shared" si="20"/>
        <v>8.4499999999999993</v>
      </c>
      <c r="I48" s="79">
        <f>G48+H48</f>
        <v>4882.5200000000004</v>
      </c>
      <c r="J48" s="80">
        <f>F48+I48</f>
        <v>62223.17</v>
      </c>
      <c r="K48" s="234"/>
    </row>
    <row r="49" spans="1:12" s="235" customFormat="1" ht="16.5" x14ac:dyDescent="0.25">
      <c r="A49" s="188"/>
      <c r="B49" s="69">
        <v>2013</v>
      </c>
      <c r="C49" s="51"/>
      <c r="D49" s="73">
        <f t="shared" si="18"/>
        <v>1021467.0500000003</v>
      </c>
      <c r="E49" s="185">
        <f t="shared" si="18"/>
        <v>1794677.42</v>
      </c>
      <c r="F49" s="75">
        <f t="shared" si="19"/>
        <v>2816144.47</v>
      </c>
      <c r="G49" s="74">
        <f t="shared" si="20"/>
        <v>160520.94</v>
      </c>
      <c r="H49" s="74">
        <f t="shared" si="20"/>
        <v>275500.94</v>
      </c>
      <c r="I49" s="75">
        <f t="shared" si="2"/>
        <v>436021.88</v>
      </c>
      <c r="J49" s="76">
        <f t="shared" si="5"/>
        <v>3252166.35</v>
      </c>
      <c r="K49" s="234"/>
      <c r="L49" s="288"/>
    </row>
    <row r="50" spans="1:12" s="235" customFormat="1" ht="16.5" x14ac:dyDescent="0.25">
      <c r="A50" s="188"/>
      <c r="B50" s="70">
        <v>2014</v>
      </c>
      <c r="C50" s="51"/>
      <c r="D50" s="77">
        <f t="shared" si="18"/>
        <v>2184473.9699999997</v>
      </c>
      <c r="E50" s="186">
        <f t="shared" si="18"/>
        <v>2693779.1699999995</v>
      </c>
      <c r="F50" s="79">
        <f t="shared" si="19"/>
        <v>4878253.1399999987</v>
      </c>
      <c r="G50" s="78">
        <f t="shared" si="20"/>
        <v>345670.66</v>
      </c>
      <c r="H50" s="78">
        <f t="shared" si="20"/>
        <v>477817.5</v>
      </c>
      <c r="I50" s="79">
        <f t="shared" si="2"/>
        <v>823488.15999999992</v>
      </c>
      <c r="J50" s="80">
        <f>F50+I50</f>
        <v>5701741.2999999989</v>
      </c>
      <c r="K50" s="234"/>
    </row>
    <row r="51" spans="1:12" s="235" customFormat="1" ht="16.5" x14ac:dyDescent="0.25">
      <c r="A51" s="188"/>
      <c r="B51" s="190">
        <v>2015</v>
      </c>
      <c r="C51" s="49"/>
      <c r="D51" s="73">
        <f t="shared" si="18"/>
        <v>1958659.21</v>
      </c>
      <c r="E51" s="185">
        <f t="shared" si="18"/>
        <v>535456.32000000007</v>
      </c>
      <c r="F51" s="75">
        <f t="shared" si="19"/>
        <v>2494115.5300000003</v>
      </c>
      <c r="G51" s="74">
        <f t="shared" si="20"/>
        <v>331772.81000000006</v>
      </c>
      <c r="H51" s="74">
        <f t="shared" si="20"/>
        <v>103053.37000000001</v>
      </c>
      <c r="I51" s="75">
        <f t="shared" si="2"/>
        <v>434826.18000000005</v>
      </c>
      <c r="J51" s="76">
        <f>F51+I51</f>
        <v>2928941.7100000004</v>
      </c>
      <c r="K51" s="234"/>
    </row>
    <row r="52" spans="1:12" s="235" customFormat="1" ht="17.25" thickBot="1" x14ac:dyDescent="0.3">
      <c r="A52" s="94"/>
      <c r="B52" s="94" t="s">
        <v>22</v>
      </c>
      <c r="C52" s="51"/>
      <c r="D52" s="99">
        <f t="shared" ref="D52:J52" si="21">SUM(D46:D51)</f>
        <v>5221407.7300000004</v>
      </c>
      <c r="E52" s="198">
        <f t="shared" si="21"/>
        <v>5024446.0599999996</v>
      </c>
      <c r="F52" s="199">
        <f t="shared" si="21"/>
        <v>10245853.789999999</v>
      </c>
      <c r="G52" s="198">
        <f t="shared" si="21"/>
        <v>842838.48</v>
      </c>
      <c r="H52" s="198">
        <f t="shared" si="21"/>
        <v>856380.26</v>
      </c>
      <c r="I52" s="199">
        <f t="shared" si="21"/>
        <v>1699218.7400000002</v>
      </c>
      <c r="J52" s="200">
        <f t="shared" si="21"/>
        <v>11945072.529999999</v>
      </c>
      <c r="K52" s="234"/>
    </row>
    <row r="53" spans="1:12" s="237" customFormat="1" ht="16.5" outlineLevel="1" thickTop="1" x14ac:dyDescent="0.25">
      <c r="A53" s="280" t="s">
        <v>68</v>
      </c>
      <c r="B53" s="90">
        <v>2010</v>
      </c>
      <c r="C53" s="88"/>
      <c r="D53" s="201">
        <v>0</v>
      </c>
      <c r="E53" s="202">
        <v>0</v>
      </c>
      <c r="F53" s="91">
        <f>D53+E53</f>
        <v>0</v>
      </c>
      <c r="G53" s="201">
        <v>0</v>
      </c>
      <c r="H53" s="202">
        <v>0</v>
      </c>
      <c r="I53" s="91">
        <f t="shared" ref="I53:I64" si="22">G53+H53</f>
        <v>0</v>
      </c>
      <c r="J53" s="91">
        <f t="shared" si="5"/>
        <v>0</v>
      </c>
      <c r="K53" s="236"/>
    </row>
    <row r="54" spans="1:12" s="237" customFormat="1" outlineLevel="1" x14ac:dyDescent="0.25">
      <c r="A54" s="281"/>
      <c r="B54" s="3">
        <v>2011</v>
      </c>
      <c r="C54" s="88"/>
      <c r="D54" s="203">
        <v>0</v>
      </c>
      <c r="E54" s="204">
        <v>0</v>
      </c>
      <c r="F54" s="12">
        <f>D54+E54</f>
        <v>0</v>
      </c>
      <c r="G54" s="203">
        <v>0</v>
      </c>
      <c r="H54" s="204">
        <v>0</v>
      </c>
      <c r="I54" s="12">
        <f t="shared" si="22"/>
        <v>0</v>
      </c>
      <c r="J54" s="12">
        <f t="shared" si="5"/>
        <v>0</v>
      </c>
      <c r="K54" s="236"/>
    </row>
    <row r="55" spans="1:12" s="237" customFormat="1" outlineLevel="1" x14ac:dyDescent="0.25">
      <c r="A55" s="281"/>
      <c r="B55" s="90">
        <v>2012</v>
      </c>
      <c r="C55" s="88"/>
      <c r="D55" s="205">
        <v>610</v>
      </c>
      <c r="E55" s="206">
        <v>0</v>
      </c>
      <c r="F55" s="91">
        <f>D55+E55</f>
        <v>610</v>
      </c>
      <c r="G55" s="205">
        <v>95</v>
      </c>
      <c r="H55" s="206">
        <v>0</v>
      </c>
      <c r="I55" s="91">
        <f t="shared" si="22"/>
        <v>95</v>
      </c>
      <c r="J55" s="91">
        <f t="shared" si="5"/>
        <v>705</v>
      </c>
      <c r="K55" s="236"/>
    </row>
    <row r="56" spans="1:12" s="237" customFormat="1" outlineLevel="1" x14ac:dyDescent="0.25">
      <c r="A56" s="281"/>
      <c r="B56" s="3">
        <v>2013</v>
      </c>
      <c r="C56" s="88"/>
      <c r="D56" s="203">
        <v>9778</v>
      </c>
      <c r="E56" s="204">
        <v>0</v>
      </c>
      <c r="F56" s="12">
        <f>D56+E56</f>
        <v>9778</v>
      </c>
      <c r="G56" s="203">
        <v>1677</v>
      </c>
      <c r="H56" s="204">
        <v>0</v>
      </c>
      <c r="I56" s="12">
        <f t="shared" si="22"/>
        <v>1677</v>
      </c>
      <c r="J56" s="12">
        <f t="shared" si="5"/>
        <v>11455</v>
      </c>
      <c r="K56" s="236"/>
    </row>
    <row r="57" spans="1:12" s="237" customFormat="1" outlineLevel="1" x14ac:dyDescent="0.25">
      <c r="A57" s="281"/>
      <c r="B57" s="90">
        <v>2014</v>
      </c>
      <c r="C57" s="88"/>
      <c r="D57" s="205">
        <v>7567</v>
      </c>
      <c r="E57" s="206">
        <v>0</v>
      </c>
      <c r="F57" s="91">
        <f t="shared" ref="F57" si="23">D57+E57</f>
        <v>7567</v>
      </c>
      <c r="G57" s="205">
        <v>1478</v>
      </c>
      <c r="H57" s="206">
        <v>0</v>
      </c>
      <c r="I57" s="91">
        <f t="shared" si="22"/>
        <v>1478</v>
      </c>
      <c r="J57" s="91">
        <f t="shared" si="5"/>
        <v>9045</v>
      </c>
      <c r="K57" s="236"/>
    </row>
    <row r="58" spans="1:12" s="237" customFormat="1" outlineLevel="1" x14ac:dyDescent="0.25">
      <c r="A58" s="282"/>
      <c r="B58" s="3">
        <v>2015</v>
      </c>
      <c r="C58" s="88"/>
      <c r="D58" s="203">
        <v>1856</v>
      </c>
      <c r="E58" s="204">
        <v>0</v>
      </c>
      <c r="F58" s="12">
        <f>D58+E58</f>
        <v>1856</v>
      </c>
      <c r="G58" s="203">
        <v>374</v>
      </c>
      <c r="H58" s="204">
        <v>0</v>
      </c>
      <c r="I58" s="12">
        <f>G58+H58</f>
        <v>374</v>
      </c>
      <c r="J58" s="12">
        <f>F58+I58</f>
        <v>2230</v>
      </c>
      <c r="K58" s="236"/>
    </row>
    <row r="59" spans="1:12" s="237" customFormat="1" outlineLevel="1" x14ac:dyDescent="0.25">
      <c r="A59" s="283" t="s">
        <v>69</v>
      </c>
      <c r="B59" s="87">
        <v>2010</v>
      </c>
      <c r="C59" s="88"/>
      <c r="D59" s="201">
        <v>0</v>
      </c>
      <c r="E59" s="202">
        <v>0</v>
      </c>
      <c r="F59" s="89">
        <f t="shared" si="11"/>
        <v>0</v>
      </c>
      <c r="G59" s="201">
        <v>0</v>
      </c>
      <c r="H59" s="202">
        <v>0</v>
      </c>
      <c r="I59" s="89">
        <f t="shared" si="22"/>
        <v>0</v>
      </c>
      <c r="J59" s="89">
        <f t="shared" si="5"/>
        <v>0</v>
      </c>
      <c r="K59" s="236"/>
    </row>
    <row r="60" spans="1:12" s="237" customFormat="1" outlineLevel="1" x14ac:dyDescent="0.25">
      <c r="A60" s="281"/>
      <c r="B60" s="3">
        <v>2011</v>
      </c>
      <c r="C60" s="88"/>
      <c r="D60" s="203">
        <v>0</v>
      </c>
      <c r="E60" s="204">
        <v>0</v>
      </c>
      <c r="F60" s="12">
        <f t="shared" si="11"/>
        <v>0</v>
      </c>
      <c r="G60" s="203">
        <v>0</v>
      </c>
      <c r="H60" s="204">
        <v>0</v>
      </c>
      <c r="I60" s="12">
        <f t="shared" si="22"/>
        <v>0</v>
      </c>
      <c r="J60" s="12">
        <f t="shared" si="5"/>
        <v>0</v>
      </c>
      <c r="K60" s="236"/>
    </row>
    <row r="61" spans="1:12" s="237" customFormat="1" outlineLevel="1" x14ac:dyDescent="0.25">
      <c r="A61" s="281"/>
      <c r="B61" s="90">
        <v>2012</v>
      </c>
      <c r="C61" s="88"/>
      <c r="D61" s="256">
        <f>+D55</f>
        <v>610</v>
      </c>
      <c r="E61" s="206">
        <v>0</v>
      </c>
      <c r="F61" s="91">
        <f>D61+E61</f>
        <v>610</v>
      </c>
      <c r="G61" s="256">
        <f>+G55</f>
        <v>95</v>
      </c>
      <c r="H61" s="206">
        <v>0</v>
      </c>
      <c r="I61" s="91">
        <f t="shared" si="22"/>
        <v>95</v>
      </c>
      <c r="J61" s="91">
        <f t="shared" si="5"/>
        <v>705</v>
      </c>
      <c r="K61" s="236"/>
    </row>
    <row r="62" spans="1:12" s="237" customFormat="1" outlineLevel="1" x14ac:dyDescent="0.25">
      <c r="A62" s="281"/>
      <c r="B62" s="3">
        <v>2013</v>
      </c>
      <c r="C62" s="88"/>
      <c r="D62" s="256">
        <f t="shared" ref="D62:D64" si="24">+D56</f>
        <v>9778</v>
      </c>
      <c r="E62" s="204">
        <v>0</v>
      </c>
      <c r="F62" s="12">
        <f t="shared" ref="F62:F63" si="25">D62+E62</f>
        <v>9778</v>
      </c>
      <c r="G62" s="256">
        <f t="shared" ref="G62:G64" si="26">+G56</f>
        <v>1677</v>
      </c>
      <c r="H62" s="204">
        <v>0</v>
      </c>
      <c r="I62" s="12">
        <f t="shared" si="22"/>
        <v>1677</v>
      </c>
      <c r="J62" s="12">
        <f t="shared" si="5"/>
        <v>11455</v>
      </c>
      <c r="K62" s="236"/>
    </row>
    <row r="63" spans="1:12" s="237" customFormat="1" outlineLevel="1" x14ac:dyDescent="0.25">
      <c r="A63" s="281"/>
      <c r="B63" s="90">
        <v>2014</v>
      </c>
      <c r="C63" s="88"/>
      <c r="D63" s="256">
        <f t="shared" si="24"/>
        <v>7567</v>
      </c>
      <c r="E63" s="206">
        <v>0</v>
      </c>
      <c r="F63" s="91">
        <f t="shared" si="25"/>
        <v>7567</v>
      </c>
      <c r="G63" s="256">
        <f t="shared" si="26"/>
        <v>1478</v>
      </c>
      <c r="H63" s="206">
        <v>0</v>
      </c>
      <c r="I63" s="91">
        <f t="shared" si="22"/>
        <v>1478</v>
      </c>
      <c r="J63" s="91">
        <f t="shared" si="5"/>
        <v>9045</v>
      </c>
      <c r="K63" s="236"/>
    </row>
    <row r="64" spans="1:12" s="237" customFormat="1" outlineLevel="1" x14ac:dyDescent="0.25">
      <c r="A64" s="282"/>
      <c r="B64" s="193">
        <v>2015</v>
      </c>
      <c r="C64" s="88"/>
      <c r="D64" s="256">
        <f t="shared" si="24"/>
        <v>1856</v>
      </c>
      <c r="E64" s="207">
        <v>0</v>
      </c>
      <c r="F64" s="192">
        <f>D64+E64</f>
        <v>1856</v>
      </c>
      <c r="G64" s="256">
        <f t="shared" si="26"/>
        <v>374</v>
      </c>
      <c r="H64" s="207">
        <v>0</v>
      </c>
      <c r="I64" s="192">
        <f t="shared" si="22"/>
        <v>374</v>
      </c>
      <c r="J64" s="192">
        <f t="shared" si="5"/>
        <v>2230</v>
      </c>
      <c r="K64" s="236"/>
    </row>
    <row r="65" spans="1:18" ht="30" x14ac:dyDescent="0.25">
      <c r="A65" s="183" t="s">
        <v>26</v>
      </c>
      <c r="B65" s="139" t="s">
        <v>47</v>
      </c>
      <c r="C65" s="48"/>
      <c r="D65" s="65"/>
      <c r="E65" s="66"/>
      <c r="F65" s="67"/>
      <c r="G65" s="66"/>
      <c r="H65" s="66"/>
      <c r="I65" s="66"/>
      <c r="J65" s="68"/>
      <c r="K65" s="230"/>
      <c r="L65" s="237"/>
      <c r="M65" s="237"/>
      <c r="N65" s="237"/>
    </row>
    <row r="66" spans="1:18" outlineLevel="1" x14ac:dyDescent="0.25">
      <c r="A66" s="125" t="s">
        <v>62</v>
      </c>
      <c r="B66" s="19">
        <v>2010</v>
      </c>
      <c r="C66" s="49"/>
      <c r="D66" s="23">
        <v>0</v>
      </c>
      <c r="E66" s="24">
        <v>0</v>
      </c>
      <c r="F66" s="20">
        <f>D66+E66</f>
        <v>0</v>
      </c>
      <c r="G66" s="23">
        <v>0</v>
      </c>
      <c r="H66" s="24">
        <v>0</v>
      </c>
      <c r="I66" s="20">
        <f t="shared" ref="I66:I106" si="27">G66+H66</f>
        <v>0</v>
      </c>
      <c r="J66" s="9">
        <f t="shared" ref="J66:J92" si="28">F66+I66</f>
        <v>0</v>
      </c>
      <c r="K66" s="231"/>
      <c r="L66" s="237" t="s">
        <v>76</v>
      </c>
      <c r="M66" s="237"/>
      <c r="N66" s="237"/>
      <c r="O66" s="238"/>
      <c r="P66" s="238"/>
      <c r="Q66" s="238"/>
      <c r="R66" s="238"/>
    </row>
    <row r="67" spans="1:18" ht="15.6" customHeight="1" outlineLevel="1" x14ac:dyDescent="0.25">
      <c r="A67" s="126"/>
      <c r="B67" s="2">
        <v>2011</v>
      </c>
      <c r="C67" s="49"/>
      <c r="D67" s="25">
        <v>0</v>
      </c>
      <c r="E67" s="26">
        <v>0</v>
      </c>
      <c r="F67" s="8">
        <f t="shared" si="11"/>
        <v>0</v>
      </c>
      <c r="G67" s="25">
        <v>0</v>
      </c>
      <c r="H67" s="26">
        <v>0</v>
      </c>
      <c r="I67" s="8">
        <f>G67+H67</f>
        <v>0</v>
      </c>
      <c r="J67" s="7">
        <f>F67+I67</f>
        <v>0</v>
      </c>
      <c r="K67" s="231"/>
      <c r="L67" s="237"/>
      <c r="M67" s="237"/>
      <c r="N67" s="237"/>
      <c r="O67" s="238"/>
      <c r="P67" s="238"/>
      <c r="Q67" s="238"/>
      <c r="R67" s="238"/>
    </row>
    <row r="68" spans="1:18" outlineLevel="1" x14ac:dyDescent="0.25">
      <c r="A68" s="127"/>
      <c r="B68" s="21">
        <v>2012</v>
      </c>
      <c r="C68" s="49"/>
      <c r="D68" s="25">
        <v>0</v>
      </c>
      <c r="E68" s="28">
        <v>0</v>
      </c>
      <c r="F68" s="22">
        <f t="shared" si="11"/>
        <v>0</v>
      </c>
      <c r="G68" s="27">
        <v>0</v>
      </c>
      <c r="H68" s="28">
        <v>0</v>
      </c>
      <c r="I68" s="22">
        <f t="shared" si="27"/>
        <v>0</v>
      </c>
      <c r="J68" s="10">
        <f t="shared" si="28"/>
        <v>0</v>
      </c>
      <c r="K68" s="231"/>
      <c r="L68" s="237"/>
      <c r="M68" s="237"/>
      <c r="N68" s="237"/>
      <c r="O68" s="238"/>
      <c r="P68" s="238"/>
      <c r="Q68" s="238"/>
      <c r="R68" s="238"/>
    </row>
    <row r="69" spans="1:18" outlineLevel="1" x14ac:dyDescent="0.25">
      <c r="A69" s="127"/>
      <c r="B69" s="2">
        <v>2013</v>
      </c>
      <c r="C69" s="49"/>
      <c r="D69" s="25">
        <v>1199542</v>
      </c>
      <c r="E69" s="26">
        <v>1315982</v>
      </c>
      <c r="F69" s="8">
        <f>D69+E69</f>
        <v>2515524</v>
      </c>
      <c r="G69" s="25">
        <v>176053</v>
      </c>
      <c r="H69" s="26">
        <v>174305</v>
      </c>
      <c r="I69" s="8">
        <f t="shared" si="27"/>
        <v>350358</v>
      </c>
      <c r="J69" s="7">
        <f t="shared" si="28"/>
        <v>2865882</v>
      </c>
      <c r="K69" s="231"/>
      <c r="L69" s="237"/>
      <c r="M69" s="237"/>
      <c r="N69" s="237"/>
      <c r="O69" s="238"/>
      <c r="P69" s="238"/>
      <c r="Q69" s="238"/>
      <c r="R69" s="238"/>
    </row>
    <row r="70" spans="1:18" outlineLevel="1" x14ac:dyDescent="0.25">
      <c r="A70" s="127"/>
      <c r="B70" s="90">
        <v>2014</v>
      </c>
      <c r="C70" s="88"/>
      <c r="D70" s="25">
        <v>1230679</v>
      </c>
      <c r="E70" s="28">
        <v>990946</v>
      </c>
      <c r="F70" s="22">
        <f t="shared" si="11"/>
        <v>2221625</v>
      </c>
      <c r="G70" s="27">
        <v>184088</v>
      </c>
      <c r="H70" s="28">
        <v>161495</v>
      </c>
      <c r="I70" s="22">
        <f t="shared" si="27"/>
        <v>345583</v>
      </c>
      <c r="J70" s="10">
        <f t="shared" si="28"/>
        <v>2567208</v>
      </c>
      <c r="K70" s="231"/>
      <c r="L70" s="237"/>
      <c r="M70" s="237"/>
      <c r="N70" s="237"/>
      <c r="O70" s="238"/>
      <c r="P70" s="238"/>
      <c r="Q70" s="238"/>
      <c r="R70" s="238"/>
    </row>
    <row r="71" spans="1:18" outlineLevel="1" x14ac:dyDescent="0.25">
      <c r="A71" s="127"/>
      <c r="B71" s="3">
        <v>2015</v>
      </c>
      <c r="C71" s="88"/>
      <c r="D71" s="25">
        <v>21780</v>
      </c>
      <c r="E71" s="26">
        <v>4815</v>
      </c>
      <c r="F71" s="8">
        <f t="shared" si="11"/>
        <v>26595</v>
      </c>
      <c r="G71" s="25">
        <v>539</v>
      </c>
      <c r="H71" s="26">
        <v>1602</v>
      </c>
      <c r="I71" s="8">
        <f t="shared" si="27"/>
        <v>2141</v>
      </c>
      <c r="J71" s="7">
        <f>F71+I71</f>
        <v>28736</v>
      </c>
      <c r="K71" s="231"/>
      <c r="L71" s="237"/>
      <c r="M71" s="237"/>
      <c r="N71" s="237"/>
      <c r="O71" s="238"/>
      <c r="P71" s="238"/>
      <c r="Q71" s="238"/>
      <c r="R71" s="238"/>
    </row>
    <row r="72" spans="1:18" s="221" customFormat="1" outlineLevel="1" x14ac:dyDescent="0.25">
      <c r="A72" s="129"/>
      <c r="B72" s="14" t="s">
        <v>22</v>
      </c>
      <c r="C72" s="48"/>
      <c r="D72" s="15">
        <f t="shared" ref="D72:J72" si="29">SUM(D66:D71)</f>
        <v>2452001</v>
      </c>
      <c r="E72" s="16">
        <f t="shared" si="29"/>
        <v>2311743</v>
      </c>
      <c r="F72" s="17">
        <f t="shared" si="29"/>
        <v>4763744</v>
      </c>
      <c r="G72" s="15">
        <f t="shared" si="29"/>
        <v>360680</v>
      </c>
      <c r="H72" s="16">
        <f t="shared" si="29"/>
        <v>337402</v>
      </c>
      <c r="I72" s="15">
        <f t="shared" si="29"/>
        <v>698082</v>
      </c>
      <c r="J72" s="17">
        <f t="shared" si="29"/>
        <v>5461826</v>
      </c>
      <c r="K72" s="230"/>
      <c r="L72" s="237"/>
      <c r="M72" s="237"/>
      <c r="N72" s="237"/>
      <c r="O72" s="238"/>
      <c r="P72" s="239"/>
      <c r="Q72" s="239"/>
      <c r="R72" s="239"/>
    </row>
    <row r="73" spans="1:18" outlineLevel="1" x14ac:dyDescent="0.25">
      <c r="A73" s="125" t="s">
        <v>60</v>
      </c>
      <c r="B73" s="19">
        <v>2010</v>
      </c>
      <c r="C73" s="49"/>
      <c r="D73" s="23">
        <v>0</v>
      </c>
      <c r="E73" s="28">
        <v>0</v>
      </c>
      <c r="F73" s="20">
        <f>D73+E73</f>
        <v>0</v>
      </c>
      <c r="G73" s="27">
        <v>0</v>
      </c>
      <c r="H73" s="24">
        <v>0</v>
      </c>
      <c r="I73" s="20">
        <f t="shared" si="27"/>
        <v>0</v>
      </c>
      <c r="J73" s="9">
        <f t="shared" si="28"/>
        <v>0</v>
      </c>
      <c r="K73" s="231"/>
      <c r="L73" s="237"/>
      <c r="M73" s="237"/>
      <c r="N73" s="237"/>
      <c r="P73" s="238"/>
      <c r="Q73" s="238"/>
      <c r="R73" s="238"/>
    </row>
    <row r="74" spans="1:18" outlineLevel="1" x14ac:dyDescent="0.25">
      <c r="A74" s="126"/>
      <c r="B74" s="2">
        <v>2011</v>
      </c>
      <c r="C74" s="49"/>
      <c r="D74" s="25">
        <v>0</v>
      </c>
      <c r="E74" s="26">
        <v>0</v>
      </c>
      <c r="F74" s="8">
        <f t="shared" ref="F74:F75" si="30">D74+E74</f>
        <v>0</v>
      </c>
      <c r="G74" s="25">
        <v>0</v>
      </c>
      <c r="H74" s="26">
        <v>0</v>
      </c>
      <c r="I74" s="8">
        <f t="shared" si="27"/>
        <v>0</v>
      </c>
      <c r="J74" s="7">
        <f>F74+I74</f>
        <v>0</v>
      </c>
      <c r="K74" s="231"/>
      <c r="L74" s="237"/>
      <c r="M74" s="237"/>
      <c r="N74" s="237"/>
      <c r="P74" s="238"/>
      <c r="Q74" s="238"/>
      <c r="R74" s="238"/>
    </row>
    <row r="75" spans="1:18" outlineLevel="1" x14ac:dyDescent="0.25">
      <c r="A75" s="127"/>
      <c r="B75" s="21">
        <v>2012</v>
      </c>
      <c r="C75" s="49"/>
      <c r="D75" s="27">
        <v>0</v>
      </c>
      <c r="E75" s="28">
        <v>0</v>
      </c>
      <c r="F75" s="22">
        <f t="shared" si="30"/>
        <v>0</v>
      </c>
      <c r="G75" s="27">
        <v>0</v>
      </c>
      <c r="H75" s="28">
        <v>0</v>
      </c>
      <c r="I75" s="22">
        <f t="shared" si="27"/>
        <v>0</v>
      </c>
      <c r="J75" s="10">
        <f t="shared" si="28"/>
        <v>0</v>
      </c>
      <c r="K75" s="231"/>
      <c r="L75" s="237"/>
      <c r="M75" s="237"/>
      <c r="N75" s="237"/>
      <c r="P75" s="238"/>
      <c r="Q75" s="238"/>
      <c r="R75" s="238"/>
    </row>
    <row r="76" spans="1:18" outlineLevel="1" x14ac:dyDescent="0.25">
      <c r="A76" s="127"/>
      <c r="B76" s="2">
        <v>2013</v>
      </c>
      <c r="C76" s="49"/>
      <c r="D76" s="25">
        <v>122412</v>
      </c>
      <c r="E76" s="26">
        <v>118915</v>
      </c>
      <c r="F76" s="8">
        <f>D76+E76</f>
        <v>241327</v>
      </c>
      <c r="G76" s="25">
        <v>18057</v>
      </c>
      <c r="H76" s="26">
        <v>13935</v>
      </c>
      <c r="I76" s="8">
        <f t="shared" si="27"/>
        <v>31992</v>
      </c>
      <c r="J76" s="7">
        <f t="shared" si="28"/>
        <v>273319</v>
      </c>
      <c r="K76" s="231"/>
      <c r="L76" s="237"/>
      <c r="M76" s="237"/>
      <c r="N76" s="237"/>
      <c r="P76" s="238"/>
      <c r="Q76" s="238"/>
      <c r="R76" s="238"/>
    </row>
    <row r="77" spans="1:18" outlineLevel="1" x14ac:dyDescent="0.25">
      <c r="A77" s="127"/>
      <c r="B77" s="90">
        <v>2014</v>
      </c>
      <c r="C77" s="88"/>
      <c r="D77" s="27">
        <v>42821</v>
      </c>
      <c r="E77" s="28">
        <v>24704</v>
      </c>
      <c r="F77" s="22">
        <f>D77+E77</f>
        <v>67525</v>
      </c>
      <c r="G77" s="27">
        <v>7821</v>
      </c>
      <c r="H77" s="28">
        <v>4316</v>
      </c>
      <c r="I77" s="22">
        <f t="shared" si="27"/>
        <v>12137</v>
      </c>
      <c r="J77" s="10">
        <f t="shared" si="28"/>
        <v>79662</v>
      </c>
      <c r="K77" s="231"/>
      <c r="L77" s="237"/>
      <c r="M77" s="237"/>
      <c r="N77" s="237"/>
      <c r="P77" s="238"/>
      <c r="Q77" s="238"/>
      <c r="R77" s="238"/>
    </row>
    <row r="78" spans="1:18" outlineLevel="1" x14ac:dyDescent="0.25">
      <c r="A78" s="127"/>
      <c r="B78" s="3">
        <v>2015</v>
      </c>
      <c r="C78" s="88"/>
      <c r="D78" s="25">
        <v>0</v>
      </c>
      <c r="E78" s="26">
        <v>0</v>
      </c>
      <c r="F78" s="8">
        <f>D78+E78</f>
        <v>0</v>
      </c>
      <c r="G78" s="25">
        <v>0</v>
      </c>
      <c r="H78" s="26">
        <v>0</v>
      </c>
      <c r="I78" s="8">
        <f t="shared" si="27"/>
        <v>0</v>
      </c>
      <c r="J78" s="7">
        <f t="shared" si="28"/>
        <v>0</v>
      </c>
      <c r="K78" s="231"/>
      <c r="L78" s="237"/>
      <c r="M78" s="237"/>
      <c r="N78" s="237"/>
      <c r="P78" s="238"/>
      <c r="Q78" s="238"/>
      <c r="R78" s="238"/>
    </row>
    <row r="79" spans="1:18" s="221" customFormat="1" outlineLevel="1" x14ac:dyDescent="0.25">
      <c r="A79" s="129"/>
      <c r="B79" s="14" t="s">
        <v>22</v>
      </c>
      <c r="C79" s="48"/>
      <c r="D79" s="15">
        <f>SUM(D73:D78)</f>
        <v>165233</v>
      </c>
      <c r="E79" s="16">
        <f>SUM(E73:E78)</f>
        <v>143619</v>
      </c>
      <c r="F79" s="17">
        <f>SUM(F73:F78)</f>
        <v>308852</v>
      </c>
      <c r="G79" s="15">
        <f t="shared" ref="G79:J79" si="31">SUM(G73:G78)</f>
        <v>25878</v>
      </c>
      <c r="H79" s="16">
        <f t="shared" si="31"/>
        <v>18251</v>
      </c>
      <c r="I79" s="15">
        <f>SUM(I73:I78)</f>
        <v>44129</v>
      </c>
      <c r="J79" s="17">
        <f t="shared" si="31"/>
        <v>352981</v>
      </c>
      <c r="K79" s="230"/>
      <c r="L79" s="237"/>
      <c r="M79" s="237"/>
      <c r="N79" s="237"/>
      <c r="P79" s="239"/>
      <c r="Q79" s="239"/>
      <c r="R79" s="239"/>
    </row>
    <row r="80" spans="1:18" outlineLevel="1" x14ac:dyDescent="0.25">
      <c r="A80" s="125" t="s">
        <v>14</v>
      </c>
      <c r="B80" s="19">
        <v>2010</v>
      </c>
      <c r="C80" s="49"/>
      <c r="D80" s="23">
        <v>0</v>
      </c>
      <c r="E80" s="24">
        <v>0</v>
      </c>
      <c r="F80" s="20">
        <f t="shared" si="11"/>
        <v>0</v>
      </c>
      <c r="G80" s="23">
        <v>0</v>
      </c>
      <c r="H80" s="24">
        <v>0</v>
      </c>
      <c r="I80" s="20">
        <f t="shared" si="27"/>
        <v>0</v>
      </c>
      <c r="J80" s="9">
        <f t="shared" si="28"/>
        <v>0</v>
      </c>
      <c r="K80" s="231"/>
      <c r="L80" s="237"/>
      <c r="M80" s="237"/>
      <c r="N80" s="237"/>
      <c r="P80" s="238"/>
      <c r="Q80" s="238"/>
      <c r="R80" s="238"/>
    </row>
    <row r="81" spans="1:18" outlineLevel="1" x14ac:dyDescent="0.25">
      <c r="A81" s="126"/>
      <c r="B81" s="2">
        <v>2011</v>
      </c>
      <c r="C81" s="49"/>
      <c r="D81" s="25">
        <v>0</v>
      </c>
      <c r="E81" s="26">
        <v>0</v>
      </c>
      <c r="F81" s="8">
        <f t="shared" si="11"/>
        <v>0</v>
      </c>
      <c r="G81" s="25">
        <v>0</v>
      </c>
      <c r="H81" s="26">
        <v>0</v>
      </c>
      <c r="I81" s="8">
        <f t="shared" si="27"/>
        <v>0</v>
      </c>
      <c r="J81" s="7">
        <f t="shared" si="28"/>
        <v>0</v>
      </c>
      <c r="K81" s="231"/>
      <c r="L81" s="237"/>
      <c r="M81" s="237"/>
      <c r="N81" s="237"/>
      <c r="P81" s="238"/>
      <c r="Q81" s="238"/>
      <c r="R81" s="238"/>
    </row>
    <row r="82" spans="1:18" outlineLevel="1" x14ac:dyDescent="0.25">
      <c r="A82" s="127"/>
      <c r="B82" s="21">
        <v>2012</v>
      </c>
      <c r="C82" s="49"/>
      <c r="D82" s="27">
        <v>0</v>
      </c>
      <c r="E82" s="28">
        <v>0</v>
      </c>
      <c r="F82" s="22">
        <f t="shared" si="11"/>
        <v>0</v>
      </c>
      <c r="G82" s="27">
        <v>0</v>
      </c>
      <c r="H82" s="28">
        <v>0</v>
      </c>
      <c r="I82" s="22">
        <f t="shared" si="27"/>
        <v>0</v>
      </c>
      <c r="J82" s="10">
        <f t="shared" si="28"/>
        <v>0</v>
      </c>
      <c r="K82" s="231"/>
      <c r="L82" s="237"/>
      <c r="M82" s="237"/>
      <c r="N82" s="237"/>
      <c r="P82" s="238"/>
      <c r="Q82" s="238"/>
      <c r="R82" s="238"/>
    </row>
    <row r="83" spans="1:18" outlineLevel="1" x14ac:dyDescent="0.25">
      <c r="A83" s="127"/>
      <c r="B83" s="2">
        <v>2013</v>
      </c>
      <c r="C83" s="49"/>
      <c r="D83" s="25">
        <v>-4841</v>
      </c>
      <c r="E83" s="26">
        <v>-26781</v>
      </c>
      <c r="F83" s="8">
        <f t="shared" si="11"/>
        <v>-31622</v>
      </c>
      <c r="G83" s="25">
        <v>-1730</v>
      </c>
      <c r="H83" s="26">
        <v>-7966</v>
      </c>
      <c r="I83" s="8">
        <f t="shared" si="27"/>
        <v>-9696</v>
      </c>
      <c r="J83" s="7">
        <f t="shared" si="28"/>
        <v>-41318</v>
      </c>
      <c r="K83" s="231"/>
      <c r="L83" s="237"/>
      <c r="M83" s="237"/>
      <c r="N83" s="237"/>
      <c r="P83" s="238"/>
      <c r="Q83" s="238"/>
      <c r="R83" s="238"/>
    </row>
    <row r="84" spans="1:18" outlineLevel="1" x14ac:dyDescent="0.25">
      <c r="A84" s="127"/>
      <c r="B84" s="21">
        <v>2014</v>
      </c>
      <c r="C84" s="49"/>
      <c r="D84" s="27">
        <v>-7085</v>
      </c>
      <c r="E84" s="28">
        <v>-20698</v>
      </c>
      <c r="F84" s="22">
        <f t="shared" si="11"/>
        <v>-27783</v>
      </c>
      <c r="G84" s="28">
        <v>-530</v>
      </c>
      <c r="H84" s="28">
        <v>-3274</v>
      </c>
      <c r="I84" s="22">
        <f>G84+H84</f>
        <v>-3804</v>
      </c>
      <c r="J84" s="10">
        <f t="shared" si="28"/>
        <v>-31587</v>
      </c>
      <c r="K84" s="231"/>
      <c r="L84" s="237"/>
      <c r="M84" s="237"/>
      <c r="N84" s="237"/>
      <c r="P84" s="238"/>
      <c r="Q84" s="238"/>
      <c r="R84" s="238"/>
    </row>
    <row r="85" spans="1:18" outlineLevel="1" x14ac:dyDescent="0.25">
      <c r="A85" s="127"/>
      <c r="B85" s="2">
        <v>2015</v>
      </c>
      <c r="C85" s="49"/>
      <c r="D85" s="25">
        <v>0</v>
      </c>
      <c r="E85" s="26">
        <v>0</v>
      </c>
      <c r="F85" s="8">
        <f t="shared" si="11"/>
        <v>0</v>
      </c>
      <c r="G85" s="25">
        <v>0</v>
      </c>
      <c r="H85" s="26">
        <v>0</v>
      </c>
      <c r="I85" s="8">
        <f>G85+H85</f>
        <v>0</v>
      </c>
      <c r="J85" s="7"/>
      <c r="K85" s="231"/>
      <c r="L85" s="237"/>
      <c r="M85" s="237"/>
      <c r="N85" s="237"/>
      <c r="P85" s="238"/>
      <c r="Q85" s="238"/>
      <c r="R85" s="238"/>
    </row>
    <row r="86" spans="1:18" s="221" customFormat="1" outlineLevel="1" x14ac:dyDescent="0.25">
      <c r="A86" s="129"/>
      <c r="B86" s="14" t="s">
        <v>22</v>
      </c>
      <c r="C86" s="48"/>
      <c r="D86" s="15">
        <f>SUM(D80:D85)</f>
        <v>-11926</v>
      </c>
      <c r="E86" s="16">
        <f>SUM(E80:E85)</f>
        <v>-47479</v>
      </c>
      <c r="F86" s="17">
        <f>SUM(F80:F85)</f>
        <v>-59405</v>
      </c>
      <c r="G86" s="15">
        <f t="shared" ref="G86:J86" si="32">SUM(G80:G85)</f>
        <v>-2260</v>
      </c>
      <c r="H86" s="16">
        <f t="shared" si="32"/>
        <v>-11240</v>
      </c>
      <c r="I86" s="15">
        <f>SUM(I80:I85)</f>
        <v>-13500</v>
      </c>
      <c r="J86" s="17">
        <f t="shared" si="32"/>
        <v>-72905</v>
      </c>
      <c r="K86" s="230"/>
      <c r="L86" s="237"/>
      <c r="M86" s="237"/>
      <c r="N86" s="237"/>
      <c r="P86" s="239"/>
      <c r="Q86" s="239"/>
      <c r="R86" s="239"/>
    </row>
    <row r="87" spans="1:18" outlineLevel="1" x14ac:dyDescent="0.25">
      <c r="A87" s="125" t="s">
        <v>15</v>
      </c>
      <c r="B87" s="19">
        <v>2010</v>
      </c>
      <c r="C87" s="49"/>
      <c r="D87" s="23">
        <v>0</v>
      </c>
      <c r="E87" s="24">
        <v>0</v>
      </c>
      <c r="F87" s="20">
        <f t="shared" si="11"/>
        <v>0</v>
      </c>
      <c r="G87" s="23">
        <v>0</v>
      </c>
      <c r="H87" s="24">
        <v>0</v>
      </c>
      <c r="I87" s="20">
        <f t="shared" si="27"/>
        <v>0</v>
      </c>
      <c r="J87" s="9">
        <f t="shared" si="28"/>
        <v>0</v>
      </c>
      <c r="K87" s="231"/>
      <c r="L87" s="237"/>
      <c r="M87" s="237"/>
      <c r="N87" s="237"/>
      <c r="P87" s="238"/>
      <c r="Q87" s="238"/>
      <c r="R87" s="238"/>
    </row>
    <row r="88" spans="1:18" outlineLevel="1" x14ac:dyDescent="0.25">
      <c r="A88" s="126"/>
      <c r="B88" s="2">
        <v>2011</v>
      </c>
      <c r="C88" s="49"/>
      <c r="D88" s="25">
        <v>0</v>
      </c>
      <c r="E88" s="26">
        <v>0</v>
      </c>
      <c r="F88" s="8">
        <f>D88+E88</f>
        <v>0</v>
      </c>
      <c r="G88" s="25">
        <v>0</v>
      </c>
      <c r="H88" s="26">
        <v>0</v>
      </c>
      <c r="I88" s="8">
        <f t="shared" si="27"/>
        <v>0</v>
      </c>
      <c r="J88" s="7">
        <f t="shared" si="28"/>
        <v>0</v>
      </c>
      <c r="K88" s="231"/>
      <c r="L88" s="237"/>
      <c r="M88" s="237"/>
      <c r="N88" s="237"/>
      <c r="P88" s="238"/>
      <c r="Q88" s="238"/>
      <c r="R88" s="238"/>
    </row>
    <row r="89" spans="1:18" outlineLevel="1" x14ac:dyDescent="0.25">
      <c r="A89" s="127"/>
      <c r="B89" s="21">
        <v>2012</v>
      </c>
      <c r="C89" s="49"/>
      <c r="D89" s="25">
        <v>0</v>
      </c>
      <c r="E89" s="26">
        <v>0</v>
      </c>
      <c r="F89" s="22">
        <f t="shared" si="11"/>
        <v>0</v>
      </c>
      <c r="G89" s="25">
        <v>0</v>
      </c>
      <c r="H89" s="26">
        <v>0</v>
      </c>
      <c r="I89" s="22">
        <f t="shared" si="27"/>
        <v>0</v>
      </c>
      <c r="J89" s="10">
        <f t="shared" si="28"/>
        <v>0</v>
      </c>
      <c r="K89" s="231"/>
      <c r="L89" s="237"/>
      <c r="M89" s="237"/>
      <c r="N89" s="237"/>
      <c r="P89" s="238"/>
      <c r="Q89" s="238"/>
      <c r="R89" s="238"/>
    </row>
    <row r="90" spans="1:18" outlineLevel="1" x14ac:dyDescent="0.25">
      <c r="A90" s="127"/>
      <c r="B90" s="2">
        <v>2013</v>
      </c>
      <c r="C90" s="49"/>
      <c r="D90" s="25">
        <v>-54695</v>
      </c>
      <c r="E90" s="26">
        <v>-106220</v>
      </c>
      <c r="F90" s="8">
        <f t="shared" si="11"/>
        <v>-160915</v>
      </c>
      <c r="G90" s="25">
        <v>-5124</v>
      </c>
      <c r="H90" s="26">
        <v>-24319</v>
      </c>
      <c r="I90" s="8">
        <f t="shared" si="27"/>
        <v>-29443</v>
      </c>
      <c r="J90" s="7">
        <f>F90+I90</f>
        <v>-190358</v>
      </c>
      <c r="K90" s="231"/>
      <c r="L90" s="237"/>
      <c r="M90" s="237"/>
      <c r="N90" s="237"/>
      <c r="P90" s="238"/>
      <c r="Q90" s="238"/>
      <c r="R90" s="238"/>
    </row>
    <row r="91" spans="1:18" outlineLevel="1" x14ac:dyDescent="0.25">
      <c r="A91" s="127"/>
      <c r="B91" s="21">
        <v>2014</v>
      </c>
      <c r="C91" s="49"/>
      <c r="D91" s="25">
        <v>-31008</v>
      </c>
      <c r="E91" s="26">
        <v>-64284</v>
      </c>
      <c r="F91" s="22">
        <f t="shared" si="11"/>
        <v>-95292</v>
      </c>
      <c r="G91" s="25">
        <v>-5117</v>
      </c>
      <c r="H91" s="26">
        <v>-12478</v>
      </c>
      <c r="I91" s="22">
        <f t="shared" si="27"/>
        <v>-17595</v>
      </c>
      <c r="J91" s="10">
        <f t="shared" si="28"/>
        <v>-112887</v>
      </c>
      <c r="K91" s="231"/>
      <c r="L91" s="237"/>
      <c r="M91" s="237"/>
      <c r="N91" s="237"/>
      <c r="P91" s="238"/>
      <c r="Q91" s="238"/>
      <c r="R91" s="238"/>
    </row>
    <row r="92" spans="1:18" outlineLevel="1" x14ac:dyDescent="0.25">
      <c r="A92" s="127"/>
      <c r="B92" s="2">
        <v>2015</v>
      </c>
      <c r="C92" s="49"/>
      <c r="D92" s="25">
        <v>0</v>
      </c>
      <c r="E92" s="26">
        <v>0</v>
      </c>
      <c r="F92" s="8">
        <f t="shared" si="11"/>
        <v>0</v>
      </c>
      <c r="G92" s="25">
        <v>0</v>
      </c>
      <c r="H92" s="26">
        <v>0</v>
      </c>
      <c r="I92" s="8">
        <f t="shared" si="27"/>
        <v>0</v>
      </c>
      <c r="J92" s="7">
        <f t="shared" si="28"/>
        <v>0</v>
      </c>
      <c r="K92" s="231"/>
      <c r="L92" s="237"/>
      <c r="M92" s="237"/>
      <c r="N92" s="237"/>
      <c r="P92" s="238"/>
      <c r="Q92" s="238"/>
      <c r="R92" s="238"/>
    </row>
    <row r="93" spans="1:18" s="221" customFormat="1" ht="16.5" outlineLevel="1" thickBot="1" x14ac:dyDescent="0.3">
      <c r="A93" s="128"/>
      <c r="B93" s="94" t="s">
        <v>22</v>
      </c>
      <c r="C93" s="48"/>
      <c r="D93" s="100">
        <f>SUM(D87:D92)</f>
        <v>-85703</v>
      </c>
      <c r="E93" s="101">
        <f>SUM(E87:E92)</f>
        <v>-170504</v>
      </c>
      <c r="F93" s="102">
        <f>SUM(F87:F92)</f>
        <v>-256207</v>
      </c>
      <c r="G93" s="101">
        <f t="shared" ref="G93:H93" si="33">SUM(G87:G92)</f>
        <v>-10241</v>
      </c>
      <c r="H93" s="101">
        <f t="shared" si="33"/>
        <v>-36797</v>
      </c>
      <c r="I93" s="102">
        <f>SUM(I87:I92)</f>
        <v>-47038</v>
      </c>
      <c r="J93" s="103">
        <f>SUM(J87:J92)</f>
        <v>-303245</v>
      </c>
      <c r="K93" s="230"/>
      <c r="L93" s="237"/>
      <c r="M93" s="237"/>
      <c r="N93" s="237"/>
      <c r="P93" s="239"/>
      <c r="Q93" s="239"/>
      <c r="R93" s="239"/>
    </row>
    <row r="94" spans="1:18" s="235" customFormat="1" ht="17.25" thickTop="1" x14ac:dyDescent="0.25">
      <c r="A94" s="187" t="s">
        <v>24</v>
      </c>
      <c r="B94" s="70">
        <v>2010</v>
      </c>
      <c r="C94" s="51"/>
      <c r="D94" s="77">
        <f>D66+D80+D73+D87</f>
        <v>0</v>
      </c>
      <c r="E94" s="78">
        <f t="shared" ref="D94:E99" si="34">E66+E80+E73+E87</f>
        <v>0</v>
      </c>
      <c r="F94" s="79">
        <f t="shared" si="11"/>
        <v>0</v>
      </c>
      <c r="G94" s="78">
        <f t="shared" ref="G94:H99" si="35">G66+G80+G73+G87</f>
        <v>0</v>
      </c>
      <c r="H94" s="78">
        <f t="shared" si="35"/>
        <v>0</v>
      </c>
      <c r="I94" s="79">
        <f t="shared" si="27"/>
        <v>0</v>
      </c>
      <c r="J94" s="80">
        <f>F94+I94</f>
        <v>0</v>
      </c>
      <c r="K94" s="234"/>
      <c r="L94" s="237"/>
      <c r="M94" s="237"/>
      <c r="N94" s="237"/>
      <c r="P94" s="240"/>
      <c r="Q94" s="240"/>
      <c r="R94" s="240"/>
    </row>
    <row r="95" spans="1:18" s="235" customFormat="1" ht="16.5" x14ac:dyDescent="0.25">
      <c r="A95" s="188"/>
      <c r="B95" s="69">
        <v>2011</v>
      </c>
      <c r="C95" s="51"/>
      <c r="D95" s="73">
        <f t="shared" si="34"/>
        <v>0</v>
      </c>
      <c r="E95" s="74">
        <f t="shared" si="34"/>
        <v>0</v>
      </c>
      <c r="F95" s="75">
        <f t="shared" si="11"/>
        <v>0</v>
      </c>
      <c r="G95" s="74">
        <f t="shared" si="35"/>
        <v>0</v>
      </c>
      <c r="H95" s="74">
        <f t="shared" si="35"/>
        <v>0</v>
      </c>
      <c r="I95" s="75">
        <f t="shared" si="27"/>
        <v>0</v>
      </c>
      <c r="J95" s="76">
        <f t="shared" ref="J95:J106" si="36">F95+I95</f>
        <v>0</v>
      </c>
      <c r="K95" s="234"/>
      <c r="L95" s="237"/>
      <c r="M95" s="237"/>
      <c r="N95" s="237"/>
      <c r="P95" s="240"/>
      <c r="Q95" s="240"/>
      <c r="R95" s="240"/>
    </row>
    <row r="96" spans="1:18" s="235" customFormat="1" ht="16.5" x14ac:dyDescent="0.25">
      <c r="A96" s="188"/>
      <c r="B96" s="70">
        <v>2012</v>
      </c>
      <c r="C96" s="51"/>
      <c r="D96" s="77">
        <f t="shared" si="34"/>
        <v>0</v>
      </c>
      <c r="E96" s="78">
        <f t="shared" si="34"/>
        <v>0</v>
      </c>
      <c r="F96" s="79">
        <f t="shared" si="11"/>
        <v>0</v>
      </c>
      <c r="G96" s="78">
        <f t="shared" si="35"/>
        <v>0</v>
      </c>
      <c r="H96" s="78">
        <f t="shared" si="35"/>
        <v>0</v>
      </c>
      <c r="I96" s="79">
        <f t="shared" si="27"/>
        <v>0</v>
      </c>
      <c r="J96" s="80">
        <f t="shared" si="36"/>
        <v>0</v>
      </c>
      <c r="K96" s="234"/>
      <c r="L96" s="237"/>
      <c r="M96" s="237"/>
      <c r="N96" s="237"/>
      <c r="P96" s="240"/>
      <c r="Q96" s="240"/>
      <c r="R96" s="240"/>
    </row>
    <row r="97" spans="1:18" s="235" customFormat="1" ht="16.5" x14ac:dyDescent="0.25">
      <c r="A97" s="188"/>
      <c r="B97" s="69">
        <v>2013</v>
      </c>
      <c r="C97" s="51"/>
      <c r="D97" s="73">
        <f t="shared" si="34"/>
        <v>1262418</v>
      </c>
      <c r="E97" s="74">
        <f t="shared" si="34"/>
        <v>1301896</v>
      </c>
      <c r="F97" s="75">
        <f t="shared" si="11"/>
        <v>2564314</v>
      </c>
      <c r="G97" s="74">
        <f t="shared" si="35"/>
        <v>187256</v>
      </c>
      <c r="H97" s="74">
        <f t="shared" si="35"/>
        <v>155955</v>
      </c>
      <c r="I97" s="75">
        <f t="shared" si="27"/>
        <v>343211</v>
      </c>
      <c r="J97" s="76">
        <f t="shared" si="36"/>
        <v>2907525</v>
      </c>
      <c r="K97" s="234"/>
      <c r="L97" s="237"/>
      <c r="M97" s="237"/>
      <c r="N97" s="237"/>
      <c r="P97" s="240"/>
      <c r="Q97" s="240"/>
      <c r="R97" s="240"/>
    </row>
    <row r="98" spans="1:18" s="235" customFormat="1" ht="16.5" x14ac:dyDescent="0.25">
      <c r="A98" s="188"/>
      <c r="B98" s="70">
        <v>2014</v>
      </c>
      <c r="C98" s="51"/>
      <c r="D98" s="77">
        <f t="shared" si="34"/>
        <v>1235407</v>
      </c>
      <c r="E98" s="78">
        <f t="shared" si="34"/>
        <v>930668</v>
      </c>
      <c r="F98" s="79">
        <f t="shared" si="11"/>
        <v>2166075</v>
      </c>
      <c r="G98" s="78">
        <f t="shared" si="35"/>
        <v>186262</v>
      </c>
      <c r="H98" s="78">
        <f t="shared" si="35"/>
        <v>150059</v>
      </c>
      <c r="I98" s="79">
        <f t="shared" si="27"/>
        <v>336321</v>
      </c>
      <c r="J98" s="80">
        <f>F98+I98</f>
        <v>2502396</v>
      </c>
      <c r="K98" s="234"/>
      <c r="L98" s="237"/>
      <c r="M98" s="237"/>
      <c r="N98" s="237"/>
      <c r="P98" s="240"/>
      <c r="Q98" s="240"/>
      <c r="R98" s="240"/>
    </row>
    <row r="99" spans="1:18" s="235" customFormat="1" ht="16.5" x14ac:dyDescent="0.25">
      <c r="A99" s="188"/>
      <c r="B99" s="69">
        <v>2015</v>
      </c>
      <c r="C99" s="51"/>
      <c r="D99" s="73">
        <f t="shared" si="34"/>
        <v>21780</v>
      </c>
      <c r="E99" s="74">
        <f>E71+E85+E78+E92</f>
        <v>4815</v>
      </c>
      <c r="F99" s="75">
        <f>D99+E99</f>
        <v>26595</v>
      </c>
      <c r="G99" s="74">
        <f t="shared" si="35"/>
        <v>539</v>
      </c>
      <c r="H99" s="74">
        <f>H71+H85+H78+H92</f>
        <v>1602</v>
      </c>
      <c r="I99" s="75">
        <f t="shared" si="27"/>
        <v>2141</v>
      </c>
      <c r="J99" s="76">
        <f>F99+I99</f>
        <v>28736</v>
      </c>
      <c r="K99" s="234"/>
      <c r="L99" s="237"/>
      <c r="M99" s="237"/>
      <c r="N99" s="237"/>
      <c r="P99" s="240"/>
      <c r="Q99" s="240"/>
      <c r="R99" s="240"/>
    </row>
    <row r="100" spans="1:18" s="235" customFormat="1" ht="16.5" thickBot="1" x14ac:dyDescent="0.3">
      <c r="A100" s="94"/>
      <c r="B100" s="94" t="s">
        <v>22</v>
      </c>
      <c r="C100" s="48"/>
      <c r="D100" s="100">
        <f>SUM(D94:D99)</f>
        <v>2519605</v>
      </c>
      <c r="E100" s="101">
        <f>SUM(E94:E99)</f>
        <v>2237379</v>
      </c>
      <c r="F100" s="102">
        <f>SUM(F94:F99)</f>
        <v>4756984</v>
      </c>
      <c r="G100" s="101">
        <f t="shared" ref="G100:H100" si="37">SUM(G94:G99)</f>
        <v>374057</v>
      </c>
      <c r="H100" s="101">
        <f t="shared" si="37"/>
        <v>307616</v>
      </c>
      <c r="I100" s="102">
        <f>SUM(I94:I99)</f>
        <v>681673</v>
      </c>
      <c r="J100" s="103">
        <f>SUM(J94:J99)</f>
        <v>5438657</v>
      </c>
      <c r="K100" s="234"/>
      <c r="L100" s="237"/>
      <c r="M100" s="237"/>
      <c r="N100" s="237"/>
    </row>
    <row r="101" spans="1:18" s="237" customFormat="1" ht="16.5" outlineLevel="1" thickTop="1" x14ac:dyDescent="0.25">
      <c r="A101" s="123" t="s">
        <v>49</v>
      </c>
      <c r="B101" s="87">
        <v>2010</v>
      </c>
      <c r="C101" s="88"/>
      <c r="D101" s="201">
        <v>0</v>
      </c>
      <c r="E101" s="202">
        <v>0</v>
      </c>
      <c r="F101" s="89">
        <f t="shared" si="11"/>
        <v>0</v>
      </c>
      <c r="G101" s="202">
        <v>0</v>
      </c>
      <c r="H101" s="202">
        <v>0</v>
      </c>
      <c r="I101" s="89">
        <f t="shared" si="27"/>
        <v>0</v>
      </c>
      <c r="J101" s="191">
        <f t="shared" si="36"/>
        <v>0</v>
      </c>
      <c r="K101" s="236"/>
    </row>
    <row r="102" spans="1:18" s="237" customFormat="1" outlineLevel="1" x14ac:dyDescent="0.25">
      <c r="A102" s="124"/>
      <c r="B102" s="3">
        <v>2011</v>
      </c>
      <c r="C102" s="88"/>
      <c r="D102" s="203">
        <v>0</v>
      </c>
      <c r="E102" s="204">
        <v>0</v>
      </c>
      <c r="F102" s="12">
        <f t="shared" si="11"/>
        <v>0</v>
      </c>
      <c r="G102" s="204">
        <v>0</v>
      </c>
      <c r="H102" s="204">
        <v>0</v>
      </c>
      <c r="I102" s="12">
        <f t="shared" si="27"/>
        <v>0</v>
      </c>
      <c r="J102" s="168">
        <f t="shared" si="36"/>
        <v>0</v>
      </c>
      <c r="K102" s="236"/>
    </row>
    <row r="103" spans="1:18" s="237" customFormat="1" outlineLevel="1" x14ac:dyDescent="0.25">
      <c r="A103" s="130"/>
      <c r="B103" s="90">
        <v>2012</v>
      </c>
      <c r="C103" s="88"/>
      <c r="D103" s="27">
        <v>2</v>
      </c>
      <c r="E103" s="28">
        <v>15</v>
      </c>
      <c r="F103" s="91">
        <f t="shared" si="11"/>
        <v>17</v>
      </c>
      <c r="G103" s="27">
        <v>1</v>
      </c>
      <c r="H103" s="28">
        <v>0</v>
      </c>
      <c r="I103" s="91">
        <f t="shared" si="27"/>
        <v>1</v>
      </c>
      <c r="J103" s="169">
        <f t="shared" si="36"/>
        <v>18</v>
      </c>
      <c r="K103" s="236"/>
    </row>
    <row r="104" spans="1:18" s="237" customFormat="1" outlineLevel="1" x14ac:dyDescent="0.25">
      <c r="A104" s="130"/>
      <c r="B104" s="3">
        <v>2013</v>
      </c>
      <c r="C104" s="88"/>
      <c r="D104" s="25">
        <v>314</v>
      </c>
      <c r="E104" s="26">
        <v>405</v>
      </c>
      <c r="F104" s="12">
        <f t="shared" ref="F104" si="38">D104+E104</f>
        <v>719</v>
      </c>
      <c r="G104" s="25">
        <v>57</v>
      </c>
      <c r="H104" s="26">
        <v>80</v>
      </c>
      <c r="I104" s="12">
        <f t="shared" si="27"/>
        <v>137</v>
      </c>
      <c r="J104" s="12">
        <f t="shared" si="36"/>
        <v>856</v>
      </c>
      <c r="K104" s="236"/>
    </row>
    <row r="105" spans="1:18" s="237" customFormat="1" outlineLevel="1" x14ac:dyDescent="0.25">
      <c r="A105" s="130"/>
      <c r="B105" s="90">
        <v>2014</v>
      </c>
      <c r="C105" s="88"/>
      <c r="D105" s="27">
        <v>528</v>
      </c>
      <c r="E105" s="28">
        <v>560</v>
      </c>
      <c r="F105" s="91">
        <v>0</v>
      </c>
      <c r="G105" s="27">
        <v>83</v>
      </c>
      <c r="H105" s="28">
        <v>110</v>
      </c>
      <c r="I105" s="91">
        <v>0</v>
      </c>
      <c r="J105" s="169">
        <v>0</v>
      </c>
      <c r="K105" s="236"/>
    </row>
    <row r="106" spans="1:18" s="237" customFormat="1" outlineLevel="1" x14ac:dyDescent="0.25">
      <c r="A106" s="241"/>
      <c r="B106" s="193">
        <v>2015</v>
      </c>
      <c r="C106" s="88"/>
      <c r="D106" s="25">
        <v>0</v>
      </c>
      <c r="E106" s="26">
        <v>1</v>
      </c>
      <c r="F106" s="192">
        <f>D106+E106</f>
        <v>1</v>
      </c>
      <c r="G106" s="26">
        <v>0</v>
      </c>
      <c r="H106" s="26">
        <v>0</v>
      </c>
      <c r="I106" s="192">
        <f t="shared" si="27"/>
        <v>0</v>
      </c>
      <c r="J106" s="192">
        <f t="shared" si="36"/>
        <v>1</v>
      </c>
      <c r="K106" s="236"/>
    </row>
    <row r="107" spans="1:18" s="237" customFormat="1" ht="10.5" customHeight="1" outlineLevel="1" x14ac:dyDescent="0.25">
      <c r="A107" s="105"/>
      <c r="B107" s="88"/>
      <c r="C107" s="88"/>
      <c r="D107" s="140"/>
      <c r="E107" s="140"/>
      <c r="F107" s="140"/>
      <c r="G107" s="140"/>
      <c r="H107" s="140"/>
      <c r="I107" s="140"/>
      <c r="J107" s="242"/>
      <c r="K107" s="236"/>
    </row>
    <row r="108" spans="1:18" ht="16.5" x14ac:dyDescent="0.25">
      <c r="A108" s="170" t="s">
        <v>19</v>
      </c>
      <c r="B108" s="83">
        <v>2010</v>
      </c>
      <c r="C108" s="49"/>
      <c r="D108" s="208">
        <f>D66+D73+D80+0.8*D87-0.55*D46</f>
        <v>0</v>
      </c>
      <c r="E108" s="209">
        <f t="shared" ref="D108:J113" si="39">E66+E73+E80+0.8*E87-0.55*E46</f>
        <v>0</v>
      </c>
      <c r="F108" s="171">
        <f>F66+F73+F80+0.8*F87-0.55*F46</f>
        <v>0</v>
      </c>
      <c r="G108" s="208">
        <f t="shared" si="39"/>
        <v>0</v>
      </c>
      <c r="H108" s="209">
        <f t="shared" si="39"/>
        <v>0</v>
      </c>
      <c r="I108" s="171">
        <f t="shared" si="39"/>
        <v>0</v>
      </c>
      <c r="J108" s="141">
        <f>J66+J73+J80+0.8*J87-0.55*J46</f>
        <v>0</v>
      </c>
      <c r="K108" s="231"/>
      <c r="L108" s="237"/>
      <c r="M108" s="237"/>
      <c r="N108" s="237"/>
    </row>
    <row r="109" spans="1:18" ht="16.5" x14ac:dyDescent="0.25">
      <c r="A109" s="172"/>
      <c r="B109" s="18">
        <v>2011</v>
      </c>
      <c r="C109" s="49"/>
      <c r="D109" s="210">
        <f t="shared" si="39"/>
        <v>0</v>
      </c>
      <c r="E109" s="211">
        <f t="shared" si="39"/>
        <v>0</v>
      </c>
      <c r="F109" s="173">
        <f t="shared" si="39"/>
        <v>0</v>
      </c>
      <c r="G109" s="210">
        <f t="shared" si="39"/>
        <v>0</v>
      </c>
      <c r="H109" s="211">
        <f t="shared" si="39"/>
        <v>0</v>
      </c>
      <c r="I109" s="173">
        <f t="shared" si="39"/>
        <v>0</v>
      </c>
      <c r="J109" s="142">
        <f t="shared" si="39"/>
        <v>0</v>
      </c>
      <c r="K109" s="231"/>
      <c r="L109" s="237"/>
      <c r="M109" s="237"/>
      <c r="N109" s="237"/>
    </row>
    <row r="110" spans="1:18" ht="16.5" x14ac:dyDescent="0.25">
      <c r="A110" s="174"/>
      <c r="B110" s="175">
        <v>2012</v>
      </c>
      <c r="C110" s="49"/>
      <c r="D110" s="194">
        <f t="shared" si="39"/>
        <v>-31244.125000000004</v>
      </c>
      <c r="E110" s="212">
        <f t="shared" si="39"/>
        <v>-293.23250000000002</v>
      </c>
      <c r="F110" s="176">
        <f t="shared" si="39"/>
        <v>-31537.357500000002</v>
      </c>
      <c r="G110" s="194">
        <f t="shared" si="39"/>
        <v>-2680.7385000000004</v>
      </c>
      <c r="H110" s="212">
        <f t="shared" si="39"/>
        <v>-4.6475</v>
      </c>
      <c r="I110" s="176">
        <f t="shared" si="39"/>
        <v>-2685.3860000000004</v>
      </c>
      <c r="J110" s="177">
        <f t="shared" si="39"/>
        <v>-34222.743500000004</v>
      </c>
      <c r="K110" s="231"/>
      <c r="L110" s="237"/>
      <c r="M110" s="237"/>
      <c r="N110" s="237"/>
    </row>
    <row r="111" spans="1:18" ht="16.5" x14ac:dyDescent="0.25">
      <c r="A111" s="172"/>
      <c r="B111" s="18">
        <v>2013</v>
      </c>
      <c r="C111" s="49"/>
      <c r="D111" s="210">
        <f t="shared" si="39"/>
        <v>711550.12249999982</v>
      </c>
      <c r="E111" s="211">
        <f t="shared" si="39"/>
        <v>336067.41899999999</v>
      </c>
      <c r="F111" s="173">
        <f t="shared" si="39"/>
        <v>1047617.5414999998</v>
      </c>
      <c r="G111" s="210">
        <f t="shared" si="39"/>
        <v>99994.282999999981</v>
      </c>
      <c r="H111" s="211">
        <f t="shared" si="39"/>
        <v>9293.2829999999667</v>
      </c>
      <c r="I111" s="173">
        <f t="shared" si="39"/>
        <v>109287.56599999996</v>
      </c>
      <c r="J111" s="142">
        <f t="shared" si="39"/>
        <v>1156905.1074999999</v>
      </c>
      <c r="K111" s="231"/>
      <c r="L111" s="237"/>
      <c r="M111" s="237"/>
      <c r="N111" s="237"/>
    </row>
    <row r="112" spans="1:18" ht="16.5" x14ac:dyDescent="0.25">
      <c r="A112" s="178"/>
      <c r="B112" s="175">
        <v>2014</v>
      </c>
      <c r="C112" s="49"/>
      <c r="D112" s="194">
        <f t="shared" si="39"/>
        <v>40147.91650000005</v>
      </c>
      <c r="E112" s="176">
        <f t="shared" si="39"/>
        <v>-538053.74349999987</v>
      </c>
      <c r="F112" s="194">
        <f t="shared" si="39"/>
        <v>-497905.82699999958</v>
      </c>
      <c r="G112" s="194">
        <f t="shared" si="39"/>
        <v>-2833.4630000000179</v>
      </c>
      <c r="H112" s="176">
        <f t="shared" si="39"/>
        <v>-110245.02499999999</v>
      </c>
      <c r="I112" s="194">
        <f t="shared" si="39"/>
        <v>-113078.48800000001</v>
      </c>
      <c r="J112" s="177">
        <f t="shared" si="39"/>
        <v>-610984.31499999994</v>
      </c>
      <c r="K112" s="231"/>
      <c r="L112" s="237"/>
      <c r="M112" s="237"/>
      <c r="N112" s="237"/>
    </row>
    <row r="113" spans="1:16" ht="16.5" x14ac:dyDescent="0.25">
      <c r="A113" s="243"/>
      <c r="B113" s="195">
        <v>2015</v>
      </c>
      <c r="C113" s="49"/>
      <c r="D113" s="213">
        <f t="shared" si="39"/>
        <v>-1055482.5655</v>
      </c>
      <c r="E113" s="214">
        <f t="shared" si="39"/>
        <v>-289685.97600000008</v>
      </c>
      <c r="F113" s="196">
        <f>F71+F78+F85+0.8*F92-0.55*F51</f>
        <v>-1345168.5415000003</v>
      </c>
      <c r="G113" s="213">
        <f t="shared" si="39"/>
        <v>-181936.04550000004</v>
      </c>
      <c r="H113" s="214">
        <f t="shared" si="39"/>
        <v>-55077.353500000012</v>
      </c>
      <c r="I113" s="196">
        <f t="shared" si="39"/>
        <v>-237013.39900000003</v>
      </c>
      <c r="J113" s="197">
        <f>J71+J78+J85+0.8*J92-0.55*J51</f>
        <v>-1582181.9405000003</v>
      </c>
      <c r="K113" s="231"/>
      <c r="L113" s="237"/>
      <c r="M113" s="237"/>
      <c r="N113" s="237"/>
    </row>
    <row r="114" spans="1:16" ht="16.5" thickBot="1" x14ac:dyDescent="0.3">
      <c r="A114" s="244"/>
      <c r="B114" s="244"/>
      <c r="C114" s="49"/>
      <c r="D114" s="245"/>
      <c r="E114" s="245"/>
      <c r="F114" s="246"/>
      <c r="G114" s="245"/>
      <c r="H114" s="245"/>
      <c r="I114" s="246"/>
      <c r="J114" s="246"/>
      <c r="K114" s="244"/>
      <c r="L114" s="237"/>
      <c r="M114" s="237"/>
      <c r="N114" s="237"/>
    </row>
    <row r="115" spans="1:16" ht="16.5" thickBot="1" x14ac:dyDescent="0.3">
      <c r="A115" s="244"/>
      <c r="B115" s="244"/>
      <c r="C115" s="244"/>
      <c r="D115" s="247" t="s">
        <v>23</v>
      </c>
      <c r="E115" s="248"/>
      <c r="F115" s="271" t="str">
        <f>D7</f>
        <v>T1/2015</v>
      </c>
      <c r="G115" s="272"/>
      <c r="H115" s="245"/>
      <c r="I115" s="246"/>
      <c r="J115" s="246"/>
      <c r="K115" s="244"/>
      <c r="L115" s="237"/>
      <c r="M115" s="237"/>
      <c r="N115" s="237"/>
    </row>
    <row r="116" spans="1:16" ht="18.75" x14ac:dyDescent="0.25">
      <c r="D116" s="249" t="s">
        <v>29</v>
      </c>
      <c r="E116" s="250"/>
      <c r="F116" s="273">
        <f>MAX(J108,0)+MAX(J109,0)+MAX(J110,0)+MAX(J111,0)+MAX(J112,0)+MAX(J113,0)</f>
        <v>1156905.1074999999</v>
      </c>
      <c r="G116" s="274"/>
      <c r="H116" s="251"/>
      <c r="I116" s="251"/>
      <c r="J116" s="251"/>
    </row>
    <row r="117" spans="1:16" ht="16.5" thickBot="1" x14ac:dyDescent="0.3">
      <c r="D117" s="252" t="s">
        <v>12</v>
      </c>
      <c r="E117" s="253"/>
      <c r="F117" s="275">
        <v>0</v>
      </c>
      <c r="G117" s="276"/>
    </row>
    <row r="118" spans="1:16" ht="16.5" thickBot="1" x14ac:dyDescent="0.3">
      <c r="D118" s="254" t="s">
        <v>13</v>
      </c>
      <c r="E118" s="255"/>
      <c r="F118" s="275">
        <f>F116-F117</f>
        <v>1156905.1074999999</v>
      </c>
      <c r="G118" s="276"/>
    </row>
    <row r="119" spans="1:16" x14ac:dyDescent="0.25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</row>
    <row r="120" spans="1:16" ht="18" x14ac:dyDescent="0.25">
      <c r="A120" s="117" t="s">
        <v>48</v>
      </c>
      <c r="B120" s="117"/>
      <c r="C120" s="117"/>
      <c r="D120" s="117"/>
      <c r="E120" s="117"/>
      <c r="F120" s="117"/>
      <c r="G120" s="117"/>
      <c r="H120" s="117"/>
      <c r="I120" s="117"/>
      <c r="J120" s="117"/>
      <c r="K120" s="251"/>
      <c r="L120" s="251"/>
      <c r="M120" s="251"/>
      <c r="N120" s="251"/>
      <c r="O120" s="251"/>
      <c r="P120" s="251"/>
    </row>
    <row r="121" spans="1:16" x14ac:dyDescent="0.25">
      <c r="A121" s="118" t="s">
        <v>37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251"/>
    </row>
    <row r="122" spans="1:16" s="228" customFormat="1" x14ac:dyDescent="0.25">
      <c r="A122" s="60" t="s">
        <v>0</v>
      </c>
      <c r="B122" s="53"/>
      <c r="C122" s="54"/>
      <c r="D122" s="277" t="str">
        <f>D7</f>
        <v>T1/2015</v>
      </c>
      <c r="E122" s="278"/>
      <c r="F122" s="278"/>
      <c r="G122" s="278"/>
      <c r="H122" s="278"/>
      <c r="I122" s="278"/>
      <c r="J122" s="279"/>
      <c r="K122" s="54"/>
    </row>
    <row r="123" spans="1:16" s="229" customFormat="1" ht="15.6" customHeight="1" x14ac:dyDescent="0.2">
      <c r="A123" s="261" t="s">
        <v>25</v>
      </c>
      <c r="B123" s="262"/>
      <c r="C123" s="55"/>
      <c r="D123" s="263" t="s">
        <v>1</v>
      </c>
      <c r="E123" s="264"/>
      <c r="F123" s="265"/>
      <c r="G123" s="261" t="s">
        <v>2</v>
      </c>
      <c r="H123" s="266"/>
      <c r="I123" s="266"/>
      <c r="J123" s="267" t="s">
        <v>3</v>
      </c>
      <c r="K123" s="55"/>
    </row>
    <row r="124" spans="1:16" s="229" customFormat="1" x14ac:dyDescent="0.2">
      <c r="A124" s="269" t="s">
        <v>20</v>
      </c>
      <c r="B124" s="270"/>
      <c r="C124" s="56"/>
      <c r="D124" s="84" t="s">
        <v>10</v>
      </c>
      <c r="E124" s="85" t="s">
        <v>11</v>
      </c>
      <c r="F124" s="86" t="s">
        <v>18</v>
      </c>
      <c r="G124" s="84" t="s">
        <v>10</v>
      </c>
      <c r="H124" s="85" t="s">
        <v>11</v>
      </c>
      <c r="I124" s="86" t="s">
        <v>3</v>
      </c>
      <c r="J124" s="268"/>
      <c r="K124" s="55"/>
    </row>
    <row r="125" spans="1:16" x14ac:dyDescent="0.25">
      <c r="A125" s="92" t="s">
        <v>30</v>
      </c>
      <c r="B125" s="6" t="s">
        <v>28</v>
      </c>
      <c r="C125" s="52"/>
      <c r="D125" s="93"/>
      <c r="E125" s="1"/>
      <c r="F125" s="1"/>
      <c r="G125" s="1"/>
      <c r="H125" s="1"/>
      <c r="I125" s="1"/>
      <c r="J125" s="6"/>
      <c r="K125" s="251"/>
    </row>
    <row r="126" spans="1:16" s="233" customFormat="1" x14ac:dyDescent="0.25">
      <c r="A126" s="119" t="s">
        <v>5</v>
      </c>
      <c r="B126" s="29">
        <v>2010</v>
      </c>
      <c r="C126" s="50"/>
      <c r="D126" s="23">
        <v>0</v>
      </c>
      <c r="E126" s="24">
        <v>0</v>
      </c>
      <c r="F126" s="20">
        <f t="shared" ref="F126:F153" si="40">D126+E126</f>
        <v>0</v>
      </c>
      <c r="G126" s="23">
        <v>0</v>
      </c>
      <c r="H126" s="24">
        <v>0</v>
      </c>
      <c r="I126" s="20">
        <f t="shared" ref="I126:I153" si="41">G126+H126</f>
        <v>0</v>
      </c>
      <c r="J126" s="9">
        <f t="shared" ref="J126:J153" si="42">F126+I126</f>
        <v>0</v>
      </c>
      <c r="K126" s="232"/>
    </row>
    <row r="127" spans="1:16" s="233" customFormat="1" x14ac:dyDescent="0.25">
      <c r="A127" s="120"/>
      <c r="B127" s="34">
        <v>2011</v>
      </c>
      <c r="C127" s="50"/>
      <c r="D127" s="25">
        <v>0</v>
      </c>
      <c r="E127" s="26">
        <v>0</v>
      </c>
      <c r="F127" s="8">
        <f t="shared" si="40"/>
        <v>0</v>
      </c>
      <c r="G127" s="25">
        <v>0</v>
      </c>
      <c r="H127" s="26">
        <v>0</v>
      </c>
      <c r="I127" s="8">
        <f t="shared" si="41"/>
        <v>0</v>
      </c>
      <c r="J127" s="7">
        <f t="shared" si="42"/>
        <v>0</v>
      </c>
      <c r="K127" s="232"/>
    </row>
    <row r="128" spans="1:16" s="233" customFormat="1" x14ac:dyDescent="0.25">
      <c r="A128" s="121"/>
      <c r="B128" s="39">
        <v>2012</v>
      </c>
      <c r="C128" s="50"/>
      <c r="D128" s="27">
        <v>0</v>
      </c>
      <c r="E128" s="28">
        <v>0</v>
      </c>
      <c r="F128" s="22">
        <f t="shared" si="40"/>
        <v>0</v>
      </c>
      <c r="G128" s="27">
        <v>0</v>
      </c>
      <c r="H128" s="28">
        <v>0</v>
      </c>
      <c r="I128" s="22">
        <f t="shared" si="41"/>
        <v>0</v>
      </c>
      <c r="J128" s="10">
        <f t="shared" si="42"/>
        <v>0</v>
      </c>
      <c r="K128" s="232"/>
    </row>
    <row r="129" spans="1:11" s="233" customFormat="1" x14ac:dyDescent="0.25">
      <c r="A129" s="121"/>
      <c r="B129" s="34">
        <v>2013</v>
      </c>
      <c r="C129" s="50"/>
      <c r="D129" s="25">
        <v>0</v>
      </c>
      <c r="E129" s="26">
        <v>0</v>
      </c>
      <c r="F129" s="37">
        <f t="shared" si="40"/>
        <v>0</v>
      </c>
      <c r="G129" s="25">
        <v>0</v>
      </c>
      <c r="H129" s="26">
        <v>0</v>
      </c>
      <c r="I129" s="37">
        <f t="shared" si="41"/>
        <v>0</v>
      </c>
      <c r="J129" s="7">
        <f t="shared" si="42"/>
        <v>0</v>
      </c>
      <c r="K129" s="232"/>
    </row>
    <row r="130" spans="1:11" s="233" customFormat="1" x14ac:dyDescent="0.25">
      <c r="A130" s="121"/>
      <c r="B130" s="39">
        <v>2014</v>
      </c>
      <c r="C130" s="50"/>
      <c r="D130" s="27">
        <v>0</v>
      </c>
      <c r="E130" s="28">
        <v>0</v>
      </c>
      <c r="F130" s="42">
        <f t="shared" si="40"/>
        <v>0</v>
      </c>
      <c r="G130" s="27">
        <v>0</v>
      </c>
      <c r="H130" s="28">
        <v>0</v>
      </c>
      <c r="I130" s="42">
        <f t="shared" si="41"/>
        <v>0</v>
      </c>
      <c r="J130" s="10">
        <f t="shared" si="42"/>
        <v>0</v>
      </c>
      <c r="K130" s="232"/>
    </row>
    <row r="131" spans="1:11" s="233" customFormat="1" x14ac:dyDescent="0.25">
      <c r="A131" s="121"/>
      <c r="B131" s="34">
        <v>2015</v>
      </c>
      <c r="C131" s="50"/>
      <c r="D131" s="25">
        <v>0</v>
      </c>
      <c r="E131" s="26">
        <v>0</v>
      </c>
      <c r="F131" s="37">
        <f t="shared" si="40"/>
        <v>0</v>
      </c>
      <c r="G131" s="25">
        <v>0</v>
      </c>
      <c r="H131" s="26">
        <v>0</v>
      </c>
      <c r="I131" s="37">
        <f t="shared" si="41"/>
        <v>0</v>
      </c>
      <c r="J131" s="7">
        <f t="shared" si="42"/>
        <v>0</v>
      </c>
      <c r="K131" s="232"/>
    </row>
    <row r="132" spans="1:11" s="235" customFormat="1" x14ac:dyDescent="0.25">
      <c r="A132" s="122"/>
      <c r="B132" s="44" t="s">
        <v>22</v>
      </c>
      <c r="C132" s="51"/>
      <c r="D132" s="45">
        <f>SUM(D126:D130)</f>
        <v>0</v>
      </c>
      <c r="E132" s="46">
        <f>SUM(E126:E130)</f>
        <v>0</v>
      </c>
      <c r="F132" s="47">
        <f>D132+E132</f>
        <v>0</v>
      </c>
      <c r="G132" s="46">
        <f>SUM(G126:G130)</f>
        <v>0</v>
      </c>
      <c r="H132" s="46">
        <f>SUM(H126:H130)</f>
        <v>0</v>
      </c>
      <c r="I132" s="47">
        <f>G132+H132</f>
        <v>0</v>
      </c>
      <c r="J132" s="13">
        <f t="shared" si="42"/>
        <v>0</v>
      </c>
      <c r="K132" s="234"/>
    </row>
    <row r="133" spans="1:11" s="233" customFormat="1" x14ac:dyDescent="0.25">
      <c r="A133" s="119" t="s">
        <v>6</v>
      </c>
      <c r="B133" s="29">
        <v>2010</v>
      </c>
      <c r="C133" s="50"/>
      <c r="D133" s="23">
        <v>0</v>
      </c>
      <c r="E133" s="24">
        <v>0</v>
      </c>
      <c r="F133" s="32">
        <f t="shared" si="40"/>
        <v>0</v>
      </c>
      <c r="G133" s="23">
        <v>0</v>
      </c>
      <c r="H133" s="24">
        <v>0</v>
      </c>
      <c r="I133" s="32">
        <f t="shared" si="41"/>
        <v>0</v>
      </c>
      <c r="J133" s="9">
        <f t="shared" si="42"/>
        <v>0</v>
      </c>
      <c r="K133" s="232"/>
    </row>
    <row r="134" spans="1:11" s="233" customFormat="1" x14ac:dyDescent="0.25">
      <c r="A134" s="120"/>
      <c r="B134" s="34">
        <v>2011</v>
      </c>
      <c r="C134" s="50"/>
      <c r="D134" s="25">
        <v>0</v>
      </c>
      <c r="E134" s="26">
        <v>0</v>
      </c>
      <c r="F134" s="37">
        <f t="shared" si="40"/>
        <v>0</v>
      </c>
      <c r="G134" s="25">
        <v>0</v>
      </c>
      <c r="H134" s="26">
        <v>0</v>
      </c>
      <c r="I134" s="37">
        <f t="shared" si="41"/>
        <v>0</v>
      </c>
      <c r="J134" s="7">
        <f t="shared" si="42"/>
        <v>0</v>
      </c>
      <c r="K134" s="232"/>
    </row>
    <row r="135" spans="1:11" s="233" customFormat="1" x14ac:dyDescent="0.25">
      <c r="A135" s="121"/>
      <c r="B135" s="39">
        <v>2012</v>
      </c>
      <c r="C135" s="50"/>
      <c r="D135" s="27">
        <v>0</v>
      </c>
      <c r="E135" s="28">
        <v>0</v>
      </c>
      <c r="F135" s="42">
        <f t="shared" si="40"/>
        <v>0</v>
      </c>
      <c r="G135" s="27">
        <v>0</v>
      </c>
      <c r="H135" s="28">
        <v>0</v>
      </c>
      <c r="I135" s="42">
        <f t="shared" si="41"/>
        <v>0</v>
      </c>
      <c r="J135" s="10">
        <f t="shared" si="42"/>
        <v>0</v>
      </c>
      <c r="K135" s="232"/>
    </row>
    <row r="136" spans="1:11" s="233" customFormat="1" x14ac:dyDescent="0.25">
      <c r="A136" s="121"/>
      <c r="B136" s="34">
        <v>2013</v>
      </c>
      <c r="C136" s="50"/>
      <c r="D136" s="25">
        <v>0</v>
      </c>
      <c r="E136" s="26">
        <v>0</v>
      </c>
      <c r="F136" s="37">
        <f t="shared" si="40"/>
        <v>0</v>
      </c>
      <c r="G136" s="25">
        <v>0</v>
      </c>
      <c r="H136" s="26">
        <v>0</v>
      </c>
      <c r="I136" s="37">
        <f t="shared" si="41"/>
        <v>0</v>
      </c>
      <c r="J136" s="7">
        <f t="shared" si="42"/>
        <v>0</v>
      </c>
      <c r="K136" s="232"/>
    </row>
    <row r="137" spans="1:11" s="233" customFormat="1" x14ac:dyDescent="0.25">
      <c r="A137" s="121"/>
      <c r="B137" s="39">
        <v>2014</v>
      </c>
      <c r="C137" s="50"/>
      <c r="D137" s="27">
        <v>0</v>
      </c>
      <c r="E137" s="28">
        <v>0</v>
      </c>
      <c r="F137" s="42">
        <f t="shared" si="40"/>
        <v>0</v>
      </c>
      <c r="G137" s="27">
        <v>0</v>
      </c>
      <c r="H137" s="28">
        <v>0</v>
      </c>
      <c r="I137" s="42">
        <f t="shared" si="41"/>
        <v>0</v>
      </c>
      <c r="J137" s="10">
        <f t="shared" si="42"/>
        <v>0</v>
      </c>
      <c r="K137" s="232"/>
    </row>
    <row r="138" spans="1:11" s="233" customFormat="1" x14ac:dyDescent="0.25">
      <c r="A138" s="121"/>
      <c r="B138" s="34">
        <v>2015</v>
      </c>
      <c r="C138" s="50"/>
      <c r="D138" s="25">
        <v>0</v>
      </c>
      <c r="E138" s="26">
        <v>0</v>
      </c>
      <c r="F138" s="37">
        <f t="shared" si="40"/>
        <v>0</v>
      </c>
      <c r="G138" s="25">
        <v>0</v>
      </c>
      <c r="H138" s="26">
        <v>0</v>
      </c>
      <c r="I138" s="37">
        <f t="shared" si="41"/>
        <v>0</v>
      </c>
      <c r="J138" s="7">
        <f t="shared" si="42"/>
        <v>0</v>
      </c>
      <c r="K138" s="232"/>
    </row>
    <row r="139" spans="1:11" s="235" customFormat="1" x14ac:dyDescent="0.25">
      <c r="A139" s="122"/>
      <c r="B139" s="44" t="s">
        <v>22</v>
      </c>
      <c r="C139" s="51"/>
      <c r="D139" s="45">
        <f>SUM(D133:D137)</f>
        <v>0</v>
      </c>
      <c r="E139" s="46">
        <f>SUM(E133:E137)</f>
        <v>0</v>
      </c>
      <c r="F139" s="47">
        <f>D139+E139</f>
        <v>0</v>
      </c>
      <c r="G139" s="46">
        <f>SUM(G133:G137)</f>
        <v>0</v>
      </c>
      <c r="H139" s="46">
        <f>SUM(H133:H137)</f>
        <v>0</v>
      </c>
      <c r="I139" s="47">
        <f>G139+H139</f>
        <v>0</v>
      </c>
      <c r="J139" s="13">
        <f t="shared" si="42"/>
        <v>0</v>
      </c>
      <c r="K139" s="234"/>
    </row>
    <row r="140" spans="1:11" s="233" customFormat="1" ht="16.5" x14ac:dyDescent="0.25">
      <c r="A140" s="119" t="s">
        <v>16</v>
      </c>
      <c r="B140" s="29">
        <v>2010</v>
      </c>
      <c r="C140" s="50"/>
      <c r="D140" s="23">
        <v>0</v>
      </c>
      <c r="E140" s="24">
        <v>0</v>
      </c>
      <c r="F140" s="71">
        <f>D140+E140</f>
        <v>0</v>
      </c>
      <c r="G140" s="24">
        <v>0</v>
      </c>
      <c r="H140" s="24">
        <v>0</v>
      </c>
      <c r="I140" s="71">
        <f>G140+H140</f>
        <v>0</v>
      </c>
      <c r="J140" s="9">
        <f t="shared" si="42"/>
        <v>0</v>
      </c>
      <c r="K140" s="232"/>
    </row>
    <row r="141" spans="1:11" s="233" customFormat="1" ht="16.5" x14ac:dyDescent="0.25">
      <c r="A141" s="120"/>
      <c r="B141" s="34">
        <v>2011</v>
      </c>
      <c r="C141" s="50"/>
      <c r="D141" s="25">
        <v>0</v>
      </c>
      <c r="E141" s="26">
        <v>0</v>
      </c>
      <c r="F141" s="75">
        <f t="shared" si="40"/>
        <v>0</v>
      </c>
      <c r="G141" s="26">
        <v>0</v>
      </c>
      <c r="H141" s="26">
        <v>0</v>
      </c>
      <c r="I141" s="75">
        <f t="shared" si="41"/>
        <v>0</v>
      </c>
      <c r="J141" s="7">
        <f t="shared" si="42"/>
        <v>0</v>
      </c>
      <c r="K141" s="232"/>
    </row>
    <row r="142" spans="1:11" s="233" customFormat="1" ht="16.5" x14ac:dyDescent="0.25">
      <c r="A142" s="121"/>
      <c r="B142" s="39">
        <v>2012</v>
      </c>
      <c r="C142" s="50"/>
      <c r="D142" s="27">
        <v>0</v>
      </c>
      <c r="E142" s="28">
        <v>0</v>
      </c>
      <c r="F142" s="79">
        <f t="shared" si="40"/>
        <v>0</v>
      </c>
      <c r="G142" s="28">
        <v>0</v>
      </c>
      <c r="H142" s="28">
        <v>0</v>
      </c>
      <c r="I142" s="79">
        <f t="shared" si="41"/>
        <v>0</v>
      </c>
      <c r="J142" s="10">
        <f t="shared" si="42"/>
        <v>0</v>
      </c>
      <c r="K142" s="232"/>
    </row>
    <row r="143" spans="1:11" s="233" customFormat="1" x14ac:dyDescent="0.25">
      <c r="A143" s="121"/>
      <c r="B143" s="34">
        <v>2013</v>
      </c>
      <c r="C143" s="50"/>
      <c r="D143" s="25">
        <v>0</v>
      </c>
      <c r="E143" s="26">
        <v>0</v>
      </c>
      <c r="F143" s="37">
        <f>D143+E143</f>
        <v>0</v>
      </c>
      <c r="G143" s="25">
        <v>0</v>
      </c>
      <c r="H143" s="26">
        <v>0</v>
      </c>
      <c r="I143" s="37">
        <f>G143+H143</f>
        <v>0</v>
      </c>
      <c r="J143" s="7">
        <f t="shared" si="42"/>
        <v>0</v>
      </c>
      <c r="K143" s="232"/>
    </row>
    <row r="144" spans="1:11" s="233" customFormat="1" x14ac:dyDescent="0.25">
      <c r="A144" s="121"/>
      <c r="B144" s="39">
        <v>2014</v>
      </c>
      <c r="C144" s="50"/>
      <c r="D144" s="27">
        <v>0</v>
      </c>
      <c r="E144" s="28">
        <v>0</v>
      </c>
      <c r="F144" s="42">
        <f>D144+E144</f>
        <v>0</v>
      </c>
      <c r="G144" s="27">
        <v>0</v>
      </c>
      <c r="H144" s="28">
        <v>0</v>
      </c>
      <c r="I144" s="42">
        <f>G144+H144</f>
        <v>0</v>
      </c>
      <c r="J144" s="10">
        <f t="shared" si="42"/>
        <v>0</v>
      </c>
      <c r="K144" s="232"/>
    </row>
    <row r="145" spans="1:11" s="233" customFormat="1" x14ac:dyDescent="0.25">
      <c r="A145" s="121"/>
      <c r="B145" s="34">
        <v>2015</v>
      </c>
      <c r="C145" s="50"/>
      <c r="D145" s="25">
        <v>0</v>
      </c>
      <c r="E145" s="26">
        <v>0</v>
      </c>
      <c r="F145" s="37">
        <f>D145+E145</f>
        <v>0</v>
      </c>
      <c r="G145" s="25">
        <v>0</v>
      </c>
      <c r="H145" s="26">
        <v>0</v>
      </c>
      <c r="I145" s="37">
        <f>G145+H145</f>
        <v>0</v>
      </c>
      <c r="J145" s="7">
        <f t="shared" si="42"/>
        <v>0</v>
      </c>
      <c r="K145" s="232"/>
    </row>
    <row r="146" spans="1:11" s="235" customFormat="1" x14ac:dyDescent="0.25">
      <c r="A146" s="122"/>
      <c r="B146" s="44" t="s">
        <v>22</v>
      </c>
      <c r="C146" s="51"/>
      <c r="D146" s="45">
        <f>SUM(D140:D144)</f>
        <v>0</v>
      </c>
      <c r="E146" s="46">
        <f>SUM(E140:E144)</f>
        <v>0</v>
      </c>
      <c r="F146" s="47">
        <f t="shared" si="40"/>
        <v>0</v>
      </c>
      <c r="G146" s="46">
        <f>SUM(G140:G144)</f>
        <v>0</v>
      </c>
      <c r="H146" s="46">
        <f>SUM(H140:H144)</f>
        <v>0</v>
      </c>
      <c r="I146" s="47">
        <f>G146+H146</f>
        <v>0</v>
      </c>
      <c r="J146" s="13">
        <f t="shared" si="42"/>
        <v>0</v>
      </c>
      <c r="K146" s="234"/>
    </row>
    <row r="147" spans="1:11" s="233" customFormat="1" ht="16.5" x14ac:dyDescent="0.25">
      <c r="A147" s="119" t="s">
        <v>17</v>
      </c>
      <c r="B147" s="29">
        <v>2010</v>
      </c>
      <c r="C147" s="50"/>
      <c r="D147" s="23">
        <v>0</v>
      </c>
      <c r="E147" s="24">
        <v>0</v>
      </c>
      <c r="F147" s="71">
        <f t="shared" si="40"/>
        <v>0</v>
      </c>
      <c r="G147" s="23">
        <v>0</v>
      </c>
      <c r="H147" s="24">
        <v>0</v>
      </c>
      <c r="I147" s="71">
        <f t="shared" si="41"/>
        <v>0</v>
      </c>
      <c r="J147" s="72">
        <f t="shared" si="42"/>
        <v>0</v>
      </c>
      <c r="K147" s="232"/>
    </row>
    <row r="148" spans="1:11" s="233" customFormat="1" ht="16.5" x14ac:dyDescent="0.25">
      <c r="A148" s="120"/>
      <c r="B148" s="34">
        <v>2011</v>
      </c>
      <c r="C148" s="50"/>
      <c r="D148" s="25">
        <v>0</v>
      </c>
      <c r="E148" s="26">
        <v>0</v>
      </c>
      <c r="F148" s="75">
        <f t="shared" si="40"/>
        <v>0</v>
      </c>
      <c r="G148" s="25">
        <v>0</v>
      </c>
      <c r="H148" s="26">
        <v>0</v>
      </c>
      <c r="I148" s="75">
        <f t="shared" si="41"/>
        <v>0</v>
      </c>
      <c r="J148" s="76">
        <f t="shared" si="42"/>
        <v>0</v>
      </c>
      <c r="K148" s="232"/>
    </row>
    <row r="149" spans="1:11" s="233" customFormat="1" ht="16.5" x14ac:dyDescent="0.25">
      <c r="A149" s="121"/>
      <c r="B149" s="39">
        <v>2012</v>
      </c>
      <c r="C149" s="50"/>
      <c r="D149" s="27">
        <v>0</v>
      </c>
      <c r="E149" s="28">
        <v>0</v>
      </c>
      <c r="F149" s="79">
        <f t="shared" si="40"/>
        <v>0</v>
      </c>
      <c r="G149" s="27">
        <v>0</v>
      </c>
      <c r="H149" s="28">
        <v>0</v>
      </c>
      <c r="I149" s="79">
        <f t="shared" si="41"/>
        <v>0</v>
      </c>
      <c r="J149" s="80">
        <f t="shared" si="42"/>
        <v>0</v>
      </c>
      <c r="K149" s="232"/>
    </row>
    <row r="150" spans="1:11" s="233" customFormat="1" ht="16.5" x14ac:dyDescent="0.25">
      <c r="A150" s="121"/>
      <c r="B150" s="34">
        <v>2013</v>
      </c>
      <c r="C150" s="50"/>
      <c r="D150" s="25">
        <v>0</v>
      </c>
      <c r="E150" s="26">
        <v>0</v>
      </c>
      <c r="F150" s="75">
        <f t="shared" si="40"/>
        <v>0</v>
      </c>
      <c r="G150" s="25">
        <v>0</v>
      </c>
      <c r="H150" s="26">
        <v>0</v>
      </c>
      <c r="I150" s="75">
        <f t="shared" si="41"/>
        <v>0</v>
      </c>
      <c r="J150" s="76">
        <f t="shared" si="42"/>
        <v>0</v>
      </c>
      <c r="K150" s="232"/>
    </row>
    <row r="151" spans="1:11" s="233" customFormat="1" ht="16.5" x14ac:dyDescent="0.25">
      <c r="A151" s="121"/>
      <c r="B151" s="39">
        <v>2014</v>
      </c>
      <c r="C151" s="50"/>
      <c r="D151" s="27">
        <v>0</v>
      </c>
      <c r="E151" s="28">
        <v>0</v>
      </c>
      <c r="F151" s="79">
        <f t="shared" si="40"/>
        <v>0</v>
      </c>
      <c r="G151" s="27">
        <v>0</v>
      </c>
      <c r="H151" s="28">
        <v>0</v>
      </c>
      <c r="I151" s="79">
        <f t="shared" si="41"/>
        <v>0</v>
      </c>
      <c r="J151" s="80">
        <f t="shared" si="42"/>
        <v>0</v>
      </c>
      <c r="K151" s="232"/>
    </row>
    <row r="152" spans="1:11" s="233" customFormat="1" ht="16.5" x14ac:dyDescent="0.25">
      <c r="A152" s="121"/>
      <c r="B152" s="34">
        <v>2015</v>
      </c>
      <c r="C152" s="50"/>
      <c r="D152" s="25">
        <v>0</v>
      </c>
      <c r="E152" s="26">
        <v>0</v>
      </c>
      <c r="F152" s="75">
        <f t="shared" si="40"/>
        <v>0</v>
      </c>
      <c r="G152" s="25">
        <v>0</v>
      </c>
      <c r="H152" s="26">
        <v>0</v>
      </c>
      <c r="I152" s="75">
        <f t="shared" si="41"/>
        <v>0</v>
      </c>
      <c r="J152" s="76">
        <f t="shared" si="42"/>
        <v>0</v>
      </c>
      <c r="K152" s="232"/>
    </row>
    <row r="153" spans="1:11" s="235" customFormat="1" ht="16.5" x14ac:dyDescent="0.25">
      <c r="A153" s="122"/>
      <c r="B153" s="44" t="s">
        <v>22</v>
      </c>
      <c r="C153" s="50"/>
      <c r="D153" s="45">
        <f>SUM(D147:D151)</f>
        <v>0</v>
      </c>
      <c r="E153" s="46">
        <f>SUM(E147:E151)</f>
        <v>0</v>
      </c>
      <c r="F153" s="81">
        <f t="shared" si="40"/>
        <v>0</v>
      </c>
      <c r="G153" s="46">
        <f>SUM(G147:G151)</f>
        <v>0</v>
      </c>
      <c r="H153" s="46">
        <f>SUM(H147:H151)</f>
        <v>0</v>
      </c>
      <c r="I153" s="81">
        <f t="shared" si="41"/>
        <v>0</v>
      </c>
      <c r="J153" s="82">
        <f t="shared" si="42"/>
        <v>0</v>
      </c>
      <c r="K153" s="234"/>
    </row>
    <row r="154" spans="1:11" s="237" customFormat="1" x14ac:dyDescent="0.25">
      <c r="A154" s="105"/>
      <c r="B154" s="88"/>
      <c r="C154" s="50"/>
      <c r="D154" s="104"/>
      <c r="E154" s="104"/>
      <c r="F154" s="106"/>
      <c r="G154" s="104"/>
      <c r="H154" s="104"/>
      <c r="I154" s="106"/>
      <c r="J154" s="106"/>
      <c r="K154" s="236"/>
    </row>
    <row r="155" spans="1:11" ht="16.5" x14ac:dyDescent="0.25">
      <c r="A155" s="115" t="s">
        <v>33</v>
      </c>
      <c r="B155" s="83">
        <v>2010</v>
      </c>
      <c r="C155" s="50"/>
      <c r="D155" s="107">
        <f>SUM(D66,D73,D126,D133)+0.8*SUM(D87,D147)+SUM(D80,D140)-0.55*D46</f>
        <v>0</v>
      </c>
      <c r="E155" s="108">
        <f t="shared" ref="D155:J159" si="43">SUM(E66,E73,E126,E133)+0.8*SUM(E87,E147)+SUM(E80,E140)-0.55*E46</f>
        <v>0</v>
      </c>
      <c r="F155" s="111">
        <f t="shared" si="43"/>
        <v>0</v>
      </c>
      <c r="G155" s="108">
        <f t="shared" si="43"/>
        <v>0</v>
      </c>
      <c r="H155" s="108">
        <f t="shared" si="43"/>
        <v>0</v>
      </c>
      <c r="I155" s="111">
        <f t="shared" si="43"/>
        <v>0</v>
      </c>
      <c r="J155" s="113">
        <f t="shared" si="43"/>
        <v>0</v>
      </c>
      <c r="K155" s="231"/>
    </row>
    <row r="156" spans="1:11" ht="16.5" x14ac:dyDescent="0.25">
      <c r="A156" s="4"/>
      <c r="B156" s="18">
        <v>2011</v>
      </c>
      <c r="C156" s="50"/>
      <c r="D156" s="109">
        <f t="shared" si="43"/>
        <v>0</v>
      </c>
      <c r="E156" s="110">
        <f t="shared" si="43"/>
        <v>0</v>
      </c>
      <c r="F156" s="112">
        <f t="shared" si="43"/>
        <v>0</v>
      </c>
      <c r="G156" s="110">
        <f t="shared" si="43"/>
        <v>0</v>
      </c>
      <c r="H156" s="110">
        <f t="shared" si="43"/>
        <v>0</v>
      </c>
      <c r="I156" s="112">
        <f t="shared" si="43"/>
        <v>0</v>
      </c>
      <c r="J156" s="114">
        <f t="shared" si="43"/>
        <v>0</v>
      </c>
      <c r="K156" s="231"/>
    </row>
    <row r="157" spans="1:11" ht="16.5" x14ac:dyDescent="0.25">
      <c r="A157" s="178"/>
      <c r="B157" s="175">
        <v>2012</v>
      </c>
      <c r="C157" s="50"/>
      <c r="D157" s="179">
        <f t="shared" si="43"/>
        <v>-31244.125000000004</v>
      </c>
      <c r="E157" s="180">
        <f t="shared" si="43"/>
        <v>-293.23250000000002</v>
      </c>
      <c r="F157" s="181">
        <f t="shared" si="43"/>
        <v>-31537.357500000002</v>
      </c>
      <c r="G157" s="180">
        <f t="shared" si="43"/>
        <v>-2680.7385000000004</v>
      </c>
      <c r="H157" s="180">
        <f t="shared" si="43"/>
        <v>-4.6475</v>
      </c>
      <c r="I157" s="181">
        <f t="shared" si="43"/>
        <v>-2685.3860000000004</v>
      </c>
      <c r="J157" s="182">
        <f t="shared" si="43"/>
        <v>-34222.743500000004</v>
      </c>
      <c r="K157" s="231"/>
    </row>
    <row r="158" spans="1:11" ht="16.5" x14ac:dyDescent="0.25">
      <c r="A158" s="4"/>
      <c r="B158" s="18">
        <v>2013</v>
      </c>
      <c r="C158" s="50"/>
      <c r="D158" s="109">
        <f t="shared" si="43"/>
        <v>711550.12249999982</v>
      </c>
      <c r="E158" s="110">
        <f t="shared" si="43"/>
        <v>336067.41899999999</v>
      </c>
      <c r="F158" s="112">
        <f t="shared" si="43"/>
        <v>1047617.5414999998</v>
      </c>
      <c r="G158" s="110">
        <f t="shared" si="43"/>
        <v>99994.282999999981</v>
      </c>
      <c r="H158" s="110">
        <f t="shared" si="43"/>
        <v>9293.2829999999667</v>
      </c>
      <c r="I158" s="112">
        <f t="shared" si="43"/>
        <v>109287.56599999996</v>
      </c>
      <c r="J158" s="114">
        <f t="shared" si="43"/>
        <v>1156905.1074999999</v>
      </c>
      <c r="K158" s="231"/>
    </row>
    <row r="159" spans="1:11" ht="16.5" x14ac:dyDescent="0.25">
      <c r="A159" s="4"/>
      <c r="B159" s="175">
        <v>2014</v>
      </c>
      <c r="C159" s="50"/>
      <c r="D159" s="179">
        <f t="shared" si="43"/>
        <v>40147.91650000005</v>
      </c>
      <c r="E159" s="180">
        <f t="shared" si="43"/>
        <v>-538053.74349999987</v>
      </c>
      <c r="F159" s="181">
        <f t="shared" si="43"/>
        <v>-497905.82699999958</v>
      </c>
      <c r="G159" s="180">
        <f t="shared" si="43"/>
        <v>-2833.4630000000179</v>
      </c>
      <c r="H159" s="180">
        <f t="shared" si="43"/>
        <v>-110245.02499999999</v>
      </c>
      <c r="I159" s="181">
        <f t="shared" si="43"/>
        <v>-113078.48800000001</v>
      </c>
      <c r="J159" s="182">
        <f t="shared" si="43"/>
        <v>-610984.31499999994</v>
      </c>
      <c r="K159" s="231"/>
    </row>
    <row r="160" spans="1:11" ht="16.5" x14ac:dyDescent="0.25">
      <c r="A160" s="215"/>
      <c r="B160" s="195">
        <v>2015</v>
      </c>
      <c r="C160" s="50"/>
      <c r="D160" s="216">
        <f t="shared" ref="D160:J160" si="44">SUM(D70,D77,D130,D137)+0.8*SUM(D91,D151)+SUM(D84,D144)-0.55*D50</f>
        <v>40147.91650000005</v>
      </c>
      <c r="E160" s="217">
        <f t="shared" si="44"/>
        <v>-538053.74349999987</v>
      </c>
      <c r="F160" s="218">
        <f t="shared" si="44"/>
        <v>-497905.82699999958</v>
      </c>
      <c r="G160" s="217">
        <f t="shared" si="44"/>
        <v>-2833.4630000000179</v>
      </c>
      <c r="H160" s="217">
        <f t="shared" si="44"/>
        <v>-110245.02499999999</v>
      </c>
      <c r="I160" s="218">
        <f t="shared" si="44"/>
        <v>-113078.48800000001</v>
      </c>
      <c r="J160" s="219">
        <f t="shared" si="44"/>
        <v>-610984.31499999994</v>
      </c>
      <c r="K160" s="231"/>
    </row>
    <row r="161" spans="3:9" x14ac:dyDescent="0.25">
      <c r="C161" s="50"/>
      <c r="F161" s="222"/>
      <c r="I161" s="222"/>
    </row>
    <row r="162" spans="3:9" x14ac:dyDescent="0.25">
      <c r="C162" s="50"/>
      <c r="F162" s="222"/>
      <c r="I162" s="222"/>
    </row>
    <row r="164" spans="3:9" x14ac:dyDescent="0.25">
      <c r="F164" s="222"/>
      <c r="I164" s="222"/>
    </row>
  </sheetData>
  <mergeCells count="16">
    <mergeCell ref="A53:A58"/>
    <mergeCell ref="A59:A64"/>
    <mergeCell ref="D7:J7"/>
    <mergeCell ref="D8:F8"/>
    <mergeCell ref="G8:I8"/>
    <mergeCell ref="J8:J9"/>
    <mergeCell ref="F115:G115"/>
    <mergeCell ref="F116:G116"/>
    <mergeCell ref="F117:G117"/>
    <mergeCell ref="F118:G118"/>
    <mergeCell ref="D122:J122"/>
    <mergeCell ref="A123:B123"/>
    <mergeCell ref="D123:F123"/>
    <mergeCell ref="G123:I123"/>
    <mergeCell ref="J123:J124"/>
    <mergeCell ref="A124:B124"/>
  </mergeCells>
  <pageMargins left="0.70866141732283472" right="0.70866141732283472" top="0.74803149606299213" bottom="0.74803149606299213" header="0.31496062992125984" footer="0.31496062992125984"/>
  <pageSetup paperSize="9" scale="51" fitToHeight="0" orientation="portrait" r:id="rId1"/>
  <headerFooter>
    <oddHeader>&amp;L&amp;D&amp;C&amp;F&amp;RPage &amp;P</oddHeader>
    <oddFooter>&amp;CAPAGL/ déclaration compensation</oddFooter>
  </headerFooter>
  <rowBreaks count="2" manualBreakCount="2">
    <brk id="64" max="9" man="1"/>
    <brk id="118" max="9" man="1"/>
  </rowBreaks>
  <ignoredErrors>
    <ignoredError sqref="F17:J19 F72:J75 F24:J33 F20 H20:J20 F21 H21:J21 F22 H22:J22 F23 H23:J23 F93:J100 F89 I89:J89 F90 I90:J90 F91 I91:J91 F92 I92:J92 F78:J82 F76 I76:J76 F77 I77:J77 F85:J88 F83 I83:J83 F84 I84:J84 F37:J52 F34 I34:J34 F35 I35:J35 F36 I36:J3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0" tint="-0.34998626667073579"/>
    <pageSetUpPr fitToPage="1"/>
  </sheetPr>
  <dimension ref="A1:B27"/>
  <sheetViews>
    <sheetView view="pageBreakPreview" zoomScaleNormal="100" zoomScaleSheetLayoutView="100" workbookViewId="0">
      <selection activeCell="B32" sqref="B32"/>
    </sheetView>
  </sheetViews>
  <sheetFormatPr baseColWidth="10" defaultRowHeight="12.75" x14ac:dyDescent="0.2"/>
  <cols>
    <col min="1" max="1" width="38.85546875" customWidth="1"/>
    <col min="2" max="2" width="116.5703125" customWidth="1"/>
  </cols>
  <sheetData>
    <row r="1" spans="1:2" ht="13.5" thickBot="1" x14ac:dyDescent="0.25">
      <c r="A1" s="137" t="s">
        <v>46</v>
      </c>
      <c r="B1" s="138"/>
    </row>
    <row r="2" spans="1:2" ht="15" x14ac:dyDescent="0.25">
      <c r="A2" s="134" t="s">
        <v>7</v>
      </c>
      <c r="B2" s="144" t="s">
        <v>39</v>
      </c>
    </row>
    <row r="3" spans="1:2" ht="15" x14ac:dyDescent="0.25">
      <c r="A3" s="135"/>
      <c r="B3" s="145" t="s">
        <v>44</v>
      </c>
    </row>
    <row r="4" spans="1:2" ht="15" x14ac:dyDescent="0.25">
      <c r="A4" s="135"/>
      <c r="B4" s="145" t="s">
        <v>38</v>
      </c>
    </row>
    <row r="5" spans="1:2" ht="15" x14ac:dyDescent="0.25">
      <c r="A5" s="147"/>
      <c r="B5" s="148" t="s">
        <v>53</v>
      </c>
    </row>
    <row r="6" spans="1:2" ht="15" x14ac:dyDescent="0.25">
      <c r="A6" s="149" t="s">
        <v>41</v>
      </c>
      <c r="B6" s="189" t="s">
        <v>70</v>
      </c>
    </row>
    <row r="7" spans="1:2" ht="15" x14ac:dyDescent="0.25">
      <c r="A7" s="151" t="s">
        <v>42</v>
      </c>
      <c r="B7" s="189" t="s">
        <v>71</v>
      </c>
    </row>
    <row r="8" spans="1:2" ht="26.25" x14ac:dyDescent="0.25">
      <c r="A8" s="152" t="s">
        <v>8</v>
      </c>
      <c r="B8" s="153" t="s">
        <v>72</v>
      </c>
    </row>
    <row r="9" spans="1:2" ht="15" x14ac:dyDescent="0.25">
      <c r="A9" s="154" t="s">
        <v>9</v>
      </c>
      <c r="B9" s="150" t="s">
        <v>40</v>
      </c>
    </row>
    <row r="10" spans="1:2" ht="15" x14ac:dyDescent="0.25">
      <c r="A10" s="155" t="s">
        <v>27</v>
      </c>
      <c r="B10" s="156" t="s">
        <v>43</v>
      </c>
    </row>
    <row r="11" spans="1:2" ht="15" x14ac:dyDescent="0.25">
      <c r="A11" s="157"/>
      <c r="B11" s="158" t="s">
        <v>54</v>
      </c>
    </row>
    <row r="12" spans="1:2" ht="15" x14ac:dyDescent="0.25">
      <c r="A12" s="152" t="s">
        <v>31</v>
      </c>
      <c r="B12" s="189" t="s">
        <v>66</v>
      </c>
    </row>
    <row r="13" spans="1:2" ht="15" x14ac:dyDescent="0.25">
      <c r="A13" s="154" t="s">
        <v>32</v>
      </c>
      <c r="B13" s="189" t="s">
        <v>67</v>
      </c>
    </row>
    <row r="14" spans="1:2" ht="15" x14ac:dyDescent="0.25">
      <c r="A14" s="155" t="s">
        <v>59</v>
      </c>
      <c r="B14" s="163" t="s">
        <v>61</v>
      </c>
    </row>
    <row r="15" spans="1:2" ht="15" x14ac:dyDescent="0.25">
      <c r="A15" s="157"/>
      <c r="B15" s="159" t="s">
        <v>45</v>
      </c>
    </row>
    <row r="16" spans="1:2" ht="15" x14ac:dyDescent="0.25">
      <c r="A16" s="155" t="s">
        <v>60</v>
      </c>
      <c r="B16" s="163" t="s">
        <v>73</v>
      </c>
    </row>
    <row r="17" spans="1:2" ht="15" x14ac:dyDescent="0.25">
      <c r="A17" s="157"/>
      <c r="B17" s="159" t="s">
        <v>45</v>
      </c>
    </row>
    <row r="18" spans="1:2" ht="15" x14ac:dyDescent="0.25">
      <c r="A18" s="11" t="s">
        <v>64</v>
      </c>
      <c r="B18" s="160" t="s">
        <v>51</v>
      </c>
    </row>
    <row r="19" spans="1:2" ht="15" x14ac:dyDescent="0.25">
      <c r="A19" s="5"/>
      <c r="B19" s="161" t="s">
        <v>45</v>
      </c>
    </row>
    <row r="20" spans="1:2" ht="15" x14ac:dyDescent="0.25">
      <c r="A20" s="11" t="s">
        <v>65</v>
      </c>
      <c r="B20" s="160" t="s">
        <v>52</v>
      </c>
    </row>
    <row r="21" spans="1:2" ht="15" x14ac:dyDescent="0.25">
      <c r="A21" s="5"/>
      <c r="B21" s="161" t="s">
        <v>45</v>
      </c>
    </row>
    <row r="22" spans="1:2" ht="15.75" thickBot="1" x14ac:dyDescent="0.3">
      <c r="A22" s="136" t="s">
        <v>49</v>
      </c>
      <c r="B22" s="146" t="s">
        <v>50</v>
      </c>
    </row>
    <row r="25" spans="1:2" ht="15" x14ac:dyDescent="0.25">
      <c r="A25" s="118" t="s">
        <v>55</v>
      </c>
    </row>
    <row r="26" spans="1:2" x14ac:dyDescent="0.2">
      <c r="A26" s="143" t="s">
        <v>58</v>
      </c>
      <c r="B26" s="143" t="s">
        <v>56</v>
      </c>
    </row>
    <row r="27" spans="1:2" ht="25.5" x14ac:dyDescent="0.2">
      <c r="B27" s="162" t="s">
        <v>57</v>
      </c>
    </row>
  </sheetData>
  <pageMargins left="0.70866141732283472" right="0.70866141732283472" top="0.74803149606299213" bottom="0.74803149606299213" header="0.31496062992125984" footer="0.31496062992125984"/>
  <pageSetup paperSize="9" scale="70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Déclaration compensation</vt:lpstr>
      <vt:lpstr>Lecture</vt:lpstr>
      <vt:lpstr>'Déclaration compensation'!Zone_d_impression</vt:lpstr>
      <vt:lpstr>Lecture!Zone_d_impression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Gérard</cp:lastModifiedBy>
  <cp:lastPrinted>2015-03-31T09:42:42Z</cp:lastPrinted>
  <dcterms:created xsi:type="dcterms:W3CDTF">1996-10-21T11:03:58Z</dcterms:created>
  <dcterms:modified xsi:type="dcterms:W3CDTF">2015-05-18T15:50:20Z</dcterms:modified>
</cp:coreProperties>
</file>