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81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J23" i="1"/>
  <c r="K67"/>
  <c r="K66"/>
  <c r="K58"/>
  <c r="K56"/>
  <c r="K51"/>
  <c r="K50"/>
  <c r="K49"/>
  <c r="K48"/>
  <c r="F63"/>
  <c r="J63"/>
  <c r="J55"/>
  <c r="J51"/>
  <c r="G51"/>
  <c r="J50"/>
  <c r="J49"/>
  <c r="J48"/>
  <c r="K33"/>
  <c r="K34"/>
  <c r="J42"/>
  <c r="J40"/>
  <c r="J36"/>
  <c r="J35"/>
  <c r="J34"/>
  <c r="J33"/>
  <c r="J37"/>
  <c r="K40"/>
  <c r="K36"/>
  <c r="K37"/>
  <c r="K43" s="1"/>
  <c r="K35"/>
  <c r="E36"/>
  <c r="E35"/>
  <c r="J5"/>
  <c r="J6"/>
  <c r="J7"/>
  <c r="J8"/>
  <c r="J9"/>
  <c r="J10"/>
  <c r="J11"/>
  <c r="J12"/>
  <c r="J13"/>
  <c r="J14"/>
  <c r="J15"/>
  <c r="J16"/>
  <c r="J17"/>
  <c r="J18"/>
  <c r="J19"/>
  <c r="J20"/>
  <c r="J21"/>
  <c r="J22"/>
  <c r="J24"/>
  <c r="J25"/>
  <c r="J4"/>
  <c r="J28" l="1"/>
  <c r="J60" s="1"/>
  <c r="F60" s="1"/>
  <c r="F66" s="1"/>
  <c r="F67" s="1"/>
  <c r="G60" l="1"/>
  <c r="G66" s="1"/>
  <c r="G67" s="1"/>
  <c r="J66"/>
  <c r="J67" s="1"/>
</calcChain>
</file>

<file path=xl/sharedStrings.xml><?xml version="1.0" encoding="utf-8"?>
<sst xmlns="http://schemas.openxmlformats.org/spreadsheetml/2006/main" count="85" uniqueCount="73">
  <si>
    <t>Item</t>
  </si>
  <si>
    <t>Height</t>
  </si>
  <si>
    <t>Length</t>
  </si>
  <si>
    <t>Width</t>
  </si>
  <si>
    <t>Ameneties</t>
  </si>
  <si>
    <t>Chairs</t>
  </si>
  <si>
    <t>Number</t>
  </si>
  <si>
    <t>Cost/Unit</t>
  </si>
  <si>
    <t>Total Cost</t>
  </si>
  <si>
    <t>Beds</t>
  </si>
  <si>
    <t>6'</t>
  </si>
  <si>
    <t>3'</t>
  </si>
  <si>
    <t>Notes</t>
  </si>
  <si>
    <t>Simple Box Chair</t>
  </si>
  <si>
    <t>Includes Mounting Cost</t>
  </si>
  <si>
    <t>Table</t>
  </si>
  <si>
    <t>Storage</t>
  </si>
  <si>
    <t>16"</t>
  </si>
  <si>
    <t>countertop</t>
  </si>
  <si>
    <t>Privacy Curtain w/ Rod</t>
  </si>
  <si>
    <t>Exterior Door</t>
  </si>
  <si>
    <t>Alarm</t>
  </si>
  <si>
    <t>Smoke Detector</t>
  </si>
  <si>
    <t>Additonal Deadbolt</t>
  </si>
  <si>
    <t>Safe</t>
  </si>
  <si>
    <t xml:space="preserve">2 Burner Stove </t>
  </si>
  <si>
    <t>LED Light</t>
  </si>
  <si>
    <t>40 Amp Battery</t>
  </si>
  <si>
    <t>Hose Faucet</t>
  </si>
  <si>
    <t>Sink</t>
  </si>
  <si>
    <t>Water Tanks (5 Gal)</t>
  </si>
  <si>
    <t>Drain Hose</t>
  </si>
  <si>
    <t>Sink Plug</t>
  </si>
  <si>
    <t>Portable AC</t>
  </si>
  <si>
    <t>Heating Units</t>
  </si>
  <si>
    <t>Total Amenity</t>
  </si>
  <si>
    <t>Foundation and Flooring</t>
  </si>
  <si>
    <t>Ellis Mini Jack (MJ-3)</t>
  </si>
  <si>
    <t xml:space="preserve">Steel Plate </t>
  </si>
  <si>
    <t>1'</t>
  </si>
  <si>
    <t>8'</t>
  </si>
  <si>
    <t>Steel Angle Beam (4x4x1/4)</t>
  </si>
  <si>
    <t>5'</t>
  </si>
  <si>
    <t>Flat Steel Bar</t>
  </si>
  <si>
    <t>10'</t>
  </si>
  <si>
    <t>1.5"</t>
  </si>
  <si>
    <t>1/16"</t>
  </si>
  <si>
    <t>Flooring Deck</t>
  </si>
  <si>
    <t>Duraplate</t>
  </si>
  <si>
    <t>Weight per Unit (lb)</t>
  </si>
  <si>
    <t>Total Weight</t>
  </si>
  <si>
    <t>48"</t>
  </si>
  <si>
    <t>96"</t>
  </si>
  <si>
    <t>Total Suspension and Flooring Cost</t>
  </si>
  <si>
    <t>Total Suspension and Flooring Weight</t>
  </si>
  <si>
    <t>Walls and Roof</t>
  </si>
  <si>
    <t>2"x2" Steel Beams</t>
  </si>
  <si>
    <t>2"</t>
  </si>
  <si>
    <t>6'4"</t>
  </si>
  <si>
    <t>4'</t>
  </si>
  <si>
    <t xml:space="preserve">Duraplate Roof </t>
  </si>
  <si>
    <t>Duraplate Wall Panels</t>
  </si>
  <si>
    <t>Roof Bracing</t>
  </si>
  <si>
    <t>Flashing</t>
  </si>
  <si>
    <t>Total Walls and Roof Cost</t>
  </si>
  <si>
    <t>Previous Shelter Cost</t>
  </si>
  <si>
    <t>Savings/Shelter</t>
  </si>
  <si>
    <t>Volumetric Cost</t>
  </si>
  <si>
    <t>Area Cost</t>
  </si>
  <si>
    <t>Total Weight Roof and Walls</t>
  </si>
  <si>
    <t>Approximate Weight</t>
  </si>
  <si>
    <t>Percent Reduction</t>
  </si>
  <si>
    <t>Extra Feature Implementation</t>
  </si>
</sst>
</file>

<file path=xl/styles.xml><?xml version="1.0" encoding="utf-8"?>
<styleSheet xmlns="http://schemas.openxmlformats.org/spreadsheetml/2006/main">
  <numFmts count="3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6" fontId="0" fillId="0" borderId="0" xfId="0" applyNumberFormat="1"/>
    <xf numFmtId="16" fontId="0" fillId="0" borderId="0" xfId="0" applyNumberFormat="1"/>
    <xf numFmtId="44" fontId="0" fillId="0" borderId="0" xfId="1" applyFont="1"/>
    <xf numFmtId="44" fontId="0" fillId="0" borderId="0" xfId="0" applyNumberFormat="1"/>
    <xf numFmtId="8" fontId="0" fillId="0" borderId="0" xfId="0" applyNumberFormat="1"/>
    <xf numFmtId="9" fontId="0" fillId="0" borderId="0" xfId="2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7"/>
  <sheetViews>
    <sheetView tabSelected="1" topLeftCell="A10" workbookViewId="0">
      <selection activeCell="J22" sqref="J22:J23"/>
    </sheetView>
  </sheetViews>
  <sheetFormatPr defaultRowHeight="15"/>
  <cols>
    <col min="1" max="1" width="21.140625" bestFit="1" customWidth="1"/>
    <col min="10" max="10" width="9.8554687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49</v>
      </c>
      <c r="F1" t="s">
        <v>6</v>
      </c>
      <c r="G1" t="s">
        <v>7</v>
      </c>
      <c r="J1" t="s">
        <v>8</v>
      </c>
      <c r="K1" t="s">
        <v>50</v>
      </c>
      <c r="M1" t="s">
        <v>12</v>
      </c>
    </row>
    <row r="3" spans="1:13">
      <c r="A3" t="s">
        <v>4</v>
      </c>
    </row>
    <row r="4" spans="1:13">
      <c r="A4" t="s">
        <v>5</v>
      </c>
      <c r="F4">
        <v>4</v>
      </c>
      <c r="G4" s="1">
        <v>10</v>
      </c>
      <c r="J4" s="1">
        <f>G4*F4</f>
        <v>40</v>
      </c>
      <c r="M4" t="s">
        <v>13</v>
      </c>
    </row>
    <row r="5" spans="1:13">
      <c r="A5" t="s">
        <v>9</v>
      </c>
      <c r="C5" t="s">
        <v>10</v>
      </c>
      <c r="D5" t="s">
        <v>11</v>
      </c>
      <c r="F5">
        <v>4</v>
      </c>
      <c r="G5" s="1">
        <v>105</v>
      </c>
      <c r="J5" s="1">
        <f t="shared" ref="J5:J25" si="0">G5*F5</f>
        <v>420</v>
      </c>
      <c r="M5" t="s">
        <v>14</v>
      </c>
    </row>
    <row r="6" spans="1:13">
      <c r="A6" t="s">
        <v>15</v>
      </c>
      <c r="F6">
        <v>1</v>
      </c>
      <c r="G6">
        <v>150</v>
      </c>
      <c r="J6" s="1">
        <f t="shared" si="0"/>
        <v>150</v>
      </c>
    </row>
    <row r="7" spans="1:13">
      <c r="A7" t="s">
        <v>16</v>
      </c>
      <c r="B7" t="s">
        <v>10</v>
      </c>
      <c r="C7" t="s">
        <v>11</v>
      </c>
      <c r="D7" t="s">
        <v>17</v>
      </c>
      <c r="F7">
        <v>2</v>
      </c>
      <c r="G7" s="1">
        <v>200</v>
      </c>
      <c r="J7" s="1">
        <f t="shared" si="0"/>
        <v>400</v>
      </c>
    </row>
    <row r="8" spans="1:13">
      <c r="A8" t="s">
        <v>18</v>
      </c>
      <c r="G8" s="1">
        <v>102</v>
      </c>
      <c r="J8" s="1">
        <f t="shared" si="0"/>
        <v>0</v>
      </c>
    </row>
    <row r="9" spans="1:13">
      <c r="A9" t="s">
        <v>19</v>
      </c>
      <c r="F9">
        <v>1</v>
      </c>
      <c r="G9" s="1">
        <v>50</v>
      </c>
      <c r="J9" s="1">
        <f t="shared" si="0"/>
        <v>50</v>
      </c>
    </row>
    <row r="10" spans="1:13">
      <c r="A10" t="s">
        <v>20</v>
      </c>
      <c r="F10">
        <v>1</v>
      </c>
      <c r="G10" s="1">
        <v>178</v>
      </c>
      <c r="J10" s="1">
        <f t="shared" si="0"/>
        <v>178</v>
      </c>
    </row>
    <row r="11" spans="1:13">
      <c r="A11" t="s">
        <v>21</v>
      </c>
      <c r="F11">
        <v>1</v>
      </c>
      <c r="G11" s="1">
        <v>5</v>
      </c>
      <c r="J11" s="1">
        <f t="shared" si="0"/>
        <v>5</v>
      </c>
    </row>
    <row r="12" spans="1:13">
      <c r="A12" t="s">
        <v>22</v>
      </c>
      <c r="F12">
        <v>1</v>
      </c>
      <c r="G12" s="1">
        <v>12</v>
      </c>
      <c r="J12" s="1">
        <f t="shared" si="0"/>
        <v>12</v>
      </c>
    </row>
    <row r="13" spans="1:13">
      <c r="A13" t="s">
        <v>23</v>
      </c>
      <c r="F13">
        <v>1</v>
      </c>
      <c r="G13" s="1">
        <v>15</v>
      </c>
      <c r="J13" s="1">
        <f t="shared" si="0"/>
        <v>15</v>
      </c>
    </row>
    <row r="14" spans="1:13">
      <c r="A14" t="s">
        <v>24</v>
      </c>
      <c r="F14">
        <v>1</v>
      </c>
      <c r="G14" s="1">
        <v>60</v>
      </c>
      <c r="J14" s="1">
        <f t="shared" si="0"/>
        <v>60</v>
      </c>
    </row>
    <row r="15" spans="1:13">
      <c r="A15" t="s">
        <v>25</v>
      </c>
      <c r="F15">
        <v>1</v>
      </c>
      <c r="G15" s="1">
        <v>85</v>
      </c>
      <c r="J15" s="1">
        <f t="shared" si="0"/>
        <v>85</v>
      </c>
    </row>
    <row r="16" spans="1:13">
      <c r="A16" t="s">
        <v>26</v>
      </c>
      <c r="F16">
        <v>4</v>
      </c>
      <c r="G16" s="1">
        <v>12</v>
      </c>
      <c r="J16" s="1">
        <f t="shared" si="0"/>
        <v>48</v>
      </c>
    </row>
    <row r="17" spans="1:10">
      <c r="A17" t="s">
        <v>27</v>
      </c>
      <c r="F17">
        <v>1</v>
      </c>
      <c r="G17" s="1">
        <v>88</v>
      </c>
      <c r="J17" s="1">
        <f t="shared" si="0"/>
        <v>88</v>
      </c>
    </row>
    <row r="18" spans="1:10">
      <c r="A18" t="s">
        <v>28</v>
      </c>
      <c r="F18">
        <v>1</v>
      </c>
      <c r="G18" s="1">
        <v>20</v>
      </c>
      <c r="J18" s="1">
        <f t="shared" si="0"/>
        <v>20</v>
      </c>
    </row>
    <row r="19" spans="1:10">
      <c r="A19" t="s">
        <v>29</v>
      </c>
      <c r="F19">
        <v>1</v>
      </c>
      <c r="G19" s="1">
        <v>50</v>
      </c>
      <c r="J19" s="1">
        <f t="shared" si="0"/>
        <v>50</v>
      </c>
    </row>
    <row r="20" spans="1:10">
      <c r="A20" t="s">
        <v>30</v>
      </c>
      <c r="F20">
        <v>2</v>
      </c>
      <c r="G20" s="1">
        <v>21</v>
      </c>
      <c r="J20" s="1">
        <f t="shared" si="0"/>
        <v>42</v>
      </c>
    </row>
    <row r="21" spans="1:10">
      <c r="A21" t="s">
        <v>31</v>
      </c>
      <c r="F21">
        <v>1</v>
      </c>
      <c r="G21" s="1">
        <v>15</v>
      </c>
      <c r="J21" s="1">
        <f t="shared" si="0"/>
        <v>15</v>
      </c>
    </row>
    <row r="22" spans="1:10">
      <c r="A22" t="s">
        <v>32</v>
      </c>
      <c r="F22">
        <v>1</v>
      </c>
      <c r="G22" s="1">
        <v>2</v>
      </c>
      <c r="J22" s="1">
        <f t="shared" si="0"/>
        <v>2</v>
      </c>
    </row>
    <row r="23" spans="1:10">
      <c r="A23" t="s">
        <v>72</v>
      </c>
      <c r="F23">
        <v>1</v>
      </c>
      <c r="G23" s="1">
        <v>500</v>
      </c>
      <c r="J23" s="1">
        <f t="shared" si="0"/>
        <v>500</v>
      </c>
    </row>
    <row r="24" spans="1:10">
      <c r="A24" t="s">
        <v>33</v>
      </c>
      <c r="F24">
        <v>1</v>
      </c>
      <c r="G24" s="1">
        <v>120</v>
      </c>
      <c r="J24" s="1">
        <f t="shared" si="0"/>
        <v>120</v>
      </c>
    </row>
    <row r="25" spans="1:10">
      <c r="A25" t="s">
        <v>34</v>
      </c>
      <c r="F25">
        <v>2</v>
      </c>
      <c r="G25" s="1">
        <v>50</v>
      </c>
      <c r="J25" s="1">
        <f t="shared" si="0"/>
        <v>100</v>
      </c>
    </row>
    <row r="28" spans="1:10">
      <c r="A28" t="s">
        <v>35</v>
      </c>
      <c r="J28" s="1">
        <f>SUM(J4:J25)</f>
        <v>2400</v>
      </c>
    </row>
    <row r="31" spans="1:10">
      <c r="A31" t="s">
        <v>36</v>
      </c>
    </row>
    <row r="33" spans="1:11">
      <c r="A33" t="s">
        <v>37</v>
      </c>
      <c r="E33">
        <v>1.8</v>
      </c>
      <c r="F33">
        <v>6</v>
      </c>
      <c r="G33" s="3">
        <v>42</v>
      </c>
      <c r="J33" s="3">
        <f>G33*F33</f>
        <v>252</v>
      </c>
      <c r="K33">
        <f>F33*E33</f>
        <v>10.8</v>
      </c>
    </row>
    <row r="34" spans="1:11">
      <c r="A34" t="s">
        <v>38</v>
      </c>
      <c r="C34" t="s">
        <v>39</v>
      </c>
      <c r="D34" t="s">
        <v>39</v>
      </c>
      <c r="E34">
        <v>2</v>
      </c>
      <c r="F34">
        <v>2</v>
      </c>
      <c r="G34" s="3">
        <v>5</v>
      </c>
      <c r="J34" s="3">
        <f>G34*F34</f>
        <v>10</v>
      </c>
      <c r="K34">
        <f>E34*F34</f>
        <v>4</v>
      </c>
    </row>
    <row r="35" spans="1:11">
      <c r="A35" t="s">
        <v>41</v>
      </c>
      <c r="C35" t="s">
        <v>40</v>
      </c>
      <c r="E35">
        <f>6.6*8</f>
        <v>52.8</v>
      </c>
      <c r="F35">
        <v>4</v>
      </c>
      <c r="G35" s="3">
        <v>5.74</v>
      </c>
      <c r="J35" s="3">
        <f>G35*F35*8</f>
        <v>183.68</v>
      </c>
      <c r="K35">
        <f>F35*E35</f>
        <v>211.2</v>
      </c>
    </row>
    <row r="36" spans="1:11">
      <c r="A36" t="s">
        <v>41</v>
      </c>
      <c r="C36" t="s">
        <v>42</v>
      </c>
      <c r="E36">
        <f>6.6*5</f>
        <v>33</v>
      </c>
      <c r="F36">
        <v>4</v>
      </c>
      <c r="G36" s="3">
        <v>5.74</v>
      </c>
      <c r="J36" s="3">
        <f>G36*F36*5</f>
        <v>114.80000000000001</v>
      </c>
      <c r="K36">
        <f t="shared" ref="K36:K37" si="1">F36*E36</f>
        <v>132</v>
      </c>
    </row>
    <row r="37" spans="1:11">
      <c r="A37" t="s">
        <v>43</v>
      </c>
      <c r="B37" s="2" t="s">
        <v>46</v>
      </c>
      <c r="C37" t="s">
        <v>44</v>
      </c>
      <c r="D37" t="s">
        <v>45</v>
      </c>
      <c r="E37">
        <v>90</v>
      </c>
      <c r="F37">
        <v>3</v>
      </c>
      <c r="G37" s="3">
        <v>2.06</v>
      </c>
      <c r="J37" s="3">
        <f>G37*F37*10</f>
        <v>61.8</v>
      </c>
      <c r="K37">
        <f t="shared" si="1"/>
        <v>270</v>
      </c>
    </row>
    <row r="39" spans="1:11">
      <c r="A39" t="s">
        <v>47</v>
      </c>
    </row>
    <row r="40" spans="1:11">
      <c r="A40" t="s">
        <v>48</v>
      </c>
      <c r="C40" t="s">
        <v>51</v>
      </c>
      <c r="D40" t="s">
        <v>52</v>
      </c>
      <c r="E40">
        <v>80</v>
      </c>
      <c r="F40">
        <v>5</v>
      </c>
      <c r="G40" s="1">
        <v>36</v>
      </c>
      <c r="J40" s="1">
        <f>G40*F40</f>
        <v>180</v>
      </c>
      <c r="K40">
        <f>F40*E40</f>
        <v>400</v>
      </c>
    </row>
    <row r="42" spans="1:11">
      <c r="A42" t="s">
        <v>53</v>
      </c>
      <c r="J42" s="4">
        <f>SUM(J33:J40)</f>
        <v>802.28</v>
      </c>
    </row>
    <row r="43" spans="1:11">
      <c r="A43" t="s">
        <v>54</v>
      </c>
      <c r="K43">
        <f>SUM(K33:K40)</f>
        <v>1028</v>
      </c>
    </row>
    <row r="47" spans="1:11">
      <c r="A47" t="s">
        <v>55</v>
      </c>
    </row>
    <row r="48" spans="1:11">
      <c r="A48" t="s">
        <v>56</v>
      </c>
      <c r="B48" t="s">
        <v>57</v>
      </c>
      <c r="C48" t="s">
        <v>58</v>
      </c>
      <c r="D48" t="s">
        <v>57</v>
      </c>
      <c r="F48">
        <v>16</v>
      </c>
      <c r="G48" s="5">
        <v>2.6</v>
      </c>
      <c r="I48">
        <v>1.6</v>
      </c>
      <c r="J48" s="5">
        <f>G48*F48*6.33</f>
        <v>263.32800000000003</v>
      </c>
      <c r="K48">
        <f>I48*F48*6.3</f>
        <v>161.28</v>
      </c>
    </row>
    <row r="49" spans="1:11">
      <c r="A49" t="s">
        <v>61</v>
      </c>
      <c r="B49" t="s">
        <v>59</v>
      </c>
      <c r="D49" t="s">
        <v>40</v>
      </c>
      <c r="F49">
        <v>11</v>
      </c>
      <c r="G49" s="5">
        <v>1.25</v>
      </c>
      <c r="I49">
        <v>1.4</v>
      </c>
      <c r="J49" s="5">
        <f>G49*F49*4*8</f>
        <v>440</v>
      </c>
      <c r="K49">
        <f>I49*F49*32</f>
        <v>492.79999999999995</v>
      </c>
    </row>
    <row r="50" spans="1:11">
      <c r="A50" t="s">
        <v>60</v>
      </c>
      <c r="B50" t="s">
        <v>59</v>
      </c>
      <c r="D50" t="s">
        <v>40</v>
      </c>
      <c r="F50">
        <v>6</v>
      </c>
      <c r="G50" s="5">
        <v>1.25</v>
      </c>
      <c r="I50">
        <v>1.4</v>
      </c>
      <c r="J50" s="5">
        <f>G50*F50*4*8</f>
        <v>240</v>
      </c>
      <c r="K50">
        <f>I50*F50*32</f>
        <v>268.79999999999995</v>
      </c>
    </row>
    <row r="51" spans="1:11">
      <c r="A51" t="s">
        <v>62</v>
      </c>
      <c r="C51">
        <v>11.53</v>
      </c>
      <c r="F51">
        <v>10</v>
      </c>
      <c r="G51">
        <f>2.8</f>
        <v>2.8</v>
      </c>
      <c r="I51">
        <v>1.6</v>
      </c>
      <c r="J51">
        <f>G51*F51*C51</f>
        <v>322.83999999999997</v>
      </c>
      <c r="K51">
        <f>I51*F51*C51</f>
        <v>184.48</v>
      </c>
    </row>
    <row r="52" spans="1:11">
      <c r="A52" t="s">
        <v>63</v>
      </c>
      <c r="J52" s="1">
        <v>150</v>
      </c>
    </row>
    <row r="53" spans="1:11">
      <c r="A53" t="s">
        <v>72</v>
      </c>
      <c r="J53" s="1">
        <v>400</v>
      </c>
    </row>
    <row r="55" spans="1:11">
      <c r="A55" t="s">
        <v>64</v>
      </c>
      <c r="J55" s="5">
        <f>SUM(J48:J53)</f>
        <v>1816.1679999999999</v>
      </c>
    </row>
    <row r="56" spans="1:11">
      <c r="A56" t="s">
        <v>69</v>
      </c>
      <c r="K56">
        <f>SUM(K48:K51)</f>
        <v>1107.3599999999999</v>
      </c>
    </row>
    <row r="58" spans="1:11">
      <c r="A58" t="s">
        <v>50</v>
      </c>
      <c r="K58">
        <f>SUM(K56+K43)</f>
        <v>2135.3599999999997</v>
      </c>
    </row>
    <row r="59" spans="1:11">
      <c r="F59" t="s">
        <v>68</v>
      </c>
      <c r="G59" t="s">
        <v>67</v>
      </c>
      <c r="J59" t="s">
        <v>8</v>
      </c>
    </row>
    <row r="60" spans="1:11">
      <c r="A60" t="s">
        <v>8</v>
      </c>
      <c r="F60" s="3">
        <f>J60/(10*16)</f>
        <v>31.365300000000001</v>
      </c>
      <c r="G60" s="3">
        <f>J60/(16*10*7)</f>
        <v>4.4807571428571435</v>
      </c>
      <c r="J60" s="5">
        <f>SUM(J55,J42,J28)</f>
        <v>5018.4480000000003</v>
      </c>
    </row>
    <row r="63" spans="1:11">
      <c r="A63" t="s">
        <v>65</v>
      </c>
      <c r="F63" s="3">
        <f>J63/(8*16)</f>
        <v>47.44</v>
      </c>
      <c r="G63" s="5">
        <v>5.93</v>
      </c>
      <c r="J63" s="5">
        <f>G63*8*8*16</f>
        <v>6072.32</v>
      </c>
    </row>
    <row r="64" spans="1:11">
      <c r="A64" t="s">
        <v>70</v>
      </c>
      <c r="K64">
        <v>2600</v>
      </c>
    </row>
    <row r="66" spans="1:11">
      <c r="A66" t="s">
        <v>66</v>
      </c>
      <c r="F66" s="4">
        <f>F63-F60</f>
        <v>16.074699999999996</v>
      </c>
      <c r="G66" s="4">
        <f>G63-G60</f>
        <v>1.4492428571428562</v>
      </c>
      <c r="J66" s="5">
        <f>J63-J60</f>
        <v>1053.8719999999994</v>
      </c>
      <c r="K66">
        <f>K64-K58</f>
        <v>464.64000000000033</v>
      </c>
    </row>
    <row r="67" spans="1:11">
      <c r="A67" t="s">
        <v>71</v>
      </c>
      <c r="F67" s="6">
        <f>F66/F63</f>
        <v>0.33884274873524445</v>
      </c>
      <c r="G67" s="6">
        <f>G66/G63</f>
        <v>0.2443917128402793</v>
      </c>
      <c r="H67" s="6"/>
      <c r="I67" s="6"/>
      <c r="J67" s="6">
        <f>J66/J63</f>
        <v>0.17355343591905556</v>
      </c>
      <c r="K67" s="6">
        <f>K66/K64</f>
        <v>0.17870769230769243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>frank</cp:lastModifiedBy>
  <dcterms:created xsi:type="dcterms:W3CDTF">2015-04-30T00:18:06Z</dcterms:created>
  <dcterms:modified xsi:type="dcterms:W3CDTF">2015-05-01T03:42:29Z</dcterms:modified>
</cp:coreProperties>
</file>