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Users\herhira_a\Desktop\util\"/>
    </mc:Choice>
  </mc:AlternateContent>
  <bookViews>
    <workbookView xWindow="0" yWindow="0" windowWidth="28800" windowHeight="12300" activeTab="4"/>
  </bookViews>
  <sheets>
    <sheet name="stock initial" sheetId="3" r:id="rId1"/>
    <sheet name="entree" sheetId="1" r:id="rId2"/>
    <sheet name="sortie" sheetId="2" r:id="rId3"/>
    <sheet name="stock final" sheetId="4" r:id="rId4"/>
    <sheet name="recap" sheetId="5" r:id="rId5"/>
  </sheets>
  <definedNames>
    <definedName name="_xlnm._FilterDatabase" localSheetId="1" hidden="1">entree!$A$1:$I$100</definedName>
    <definedName name="_xlnm._FilterDatabase" localSheetId="2" hidden="1">sortie!$A$1:$H$59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" i="5" l="1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2" i="2"/>
  <c r="L3" i="2"/>
  <c r="L4" i="2"/>
  <c r="L5" i="2"/>
  <c r="L6" i="2"/>
  <c r="B7" i="5" s="1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2" i="2"/>
  <c r="B8" i="5" l="1"/>
  <c r="B9" i="5" s="1"/>
  <c r="B10" i="5"/>
  <c r="B13" i="5" a="1"/>
  <c r="B13" i="5" s="1"/>
  <c r="I2" i="5"/>
  <c r="B11" i="5" a="1"/>
  <c r="B11" i="5" s="1"/>
  <c r="B12" i="5" s="1"/>
  <c r="E2" i="4" l="1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C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2" i="3"/>
  <c r="D50" i="4" l="1"/>
  <c r="D34" i="4"/>
  <c r="D18" i="4"/>
  <c r="D46" i="4"/>
  <c r="D42" i="4"/>
  <c r="D38" i="4"/>
  <c r="D30" i="4"/>
  <c r="D26" i="4"/>
  <c r="D22" i="4"/>
  <c r="D14" i="4"/>
  <c r="D10" i="4"/>
  <c r="D6" i="4"/>
  <c r="D49" i="4"/>
  <c r="D45" i="4"/>
  <c r="D41" i="4"/>
  <c r="D37" i="4"/>
  <c r="D33" i="4"/>
  <c r="D29" i="4"/>
  <c r="D25" i="4"/>
  <c r="D21" i="4"/>
  <c r="D17" i="4"/>
  <c r="D13" i="4"/>
  <c r="D9" i="4"/>
  <c r="D5" i="4"/>
  <c r="D48" i="4"/>
  <c r="D40" i="4"/>
  <c r="D36" i="4"/>
  <c r="D32" i="4"/>
  <c r="D28" i="4"/>
  <c r="D24" i="4"/>
  <c r="D20" i="4"/>
  <c r="D16" i="4"/>
  <c r="D12" i="4"/>
  <c r="D8" i="4"/>
  <c r="D4" i="4"/>
  <c r="D44" i="4"/>
  <c r="D51" i="4"/>
  <c r="D47" i="4"/>
  <c r="D43" i="4"/>
  <c r="D39" i="4"/>
  <c r="D35" i="4"/>
  <c r="D31" i="4"/>
  <c r="D27" i="4"/>
  <c r="D23" i="4"/>
  <c r="D19" i="4"/>
  <c r="D15" i="4"/>
  <c r="D11" i="4"/>
  <c r="D7" i="4"/>
  <c r="D3" i="4"/>
  <c r="D2" i="4"/>
</calcChain>
</file>

<file path=xl/sharedStrings.xml><?xml version="1.0" encoding="utf-8"?>
<sst xmlns="http://schemas.openxmlformats.org/spreadsheetml/2006/main" count="1060" uniqueCount="340">
  <si>
    <t>T-shirts homme</t>
  </si>
  <si>
    <t>T-shirts femme</t>
  </si>
  <si>
    <t>Chemises homme</t>
  </si>
  <si>
    <t>Blouses femme</t>
  </si>
  <si>
    <t>Pulls homme</t>
  </si>
  <si>
    <t>Pulls femme</t>
  </si>
  <si>
    <t>Gilets homme</t>
  </si>
  <si>
    <t>Gilets femme</t>
  </si>
  <si>
    <t>Vestes en jean</t>
  </si>
  <si>
    <t>Vestes en cuir</t>
  </si>
  <si>
    <t>Manteaux longs</t>
  </si>
  <si>
    <t>Doudounes</t>
  </si>
  <si>
    <t>Costumes homme</t>
  </si>
  <si>
    <t>Jupes courtes</t>
  </si>
  <si>
    <t>Jupes longues</t>
  </si>
  <si>
    <t>Pantalons homme</t>
  </si>
  <si>
    <t>Pantalons femme</t>
  </si>
  <si>
    <t>Jeans homme</t>
  </si>
  <si>
    <t>Jeans femme</t>
  </si>
  <si>
    <t>Shorts homme</t>
  </si>
  <si>
    <t>Shorts femme</t>
  </si>
  <si>
    <t>Robes de soirée</t>
  </si>
  <si>
    <t>Robes d’été</t>
  </si>
  <si>
    <t>Combinaisons femme</t>
  </si>
  <si>
    <t>Pyjamas homme</t>
  </si>
  <si>
    <t>Pyjamas femme</t>
  </si>
  <si>
    <t>Sous-vêtements homme</t>
  </si>
  <si>
    <t>Sous-vêtements femme</t>
  </si>
  <si>
    <t>Chaussettes</t>
  </si>
  <si>
    <t>Collants</t>
  </si>
  <si>
    <t>article</t>
  </si>
  <si>
    <t>Ceintures en cuir</t>
  </si>
  <si>
    <t>Ceintures en tissu</t>
  </si>
  <si>
    <t>Casquettes</t>
  </si>
  <si>
    <t>Bonnets</t>
  </si>
  <si>
    <t>Écharpes</t>
  </si>
  <si>
    <t>Gants</t>
  </si>
  <si>
    <t>Lunettes de soleil</t>
  </si>
  <si>
    <t>Sacs à main</t>
  </si>
  <si>
    <t>Sacs à dos</t>
  </si>
  <si>
    <t>Porte-monnaie</t>
  </si>
  <si>
    <t>Portefeuilles</t>
  </si>
  <si>
    <t>Parapluies</t>
  </si>
  <si>
    <t>Montres</t>
  </si>
  <si>
    <t>Bracelets</t>
  </si>
  <si>
    <t>Colliers</t>
  </si>
  <si>
    <t>Boucles d’oreilles</t>
  </si>
  <si>
    <t>Chapeaux</t>
  </si>
  <si>
    <t>Bretelles</t>
  </si>
  <si>
    <t>Cravates</t>
  </si>
  <si>
    <t>Nœuds papillon</t>
  </si>
  <si>
    <t>REF0001</t>
  </si>
  <si>
    <t>REF0002</t>
  </si>
  <si>
    <t>REF0003</t>
  </si>
  <si>
    <t>REF0004</t>
  </si>
  <si>
    <t>REF0005</t>
  </si>
  <si>
    <t>REF0006</t>
  </si>
  <si>
    <t>REF0007</t>
  </si>
  <si>
    <t>REF0008</t>
  </si>
  <si>
    <t>REF0009</t>
  </si>
  <si>
    <t>REF0010</t>
  </si>
  <si>
    <t>REF0011</t>
  </si>
  <si>
    <t>REF0012</t>
  </si>
  <si>
    <t>REF0013</t>
  </si>
  <si>
    <t>REF0014</t>
  </si>
  <si>
    <t>REF0015</t>
  </si>
  <si>
    <t>REF0016</t>
  </si>
  <si>
    <t>REF0017</t>
  </si>
  <si>
    <t>REF0018</t>
  </si>
  <si>
    <t>REF0019</t>
  </si>
  <si>
    <t>REF0020</t>
  </si>
  <si>
    <t>REF0021</t>
  </si>
  <si>
    <t>REF0022</t>
  </si>
  <si>
    <t>REF0023</t>
  </si>
  <si>
    <t>REF0024</t>
  </si>
  <si>
    <t>REF0025</t>
  </si>
  <si>
    <t>REF0026</t>
  </si>
  <si>
    <t>REF0027</t>
  </si>
  <si>
    <t>REF0028</t>
  </si>
  <si>
    <t>REF0029</t>
  </si>
  <si>
    <t>REF0030</t>
  </si>
  <si>
    <t>REF0031</t>
  </si>
  <si>
    <t>REF0032</t>
  </si>
  <si>
    <t>REF0033</t>
  </si>
  <si>
    <t>REF0034</t>
  </si>
  <si>
    <t>REF0035</t>
  </si>
  <si>
    <t>REF0036</t>
  </si>
  <si>
    <t>REF0037</t>
  </si>
  <si>
    <t>REF0038</t>
  </si>
  <si>
    <t>REF0039</t>
  </si>
  <si>
    <t>REF0040</t>
  </si>
  <si>
    <t>REF0041</t>
  </si>
  <si>
    <t>REF0042</t>
  </si>
  <si>
    <t>REF0043</t>
  </si>
  <si>
    <t>REF0044</t>
  </si>
  <si>
    <t>REF0045</t>
  </si>
  <si>
    <t>REF0046</t>
  </si>
  <si>
    <t>REF0047</t>
  </si>
  <si>
    <t>REF0048</t>
  </si>
  <si>
    <t>REF0049</t>
  </si>
  <si>
    <t>REF0050</t>
  </si>
  <si>
    <t>quantité</t>
  </si>
  <si>
    <t>pu</t>
  </si>
  <si>
    <t>total</t>
  </si>
  <si>
    <t>Code</t>
  </si>
  <si>
    <t>designation</t>
  </si>
  <si>
    <t>date</t>
  </si>
  <si>
    <t>fournisseur</t>
  </si>
  <si>
    <t>depot</t>
  </si>
  <si>
    <t>qte</t>
  </si>
  <si>
    <t>prix unitaire</t>
  </si>
  <si>
    <t>montant ht</t>
  </si>
  <si>
    <t>ref BL</t>
  </si>
  <si>
    <t>depot 1</t>
  </si>
  <si>
    <t>depot 2</t>
  </si>
  <si>
    <t>depot 3</t>
  </si>
  <si>
    <t>depot 5</t>
  </si>
  <si>
    <t>depot 4</t>
  </si>
  <si>
    <t>vente</t>
  </si>
  <si>
    <t>BR_00025</t>
  </si>
  <si>
    <t>F_00100</t>
  </si>
  <si>
    <t>BR_00039</t>
  </si>
  <si>
    <t>F_00040</t>
  </si>
  <si>
    <t>BR_00071</t>
  </si>
  <si>
    <t>F_00008</t>
  </si>
  <si>
    <t>BR_00069</t>
  </si>
  <si>
    <t>F_00031</t>
  </si>
  <si>
    <t>BR_00080</t>
  </si>
  <si>
    <t>F_00089</t>
  </si>
  <si>
    <t>BR_00038</t>
  </si>
  <si>
    <t>F_00019</t>
  </si>
  <si>
    <t>BR_00049</t>
  </si>
  <si>
    <t>F_00060</t>
  </si>
  <si>
    <t>BR_00084</t>
  </si>
  <si>
    <t>F_00062</t>
  </si>
  <si>
    <t>BR_00037</t>
  </si>
  <si>
    <t>F_00059</t>
  </si>
  <si>
    <t>BR_00077</t>
  </si>
  <si>
    <t>F_00069</t>
  </si>
  <si>
    <t>BR_00074</t>
  </si>
  <si>
    <t>BR_00073</t>
  </si>
  <si>
    <t>F_00057</t>
  </si>
  <si>
    <t>BR_00083</t>
  </si>
  <si>
    <t>F_00046</t>
  </si>
  <si>
    <t>BR_00006</t>
  </si>
  <si>
    <t>F_00023</t>
  </si>
  <si>
    <t>BR_00033</t>
  </si>
  <si>
    <t>F_00015</t>
  </si>
  <si>
    <t>BR_00091</t>
  </si>
  <si>
    <t>F_00038</t>
  </si>
  <si>
    <t>BR_00094</t>
  </si>
  <si>
    <t>F_00081</t>
  </si>
  <si>
    <t>BR_00040</t>
  </si>
  <si>
    <t>F_00030</t>
  </si>
  <si>
    <t>F_00042</t>
  </si>
  <si>
    <t>BR_00076</t>
  </si>
  <si>
    <t>F_00072</t>
  </si>
  <si>
    <t>BR_00043</t>
  </si>
  <si>
    <t>F_00067</t>
  </si>
  <si>
    <t>BR_00092</t>
  </si>
  <si>
    <t>F_00048</t>
  </si>
  <si>
    <t>BR_00058</t>
  </si>
  <si>
    <t>F_00086</t>
  </si>
  <si>
    <t>BR_00065</t>
  </si>
  <si>
    <t>F_00094</t>
  </si>
  <si>
    <t>BR_00009</t>
  </si>
  <si>
    <t>F_00058</t>
  </si>
  <si>
    <t>BR_00059</t>
  </si>
  <si>
    <t>F_00022</t>
  </si>
  <si>
    <t>BR_00062</t>
  </si>
  <si>
    <t>F_00049</t>
  </si>
  <si>
    <t>F_00075</t>
  </si>
  <si>
    <t>BR_00005</t>
  </si>
  <si>
    <t>BR_00021</t>
  </si>
  <si>
    <t>BR_00097</t>
  </si>
  <si>
    <t>BR_00022</t>
  </si>
  <si>
    <t>F_00087</t>
  </si>
  <si>
    <t>BR_00053</t>
  </si>
  <si>
    <t>F_00006</t>
  </si>
  <si>
    <t>F_00025</t>
  </si>
  <si>
    <t>F_00004</t>
  </si>
  <si>
    <t>BR_00060</t>
  </si>
  <si>
    <t>F_00090</t>
  </si>
  <si>
    <t>F_00016</t>
  </si>
  <si>
    <t>BR_00026</t>
  </si>
  <si>
    <t>BR_00007</t>
  </si>
  <si>
    <t>BR_00095</t>
  </si>
  <si>
    <t>F_00084</t>
  </si>
  <si>
    <t>F_00082</t>
  </si>
  <si>
    <t>BR_00090</t>
  </si>
  <si>
    <t>BR_00075</t>
  </si>
  <si>
    <t>F_00014</t>
  </si>
  <si>
    <t>BR_00008</t>
  </si>
  <si>
    <t>F_00077</t>
  </si>
  <si>
    <t>F_00093</t>
  </si>
  <si>
    <t>BR_00088</t>
  </si>
  <si>
    <t>F_00085</t>
  </si>
  <si>
    <t>BR_00041</t>
  </si>
  <si>
    <t>F_00043</t>
  </si>
  <si>
    <t>BR_00018</t>
  </si>
  <si>
    <t>BR_00014</t>
  </si>
  <si>
    <t>F_00039</t>
  </si>
  <si>
    <t>BR_00042</t>
  </si>
  <si>
    <t>BR_00036</t>
  </si>
  <si>
    <t>F_00044</t>
  </si>
  <si>
    <t>BR_00046</t>
  </si>
  <si>
    <t>F_00099</t>
  </si>
  <si>
    <t>BR_00023</t>
  </si>
  <si>
    <t>F_00076</t>
  </si>
  <si>
    <t>BR_00082</t>
  </si>
  <si>
    <t>BR_00027</t>
  </si>
  <si>
    <t>F_00098</t>
  </si>
  <si>
    <t>BR_00003</t>
  </si>
  <si>
    <t>F_00050</t>
  </si>
  <si>
    <t>BR_00061</t>
  </si>
  <si>
    <t>F_00035</t>
  </si>
  <si>
    <t>BR_00045</t>
  </si>
  <si>
    <t>F_00079</t>
  </si>
  <si>
    <t>F_00097</t>
  </si>
  <si>
    <t>F_00034</t>
  </si>
  <si>
    <t>BR_00044</t>
  </si>
  <si>
    <t>BR_00011</t>
  </si>
  <si>
    <t>F_00074</t>
  </si>
  <si>
    <t>BR_00048</t>
  </si>
  <si>
    <t>BR_00052</t>
  </si>
  <si>
    <t>BR_00063</t>
  </si>
  <si>
    <t>F_00005</t>
  </si>
  <si>
    <t>BR_00031</t>
  </si>
  <si>
    <t>F_00063</t>
  </si>
  <si>
    <t>BR_00087</t>
  </si>
  <si>
    <t>BR_00067</t>
  </si>
  <si>
    <t>BR_00034</t>
  </si>
  <si>
    <t>BR_00055</t>
  </si>
  <si>
    <t>BR_00032</t>
  </si>
  <si>
    <t>BR_00010</t>
  </si>
  <si>
    <t>BR_00057</t>
  </si>
  <si>
    <t>F_00070</t>
  </si>
  <si>
    <t>BR_00013</t>
  </si>
  <si>
    <t>F_00001</t>
  </si>
  <si>
    <t>F_00003</t>
  </si>
  <si>
    <t>BR_00098</t>
  </si>
  <si>
    <t>BR_00017</t>
  </si>
  <si>
    <t>F_00055</t>
  </si>
  <si>
    <t>BR_00099</t>
  </si>
  <si>
    <t>BR_00093</t>
  </si>
  <si>
    <t>F_00088</t>
  </si>
  <si>
    <t>F_00054</t>
  </si>
  <si>
    <t>BR_00079</t>
  </si>
  <si>
    <t>F_00056</t>
  </si>
  <si>
    <t>ref Bs</t>
  </si>
  <si>
    <t>type sortie</t>
  </si>
  <si>
    <t>conso interne</t>
  </si>
  <si>
    <t>BL_00053</t>
  </si>
  <si>
    <t>BL_00093</t>
  </si>
  <si>
    <t>BL_00031</t>
  </si>
  <si>
    <t>BS_00077</t>
  </si>
  <si>
    <t>BL_00042</t>
  </si>
  <si>
    <t>BS_00091</t>
  </si>
  <si>
    <t>BL_00059</t>
  </si>
  <si>
    <t>BS_00086</t>
  </si>
  <si>
    <t>BS_00095</t>
  </si>
  <si>
    <t>BL_00032</t>
  </si>
  <si>
    <t>BS_00022</t>
  </si>
  <si>
    <t>BS_00040</t>
  </si>
  <si>
    <t>BS_00078</t>
  </si>
  <si>
    <t>BS_00084</t>
  </si>
  <si>
    <t>BS_00061</t>
  </si>
  <si>
    <t>BL_00080</t>
  </si>
  <si>
    <t>BL_00019</t>
  </si>
  <si>
    <t>BL_00050</t>
  </si>
  <si>
    <t>BS_00016</t>
  </si>
  <si>
    <t>BL_00047</t>
  </si>
  <si>
    <t>BS_00009</t>
  </si>
  <si>
    <t>BL_00091</t>
  </si>
  <si>
    <t>BS_00050</t>
  </si>
  <si>
    <t>BS_00054</t>
  </si>
  <si>
    <t>BL_00087</t>
  </si>
  <si>
    <t>BL_00006</t>
  </si>
  <si>
    <t>BS_00097</t>
  </si>
  <si>
    <t>BS_00045</t>
  </si>
  <si>
    <t>BL_00015</t>
  </si>
  <si>
    <t>BL_00023</t>
  </si>
  <si>
    <t>BS_00024</t>
  </si>
  <si>
    <t>BS_00032</t>
  </si>
  <si>
    <t>BS_00023</t>
  </si>
  <si>
    <t>BS_00071</t>
  </si>
  <si>
    <t>BL_00016</t>
  </si>
  <si>
    <t>BS_00062</t>
  </si>
  <si>
    <t>BS_00013</t>
  </si>
  <si>
    <t>BS_00007</t>
  </si>
  <si>
    <t>BL_00064</t>
  </si>
  <si>
    <t>BS_00017</t>
  </si>
  <si>
    <t>BS_00087</t>
  </si>
  <si>
    <t>BL_00063</t>
  </si>
  <si>
    <t>BS_00090</t>
  </si>
  <si>
    <t>BL_00025</t>
  </si>
  <si>
    <t>BL_00040</t>
  </si>
  <si>
    <t>BS_00058</t>
  </si>
  <si>
    <t>BL_00010</t>
  </si>
  <si>
    <t>BL_00092</t>
  </si>
  <si>
    <t>BS_00015</t>
  </si>
  <si>
    <t>BL_00036</t>
  </si>
  <si>
    <t>BS_00068</t>
  </si>
  <si>
    <t>BS_00048</t>
  </si>
  <si>
    <t>Cout</t>
  </si>
  <si>
    <t>STOCk final</t>
  </si>
  <si>
    <t>CUMP</t>
  </si>
  <si>
    <t>Date Debut</t>
  </si>
  <si>
    <t>Date fin</t>
  </si>
  <si>
    <t>cout total</t>
  </si>
  <si>
    <t>pu vente</t>
  </si>
  <si>
    <t>valeur vente</t>
  </si>
  <si>
    <t>valeur des ventes</t>
  </si>
  <si>
    <t>Cout des ventes</t>
  </si>
  <si>
    <t>Marge</t>
  </si>
  <si>
    <t>Conso interne</t>
  </si>
  <si>
    <t>destinataire</t>
  </si>
  <si>
    <t>num telephone</t>
  </si>
  <si>
    <t>message</t>
  </si>
  <si>
    <t>Client</t>
  </si>
  <si>
    <t>Article le plus vendu</t>
  </si>
  <si>
    <t>Client0002</t>
  </si>
  <si>
    <t>Client0010</t>
  </si>
  <si>
    <t>Client0009</t>
  </si>
  <si>
    <t>Client0004</t>
  </si>
  <si>
    <t>Client0008</t>
  </si>
  <si>
    <t>Client0007</t>
  </si>
  <si>
    <t>Client0001</t>
  </si>
  <si>
    <t>Client0006</t>
  </si>
  <si>
    <t>Client0005</t>
  </si>
  <si>
    <t>Entete message :</t>
  </si>
  <si>
    <t>Récap de la période</t>
  </si>
  <si>
    <t>boualem</t>
  </si>
  <si>
    <t>zakaria</t>
  </si>
  <si>
    <t>213123456789</t>
  </si>
  <si>
    <t>213987654321</t>
  </si>
  <si>
    <t>en Valeur</t>
  </si>
  <si>
    <t>top Client</t>
  </si>
  <si>
    <t>stock actuel</t>
  </si>
  <si>
    <t>valeur stock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</si>
</sst>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€_-;\-* #,##0.00\ _€_-;_-* &quot;-&quot;??\ _€_-;_-@_-"/>
    <numFmt numFmtId="164" formatCode="_-* #,##0\ _€_-;\-* #,##0\ _€_-;_-* &quot;-&quot;??\ _€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4" fontId="0" fillId="0" borderId="0" xfId="0" applyNumberFormat="1"/>
    <xf numFmtId="14" fontId="0" fillId="0" borderId="0" xfId="0" applyNumberFormat="1"/>
    <xf numFmtId="0" fontId="0" fillId="0" borderId="0" xfId="0" applyAlignment="1"/>
    <xf numFmtId="4" fontId="1" fillId="0" borderId="0" xfId="0" applyNumberFormat="1" applyFont="1"/>
    <xf numFmtId="0" fontId="3" fillId="0" borderId="0" xfId="2"/>
    <xf numFmtId="0" fontId="0" fillId="0" borderId="0" xfId="0" applyFont="1"/>
    <xf numFmtId="43" fontId="0" fillId="0" borderId="0" xfId="1" applyFont="1"/>
    <xf numFmtId="0" fontId="0" fillId="2" borderId="1" xfId="0" applyFont="1" applyFill="1" applyBorder="1"/>
    <xf numFmtId="0" fontId="0" fillId="0" borderId="1" xfId="0" applyFont="1" applyBorder="1"/>
    <xf numFmtId="49" fontId="0" fillId="0" borderId="0" xfId="0" applyNumberFormat="1"/>
    <xf numFmtId="0" fontId="0" fillId="0" borderId="0" xfId="0" applyNumberFormat="1"/>
    <xf numFmtId="0" fontId="0" fillId="0" borderId="3" xfId="0" applyFont="1" applyFill="1" applyBorder="1"/>
    <xf numFmtId="4" fontId="0" fillId="2" borderId="2" xfId="0" applyNumberFormat="1" applyFont="1" applyFill="1" applyBorder="1" applyAlignment="1">
      <alignment horizontal="center"/>
    </xf>
    <xf numFmtId="4" fontId="0" fillId="0" borderId="2" xfId="0" applyNumberFormat="1" applyFont="1" applyBorder="1" applyAlignment="1">
      <alignment horizontal="center"/>
    </xf>
    <xf numFmtId="0" fontId="3" fillId="0" borderId="0" xfId="2" applyAlignment="1">
      <alignment wrapText="1"/>
    </xf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horizontal="center" vertical="center"/>
    </xf>
    <xf numFmtId="164" fontId="0" fillId="0" borderId="0" xfId="1" applyNumberFormat="1" applyFont="1"/>
    <xf numFmtId="0" fontId="1" fillId="0" borderId="4" xfId="0" applyFont="1" applyBorder="1" applyAlignment="1">
      <alignment horizontal="center" vertical="center"/>
    </xf>
  </cellXfs>
  <cellStyles count="3">
    <cellStyle name="Lien hypertexte" xfId="2" builtinId="8"/>
    <cellStyle name="Milliers" xfId="1" builtinId="3"/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2" name="dest" displayName="dest" ref="H4:J6" totalsRowShown="0">
  <autoFilter ref="H4:J6"/>
  <tableColumns count="3">
    <tableColumn id="1" name="destinataire"/>
    <tableColumn id="2" name="num telephone" dataDxfId="0"/>
    <tableColumn id="3" name="mess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E51"/>
  <sheetViews>
    <sheetView workbookViewId="0">
      <selection activeCell="D16" sqref="D16"/>
    </sheetView>
  </sheetViews>
  <sheetFormatPr baseColWidth="10" defaultRowHeight="15" x14ac:dyDescent="0.25"/>
  <cols>
    <col min="2" max="2" width="23" bestFit="1" customWidth="1"/>
    <col min="6" max="6" width="7.7109375" bestFit="1" customWidth="1"/>
  </cols>
  <sheetData>
    <row r="1" spans="1:5" s="1" customFormat="1" x14ac:dyDescent="0.25">
      <c r="A1" s="1" t="s">
        <v>30</v>
      </c>
      <c r="B1" s="1" t="s">
        <v>30</v>
      </c>
      <c r="C1" s="1" t="s">
        <v>101</v>
      </c>
      <c r="D1" s="1" t="s">
        <v>102</v>
      </c>
      <c r="E1" s="1" t="s">
        <v>103</v>
      </c>
    </row>
    <row r="2" spans="1:5" x14ac:dyDescent="0.25">
      <c r="A2" t="s">
        <v>51</v>
      </c>
      <c r="B2" t="s">
        <v>0</v>
      </c>
      <c r="C2">
        <v>161</v>
      </c>
      <c r="D2">
        <v>1693</v>
      </c>
      <c r="E2" s="2">
        <f>D2*C2</f>
        <v>272573</v>
      </c>
    </row>
    <row r="3" spans="1:5" x14ac:dyDescent="0.25">
      <c r="A3" t="s">
        <v>52</v>
      </c>
      <c r="B3" t="s">
        <v>1</v>
      </c>
      <c r="C3">
        <v>123</v>
      </c>
      <c r="D3">
        <v>1698</v>
      </c>
      <c r="E3" s="2">
        <f t="shared" ref="E3:E51" si="0">D3*C3</f>
        <v>208854</v>
      </c>
    </row>
    <row r="4" spans="1:5" x14ac:dyDescent="0.25">
      <c r="A4" t="s">
        <v>53</v>
      </c>
      <c r="B4" t="s">
        <v>2</v>
      </c>
      <c r="C4">
        <v>76</v>
      </c>
      <c r="D4">
        <v>1924</v>
      </c>
      <c r="E4" s="2">
        <f t="shared" si="0"/>
        <v>146224</v>
      </c>
    </row>
    <row r="5" spans="1:5" x14ac:dyDescent="0.25">
      <c r="A5" t="s">
        <v>54</v>
      </c>
      <c r="B5" t="s">
        <v>3</v>
      </c>
      <c r="C5">
        <v>58</v>
      </c>
      <c r="D5">
        <v>1373</v>
      </c>
      <c r="E5" s="2">
        <f t="shared" si="0"/>
        <v>79634</v>
      </c>
    </row>
    <row r="6" spans="1:5" x14ac:dyDescent="0.25">
      <c r="A6" t="s">
        <v>55</v>
      </c>
      <c r="B6" t="s">
        <v>4</v>
      </c>
      <c r="C6">
        <v>98</v>
      </c>
      <c r="D6">
        <v>1798</v>
      </c>
      <c r="E6" s="2">
        <f t="shared" si="0"/>
        <v>176204</v>
      </c>
    </row>
    <row r="7" spans="1:5" x14ac:dyDescent="0.25">
      <c r="A7" t="s">
        <v>56</v>
      </c>
      <c r="B7" t="s">
        <v>5</v>
      </c>
      <c r="C7">
        <v>73</v>
      </c>
      <c r="D7">
        <v>2071</v>
      </c>
      <c r="E7" s="2">
        <f t="shared" si="0"/>
        <v>151183</v>
      </c>
    </row>
    <row r="8" spans="1:5" x14ac:dyDescent="0.25">
      <c r="A8" t="s">
        <v>57</v>
      </c>
      <c r="B8" t="s">
        <v>6</v>
      </c>
      <c r="C8">
        <v>112</v>
      </c>
      <c r="D8">
        <v>2999</v>
      </c>
      <c r="E8" s="2">
        <f t="shared" si="0"/>
        <v>335888</v>
      </c>
    </row>
    <row r="9" spans="1:5" x14ac:dyDescent="0.25">
      <c r="A9" t="s">
        <v>58</v>
      </c>
      <c r="B9" t="s">
        <v>7</v>
      </c>
      <c r="C9">
        <v>141</v>
      </c>
      <c r="D9">
        <v>1677</v>
      </c>
      <c r="E9" s="2">
        <f t="shared" si="0"/>
        <v>236457</v>
      </c>
    </row>
    <row r="10" spans="1:5" x14ac:dyDescent="0.25">
      <c r="A10" t="s">
        <v>59</v>
      </c>
      <c r="B10" t="s">
        <v>8</v>
      </c>
      <c r="C10">
        <v>91</v>
      </c>
      <c r="D10">
        <v>1647</v>
      </c>
      <c r="E10" s="2">
        <f t="shared" si="0"/>
        <v>149877</v>
      </c>
    </row>
    <row r="11" spans="1:5" x14ac:dyDescent="0.25">
      <c r="A11" t="s">
        <v>60</v>
      </c>
      <c r="B11" t="s">
        <v>9</v>
      </c>
      <c r="C11">
        <v>154</v>
      </c>
      <c r="D11">
        <v>1254</v>
      </c>
      <c r="E11" s="2">
        <f t="shared" si="0"/>
        <v>193116</v>
      </c>
    </row>
    <row r="12" spans="1:5" x14ac:dyDescent="0.25">
      <c r="A12" t="s">
        <v>61</v>
      </c>
      <c r="B12" t="s">
        <v>10</v>
      </c>
      <c r="C12">
        <v>29</v>
      </c>
      <c r="D12">
        <v>641</v>
      </c>
      <c r="E12" s="2">
        <f t="shared" si="0"/>
        <v>18589</v>
      </c>
    </row>
    <row r="13" spans="1:5" x14ac:dyDescent="0.25">
      <c r="A13" t="s">
        <v>62</v>
      </c>
      <c r="B13" t="s">
        <v>11</v>
      </c>
      <c r="C13">
        <v>188</v>
      </c>
      <c r="D13">
        <v>2978</v>
      </c>
      <c r="E13" s="2">
        <f t="shared" si="0"/>
        <v>559864</v>
      </c>
    </row>
    <row r="14" spans="1:5" x14ac:dyDescent="0.25">
      <c r="A14" t="s">
        <v>63</v>
      </c>
      <c r="B14" t="s">
        <v>12</v>
      </c>
      <c r="C14">
        <v>118</v>
      </c>
      <c r="D14">
        <v>701</v>
      </c>
      <c r="E14" s="2">
        <f t="shared" si="0"/>
        <v>82718</v>
      </c>
    </row>
    <row r="15" spans="1:5" x14ac:dyDescent="0.25">
      <c r="A15" t="s">
        <v>64</v>
      </c>
      <c r="B15" t="s">
        <v>13</v>
      </c>
      <c r="C15">
        <v>38</v>
      </c>
      <c r="D15">
        <v>2166</v>
      </c>
      <c r="E15" s="2">
        <f t="shared" si="0"/>
        <v>82308</v>
      </c>
    </row>
    <row r="16" spans="1:5" x14ac:dyDescent="0.25">
      <c r="A16" t="s">
        <v>65</v>
      </c>
      <c r="B16" t="s">
        <v>14</v>
      </c>
      <c r="C16">
        <v>171</v>
      </c>
      <c r="D16">
        <v>2164</v>
      </c>
      <c r="E16" s="2">
        <f t="shared" si="0"/>
        <v>370044</v>
      </c>
    </row>
    <row r="17" spans="1:5" x14ac:dyDescent="0.25">
      <c r="A17" t="s">
        <v>66</v>
      </c>
      <c r="B17" t="s">
        <v>15</v>
      </c>
      <c r="C17">
        <v>17</v>
      </c>
      <c r="D17">
        <v>603</v>
      </c>
      <c r="E17" s="2">
        <f t="shared" si="0"/>
        <v>10251</v>
      </c>
    </row>
    <row r="18" spans="1:5" x14ac:dyDescent="0.25">
      <c r="A18" t="s">
        <v>67</v>
      </c>
      <c r="B18" t="s">
        <v>16</v>
      </c>
      <c r="C18">
        <v>112</v>
      </c>
      <c r="D18">
        <v>2181</v>
      </c>
      <c r="E18" s="2">
        <f t="shared" si="0"/>
        <v>244272</v>
      </c>
    </row>
    <row r="19" spans="1:5" x14ac:dyDescent="0.25">
      <c r="A19" t="s">
        <v>68</v>
      </c>
      <c r="B19" t="s">
        <v>17</v>
      </c>
      <c r="C19">
        <v>19</v>
      </c>
      <c r="D19">
        <v>1145</v>
      </c>
      <c r="E19" s="2">
        <f t="shared" si="0"/>
        <v>21755</v>
      </c>
    </row>
    <row r="20" spans="1:5" x14ac:dyDescent="0.25">
      <c r="A20" t="s">
        <v>69</v>
      </c>
      <c r="B20" t="s">
        <v>18</v>
      </c>
      <c r="C20">
        <v>88</v>
      </c>
      <c r="D20">
        <v>2386</v>
      </c>
      <c r="E20" s="2">
        <f t="shared" si="0"/>
        <v>209968</v>
      </c>
    </row>
    <row r="21" spans="1:5" x14ac:dyDescent="0.25">
      <c r="A21" t="s">
        <v>70</v>
      </c>
      <c r="B21" t="s">
        <v>19</v>
      </c>
      <c r="C21">
        <v>58</v>
      </c>
      <c r="D21">
        <v>1987</v>
      </c>
      <c r="E21" s="2">
        <f t="shared" si="0"/>
        <v>115246</v>
      </c>
    </row>
    <row r="22" spans="1:5" x14ac:dyDescent="0.25">
      <c r="A22" t="s">
        <v>71</v>
      </c>
      <c r="B22" t="s">
        <v>20</v>
      </c>
      <c r="C22">
        <v>84</v>
      </c>
      <c r="D22">
        <v>720</v>
      </c>
      <c r="E22" s="2">
        <f t="shared" si="0"/>
        <v>60480</v>
      </c>
    </row>
    <row r="23" spans="1:5" x14ac:dyDescent="0.25">
      <c r="A23" t="s">
        <v>72</v>
      </c>
      <c r="B23" t="s">
        <v>21</v>
      </c>
      <c r="C23">
        <v>35</v>
      </c>
      <c r="D23">
        <v>2114</v>
      </c>
      <c r="E23" s="2">
        <f t="shared" si="0"/>
        <v>73990</v>
      </c>
    </row>
    <row r="24" spans="1:5" x14ac:dyDescent="0.25">
      <c r="A24" t="s">
        <v>73</v>
      </c>
      <c r="B24" t="s">
        <v>22</v>
      </c>
      <c r="C24">
        <v>12</v>
      </c>
      <c r="D24">
        <v>1089</v>
      </c>
      <c r="E24" s="2">
        <f t="shared" si="0"/>
        <v>13068</v>
      </c>
    </row>
    <row r="25" spans="1:5" x14ac:dyDescent="0.25">
      <c r="A25" t="s">
        <v>74</v>
      </c>
      <c r="B25" t="s">
        <v>23</v>
      </c>
      <c r="C25">
        <v>98</v>
      </c>
      <c r="D25">
        <v>1697</v>
      </c>
      <c r="E25" s="2">
        <f t="shared" si="0"/>
        <v>166306</v>
      </c>
    </row>
    <row r="26" spans="1:5" x14ac:dyDescent="0.25">
      <c r="A26" t="s">
        <v>75</v>
      </c>
      <c r="B26" t="s">
        <v>24</v>
      </c>
      <c r="C26">
        <v>59</v>
      </c>
      <c r="D26">
        <v>2686</v>
      </c>
      <c r="E26" s="2">
        <f t="shared" si="0"/>
        <v>158474</v>
      </c>
    </row>
    <row r="27" spans="1:5" x14ac:dyDescent="0.25">
      <c r="A27" t="s">
        <v>76</v>
      </c>
      <c r="B27" t="s">
        <v>25</v>
      </c>
      <c r="C27">
        <v>73</v>
      </c>
      <c r="D27">
        <v>1415</v>
      </c>
      <c r="E27" s="2">
        <f t="shared" si="0"/>
        <v>103295</v>
      </c>
    </row>
    <row r="28" spans="1:5" x14ac:dyDescent="0.25">
      <c r="A28" t="s">
        <v>77</v>
      </c>
      <c r="B28" t="s">
        <v>26</v>
      </c>
      <c r="C28">
        <v>41</v>
      </c>
      <c r="D28">
        <v>1364</v>
      </c>
      <c r="E28" s="2">
        <f t="shared" si="0"/>
        <v>55924</v>
      </c>
    </row>
    <row r="29" spans="1:5" x14ac:dyDescent="0.25">
      <c r="A29" t="s">
        <v>78</v>
      </c>
      <c r="B29" t="s">
        <v>27</v>
      </c>
      <c r="C29">
        <v>133</v>
      </c>
      <c r="D29">
        <v>1860</v>
      </c>
      <c r="E29" s="2">
        <f t="shared" si="0"/>
        <v>247380</v>
      </c>
    </row>
    <row r="30" spans="1:5" x14ac:dyDescent="0.25">
      <c r="A30" t="s">
        <v>79</v>
      </c>
      <c r="B30" t="s">
        <v>28</v>
      </c>
      <c r="C30">
        <v>50</v>
      </c>
      <c r="D30">
        <v>2187</v>
      </c>
      <c r="E30" s="2">
        <f t="shared" si="0"/>
        <v>109350</v>
      </c>
    </row>
    <row r="31" spans="1:5" x14ac:dyDescent="0.25">
      <c r="A31" t="s">
        <v>80</v>
      </c>
      <c r="B31" t="s">
        <v>29</v>
      </c>
      <c r="C31">
        <v>177</v>
      </c>
      <c r="D31">
        <v>2283</v>
      </c>
      <c r="E31" s="2">
        <f t="shared" si="0"/>
        <v>404091</v>
      </c>
    </row>
    <row r="32" spans="1:5" x14ac:dyDescent="0.25">
      <c r="A32" t="s">
        <v>81</v>
      </c>
      <c r="B32" t="s">
        <v>31</v>
      </c>
      <c r="C32">
        <v>35</v>
      </c>
      <c r="D32">
        <v>2108</v>
      </c>
      <c r="E32" s="2">
        <f t="shared" si="0"/>
        <v>73780</v>
      </c>
    </row>
    <row r="33" spans="1:5" x14ac:dyDescent="0.25">
      <c r="A33" t="s">
        <v>82</v>
      </c>
      <c r="B33" t="s">
        <v>32</v>
      </c>
      <c r="C33">
        <v>183</v>
      </c>
      <c r="D33">
        <v>565</v>
      </c>
      <c r="E33" s="2">
        <f t="shared" si="0"/>
        <v>103395</v>
      </c>
    </row>
    <row r="34" spans="1:5" x14ac:dyDescent="0.25">
      <c r="A34" t="s">
        <v>83</v>
      </c>
      <c r="B34" t="s">
        <v>33</v>
      </c>
      <c r="C34">
        <v>74</v>
      </c>
      <c r="D34">
        <v>1337</v>
      </c>
      <c r="E34" s="2">
        <f t="shared" si="0"/>
        <v>98938</v>
      </c>
    </row>
    <row r="35" spans="1:5" x14ac:dyDescent="0.25">
      <c r="A35" t="s">
        <v>84</v>
      </c>
      <c r="B35" t="s">
        <v>34</v>
      </c>
      <c r="C35">
        <v>177</v>
      </c>
      <c r="D35">
        <v>2266</v>
      </c>
      <c r="E35" s="2">
        <f t="shared" si="0"/>
        <v>401082</v>
      </c>
    </row>
    <row r="36" spans="1:5" x14ac:dyDescent="0.25">
      <c r="A36" t="s">
        <v>85</v>
      </c>
      <c r="B36" t="s">
        <v>35</v>
      </c>
      <c r="C36">
        <v>77</v>
      </c>
      <c r="D36">
        <v>2903</v>
      </c>
      <c r="E36" s="2">
        <f t="shared" si="0"/>
        <v>223531</v>
      </c>
    </row>
    <row r="37" spans="1:5" x14ac:dyDescent="0.25">
      <c r="A37" t="s">
        <v>86</v>
      </c>
      <c r="B37" t="s">
        <v>36</v>
      </c>
      <c r="C37">
        <v>103</v>
      </c>
      <c r="D37">
        <v>728</v>
      </c>
      <c r="E37" s="2">
        <f t="shared" si="0"/>
        <v>74984</v>
      </c>
    </row>
    <row r="38" spans="1:5" x14ac:dyDescent="0.25">
      <c r="A38" t="s">
        <v>87</v>
      </c>
      <c r="B38" t="s">
        <v>37</v>
      </c>
      <c r="C38">
        <v>193</v>
      </c>
      <c r="D38">
        <v>1456</v>
      </c>
      <c r="E38" s="2">
        <f t="shared" si="0"/>
        <v>281008</v>
      </c>
    </row>
    <row r="39" spans="1:5" x14ac:dyDescent="0.25">
      <c r="A39" t="s">
        <v>88</v>
      </c>
      <c r="B39" t="s">
        <v>38</v>
      </c>
      <c r="C39">
        <v>51</v>
      </c>
      <c r="D39">
        <v>960</v>
      </c>
      <c r="E39" s="2">
        <f t="shared" si="0"/>
        <v>48960</v>
      </c>
    </row>
    <row r="40" spans="1:5" x14ac:dyDescent="0.25">
      <c r="A40" t="s">
        <v>89</v>
      </c>
      <c r="B40" t="s">
        <v>39</v>
      </c>
      <c r="C40">
        <v>32</v>
      </c>
      <c r="D40">
        <v>697</v>
      </c>
      <c r="E40" s="2">
        <f t="shared" si="0"/>
        <v>22304</v>
      </c>
    </row>
    <row r="41" spans="1:5" x14ac:dyDescent="0.25">
      <c r="A41" t="s">
        <v>90</v>
      </c>
      <c r="B41" t="s">
        <v>40</v>
      </c>
      <c r="C41">
        <v>165</v>
      </c>
      <c r="D41">
        <v>2023</v>
      </c>
      <c r="E41" s="2">
        <f t="shared" si="0"/>
        <v>333795</v>
      </c>
    </row>
    <row r="42" spans="1:5" x14ac:dyDescent="0.25">
      <c r="A42" t="s">
        <v>91</v>
      </c>
      <c r="B42" t="s">
        <v>41</v>
      </c>
      <c r="C42">
        <v>170</v>
      </c>
      <c r="D42">
        <v>2360</v>
      </c>
      <c r="E42" s="2">
        <f t="shared" si="0"/>
        <v>401200</v>
      </c>
    </row>
    <row r="43" spans="1:5" x14ac:dyDescent="0.25">
      <c r="A43" t="s">
        <v>92</v>
      </c>
      <c r="B43" t="s">
        <v>42</v>
      </c>
      <c r="C43">
        <v>127</v>
      </c>
      <c r="D43">
        <v>1551</v>
      </c>
      <c r="E43" s="2">
        <f t="shared" si="0"/>
        <v>196977</v>
      </c>
    </row>
    <row r="44" spans="1:5" x14ac:dyDescent="0.25">
      <c r="A44" t="s">
        <v>93</v>
      </c>
      <c r="B44" t="s">
        <v>43</v>
      </c>
      <c r="C44">
        <v>86</v>
      </c>
      <c r="D44">
        <v>2078</v>
      </c>
      <c r="E44" s="2">
        <f t="shared" si="0"/>
        <v>178708</v>
      </c>
    </row>
    <row r="45" spans="1:5" x14ac:dyDescent="0.25">
      <c r="A45" t="s">
        <v>94</v>
      </c>
      <c r="B45" t="s">
        <v>44</v>
      </c>
      <c r="C45">
        <v>110</v>
      </c>
      <c r="D45">
        <v>2702</v>
      </c>
      <c r="E45" s="2">
        <f t="shared" si="0"/>
        <v>297220</v>
      </c>
    </row>
    <row r="46" spans="1:5" x14ac:dyDescent="0.25">
      <c r="A46" t="s">
        <v>95</v>
      </c>
      <c r="B46" t="s">
        <v>45</v>
      </c>
      <c r="C46">
        <v>110</v>
      </c>
      <c r="D46">
        <v>884</v>
      </c>
      <c r="E46" s="2">
        <f t="shared" si="0"/>
        <v>97240</v>
      </c>
    </row>
    <row r="47" spans="1:5" x14ac:dyDescent="0.25">
      <c r="A47" t="s">
        <v>96</v>
      </c>
      <c r="B47" t="s">
        <v>46</v>
      </c>
      <c r="C47">
        <v>80</v>
      </c>
      <c r="D47">
        <v>1142</v>
      </c>
      <c r="E47" s="2">
        <f t="shared" si="0"/>
        <v>91360</v>
      </c>
    </row>
    <row r="48" spans="1:5" x14ac:dyDescent="0.25">
      <c r="A48" t="s">
        <v>97</v>
      </c>
      <c r="B48" t="s">
        <v>47</v>
      </c>
      <c r="C48">
        <v>121</v>
      </c>
      <c r="D48">
        <v>2635</v>
      </c>
      <c r="E48" s="2">
        <f t="shared" si="0"/>
        <v>318835</v>
      </c>
    </row>
    <row r="49" spans="1:5" x14ac:dyDescent="0.25">
      <c r="A49" t="s">
        <v>98</v>
      </c>
      <c r="B49" t="s">
        <v>48</v>
      </c>
      <c r="C49">
        <v>111</v>
      </c>
      <c r="D49">
        <v>1764</v>
      </c>
      <c r="E49" s="2">
        <f t="shared" si="0"/>
        <v>195804</v>
      </c>
    </row>
    <row r="50" spans="1:5" x14ac:dyDescent="0.25">
      <c r="A50" t="s">
        <v>99</v>
      </c>
      <c r="B50" t="s">
        <v>49</v>
      </c>
      <c r="C50">
        <v>176</v>
      </c>
      <c r="D50">
        <v>539</v>
      </c>
      <c r="E50" s="2">
        <f t="shared" si="0"/>
        <v>94864</v>
      </c>
    </row>
    <row r="51" spans="1:5" x14ac:dyDescent="0.25">
      <c r="A51" t="s">
        <v>100</v>
      </c>
      <c r="B51" t="s">
        <v>50</v>
      </c>
      <c r="C51">
        <v>130</v>
      </c>
      <c r="D51">
        <v>1442</v>
      </c>
      <c r="E51" s="2">
        <f t="shared" si="0"/>
        <v>187460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I225"/>
  <sheetViews>
    <sheetView workbookViewId="0">
      <selection activeCell="F14" sqref="F14"/>
    </sheetView>
  </sheetViews>
  <sheetFormatPr baseColWidth="10" defaultRowHeight="15" x14ac:dyDescent="0.25"/>
  <cols>
    <col min="6" max="6" width="22.5703125" bestFit="1" customWidth="1"/>
    <col min="9" max="9" width="13.140625" bestFit="1" customWidth="1"/>
  </cols>
  <sheetData>
    <row r="1" spans="1:9" x14ac:dyDescent="0.25">
      <c r="A1" t="s">
        <v>106</v>
      </c>
      <c r="B1" t="s">
        <v>112</v>
      </c>
      <c r="C1" t="s">
        <v>107</v>
      </c>
      <c r="D1" t="s">
        <v>108</v>
      </c>
      <c r="E1" t="s">
        <v>104</v>
      </c>
      <c r="F1" t="s">
        <v>105</v>
      </c>
      <c r="G1" t="s">
        <v>109</v>
      </c>
      <c r="H1" t="s">
        <v>110</v>
      </c>
      <c r="I1" t="s">
        <v>111</v>
      </c>
    </row>
    <row r="2" spans="1:9" x14ac:dyDescent="0.25">
      <c r="A2" s="3">
        <v>45673</v>
      </c>
      <c r="B2" t="s">
        <v>212</v>
      </c>
      <c r="C2" t="s">
        <v>201</v>
      </c>
      <c r="D2" t="s">
        <v>116</v>
      </c>
      <c r="E2" t="s">
        <v>96</v>
      </c>
      <c r="F2" t="s">
        <v>46</v>
      </c>
      <c r="G2">
        <v>2</v>
      </c>
      <c r="H2">
        <v>1244.78</v>
      </c>
      <c r="I2" s="2">
        <v>2489.56</v>
      </c>
    </row>
    <row r="3" spans="1:9" x14ac:dyDescent="0.25">
      <c r="A3" s="3">
        <v>45680</v>
      </c>
      <c r="B3" t="s">
        <v>172</v>
      </c>
      <c r="C3" t="s">
        <v>156</v>
      </c>
      <c r="D3" t="s">
        <v>116</v>
      </c>
      <c r="E3" t="s">
        <v>54</v>
      </c>
      <c r="F3" t="s">
        <v>3</v>
      </c>
      <c r="G3">
        <v>9</v>
      </c>
      <c r="H3">
        <v>1331.81</v>
      </c>
      <c r="I3" s="2">
        <v>11986.289999999999</v>
      </c>
    </row>
    <row r="4" spans="1:9" x14ac:dyDescent="0.25">
      <c r="A4" s="3">
        <v>45695</v>
      </c>
      <c r="B4" t="s">
        <v>144</v>
      </c>
      <c r="C4" t="s">
        <v>145</v>
      </c>
      <c r="D4" t="s">
        <v>114</v>
      </c>
      <c r="E4" t="s">
        <v>79</v>
      </c>
      <c r="F4" t="s">
        <v>28</v>
      </c>
      <c r="G4">
        <v>6</v>
      </c>
      <c r="H4">
        <v>1968.3</v>
      </c>
      <c r="I4" s="2">
        <v>11809.8</v>
      </c>
    </row>
    <row r="5" spans="1:9" x14ac:dyDescent="0.25">
      <c r="A5" s="3">
        <v>45708</v>
      </c>
      <c r="B5" t="s">
        <v>185</v>
      </c>
      <c r="C5" t="s">
        <v>145</v>
      </c>
      <c r="D5" t="s">
        <v>114</v>
      </c>
      <c r="E5" t="s">
        <v>69</v>
      </c>
      <c r="F5" t="s">
        <v>18</v>
      </c>
      <c r="G5">
        <v>13</v>
      </c>
      <c r="H5">
        <v>2529.16</v>
      </c>
      <c r="I5" s="2">
        <v>32879.08</v>
      </c>
    </row>
    <row r="6" spans="1:9" x14ac:dyDescent="0.25">
      <c r="A6" s="3">
        <v>45717</v>
      </c>
      <c r="B6" t="s">
        <v>192</v>
      </c>
      <c r="C6" t="s">
        <v>193</v>
      </c>
      <c r="D6" t="s">
        <v>116</v>
      </c>
      <c r="E6" t="s">
        <v>78</v>
      </c>
      <c r="F6" t="s">
        <v>27</v>
      </c>
      <c r="G6">
        <v>7</v>
      </c>
      <c r="H6">
        <v>1897.2</v>
      </c>
      <c r="I6" s="2">
        <v>13280.4</v>
      </c>
    </row>
    <row r="7" spans="1:9" x14ac:dyDescent="0.25">
      <c r="A7" s="3">
        <v>45683</v>
      </c>
      <c r="B7" t="s">
        <v>192</v>
      </c>
      <c r="C7" t="s">
        <v>179</v>
      </c>
      <c r="D7" t="s">
        <v>115</v>
      </c>
      <c r="E7" t="s">
        <v>62</v>
      </c>
      <c r="F7" t="s">
        <v>11</v>
      </c>
      <c r="G7">
        <v>8</v>
      </c>
      <c r="H7">
        <v>3067.34</v>
      </c>
      <c r="I7" s="2">
        <v>24538.720000000001</v>
      </c>
    </row>
    <row r="8" spans="1:9" x14ac:dyDescent="0.25">
      <c r="A8" s="3">
        <v>45663</v>
      </c>
      <c r="B8" t="s">
        <v>165</v>
      </c>
      <c r="C8" t="s">
        <v>166</v>
      </c>
      <c r="D8" t="s">
        <v>114</v>
      </c>
      <c r="E8" t="s">
        <v>71</v>
      </c>
      <c r="F8" t="s">
        <v>20</v>
      </c>
      <c r="G8">
        <v>1</v>
      </c>
      <c r="H8">
        <v>684</v>
      </c>
      <c r="I8" s="2">
        <v>684</v>
      </c>
    </row>
    <row r="9" spans="1:9" x14ac:dyDescent="0.25">
      <c r="A9" s="3">
        <v>45685</v>
      </c>
      <c r="B9" t="s">
        <v>234</v>
      </c>
      <c r="C9" t="s">
        <v>217</v>
      </c>
      <c r="D9" t="s">
        <v>116</v>
      </c>
      <c r="E9" t="s">
        <v>73</v>
      </c>
      <c r="F9" t="s">
        <v>22</v>
      </c>
      <c r="G9">
        <v>16</v>
      </c>
      <c r="H9">
        <v>1110.78</v>
      </c>
      <c r="I9" s="2">
        <v>17772.48</v>
      </c>
    </row>
    <row r="10" spans="1:9" x14ac:dyDescent="0.25">
      <c r="A10" s="3">
        <v>45669</v>
      </c>
      <c r="B10" t="s">
        <v>221</v>
      </c>
      <c r="C10" t="s">
        <v>166</v>
      </c>
      <c r="D10" t="s">
        <v>117</v>
      </c>
      <c r="E10" t="s">
        <v>93</v>
      </c>
      <c r="F10" t="s">
        <v>43</v>
      </c>
      <c r="G10">
        <v>12</v>
      </c>
      <c r="H10">
        <v>1953.32</v>
      </c>
      <c r="I10" s="2">
        <v>23439.84</v>
      </c>
    </row>
    <row r="11" spans="1:9" x14ac:dyDescent="0.25">
      <c r="A11" s="3">
        <v>45686</v>
      </c>
      <c r="B11" t="s">
        <v>237</v>
      </c>
      <c r="C11" t="s">
        <v>149</v>
      </c>
      <c r="D11" t="s">
        <v>117</v>
      </c>
      <c r="E11" t="s">
        <v>67</v>
      </c>
      <c r="F11" t="s">
        <v>16</v>
      </c>
      <c r="G11">
        <v>2</v>
      </c>
      <c r="H11">
        <v>2311.86</v>
      </c>
      <c r="I11" s="2">
        <v>4623.72</v>
      </c>
    </row>
    <row r="12" spans="1:9" x14ac:dyDescent="0.25">
      <c r="A12" s="3">
        <v>45666</v>
      </c>
      <c r="B12" t="s">
        <v>200</v>
      </c>
      <c r="C12" t="s">
        <v>194</v>
      </c>
      <c r="D12" t="s">
        <v>115</v>
      </c>
      <c r="E12" t="s">
        <v>97</v>
      </c>
      <c r="F12" t="s">
        <v>47</v>
      </c>
      <c r="G12">
        <v>5</v>
      </c>
      <c r="H12">
        <v>2476.9</v>
      </c>
      <c r="I12" s="2">
        <v>12384.5</v>
      </c>
    </row>
    <row r="13" spans="1:9" x14ac:dyDescent="0.25">
      <c r="A13" s="3">
        <v>45677</v>
      </c>
      <c r="B13" t="s">
        <v>241</v>
      </c>
      <c r="C13" t="s">
        <v>196</v>
      </c>
      <c r="D13" t="s">
        <v>114</v>
      </c>
      <c r="E13" t="s">
        <v>57</v>
      </c>
      <c r="F13" t="s">
        <v>6</v>
      </c>
      <c r="G13">
        <v>9</v>
      </c>
      <c r="H13">
        <v>3148.95</v>
      </c>
      <c r="I13" s="2">
        <v>28340.55</v>
      </c>
    </row>
    <row r="14" spans="1:9" x14ac:dyDescent="0.25">
      <c r="A14" s="3">
        <v>45710</v>
      </c>
      <c r="B14" t="s">
        <v>199</v>
      </c>
      <c r="C14" t="s">
        <v>193</v>
      </c>
      <c r="D14" t="s">
        <v>114</v>
      </c>
      <c r="E14" t="s">
        <v>93</v>
      </c>
      <c r="F14" t="s">
        <v>43</v>
      </c>
      <c r="G14">
        <v>15</v>
      </c>
      <c r="H14">
        <v>1911.76</v>
      </c>
      <c r="I14" s="2">
        <v>28676.400000000001</v>
      </c>
    </row>
    <row r="15" spans="1:9" x14ac:dyDescent="0.25">
      <c r="A15" s="3">
        <v>45709</v>
      </c>
      <c r="B15" t="s">
        <v>173</v>
      </c>
      <c r="C15" t="s">
        <v>143</v>
      </c>
      <c r="D15" t="s">
        <v>113</v>
      </c>
      <c r="E15" t="s">
        <v>60</v>
      </c>
      <c r="F15" t="s">
        <v>9</v>
      </c>
      <c r="G15">
        <v>13</v>
      </c>
      <c r="H15">
        <v>1254</v>
      </c>
      <c r="I15" s="2">
        <v>16302</v>
      </c>
    </row>
    <row r="16" spans="1:9" x14ac:dyDescent="0.25">
      <c r="A16" s="3">
        <v>45683</v>
      </c>
      <c r="B16" t="s">
        <v>175</v>
      </c>
      <c r="C16" t="s">
        <v>176</v>
      </c>
      <c r="D16" t="s">
        <v>115</v>
      </c>
      <c r="E16" t="s">
        <v>83</v>
      </c>
      <c r="F16" t="s">
        <v>33</v>
      </c>
      <c r="G16">
        <v>11</v>
      </c>
      <c r="H16">
        <v>1470.7</v>
      </c>
      <c r="I16" s="2">
        <v>16177.7</v>
      </c>
    </row>
    <row r="17" spans="1:9" x14ac:dyDescent="0.25">
      <c r="A17" s="3">
        <v>45689</v>
      </c>
      <c r="B17" t="s">
        <v>207</v>
      </c>
      <c r="C17" t="s">
        <v>208</v>
      </c>
      <c r="D17" t="s">
        <v>115</v>
      </c>
      <c r="E17" t="s">
        <v>61</v>
      </c>
      <c r="F17" t="s">
        <v>10</v>
      </c>
      <c r="G17">
        <v>11</v>
      </c>
      <c r="H17">
        <v>647.41</v>
      </c>
      <c r="I17" s="2">
        <v>7121.5099999999993</v>
      </c>
    </row>
    <row r="18" spans="1:9" x14ac:dyDescent="0.25">
      <c r="A18" s="3">
        <v>45708</v>
      </c>
      <c r="B18" t="s">
        <v>119</v>
      </c>
      <c r="C18" t="s">
        <v>120</v>
      </c>
      <c r="D18" t="s">
        <v>113</v>
      </c>
      <c r="E18" t="s">
        <v>90</v>
      </c>
      <c r="F18" t="s">
        <v>40</v>
      </c>
      <c r="G18">
        <v>15</v>
      </c>
      <c r="H18">
        <v>2164.61</v>
      </c>
      <c r="I18" s="2">
        <v>32469.15</v>
      </c>
    </row>
    <row r="19" spans="1:9" x14ac:dyDescent="0.25">
      <c r="A19" s="3">
        <v>45682</v>
      </c>
      <c r="B19" t="s">
        <v>184</v>
      </c>
      <c r="C19" t="s">
        <v>178</v>
      </c>
      <c r="D19" t="s">
        <v>113</v>
      </c>
      <c r="E19" t="s">
        <v>89</v>
      </c>
      <c r="F19" t="s">
        <v>39</v>
      </c>
      <c r="G19">
        <v>9</v>
      </c>
      <c r="H19">
        <v>703.97</v>
      </c>
      <c r="I19" s="2">
        <v>6335.7300000000005</v>
      </c>
    </row>
    <row r="20" spans="1:9" x14ac:dyDescent="0.25">
      <c r="A20" s="3">
        <v>45694</v>
      </c>
      <c r="B20" t="s">
        <v>184</v>
      </c>
      <c r="C20" t="s">
        <v>194</v>
      </c>
      <c r="D20" t="s">
        <v>114</v>
      </c>
      <c r="E20" t="s">
        <v>93</v>
      </c>
      <c r="F20" t="s">
        <v>43</v>
      </c>
      <c r="G20">
        <v>18</v>
      </c>
      <c r="H20">
        <v>2140.34</v>
      </c>
      <c r="I20" s="2">
        <v>38526.120000000003</v>
      </c>
    </row>
    <row r="21" spans="1:9" x14ac:dyDescent="0.25">
      <c r="A21" s="3">
        <v>45688</v>
      </c>
      <c r="B21" t="s">
        <v>210</v>
      </c>
      <c r="C21" t="s">
        <v>211</v>
      </c>
      <c r="D21" t="s">
        <v>117</v>
      </c>
      <c r="E21" t="s">
        <v>100</v>
      </c>
      <c r="F21" t="s">
        <v>50</v>
      </c>
      <c r="G21">
        <v>16</v>
      </c>
      <c r="H21">
        <v>1312.22</v>
      </c>
      <c r="I21" s="2">
        <v>20995.52</v>
      </c>
    </row>
    <row r="22" spans="1:9" x14ac:dyDescent="0.25">
      <c r="A22" s="3">
        <v>45670</v>
      </c>
      <c r="B22" t="s">
        <v>227</v>
      </c>
      <c r="C22" t="s">
        <v>228</v>
      </c>
      <c r="D22" t="s">
        <v>115</v>
      </c>
      <c r="E22" t="s">
        <v>82</v>
      </c>
      <c r="F22" t="s">
        <v>32</v>
      </c>
      <c r="G22">
        <v>13</v>
      </c>
      <c r="H22">
        <v>576.29999999999995</v>
      </c>
      <c r="I22" s="2">
        <v>7491.9</v>
      </c>
    </row>
    <row r="23" spans="1:9" x14ac:dyDescent="0.25">
      <c r="A23" s="3">
        <v>45661</v>
      </c>
      <c r="B23" t="s">
        <v>233</v>
      </c>
      <c r="C23" t="s">
        <v>183</v>
      </c>
      <c r="D23" t="s">
        <v>116</v>
      </c>
      <c r="E23" t="s">
        <v>62</v>
      </c>
      <c r="F23" t="s">
        <v>11</v>
      </c>
      <c r="G23">
        <v>8</v>
      </c>
      <c r="H23">
        <v>2709.98</v>
      </c>
      <c r="I23" s="2">
        <v>21679.84</v>
      </c>
    </row>
    <row r="24" spans="1:9" x14ac:dyDescent="0.25">
      <c r="A24" s="3">
        <v>45715</v>
      </c>
      <c r="B24" t="s">
        <v>233</v>
      </c>
      <c r="C24" t="s">
        <v>242</v>
      </c>
      <c r="D24" t="s">
        <v>114</v>
      </c>
      <c r="E24" t="s">
        <v>68</v>
      </c>
      <c r="F24" t="s">
        <v>17</v>
      </c>
      <c r="G24">
        <v>1</v>
      </c>
      <c r="H24">
        <v>1202.25</v>
      </c>
      <c r="I24" s="2">
        <v>1202.25</v>
      </c>
    </row>
    <row r="25" spans="1:9" x14ac:dyDescent="0.25">
      <c r="A25" s="3">
        <v>45704</v>
      </c>
      <c r="B25" t="s">
        <v>146</v>
      </c>
      <c r="C25" t="s">
        <v>147</v>
      </c>
      <c r="D25" t="s">
        <v>115</v>
      </c>
      <c r="E25" t="s">
        <v>87</v>
      </c>
      <c r="F25" t="s">
        <v>37</v>
      </c>
      <c r="G25">
        <v>18</v>
      </c>
      <c r="H25">
        <v>1426.88</v>
      </c>
      <c r="I25" s="2">
        <v>25683.840000000004</v>
      </c>
    </row>
    <row r="26" spans="1:9" x14ac:dyDescent="0.25">
      <c r="A26" s="3">
        <v>45668</v>
      </c>
      <c r="B26" t="s">
        <v>231</v>
      </c>
      <c r="C26" t="s">
        <v>196</v>
      </c>
      <c r="D26" t="s">
        <v>117</v>
      </c>
      <c r="E26" t="s">
        <v>97</v>
      </c>
      <c r="F26" t="s">
        <v>47</v>
      </c>
      <c r="G26">
        <v>13</v>
      </c>
      <c r="H26">
        <v>2476.9</v>
      </c>
      <c r="I26" s="2">
        <v>32199.7</v>
      </c>
    </row>
    <row r="27" spans="1:9" x14ac:dyDescent="0.25">
      <c r="A27" s="3">
        <v>45715</v>
      </c>
      <c r="B27" t="s">
        <v>203</v>
      </c>
      <c r="C27" t="s">
        <v>204</v>
      </c>
      <c r="D27" t="s">
        <v>113</v>
      </c>
      <c r="E27" t="s">
        <v>88</v>
      </c>
      <c r="F27" t="s">
        <v>38</v>
      </c>
      <c r="G27">
        <v>15</v>
      </c>
      <c r="H27">
        <v>1017.6</v>
      </c>
      <c r="I27" s="2">
        <v>15264</v>
      </c>
    </row>
    <row r="28" spans="1:9" x14ac:dyDescent="0.25">
      <c r="A28" s="3">
        <v>45661</v>
      </c>
      <c r="B28" t="s">
        <v>203</v>
      </c>
      <c r="C28" t="s">
        <v>219</v>
      </c>
      <c r="D28" t="s">
        <v>113</v>
      </c>
      <c r="E28" t="s">
        <v>68</v>
      </c>
      <c r="F28" t="s">
        <v>17</v>
      </c>
      <c r="G28">
        <v>13</v>
      </c>
      <c r="H28">
        <v>1064.8499999999999</v>
      </c>
      <c r="I28" s="2">
        <v>13843.05</v>
      </c>
    </row>
    <row r="29" spans="1:9" x14ac:dyDescent="0.25">
      <c r="A29" s="3">
        <v>45676</v>
      </c>
      <c r="B29" t="s">
        <v>135</v>
      </c>
      <c r="C29" t="s">
        <v>136</v>
      </c>
      <c r="D29" t="s">
        <v>115</v>
      </c>
      <c r="E29" t="s">
        <v>59</v>
      </c>
      <c r="F29" t="s">
        <v>8</v>
      </c>
      <c r="G29">
        <v>8</v>
      </c>
      <c r="H29">
        <v>1630.53</v>
      </c>
      <c r="I29" s="2">
        <v>13044.24</v>
      </c>
    </row>
    <row r="30" spans="1:9" x14ac:dyDescent="0.25">
      <c r="A30" s="3">
        <v>45673</v>
      </c>
      <c r="B30" t="s">
        <v>135</v>
      </c>
      <c r="C30" t="s">
        <v>154</v>
      </c>
      <c r="D30" t="s">
        <v>117</v>
      </c>
      <c r="E30" t="s">
        <v>67</v>
      </c>
      <c r="F30" t="s">
        <v>16</v>
      </c>
      <c r="G30">
        <v>14</v>
      </c>
      <c r="H30">
        <v>2115.5700000000002</v>
      </c>
      <c r="I30" s="2">
        <v>29617.980000000003</v>
      </c>
    </row>
    <row r="31" spans="1:9" x14ac:dyDescent="0.25">
      <c r="A31" s="3">
        <v>45705</v>
      </c>
      <c r="B31" t="s">
        <v>135</v>
      </c>
      <c r="C31" t="s">
        <v>154</v>
      </c>
      <c r="D31" t="s">
        <v>115</v>
      </c>
      <c r="E31" t="s">
        <v>66</v>
      </c>
      <c r="F31" t="s">
        <v>15</v>
      </c>
      <c r="G31">
        <v>8</v>
      </c>
      <c r="H31">
        <v>603</v>
      </c>
      <c r="I31" s="2">
        <v>4824</v>
      </c>
    </row>
    <row r="32" spans="1:9" x14ac:dyDescent="0.25">
      <c r="A32" s="3">
        <v>45668</v>
      </c>
      <c r="B32" t="s">
        <v>129</v>
      </c>
      <c r="C32" t="s">
        <v>130</v>
      </c>
      <c r="D32" t="s">
        <v>113</v>
      </c>
      <c r="E32" t="s">
        <v>60</v>
      </c>
      <c r="F32" t="s">
        <v>9</v>
      </c>
      <c r="G32">
        <v>2</v>
      </c>
      <c r="H32">
        <v>1128.5999999999999</v>
      </c>
      <c r="I32" s="2">
        <v>2257.1999999999998</v>
      </c>
    </row>
    <row r="33" spans="1:9" x14ac:dyDescent="0.25">
      <c r="A33" s="3">
        <v>45680</v>
      </c>
      <c r="B33" t="s">
        <v>121</v>
      </c>
      <c r="C33" t="s">
        <v>122</v>
      </c>
      <c r="D33" t="s">
        <v>115</v>
      </c>
      <c r="E33" t="s">
        <v>84</v>
      </c>
      <c r="F33" t="s">
        <v>34</v>
      </c>
      <c r="G33">
        <v>2</v>
      </c>
      <c r="H33">
        <v>2288.66</v>
      </c>
      <c r="I33" s="2">
        <v>4577.32</v>
      </c>
    </row>
    <row r="34" spans="1:9" x14ac:dyDescent="0.25">
      <c r="A34" s="3">
        <v>45714</v>
      </c>
      <c r="B34" t="s">
        <v>152</v>
      </c>
      <c r="C34" t="s">
        <v>153</v>
      </c>
      <c r="D34" t="s">
        <v>113</v>
      </c>
      <c r="E34" t="s">
        <v>54</v>
      </c>
      <c r="F34" t="s">
        <v>3</v>
      </c>
      <c r="G34">
        <v>15</v>
      </c>
      <c r="H34">
        <v>1249.43</v>
      </c>
      <c r="I34" s="2">
        <v>18741.45</v>
      </c>
    </row>
    <row r="35" spans="1:9" x14ac:dyDescent="0.25">
      <c r="A35" s="3">
        <v>45674</v>
      </c>
      <c r="B35" t="s">
        <v>197</v>
      </c>
      <c r="C35" t="s">
        <v>198</v>
      </c>
      <c r="D35" t="s">
        <v>114</v>
      </c>
      <c r="E35" t="s">
        <v>92</v>
      </c>
      <c r="F35" t="s">
        <v>42</v>
      </c>
      <c r="G35">
        <v>12</v>
      </c>
      <c r="H35">
        <v>1457.94</v>
      </c>
      <c r="I35" s="2">
        <v>17495.28</v>
      </c>
    </row>
    <row r="36" spans="1:9" x14ac:dyDescent="0.25">
      <c r="A36" s="3">
        <v>45667</v>
      </c>
      <c r="B36" t="s">
        <v>202</v>
      </c>
      <c r="C36" t="s">
        <v>158</v>
      </c>
      <c r="D36" t="s">
        <v>117</v>
      </c>
      <c r="E36" t="s">
        <v>68</v>
      </c>
      <c r="F36" t="s">
        <v>17</v>
      </c>
      <c r="G36">
        <v>11</v>
      </c>
      <c r="H36">
        <v>1122.0999999999999</v>
      </c>
      <c r="I36" s="2">
        <v>12343.099999999999</v>
      </c>
    </row>
    <row r="37" spans="1:9" x14ac:dyDescent="0.25">
      <c r="A37" s="3">
        <v>45688</v>
      </c>
      <c r="B37" t="s">
        <v>202</v>
      </c>
      <c r="C37" t="s">
        <v>219</v>
      </c>
      <c r="D37" t="s">
        <v>116</v>
      </c>
      <c r="E37" t="s">
        <v>93</v>
      </c>
      <c r="F37" t="s">
        <v>43</v>
      </c>
      <c r="G37">
        <v>20</v>
      </c>
      <c r="H37">
        <v>2140.34</v>
      </c>
      <c r="I37" s="2">
        <v>42806.8</v>
      </c>
    </row>
    <row r="38" spans="1:9" x14ac:dyDescent="0.25">
      <c r="A38" s="3">
        <v>45697</v>
      </c>
      <c r="B38" t="s">
        <v>202</v>
      </c>
      <c r="C38" t="s">
        <v>183</v>
      </c>
      <c r="D38" t="s">
        <v>116</v>
      </c>
      <c r="E38" t="s">
        <v>87</v>
      </c>
      <c r="F38" t="s">
        <v>37</v>
      </c>
      <c r="G38">
        <v>12</v>
      </c>
      <c r="H38">
        <v>1324.96</v>
      </c>
      <c r="I38" s="2">
        <v>15899.52</v>
      </c>
    </row>
    <row r="39" spans="1:9" x14ac:dyDescent="0.25">
      <c r="A39" s="3">
        <v>45707</v>
      </c>
      <c r="B39" t="s">
        <v>202</v>
      </c>
      <c r="C39" t="s">
        <v>246</v>
      </c>
      <c r="D39" t="s">
        <v>115</v>
      </c>
      <c r="E39" t="s">
        <v>56</v>
      </c>
      <c r="F39" t="s">
        <v>5</v>
      </c>
      <c r="G39">
        <v>17</v>
      </c>
      <c r="H39">
        <v>2236.6799999999998</v>
      </c>
      <c r="I39" s="2">
        <v>38023.56</v>
      </c>
    </row>
    <row r="40" spans="1:9" x14ac:dyDescent="0.25">
      <c r="A40" s="3">
        <v>45670</v>
      </c>
      <c r="B40" t="s">
        <v>157</v>
      </c>
      <c r="C40" t="s">
        <v>158</v>
      </c>
      <c r="D40" t="s">
        <v>117</v>
      </c>
      <c r="E40" t="s">
        <v>54</v>
      </c>
      <c r="F40" t="s">
        <v>3</v>
      </c>
      <c r="G40">
        <v>15</v>
      </c>
      <c r="H40">
        <v>1318.08</v>
      </c>
      <c r="I40" s="2">
        <v>19771.199999999997</v>
      </c>
    </row>
    <row r="41" spans="1:9" x14ac:dyDescent="0.25">
      <c r="A41" s="3">
        <v>45715</v>
      </c>
      <c r="B41" t="s">
        <v>157</v>
      </c>
      <c r="C41" t="s">
        <v>201</v>
      </c>
      <c r="D41" t="s">
        <v>117</v>
      </c>
      <c r="E41" t="s">
        <v>71</v>
      </c>
      <c r="F41" t="s">
        <v>20</v>
      </c>
      <c r="G41">
        <v>5</v>
      </c>
      <c r="H41">
        <v>691.2</v>
      </c>
      <c r="I41" s="2">
        <v>3456</v>
      </c>
    </row>
    <row r="42" spans="1:9" x14ac:dyDescent="0.25">
      <c r="A42" s="3">
        <v>45707</v>
      </c>
      <c r="B42" t="s">
        <v>157</v>
      </c>
      <c r="C42" t="s">
        <v>130</v>
      </c>
      <c r="D42" t="s">
        <v>117</v>
      </c>
      <c r="E42" t="s">
        <v>94</v>
      </c>
      <c r="F42" t="s">
        <v>44</v>
      </c>
      <c r="G42">
        <v>2</v>
      </c>
      <c r="H42">
        <v>2810.08</v>
      </c>
      <c r="I42" s="2">
        <v>5620.16</v>
      </c>
    </row>
    <row r="43" spans="1:9" x14ac:dyDescent="0.25">
      <c r="A43" s="3">
        <v>45687</v>
      </c>
      <c r="B43" t="s">
        <v>220</v>
      </c>
      <c r="C43" t="s">
        <v>154</v>
      </c>
      <c r="D43" t="s">
        <v>117</v>
      </c>
      <c r="E43" t="s">
        <v>99</v>
      </c>
      <c r="F43" t="s">
        <v>49</v>
      </c>
      <c r="G43">
        <v>4</v>
      </c>
      <c r="H43">
        <v>539</v>
      </c>
      <c r="I43" s="2">
        <v>2156</v>
      </c>
    </row>
    <row r="44" spans="1:9" x14ac:dyDescent="0.25">
      <c r="A44" s="3">
        <v>45715</v>
      </c>
      <c r="B44" t="s">
        <v>216</v>
      </c>
      <c r="C44" t="s">
        <v>217</v>
      </c>
      <c r="D44" t="s">
        <v>114</v>
      </c>
      <c r="E44" t="s">
        <v>89</v>
      </c>
      <c r="F44" t="s">
        <v>39</v>
      </c>
      <c r="G44">
        <v>3</v>
      </c>
      <c r="H44">
        <v>766.7</v>
      </c>
      <c r="I44" s="2">
        <v>2300.1000000000004</v>
      </c>
    </row>
    <row r="45" spans="1:9" x14ac:dyDescent="0.25">
      <c r="A45" s="3">
        <v>45683</v>
      </c>
      <c r="B45" t="s">
        <v>205</v>
      </c>
      <c r="C45" t="s">
        <v>206</v>
      </c>
      <c r="D45" t="s">
        <v>117</v>
      </c>
      <c r="E45" t="s">
        <v>83</v>
      </c>
      <c r="F45" t="s">
        <v>33</v>
      </c>
      <c r="G45">
        <v>20</v>
      </c>
      <c r="H45">
        <v>1430.59</v>
      </c>
      <c r="I45" s="2">
        <v>28611.8</v>
      </c>
    </row>
    <row r="46" spans="1:9" x14ac:dyDescent="0.25">
      <c r="A46" s="3">
        <v>45670</v>
      </c>
      <c r="B46" t="s">
        <v>223</v>
      </c>
      <c r="C46" t="s">
        <v>193</v>
      </c>
      <c r="D46" t="s">
        <v>113</v>
      </c>
      <c r="E46" t="s">
        <v>91</v>
      </c>
      <c r="F46" t="s">
        <v>41</v>
      </c>
      <c r="G46">
        <v>14</v>
      </c>
      <c r="H46">
        <v>2572.4</v>
      </c>
      <c r="I46" s="2">
        <v>36013.599999999999</v>
      </c>
    </row>
    <row r="47" spans="1:9" x14ac:dyDescent="0.25">
      <c r="A47" s="3">
        <v>45665</v>
      </c>
      <c r="B47" t="s">
        <v>131</v>
      </c>
      <c r="C47" t="s">
        <v>132</v>
      </c>
      <c r="D47" t="s">
        <v>117</v>
      </c>
      <c r="E47" t="s">
        <v>52</v>
      </c>
      <c r="F47" t="s">
        <v>1</v>
      </c>
      <c r="G47">
        <v>16</v>
      </c>
      <c r="H47">
        <v>1664.04</v>
      </c>
      <c r="I47" s="2">
        <v>26624.639999999999</v>
      </c>
    </row>
    <row r="48" spans="1:9" x14ac:dyDescent="0.25">
      <c r="A48" s="3">
        <v>45671</v>
      </c>
      <c r="B48" t="s">
        <v>224</v>
      </c>
      <c r="C48" t="s">
        <v>156</v>
      </c>
      <c r="D48" t="s">
        <v>115</v>
      </c>
      <c r="E48" t="s">
        <v>60</v>
      </c>
      <c r="F48" t="s">
        <v>9</v>
      </c>
      <c r="G48">
        <v>5</v>
      </c>
      <c r="H48">
        <v>1304.1600000000001</v>
      </c>
      <c r="I48" s="2">
        <v>6520.8</v>
      </c>
    </row>
    <row r="49" spans="1:9" x14ac:dyDescent="0.25">
      <c r="A49" s="3">
        <v>45708</v>
      </c>
      <c r="B49" t="s">
        <v>224</v>
      </c>
      <c r="C49" t="s">
        <v>158</v>
      </c>
      <c r="D49" t="s">
        <v>115</v>
      </c>
      <c r="E49" t="s">
        <v>63</v>
      </c>
      <c r="F49" t="s">
        <v>12</v>
      </c>
      <c r="G49">
        <v>7</v>
      </c>
      <c r="H49">
        <v>693.99</v>
      </c>
      <c r="I49" s="2">
        <v>4857.93</v>
      </c>
    </row>
    <row r="50" spans="1:9" x14ac:dyDescent="0.25">
      <c r="A50" s="3">
        <v>45679</v>
      </c>
      <c r="B50" t="s">
        <v>177</v>
      </c>
      <c r="C50" t="s">
        <v>178</v>
      </c>
      <c r="D50" t="s">
        <v>113</v>
      </c>
      <c r="E50" t="s">
        <v>70</v>
      </c>
      <c r="F50" t="s">
        <v>19</v>
      </c>
      <c r="G50">
        <v>2</v>
      </c>
      <c r="H50">
        <v>2165.83</v>
      </c>
      <c r="I50" s="2">
        <v>4331.66</v>
      </c>
    </row>
    <row r="51" spans="1:9" x14ac:dyDescent="0.25">
      <c r="A51" s="3">
        <v>45690</v>
      </c>
      <c r="B51" t="s">
        <v>232</v>
      </c>
      <c r="C51" t="s">
        <v>145</v>
      </c>
      <c r="D51" t="s">
        <v>114</v>
      </c>
      <c r="E51" t="s">
        <v>71</v>
      </c>
      <c r="F51" t="s">
        <v>20</v>
      </c>
      <c r="G51">
        <v>19</v>
      </c>
      <c r="H51">
        <v>777.6</v>
      </c>
      <c r="I51" s="2">
        <v>14774.4</v>
      </c>
    </row>
    <row r="52" spans="1:9" x14ac:dyDescent="0.25">
      <c r="A52" s="3">
        <v>45673</v>
      </c>
      <c r="B52" t="s">
        <v>235</v>
      </c>
      <c r="C52" t="s">
        <v>236</v>
      </c>
      <c r="D52" t="s">
        <v>113</v>
      </c>
      <c r="E52" t="s">
        <v>72</v>
      </c>
      <c r="F52" t="s">
        <v>21</v>
      </c>
      <c r="G52">
        <v>14</v>
      </c>
      <c r="H52">
        <v>2156.2800000000002</v>
      </c>
      <c r="I52" s="2">
        <v>30187.920000000002</v>
      </c>
    </row>
    <row r="53" spans="1:9" x14ac:dyDescent="0.25">
      <c r="A53" s="3">
        <v>45700</v>
      </c>
      <c r="B53" t="s">
        <v>161</v>
      </c>
      <c r="C53" t="s">
        <v>162</v>
      </c>
      <c r="D53" t="s">
        <v>116</v>
      </c>
      <c r="E53" t="s">
        <v>64</v>
      </c>
      <c r="F53" t="s">
        <v>13</v>
      </c>
      <c r="G53">
        <v>3</v>
      </c>
      <c r="H53">
        <v>2295.96</v>
      </c>
      <c r="I53" s="2">
        <v>6887.88</v>
      </c>
    </row>
    <row r="54" spans="1:9" x14ac:dyDescent="0.25">
      <c r="A54" s="3">
        <v>45688</v>
      </c>
      <c r="B54" t="s">
        <v>161</v>
      </c>
      <c r="C54" t="s">
        <v>196</v>
      </c>
      <c r="D54" t="s">
        <v>117</v>
      </c>
      <c r="E54" t="s">
        <v>63</v>
      </c>
      <c r="F54" t="s">
        <v>12</v>
      </c>
      <c r="G54">
        <v>11</v>
      </c>
      <c r="H54">
        <v>693.99</v>
      </c>
      <c r="I54" s="2">
        <v>7633.89</v>
      </c>
    </row>
    <row r="55" spans="1:9" x14ac:dyDescent="0.25">
      <c r="A55" s="3">
        <v>45682</v>
      </c>
      <c r="B55" t="s">
        <v>167</v>
      </c>
      <c r="C55" t="s">
        <v>168</v>
      </c>
      <c r="D55" t="s">
        <v>117</v>
      </c>
      <c r="E55" t="s">
        <v>98</v>
      </c>
      <c r="F55" t="s">
        <v>48</v>
      </c>
      <c r="G55">
        <v>10</v>
      </c>
      <c r="H55">
        <v>1746.36</v>
      </c>
      <c r="I55" s="2">
        <v>17463.599999999999</v>
      </c>
    </row>
    <row r="56" spans="1:9" x14ac:dyDescent="0.25">
      <c r="A56" s="3">
        <v>45711</v>
      </c>
      <c r="B56" t="s">
        <v>167</v>
      </c>
      <c r="C56" t="s">
        <v>183</v>
      </c>
      <c r="D56" t="s">
        <v>114</v>
      </c>
      <c r="E56" t="s">
        <v>61</v>
      </c>
      <c r="F56" t="s">
        <v>10</v>
      </c>
      <c r="G56">
        <v>13</v>
      </c>
      <c r="H56">
        <v>653.82000000000005</v>
      </c>
      <c r="I56" s="2">
        <v>8499.66</v>
      </c>
    </row>
    <row r="57" spans="1:9" x14ac:dyDescent="0.25">
      <c r="A57" s="3">
        <v>45666</v>
      </c>
      <c r="B57" t="s">
        <v>181</v>
      </c>
      <c r="C57" t="s">
        <v>182</v>
      </c>
      <c r="D57" t="s">
        <v>117</v>
      </c>
      <c r="E57" t="s">
        <v>75</v>
      </c>
      <c r="F57" t="s">
        <v>24</v>
      </c>
      <c r="G57">
        <v>19</v>
      </c>
      <c r="H57">
        <v>2524.84</v>
      </c>
      <c r="I57" s="2">
        <v>47971.960000000006</v>
      </c>
    </row>
    <row r="58" spans="1:9" x14ac:dyDescent="0.25">
      <c r="A58" s="3">
        <v>45701</v>
      </c>
      <c r="B58" t="s">
        <v>214</v>
      </c>
      <c r="C58" t="s">
        <v>215</v>
      </c>
      <c r="D58" t="s">
        <v>115</v>
      </c>
      <c r="E58" t="s">
        <v>52</v>
      </c>
      <c r="F58" t="s">
        <v>1</v>
      </c>
      <c r="G58">
        <v>4</v>
      </c>
      <c r="H58">
        <v>1664.04</v>
      </c>
      <c r="I58" s="2">
        <v>6656.16</v>
      </c>
    </row>
    <row r="59" spans="1:9" x14ac:dyDescent="0.25">
      <c r="A59" s="3">
        <v>45690</v>
      </c>
      <c r="B59" t="s">
        <v>169</v>
      </c>
      <c r="C59" t="s">
        <v>170</v>
      </c>
      <c r="D59" t="s">
        <v>113</v>
      </c>
      <c r="E59" t="s">
        <v>92</v>
      </c>
      <c r="F59" t="s">
        <v>42</v>
      </c>
      <c r="G59">
        <v>8</v>
      </c>
      <c r="H59">
        <v>1535.49</v>
      </c>
      <c r="I59" s="2">
        <v>12283.92</v>
      </c>
    </row>
    <row r="60" spans="1:9" x14ac:dyDescent="0.25">
      <c r="A60" s="3">
        <v>45669</v>
      </c>
      <c r="B60" t="s">
        <v>169</v>
      </c>
      <c r="C60" t="s">
        <v>153</v>
      </c>
      <c r="D60" t="s">
        <v>117</v>
      </c>
      <c r="E60" t="s">
        <v>84</v>
      </c>
      <c r="F60" t="s">
        <v>34</v>
      </c>
      <c r="G60">
        <v>6</v>
      </c>
      <c r="H60">
        <v>2152.6999999999998</v>
      </c>
      <c r="I60" s="2">
        <v>12916.199999999999</v>
      </c>
    </row>
    <row r="61" spans="1:9" x14ac:dyDescent="0.25">
      <c r="A61" s="3">
        <v>45717</v>
      </c>
      <c r="B61" t="s">
        <v>169</v>
      </c>
      <c r="C61" t="s">
        <v>176</v>
      </c>
      <c r="D61" t="s">
        <v>114</v>
      </c>
      <c r="E61" t="s">
        <v>75</v>
      </c>
      <c r="F61" t="s">
        <v>24</v>
      </c>
      <c r="G61">
        <v>17</v>
      </c>
      <c r="H61">
        <v>2524.84</v>
      </c>
      <c r="I61" s="2">
        <v>42922.28</v>
      </c>
    </row>
    <row r="62" spans="1:9" x14ac:dyDescent="0.25">
      <c r="A62" s="3">
        <v>45700</v>
      </c>
      <c r="B62" t="s">
        <v>225</v>
      </c>
      <c r="C62" t="s">
        <v>226</v>
      </c>
      <c r="D62" t="s">
        <v>116</v>
      </c>
      <c r="E62" t="s">
        <v>86</v>
      </c>
      <c r="F62" t="s">
        <v>36</v>
      </c>
      <c r="G62">
        <v>18</v>
      </c>
      <c r="H62">
        <v>771.68</v>
      </c>
      <c r="I62" s="2">
        <v>13890.24</v>
      </c>
    </row>
    <row r="63" spans="1:9" x14ac:dyDescent="0.25">
      <c r="A63" s="3">
        <v>45676</v>
      </c>
      <c r="B63" t="s">
        <v>163</v>
      </c>
      <c r="C63" t="s">
        <v>164</v>
      </c>
      <c r="D63" t="s">
        <v>116</v>
      </c>
      <c r="E63" t="s">
        <v>66</v>
      </c>
      <c r="F63" t="s">
        <v>15</v>
      </c>
      <c r="G63">
        <v>1</v>
      </c>
      <c r="H63">
        <v>603</v>
      </c>
      <c r="I63" s="2">
        <v>603</v>
      </c>
    </row>
    <row r="64" spans="1:9" x14ac:dyDescent="0.25">
      <c r="A64" s="3">
        <v>45709</v>
      </c>
      <c r="B64" t="s">
        <v>163</v>
      </c>
      <c r="C64" t="s">
        <v>198</v>
      </c>
      <c r="D64" t="s">
        <v>115</v>
      </c>
      <c r="E64" t="s">
        <v>60</v>
      </c>
      <c r="F64" t="s">
        <v>9</v>
      </c>
      <c r="G64">
        <v>19</v>
      </c>
      <c r="H64">
        <v>1254</v>
      </c>
      <c r="I64" s="2">
        <v>23826</v>
      </c>
    </row>
    <row r="65" spans="1:9" x14ac:dyDescent="0.25">
      <c r="A65" s="3">
        <v>45676</v>
      </c>
      <c r="B65" t="s">
        <v>230</v>
      </c>
      <c r="C65" t="s">
        <v>145</v>
      </c>
      <c r="D65" t="s">
        <v>115</v>
      </c>
      <c r="E65" t="s">
        <v>81</v>
      </c>
      <c r="F65" t="s">
        <v>31</v>
      </c>
      <c r="G65">
        <v>19</v>
      </c>
      <c r="H65">
        <v>2065.84</v>
      </c>
      <c r="I65" s="2">
        <v>39250.960000000006</v>
      </c>
    </row>
    <row r="66" spans="1:9" x14ac:dyDescent="0.25">
      <c r="A66" s="3">
        <v>45709</v>
      </c>
      <c r="B66" t="s">
        <v>125</v>
      </c>
      <c r="C66" t="s">
        <v>126</v>
      </c>
      <c r="D66" t="s">
        <v>117</v>
      </c>
      <c r="E66" t="s">
        <v>55</v>
      </c>
      <c r="F66" t="s">
        <v>4</v>
      </c>
      <c r="G66">
        <v>7</v>
      </c>
      <c r="H66">
        <v>1780.02</v>
      </c>
      <c r="I66" s="2">
        <v>12460.14</v>
      </c>
    </row>
    <row r="67" spans="1:9" x14ac:dyDescent="0.25">
      <c r="A67" s="3">
        <v>45706</v>
      </c>
      <c r="B67" t="s">
        <v>125</v>
      </c>
      <c r="C67" t="s">
        <v>171</v>
      </c>
      <c r="D67" t="s">
        <v>116</v>
      </c>
      <c r="E67" t="s">
        <v>60</v>
      </c>
      <c r="F67" t="s">
        <v>9</v>
      </c>
      <c r="G67">
        <v>5</v>
      </c>
      <c r="H67">
        <v>1216.3800000000001</v>
      </c>
      <c r="I67" s="2">
        <v>6081.9000000000005</v>
      </c>
    </row>
    <row r="68" spans="1:9" x14ac:dyDescent="0.25">
      <c r="A68" s="3">
        <v>45679</v>
      </c>
      <c r="B68" t="s">
        <v>125</v>
      </c>
      <c r="C68" t="s">
        <v>179</v>
      </c>
      <c r="D68" t="s">
        <v>113</v>
      </c>
      <c r="E68" t="s">
        <v>81</v>
      </c>
      <c r="F68" t="s">
        <v>31</v>
      </c>
      <c r="G68">
        <v>9</v>
      </c>
      <c r="H68">
        <v>2086.92</v>
      </c>
      <c r="I68" s="2">
        <v>18782.28</v>
      </c>
    </row>
    <row r="69" spans="1:9" x14ac:dyDescent="0.25">
      <c r="A69" s="3">
        <v>45709</v>
      </c>
      <c r="B69" t="s">
        <v>125</v>
      </c>
      <c r="C69" t="s">
        <v>188</v>
      </c>
      <c r="D69" t="s">
        <v>115</v>
      </c>
      <c r="E69" t="s">
        <v>61</v>
      </c>
      <c r="F69" t="s">
        <v>10</v>
      </c>
      <c r="G69">
        <v>16</v>
      </c>
      <c r="H69">
        <v>698.69</v>
      </c>
      <c r="I69" s="2">
        <v>11179.04</v>
      </c>
    </row>
    <row r="70" spans="1:9" x14ac:dyDescent="0.25">
      <c r="A70" s="3">
        <v>45688</v>
      </c>
      <c r="B70" t="s">
        <v>123</v>
      </c>
      <c r="C70" t="s">
        <v>124</v>
      </c>
      <c r="D70" t="s">
        <v>115</v>
      </c>
      <c r="E70" t="s">
        <v>84</v>
      </c>
      <c r="F70" t="s">
        <v>34</v>
      </c>
      <c r="G70">
        <v>16</v>
      </c>
      <c r="H70">
        <v>2130.04</v>
      </c>
      <c r="I70" s="2">
        <v>34080.639999999999</v>
      </c>
    </row>
    <row r="71" spans="1:9" x14ac:dyDescent="0.25">
      <c r="A71" s="3">
        <v>45683</v>
      </c>
      <c r="B71" t="s">
        <v>140</v>
      </c>
      <c r="C71" t="s">
        <v>141</v>
      </c>
      <c r="D71" t="s">
        <v>117</v>
      </c>
      <c r="E71" t="s">
        <v>99</v>
      </c>
      <c r="F71" t="s">
        <v>49</v>
      </c>
      <c r="G71">
        <v>5</v>
      </c>
      <c r="H71">
        <v>582.12</v>
      </c>
      <c r="I71" s="2">
        <v>2910.6</v>
      </c>
    </row>
    <row r="72" spans="1:9" x14ac:dyDescent="0.25">
      <c r="A72" s="3">
        <v>45666</v>
      </c>
      <c r="B72" t="s">
        <v>140</v>
      </c>
      <c r="C72" t="s">
        <v>239</v>
      </c>
      <c r="D72" t="s">
        <v>116</v>
      </c>
      <c r="E72" t="s">
        <v>84</v>
      </c>
      <c r="F72" t="s">
        <v>34</v>
      </c>
      <c r="G72">
        <v>12</v>
      </c>
      <c r="H72">
        <v>2220.6799999999998</v>
      </c>
      <c r="I72" s="2">
        <v>26648.159999999996</v>
      </c>
    </row>
    <row r="73" spans="1:9" x14ac:dyDescent="0.25">
      <c r="A73" s="3">
        <v>45697</v>
      </c>
      <c r="B73" t="s">
        <v>139</v>
      </c>
      <c r="C73" t="s">
        <v>128</v>
      </c>
      <c r="D73" t="s">
        <v>116</v>
      </c>
      <c r="E73" t="s">
        <v>95</v>
      </c>
      <c r="F73" t="s">
        <v>45</v>
      </c>
      <c r="G73">
        <v>13</v>
      </c>
      <c r="H73">
        <v>857.48</v>
      </c>
      <c r="I73" s="2">
        <v>11147.24</v>
      </c>
    </row>
    <row r="74" spans="1:9" x14ac:dyDescent="0.25">
      <c r="A74" s="3">
        <v>45716</v>
      </c>
      <c r="B74" t="s">
        <v>139</v>
      </c>
      <c r="C74" t="s">
        <v>213</v>
      </c>
      <c r="D74" t="s">
        <v>115</v>
      </c>
      <c r="E74" t="s">
        <v>100</v>
      </c>
      <c r="F74" t="s">
        <v>50</v>
      </c>
      <c r="G74">
        <v>7</v>
      </c>
      <c r="H74">
        <v>1369.9</v>
      </c>
      <c r="I74" s="2">
        <v>9589.3000000000011</v>
      </c>
    </row>
    <row r="75" spans="1:9" x14ac:dyDescent="0.25">
      <c r="A75" s="3">
        <v>45712</v>
      </c>
      <c r="B75" t="s">
        <v>190</v>
      </c>
      <c r="C75" t="s">
        <v>191</v>
      </c>
      <c r="D75" t="s">
        <v>113</v>
      </c>
      <c r="E75" t="s">
        <v>84</v>
      </c>
      <c r="F75" t="s">
        <v>34</v>
      </c>
      <c r="G75">
        <v>18</v>
      </c>
      <c r="H75">
        <v>2084.7199999999998</v>
      </c>
      <c r="I75" s="2">
        <v>37524.959999999999</v>
      </c>
    </row>
    <row r="76" spans="1:9" x14ac:dyDescent="0.25">
      <c r="A76" s="3">
        <v>45710</v>
      </c>
      <c r="B76" t="s">
        <v>155</v>
      </c>
      <c r="C76" t="s">
        <v>156</v>
      </c>
      <c r="D76" t="s">
        <v>114</v>
      </c>
      <c r="E76" t="s">
        <v>61</v>
      </c>
      <c r="F76" t="s">
        <v>10</v>
      </c>
      <c r="G76">
        <v>18</v>
      </c>
      <c r="H76">
        <v>608.95000000000005</v>
      </c>
      <c r="I76" s="2">
        <v>10961.1</v>
      </c>
    </row>
    <row r="77" spans="1:9" x14ac:dyDescent="0.25">
      <c r="A77" s="3">
        <v>45693</v>
      </c>
      <c r="B77" t="s">
        <v>137</v>
      </c>
      <c r="C77" t="s">
        <v>138</v>
      </c>
      <c r="D77" t="s">
        <v>116</v>
      </c>
      <c r="E77" t="s">
        <v>63</v>
      </c>
      <c r="F77" t="s">
        <v>12</v>
      </c>
      <c r="G77">
        <v>18</v>
      </c>
      <c r="H77">
        <v>736.05</v>
      </c>
      <c r="I77" s="2">
        <v>13248.9</v>
      </c>
    </row>
    <row r="78" spans="1:9" x14ac:dyDescent="0.25">
      <c r="A78" s="3">
        <v>45708</v>
      </c>
      <c r="B78" t="s">
        <v>247</v>
      </c>
      <c r="C78" t="s">
        <v>248</v>
      </c>
      <c r="D78" t="s">
        <v>114</v>
      </c>
      <c r="E78" t="s">
        <v>68</v>
      </c>
      <c r="F78" t="s">
        <v>17</v>
      </c>
      <c r="G78">
        <v>18</v>
      </c>
      <c r="H78">
        <v>1053.4000000000001</v>
      </c>
      <c r="I78" s="2">
        <v>18961.2</v>
      </c>
    </row>
    <row r="79" spans="1:9" x14ac:dyDescent="0.25">
      <c r="A79" s="3">
        <v>45676</v>
      </c>
      <c r="B79" t="s">
        <v>127</v>
      </c>
      <c r="C79" t="s">
        <v>128</v>
      </c>
      <c r="D79" t="s">
        <v>114</v>
      </c>
      <c r="E79" t="s">
        <v>58</v>
      </c>
      <c r="F79" t="s">
        <v>7</v>
      </c>
      <c r="G79">
        <v>3</v>
      </c>
      <c r="H79">
        <v>1643.46</v>
      </c>
      <c r="I79" s="2">
        <v>4930.38</v>
      </c>
    </row>
    <row r="80" spans="1:9" x14ac:dyDescent="0.25">
      <c r="A80" s="3">
        <v>45675</v>
      </c>
      <c r="B80" t="s">
        <v>127</v>
      </c>
      <c r="C80" t="s">
        <v>187</v>
      </c>
      <c r="D80" t="s">
        <v>115</v>
      </c>
      <c r="E80" t="s">
        <v>88</v>
      </c>
      <c r="F80" t="s">
        <v>38</v>
      </c>
      <c r="G80">
        <v>7</v>
      </c>
      <c r="H80">
        <v>1017.6</v>
      </c>
      <c r="I80" s="2">
        <v>7123.2</v>
      </c>
    </row>
    <row r="81" spans="1:9" x14ac:dyDescent="0.25">
      <c r="A81" s="3">
        <v>45703</v>
      </c>
      <c r="B81" t="s">
        <v>209</v>
      </c>
      <c r="C81" t="s">
        <v>191</v>
      </c>
      <c r="D81" t="s">
        <v>116</v>
      </c>
      <c r="E81" t="s">
        <v>51</v>
      </c>
      <c r="F81" t="s">
        <v>0</v>
      </c>
      <c r="G81">
        <v>11</v>
      </c>
      <c r="H81">
        <v>1760.72</v>
      </c>
      <c r="I81" s="2">
        <v>19367.920000000002</v>
      </c>
    </row>
    <row r="82" spans="1:9" x14ac:dyDescent="0.25">
      <c r="A82" s="3">
        <v>45688</v>
      </c>
      <c r="B82" t="s">
        <v>209</v>
      </c>
      <c r="C82" t="s">
        <v>182</v>
      </c>
      <c r="D82" t="s">
        <v>116</v>
      </c>
      <c r="E82" t="s">
        <v>79</v>
      </c>
      <c r="F82" t="s">
        <v>28</v>
      </c>
      <c r="G82">
        <v>1</v>
      </c>
      <c r="H82">
        <v>2296.35</v>
      </c>
      <c r="I82" s="2">
        <v>2296.35</v>
      </c>
    </row>
    <row r="83" spans="1:9" x14ac:dyDescent="0.25">
      <c r="A83" s="3">
        <v>45666</v>
      </c>
      <c r="B83" t="s">
        <v>142</v>
      </c>
      <c r="C83" t="s">
        <v>143</v>
      </c>
      <c r="D83" t="s">
        <v>113</v>
      </c>
      <c r="E83" t="s">
        <v>68</v>
      </c>
      <c r="F83" t="s">
        <v>17</v>
      </c>
      <c r="G83">
        <v>18</v>
      </c>
      <c r="H83">
        <v>1202.25</v>
      </c>
      <c r="I83" s="2">
        <v>21640.5</v>
      </c>
    </row>
    <row r="84" spans="1:9" x14ac:dyDescent="0.25">
      <c r="A84" s="3">
        <v>45690</v>
      </c>
      <c r="B84" t="s">
        <v>142</v>
      </c>
      <c r="C84" t="s">
        <v>153</v>
      </c>
      <c r="D84" t="s">
        <v>116</v>
      </c>
      <c r="E84" t="s">
        <v>71</v>
      </c>
      <c r="F84" t="s">
        <v>20</v>
      </c>
      <c r="G84">
        <v>10</v>
      </c>
      <c r="H84">
        <v>748.8</v>
      </c>
      <c r="I84" s="2">
        <v>7488</v>
      </c>
    </row>
    <row r="85" spans="1:9" x14ac:dyDescent="0.25">
      <c r="A85" s="3">
        <v>45709</v>
      </c>
      <c r="B85" t="s">
        <v>142</v>
      </c>
      <c r="C85" t="s">
        <v>218</v>
      </c>
      <c r="D85" t="s">
        <v>116</v>
      </c>
      <c r="E85" t="s">
        <v>74</v>
      </c>
      <c r="F85" t="s">
        <v>23</v>
      </c>
      <c r="G85">
        <v>14</v>
      </c>
      <c r="H85">
        <v>1561.24</v>
      </c>
      <c r="I85" s="2">
        <v>21857.360000000001</v>
      </c>
    </row>
    <row r="86" spans="1:9" x14ac:dyDescent="0.25">
      <c r="A86" s="3">
        <v>45706</v>
      </c>
      <c r="B86" t="s">
        <v>133</v>
      </c>
      <c r="C86" t="s">
        <v>134</v>
      </c>
      <c r="D86" t="s">
        <v>113</v>
      </c>
      <c r="E86" t="s">
        <v>100</v>
      </c>
      <c r="F86" t="s">
        <v>50</v>
      </c>
      <c r="G86">
        <v>5</v>
      </c>
      <c r="H86">
        <v>1442</v>
      </c>
      <c r="I86" s="2">
        <v>7210</v>
      </c>
    </row>
    <row r="87" spans="1:9" x14ac:dyDescent="0.25">
      <c r="A87" s="3">
        <v>45708</v>
      </c>
      <c r="B87" t="s">
        <v>229</v>
      </c>
      <c r="C87" t="s">
        <v>147</v>
      </c>
      <c r="D87" t="s">
        <v>114</v>
      </c>
      <c r="E87" t="s">
        <v>55</v>
      </c>
      <c r="F87" t="s">
        <v>4</v>
      </c>
      <c r="G87">
        <v>7</v>
      </c>
      <c r="H87">
        <v>1708.1</v>
      </c>
      <c r="I87" s="2">
        <v>11956.699999999999</v>
      </c>
    </row>
    <row r="88" spans="1:9" x14ac:dyDescent="0.25">
      <c r="A88" s="3">
        <v>45679</v>
      </c>
      <c r="B88" t="s">
        <v>195</v>
      </c>
      <c r="C88" t="s">
        <v>194</v>
      </c>
      <c r="D88" t="s">
        <v>115</v>
      </c>
      <c r="E88" t="s">
        <v>53</v>
      </c>
      <c r="F88" t="s">
        <v>2</v>
      </c>
      <c r="G88">
        <v>17</v>
      </c>
      <c r="H88">
        <v>1750.84</v>
      </c>
      <c r="I88" s="2">
        <v>29764.28</v>
      </c>
    </row>
    <row r="89" spans="1:9" x14ac:dyDescent="0.25">
      <c r="A89" s="3">
        <v>45661</v>
      </c>
      <c r="B89" t="s">
        <v>189</v>
      </c>
      <c r="C89" t="s">
        <v>156</v>
      </c>
      <c r="D89" t="s">
        <v>113</v>
      </c>
      <c r="E89" t="s">
        <v>95</v>
      </c>
      <c r="F89" t="s">
        <v>45</v>
      </c>
      <c r="G89">
        <v>11</v>
      </c>
      <c r="H89">
        <v>795.6</v>
      </c>
      <c r="I89" s="2">
        <v>8751.6</v>
      </c>
    </row>
    <row r="90" spans="1:9" x14ac:dyDescent="0.25">
      <c r="A90" s="3">
        <v>45696</v>
      </c>
      <c r="B90" t="s">
        <v>189</v>
      </c>
      <c r="C90" t="s">
        <v>238</v>
      </c>
      <c r="D90" t="s">
        <v>113</v>
      </c>
      <c r="E90" t="s">
        <v>79</v>
      </c>
      <c r="F90" t="s">
        <v>28</v>
      </c>
      <c r="G90">
        <v>1</v>
      </c>
      <c r="H90">
        <v>2296.35</v>
      </c>
      <c r="I90" s="2">
        <v>2296.35</v>
      </c>
    </row>
    <row r="91" spans="1:9" x14ac:dyDescent="0.25">
      <c r="A91" s="3">
        <v>45660</v>
      </c>
      <c r="B91" t="s">
        <v>148</v>
      </c>
      <c r="C91" t="s">
        <v>149</v>
      </c>
      <c r="D91" t="s">
        <v>115</v>
      </c>
      <c r="E91" t="s">
        <v>85</v>
      </c>
      <c r="F91" t="s">
        <v>35</v>
      </c>
      <c r="G91">
        <v>15</v>
      </c>
      <c r="H91">
        <v>2961.06</v>
      </c>
      <c r="I91" s="2">
        <v>44415.9</v>
      </c>
    </row>
    <row r="92" spans="1:9" x14ac:dyDescent="0.25">
      <c r="A92" s="3">
        <v>45670</v>
      </c>
      <c r="B92" t="s">
        <v>148</v>
      </c>
      <c r="C92" t="s">
        <v>222</v>
      </c>
      <c r="D92" t="s">
        <v>117</v>
      </c>
      <c r="E92" t="s">
        <v>85</v>
      </c>
      <c r="F92" t="s">
        <v>35</v>
      </c>
      <c r="G92">
        <v>18</v>
      </c>
      <c r="H92">
        <v>2932.03</v>
      </c>
      <c r="I92" s="2">
        <v>52776.54</v>
      </c>
    </row>
    <row r="93" spans="1:9" x14ac:dyDescent="0.25">
      <c r="A93" s="3">
        <v>45677</v>
      </c>
      <c r="B93" t="s">
        <v>159</v>
      </c>
      <c r="C93" t="s">
        <v>160</v>
      </c>
      <c r="D93" t="s">
        <v>115</v>
      </c>
      <c r="E93" t="s">
        <v>63</v>
      </c>
      <c r="F93" t="s">
        <v>12</v>
      </c>
      <c r="G93">
        <v>14</v>
      </c>
      <c r="H93">
        <v>736.05</v>
      </c>
      <c r="I93" s="2">
        <v>10304.699999999999</v>
      </c>
    </row>
    <row r="94" spans="1:9" x14ac:dyDescent="0.25">
      <c r="A94" s="3">
        <v>45682</v>
      </c>
      <c r="B94" t="s">
        <v>159</v>
      </c>
      <c r="C94" t="s">
        <v>180</v>
      </c>
      <c r="D94" t="s">
        <v>115</v>
      </c>
      <c r="E94" t="s">
        <v>75</v>
      </c>
      <c r="F94" t="s">
        <v>24</v>
      </c>
      <c r="G94">
        <v>7</v>
      </c>
      <c r="H94">
        <v>2417.4</v>
      </c>
      <c r="I94" s="2">
        <v>16921.8</v>
      </c>
    </row>
    <row r="95" spans="1:9" x14ac:dyDescent="0.25">
      <c r="A95" s="3">
        <v>45661</v>
      </c>
      <c r="B95" t="s">
        <v>244</v>
      </c>
      <c r="C95" t="s">
        <v>245</v>
      </c>
      <c r="D95" t="s">
        <v>114</v>
      </c>
      <c r="E95" t="s">
        <v>80</v>
      </c>
      <c r="F95" t="s">
        <v>29</v>
      </c>
      <c r="G95">
        <v>2</v>
      </c>
      <c r="H95">
        <v>2397.15</v>
      </c>
      <c r="I95" s="2">
        <v>4794.3</v>
      </c>
    </row>
    <row r="96" spans="1:9" x14ac:dyDescent="0.25">
      <c r="A96" s="3">
        <v>45689</v>
      </c>
      <c r="B96" t="s">
        <v>150</v>
      </c>
      <c r="C96" t="s">
        <v>151</v>
      </c>
      <c r="D96" t="s">
        <v>113</v>
      </c>
      <c r="E96" t="s">
        <v>65</v>
      </c>
      <c r="F96" t="s">
        <v>14</v>
      </c>
      <c r="G96">
        <v>16</v>
      </c>
      <c r="H96">
        <v>2293.84</v>
      </c>
      <c r="I96" s="2">
        <v>36701.440000000002</v>
      </c>
    </row>
    <row r="97" spans="1:9" x14ac:dyDescent="0.25">
      <c r="A97" s="3">
        <v>45702</v>
      </c>
      <c r="B97" t="s">
        <v>186</v>
      </c>
      <c r="C97" t="s">
        <v>187</v>
      </c>
      <c r="D97" t="s">
        <v>114</v>
      </c>
      <c r="E97" t="s">
        <v>84</v>
      </c>
      <c r="F97" t="s">
        <v>34</v>
      </c>
      <c r="G97">
        <v>9</v>
      </c>
      <c r="H97">
        <v>2401.96</v>
      </c>
      <c r="I97" s="2">
        <v>21617.64</v>
      </c>
    </row>
    <row r="98" spans="1:9" x14ac:dyDescent="0.25">
      <c r="A98" s="3">
        <v>45659</v>
      </c>
      <c r="B98" t="s">
        <v>174</v>
      </c>
      <c r="C98" t="s">
        <v>138</v>
      </c>
      <c r="D98" t="s">
        <v>116</v>
      </c>
      <c r="E98" t="s">
        <v>59</v>
      </c>
      <c r="F98" t="s">
        <v>8</v>
      </c>
      <c r="G98">
        <v>17</v>
      </c>
      <c r="H98">
        <v>1498.77</v>
      </c>
      <c r="I98" s="2">
        <v>25479.09</v>
      </c>
    </row>
    <row r="99" spans="1:9" x14ac:dyDescent="0.25">
      <c r="A99" s="3">
        <v>45683</v>
      </c>
      <c r="B99" t="s">
        <v>240</v>
      </c>
      <c r="C99" t="s">
        <v>222</v>
      </c>
      <c r="D99" t="s">
        <v>117</v>
      </c>
      <c r="E99" t="s">
        <v>51</v>
      </c>
      <c r="F99" t="s">
        <v>0</v>
      </c>
      <c r="G99">
        <v>1</v>
      </c>
      <c r="H99">
        <v>1862.3</v>
      </c>
      <c r="I99" s="2">
        <v>1862.3</v>
      </c>
    </row>
    <row r="100" spans="1:9" x14ac:dyDescent="0.25">
      <c r="A100" s="3">
        <v>45718</v>
      </c>
      <c r="B100" t="s">
        <v>243</v>
      </c>
      <c r="C100" t="s">
        <v>194</v>
      </c>
      <c r="D100" t="s">
        <v>117</v>
      </c>
      <c r="E100" t="s">
        <v>92</v>
      </c>
      <c r="F100" t="s">
        <v>42</v>
      </c>
      <c r="G100">
        <v>8</v>
      </c>
      <c r="H100">
        <v>1706.1</v>
      </c>
      <c r="I100" s="2">
        <v>13648.8</v>
      </c>
    </row>
    <row r="101" spans="1:9" x14ac:dyDescent="0.25">
      <c r="A101" s="3"/>
    </row>
    <row r="102" spans="1:9" x14ac:dyDescent="0.25">
      <c r="A102" s="3"/>
    </row>
    <row r="103" spans="1:9" x14ac:dyDescent="0.25">
      <c r="A103" s="3"/>
    </row>
    <row r="104" spans="1:9" x14ac:dyDescent="0.25">
      <c r="A104" s="3"/>
    </row>
    <row r="105" spans="1:9" x14ac:dyDescent="0.25">
      <c r="A105" s="3"/>
    </row>
    <row r="106" spans="1:9" x14ac:dyDescent="0.25">
      <c r="A106" s="3"/>
    </row>
    <row r="107" spans="1:9" x14ac:dyDescent="0.25">
      <c r="A107" s="3"/>
      <c r="D107" s="4"/>
      <c r="E107" s="4"/>
      <c r="F107" s="4"/>
      <c r="G107" s="4"/>
      <c r="H107" s="4"/>
      <c r="I107" s="4"/>
    </row>
    <row r="108" spans="1:9" x14ac:dyDescent="0.25">
      <c r="A108" s="3"/>
    </row>
    <row r="109" spans="1:9" x14ac:dyDescent="0.25">
      <c r="A109" s="3"/>
    </row>
    <row r="110" spans="1:9" x14ac:dyDescent="0.25">
      <c r="A110" s="3"/>
    </row>
    <row r="111" spans="1:9" x14ac:dyDescent="0.25">
      <c r="A111" s="3"/>
      <c r="D111" s="4"/>
      <c r="E111" s="4"/>
      <c r="F111" s="4"/>
      <c r="G111" s="4"/>
    </row>
    <row r="112" spans="1:9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</sheetData>
  <autoFilter ref="A1:I100">
    <sortState ref="A2:I100">
      <sortCondition ref="B1:B10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L225"/>
  <sheetViews>
    <sheetView workbookViewId="0">
      <selection activeCell="E39" sqref="E39"/>
    </sheetView>
  </sheetViews>
  <sheetFormatPr baseColWidth="10" defaultRowHeight="15" x14ac:dyDescent="0.25"/>
  <cols>
    <col min="7" max="7" width="22.5703125" bestFit="1" customWidth="1"/>
    <col min="11" max="11" width="11.5703125" style="8" bestFit="1" customWidth="1"/>
    <col min="12" max="12" width="11.85546875" style="8" bestFit="1" customWidth="1"/>
  </cols>
  <sheetData>
    <row r="1" spans="1:12" x14ac:dyDescent="0.25">
      <c r="A1" t="s">
        <v>106</v>
      </c>
      <c r="B1" t="s">
        <v>249</v>
      </c>
      <c r="C1" t="s">
        <v>250</v>
      </c>
      <c r="D1" t="s">
        <v>319</v>
      </c>
      <c r="E1" t="s">
        <v>108</v>
      </c>
      <c r="F1" t="s">
        <v>104</v>
      </c>
      <c r="G1" t="s">
        <v>105</v>
      </c>
      <c r="H1" t="s">
        <v>109</v>
      </c>
      <c r="I1" t="s">
        <v>304</v>
      </c>
      <c r="J1" t="s">
        <v>309</v>
      </c>
      <c r="K1" s="8" t="s">
        <v>310</v>
      </c>
      <c r="L1" s="8" t="s">
        <v>311</v>
      </c>
    </row>
    <row r="2" spans="1:12" x14ac:dyDescent="0.25">
      <c r="A2" s="3">
        <v>45661</v>
      </c>
      <c r="B2" t="s">
        <v>265</v>
      </c>
      <c r="C2" t="s">
        <v>251</v>
      </c>
      <c r="E2" t="s">
        <v>115</v>
      </c>
      <c r="F2" t="s">
        <v>91</v>
      </c>
      <c r="G2" t="s">
        <v>41</v>
      </c>
      <c r="H2">
        <v>6</v>
      </c>
      <c r="I2">
        <v>2360</v>
      </c>
      <c r="J2" s="2">
        <f>I2*H2</f>
        <v>14160</v>
      </c>
      <c r="L2" s="8" t="str">
        <f>IF(K2&gt;0,K2*H2,"")</f>
        <v/>
      </c>
    </row>
    <row r="3" spans="1:12" x14ac:dyDescent="0.25">
      <c r="A3" s="3">
        <v>45661</v>
      </c>
      <c r="B3" t="s">
        <v>291</v>
      </c>
      <c r="C3" t="s">
        <v>251</v>
      </c>
      <c r="E3" t="s">
        <v>116</v>
      </c>
      <c r="F3" t="s">
        <v>54</v>
      </c>
      <c r="G3" t="s">
        <v>3</v>
      </c>
      <c r="H3">
        <v>8</v>
      </c>
      <c r="I3">
        <v>1373</v>
      </c>
      <c r="J3" s="2">
        <f t="shared" ref="J3:J59" si="0">I3*H3</f>
        <v>10984</v>
      </c>
      <c r="L3" s="8" t="str">
        <f t="shared" ref="L3:L59" si="1">IF(K3&gt;0,K3*H3,"")</f>
        <v/>
      </c>
    </row>
    <row r="4" spans="1:12" x14ac:dyDescent="0.25">
      <c r="A4" s="3">
        <v>45661</v>
      </c>
      <c r="B4" t="s">
        <v>297</v>
      </c>
      <c r="C4" t="s">
        <v>251</v>
      </c>
      <c r="E4" t="s">
        <v>116</v>
      </c>
      <c r="F4" t="s">
        <v>87</v>
      </c>
      <c r="G4" t="s">
        <v>37</v>
      </c>
      <c r="H4">
        <v>3</v>
      </c>
      <c r="I4">
        <v>1456</v>
      </c>
      <c r="J4" s="2">
        <f t="shared" si="0"/>
        <v>4368</v>
      </c>
      <c r="L4" s="8" t="str">
        <f t="shared" si="1"/>
        <v/>
      </c>
    </row>
    <row r="5" spans="1:12" x14ac:dyDescent="0.25">
      <c r="A5" s="3">
        <v>45662</v>
      </c>
      <c r="B5" t="s">
        <v>289</v>
      </c>
      <c r="C5" t="s">
        <v>251</v>
      </c>
      <c r="E5" t="s">
        <v>117</v>
      </c>
      <c r="F5" t="s">
        <v>94</v>
      </c>
      <c r="G5" t="s">
        <v>44</v>
      </c>
      <c r="H5">
        <v>5</v>
      </c>
      <c r="I5">
        <v>2702</v>
      </c>
      <c r="J5" s="2">
        <f t="shared" si="0"/>
        <v>13510</v>
      </c>
      <c r="L5" s="8" t="str">
        <f t="shared" si="1"/>
        <v/>
      </c>
    </row>
    <row r="6" spans="1:12" x14ac:dyDescent="0.25">
      <c r="A6" s="3">
        <v>45663</v>
      </c>
      <c r="B6" t="s">
        <v>290</v>
      </c>
      <c r="C6" t="s">
        <v>118</v>
      </c>
      <c r="D6" t="s">
        <v>321</v>
      </c>
      <c r="E6" t="s">
        <v>117</v>
      </c>
      <c r="F6" t="s">
        <v>70</v>
      </c>
      <c r="G6" t="s">
        <v>19</v>
      </c>
      <c r="H6">
        <v>10</v>
      </c>
      <c r="I6">
        <v>1987</v>
      </c>
      <c r="J6" s="2">
        <f t="shared" si="0"/>
        <v>19870</v>
      </c>
      <c r="K6" s="8">
        <v>2225.44</v>
      </c>
      <c r="L6" s="8">
        <f t="shared" si="1"/>
        <v>22254.400000000001</v>
      </c>
    </row>
    <row r="7" spans="1:12" x14ac:dyDescent="0.25">
      <c r="A7" s="3">
        <v>45664</v>
      </c>
      <c r="B7" t="s">
        <v>303</v>
      </c>
      <c r="C7" t="s">
        <v>251</v>
      </c>
      <c r="E7" t="s">
        <v>114</v>
      </c>
      <c r="F7" t="s">
        <v>67</v>
      </c>
      <c r="G7" t="s">
        <v>16</v>
      </c>
      <c r="H7">
        <v>5</v>
      </c>
      <c r="I7">
        <v>2181</v>
      </c>
      <c r="J7" s="2">
        <f t="shared" si="0"/>
        <v>10905</v>
      </c>
      <c r="L7" s="8" t="str">
        <f t="shared" si="1"/>
        <v/>
      </c>
    </row>
    <row r="8" spans="1:12" x14ac:dyDescent="0.25">
      <c r="A8" s="3">
        <v>45665</v>
      </c>
      <c r="B8" t="s">
        <v>272</v>
      </c>
      <c r="C8" t="s">
        <v>251</v>
      </c>
      <c r="E8" t="s">
        <v>117</v>
      </c>
      <c r="F8" t="s">
        <v>92</v>
      </c>
      <c r="G8" t="s">
        <v>42</v>
      </c>
      <c r="H8">
        <v>4</v>
      </c>
      <c r="I8">
        <v>1551</v>
      </c>
      <c r="J8" s="2">
        <f t="shared" si="0"/>
        <v>6204</v>
      </c>
      <c r="L8" s="8" t="str">
        <f t="shared" si="1"/>
        <v/>
      </c>
    </row>
    <row r="9" spans="1:12" x14ac:dyDescent="0.25">
      <c r="A9" s="3">
        <v>45666</v>
      </c>
      <c r="B9" t="s">
        <v>285</v>
      </c>
      <c r="C9" t="s">
        <v>251</v>
      </c>
      <c r="E9" t="s">
        <v>116</v>
      </c>
      <c r="F9" t="s">
        <v>77</v>
      </c>
      <c r="G9" t="s">
        <v>26</v>
      </c>
      <c r="H9">
        <v>2</v>
      </c>
      <c r="I9">
        <v>1364</v>
      </c>
      <c r="J9" s="2">
        <f t="shared" si="0"/>
        <v>2728</v>
      </c>
      <c r="L9" s="8" t="str">
        <f t="shared" si="1"/>
        <v/>
      </c>
    </row>
    <row r="10" spans="1:12" x14ac:dyDescent="0.25">
      <c r="A10" s="3">
        <v>45668</v>
      </c>
      <c r="B10" t="s">
        <v>279</v>
      </c>
      <c r="C10" t="s">
        <v>251</v>
      </c>
      <c r="E10" t="s">
        <v>117</v>
      </c>
      <c r="F10" t="s">
        <v>61</v>
      </c>
      <c r="G10" t="s">
        <v>10</v>
      </c>
      <c r="H10">
        <v>8</v>
      </c>
      <c r="I10">
        <v>641</v>
      </c>
      <c r="J10" s="2">
        <f t="shared" si="0"/>
        <v>5128</v>
      </c>
      <c r="L10" s="8" t="str">
        <f t="shared" si="1"/>
        <v/>
      </c>
    </row>
    <row r="11" spans="1:12" x14ac:dyDescent="0.25">
      <c r="A11" s="3">
        <v>45670</v>
      </c>
      <c r="B11" t="s">
        <v>302</v>
      </c>
      <c r="C11" t="s">
        <v>251</v>
      </c>
      <c r="E11" t="s">
        <v>116</v>
      </c>
      <c r="F11" t="s">
        <v>85</v>
      </c>
      <c r="G11" t="s">
        <v>35</v>
      </c>
      <c r="H11">
        <v>2</v>
      </c>
      <c r="I11">
        <v>2903</v>
      </c>
      <c r="J11" s="2">
        <f t="shared" si="0"/>
        <v>5806</v>
      </c>
      <c r="L11" s="8" t="str">
        <f t="shared" si="1"/>
        <v/>
      </c>
    </row>
    <row r="12" spans="1:12" x14ac:dyDescent="0.25">
      <c r="A12" s="3">
        <v>45671</v>
      </c>
      <c r="B12" t="s">
        <v>263</v>
      </c>
      <c r="C12" t="s">
        <v>251</v>
      </c>
      <c r="E12" t="s">
        <v>114</v>
      </c>
      <c r="F12" t="s">
        <v>54</v>
      </c>
      <c r="G12" t="s">
        <v>3</v>
      </c>
      <c r="H12">
        <v>8</v>
      </c>
      <c r="I12">
        <v>1373</v>
      </c>
      <c r="J12" s="2">
        <f t="shared" si="0"/>
        <v>10984</v>
      </c>
      <c r="L12" s="8" t="str">
        <f t="shared" si="1"/>
        <v/>
      </c>
    </row>
    <row r="13" spans="1:12" x14ac:dyDescent="0.25">
      <c r="A13" s="3">
        <v>45671</v>
      </c>
      <c r="B13" t="s">
        <v>300</v>
      </c>
      <c r="C13" t="s">
        <v>251</v>
      </c>
      <c r="E13" t="s">
        <v>115</v>
      </c>
      <c r="F13" t="s">
        <v>71</v>
      </c>
      <c r="G13" t="s">
        <v>20</v>
      </c>
      <c r="H13">
        <v>2</v>
      </c>
      <c r="I13">
        <v>720</v>
      </c>
      <c r="J13" s="2">
        <f t="shared" si="0"/>
        <v>1440</v>
      </c>
      <c r="L13" s="8" t="str">
        <f t="shared" si="1"/>
        <v/>
      </c>
    </row>
    <row r="14" spans="1:12" x14ac:dyDescent="0.25">
      <c r="A14" s="3">
        <v>45673</v>
      </c>
      <c r="B14" t="s">
        <v>280</v>
      </c>
      <c r="C14" t="s">
        <v>118</v>
      </c>
      <c r="D14" t="s">
        <v>322</v>
      </c>
      <c r="E14" t="s">
        <v>116</v>
      </c>
      <c r="F14" t="s">
        <v>77</v>
      </c>
      <c r="G14" t="s">
        <v>26</v>
      </c>
      <c r="H14">
        <v>9</v>
      </c>
      <c r="I14">
        <v>1364</v>
      </c>
      <c r="J14" s="2">
        <f t="shared" si="0"/>
        <v>12276</v>
      </c>
      <c r="K14" s="8">
        <v>1445.84</v>
      </c>
      <c r="L14" s="8">
        <f t="shared" si="1"/>
        <v>13012.56</v>
      </c>
    </row>
    <row r="15" spans="1:12" x14ac:dyDescent="0.25">
      <c r="A15" s="3">
        <v>45678</v>
      </c>
      <c r="B15" t="s">
        <v>262</v>
      </c>
      <c r="C15" t="s">
        <v>251</v>
      </c>
      <c r="E15" t="s">
        <v>115</v>
      </c>
      <c r="F15" t="s">
        <v>56</v>
      </c>
      <c r="G15" t="s">
        <v>5</v>
      </c>
      <c r="H15">
        <v>10</v>
      </c>
      <c r="I15">
        <v>2071</v>
      </c>
      <c r="J15" s="2">
        <f t="shared" si="0"/>
        <v>20710</v>
      </c>
      <c r="L15" s="8" t="str">
        <f t="shared" si="1"/>
        <v/>
      </c>
    </row>
    <row r="16" spans="1:12" x14ac:dyDescent="0.25">
      <c r="A16" s="3">
        <v>45679</v>
      </c>
      <c r="B16" t="s">
        <v>258</v>
      </c>
      <c r="C16" t="s">
        <v>118</v>
      </c>
      <c r="D16" t="s">
        <v>322</v>
      </c>
      <c r="E16" t="s">
        <v>113</v>
      </c>
      <c r="F16" t="s">
        <v>84</v>
      </c>
      <c r="G16" t="s">
        <v>34</v>
      </c>
      <c r="H16">
        <v>3</v>
      </c>
      <c r="I16">
        <v>850</v>
      </c>
      <c r="J16" s="2">
        <f t="shared" si="0"/>
        <v>2550</v>
      </c>
      <c r="K16" s="8">
        <v>950</v>
      </c>
      <c r="L16" s="8">
        <f t="shared" si="1"/>
        <v>2850</v>
      </c>
    </row>
    <row r="17" spans="1:12" x14ac:dyDescent="0.25">
      <c r="A17" s="3">
        <v>45679</v>
      </c>
      <c r="B17" t="s">
        <v>270</v>
      </c>
      <c r="C17" t="s">
        <v>251</v>
      </c>
      <c r="E17" t="s">
        <v>114</v>
      </c>
      <c r="F17" t="s">
        <v>80</v>
      </c>
      <c r="G17" t="s">
        <v>29</v>
      </c>
      <c r="H17">
        <v>5</v>
      </c>
      <c r="I17">
        <v>2283</v>
      </c>
      <c r="J17" s="2">
        <f t="shared" si="0"/>
        <v>11415</v>
      </c>
      <c r="L17" s="8" t="str">
        <f t="shared" si="1"/>
        <v/>
      </c>
    </row>
    <row r="18" spans="1:12" x14ac:dyDescent="0.25">
      <c r="A18" s="3">
        <v>45679</v>
      </c>
      <c r="B18" t="s">
        <v>276</v>
      </c>
      <c r="C18" t="s">
        <v>118</v>
      </c>
      <c r="D18" t="s">
        <v>321</v>
      </c>
      <c r="E18" t="s">
        <v>116</v>
      </c>
      <c r="F18" t="s">
        <v>60</v>
      </c>
      <c r="G18" t="s">
        <v>9</v>
      </c>
      <c r="H18">
        <v>1</v>
      </c>
      <c r="I18">
        <v>1254</v>
      </c>
      <c r="J18" s="2">
        <f t="shared" si="0"/>
        <v>1254</v>
      </c>
      <c r="K18" s="8">
        <v>1442.1</v>
      </c>
      <c r="L18" s="8">
        <f t="shared" si="1"/>
        <v>1442.1</v>
      </c>
    </row>
    <row r="19" spans="1:12" x14ac:dyDescent="0.25">
      <c r="A19" s="3">
        <v>45680</v>
      </c>
      <c r="B19" t="s">
        <v>256</v>
      </c>
      <c r="C19" t="s">
        <v>118</v>
      </c>
      <c r="D19" t="s">
        <v>323</v>
      </c>
      <c r="E19" t="s">
        <v>117</v>
      </c>
      <c r="F19" t="s">
        <v>72</v>
      </c>
      <c r="G19" t="s">
        <v>21</v>
      </c>
      <c r="H19">
        <v>6</v>
      </c>
      <c r="I19">
        <v>2114</v>
      </c>
      <c r="J19" s="2">
        <f t="shared" si="0"/>
        <v>12684</v>
      </c>
      <c r="K19" s="8">
        <v>2367.6799999999998</v>
      </c>
      <c r="L19" s="8">
        <f t="shared" si="1"/>
        <v>14206.079999999998</v>
      </c>
    </row>
    <row r="20" spans="1:12" x14ac:dyDescent="0.25">
      <c r="A20" s="3">
        <v>45680</v>
      </c>
      <c r="B20" t="s">
        <v>284</v>
      </c>
      <c r="C20" t="s">
        <v>251</v>
      </c>
      <c r="E20" t="s">
        <v>114</v>
      </c>
      <c r="F20" t="s">
        <v>95</v>
      </c>
      <c r="G20" t="s">
        <v>45</v>
      </c>
      <c r="H20">
        <v>8</v>
      </c>
      <c r="I20">
        <v>884</v>
      </c>
      <c r="J20" s="2">
        <f t="shared" si="0"/>
        <v>7072</v>
      </c>
      <c r="L20" s="8" t="str">
        <f t="shared" si="1"/>
        <v/>
      </c>
    </row>
    <row r="21" spans="1:12" x14ac:dyDescent="0.25">
      <c r="A21" s="3">
        <v>45681</v>
      </c>
      <c r="B21" t="s">
        <v>268</v>
      </c>
      <c r="C21" t="s">
        <v>118</v>
      </c>
      <c r="D21" t="s">
        <v>324</v>
      </c>
      <c r="E21" t="s">
        <v>115</v>
      </c>
      <c r="F21" t="s">
        <v>53</v>
      </c>
      <c r="G21" t="s">
        <v>2</v>
      </c>
      <c r="H21">
        <v>7</v>
      </c>
      <c r="I21">
        <v>1924</v>
      </c>
      <c r="J21" s="2">
        <f t="shared" si="0"/>
        <v>13468</v>
      </c>
      <c r="K21" s="8">
        <v>2193.36</v>
      </c>
      <c r="L21" s="8">
        <f t="shared" si="1"/>
        <v>15353.52</v>
      </c>
    </row>
    <row r="22" spans="1:12" x14ac:dyDescent="0.25">
      <c r="A22" s="3">
        <v>45681</v>
      </c>
      <c r="B22" t="s">
        <v>296</v>
      </c>
      <c r="C22" t="s">
        <v>118</v>
      </c>
      <c r="D22" t="s">
        <v>325</v>
      </c>
      <c r="E22" t="s">
        <v>114</v>
      </c>
      <c r="F22" t="s">
        <v>85</v>
      </c>
      <c r="G22" t="s">
        <v>35</v>
      </c>
      <c r="H22">
        <v>6</v>
      </c>
      <c r="I22">
        <v>2903</v>
      </c>
      <c r="J22" s="2">
        <f t="shared" si="0"/>
        <v>17418</v>
      </c>
      <c r="K22" s="8">
        <v>3019.12</v>
      </c>
      <c r="L22" s="8">
        <f t="shared" si="1"/>
        <v>18114.72</v>
      </c>
    </row>
    <row r="23" spans="1:12" x14ac:dyDescent="0.25">
      <c r="A23" s="3">
        <v>45682</v>
      </c>
      <c r="B23" t="s">
        <v>266</v>
      </c>
      <c r="C23" t="s">
        <v>251</v>
      </c>
      <c r="E23" t="s">
        <v>113</v>
      </c>
      <c r="F23" t="s">
        <v>73</v>
      </c>
      <c r="G23" t="s">
        <v>22</v>
      </c>
      <c r="H23">
        <v>2</v>
      </c>
      <c r="I23">
        <v>1089</v>
      </c>
      <c r="J23" s="2">
        <f t="shared" si="0"/>
        <v>2178</v>
      </c>
      <c r="L23" s="8" t="str">
        <f t="shared" si="1"/>
        <v/>
      </c>
    </row>
    <row r="24" spans="1:12" x14ac:dyDescent="0.25">
      <c r="A24" s="3">
        <v>45682</v>
      </c>
      <c r="B24" t="s">
        <v>295</v>
      </c>
      <c r="C24" t="s">
        <v>118</v>
      </c>
      <c r="D24" t="s">
        <v>323</v>
      </c>
      <c r="E24" t="s">
        <v>115</v>
      </c>
      <c r="F24" t="s">
        <v>58</v>
      </c>
      <c r="G24" t="s">
        <v>7</v>
      </c>
      <c r="H24">
        <v>4</v>
      </c>
      <c r="I24">
        <v>1677</v>
      </c>
      <c r="J24" s="2">
        <f t="shared" si="0"/>
        <v>6708</v>
      </c>
      <c r="K24" s="8">
        <v>1827.93</v>
      </c>
      <c r="L24" s="8">
        <f t="shared" si="1"/>
        <v>7311.72</v>
      </c>
    </row>
    <row r="25" spans="1:12" x14ac:dyDescent="0.25">
      <c r="A25" s="3">
        <v>45684</v>
      </c>
      <c r="B25" t="s">
        <v>257</v>
      </c>
      <c r="C25" t="s">
        <v>251</v>
      </c>
      <c r="E25" t="s">
        <v>117</v>
      </c>
      <c r="F25" t="s">
        <v>84</v>
      </c>
      <c r="G25" t="s">
        <v>34</v>
      </c>
      <c r="H25">
        <v>7</v>
      </c>
      <c r="I25">
        <v>850</v>
      </c>
      <c r="J25" s="2">
        <f t="shared" si="0"/>
        <v>5950</v>
      </c>
      <c r="L25" s="8" t="str">
        <f t="shared" si="1"/>
        <v/>
      </c>
    </row>
    <row r="26" spans="1:12" x14ac:dyDescent="0.25">
      <c r="A26" s="3">
        <v>45685</v>
      </c>
      <c r="B26" t="s">
        <v>260</v>
      </c>
      <c r="C26" t="s">
        <v>251</v>
      </c>
      <c r="E26" t="s">
        <v>117</v>
      </c>
      <c r="F26" t="s">
        <v>81</v>
      </c>
      <c r="G26" t="s">
        <v>31</v>
      </c>
      <c r="H26">
        <v>9</v>
      </c>
      <c r="I26">
        <v>2108</v>
      </c>
      <c r="J26" s="2">
        <f t="shared" si="0"/>
        <v>18972</v>
      </c>
      <c r="L26" s="8" t="str">
        <f t="shared" si="1"/>
        <v/>
      </c>
    </row>
    <row r="27" spans="1:12" x14ac:dyDescent="0.25">
      <c r="A27" s="3">
        <v>45685</v>
      </c>
      <c r="B27" t="s">
        <v>269</v>
      </c>
      <c r="C27" t="s">
        <v>118</v>
      </c>
      <c r="D27" t="s">
        <v>326</v>
      </c>
      <c r="E27" t="s">
        <v>117</v>
      </c>
      <c r="F27" t="s">
        <v>54</v>
      </c>
      <c r="G27" t="s">
        <v>3</v>
      </c>
      <c r="H27">
        <v>2</v>
      </c>
      <c r="I27">
        <v>1373</v>
      </c>
      <c r="J27" s="2">
        <f t="shared" si="0"/>
        <v>2746</v>
      </c>
      <c r="K27" s="8">
        <v>1482.84</v>
      </c>
      <c r="L27" s="8">
        <f t="shared" si="1"/>
        <v>2965.68</v>
      </c>
    </row>
    <row r="28" spans="1:12" x14ac:dyDescent="0.25">
      <c r="A28" s="3">
        <v>45685</v>
      </c>
      <c r="B28" t="s">
        <v>273</v>
      </c>
      <c r="C28" t="s">
        <v>118</v>
      </c>
      <c r="D28" t="s">
        <v>325</v>
      </c>
      <c r="E28" t="s">
        <v>113</v>
      </c>
      <c r="F28" t="s">
        <v>66</v>
      </c>
      <c r="G28" t="s">
        <v>15</v>
      </c>
      <c r="H28">
        <v>1</v>
      </c>
      <c r="I28">
        <v>603</v>
      </c>
      <c r="J28" s="2">
        <f t="shared" si="0"/>
        <v>603</v>
      </c>
      <c r="K28" s="8">
        <v>687.42</v>
      </c>
      <c r="L28" s="8">
        <f t="shared" si="1"/>
        <v>687.42</v>
      </c>
    </row>
    <row r="29" spans="1:12" x14ac:dyDescent="0.25">
      <c r="A29" s="3">
        <v>45686</v>
      </c>
      <c r="B29" t="s">
        <v>271</v>
      </c>
      <c r="C29" t="s">
        <v>118</v>
      </c>
      <c r="D29" t="s">
        <v>324</v>
      </c>
      <c r="E29" t="s">
        <v>115</v>
      </c>
      <c r="F29" t="s">
        <v>84</v>
      </c>
      <c r="G29" t="s">
        <v>34</v>
      </c>
      <c r="H29">
        <v>10</v>
      </c>
      <c r="I29">
        <v>850</v>
      </c>
      <c r="J29" s="2">
        <f t="shared" si="0"/>
        <v>8500</v>
      </c>
      <c r="K29" s="8">
        <v>950</v>
      </c>
      <c r="L29" s="8">
        <f t="shared" si="1"/>
        <v>9500</v>
      </c>
    </row>
    <row r="30" spans="1:12" x14ac:dyDescent="0.25">
      <c r="A30" s="3">
        <v>45687</v>
      </c>
      <c r="B30" t="s">
        <v>259</v>
      </c>
      <c r="C30" t="s">
        <v>251</v>
      </c>
      <c r="E30" t="s">
        <v>117</v>
      </c>
      <c r="F30" t="s">
        <v>62</v>
      </c>
      <c r="G30" t="s">
        <v>11</v>
      </c>
      <c r="H30">
        <v>5</v>
      </c>
      <c r="I30">
        <v>2978</v>
      </c>
      <c r="J30" s="2">
        <f t="shared" si="0"/>
        <v>14890</v>
      </c>
      <c r="L30" s="8" t="str">
        <f t="shared" si="1"/>
        <v/>
      </c>
    </row>
    <row r="31" spans="1:12" x14ac:dyDescent="0.25">
      <c r="A31" s="3">
        <v>45688</v>
      </c>
      <c r="B31" t="s">
        <v>274</v>
      </c>
      <c r="C31" t="s">
        <v>251</v>
      </c>
      <c r="E31" t="s">
        <v>117</v>
      </c>
      <c r="F31" t="s">
        <v>53</v>
      </c>
      <c r="G31" t="s">
        <v>2</v>
      </c>
      <c r="H31">
        <v>7</v>
      </c>
      <c r="I31">
        <v>1924</v>
      </c>
      <c r="J31" s="2">
        <f t="shared" si="0"/>
        <v>13468</v>
      </c>
      <c r="L31" s="8" t="str">
        <f t="shared" si="1"/>
        <v/>
      </c>
    </row>
    <row r="32" spans="1:12" x14ac:dyDescent="0.25">
      <c r="A32" s="3">
        <v>45688</v>
      </c>
      <c r="B32" t="s">
        <v>254</v>
      </c>
      <c r="C32" t="s">
        <v>118</v>
      </c>
      <c r="D32" t="s">
        <v>322</v>
      </c>
      <c r="E32" t="s">
        <v>116</v>
      </c>
      <c r="F32" t="s">
        <v>52</v>
      </c>
      <c r="G32" t="s">
        <v>1</v>
      </c>
      <c r="H32">
        <v>4</v>
      </c>
      <c r="I32">
        <v>1698</v>
      </c>
      <c r="J32" s="2">
        <f t="shared" si="0"/>
        <v>6792</v>
      </c>
      <c r="K32" s="8">
        <v>1765.92</v>
      </c>
      <c r="L32" s="8">
        <f t="shared" si="1"/>
        <v>7063.68</v>
      </c>
    </row>
    <row r="33" spans="1:12" x14ac:dyDescent="0.25">
      <c r="A33" s="3">
        <v>45688</v>
      </c>
      <c r="B33" t="s">
        <v>301</v>
      </c>
      <c r="C33" t="s">
        <v>118</v>
      </c>
      <c r="D33" t="s">
        <v>324</v>
      </c>
      <c r="E33" t="s">
        <v>117</v>
      </c>
      <c r="F33" t="s">
        <v>84</v>
      </c>
      <c r="G33" t="s">
        <v>34</v>
      </c>
      <c r="H33">
        <v>2</v>
      </c>
      <c r="I33">
        <v>850</v>
      </c>
      <c r="J33" s="2">
        <f t="shared" si="0"/>
        <v>1700</v>
      </c>
      <c r="K33" s="8">
        <v>950</v>
      </c>
      <c r="L33" s="8">
        <f t="shared" si="1"/>
        <v>1900</v>
      </c>
    </row>
    <row r="34" spans="1:12" x14ac:dyDescent="0.25">
      <c r="A34" s="3">
        <v>45690</v>
      </c>
      <c r="B34" t="s">
        <v>299</v>
      </c>
      <c r="C34" t="s">
        <v>118</v>
      </c>
      <c r="D34" t="s">
        <v>323</v>
      </c>
      <c r="E34" t="s">
        <v>115</v>
      </c>
      <c r="F34" t="s">
        <v>98</v>
      </c>
      <c r="G34" t="s">
        <v>48</v>
      </c>
      <c r="H34">
        <v>3</v>
      </c>
      <c r="I34">
        <v>1764</v>
      </c>
      <c r="J34" s="2">
        <f t="shared" si="0"/>
        <v>5292</v>
      </c>
      <c r="K34" s="8">
        <v>2046.24</v>
      </c>
      <c r="L34" s="8">
        <f t="shared" si="1"/>
        <v>6138.72</v>
      </c>
    </row>
    <row r="35" spans="1:12" x14ac:dyDescent="0.25">
      <c r="A35" s="3">
        <v>45693</v>
      </c>
      <c r="B35" t="s">
        <v>277</v>
      </c>
      <c r="C35" t="s">
        <v>118</v>
      </c>
      <c r="D35" t="s">
        <v>327</v>
      </c>
      <c r="E35" t="s">
        <v>117</v>
      </c>
      <c r="F35" t="s">
        <v>90</v>
      </c>
      <c r="G35" t="s">
        <v>40</v>
      </c>
      <c r="H35">
        <v>10</v>
      </c>
      <c r="I35">
        <v>2023</v>
      </c>
      <c r="J35" s="2">
        <f t="shared" si="0"/>
        <v>20230</v>
      </c>
      <c r="K35" s="8">
        <v>2245.5300000000002</v>
      </c>
      <c r="L35" s="8">
        <f t="shared" si="1"/>
        <v>22455.300000000003</v>
      </c>
    </row>
    <row r="36" spans="1:12" x14ac:dyDescent="0.25">
      <c r="A36" s="3">
        <v>45693</v>
      </c>
      <c r="B36" t="s">
        <v>278</v>
      </c>
      <c r="C36" t="s">
        <v>251</v>
      </c>
      <c r="E36" t="s">
        <v>114</v>
      </c>
      <c r="F36" t="s">
        <v>82</v>
      </c>
      <c r="G36" t="s">
        <v>32</v>
      </c>
      <c r="H36">
        <v>5</v>
      </c>
      <c r="I36">
        <v>565</v>
      </c>
      <c r="J36" s="2">
        <f t="shared" si="0"/>
        <v>2825</v>
      </c>
      <c r="L36" s="8" t="str">
        <f t="shared" si="1"/>
        <v/>
      </c>
    </row>
    <row r="37" spans="1:12" x14ac:dyDescent="0.25">
      <c r="A37" s="3">
        <v>45693</v>
      </c>
      <c r="B37" t="s">
        <v>293</v>
      </c>
      <c r="C37" t="s">
        <v>118</v>
      </c>
      <c r="D37" t="s">
        <v>324</v>
      </c>
      <c r="E37" t="s">
        <v>114</v>
      </c>
      <c r="F37" t="s">
        <v>98</v>
      </c>
      <c r="G37" t="s">
        <v>48</v>
      </c>
      <c r="H37">
        <v>3</v>
      </c>
      <c r="I37">
        <v>1764</v>
      </c>
      <c r="J37" s="2">
        <f t="shared" si="0"/>
        <v>5292</v>
      </c>
      <c r="K37" s="8">
        <v>1940.4</v>
      </c>
      <c r="L37" s="8">
        <f t="shared" si="1"/>
        <v>5821.2000000000007</v>
      </c>
    </row>
    <row r="38" spans="1:12" x14ac:dyDescent="0.25">
      <c r="A38" s="3">
        <v>45695</v>
      </c>
      <c r="B38" t="s">
        <v>288</v>
      </c>
      <c r="C38" t="s">
        <v>251</v>
      </c>
      <c r="E38" t="s">
        <v>114</v>
      </c>
      <c r="F38" t="s">
        <v>88</v>
      </c>
      <c r="G38" t="s">
        <v>38</v>
      </c>
      <c r="H38">
        <v>6</v>
      </c>
      <c r="I38">
        <v>960</v>
      </c>
      <c r="J38" s="2">
        <f t="shared" si="0"/>
        <v>5760</v>
      </c>
      <c r="L38" s="8" t="str">
        <f t="shared" si="1"/>
        <v/>
      </c>
    </row>
    <row r="39" spans="1:12" x14ac:dyDescent="0.25">
      <c r="A39" s="3">
        <v>45697</v>
      </c>
      <c r="B39" t="s">
        <v>261</v>
      </c>
      <c r="C39" t="s">
        <v>118</v>
      </c>
      <c r="D39" t="s">
        <v>328</v>
      </c>
      <c r="E39" t="s">
        <v>116</v>
      </c>
      <c r="F39" t="s">
        <v>83</v>
      </c>
      <c r="G39" t="s">
        <v>33</v>
      </c>
      <c r="H39">
        <v>4</v>
      </c>
      <c r="I39">
        <v>1337</v>
      </c>
      <c r="J39" s="2">
        <f t="shared" si="0"/>
        <v>5348</v>
      </c>
      <c r="K39" s="8">
        <v>1470.7</v>
      </c>
      <c r="L39" s="8">
        <f t="shared" si="1"/>
        <v>5882.8</v>
      </c>
    </row>
    <row r="40" spans="1:12" x14ac:dyDescent="0.25">
      <c r="A40" s="3">
        <v>45697</v>
      </c>
      <c r="B40" t="s">
        <v>262</v>
      </c>
      <c r="C40" t="s">
        <v>251</v>
      </c>
      <c r="E40" t="s">
        <v>113</v>
      </c>
      <c r="F40" t="s">
        <v>98</v>
      </c>
      <c r="G40" t="s">
        <v>48</v>
      </c>
      <c r="H40">
        <v>1</v>
      </c>
      <c r="I40">
        <v>1764</v>
      </c>
      <c r="J40" s="2">
        <f t="shared" si="0"/>
        <v>1764</v>
      </c>
      <c r="L40" s="8" t="str">
        <f t="shared" si="1"/>
        <v/>
      </c>
    </row>
    <row r="41" spans="1:12" x14ac:dyDescent="0.25">
      <c r="A41" s="3">
        <v>45697</v>
      </c>
      <c r="B41" t="s">
        <v>282</v>
      </c>
      <c r="C41" t="s">
        <v>251</v>
      </c>
      <c r="E41" t="s">
        <v>117</v>
      </c>
      <c r="F41" t="s">
        <v>79</v>
      </c>
      <c r="G41" t="s">
        <v>28</v>
      </c>
      <c r="H41">
        <v>9</v>
      </c>
      <c r="I41">
        <v>2187</v>
      </c>
      <c r="J41" s="2">
        <f t="shared" si="0"/>
        <v>19683</v>
      </c>
      <c r="L41" s="8" t="str">
        <f t="shared" si="1"/>
        <v/>
      </c>
    </row>
    <row r="42" spans="1:12" x14ac:dyDescent="0.25">
      <c r="A42" s="3">
        <v>45698</v>
      </c>
      <c r="B42" t="s">
        <v>253</v>
      </c>
      <c r="C42" t="s">
        <v>118</v>
      </c>
      <c r="D42" t="s">
        <v>324</v>
      </c>
      <c r="E42" t="s">
        <v>117</v>
      </c>
      <c r="F42" t="s">
        <v>58</v>
      </c>
      <c r="G42" t="s">
        <v>7</v>
      </c>
      <c r="H42">
        <v>7</v>
      </c>
      <c r="I42">
        <v>1677</v>
      </c>
      <c r="J42" s="2">
        <f t="shared" si="0"/>
        <v>11739</v>
      </c>
      <c r="K42" s="8">
        <v>1760.85</v>
      </c>
      <c r="L42" s="8">
        <f t="shared" si="1"/>
        <v>12325.949999999999</v>
      </c>
    </row>
    <row r="43" spans="1:12" x14ac:dyDescent="0.25">
      <c r="A43" s="3">
        <v>45700</v>
      </c>
      <c r="B43" t="s">
        <v>252</v>
      </c>
      <c r="C43" t="s">
        <v>118</v>
      </c>
      <c r="D43" t="s">
        <v>328</v>
      </c>
      <c r="E43" t="s">
        <v>113</v>
      </c>
      <c r="F43" t="s">
        <v>72</v>
      </c>
      <c r="G43" t="s">
        <v>21</v>
      </c>
      <c r="H43">
        <v>7</v>
      </c>
      <c r="I43">
        <v>2114</v>
      </c>
      <c r="J43" s="2">
        <f t="shared" si="0"/>
        <v>14798</v>
      </c>
      <c r="K43" s="8">
        <v>2304.2600000000002</v>
      </c>
      <c r="L43" s="8">
        <f t="shared" si="1"/>
        <v>16129.820000000002</v>
      </c>
    </row>
    <row r="44" spans="1:12" x14ac:dyDescent="0.25">
      <c r="A44" s="3">
        <v>45700</v>
      </c>
      <c r="B44" t="s">
        <v>273</v>
      </c>
      <c r="C44" t="s">
        <v>118</v>
      </c>
      <c r="D44" t="s">
        <v>325</v>
      </c>
      <c r="E44" t="s">
        <v>117</v>
      </c>
      <c r="F44" t="s">
        <v>71</v>
      </c>
      <c r="G44" t="s">
        <v>20</v>
      </c>
      <c r="H44">
        <v>8</v>
      </c>
      <c r="I44">
        <v>720</v>
      </c>
      <c r="J44" s="2">
        <f t="shared" si="0"/>
        <v>5760</v>
      </c>
      <c r="K44" s="8">
        <v>741.6</v>
      </c>
      <c r="L44" s="8">
        <f t="shared" si="1"/>
        <v>5932.8</v>
      </c>
    </row>
    <row r="45" spans="1:12" x14ac:dyDescent="0.25">
      <c r="A45" s="3">
        <v>45701</v>
      </c>
      <c r="B45" t="s">
        <v>292</v>
      </c>
      <c r="C45" t="s">
        <v>251</v>
      </c>
      <c r="E45" t="s">
        <v>115</v>
      </c>
      <c r="F45" t="s">
        <v>72</v>
      </c>
      <c r="G45" t="s">
        <v>21</v>
      </c>
      <c r="H45">
        <v>3</v>
      </c>
      <c r="I45">
        <v>2114</v>
      </c>
      <c r="J45" s="2">
        <f t="shared" si="0"/>
        <v>6342</v>
      </c>
      <c r="L45" s="8" t="str">
        <f t="shared" si="1"/>
        <v/>
      </c>
    </row>
    <row r="46" spans="1:12" x14ac:dyDescent="0.25">
      <c r="A46" s="3">
        <v>45703</v>
      </c>
      <c r="B46" t="s">
        <v>264</v>
      </c>
      <c r="C46" t="s">
        <v>251</v>
      </c>
      <c r="E46" t="s">
        <v>114</v>
      </c>
      <c r="F46" t="s">
        <v>69</v>
      </c>
      <c r="G46" t="s">
        <v>18</v>
      </c>
      <c r="H46">
        <v>8</v>
      </c>
      <c r="I46">
        <v>2386</v>
      </c>
      <c r="J46" s="2">
        <f t="shared" si="0"/>
        <v>19088</v>
      </c>
      <c r="L46" s="8" t="str">
        <f t="shared" si="1"/>
        <v/>
      </c>
    </row>
    <row r="47" spans="1:12" x14ac:dyDescent="0.25">
      <c r="A47" s="3">
        <v>45704</v>
      </c>
      <c r="B47" t="s">
        <v>298</v>
      </c>
      <c r="C47" t="s">
        <v>118</v>
      </c>
      <c r="D47" t="s">
        <v>326</v>
      </c>
      <c r="E47" t="s">
        <v>113</v>
      </c>
      <c r="F47" t="s">
        <v>97</v>
      </c>
      <c r="G47" t="s">
        <v>47</v>
      </c>
      <c r="H47">
        <v>10</v>
      </c>
      <c r="I47">
        <v>2635</v>
      </c>
      <c r="J47" s="2">
        <f t="shared" si="0"/>
        <v>26350</v>
      </c>
      <c r="K47" s="8">
        <v>2635</v>
      </c>
      <c r="L47" s="8">
        <f t="shared" si="1"/>
        <v>26350</v>
      </c>
    </row>
    <row r="48" spans="1:12" x14ac:dyDescent="0.25">
      <c r="A48" s="3">
        <v>45705</v>
      </c>
      <c r="B48" t="s">
        <v>274</v>
      </c>
      <c r="C48" t="s">
        <v>251</v>
      </c>
      <c r="E48" t="s">
        <v>117</v>
      </c>
      <c r="F48" t="s">
        <v>82</v>
      </c>
      <c r="G48" t="s">
        <v>32</v>
      </c>
      <c r="H48">
        <v>10</v>
      </c>
      <c r="I48">
        <v>565</v>
      </c>
      <c r="J48" s="2">
        <f t="shared" si="0"/>
        <v>5650</v>
      </c>
      <c r="L48" s="8" t="str">
        <f t="shared" si="1"/>
        <v/>
      </c>
    </row>
    <row r="49" spans="1:12" x14ac:dyDescent="0.25">
      <c r="A49" s="3">
        <v>45706</v>
      </c>
      <c r="B49" t="s">
        <v>275</v>
      </c>
      <c r="C49" t="s">
        <v>251</v>
      </c>
      <c r="E49" t="s">
        <v>113</v>
      </c>
      <c r="F49" t="s">
        <v>94</v>
      </c>
      <c r="G49" t="s">
        <v>44</v>
      </c>
      <c r="H49">
        <v>3</v>
      </c>
      <c r="I49">
        <v>2702</v>
      </c>
      <c r="J49" s="2">
        <f t="shared" si="0"/>
        <v>8106</v>
      </c>
      <c r="L49" s="8" t="str">
        <f t="shared" si="1"/>
        <v/>
      </c>
    </row>
    <row r="50" spans="1:12" x14ac:dyDescent="0.25">
      <c r="A50" s="3">
        <v>45706</v>
      </c>
      <c r="B50" t="s">
        <v>283</v>
      </c>
      <c r="C50" t="s">
        <v>251</v>
      </c>
      <c r="E50" t="s">
        <v>116</v>
      </c>
      <c r="F50" t="s">
        <v>96</v>
      </c>
      <c r="G50" t="s">
        <v>46</v>
      </c>
      <c r="H50">
        <v>5</v>
      </c>
      <c r="I50">
        <v>1142</v>
      </c>
      <c r="J50" s="2">
        <f t="shared" si="0"/>
        <v>5710</v>
      </c>
      <c r="L50" s="8" t="str">
        <f t="shared" si="1"/>
        <v/>
      </c>
    </row>
    <row r="51" spans="1:12" x14ac:dyDescent="0.25">
      <c r="A51" s="3">
        <v>45707</v>
      </c>
      <c r="B51" t="s">
        <v>255</v>
      </c>
      <c r="C51" t="s">
        <v>251</v>
      </c>
      <c r="E51" t="s">
        <v>115</v>
      </c>
      <c r="F51" t="s">
        <v>77</v>
      </c>
      <c r="G51" t="s">
        <v>26</v>
      </c>
      <c r="H51">
        <v>8</v>
      </c>
      <c r="I51">
        <v>1364</v>
      </c>
      <c r="J51" s="2">
        <f t="shared" si="0"/>
        <v>10912</v>
      </c>
      <c r="L51" s="8" t="str">
        <f t="shared" si="1"/>
        <v/>
      </c>
    </row>
    <row r="52" spans="1:12" x14ac:dyDescent="0.25">
      <c r="A52" s="3">
        <v>45710</v>
      </c>
      <c r="B52" t="s">
        <v>254</v>
      </c>
      <c r="C52" t="s">
        <v>118</v>
      </c>
      <c r="D52" t="s">
        <v>325</v>
      </c>
      <c r="E52" t="s">
        <v>113</v>
      </c>
      <c r="F52" t="s">
        <v>71</v>
      </c>
      <c r="G52" t="s">
        <v>20</v>
      </c>
      <c r="H52">
        <v>9</v>
      </c>
      <c r="I52">
        <v>720</v>
      </c>
      <c r="J52" s="2">
        <f t="shared" si="0"/>
        <v>6480</v>
      </c>
      <c r="K52" s="8">
        <v>856.8</v>
      </c>
      <c r="L52" s="8">
        <f t="shared" si="1"/>
        <v>7711.2</v>
      </c>
    </row>
    <row r="53" spans="1:12" x14ac:dyDescent="0.25">
      <c r="A53" s="3">
        <v>45711</v>
      </c>
      <c r="B53" t="s">
        <v>287</v>
      </c>
      <c r="C53" t="s">
        <v>251</v>
      </c>
      <c r="E53" t="s">
        <v>115</v>
      </c>
      <c r="F53" t="s">
        <v>94</v>
      </c>
      <c r="G53" t="s">
        <v>44</v>
      </c>
      <c r="H53">
        <v>8</v>
      </c>
      <c r="I53">
        <v>2702</v>
      </c>
      <c r="J53" s="2">
        <f t="shared" si="0"/>
        <v>21616</v>
      </c>
      <c r="L53" s="8" t="str">
        <f t="shared" si="1"/>
        <v/>
      </c>
    </row>
    <row r="54" spans="1:12" x14ac:dyDescent="0.25">
      <c r="A54" s="3">
        <v>45714</v>
      </c>
      <c r="B54" t="s">
        <v>267</v>
      </c>
      <c r="C54" t="s">
        <v>118</v>
      </c>
      <c r="D54" t="s">
        <v>325</v>
      </c>
      <c r="E54" t="s">
        <v>115</v>
      </c>
      <c r="F54" t="s">
        <v>64</v>
      </c>
      <c r="G54" t="s">
        <v>13</v>
      </c>
      <c r="H54">
        <v>4</v>
      </c>
      <c r="I54">
        <v>2166</v>
      </c>
      <c r="J54" s="2">
        <f t="shared" si="0"/>
        <v>8664</v>
      </c>
      <c r="K54" s="8">
        <v>2317.62</v>
      </c>
      <c r="L54" s="8">
        <f t="shared" si="1"/>
        <v>9270.48</v>
      </c>
    </row>
    <row r="55" spans="1:12" x14ac:dyDescent="0.25">
      <c r="A55" s="3">
        <v>45715</v>
      </c>
      <c r="B55" t="s">
        <v>260</v>
      </c>
      <c r="C55" t="s">
        <v>251</v>
      </c>
      <c r="E55" t="s">
        <v>114</v>
      </c>
      <c r="F55" t="s">
        <v>81</v>
      </c>
      <c r="G55" t="s">
        <v>31</v>
      </c>
      <c r="H55">
        <v>3</v>
      </c>
      <c r="I55">
        <v>2108</v>
      </c>
      <c r="J55" s="2">
        <f t="shared" si="0"/>
        <v>6324</v>
      </c>
      <c r="L55" s="8" t="str">
        <f t="shared" si="1"/>
        <v/>
      </c>
    </row>
    <row r="56" spans="1:12" x14ac:dyDescent="0.25">
      <c r="A56" s="3">
        <v>45715</v>
      </c>
      <c r="B56" t="s">
        <v>281</v>
      </c>
      <c r="C56" t="s">
        <v>118</v>
      </c>
      <c r="D56" t="s">
        <v>327</v>
      </c>
      <c r="E56" t="s">
        <v>114</v>
      </c>
      <c r="F56" t="s">
        <v>76</v>
      </c>
      <c r="G56" t="s">
        <v>25</v>
      </c>
      <c r="H56">
        <v>5</v>
      </c>
      <c r="I56">
        <v>1415</v>
      </c>
      <c r="J56" s="2">
        <f t="shared" si="0"/>
        <v>7075</v>
      </c>
      <c r="K56" s="8">
        <v>1443.3</v>
      </c>
      <c r="L56" s="8">
        <f t="shared" si="1"/>
        <v>7216.5</v>
      </c>
    </row>
    <row r="57" spans="1:12" x14ac:dyDescent="0.25">
      <c r="A57" s="3">
        <v>45716</v>
      </c>
      <c r="B57" t="s">
        <v>294</v>
      </c>
      <c r="C57" t="s">
        <v>251</v>
      </c>
      <c r="E57" t="s">
        <v>115</v>
      </c>
      <c r="F57" t="s">
        <v>94</v>
      </c>
      <c r="G57" t="s">
        <v>44</v>
      </c>
      <c r="H57">
        <v>3</v>
      </c>
      <c r="I57">
        <v>2702</v>
      </c>
      <c r="J57" s="2">
        <f t="shared" si="0"/>
        <v>8106</v>
      </c>
      <c r="L57" s="8" t="str">
        <f t="shared" si="1"/>
        <v/>
      </c>
    </row>
    <row r="58" spans="1:12" x14ac:dyDescent="0.25">
      <c r="A58" s="3">
        <v>45718</v>
      </c>
      <c r="B58" t="s">
        <v>255</v>
      </c>
      <c r="C58" t="s">
        <v>251</v>
      </c>
      <c r="E58" t="s">
        <v>116</v>
      </c>
      <c r="F58" t="s">
        <v>90</v>
      </c>
      <c r="G58" t="s">
        <v>40</v>
      </c>
      <c r="H58">
        <v>6</v>
      </c>
      <c r="I58">
        <v>2023</v>
      </c>
      <c r="J58" s="2">
        <f t="shared" si="0"/>
        <v>12138</v>
      </c>
      <c r="L58" s="8" t="str">
        <f t="shared" si="1"/>
        <v/>
      </c>
    </row>
    <row r="59" spans="1:12" x14ac:dyDescent="0.25">
      <c r="A59" s="3">
        <v>45718</v>
      </c>
      <c r="B59" t="s">
        <v>286</v>
      </c>
      <c r="C59" t="s">
        <v>118</v>
      </c>
      <c r="D59" t="s">
        <v>329</v>
      </c>
      <c r="E59" t="s">
        <v>115</v>
      </c>
      <c r="F59" t="s">
        <v>88</v>
      </c>
      <c r="G59" t="s">
        <v>38</v>
      </c>
      <c r="H59">
        <v>6</v>
      </c>
      <c r="I59">
        <v>960</v>
      </c>
      <c r="J59" s="2">
        <f t="shared" si="0"/>
        <v>5760</v>
      </c>
      <c r="K59" s="8">
        <v>1132.8</v>
      </c>
      <c r="L59" s="8">
        <f t="shared" si="1"/>
        <v>6796.7999999999993</v>
      </c>
    </row>
    <row r="60" spans="1:12" x14ac:dyDescent="0.25">
      <c r="A60" s="3"/>
    </row>
    <row r="61" spans="1:12" x14ac:dyDescent="0.25">
      <c r="A61" s="3"/>
    </row>
    <row r="62" spans="1:12" x14ac:dyDescent="0.25">
      <c r="A62" s="3"/>
    </row>
    <row r="63" spans="1:12" x14ac:dyDescent="0.25">
      <c r="A63" s="3"/>
    </row>
    <row r="64" spans="1:12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8" x14ac:dyDescent="0.25">
      <c r="A97" s="3"/>
    </row>
    <row r="98" spans="1:8" x14ac:dyDescent="0.25">
      <c r="A98" s="3"/>
    </row>
    <row r="99" spans="1:8" x14ac:dyDescent="0.25">
      <c r="A99" s="3"/>
    </row>
    <row r="100" spans="1:8" x14ac:dyDescent="0.25">
      <c r="A100" s="3"/>
    </row>
    <row r="101" spans="1:8" x14ac:dyDescent="0.25">
      <c r="A101" s="3"/>
    </row>
    <row r="102" spans="1:8" x14ac:dyDescent="0.25">
      <c r="A102" s="3"/>
    </row>
    <row r="103" spans="1:8" x14ac:dyDescent="0.25">
      <c r="A103" s="3"/>
    </row>
    <row r="104" spans="1:8" x14ac:dyDescent="0.25">
      <c r="A104" s="3"/>
    </row>
    <row r="105" spans="1:8" x14ac:dyDescent="0.25">
      <c r="A105" s="3"/>
    </row>
    <row r="106" spans="1:8" x14ac:dyDescent="0.25">
      <c r="A106" s="3"/>
    </row>
    <row r="107" spans="1:8" x14ac:dyDescent="0.25">
      <c r="A107" s="3"/>
      <c r="E107" s="4"/>
      <c r="F107" s="4"/>
      <c r="G107" s="4"/>
      <c r="H107" s="4"/>
    </row>
    <row r="108" spans="1:8" x14ac:dyDescent="0.25">
      <c r="A108" s="3"/>
    </row>
    <row r="109" spans="1:8" x14ac:dyDescent="0.25">
      <c r="A109" s="3"/>
    </row>
    <row r="110" spans="1:8" x14ac:dyDescent="0.25">
      <c r="A110" s="3"/>
    </row>
    <row r="111" spans="1:8" x14ac:dyDescent="0.25">
      <c r="A111" s="3"/>
      <c r="E111" s="4"/>
      <c r="F111" s="4"/>
      <c r="G111" s="4"/>
      <c r="H111" s="4"/>
    </row>
    <row r="112" spans="1:8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</sheetData>
  <autoFilter ref="A1:H59">
    <sortState ref="A2:H59">
      <sortCondition ref="A1:A59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1:H51"/>
  <sheetViews>
    <sheetView workbookViewId="0">
      <selection activeCell="C23" sqref="C23"/>
    </sheetView>
  </sheetViews>
  <sheetFormatPr baseColWidth="10" defaultRowHeight="15" x14ac:dyDescent="0.25"/>
  <cols>
    <col min="2" max="2" width="23" bestFit="1" customWidth="1"/>
    <col min="5" max="5" width="17.85546875" style="1" bestFit="1" customWidth="1"/>
    <col min="7" max="7" width="29" customWidth="1"/>
  </cols>
  <sheetData>
    <row r="1" spans="1:8" x14ac:dyDescent="0.25">
      <c r="A1" s="1" t="s">
        <v>30</v>
      </c>
      <c r="B1" s="1" t="s">
        <v>30</v>
      </c>
      <c r="C1" t="s">
        <v>305</v>
      </c>
      <c r="D1" t="s">
        <v>306</v>
      </c>
      <c r="E1" s="1" t="s">
        <v>339</v>
      </c>
    </row>
    <row r="2" spans="1:8" x14ac:dyDescent="0.25">
      <c r="A2" t="s">
        <v>51</v>
      </c>
      <c r="B2" s="7" t="s">
        <v>0</v>
      </c>
      <c r="C2" s="7">
        <f>SUMIF('stock initial'!$A:$A,$A2,'stock initial'!C:C)+SUMIF(entree!$E:$E,$A2,entree!G:G)-SUMIF(sortie!$F:$F,$A2,sortie!H:H)</f>
        <v>173</v>
      </c>
      <c r="D2" s="2">
        <f t="shared" ref="D2:D33" si="0">E2/C2</f>
        <v>1698.2845086705202</v>
      </c>
      <c r="E2" s="5">
        <f>SUMIF('stock initial'!$A:$A,$A2,'stock initial'!E:E)+SUMIF(entree!$E:$E,$A2,entree!I:I)-SUMIF(sortie!$F:$F,$A2,sortie!J:J)</f>
        <v>293803.21999999997</v>
      </c>
    </row>
    <row r="3" spans="1:8" x14ac:dyDescent="0.25">
      <c r="A3" t="s">
        <v>52</v>
      </c>
      <c r="B3" s="7" t="s">
        <v>1</v>
      </c>
      <c r="C3" s="7">
        <f>SUMIF('stock initial'!A:A,A3,'stock initial'!C:C)+SUMIF(entree!E:E,A3,entree!G:G)-SUMIF(sortie!F:F,A3,sortie!H:H)</f>
        <v>139</v>
      </c>
      <c r="D3" s="2">
        <f t="shared" si="0"/>
        <v>1693.1136690647481</v>
      </c>
      <c r="E3" s="5">
        <f>SUMIF('stock initial'!$A:$A,$A3,'stock initial'!E:E)+SUMIF(entree!$E:$E,$A3,entree!I:I)-SUMIF(sortie!$F:$F,$A3,sortie!J:J)</f>
        <v>235342.8</v>
      </c>
    </row>
    <row r="4" spans="1:8" x14ac:dyDescent="0.25">
      <c r="A4" t="s">
        <v>53</v>
      </c>
      <c r="B4" s="7" t="s">
        <v>2</v>
      </c>
      <c r="C4" s="7">
        <f>SUMIF('stock initial'!A:A,A4,'stock initial'!C:C)+SUMIF(entree!E:E,A4,entree!G:G)-SUMIF(sortie!F:F,A4,sortie!H:H)</f>
        <v>79</v>
      </c>
      <c r="D4" s="2">
        <f t="shared" si="0"/>
        <v>1886.7377215189874</v>
      </c>
      <c r="E4" s="5">
        <f>SUMIF('stock initial'!$A:$A,$A4,'stock initial'!E:E)+SUMIF(entree!$E:$E,$A4,entree!I:I)-SUMIF(sortie!$F:$F,$A4,sortie!J:J)</f>
        <v>149052.28</v>
      </c>
    </row>
    <row r="5" spans="1:8" x14ac:dyDescent="0.25">
      <c r="A5" t="s">
        <v>54</v>
      </c>
      <c r="B5" s="7" t="s">
        <v>3</v>
      </c>
      <c r="C5" s="7">
        <f>SUMIF('stock initial'!A:A,A5,'stock initial'!C:C)+SUMIF(entree!E:E,A5,entree!G:G)-SUMIF(sortie!F:F,A5,sortie!H:H)</f>
        <v>79</v>
      </c>
      <c r="D5" s="2">
        <f t="shared" si="0"/>
        <v>1334.4169620253165</v>
      </c>
      <c r="E5" s="5">
        <f>SUMIF('stock initial'!$A:$A,$A5,'stock initial'!E:E)+SUMIF(entree!$E:$E,$A5,entree!I:I)-SUMIF(sortie!$F:$F,$A5,sortie!J:J)</f>
        <v>105418.94</v>
      </c>
      <c r="H5" s="6"/>
    </row>
    <row r="6" spans="1:8" x14ac:dyDescent="0.25">
      <c r="A6" t="s">
        <v>55</v>
      </c>
      <c r="B6" s="7" t="s">
        <v>4</v>
      </c>
      <c r="C6" s="7">
        <f>SUMIF('stock initial'!A:A,A6,'stock initial'!C:C)+SUMIF(entree!E:E,A6,entree!G:G)-SUMIF(sortie!F:F,A6,sortie!H:H)</f>
        <v>112</v>
      </c>
      <c r="D6" s="2">
        <f t="shared" si="0"/>
        <v>1791.2574999999999</v>
      </c>
      <c r="E6" s="5">
        <f>SUMIF('stock initial'!$A:$A,$A6,'stock initial'!E:E)+SUMIF(entree!$E:$E,$A6,entree!I:I)-SUMIF(sortie!$F:$F,$A6,sortie!J:J)</f>
        <v>200620.84</v>
      </c>
    </row>
    <row r="7" spans="1:8" x14ac:dyDescent="0.25">
      <c r="A7" t="s">
        <v>56</v>
      </c>
      <c r="B7" t="s">
        <v>5</v>
      </c>
      <c r="C7">
        <f>SUMIF('stock initial'!A:A,A7,'stock initial'!C:C)+SUMIF(entree!E:E,A7,entree!G:G)-SUMIF(sortie!F:F,A7,sortie!H:H)</f>
        <v>80</v>
      </c>
      <c r="D7" s="2">
        <f t="shared" si="0"/>
        <v>2106.2069999999999</v>
      </c>
      <c r="E7" s="5">
        <f>SUMIF('stock initial'!$A:$A,$A7,'stock initial'!E:E)+SUMIF(entree!$E:$E,$A7,entree!I:I)-SUMIF(sortie!$F:$F,$A7,sortie!J:J)</f>
        <v>168496.56</v>
      </c>
    </row>
    <row r="8" spans="1:8" x14ac:dyDescent="0.25">
      <c r="A8" t="s">
        <v>57</v>
      </c>
      <c r="B8" t="s">
        <v>6</v>
      </c>
      <c r="C8">
        <f>SUMIF('stock initial'!A:A,A8,'stock initial'!C:C)+SUMIF(entree!E:E,A8,entree!G:G)-SUMIF(sortie!F:F,A8,sortie!H:H)</f>
        <v>121</v>
      </c>
      <c r="D8" s="2">
        <f t="shared" si="0"/>
        <v>3010.1533057851238</v>
      </c>
      <c r="E8" s="5">
        <f>SUMIF('stock initial'!$A:$A,$A8,'stock initial'!E:E)+SUMIF(entree!$E:$E,$A8,entree!I:I)-SUMIF(sortie!$F:$F,$A8,sortie!J:J)</f>
        <v>364228.55</v>
      </c>
    </row>
    <row r="9" spans="1:8" x14ac:dyDescent="0.25">
      <c r="A9" t="s">
        <v>58</v>
      </c>
      <c r="B9" t="s">
        <v>7</v>
      </c>
      <c r="C9">
        <f>SUMIF('stock initial'!A:A,A9,'stock initial'!C:C)+SUMIF(entree!E:E,A9,entree!G:G)-SUMIF(sortie!F:F,A9,sortie!H:H)</f>
        <v>133</v>
      </c>
      <c r="D9" s="2">
        <f t="shared" si="0"/>
        <v>1676.2434586466165</v>
      </c>
      <c r="E9" s="5">
        <f>SUMIF('stock initial'!$A:$A,$A9,'stock initial'!E:E)+SUMIF(entree!$E:$E,$A9,entree!I:I)-SUMIF(sortie!$F:$F,$A9,sortie!J:J)</f>
        <v>222940.38</v>
      </c>
    </row>
    <row r="10" spans="1:8" x14ac:dyDescent="0.25">
      <c r="A10" t="s">
        <v>59</v>
      </c>
      <c r="B10" t="s">
        <v>8</v>
      </c>
      <c r="C10">
        <f>SUMIF('stock initial'!A:A,A10,'stock initial'!C:C)+SUMIF(entree!E:E,A10,entree!G:G)-SUMIF(sortie!F:F,A10,sortie!H:H)</f>
        <v>116</v>
      </c>
      <c r="D10" s="2">
        <f t="shared" si="0"/>
        <v>1624.1407758620692</v>
      </c>
      <c r="E10" s="5">
        <f>SUMIF('stock initial'!$A:$A,$A10,'stock initial'!E:E)+SUMIF(entree!$E:$E,$A10,entree!I:I)-SUMIF(sortie!$F:$F,$A10,sortie!J:J)</f>
        <v>188400.33000000002</v>
      </c>
    </row>
    <row r="11" spans="1:8" x14ac:dyDescent="0.25">
      <c r="A11" t="s">
        <v>60</v>
      </c>
      <c r="B11" t="s">
        <v>9</v>
      </c>
      <c r="C11">
        <f>SUMIF('stock initial'!A:A,A11,'stock initial'!C:C)+SUMIF(entree!E:E,A11,entree!G:G)-SUMIF(sortie!F:F,A11,sortie!H:H)</f>
        <v>197</v>
      </c>
      <c r="D11" s="2">
        <f t="shared" si="0"/>
        <v>1253.0451776649745</v>
      </c>
      <c r="E11" s="5">
        <f>SUMIF('stock initial'!$A:$A,$A11,'stock initial'!E:E)+SUMIF(entree!$E:$E,$A11,entree!I:I)-SUMIF(sortie!$F:$F,$A11,sortie!J:J)</f>
        <v>246849.9</v>
      </c>
    </row>
    <row r="12" spans="1:8" x14ac:dyDescent="0.25">
      <c r="A12" t="s">
        <v>61</v>
      </c>
      <c r="B12" t="s">
        <v>10</v>
      </c>
      <c r="C12">
        <f>SUMIF('stock initial'!A:A,A12,'stock initial'!C:C)+SUMIF(entree!E:E,A12,entree!G:G)-SUMIF(sortie!F:F,A12,sortie!H:H)</f>
        <v>79</v>
      </c>
      <c r="D12" s="2">
        <f t="shared" si="0"/>
        <v>648.38367088607595</v>
      </c>
      <c r="E12" s="5">
        <f>SUMIF('stock initial'!$A:$A,$A12,'stock initial'!E:E)+SUMIF(entree!$E:$E,$A12,entree!I:I)-SUMIF(sortie!$F:$F,$A12,sortie!J:J)</f>
        <v>51222.31</v>
      </c>
    </row>
    <row r="13" spans="1:8" x14ac:dyDescent="0.25">
      <c r="A13" t="s">
        <v>62</v>
      </c>
      <c r="B13" t="s">
        <v>11</v>
      </c>
      <c r="C13">
        <f>SUMIF('stock initial'!A:A,A13,'stock initial'!C:C)+SUMIF(entree!E:E,A13,entree!G:G)-SUMIF(sortie!F:F,A13,sortie!H:H)</f>
        <v>199</v>
      </c>
      <c r="D13" s="2">
        <f t="shared" si="0"/>
        <v>2970.8168844221109</v>
      </c>
      <c r="E13" s="5">
        <f>SUMIF('stock initial'!$A:$A,$A13,'stock initial'!E:E)+SUMIF(entree!$E:$E,$A13,entree!I:I)-SUMIF(sortie!$F:$F,$A13,sortie!J:J)</f>
        <v>591192.56000000006</v>
      </c>
    </row>
    <row r="14" spans="1:8" x14ac:dyDescent="0.25">
      <c r="A14" t="s">
        <v>63</v>
      </c>
      <c r="B14" t="s">
        <v>12</v>
      </c>
      <c r="C14">
        <f>SUMIF('stock initial'!A:A,A14,'stock initial'!C:C)+SUMIF(entree!E:E,A14,entree!G:G)-SUMIF(sortie!F:F,A14,sortie!H:H)</f>
        <v>168</v>
      </c>
      <c r="D14" s="2">
        <f t="shared" si="0"/>
        <v>706.92511904761909</v>
      </c>
      <c r="E14" s="5">
        <f>SUMIF('stock initial'!$A:$A,$A14,'stock initial'!E:E)+SUMIF(entree!$E:$E,$A14,entree!I:I)-SUMIF(sortie!$F:$F,$A14,sortie!J:J)</f>
        <v>118763.42</v>
      </c>
    </row>
    <row r="15" spans="1:8" x14ac:dyDescent="0.25">
      <c r="A15" t="s">
        <v>64</v>
      </c>
      <c r="B15" t="s">
        <v>13</v>
      </c>
      <c r="C15">
        <f>SUMIF('stock initial'!A:A,A15,'stock initial'!C:C)+SUMIF(entree!E:E,A15,entree!G:G)-SUMIF(sortie!F:F,A15,sortie!H:H)</f>
        <v>37</v>
      </c>
      <c r="D15" s="2">
        <f t="shared" si="0"/>
        <v>2176.5372972972973</v>
      </c>
      <c r="E15" s="5">
        <f>SUMIF('stock initial'!$A:$A,$A15,'stock initial'!E:E)+SUMIF(entree!$E:$E,$A15,entree!I:I)-SUMIF(sortie!$F:$F,$A15,sortie!J:J)</f>
        <v>80531.88</v>
      </c>
    </row>
    <row r="16" spans="1:8" x14ac:dyDescent="0.25">
      <c r="A16" t="s">
        <v>65</v>
      </c>
      <c r="B16" t="s">
        <v>14</v>
      </c>
      <c r="C16">
        <f>SUMIF('stock initial'!A:A,A16,'stock initial'!C:C)+SUMIF(entree!E:E,A16,entree!G:G)-SUMIF(sortie!F:F,A16,sortie!H:H)</f>
        <v>187</v>
      </c>
      <c r="D16" s="2">
        <f t="shared" si="0"/>
        <v>2175.1093048128341</v>
      </c>
      <c r="E16" s="5">
        <f>SUMIF('stock initial'!$A:$A,$A16,'stock initial'!E:E)+SUMIF(entree!$E:$E,$A16,entree!I:I)-SUMIF(sortie!$F:$F,$A16,sortie!J:J)</f>
        <v>406745.44</v>
      </c>
    </row>
    <row r="17" spans="1:5" x14ac:dyDescent="0.25">
      <c r="A17" t="s">
        <v>66</v>
      </c>
      <c r="B17" t="s">
        <v>15</v>
      </c>
      <c r="C17">
        <f>SUMIF('stock initial'!A:A,A17,'stock initial'!C:C)+SUMIF(entree!E:E,A17,entree!G:G)-SUMIF(sortie!F:F,A17,sortie!H:H)</f>
        <v>25</v>
      </c>
      <c r="D17" s="2">
        <f t="shared" si="0"/>
        <v>603</v>
      </c>
      <c r="E17" s="5">
        <f>SUMIF('stock initial'!$A:$A,$A17,'stock initial'!E:E)+SUMIF(entree!$E:$E,$A17,entree!I:I)-SUMIF(sortie!$F:$F,$A17,sortie!J:J)</f>
        <v>15075</v>
      </c>
    </row>
    <row r="18" spans="1:5" x14ac:dyDescent="0.25">
      <c r="A18" t="s">
        <v>67</v>
      </c>
      <c r="B18" t="s">
        <v>16</v>
      </c>
      <c r="C18">
        <f>SUMIF('stock initial'!A:A,A18,'stock initial'!C:C)+SUMIF(entree!E:E,A18,entree!G:G)-SUMIF(sortie!F:F,A18,sortie!H:H)</f>
        <v>123</v>
      </c>
      <c r="D18" s="2">
        <f t="shared" si="0"/>
        <v>2175.6804878048783</v>
      </c>
      <c r="E18" s="5">
        <f>SUMIF('stock initial'!$A:$A,$A18,'stock initial'!E:E)+SUMIF(entree!$E:$E,$A18,entree!I:I)-SUMIF(sortie!$F:$F,$A18,sortie!J:J)</f>
        <v>267608.7</v>
      </c>
    </row>
    <row r="19" spans="1:5" x14ac:dyDescent="0.25">
      <c r="A19" t="s">
        <v>68</v>
      </c>
      <c r="B19" t="s">
        <v>17</v>
      </c>
      <c r="C19">
        <f>SUMIF('stock initial'!A:A,A19,'stock initial'!C:C)+SUMIF(entree!E:E,A19,entree!G:G)-SUMIF(sortie!F:F,A19,sortie!H:H)</f>
        <v>80</v>
      </c>
      <c r="D19" s="2">
        <f t="shared" si="0"/>
        <v>1121.81375</v>
      </c>
      <c r="E19" s="5">
        <f>SUMIF('stock initial'!$A:$A,$A19,'stock initial'!E:E)+SUMIF(entree!$E:$E,$A19,entree!I:I)-SUMIF(sortie!$F:$F,$A19,sortie!J:J)</f>
        <v>89745.1</v>
      </c>
    </row>
    <row r="20" spans="1:5" x14ac:dyDescent="0.25">
      <c r="A20" t="s">
        <v>69</v>
      </c>
      <c r="B20" t="s">
        <v>18</v>
      </c>
      <c r="C20">
        <f>SUMIF('stock initial'!A:A,A20,'stock initial'!C:C)+SUMIF(entree!E:E,A20,entree!G:G)-SUMIF(sortie!F:F,A20,sortie!H:H)</f>
        <v>93</v>
      </c>
      <c r="D20" s="2">
        <f t="shared" si="0"/>
        <v>2406.0116129032258</v>
      </c>
      <c r="E20" s="5">
        <f>SUMIF('stock initial'!$A:$A,$A20,'stock initial'!E:E)+SUMIF(entree!$E:$E,$A20,entree!I:I)-SUMIF(sortie!$F:$F,$A20,sortie!J:J)</f>
        <v>223759.08000000002</v>
      </c>
    </row>
    <row r="21" spans="1:5" x14ac:dyDescent="0.25">
      <c r="A21" t="s">
        <v>70</v>
      </c>
      <c r="B21" t="s">
        <v>19</v>
      </c>
      <c r="C21">
        <f>SUMIF('stock initial'!A:A,A21,'stock initial'!C:C)+SUMIF(entree!E:E,A21,entree!G:G)-SUMIF(sortie!F:F,A21,sortie!H:H)</f>
        <v>50</v>
      </c>
      <c r="D21" s="2">
        <f t="shared" si="0"/>
        <v>1994.1532</v>
      </c>
      <c r="E21" s="5">
        <f>SUMIF('stock initial'!$A:$A,$A21,'stock initial'!E:E)+SUMIF(entree!$E:$E,$A21,entree!I:I)-SUMIF(sortie!$F:$F,$A21,sortie!J:J)</f>
        <v>99707.66</v>
      </c>
    </row>
    <row r="22" spans="1:5" x14ac:dyDescent="0.25">
      <c r="A22" t="s">
        <v>71</v>
      </c>
      <c r="B22" t="s">
        <v>20</v>
      </c>
      <c r="C22">
        <f>SUMIF('stock initial'!A:A,A22,'stock initial'!C:C)+SUMIF(entree!E:E,A22,entree!G:G)-SUMIF(sortie!F:F,A22,sortie!H:H)</f>
        <v>100</v>
      </c>
      <c r="D22" s="2">
        <f t="shared" si="0"/>
        <v>732.02399999999989</v>
      </c>
      <c r="E22" s="5">
        <f>SUMIF('stock initial'!$A:$A,$A22,'stock initial'!E:E)+SUMIF(entree!$E:$E,$A22,entree!I:I)-SUMIF(sortie!$F:$F,$A22,sortie!J:J)</f>
        <v>73202.399999999994</v>
      </c>
    </row>
    <row r="23" spans="1:5" x14ac:dyDescent="0.25">
      <c r="A23" t="s">
        <v>72</v>
      </c>
      <c r="B23" t="s">
        <v>21</v>
      </c>
      <c r="C23">
        <f>SUMIF('stock initial'!A:A,A23,'stock initial'!C:C)+SUMIF(entree!E:E,A23,entree!G:G)-SUMIF(sortie!F:F,A23,sortie!H:H)</f>
        <v>33</v>
      </c>
      <c r="D23" s="2">
        <f t="shared" si="0"/>
        <v>2131.9369696969698</v>
      </c>
      <c r="E23" s="5">
        <f>SUMIF('stock initial'!$A:$A,$A23,'stock initial'!E:E)+SUMIF(entree!$E:$E,$A23,entree!I:I)-SUMIF(sortie!$F:$F,$A23,sortie!J:J)</f>
        <v>70353.919999999998</v>
      </c>
    </row>
    <row r="24" spans="1:5" x14ac:dyDescent="0.25">
      <c r="A24" t="s">
        <v>73</v>
      </c>
      <c r="B24" t="s">
        <v>22</v>
      </c>
      <c r="C24">
        <f>SUMIF('stock initial'!A:A,A24,'stock initial'!C:C)+SUMIF(entree!E:E,A24,entree!G:G)-SUMIF(sortie!F:F,A24,sortie!H:H)</f>
        <v>26</v>
      </c>
      <c r="D24" s="2">
        <f t="shared" si="0"/>
        <v>1102.4030769230769</v>
      </c>
      <c r="E24" s="5">
        <f>SUMIF('stock initial'!$A:$A,$A24,'stock initial'!E:E)+SUMIF(entree!$E:$E,$A24,entree!I:I)-SUMIF(sortie!$F:$F,$A24,sortie!J:J)</f>
        <v>28662.48</v>
      </c>
    </row>
    <row r="25" spans="1:5" x14ac:dyDescent="0.25">
      <c r="A25" t="s">
        <v>74</v>
      </c>
      <c r="B25" t="s">
        <v>23</v>
      </c>
      <c r="C25">
        <f>SUMIF('stock initial'!A:A,A25,'stock initial'!C:C)+SUMIF(entree!E:E,A25,entree!G:G)-SUMIF(sortie!F:F,A25,sortie!H:H)</f>
        <v>112</v>
      </c>
      <c r="D25" s="2">
        <f t="shared" si="0"/>
        <v>1680.03</v>
      </c>
      <c r="E25" s="5">
        <f>SUMIF('stock initial'!$A:$A,$A25,'stock initial'!E:E)+SUMIF(entree!$E:$E,$A25,entree!I:I)-SUMIF(sortie!$F:$F,$A25,sortie!J:J)</f>
        <v>188163.36</v>
      </c>
    </row>
    <row r="26" spans="1:5" x14ac:dyDescent="0.25">
      <c r="A26" t="s">
        <v>75</v>
      </c>
      <c r="B26" t="s">
        <v>24</v>
      </c>
      <c r="C26">
        <f>SUMIF('stock initial'!A:A,A26,'stock initial'!C:C)+SUMIF(entree!E:E,A26,entree!G:G)-SUMIF(sortie!F:F,A26,sortie!H:H)</f>
        <v>102</v>
      </c>
      <c r="D26" s="2">
        <f t="shared" si="0"/>
        <v>2610.686666666667</v>
      </c>
      <c r="E26" s="5">
        <f>SUMIF('stock initial'!$A:$A,$A26,'stock initial'!E:E)+SUMIF(entree!$E:$E,$A26,entree!I:I)-SUMIF(sortie!$F:$F,$A26,sortie!J:J)</f>
        <v>266290.04000000004</v>
      </c>
    </row>
    <row r="27" spans="1:5" x14ac:dyDescent="0.25">
      <c r="A27" t="s">
        <v>76</v>
      </c>
      <c r="B27" t="s">
        <v>25</v>
      </c>
      <c r="C27">
        <f>SUMIF('stock initial'!A:A,A27,'stock initial'!C:C)+SUMIF(entree!E:E,A27,entree!G:G)-SUMIF(sortie!F:F,A27,sortie!H:H)</f>
        <v>68</v>
      </c>
      <c r="D27" s="2">
        <f t="shared" si="0"/>
        <v>1415</v>
      </c>
      <c r="E27" s="5">
        <f>SUMIF('stock initial'!$A:$A,$A27,'stock initial'!E:E)+SUMIF(entree!$E:$E,$A27,entree!I:I)-SUMIF(sortie!$F:$F,$A27,sortie!J:J)</f>
        <v>96220</v>
      </c>
    </row>
    <row r="28" spans="1:5" x14ac:dyDescent="0.25">
      <c r="A28" t="s">
        <v>77</v>
      </c>
      <c r="B28" t="s">
        <v>26</v>
      </c>
      <c r="C28">
        <f>SUMIF('stock initial'!A:A,A28,'stock initial'!C:C)+SUMIF(entree!E:E,A28,entree!G:G)-SUMIF(sortie!F:F,A28,sortie!H:H)</f>
        <v>22</v>
      </c>
      <c r="D28" s="2">
        <f t="shared" si="0"/>
        <v>1364</v>
      </c>
      <c r="E28" s="5">
        <f>SUMIF('stock initial'!$A:$A,$A28,'stock initial'!E:E)+SUMIF(entree!$E:$E,$A28,entree!I:I)-SUMIF(sortie!$F:$F,$A28,sortie!J:J)</f>
        <v>30008</v>
      </c>
    </row>
    <row r="29" spans="1:5" x14ac:dyDescent="0.25">
      <c r="A29" t="s">
        <v>78</v>
      </c>
      <c r="B29" t="s">
        <v>27</v>
      </c>
      <c r="C29">
        <f>SUMIF('stock initial'!A:A,A29,'stock initial'!C:C)+SUMIF(entree!E:E,A29,entree!G:G)-SUMIF(sortie!F:F,A29,sortie!H:H)</f>
        <v>140</v>
      </c>
      <c r="D29" s="2">
        <f t="shared" si="0"/>
        <v>1861.86</v>
      </c>
      <c r="E29" s="5">
        <f>SUMIF('stock initial'!$A:$A,$A29,'stock initial'!E:E)+SUMIF(entree!$E:$E,$A29,entree!I:I)-SUMIF(sortie!$F:$F,$A29,sortie!J:J)</f>
        <v>260660.4</v>
      </c>
    </row>
    <row r="30" spans="1:5" x14ac:dyDescent="0.25">
      <c r="A30" t="s">
        <v>79</v>
      </c>
      <c r="B30" t="s">
        <v>28</v>
      </c>
      <c r="C30">
        <f>SUMIF('stock initial'!A:A,A30,'stock initial'!C:C)+SUMIF(entree!E:E,A30,entree!G:G)-SUMIF(sortie!F:F,A30,sortie!H:H)</f>
        <v>49</v>
      </c>
      <c r="D30" s="2">
        <f t="shared" si="0"/>
        <v>2164.6836734693879</v>
      </c>
      <c r="E30" s="5">
        <f>SUMIF('stock initial'!$A:$A,$A30,'stock initial'!E:E)+SUMIF(entree!$E:$E,$A30,entree!I:I)-SUMIF(sortie!$F:$F,$A30,sortie!J:J)</f>
        <v>106069.5</v>
      </c>
    </row>
    <row r="31" spans="1:5" x14ac:dyDescent="0.25">
      <c r="A31" t="s">
        <v>80</v>
      </c>
      <c r="B31" t="s">
        <v>29</v>
      </c>
      <c r="C31">
        <f>SUMIF('stock initial'!A:A,A31,'stock initial'!C:C)+SUMIF(entree!E:E,A31,entree!G:G)-SUMIF(sortie!F:F,A31,sortie!H:H)</f>
        <v>174</v>
      </c>
      <c r="D31" s="2">
        <f t="shared" si="0"/>
        <v>2284.312068965517</v>
      </c>
      <c r="E31" s="5">
        <f>SUMIF('stock initial'!$A:$A,$A31,'stock initial'!E:E)+SUMIF(entree!$E:$E,$A31,entree!I:I)-SUMIF(sortie!$F:$F,$A31,sortie!J:J)</f>
        <v>397470.3</v>
      </c>
    </row>
    <row r="32" spans="1:5" x14ac:dyDescent="0.25">
      <c r="A32" t="s">
        <v>81</v>
      </c>
      <c r="B32" t="s">
        <v>31</v>
      </c>
      <c r="C32">
        <f>SUMIF('stock initial'!A:A,A32,'stock initial'!C:C)+SUMIF(entree!E:E,A32,entree!G:G)-SUMIF(sortie!F:F,A32,sortie!H:H)</f>
        <v>51</v>
      </c>
      <c r="D32" s="2">
        <f t="shared" si="0"/>
        <v>2088.5733333333333</v>
      </c>
      <c r="E32" s="5">
        <f>SUMIF('stock initial'!$A:$A,$A32,'stock initial'!E:E)+SUMIF(entree!$E:$E,$A32,entree!I:I)-SUMIF(sortie!$F:$F,$A32,sortie!J:J)</f>
        <v>106517.23999999999</v>
      </c>
    </row>
    <row r="33" spans="1:5" x14ac:dyDescent="0.25">
      <c r="A33" t="s">
        <v>82</v>
      </c>
      <c r="B33" t="s">
        <v>32</v>
      </c>
      <c r="C33">
        <f>SUMIF('stock initial'!A:A,A33,'stock initial'!C:C)+SUMIF(entree!E:E,A33,entree!G:G)-SUMIF(sortie!F:F,A33,sortie!H:H)</f>
        <v>181</v>
      </c>
      <c r="D33" s="2">
        <f t="shared" si="0"/>
        <v>565.81160220994468</v>
      </c>
      <c r="E33" s="5">
        <f>SUMIF('stock initial'!$A:$A,$A33,'stock initial'!E:E)+SUMIF(entree!$E:$E,$A33,entree!I:I)-SUMIF(sortie!$F:$F,$A33,sortie!J:J)</f>
        <v>102411.9</v>
      </c>
    </row>
    <row r="34" spans="1:5" x14ac:dyDescent="0.25">
      <c r="A34" t="s">
        <v>83</v>
      </c>
      <c r="B34" t="s">
        <v>33</v>
      </c>
      <c r="C34">
        <f>SUMIF('stock initial'!A:A,A34,'stock initial'!C:C)+SUMIF(entree!E:E,A34,entree!G:G)-SUMIF(sortie!F:F,A34,sortie!H:H)</f>
        <v>101</v>
      </c>
      <c r="D34" s="2">
        <f t="shared" ref="D34:D51" si="1">E34/C34</f>
        <v>1370.0940594059407</v>
      </c>
      <c r="E34" s="5">
        <f>SUMIF('stock initial'!$A:$A,$A34,'stock initial'!E:E)+SUMIF(entree!$E:$E,$A34,entree!I:I)-SUMIF(sortie!$F:$F,$A34,sortie!J:J)</f>
        <v>138379.5</v>
      </c>
    </row>
    <row r="35" spans="1:5" x14ac:dyDescent="0.25">
      <c r="A35" t="s">
        <v>84</v>
      </c>
      <c r="B35" t="s">
        <v>34</v>
      </c>
      <c r="C35">
        <f>SUMIF('stock initial'!A:A,A35,'stock initial'!C:C)+SUMIF(entree!E:E,A35,entree!G:G)-SUMIF(sortie!F:F,A35,sortie!H:H)</f>
        <v>218</v>
      </c>
      <c r="D35" s="2">
        <f t="shared" si="1"/>
        <v>2384.1601834862381</v>
      </c>
      <c r="E35" s="5">
        <f>SUMIF('stock initial'!$A:$A,$A35,'stock initial'!E:E)+SUMIF(entree!$E:$E,$A35,entree!I:I)-SUMIF(sortie!$F:$F,$A35,sortie!J:J)</f>
        <v>519746.91999999993</v>
      </c>
    </row>
    <row r="36" spans="1:5" x14ac:dyDescent="0.25">
      <c r="A36" t="s">
        <v>85</v>
      </c>
      <c r="B36" t="s">
        <v>35</v>
      </c>
      <c r="C36">
        <f>SUMIF('stock initial'!A:A,A36,'stock initial'!C:C)+SUMIF(entree!E:E,A36,entree!G:G)-SUMIF(sortie!F:F,A36,sortie!H:H)</f>
        <v>102</v>
      </c>
      <c r="D36" s="2">
        <f t="shared" si="1"/>
        <v>2916.6611764705881</v>
      </c>
      <c r="E36" s="5">
        <f>SUMIF('stock initial'!$A:$A,$A36,'stock initial'!E:E)+SUMIF(entree!$E:$E,$A36,entree!I:I)-SUMIF(sortie!$F:$F,$A36,sortie!J:J)</f>
        <v>297499.44</v>
      </c>
    </row>
    <row r="37" spans="1:5" x14ac:dyDescent="0.25">
      <c r="A37" t="s">
        <v>86</v>
      </c>
      <c r="B37" t="s">
        <v>36</v>
      </c>
      <c r="C37">
        <f>SUMIF('stock initial'!A:A,A37,'stock initial'!C:C)+SUMIF(entree!E:E,A37,entree!G:G)-SUMIF(sortie!F:F,A37,sortie!H:H)</f>
        <v>121</v>
      </c>
      <c r="D37" s="2">
        <f t="shared" si="1"/>
        <v>734.49785123966944</v>
      </c>
      <c r="E37" s="5">
        <f>SUMIF('stock initial'!$A:$A,$A37,'stock initial'!E:E)+SUMIF(entree!$E:$E,$A37,entree!I:I)-SUMIF(sortie!$F:$F,$A37,sortie!J:J)</f>
        <v>88874.240000000005</v>
      </c>
    </row>
    <row r="38" spans="1:5" x14ac:dyDescent="0.25">
      <c r="A38" t="s">
        <v>87</v>
      </c>
      <c r="B38" t="s">
        <v>37</v>
      </c>
      <c r="C38">
        <f>SUMIF('stock initial'!A:A,A38,'stock initial'!C:C)+SUMIF(entree!E:E,A38,entree!G:G)-SUMIF(sortie!F:F,A38,sortie!H:H)</f>
        <v>220</v>
      </c>
      <c r="D38" s="2">
        <f t="shared" si="1"/>
        <v>1446.469818181818</v>
      </c>
      <c r="E38" s="5">
        <f>SUMIF('stock initial'!$A:$A,$A38,'stock initial'!E:E)+SUMIF(entree!$E:$E,$A38,entree!I:I)-SUMIF(sortie!$F:$F,$A38,sortie!J:J)</f>
        <v>318223.35999999999</v>
      </c>
    </row>
    <row r="39" spans="1:5" x14ac:dyDescent="0.25">
      <c r="A39" t="s">
        <v>88</v>
      </c>
      <c r="B39" t="s">
        <v>38</v>
      </c>
      <c r="C39">
        <f>SUMIF('stock initial'!A:A,A39,'stock initial'!C:C)+SUMIF(entree!E:E,A39,entree!G:G)-SUMIF(sortie!F:F,A39,sortie!H:H)</f>
        <v>61</v>
      </c>
      <c r="D39" s="2">
        <f t="shared" si="1"/>
        <v>980.77377049180325</v>
      </c>
      <c r="E39" s="5">
        <f>SUMIF('stock initial'!$A:$A,$A39,'stock initial'!E:E)+SUMIF(entree!$E:$E,$A39,entree!I:I)-SUMIF(sortie!$F:$F,$A39,sortie!J:J)</f>
        <v>59827.199999999997</v>
      </c>
    </row>
    <row r="40" spans="1:5" x14ac:dyDescent="0.25">
      <c r="A40" t="s">
        <v>89</v>
      </c>
      <c r="B40" t="s">
        <v>39</v>
      </c>
      <c r="C40">
        <f>SUMIF('stock initial'!A:A,A40,'stock initial'!C:C)+SUMIF(entree!E:E,A40,entree!G:G)-SUMIF(sortie!F:F,A40,sortie!H:H)</f>
        <v>44</v>
      </c>
      <c r="D40" s="2">
        <f t="shared" si="1"/>
        <v>703.17795454545455</v>
      </c>
      <c r="E40" s="5">
        <f>SUMIF('stock initial'!$A:$A,$A40,'stock initial'!E:E)+SUMIF(entree!$E:$E,$A40,entree!I:I)-SUMIF(sortie!$F:$F,$A40,sortie!J:J)</f>
        <v>30939.83</v>
      </c>
    </row>
    <row r="41" spans="1:5" x14ac:dyDescent="0.25">
      <c r="A41" t="s">
        <v>90</v>
      </c>
      <c r="B41" t="s">
        <v>40</v>
      </c>
      <c r="C41">
        <f>SUMIF('stock initial'!A:A,A41,'stock initial'!C:C)+SUMIF(entree!E:E,A41,entree!G:G)-SUMIF(sortie!F:F,A41,sortie!H:H)</f>
        <v>164</v>
      </c>
      <c r="D41" s="2">
        <f t="shared" si="1"/>
        <v>2035.9521341463417</v>
      </c>
      <c r="E41" s="5">
        <f>SUMIF('stock initial'!$A:$A,$A41,'stock initial'!E:E)+SUMIF(entree!$E:$E,$A41,entree!I:I)-SUMIF(sortie!$F:$F,$A41,sortie!J:J)</f>
        <v>333896.15000000002</v>
      </c>
    </row>
    <row r="42" spans="1:5" x14ac:dyDescent="0.25">
      <c r="A42" t="s">
        <v>91</v>
      </c>
      <c r="B42" t="s">
        <v>41</v>
      </c>
      <c r="C42">
        <f>SUMIF('stock initial'!A:A,A42,'stock initial'!C:C)+SUMIF(entree!E:E,A42,entree!G:G)-SUMIF(sortie!F:F,A42,sortie!H:H)</f>
        <v>178</v>
      </c>
      <c r="D42" s="2">
        <f t="shared" si="1"/>
        <v>2376.7056179775282</v>
      </c>
      <c r="E42" s="5">
        <f>SUMIF('stock initial'!$A:$A,$A42,'stock initial'!E:E)+SUMIF(entree!$E:$E,$A42,entree!I:I)-SUMIF(sortie!$F:$F,$A42,sortie!J:J)</f>
        <v>423053.6</v>
      </c>
    </row>
    <row r="43" spans="1:5" x14ac:dyDescent="0.25">
      <c r="A43" t="s">
        <v>92</v>
      </c>
      <c r="B43" t="s">
        <v>42</v>
      </c>
      <c r="C43">
        <f>SUMIF('stock initial'!A:A,A43,'stock initial'!C:C)+SUMIF(entree!E:E,A43,entree!G:G)-SUMIF(sortie!F:F,A43,sortie!H:H)</f>
        <v>151</v>
      </c>
      <c r="D43" s="2">
        <f t="shared" si="1"/>
        <v>1551</v>
      </c>
      <c r="E43" s="5">
        <f>SUMIF('stock initial'!$A:$A,$A43,'stock initial'!E:E)+SUMIF(entree!$E:$E,$A43,entree!I:I)-SUMIF(sortie!$F:$F,$A43,sortie!J:J)</f>
        <v>234201</v>
      </c>
    </row>
    <row r="44" spans="1:5" x14ac:dyDescent="0.25">
      <c r="A44" t="s">
        <v>93</v>
      </c>
      <c r="B44" t="s">
        <v>43</v>
      </c>
      <c r="C44">
        <f>SUMIF('stock initial'!A:A,A44,'stock initial'!C:C)+SUMIF(entree!E:E,A44,entree!G:G)-SUMIF(sortie!F:F,A44,sortie!H:H)</f>
        <v>151</v>
      </c>
      <c r="D44" s="2">
        <f t="shared" si="1"/>
        <v>2067.265960264901</v>
      </c>
      <c r="E44" s="5">
        <f>SUMIF('stock initial'!$A:$A,$A44,'stock initial'!E:E)+SUMIF(entree!$E:$E,$A44,entree!I:I)-SUMIF(sortie!$F:$F,$A44,sortie!J:J)</f>
        <v>312157.16000000003</v>
      </c>
    </row>
    <row r="45" spans="1:5" x14ac:dyDescent="0.25">
      <c r="A45" t="s">
        <v>94</v>
      </c>
      <c r="B45" t="s">
        <v>44</v>
      </c>
      <c r="C45">
        <f>SUMIF('stock initial'!A:A,A45,'stock initial'!C:C)+SUMIF(entree!E:E,A45,entree!G:G)-SUMIF(sortie!F:F,A45,sortie!H:H)</f>
        <v>93</v>
      </c>
      <c r="D45" s="2">
        <f t="shared" si="1"/>
        <v>2704.3243010752685</v>
      </c>
      <c r="E45" s="5">
        <f>SUMIF('stock initial'!$A:$A,$A45,'stock initial'!E:E)+SUMIF(entree!$E:$E,$A45,entree!I:I)-SUMIF(sortie!$F:$F,$A45,sortie!J:J)</f>
        <v>251502.15999999997</v>
      </c>
    </row>
    <row r="46" spans="1:5" x14ac:dyDescent="0.25">
      <c r="A46" t="s">
        <v>95</v>
      </c>
      <c r="B46" t="s">
        <v>45</v>
      </c>
      <c r="C46">
        <f>SUMIF('stock initial'!A:A,A46,'stock initial'!C:C)+SUMIF(entree!E:E,A46,entree!G:G)-SUMIF(sortie!F:F,A46,sortie!H:H)</f>
        <v>126</v>
      </c>
      <c r="D46" s="2">
        <f t="shared" si="1"/>
        <v>873.54634920634919</v>
      </c>
      <c r="E46" s="5">
        <f>SUMIF('stock initial'!$A:$A,$A46,'stock initial'!E:E)+SUMIF(entree!$E:$E,$A46,entree!I:I)-SUMIF(sortie!$F:$F,$A46,sortie!J:J)</f>
        <v>110066.84</v>
      </c>
    </row>
    <row r="47" spans="1:5" x14ac:dyDescent="0.25">
      <c r="A47" t="s">
        <v>96</v>
      </c>
      <c r="B47" t="s">
        <v>46</v>
      </c>
      <c r="C47">
        <f>SUMIF('stock initial'!A:A,A47,'stock initial'!C:C)+SUMIF(entree!E:E,A47,entree!G:G)-SUMIF(sortie!F:F,A47,sortie!H:H)</f>
        <v>77</v>
      </c>
      <c r="D47" s="2">
        <f t="shared" si="1"/>
        <v>1144.6696103896104</v>
      </c>
      <c r="E47" s="5">
        <f>SUMIF('stock initial'!$A:$A,$A47,'stock initial'!E:E)+SUMIF(entree!$E:$E,$A47,entree!I:I)-SUMIF(sortie!$F:$F,$A47,sortie!J:J)</f>
        <v>88139.56</v>
      </c>
    </row>
    <row r="48" spans="1:5" x14ac:dyDescent="0.25">
      <c r="A48" t="s">
        <v>97</v>
      </c>
      <c r="B48" t="s">
        <v>47</v>
      </c>
      <c r="C48">
        <f>SUMIF('stock initial'!A:A,A48,'stock initial'!C:C)+SUMIF(entree!E:E,A48,entree!G:G)-SUMIF(sortie!F:F,A48,sortie!H:H)</f>
        <v>129</v>
      </c>
      <c r="D48" s="2">
        <f t="shared" si="1"/>
        <v>2612.9395348837211</v>
      </c>
      <c r="E48" s="5">
        <f>SUMIF('stock initial'!$A:$A,$A48,'stock initial'!E:E)+SUMIF(entree!$E:$E,$A48,entree!I:I)-SUMIF(sortie!$F:$F,$A48,sortie!J:J)</f>
        <v>337069.2</v>
      </c>
    </row>
    <row r="49" spans="1:5" x14ac:dyDescent="0.25">
      <c r="A49" t="s">
        <v>98</v>
      </c>
      <c r="B49" t="s">
        <v>48</v>
      </c>
      <c r="C49">
        <f>SUMIF('stock initial'!A:A,A49,'stock initial'!C:C)+SUMIF(entree!E:E,A49,entree!G:G)-SUMIF(sortie!F:F,A49,sortie!H:H)</f>
        <v>114</v>
      </c>
      <c r="D49" s="2">
        <f t="shared" si="1"/>
        <v>1762.4526315789474</v>
      </c>
      <c r="E49" s="5">
        <f>SUMIF('stock initial'!$A:$A,$A49,'stock initial'!E:E)+SUMIF(entree!$E:$E,$A49,entree!I:I)-SUMIF(sortie!$F:$F,$A49,sortie!J:J)</f>
        <v>200919.6</v>
      </c>
    </row>
    <row r="50" spans="1:5" x14ac:dyDescent="0.25">
      <c r="A50" t="s">
        <v>99</v>
      </c>
      <c r="B50" t="s">
        <v>49</v>
      </c>
      <c r="C50">
        <f>SUMIF('stock initial'!A:A,A50,'stock initial'!C:C)+SUMIF(entree!E:E,A50,entree!G:G)-SUMIF(sortie!F:F,A50,sortie!H:H)</f>
        <v>185</v>
      </c>
      <c r="D50" s="2">
        <f t="shared" si="1"/>
        <v>540.16540540540541</v>
      </c>
      <c r="E50" s="5">
        <f>SUMIF('stock initial'!$A:$A,$A50,'stock initial'!E:E)+SUMIF(entree!$E:$E,$A50,entree!I:I)-SUMIF(sortie!$F:$F,$A50,sortie!J:J)</f>
        <v>99930.6</v>
      </c>
    </row>
    <row r="51" spans="1:5" x14ac:dyDescent="0.25">
      <c r="A51" t="s">
        <v>100</v>
      </c>
      <c r="B51" t="s">
        <v>50</v>
      </c>
      <c r="C51">
        <f>SUMIF('stock initial'!A:A,A51,'stock initial'!C:C)+SUMIF(entree!E:E,A51,entree!G:G)-SUMIF(sortie!F:F,A51,sortie!H:H)</f>
        <v>158</v>
      </c>
      <c r="D51" s="2">
        <f t="shared" si="1"/>
        <v>1425.663417721519</v>
      </c>
      <c r="E51" s="5">
        <f>SUMIF('stock initial'!$A:$A,$A51,'stock initial'!E:E)+SUMIF(entree!$E:$E,$A51,entree!I:I)-SUMIF(sortie!$F:$F,$A51,sortie!J:J)</f>
        <v>225254.82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A1:J23"/>
  <sheetViews>
    <sheetView showGridLines="0" tabSelected="1" workbookViewId="0">
      <selection activeCell="E13" sqref="E13"/>
    </sheetView>
  </sheetViews>
  <sheetFormatPr baseColWidth="10" defaultRowHeight="15" x14ac:dyDescent="0.25"/>
  <cols>
    <col min="1" max="1" width="20.42578125" bestFit="1" customWidth="1"/>
    <col min="2" max="2" width="16.85546875" bestFit="1" customWidth="1"/>
    <col min="8" max="8" width="14.85546875" bestFit="1" customWidth="1"/>
    <col min="9" max="9" width="16.85546875" style="11" customWidth="1"/>
  </cols>
  <sheetData>
    <row r="1" spans="1:10" ht="22.5" customHeight="1" x14ac:dyDescent="0.25">
      <c r="A1" s="17" t="s">
        <v>307</v>
      </c>
      <c r="B1" s="18">
        <v>45658</v>
      </c>
    </row>
    <row r="2" spans="1:10" ht="24.75" customHeight="1" x14ac:dyDescent="0.25">
      <c r="A2" s="17" t="s">
        <v>308</v>
      </c>
      <c r="B2" s="18">
        <v>45688</v>
      </c>
      <c r="H2" s="1" t="s">
        <v>330</v>
      </c>
      <c r="I2" s="12" t="str">
        <f>"bonjour, voici un rapport du " &amp; TEXT(B1,"jj/mm/aaaa") &amp; " au : " &amp; TEXT(B2,"jj/mm/aaaa")</f>
        <v>bonjour, voici un rapport du 01/01/2025 au : 31/01/2025</v>
      </c>
    </row>
    <row r="4" spans="1:10" x14ac:dyDescent="0.25">
      <c r="H4" t="s">
        <v>316</v>
      </c>
      <c r="I4" s="11" t="s">
        <v>317</v>
      </c>
      <c r="J4" t="s">
        <v>318</v>
      </c>
    </row>
    <row r="5" spans="1:10" x14ac:dyDescent="0.25">
      <c r="H5" t="s">
        <v>332</v>
      </c>
      <c r="I5" s="11" t="s">
        <v>334</v>
      </c>
      <c r="J5" s="6"/>
    </row>
    <row r="6" spans="1:10" x14ac:dyDescent="0.25">
      <c r="A6" s="20" t="s">
        <v>331</v>
      </c>
      <c r="B6" s="20"/>
      <c r="H6" t="s">
        <v>333</v>
      </c>
      <c r="I6" s="11" t="s">
        <v>335</v>
      </c>
      <c r="J6" s="6"/>
    </row>
    <row r="7" spans="1:10" x14ac:dyDescent="0.25">
      <c r="A7" s="9" t="s">
        <v>312</v>
      </c>
      <c r="B7" s="14" t="str">
        <f>TEXT(SUMIFS(sortie!L:L,sortie!A:A,"&gt;=" &amp; B1,sortie!A:A,"&lt;=" &amp; B2,sortie!C:C,"vente"),"# ##")</f>
        <v>116 662</v>
      </c>
    </row>
    <row r="8" spans="1:10" x14ac:dyDescent="0.25">
      <c r="A8" s="10" t="s">
        <v>313</v>
      </c>
      <c r="B8" s="15" t="str">
        <f>TEXT(SUMIFS(sortie!J:J,sortie!A:A,"&gt;=" &amp; B1,sortie!A:A,"&lt;=" &amp; B2,sortie!C:C,"vente"),"# ##")</f>
        <v>106 569</v>
      </c>
    </row>
    <row r="9" spans="1:10" x14ac:dyDescent="0.25">
      <c r="A9" s="9" t="s">
        <v>314</v>
      </c>
      <c r="B9" s="14" t="str">
        <f>TEXT(B7-B8,"# ##")</f>
        <v>10 093</v>
      </c>
      <c r="E9" s="6"/>
    </row>
    <row r="10" spans="1:10" x14ac:dyDescent="0.25">
      <c r="A10" s="10" t="s">
        <v>315</v>
      </c>
      <c r="B10" s="15" t="str">
        <f>TEXT(SUMIFS(sortie!J:J,sortie!A:A,"&gt;=" &amp; B1,sortie!A:A,"&lt;=" &amp; B2,sortie!C:C,"conso interne"),"# ##")</f>
        <v>180 872</v>
      </c>
    </row>
    <row r="11" spans="1:10" x14ac:dyDescent="0.25">
      <c r="A11" s="9" t="s">
        <v>320</v>
      </c>
      <c r="B11" s="14" t="str">
        <f t="array" ref="B11">INDEX(sortie!G2:G2500, MATCH(MAX(SUMIFS(sortie!L2:L2500, sortie!G2:G2500, sortie!G2:G2500, sortie!A2:A2500, "&gt;="&amp;B1, sortie!A2:A2500, "&lt;="&amp;B2)), SUMIFS(sortie!L2:L2500, sortie!G2:G2500, sortie!G2:G2500, sortie!A2:A2500, "&gt;="&amp;B1, sortie!A2:A2500, "&lt;="&amp;B2), 0))</f>
        <v>Shorts homme</v>
      </c>
      <c r="F11" s="6"/>
    </row>
    <row r="12" spans="1:10" x14ac:dyDescent="0.25">
      <c r="A12" s="10" t="s">
        <v>336</v>
      </c>
      <c r="B12" s="15" t="str">
        <f>IF(B7&gt;0,TEXT(SUMIFS(sortie!L:L,sortie!A:A,"&gt;="&amp;B1,sortie!A:A,"&lt;="&amp;B2,sortie!C:C,"vente",sortie!G:G,recap!B11),"# ##") &amp; "/eq : " &amp; TEXT(SUMIFS(sortie!L:L,sortie!A:A,"&gt;="&amp;B1,sortie!A:A,"&lt;="&amp;B2,sortie!C:C,"vente",sortie!G:G,recap!B11)/B7,"#%") )</f>
        <v>22 254/eq : 19%</v>
      </c>
      <c r="E12" s="6"/>
    </row>
    <row r="13" spans="1:10" x14ac:dyDescent="0.25">
      <c r="A13" s="9" t="s">
        <v>337</v>
      </c>
      <c r="B13" s="14" t="str">
        <f t="array" ref="B13">INDEX(sortie!D2:D2500, MATCH(MAX(SUMIFS(sortie!L2:L2500, sortie!D2:D2500, sortie!D2:D2500, sortie!A2:A2500, "&gt;="&amp;B1, sortie!A2:A2500, "&lt;="&amp;B2)), SUMIFS(sortie!L2:L2500, sortie!D2:D2500, sortie!D2:D2500, sortie!A2:A2500, "&gt;="&amp;B1, sortie!A2:A2500, "&lt;="&amp;B2), 0))</f>
        <v>Client0004</v>
      </c>
    </row>
    <row r="14" spans="1:10" x14ac:dyDescent="0.25">
      <c r="A14" s="13" t="s">
        <v>338</v>
      </c>
      <c r="B14" s="19">
        <f>SUM('stock final'!E:E)</f>
        <v>9915215.6700000018</v>
      </c>
      <c r="C14" s="11"/>
      <c r="F14" s="16"/>
    </row>
    <row r="15" spans="1:10" x14ac:dyDescent="0.25">
      <c r="F15" s="6"/>
    </row>
    <row r="16" spans="1:10" x14ac:dyDescent="0.25">
      <c r="F16" s="6"/>
    </row>
    <row r="18" spans="6:6" x14ac:dyDescent="0.25">
      <c r="F18" s="6"/>
    </row>
    <row r="20" spans="6:6" x14ac:dyDescent="0.25">
      <c r="F20" s="6"/>
    </row>
    <row r="23" spans="6:6" x14ac:dyDescent="0.25">
      <c r="F23" s="6"/>
    </row>
  </sheetData>
  <mergeCells count="1">
    <mergeCell ref="A6:B6"/>
  </mergeCells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stock initial</vt:lpstr>
      <vt:lpstr>entree</vt:lpstr>
      <vt:lpstr>sortie</vt:lpstr>
      <vt:lpstr>stock final</vt:lpstr>
      <vt:lpstr>recap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Abderrahmane HERHIRA</dc:creator>
  <cp:lastModifiedBy>Abderrahmane HERHIRA</cp:lastModifiedBy>
  <dcterms:created xsi:type="dcterms:W3CDTF">2025-01-29T13:22:33Z</dcterms:created>
  <dcterms:modified xsi:type="dcterms:W3CDTF">2025-02-02T15:45:31Z</dcterms:modified>
</cp:coreProperties>
</file>