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Heri\GitHub\.Semester\Demography\03 ASDR\"/>
    </mc:Choice>
  </mc:AlternateContent>
  <xr:revisionPtr revIDLastSave="0" documentId="13_ncr:1_{B908498B-85E9-4BC4-A623-9BCF2E1FFCAC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G18" i="1"/>
  <c r="G21" i="1"/>
  <c r="G22" i="1"/>
  <c r="G24" i="1"/>
  <c r="G25" i="1"/>
  <c r="D11" i="1"/>
  <c r="H11" i="1" s="1"/>
  <c r="D12" i="1"/>
  <c r="H12" i="1" s="1"/>
  <c r="D13" i="1"/>
  <c r="H13" i="1" s="1"/>
  <c r="D14" i="1"/>
  <c r="G14" i="1" s="1"/>
  <c r="D15" i="1"/>
  <c r="H15" i="1" s="1"/>
  <c r="D16" i="1"/>
  <c r="G16" i="1" s="1"/>
  <c r="D17" i="1"/>
  <c r="H17" i="1" s="1"/>
  <c r="D18" i="1"/>
  <c r="H18" i="1" s="1"/>
  <c r="D19" i="1"/>
  <c r="G19" i="1" s="1"/>
  <c r="D20" i="1"/>
  <c r="H20" i="1" s="1"/>
  <c r="D21" i="1"/>
  <c r="H21" i="1" s="1"/>
  <c r="D22" i="1"/>
  <c r="H22" i="1" s="1"/>
  <c r="D23" i="1"/>
  <c r="G23" i="1" s="1"/>
  <c r="D24" i="1"/>
  <c r="H24" i="1" s="1"/>
  <c r="D25" i="1"/>
  <c r="H25" i="1" s="1"/>
  <c r="D26" i="1"/>
  <c r="G26" i="1" s="1"/>
  <c r="D27" i="1"/>
  <c r="G27" i="1" s="1"/>
  <c r="D28" i="1"/>
  <c r="H28" i="1" s="1"/>
  <c r="D10" i="1"/>
  <c r="G10" i="1" s="1"/>
  <c r="G13" i="1" l="1"/>
  <c r="G12" i="1"/>
  <c r="H10" i="1"/>
  <c r="G11" i="1"/>
  <c r="H19" i="1"/>
  <c r="G20" i="1"/>
  <c r="H16" i="1"/>
  <c r="H27" i="1"/>
  <c r="H26" i="1"/>
  <c r="H14" i="1"/>
  <c r="G17" i="1"/>
  <c r="H23" i="1"/>
  <c r="G28" i="1"/>
  <c r="G15" i="1"/>
  <c r="G29" i="1" s="1"/>
  <c r="E35" i="1" s="1"/>
  <c r="E36" i="1" s="1"/>
  <c r="E37" i="1" s="1"/>
  <c r="H29" i="1" l="1"/>
  <c r="F33" i="1"/>
  <c r="F35" i="1" s="1"/>
  <c r="F36" i="1" s="1"/>
  <c r="D38" i="1" l="1"/>
  <c r="F37" i="1"/>
  <c r="F29" i="1"/>
  <c r="F32" i="1" s="1"/>
  <c r="E29" i="1"/>
  <c r="E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User0</author>
  </authors>
  <commentList>
    <comment ref="D32" authorId="0" shapeId="0" xr:uid="{3045796D-048E-49F9-B05B-79F3D6400C81}">
      <text>
        <r>
          <rPr>
            <b/>
            <sz val="9"/>
            <color indexed="81"/>
            <rFont val="Tahoma"/>
            <family val="2"/>
          </rPr>
          <t>User0:</t>
        </r>
        <r>
          <rPr>
            <sz val="9"/>
            <color indexed="81"/>
            <rFont val="Tahoma"/>
            <family val="2"/>
          </rPr>
          <t xml:space="preserve">
This is also a given information</t>
        </r>
      </text>
    </comment>
  </commentList>
</comments>
</file>

<file path=xl/sharedStrings.xml><?xml version="1.0" encoding="utf-8"?>
<sst xmlns="http://schemas.openxmlformats.org/spreadsheetml/2006/main" count="63" uniqueCount="59">
  <si>
    <t>EEUU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</si>
  <si>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</si>
  <si>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</si>
  <si>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</si>
  <si>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</si>
  <si>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</si>
  <si>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</si>
  <si>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</si>
  <si>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</si>
  <si>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</si>
  <si>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</si>
  <si>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</si>
  <si>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</si>
  <si>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</si>
  <si>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</si>
  <si>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</si>
  <si>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</si>
  <si>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</si>
  <si>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CDR</t>
  </si>
  <si>
    <t>-</t>
  </si>
  <si>
    <t xml:space="preserve"> 2/1</t>
  </si>
  <si>
    <t>CDR_S2</t>
  </si>
  <si>
    <t xml:space="preserve"> 1-4</t>
  </si>
  <si>
    <t>0-1</t>
  </si>
  <si>
    <t>ASDRs (10^3)</t>
  </si>
  <si>
    <t>ASDRs</t>
  </si>
  <si>
    <t>Population (10^3)</t>
  </si>
  <si>
    <t>USA</t>
  </si>
  <si>
    <t>Age</t>
  </si>
  <si>
    <t>Expected deaths (10^3)</t>
  </si>
  <si>
    <t>Observed deaths (10^3)</t>
  </si>
  <si>
    <t>Diff. (%) respect to USA</t>
  </si>
  <si>
    <t>C1</t>
  </si>
  <si>
    <t>C2</t>
  </si>
  <si>
    <t>C3</t>
  </si>
  <si>
    <t>C4</t>
  </si>
  <si>
    <t>C5</t>
  </si>
  <si>
    <t>C6</t>
  </si>
  <si>
    <t>C7</t>
  </si>
  <si>
    <t>Dividing Row 2 by Row 1</t>
  </si>
  <si>
    <t>Multiplying Row 3 by the US CDR</t>
  </si>
  <si>
    <t xml:space="preserve">CDR in Japan is the lowest (7.6 per 1000, vs 9.5 and 11.4 per 1000 of USA and ELS, respectively).  </t>
  </si>
  <si>
    <t xml:space="preserve">The type 2 standardize rates show another version: now, mortality in the USA is the lowest, meaning that indeed, in the USA there were better living conditions at the time.  </t>
  </si>
  <si>
    <t xml:space="preserve">While Japan has a type 2 standardized rate 14% greater than that of the USA, the one from El Salvador is 112% greater than that in the USA.  </t>
  </si>
  <si>
    <t xml:space="preserve">Clearly, of all three, ELS had the worst living conditions at the time by far. </t>
  </si>
  <si>
    <t xml:space="preserve">Remarks: </t>
  </si>
  <si>
    <t>i)</t>
  </si>
  <si>
    <t>ii)</t>
  </si>
  <si>
    <t>iii)</t>
  </si>
  <si>
    <r>
      <rPr>
        <b/>
        <sz val="11"/>
        <color theme="1"/>
        <rFont val="Calibri"/>
        <family val="2"/>
        <scheme val="minor"/>
      </rPr>
      <t>Indirect (type 2) standardization.</t>
    </r>
    <r>
      <rPr>
        <sz val="11"/>
        <color theme="1"/>
        <rFont val="Calibri"/>
        <family val="2"/>
        <scheme val="minor"/>
      </rPr>
      <t xml:space="preserve"> In this example, we are given the observed total deaths in Japan and El Salvador (row 2 below), and the only other thing we have is their </t>
    </r>
    <r>
      <rPr>
        <b/>
        <i/>
        <sz val="11"/>
        <color theme="5"/>
        <rFont val="Calibri"/>
        <family val="2"/>
        <scheme val="minor"/>
      </rPr>
      <t xml:space="preserve">population structure </t>
    </r>
    <r>
      <rPr>
        <b/>
        <sz val="11"/>
        <color theme="1"/>
        <rFont val="Calibri"/>
        <family val="2"/>
        <scheme val="minor"/>
      </rPr>
      <t>(columns C4 and C5).</t>
    </r>
    <r>
      <rPr>
        <sz val="11"/>
        <color theme="1"/>
        <rFont val="Calibri"/>
        <family val="2"/>
        <scheme val="minor"/>
      </rPr>
      <t xml:space="preserve"> How can we fairly compare their mortality levels? For this, we are going to use the US as a third population (population</t>
    </r>
    <r>
      <rPr>
        <i/>
        <sz val="11"/>
        <color theme="1"/>
        <rFont val="Calibri"/>
        <family val="2"/>
        <scheme val="minor"/>
      </rPr>
      <t xml:space="preserve"> C)</t>
    </r>
    <r>
      <rPr>
        <sz val="11"/>
        <color theme="1"/>
        <rFont val="Calibri"/>
        <family val="2"/>
        <scheme val="minor"/>
      </rPr>
      <t xml:space="preserve">, </t>
    </r>
    <r>
      <rPr>
        <b/>
        <i/>
        <sz val="11"/>
        <color theme="9"/>
        <rFont val="Calibri"/>
        <family val="2"/>
        <scheme val="minor"/>
      </rPr>
      <t xml:space="preserve">of which we know the mortality structure </t>
    </r>
    <r>
      <rPr>
        <b/>
        <sz val="11"/>
        <color theme="1"/>
        <rFont val="Calibri"/>
        <family val="2"/>
        <scheme val="minor"/>
      </rPr>
      <t>(columns C2 (deaths per 1000 inhabitants) or C3 (deaths per 1 inhabitant) and its CDR</t>
    </r>
    <r>
      <rPr>
        <sz val="11"/>
        <color theme="1"/>
        <rFont val="Calibri"/>
        <family val="2"/>
        <scheme val="minor"/>
      </rPr>
      <t xml:space="preserve">. Now, we're going to calculate the (total) expected deaths in Japan (population A) and El Salvador (population B) (columns C6 and C7) under the mortality structure of the US. </t>
    </r>
  </si>
  <si>
    <t>Totals of columns C6 and C7 go here</t>
  </si>
  <si>
    <t xml:space="preserve">We know this information </t>
  </si>
  <si>
    <t>Ratio between J and ES</t>
  </si>
  <si>
    <t>JAPÓN</t>
  </si>
  <si>
    <t>EL SALVADOR</t>
  </si>
  <si>
    <t>La población de Japón es 14% mayor qu la de EEUU</t>
  </si>
  <si>
    <t>La población de EEUU es 14% mayor qu la de EEUU</t>
  </si>
  <si>
    <t xml:space="preserve">i.e., the mortality in El Salvador is 85% larger than that in Japan. </t>
  </si>
  <si>
    <t>Expected deaths (10^3) | Deaths on EEUU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</si>
</sst>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1" fontId="1" fillId="4" borderId="9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B7218C-D76C-450C-9E35-49C33B1607BA}" name="Table2" displayName="Table2" ref="B9:D28" totalsRowShown="0">
  <autoFilter ref="B9:D28" xr:uid="{D3B7218C-D76C-450C-9E35-49C33B1607BA}"/>
  <tableColumns count="3">
    <tableColumn id="1" xr3:uid="{74A1D160-CD4C-445D-A753-259F21865A3C}" name="Age" dataDxfId="14"/>
    <tableColumn id="2" xr3:uid="{3996DEC3-9AC7-475C-9D99-B55528E82A93}" name="ASDRs (10^3)" dataDxfId="13"/>
    <tableColumn id="3" xr3:uid="{B7594AA7-BFB7-4454-8BED-D9A95CF06C41}" name="ASDRs" dataDxfId="12">
      <calculatedColumnFormula>C10/1000</calculatedColumnFormula>
    </tableColumn>
  </tableColumns>
  <tableStyleInfo name="TableStyleMedium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680DA-8C61-4BF4-8DA1-7BAFB623B8DA}" name="Table3" displayName="Table3" ref="E9:E28" totalsRowShown="0" headerRowDxfId="9" dataDxfId="10">
  <autoFilter ref="E9:E28" xr:uid="{91C680DA-8C61-4BF4-8DA1-7BAFB623B8DA}"/>
  <tableColumns count="1">
    <tableColumn id="1" xr3:uid="{142F9F9E-C134-46FC-885C-22CC1FDF9C6E}" name="JAPÓ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1D90A2-2706-4693-A8DF-3088F0555EF1}" name="Table4" displayName="Table4" ref="F9:F28" totalsRowShown="0" headerRowDxfId="6" dataDxfId="7">
  <autoFilter ref="F9:F28" xr:uid="{BD1D90A2-2706-4693-A8DF-3088F0555EF1}"/>
  <tableColumns count="1">
    <tableColumn id="1" xr3:uid="{1C5AB853-2A8E-4549-B2F5-EB9184E06AE3}" name="EL SALVADOR" dataDxfId="8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3A8932-6D07-4E90-9210-4A056C115846}" name="Table5" displayName="Table5" ref="G9:G28" totalsRowShown="0" headerRowDxfId="3" dataDxfId="4">
  <autoFilter ref="G9:G28" xr:uid="{383A8932-6D07-4E90-9210-4A056C115846}"/>
  <tableColumns count="1">
    <tableColumn id="1" xr3:uid="{F351F64B-ADD4-4534-ABB1-EBBACA961A8C}" name="JAPÓN" dataDxfId="5">
      <calculatedColumnFormula>E10*D10</calculatedColumnFormula>
    </tableColumn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FD2947-F403-4282-844D-E86B7802F4A7}" name="Table6" displayName="Table6" ref="H9:H28" totalsRowShown="0" headerRowDxfId="0" dataDxfId="1">
  <autoFilter ref="H9:H28" xr:uid="{F7FD2947-F403-4282-844D-E86B7802F4A7}"/>
  <tableColumns count="1">
    <tableColumn id="1" xr3:uid="{B1A0C6F9-86C2-4CDC-9952-5140AA9BA6C0}" name="EL SALVADOR" dataDxfId="2">
      <calculatedColumnFormula>F10*D10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44"/>
  <sheetViews>
    <sheetView tabSelected="1" topLeftCell="C16" zoomScale="154" zoomScaleNormal="100" workbookViewId="0">
      <selection activeCell="E33" sqref="E33"/>
    </sheetView>
  </sheetViews>
  <sheetFormatPr defaultColWidth="24.90625" defaultRowHeight="14.5" x14ac:dyDescent="0.35"/>
  <cols>
    <col min="1" max="1" width="10.54296875" style="2" customWidth="1"/>
    <col min="2" max="16384" width="24.90625" style="2"/>
  </cols>
  <sheetData>
    <row r="2" spans="2:9" x14ac:dyDescent="0.35">
      <c r="C2" s="23" t="s">
        <v>49</v>
      </c>
      <c r="D2" s="24"/>
      <c r="E2" s="24"/>
      <c r="F2" s="24"/>
      <c r="G2" s="24"/>
      <c r="H2" s="24"/>
      <c r="I2" s="25"/>
    </row>
    <row r="3" spans="2:9" x14ac:dyDescent="0.35">
      <c r="C3" s="26"/>
      <c r="D3" s="27"/>
      <c r="E3" s="27"/>
      <c r="F3" s="27"/>
      <c r="G3" s="27"/>
      <c r="H3" s="27"/>
      <c r="I3" s="28"/>
    </row>
    <row r="4" spans="2:9" x14ac:dyDescent="0.35">
      <c r="C4" s="26"/>
      <c r="D4" s="27"/>
      <c r="E4" s="27"/>
      <c r="F4" s="27"/>
      <c r="G4" s="27"/>
      <c r="H4" s="27"/>
      <c r="I4" s="28"/>
    </row>
    <row r="5" spans="2:9" x14ac:dyDescent="0.35">
      <c r="C5" s="29"/>
      <c r="D5" s="30"/>
      <c r="E5" s="30"/>
      <c r="F5" s="30"/>
      <c r="G5" s="30"/>
      <c r="H5" s="30"/>
      <c r="I5" s="31"/>
    </row>
    <row r="7" spans="2:9" ht="15" customHeight="1" x14ac:dyDescent="0.35">
      <c r="B7" s="42" t="s">
        <v>32</v>
      </c>
      <c r="C7" s="42" t="s">
        <v>33</v>
      </c>
      <c r="D7" s="42" t="s">
        <v>34</v>
      </c>
      <c r="E7" s="43" t="s">
        <v>35</v>
      </c>
      <c r="F7" s="43" t="s">
        <v>36</v>
      </c>
      <c r="G7" s="43" t="s">
        <v>37</v>
      </c>
      <c r="H7" s="43" t="s">
        <v>38</v>
      </c>
    </row>
    <row r="8" spans="2:9" ht="15" customHeight="1" x14ac:dyDescent="0.35">
      <c r="B8" s="32">
        <v>1960</v>
      </c>
      <c r="C8" s="41" t="s">
        <v>27</v>
      </c>
      <c r="D8" s="41"/>
      <c r="E8" s="34" t="s">
        <v>26</v>
      </c>
      <c r="F8" s="34"/>
      <c r="G8" s="34" t="s">
        <v>58</v>
      </c>
      <c r="H8" s="34"/>
    </row>
    <row r="9" spans="2:9" ht="19.5" customHeight="1" x14ac:dyDescent="0.35">
      <c r="B9" s="32" t="s">
        <v>28</v>
      </c>
      <c r="C9" s="33" t="s">
        <v>24</v>
      </c>
      <c r="D9" s="35" t="s">
        <v>25</v>
      </c>
      <c r="E9" s="32" t="s">
        <v>53</v>
      </c>
      <c r="F9" s="32" t="s">
        <v>54</v>
      </c>
      <c r="G9" s="32" t="s">
        <v>53</v>
      </c>
      <c r="H9" s="32" t="s">
        <v>54</v>
      </c>
    </row>
    <row r="10" spans="2:9" x14ac:dyDescent="0.35">
      <c r="B10" s="36" t="s">
        <v>23</v>
      </c>
      <c r="C10" s="36">
        <v>27</v>
      </c>
      <c r="D10" s="37">
        <f>C10/1000</f>
        <v>2.7E-2</v>
      </c>
      <c r="E10" s="36">
        <v>1577</v>
      </c>
      <c r="F10" s="36">
        <v>97</v>
      </c>
      <c r="G10" s="38">
        <f>E10*D10</f>
        <v>42.579000000000001</v>
      </c>
      <c r="H10" s="38">
        <f>F10*D10</f>
        <v>2.6189999999999998</v>
      </c>
    </row>
    <row r="11" spans="2:9" x14ac:dyDescent="0.35">
      <c r="B11" s="39" t="s">
        <v>22</v>
      </c>
      <c r="C11" s="36">
        <v>1.1000000000000001</v>
      </c>
      <c r="D11" s="37">
        <f t="shared" ref="D11:D28" si="0">C11/1000</f>
        <v>1.1000000000000001E-3</v>
      </c>
      <c r="E11" s="36">
        <v>6268</v>
      </c>
      <c r="F11" s="36">
        <v>334</v>
      </c>
      <c r="G11" s="38">
        <f>E11*D11</f>
        <v>6.8948</v>
      </c>
      <c r="H11" s="38">
        <f>F11*D11</f>
        <v>0.3674</v>
      </c>
    </row>
    <row r="12" spans="2:9" x14ac:dyDescent="0.35">
      <c r="B12" s="39" t="s">
        <v>1</v>
      </c>
      <c r="C12" s="36">
        <v>0.5</v>
      </c>
      <c r="D12" s="37">
        <f t="shared" si="0"/>
        <v>5.0000000000000001E-4</v>
      </c>
      <c r="E12" s="36">
        <v>9205</v>
      </c>
      <c r="F12" s="36">
        <v>384</v>
      </c>
      <c r="G12" s="38">
        <f t="shared" ref="G12:G28" si="1">E12*D12</f>
        <v>4.6025</v>
      </c>
      <c r="H12" s="38">
        <f t="shared" ref="H12:H28" si="2">F12*D12</f>
        <v>0.192</v>
      </c>
    </row>
    <row r="13" spans="2:9" x14ac:dyDescent="0.35">
      <c r="B13" s="39" t="s">
        <v>2</v>
      </c>
      <c r="C13" s="36">
        <v>0.4</v>
      </c>
      <c r="D13" s="37">
        <f t="shared" si="0"/>
        <v>4.0000000000000002E-4</v>
      </c>
      <c r="E13" s="36">
        <v>11018</v>
      </c>
      <c r="F13" s="36">
        <v>309</v>
      </c>
      <c r="G13" s="38">
        <f t="shared" si="1"/>
        <v>4.4072000000000005</v>
      </c>
      <c r="H13" s="38">
        <f t="shared" si="2"/>
        <v>0.1236</v>
      </c>
    </row>
    <row r="14" spans="2:9" x14ac:dyDescent="0.35">
      <c r="B14" s="36" t="s">
        <v>3</v>
      </c>
      <c r="C14" s="36">
        <v>0.9</v>
      </c>
      <c r="D14" s="37">
        <f t="shared" si="0"/>
        <v>8.9999999999999998E-4</v>
      </c>
      <c r="E14" s="36">
        <v>9309</v>
      </c>
      <c r="F14" s="36">
        <v>242</v>
      </c>
      <c r="G14" s="38">
        <f t="shared" si="1"/>
        <v>8.3780999999999999</v>
      </c>
      <c r="H14" s="38">
        <f t="shared" si="2"/>
        <v>0.21779999999999999</v>
      </c>
    </row>
    <row r="15" spans="2:9" x14ac:dyDescent="0.35">
      <c r="B15" s="36" t="s">
        <v>4</v>
      </c>
      <c r="C15" s="36">
        <v>1.2</v>
      </c>
      <c r="D15" s="37">
        <f t="shared" si="0"/>
        <v>1.1999999999999999E-3</v>
      </c>
      <c r="E15" s="36">
        <v>8318</v>
      </c>
      <c r="F15" s="36">
        <v>215</v>
      </c>
      <c r="G15" s="38">
        <f t="shared" si="1"/>
        <v>9.9815999999999985</v>
      </c>
      <c r="H15" s="38">
        <f t="shared" si="2"/>
        <v>0.25799999999999995</v>
      </c>
    </row>
    <row r="16" spans="2:9" x14ac:dyDescent="0.35">
      <c r="B16" s="36" t="s">
        <v>5</v>
      </c>
      <c r="C16" s="36">
        <v>1.3</v>
      </c>
      <c r="D16" s="37">
        <f t="shared" si="0"/>
        <v>1.2999999999999999E-3</v>
      </c>
      <c r="E16" s="36">
        <v>8209</v>
      </c>
      <c r="F16" s="36">
        <v>173</v>
      </c>
      <c r="G16" s="38">
        <f t="shared" si="1"/>
        <v>10.6717</v>
      </c>
      <c r="H16" s="38">
        <f t="shared" si="2"/>
        <v>0.22489999999999999</v>
      </c>
    </row>
    <row r="17" spans="2:8" x14ac:dyDescent="0.35">
      <c r="B17" s="36" t="s">
        <v>6</v>
      </c>
      <c r="C17" s="36">
        <v>1.6</v>
      </c>
      <c r="D17" s="37">
        <f t="shared" si="0"/>
        <v>1.6000000000000001E-3</v>
      </c>
      <c r="E17" s="36">
        <v>7518</v>
      </c>
      <c r="F17" s="36">
        <v>151</v>
      </c>
      <c r="G17" s="38">
        <f t="shared" si="1"/>
        <v>12.0288</v>
      </c>
      <c r="H17" s="38">
        <f t="shared" si="2"/>
        <v>0.24160000000000001</v>
      </c>
    </row>
    <row r="18" spans="2:8" x14ac:dyDescent="0.35">
      <c r="B18" s="36" t="s">
        <v>7</v>
      </c>
      <c r="C18" s="36">
        <v>2.2999999999999998</v>
      </c>
      <c r="D18" s="37">
        <f t="shared" si="0"/>
        <v>2.3E-3</v>
      </c>
      <c r="E18" s="36">
        <v>6038</v>
      </c>
      <c r="F18" s="36">
        <v>139</v>
      </c>
      <c r="G18" s="38">
        <f t="shared" si="1"/>
        <v>13.8874</v>
      </c>
      <c r="H18" s="38">
        <f t="shared" si="2"/>
        <v>0.31969999999999998</v>
      </c>
    </row>
    <row r="19" spans="2:8" x14ac:dyDescent="0.35">
      <c r="B19" s="36" t="s">
        <v>8</v>
      </c>
      <c r="C19" s="36">
        <v>3.7</v>
      </c>
      <c r="D19" s="37">
        <f t="shared" si="0"/>
        <v>3.7000000000000002E-3</v>
      </c>
      <c r="E19" s="36">
        <v>5019</v>
      </c>
      <c r="F19" s="36">
        <v>112</v>
      </c>
      <c r="G19" s="38">
        <f t="shared" si="1"/>
        <v>18.5703</v>
      </c>
      <c r="H19" s="38">
        <f t="shared" si="2"/>
        <v>0.41439999999999999</v>
      </c>
    </row>
    <row r="20" spans="2:8" x14ac:dyDescent="0.35">
      <c r="B20" s="36" t="s">
        <v>9</v>
      </c>
      <c r="C20" s="36">
        <v>5.9</v>
      </c>
      <c r="D20" s="37">
        <f t="shared" si="0"/>
        <v>5.9000000000000007E-3</v>
      </c>
      <c r="E20" s="36">
        <v>4817</v>
      </c>
      <c r="F20" s="36">
        <v>90</v>
      </c>
      <c r="G20" s="38">
        <f t="shared" si="1"/>
        <v>28.420300000000005</v>
      </c>
      <c r="H20" s="38">
        <f t="shared" si="2"/>
        <v>0.53100000000000003</v>
      </c>
    </row>
    <row r="21" spans="2:8" x14ac:dyDescent="0.35">
      <c r="B21" s="36" t="s">
        <v>10</v>
      </c>
      <c r="C21" s="36">
        <v>9.4</v>
      </c>
      <c r="D21" s="37">
        <f t="shared" si="0"/>
        <v>9.4000000000000004E-3</v>
      </c>
      <c r="E21" s="36">
        <v>4201</v>
      </c>
      <c r="F21" s="36">
        <v>76</v>
      </c>
      <c r="G21" s="38">
        <f t="shared" si="1"/>
        <v>39.489400000000003</v>
      </c>
      <c r="H21" s="38">
        <f t="shared" si="2"/>
        <v>0.71440000000000003</v>
      </c>
    </row>
    <row r="22" spans="2:8" x14ac:dyDescent="0.35">
      <c r="B22" s="36" t="s">
        <v>11</v>
      </c>
      <c r="C22" s="36">
        <v>13.8</v>
      </c>
      <c r="D22" s="37">
        <f t="shared" si="0"/>
        <v>1.3800000000000002E-2</v>
      </c>
      <c r="E22" s="36">
        <v>3641</v>
      </c>
      <c r="F22" s="36">
        <v>51</v>
      </c>
      <c r="G22" s="38">
        <f t="shared" si="1"/>
        <v>50.245800000000003</v>
      </c>
      <c r="H22" s="38">
        <f t="shared" si="2"/>
        <v>0.70380000000000009</v>
      </c>
    </row>
    <row r="23" spans="2:8" x14ac:dyDescent="0.35">
      <c r="B23" s="36" t="s">
        <v>12</v>
      </c>
      <c r="C23" s="36">
        <v>21.5</v>
      </c>
      <c r="D23" s="37">
        <f t="shared" si="0"/>
        <v>2.1499999999999998E-2</v>
      </c>
      <c r="E23" s="36">
        <v>2932</v>
      </c>
      <c r="F23" s="36">
        <v>58</v>
      </c>
      <c r="G23" s="38">
        <f t="shared" si="1"/>
        <v>63.037999999999997</v>
      </c>
      <c r="H23" s="38">
        <f t="shared" si="2"/>
        <v>1.2469999999999999</v>
      </c>
    </row>
    <row r="24" spans="2:8" x14ac:dyDescent="0.35">
      <c r="B24" s="36" t="s">
        <v>13</v>
      </c>
      <c r="C24" s="36">
        <v>31.4</v>
      </c>
      <c r="D24" s="37">
        <f t="shared" si="0"/>
        <v>3.1399999999999997E-2</v>
      </c>
      <c r="E24" s="36">
        <v>2160</v>
      </c>
      <c r="F24" s="36">
        <v>29</v>
      </c>
      <c r="G24" s="38">
        <f t="shared" si="1"/>
        <v>67.823999999999998</v>
      </c>
      <c r="H24" s="38">
        <f t="shared" si="2"/>
        <v>0.91059999999999997</v>
      </c>
    </row>
    <row r="25" spans="2:8" x14ac:dyDescent="0.35">
      <c r="B25" s="36" t="s">
        <v>14</v>
      </c>
      <c r="C25" s="36">
        <v>47.2</v>
      </c>
      <c r="D25" s="37">
        <f t="shared" si="0"/>
        <v>4.7200000000000006E-2</v>
      </c>
      <c r="E25" s="36">
        <v>1564</v>
      </c>
      <c r="F25" s="36">
        <v>21</v>
      </c>
      <c r="G25" s="38">
        <f t="shared" si="1"/>
        <v>73.820800000000006</v>
      </c>
      <c r="H25" s="38">
        <f t="shared" si="2"/>
        <v>0.99120000000000008</v>
      </c>
    </row>
    <row r="26" spans="2:8" x14ac:dyDescent="0.35">
      <c r="B26" s="36" t="s">
        <v>15</v>
      </c>
      <c r="C26" s="36">
        <v>72</v>
      </c>
      <c r="D26" s="37">
        <f t="shared" si="0"/>
        <v>7.1999999999999995E-2</v>
      </c>
      <c r="E26" s="36">
        <v>955</v>
      </c>
      <c r="F26" s="36">
        <v>13</v>
      </c>
      <c r="G26" s="38">
        <f t="shared" si="1"/>
        <v>68.759999999999991</v>
      </c>
      <c r="H26" s="38">
        <f t="shared" si="2"/>
        <v>0.93599999999999994</v>
      </c>
    </row>
    <row r="27" spans="2:8" x14ac:dyDescent="0.35">
      <c r="B27" s="36" t="s">
        <v>16</v>
      </c>
      <c r="C27" s="36">
        <v>117.2</v>
      </c>
      <c r="D27" s="37">
        <f t="shared" si="0"/>
        <v>0.1172</v>
      </c>
      <c r="E27" s="36">
        <v>483</v>
      </c>
      <c r="F27" s="36">
        <v>9</v>
      </c>
      <c r="G27" s="38">
        <f t="shared" si="1"/>
        <v>56.607599999999998</v>
      </c>
      <c r="H27" s="38">
        <f t="shared" si="2"/>
        <v>1.0548</v>
      </c>
    </row>
    <row r="28" spans="2:8" x14ac:dyDescent="0.35">
      <c r="B28" s="36" t="s">
        <v>17</v>
      </c>
      <c r="C28" s="36">
        <v>198.6</v>
      </c>
      <c r="D28" s="37">
        <f t="shared" si="0"/>
        <v>0.1986</v>
      </c>
      <c r="E28" s="36">
        <v>188</v>
      </c>
      <c r="F28" s="36">
        <v>7</v>
      </c>
      <c r="G28" s="38">
        <f t="shared" si="1"/>
        <v>37.336799999999997</v>
      </c>
      <c r="H28" s="38">
        <f t="shared" si="2"/>
        <v>1.3902000000000001</v>
      </c>
    </row>
    <row r="29" spans="2:8" x14ac:dyDescent="0.35">
      <c r="B29" s="36"/>
      <c r="C29" s="36"/>
      <c r="D29" s="36"/>
      <c r="E29" s="32">
        <f>SUM(E10:E28)</f>
        <v>93420</v>
      </c>
      <c r="F29" s="32">
        <f>SUM(F10:F28)</f>
        <v>2510</v>
      </c>
      <c r="G29" s="40">
        <f>SUM(G10:G28)</f>
        <v>617.54410000000007</v>
      </c>
      <c r="H29" s="40">
        <f>SUM(H10:H28)</f>
        <v>13.4574</v>
      </c>
    </row>
    <row r="30" spans="2:8" ht="15" thickBot="1" x14ac:dyDescent="0.4"/>
    <row r="31" spans="2:8" x14ac:dyDescent="0.35">
      <c r="D31" s="5" t="s">
        <v>0</v>
      </c>
      <c r="E31" s="6" t="s">
        <v>53</v>
      </c>
      <c r="F31" s="7" t="s">
        <v>54</v>
      </c>
    </row>
    <row r="32" spans="2:8" x14ac:dyDescent="0.35">
      <c r="B32" s="2">
        <v>0</v>
      </c>
      <c r="C32" s="2" t="s">
        <v>18</v>
      </c>
      <c r="D32" s="11">
        <v>9.4999999999999998E-3</v>
      </c>
      <c r="E32" s="12">
        <f>E34/E29</f>
        <v>7.5679725968743313E-3</v>
      </c>
      <c r="F32" s="12">
        <f>F34/F29</f>
        <v>1.1354581673306772E-2</v>
      </c>
    </row>
    <row r="33" spans="2:9" x14ac:dyDescent="0.35">
      <c r="B33" s="2">
        <v>1</v>
      </c>
      <c r="C33" s="2" t="s">
        <v>29</v>
      </c>
      <c r="D33" s="13" t="s">
        <v>19</v>
      </c>
      <c r="E33" s="14">
        <f>G29</f>
        <v>617.54410000000007</v>
      </c>
      <c r="F33" s="19">
        <f>H29</f>
        <v>13.4574</v>
      </c>
      <c r="G33" s="4" t="s">
        <v>50</v>
      </c>
    </row>
    <row r="34" spans="2:9" x14ac:dyDescent="0.35">
      <c r="B34" s="2">
        <v>2</v>
      </c>
      <c r="C34" s="2" t="s">
        <v>30</v>
      </c>
      <c r="D34" s="13">
        <v>1712</v>
      </c>
      <c r="E34" s="11">
        <v>707</v>
      </c>
      <c r="F34" s="11">
        <v>28.5</v>
      </c>
      <c r="G34" s="4" t="s">
        <v>51</v>
      </c>
    </row>
    <row r="35" spans="2:9" x14ac:dyDescent="0.35">
      <c r="B35" s="2">
        <v>3</v>
      </c>
      <c r="C35" s="8" t="s">
        <v>20</v>
      </c>
      <c r="D35" s="13"/>
      <c r="E35" s="15">
        <f>E34/E33</f>
        <v>1.1448575089617081</v>
      </c>
      <c r="F35" s="15">
        <f>F34/F33</f>
        <v>2.1177939275045699</v>
      </c>
      <c r="G35" s="4" t="s">
        <v>39</v>
      </c>
      <c r="I35" s="2" t="s">
        <v>55</v>
      </c>
    </row>
    <row r="36" spans="2:9" x14ac:dyDescent="0.35">
      <c r="B36" s="2">
        <v>4</v>
      </c>
      <c r="C36" s="9" t="s">
        <v>21</v>
      </c>
      <c r="D36" s="13"/>
      <c r="E36" s="16">
        <f>E35*D32</f>
        <v>1.0876146335136228E-2</v>
      </c>
      <c r="F36" s="16">
        <f>F35*D32</f>
        <v>2.0119042311293411E-2</v>
      </c>
      <c r="G36" s="4" t="s">
        <v>40</v>
      </c>
      <c r="I36" s="2" t="s">
        <v>56</v>
      </c>
    </row>
    <row r="37" spans="2:9" x14ac:dyDescent="0.35">
      <c r="B37" s="2">
        <v>5</v>
      </c>
      <c r="C37" s="10" t="s">
        <v>31</v>
      </c>
      <c r="D37" s="13"/>
      <c r="E37" s="21">
        <f>100*(E36-D32)/D32</f>
        <v>14.485750896170819</v>
      </c>
      <c r="F37" s="22">
        <f>100*(F36-D32)/D32</f>
        <v>111.77939275045696</v>
      </c>
    </row>
    <row r="38" spans="2:9" x14ac:dyDescent="0.35">
      <c r="B38" s="2">
        <v>6</v>
      </c>
      <c r="C38" s="2" t="s">
        <v>52</v>
      </c>
      <c r="D38" s="20">
        <f>F36/E36</f>
        <v>1.8498318881842641</v>
      </c>
      <c r="E38" t="s">
        <v>57</v>
      </c>
    </row>
    <row r="39" spans="2:9" x14ac:dyDescent="0.35">
      <c r="B39" s="3"/>
    </row>
    <row r="40" spans="2:9" x14ac:dyDescent="0.35">
      <c r="B40" s="1" t="s">
        <v>45</v>
      </c>
    </row>
    <row r="41" spans="2:9" ht="15.5" x14ac:dyDescent="0.35">
      <c r="B41" s="18" t="s">
        <v>46</v>
      </c>
      <c r="C41" s="17" t="s">
        <v>41</v>
      </c>
    </row>
    <row r="42" spans="2:9" ht="15.5" x14ac:dyDescent="0.35">
      <c r="B42" s="18" t="s">
        <v>47</v>
      </c>
      <c r="C42" s="17" t="s">
        <v>42</v>
      </c>
    </row>
    <row r="43" spans="2:9" ht="15.5" x14ac:dyDescent="0.35">
      <c r="B43" s="18" t="s">
        <v>48</v>
      </c>
      <c r="C43" s="17" t="s">
        <v>43</v>
      </c>
    </row>
    <row r="44" spans="2:9" ht="15.5" x14ac:dyDescent="0.35">
      <c r="C44" s="17" t="s">
        <v>44</v>
      </c>
    </row>
  </sheetData>
  <mergeCells count="4">
    <mergeCell ref="E8:F8"/>
    <mergeCell ref="G8:H8"/>
    <mergeCell ref="C2:I5"/>
    <mergeCell ref="C8:D8"/>
  </mergeCells>
  <pageMargins left="0.7" right="0.7" top="0.75" bottom="0.75" header="0.3" footer="0.3"/>
  <pageSetup scale="89" orientation="landscape" r:id="rId1"/>
  <legacy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Reyes</dc:creator>
  <cp:lastModifiedBy>Heriberto Espino Montelongo</cp:lastModifiedBy>
  <dcterms:created xsi:type="dcterms:W3CDTF">2019-02-17T06:14:50Z</dcterms:created>
  <dcterms:modified xsi:type="dcterms:W3CDTF">2025-02-25T22:08:59Z</dcterms:modified>
</cp:coreProperties>
</file>