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eri\GitHub\.Semester\Demography\05-Fecundidad\"/>
    </mc:Choice>
  </mc:AlternateContent>
  <xr:revisionPtr revIDLastSave="0" documentId="13_ncr:1_{48487EAE-99D2-4328-8845-6ED551F259F6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M6" i="1"/>
  <c r="N12" i="1"/>
  <c r="M12" i="1"/>
  <c r="N7" i="1"/>
  <c r="N8" i="1"/>
  <c r="N9" i="1"/>
  <c r="N10" i="1"/>
  <c r="N11" i="1"/>
  <c r="N6" i="1"/>
  <c r="M15" i="1"/>
  <c r="M13" i="1"/>
  <c r="M7" i="1"/>
  <c r="M8" i="1"/>
  <c r="M9" i="1"/>
  <c r="M10" i="1"/>
  <c r="M11" i="1"/>
  <c r="L12" i="1"/>
  <c r="L11" i="1"/>
  <c r="L10" i="1"/>
  <c r="L9" i="1"/>
  <c r="L8" i="1"/>
  <c r="L7" i="1"/>
  <c r="L6" i="1"/>
  <c r="G17" i="1"/>
  <c r="H14" i="1"/>
  <c r="G14" i="1"/>
  <c r="J6" i="1"/>
  <c r="J7" i="1"/>
  <c r="J8" i="1"/>
  <c r="J9" i="1"/>
  <c r="J10" i="1"/>
  <c r="J11" i="1"/>
  <c r="J12" i="1"/>
  <c r="I7" i="1"/>
  <c r="I8" i="1"/>
  <c r="I9" i="1"/>
  <c r="I10" i="1"/>
  <c r="I11" i="1"/>
  <c r="I12" i="1"/>
  <c r="I6" i="1"/>
  <c r="H13" i="1"/>
  <c r="G13" i="1"/>
  <c r="H6" i="1"/>
  <c r="H7" i="1"/>
  <c r="H8" i="1"/>
  <c r="H9" i="1"/>
  <c r="H10" i="1"/>
  <c r="H11" i="1"/>
  <c r="H12" i="1"/>
  <c r="G7" i="1"/>
  <c r="G8" i="1"/>
  <c r="G9" i="1"/>
  <c r="G10" i="1"/>
  <c r="G11" i="1"/>
  <c r="G12" i="1"/>
  <c r="G6" i="1"/>
  <c r="N13" i="1" l="1"/>
  <c r="N15" i="1" s="1"/>
</calcChain>
</file>

<file path=xl/sharedStrings.xml><?xml version="1.0" encoding="utf-8"?>
<sst xmlns="http://schemas.openxmlformats.org/spreadsheetml/2006/main" count="23" uniqueCount="22">
  <si>
    <t>Age</t>
  </si>
  <si>
    <t>15-19</t>
  </si>
  <si>
    <t>20-24</t>
  </si>
  <si>
    <t>25-29</t>
  </si>
  <si>
    <t>30-34</t>
  </si>
  <si>
    <t>35-39</t>
  </si>
  <si>
    <t>40-44</t>
  </si>
  <si>
    <t>45-49</t>
  </si>
  <si>
    <t>Births</t>
  </si>
  <si>
    <t>Women</t>
  </si>
  <si>
    <t>ASFR</t>
  </si>
  <si>
    <t>ASFR (per 1000 women)</t>
  </si>
  <si>
    <t>SUM</t>
  </si>
  <si>
    <t>TFR</t>
  </si>
  <si>
    <t xml:space="preserve">Age-specific fertility rates, TFRs, GRRs, NRRs for Italy, 1961 and 1991 (Pop. in 10^3) </t>
  </si>
  <si>
    <t xml:space="preserve">Source: United Nations 2000. Demographic Yearbook, Historical Supplement 1948-1997 </t>
  </si>
  <si>
    <t>h</t>
  </si>
  <si>
    <t>Calendario</t>
  </si>
  <si>
    <t>punto media</t>
  </si>
  <si>
    <t>sum F</t>
  </si>
  <si>
    <t>am</t>
  </si>
  <si>
    <t>ASFR en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</si>
</sst>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ASFR</a:t>
            </a:r>
            <a:r>
              <a:rPr lang="es-MX" baseline="0"/>
              <a:t> en Italia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1961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Sheet1!$F$24:$F$30</c:f>
              <c:numCache>
                <c:formatCode>General</c:formatCode>
                <c:ptCount val="7"/>
                <c:pt idx="0">
                  <c:v>17.5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37.5</c:v>
                </c:pt>
                <c:pt idx="5">
                  <c:v>42.5</c:v>
                </c:pt>
                <c:pt idx="6">
                  <c:v>47.5</c:v>
                </c:pt>
              </c:numCache>
            </c:numRef>
          </c:cat>
          <c:val>
            <c:numRef>
              <c:f>Sheet1!$G$24:$G$30</c:f>
              <c:numCache>
                <c:formatCode>0.0000</c:formatCode>
                <c:ptCount val="7"/>
                <c:pt idx="0">
                  <c:v>1.8705654697914426E-2</c:v>
                </c:pt>
                <c:pt idx="1">
                  <c:v>0.11132084844270032</c:v>
                </c:pt>
                <c:pt idx="2">
                  <c:v>0.15720016891891891</c:v>
                </c:pt>
                <c:pt idx="3">
                  <c:v>0.11272895657542704</c:v>
                </c:pt>
                <c:pt idx="4">
                  <c:v>6.1069485784665915E-2</c:v>
                </c:pt>
                <c:pt idx="5">
                  <c:v>2.2683909264362943E-2</c:v>
                </c:pt>
                <c:pt idx="6">
                  <c:v>1.716001716001716E-3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E-4DA8-904D-866055575F50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Sheet1!$F$24:$F$30</c:f>
              <c:numCache>
                <c:formatCode>General</c:formatCode>
                <c:ptCount val="7"/>
                <c:pt idx="0">
                  <c:v>17.5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37.5</c:v>
                </c:pt>
                <c:pt idx="5">
                  <c:v>42.5</c:v>
                </c:pt>
                <c:pt idx="6">
                  <c:v>47.5</c:v>
                </c:pt>
              </c:numCache>
            </c:numRef>
          </c:cat>
          <c:val>
            <c:numRef>
              <c:f>Sheet1!$H$24:$H$30</c:f>
              <c:numCache>
                <c:formatCode>0.0000</c:formatCode>
                <c:ptCount val="7"/>
                <c:pt idx="0">
                  <c:v>8.0603589671493503E-3</c:v>
                </c:pt>
                <c:pt idx="1">
                  <c:v>4.9702303908879107E-2</c:v>
                </c:pt>
                <c:pt idx="2">
                  <c:v>9.0674452060590674E-2</c:v>
                </c:pt>
                <c:pt idx="3">
                  <c:v>7.1830647101274958E-2</c:v>
                </c:pt>
                <c:pt idx="4">
                  <c:v>2.9276453366792139E-2</c:v>
                </c:pt>
                <c:pt idx="5">
                  <c:v>5.1543861371557611E-3</c:v>
                </c:pt>
                <c:pt idx="6">
                  <c:v>1.7490671641791044E-4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E-4DA8-904D-86605557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33040"/>
        <c:axId val="759627760"/>
      </c:lineChart>
      <c:catAx>
        <c:axId val="7596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627760"/>
        <c:crosses val="autoZero"/>
        <c:auto val="1"/>
        <c:lblAlgn val="ctr"/>
        <c:lblOffset val="100"/>
        <c:noMultiLvlLbl val="0"/>
      </c:catAx>
      <c:valAx>
        <c:axId val="759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6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603496</xdr:colOff>
      <xdr:row>19</xdr:row>
      <xdr:rowOff>92838</xdr:rowOff>
    </xdr:from>
    <xdr:to>
      <xdr:col>15</xdr:col>
      <xdr:colOff>440070</xdr:colOff>
      <xdr:row>34</xdr:row>
      <xdr:rowOff>104062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56470-0B49-A936-4BFE-936C8D84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4" zoomScale="118" zoomScaleNormal="130" workbookViewId="0">
      <selection activeCell="J16" sqref="J16"/>
    </sheetView>
  </sheetViews>
  <sheetFormatPr baseColWidth="10" defaultColWidth="9.1796875" defaultRowHeight="14.5" x14ac:dyDescent="0.35"/>
  <cols>
    <col min="1" max="8" width="9.1796875" style="5"/>
    <col min="9" max="10" width="11" style="5" customWidth="1"/>
    <col min="11" max="16384" width="9.1796875" style="5"/>
  </cols>
  <sheetData>
    <row r="1" spans="1:14" ht="15" thickBot="1" x14ac:dyDescent="0.4"/>
    <row r="2" spans="1:14" ht="15" thickBot="1" x14ac:dyDescent="0.4">
      <c r="A2" s="4"/>
      <c r="B2" s="4"/>
      <c r="C2" s="16" t="s">
        <v>14</v>
      </c>
      <c r="D2" s="17"/>
      <c r="E2" s="17"/>
      <c r="F2" s="17"/>
      <c r="G2" s="17"/>
      <c r="H2" s="17"/>
      <c r="I2" s="17"/>
      <c r="J2" s="18"/>
    </row>
    <row r="3" spans="1:14" ht="15" thickBot="1" x14ac:dyDescent="0.4">
      <c r="A3" s="4"/>
      <c r="B3" s="4"/>
      <c r="C3" s="6" t="s">
        <v>15</v>
      </c>
      <c r="D3" s="2"/>
      <c r="E3" s="2"/>
      <c r="F3" s="2"/>
      <c r="G3" s="2"/>
      <c r="H3" s="2"/>
      <c r="I3" s="2"/>
      <c r="J3" s="3"/>
    </row>
    <row r="4" spans="1:14" x14ac:dyDescent="0.35">
      <c r="A4" s="4"/>
      <c r="B4" s="4"/>
      <c r="C4" s="15" t="s">
        <v>8</v>
      </c>
      <c r="D4" s="15"/>
      <c r="E4" s="15" t="s">
        <v>9</v>
      </c>
      <c r="F4" s="15"/>
      <c r="G4" s="15" t="s">
        <v>10</v>
      </c>
      <c r="H4" s="15"/>
      <c r="I4" s="15" t="s">
        <v>11</v>
      </c>
      <c r="J4" s="15"/>
    </row>
    <row r="5" spans="1:14" x14ac:dyDescent="0.35">
      <c r="A5" s="4" t="s">
        <v>0</v>
      </c>
      <c r="B5" s="4" t="s">
        <v>16</v>
      </c>
      <c r="C5" s="7">
        <v>1961</v>
      </c>
      <c r="D5" s="7">
        <v>1991</v>
      </c>
      <c r="E5" s="7">
        <v>1961</v>
      </c>
      <c r="F5" s="7">
        <v>1991</v>
      </c>
      <c r="G5" s="7">
        <v>1961</v>
      </c>
      <c r="H5" s="7">
        <v>1991</v>
      </c>
      <c r="I5" s="7">
        <v>1961</v>
      </c>
      <c r="J5" s="7">
        <v>1991</v>
      </c>
      <c r="L5" s="5" t="s">
        <v>18</v>
      </c>
      <c r="M5" s="5" t="s">
        <v>19</v>
      </c>
    </row>
    <row r="6" spans="1:14" x14ac:dyDescent="0.35">
      <c r="A6" s="4" t="s">
        <v>1</v>
      </c>
      <c r="B6" s="4">
        <v>5</v>
      </c>
      <c r="C6" s="8">
        <v>34.799999999999997</v>
      </c>
      <c r="D6" s="4">
        <v>17.2</v>
      </c>
      <c r="E6" s="4">
        <v>1860.4</v>
      </c>
      <c r="F6" s="4">
        <v>2133.9</v>
      </c>
      <c r="G6" s="9">
        <f>C6/E6</f>
        <v>1.8705654697914426E-2</v>
      </c>
      <c r="H6" s="9">
        <f>D6/F6</f>
        <v>8.0603589671493503E-3</v>
      </c>
      <c r="I6" s="10">
        <f>1000*G6</f>
        <v>18.705654697914426</v>
      </c>
      <c r="J6" s="10">
        <f>1000*H6</f>
        <v>8.0603589671493499</v>
      </c>
      <c r="L6" s="5">
        <f>0.5*(2*15+5)</f>
        <v>17.5</v>
      </c>
      <c r="M6" s="5">
        <f>L6*G6</f>
        <v>0.32734895721350243</v>
      </c>
      <c r="N6" s="5">
        <f>L6*H6</f>
        <v>0.14105628192511363</v>
      </c>
    </row>
    <row r="7" spans="1:14" x14ac:dyDescent="0.35">
      <c r="A7" s="4" t="s">
        <v>2</v>
      </c>
      <c r="B7" s="4">
        <v>5</v>
      </c>
      <c r="C7" s="11">
        <v>224.1</v>
      </c>
      <c r="D7" s="4">
        <v>115.2</v>
      </c>
      <c r="E7" s="4">
        <v>2013.1</v>
      </c>
      <c r="F7" s="4">
        <v>2317.8000000000002</v>
      </c>
      <c r="G7" s="9">
        <f t="shared" ref="G7:H14" si="0">C7/E7</f>
        <v>0.11132084844270032</v>
      </c>
      <c r="H7" s="9">
        <f t="shared" si="0"/>
        <v>4.9702303908879107E-2</v>
      </c>
      <c r="I7" s="10">
        <f t="shared" ref="I7:J14" si="1">1000*G7</f>
        <v>111.32084844270032</v>
      </c>
      <c r="J7" s="10">
        <f t="shared" si="1"/>
        <v>49.702303908879109</v>
      </c>
      <c r="L7" s="5">
        <f>0.5*(2*20+5)</f>
        <v>22.5</v>
      </c>
      <c r="M7" s="5">
        <f t="shared" ref="M7:N13" si="2">L7*G7</f>
        <v>2.5047190899607572</v>
      </c>
      <c r="N7" s="5">
        <f t="shared" ref="N7:N12" si="3">L7*H7</f>
        <v>1.11830183794978</v>
      </c>
    </row>
    <row r="8" spans="1:14" x14ac:dyDescent="0.35">
      <c r="A8" s="4" t="s">
        <v>3</v>
      </c>
      <c r="B8" s="4">
        <v>5</v>
      </c>
      <c r="C8" s="11">
        <v>297.8</v>
      </c>
      <c r="D8" s="4">
        <v>214.3</v>
      </c>
      <c r="E8" s="4">
        <v>1894.4</v>
      </c>
      <c r="F8" s="4">
        <v>2363.4</v>
      </c>
      <c r="G8" s="9">
        <f t="shared" si="0"/>
        <v>0.15720016891891891</v>
      </c>
      <c r="H8" s="9">
        <f t="shared" si="0"/>
        <v>9.0674452060590674E-2</v>
      </c>
      <c r="I8" s="10">
        <f t="shared" si="1"/>
        <v>157.20016891891891</v>
      </c>
      <c r="J8" s="10">
        <f t="shared" si="1"/>
        <v>90.674452060590667</v>
      </c>
      <c r="L8" s="5">
        <f>0.5*(2*25+5)</f>
        <v>27.5</v>
      </c>
      <c r="M8" s="5">
        <f t="shared" si="2"/>
        <v>4.3230046452702702</v>
      </c>
      <c r="N8" s="5">
        <f t="shared" si="3"/>
        <v>2.4935474316662436</v>
      </c>
    </row>
    <row r="9" spans="1:14" x14ac:dyDescent="0.35">
      <c r="A9" s="4" t="s">
        <v>4</v>
      </c>
      <c r="B9" s="4">
        <v>5</v>
      </c>
      <c r="C9" s="11">
        <v>219.1</v>
      </c>
      <c r="D9" s="4">
        <v>149.30000000000001</v>
      </c>
      <c r="E9" s="4">
        <v>1943.6</v>
      </c>
      <c r="F9" s="4">
        <v>2078.5</v>
      </c>
      <c r="G9" s="9">
        <f t="shared" si="0"/>
        <v>0.11272895657542704</v>
      </c>
      <c r="H9" s="9">
        <f t="shared" si="0"/>
        <v>7.1830647101274958E-2</v>
      </c>
      <c r="I9" s="10">
        <f t="shared" si="1"/>
        <v>112.72895657542705</v>
      </c>
      <c r="J9" s="10">
        <f t="shared" si="1"/>
        <v>71.830647101274963</v>
      </c>
      <c r="L9" s="5">
        <f>0.5*(2*30+5)</f>
        <v>32.5</v>
      </c>
      <c r="M9" s="5">
        <f t="shared" si="2"/>
        <v>3.6636910887013792</v>
      </c>
      <c r="N9" s="5">
        <f t="shared" si="3"/>
        <v>2.3344960307914362</v>
      </c>
    </row>
    <row r="10" spans="1:14" x14ac:dyDescent="0.35">
      <c r="A10" s="4" t="s">
        <v>5</v>
      </c>
      <c r="B10" s="4">
        <v>5</v>
      </c>
      <c r="C10" s="11">
        <v>119</v>
      </c>
      <c r="D10" s="4">
        <v>56</v>
      </c>
      <c r="E10" s="4">
        <v>1948.6</v>
      </c>
      <c r="F10" s="4">
        <v>1912.8</v>
      </c>
      <c r="G10" s="9">
        <f t="shared" si="0"/>
        <v>6.1069485784665915E-2</v>
      </c>
      <c r="H10" s="9">
        <f t="shared" si="0"/>
        <v>2.9276453366792139E-2</v>
      </c>
      <c r="I10" s="10">
        <f t="shared" si="1"/>
        <v>61.069485784665915</v>
      </c>
      <c r="J10" s="10">
        <f t="shared" si="1"/>
        <v>29.27645336679214</v>
      </c>
      <c r="L10" s="5">
        <f>0.5*(2*35+5)</f>
        <v>37.5</v>
      </c>
      <c r="M10" s="5">
        <f t="shared" si="2"/>
        <v>2.2901057169249719</v>
      </c>
      <c r="N10" s="5">
        <f t="shared" si="3"/>
        <v>1.0978670012547052</v>
      </c>
    </row>
    <row r="11" spans="1:14" x14ac:dyDescent="0.35">
      <c r="A11" s="4" t="s">
        <v>6</v>
      </c>
      <c r="B11" s="4">
        <v>5</v>
      </c>
      <c r="C11" s="11">
        <v>32.1</v>
      </c>
      <c r="D11" s="4">
        <v>10.5</v>
      </c>
      <c r="E11" s="4">
        <v>1415.1</v>
      </c>
      <c r="F11" s="4">
        <v>2037.1</v>
      </c>
      <c r="G11" s="9">
        <f t="shared" si="0"/>
        <v>2.2683909264362943E-2</v>
      </c>
      <c r="H11" s="9">
        <f t="shared" si="0"/>
        <v>5.1543861371557611E-3</v>
      </c>
      <c r="I11" s="10">
        <f t="shared" si="1"/>
        <v>22.683909264362942</v>
      </c>
      <c r="J11" s="10">
        <f t="shared" si="1"/>
        <v>5.1543861371557611</v>
      </c>
      <c r="L11" s="5">
        <f>0.5*(2*40+5)</f>
        <v>42.5</v>
      </c>
      <c r="M11" s="5">
        <f t="shared" si="2"/>
        <v>0.9640661437354251</v>
      </c>
      <c r="N11" s="5">
        <f t="shared" si="3"/>
        <v>0.21906141082911984</v>
      </c>
    </row>
    <row r="12" spans="1:14" ht="15" thickBot="1" x14ac:dyDescent="0.4">
      <c r="A12" s="4" t="s">
        <v>7</v>
      </c>
      <c r="B12" s="4">
        <v>5</v>
      </c>
      <c r="C12" s="12">
        <v>2.9</v>
      </c>
      <c r="D12" s="13">
        <v>0.3</v>
      </c>
      <c r="E12" s="14">
        <v>1689.9749999999999</v>
      </c>
      <c r="F12" s="13">
        <v>1715.2</v>
      </c>
      <c r="G12" s="9">
        <f t="shared" si="0"/>
        <v>1.716001716001716E-3</v>
      </c>
      <c r="H12" s="9">
        <f t="shared" si="0"/>
        <v>1.7490671641791044E-4</v>
      </c>
      <c r="I12" s="10">
        <f t="shared" si="1"/>
        <v>1.716001716001716</v>
      </c>
      <c r="J12" s="10">
        <f t="shared" si="1"/>
        <v>0.17490671641791045</v>
      </c>
      <c r="L12" s="5">
        <f>0.5*(2*45+5)</f>
        <v>47.5</v>
      </c>
      <c r="M12" s="5">
        <f>L12*G12</f>
        <v>8.1510081510081517E-2</v>
      </c>
      <c r="N12" s="5">
        <f>L12*H12</f>
        <v>8.3080690298507464E-3</v>
      </c>
    </row>
    <row r="13" spans="1:14" ht="15" thickBot="1" x14ac:dyDescent="0.4">
      <c r="A13" s="4"/>
      <c r="B13" s="4"/>
      <c r="C13" s="4"/>
      <c r="D13" s="4"/>
      <c r="E13" s="4"/>
      <c r="F13" s="1" t="s">
        <v>12</v>
      </c>
      <c r="G13" s="9">
        <f>SUM(G6:G12)</f>
        <v>0.48542502539999127</v>
      </c>
      <c r="H13" s="9">
        <f>SUM(H6:H12)</f>
        <v>0.25487350825825988</v>
      </c>
      <c r="I13" s="10"/>
      <c r="J13" s="10"/>
      <c r="M13" s="5">
        <f>SUM(M6:M12)</f>
        <v>14.154445723316387</v>
      </c>
      <c r="N13" s="5">
        <f>SUM(N6:N12)</f>
        <v>7.4126380634462494</v>
      </c>
    </row>
    <row r="14" spans="1:14" ht="15" thickBot="1" x14ac:dyDescent="0.4">
      <c r="A14" s="4"/>
      <c r="B14" s="4"/>
      <c r="C14" s="4"/>
      <c r="D14" s="4"/>
      <c r="E14" s="4"/>
      <c r="F14" s="1" t="s">
        <v>13</v>
      </c>
      <c r="G14" s="9">
        <f>5*G13</f>
        <v>2.4271251269999565</v>
      </c>
      <c r="H14" s="9">
        <f>5*H13</f>
        <v>1.2743675412912994</v>
      </c>
      <c r="I14" s="10"/>
      <c r="J14" s="10"/>
    </row>
    <row r="15" spans="1:14" x14ac:dyDescent="0.35">
      <c r="L15" s="5" t="s">
        <v>20</v>
      </c>
      <c r="M15" s="5">
        <f>M13/G13</f>
        <v>29.158871056664402</v>
      </c>
      <c r="N15" s="5">
        <f>N13/H13</f>
        <v>29.083595678900938</v>
      </c>
    </row>
    <row r="17" spans="6:8" x14ac:dyDescent="0.35">
      <c r="F17" s="5" t="s">
        <v>17</v>
      </c>
      <c r="G17" s="19">
        <f>AVERAGE(G6:G12)</f>
        <v>6.9346432199998753E-2</v>
      </c>
    </row>
    <row r="22" spans="6:8" x14ac:dyDescent="0.35">
      <c r="F22" s="20" t="s">
        <v>21</v>
      </c>
      <c r="G22" s="20"/>
      <c r="H22" s="20"/>
    </row>
    <row r="23" spans="6:8" x14ac:dyDescent="0.35">
      <c r="F23" s="4" t="s">
        <v>0</v>
      </c>
      <c r="G23" s="7">
        <v>1961</v>
      </c>
      <c r="H23" s="7">
        <v>1991</v>
      </c>
    </row>
    <row r="24" spans="6:8" x14ac:dyDescent="0.35">
      <c r="F24" s="5">
        <f>0.5*(2*15+5)</f>
        <v>17.5</v>
      </c>
      <c r="G24" s="9">
        <v>1.8705654697914426E-2</v>
      </c>
      <c r="H24" s="9">
        <v>8.0603589671493503E-3</v>
      </c>
    </row>
    <row r="25" spans="6:8" x14ac:dyDescent="0.35">
      <c r="F25" s="5">
        <f>0.5*(2*20+5)</f>
        <v>22.5</v>
      </c>
      <c r="G25" s="9">
        <v>0.11132084844270032</v>
      </c>
      <c r="H25" s="9">
        <v>4.9702303908879107E-2</v>
      </c>
    </row>
    <row r="26" spans="6:8" x14ac:dyDescent="0.35">
      <c r="F26" s="5">
        <f>0.5*(2*25+5)</f>
        <v>27.5</v>
      </c>
      <c r="G26" s="9">
        <v>0.15720016891891891</v>
      </c>
      <c r="H26" s="9">
        <v>9.0674452060590674E-2</v>
      </c>
    </row>
    <row r="27" spans="6:8" x14ac:dyDescent="0.35">
      <c r="F27" s="5">
        <f>0.5*(2*30+5)</f>
        <v>32.5</v>
      </c>
      <c r="G27" s="9">
        <v>0.11272895657542704</v>
      </c>
      <c r="H27" s="9">
        <v>7.1830647101274958E-2</v>
      </c>
    </row>
    <row r="28" spans="6:8" x14ac:dyDescent="0.35">
      <c r="F28" s="5">
        <f>0.5*(2*35+5)</f>
        <v>37.5</v>
      </c>
      <c r="G28" s="9">
        <v>6.1069485784665915E-2</v>
      </c>
      <c r="H28" s="9">
        <v>2.9276453366792139E-2</v>
      </c>
    </row>
    <row r="29" spans="6:8" x14ac:dyDescent="0.35">
      <c r="F29" s="5">
        <f>0.5*(2*40+5)</f>
        <v>42.5</v>
      </c>
      <c r="G29" s="9">
        <v>2.2683909264362943E-2</v>
      </c>
      <c r="H29" s="9">
        <v>5.1543861371557611E-3</v>
      </c>
    </row>
    <row r="30" spans="6:8" x14ac:dyDescent="0.35">
      <c r="F30" s="5">
        <f>0.5*(2*45+5)</f>
        <v>47.5</v>
      </c>
      <c r="G30" s="9">
        <v>1.716001716001716E-3</v>
      </c>
      <c r="H30" s="9">
        <v>1.7490671641791044E-4</v>
      </c>
    </row>
  </sheetData>
  <mergeCells count="6">
    <mergeCell ref="F22:H22"/>
    <mergeCell ref="C4:D4"/>
    <mergeCell ref="E4:F4"/>
    <mergeCell ref="G4:H4"/>
    <mergeCell ref="I4:J4"/>
    <mergeCell ref="C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Heriberto Espino Montelongo</cp:lastModifiedBy>
  <dcterms:created xsi:type="dcterms:W3CDTF">2018-04-09T17:08:47Z</dcterms:created>
  <dcterms:modified xsi:type="dcterms:W3CDTF">2025-04-08T21:44:51Z</dcterms:modified>
</cp:coreProperties>
</file>