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xi\OneDrive\Documentos\UNIVERSIDAD\6to\Demo\"/>
    </mc:Choice>
  </mc:AlternateContent>
  <xr:revisionPtr revIDLastSave="0" documentId="8_{1DFB79E1-32B6-4779-BD24-6F501B9E5CFA}" xr6:coauthVersionLast="47" xr6:coauthVersionMax="47" xr10:uidLastSave="{00000000-0000-0000-0000-000000000000}"/>
  <bookViews>
    <workbookView xWindow="-108" yWindow="-108" windowWidth="23256" windowHeight="13176" activeTab="6" xr2:uid="{D05DF170-B009-4B3F-AB28-6A0A43840491}"/>
  </bookViews>
  <sheets>
    <sheet name="Chart1" sheetId="2" r:id="rId1"/>
    <sheet name="Chart2" sheetId="3" r:id="rId2"/>
    <sheet name="Chart3" sheetId="4" r:id="rId3"/>
    <sheet name="Chart4" sheetId="5" r:id="rId4"/>
    <sheet name="Chart6" sheetId="7" r:id="rId5"/>
    <sheet name="Chart5" sheetId="6" r:id="rId6"/>
    <sheet name="Mali-1980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" l="1"/>
  <c r="I24" i="1"/>
  <c r="H24" i="1"/>
  <c r="B71" i="1"/>
  <c r="D84" i="1"/>
  <c r="D83" i="1"/>
  <c r="C84" i="1"/>
  <c r="C83" i="1"/>
  <c r="D82" i="1"/>
  <c r="D81" i="1"/>
  <c r="D80" i="1"/>
  <c r="C82" i="1"/>
  <c r="C80" i="1"/>
  <c r="C81" i="1"/>
  <c r="D79" i="1"/>
  <c r="D78" i="1"/>
  <c r="D77" i="1"/>
  <c r="C24" i="1"/>
  <c r="B24" i="1"/>
  <c r="J3" i="1" l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N37" i="1" l="1"/>
  <c r="N29" i="1"/>
  <c r="N44" i="1"/>
  <c r="J24" i="1"/>
  <c r="N39" i="1" s="1"/>
  <c r="N35" i="1"/>
  <c r="I35" i="1"/>
  <c r="I43" i="1"/>
  <c r="H28" i="1"/>
  <c r="H37" i="1"/>
  <c r="I33" i="1"/>
  <c r="I28" i="1"/>
  <c r="I36" i="1"/>
  <c r="I44" i="1"/>
  <c r="H42" i="1"/>
  <c r="H35" i="1"/>
  <c r="I31" i="1"/>
  <c r="H36" i="1"/>
  <c r="H60" i="1" s="1"/>
  <c r="I41" i="1"/>
  <c r="H27" i="1"/>
  <c r="N41" i="1"/>
  <c r="I42" i="1"/>
  <c r="H44" i="1"/>
  <c r="H45" i="1"/>
  <c r="H30" i="1"/>
  <c r="H31" i="1"/>
  <c r="H55" i="1" s="1"/>
  <c r="N27" i="1"/>
  <c r="D24" i="1"/>
  <c r="B27" i="1" s="1"/>
  <c r="H68" i="1" l="1"/>
  <c r="N45" i="1"/>
  <c r="I39" i="1"/>
  <c r="I45" i="1"/>
  <c r="H39" i="1"/>
  <c r="H63" i="1" s="1"/>
  <c r="H34" i="1"/>
  <c r="N30" i="1"/>
  <c r="I27" i="1"/>
  <c r="H51" i="1" s="1"/>
  <c r="I29" i="1"/>
  <c r="I37" i="1"/>
  <c r="H61" i="1" s="1"/>
  <c r="N43" i="1"/>
  <c r="N38" i="1"/>
  <c r="H41" i="1"/>
  <c r="N31" i="1"/>
  <c r="H59" i="1"/>
  <c r="H66" i="1"/>
  <c r="N42" i="1"/>
  <c r="H43" i="1"/>
  <c r="H67" i="1" s="1"/>
  <c r="C77" i="1"/>
  <c r="N40" i="1"/>
  <c r="N34" i="1"/>
  <c r="C78" i="1"/>
  <c r="H29" i="1"/>
  <c r="H53" i="1" s="1"/>
  <c r="I34" i="1"/>
  <c r="C79" i="1"/>
  <c r="I38" i="1"/>
  <c r="I40" i="1"/>
  <c r="N32" i="1"/>
  <c r="H40" i="1"/>
  <c r="H64" i="1" s="1"/>
  <c r="N28" i="1"/>
  <c r="N33" i="1"/>
  <c r="I30" i="1"/>
  <c r="I32" i="1"/>
  <c r="H33" i="1"/>
  <c r="H57" i="1" s="1"/>
  <c r="H38" i="1"/>
  <c r="H32" i="1"/>
  <c r="N36" i="1"/>
  <c r="H56" i="1"/>
  <c r="H65" i="1"/>
  <c r="H54" i="1"/>
  <c r="H62" i="1"/>
  <c r="B51" i="1"/>
  <c r="H69" i="1"/>
  <c r="H52" i="1"/>
  <c r="C41" i="1"/>
  <c r="C28" i="1"/>
  <c r="C30" i="1"/>
  <c r="C27" i="1"/>
  <c r="M39" i="1"/>
  <c r="B36" i="1"/>
  <c r="C42" i="1"/>
  <c r="M43" i="1"/>
  <c r="B40" i="1"/>
  <c r="M30" i="1"/>
  <c r="C29" i="1"/>
  <c r="B44" i="1"/>
  <c r="B68" i="1" s="1"/>
  <c r="M27" i="1"/>
  <c r="C33" i="1"/>
  <c r="B38" i="1"/>
  <c r="B62" i="1" s="1"/>
  <c r="M33" i="1"/>
  <c r="M29" i="1"/>
  <c r="B39" i="1"/>
  <c r="B29" i="1"/>
  <c r="B53" i="1" s="1"/>
  <c r="B41" i="1"/>
  <c r="B65" i="1" s="1"/>
  <c r="C45" i="1"/>
  <c r="M31" i="1"/>
  <c r="C36" i="1"/>
  <c r="C34" i="1"/>
  <c r="C31" i="1"/>
  <c r="B37" i="1"/>
  <c r="B61" i="1" s="1"/>
  <c r="M28" i="1"/>
  <c r="B32" i="1"/>
  <c r="C40" i="1"/>
  <c r="C38" i="1"/>
  <c r="C35" i="1"/>
  <c r="M44" i="1"/>
  <c r="C44" i="1"/>
  <c r="C39" i="1"/>
  <c r="B30" i="1"/>
  <c r="B54" i="1" s="1"/>
  <c r="M34" i="1"/>
  <c r="M40" i="1"/>
  <c r="B34" i="1"/>
  <c r="M42" i="1"/>
  <c r="M38" i="1"/>
  <c r="C37" i="1"/>
  <c r="B42" i="1"/>
  <c r="M41" i="1"/>
  <c r="M37" i="1"/>
  <c r="B43" i="1"/>
  <c r="B45" i="1"/>
  <c r="B31" i="1"/>
  <c r="C43" i="1"/>
  <c r="B33" i="1"/>
  <c r="M35" i="1"/>
  <c r="M36" i="1"/>
  <c r="B28" i="1"/>
  <c r="B52" i="1" s="1"/>
  <c r="C32" i="1"/>
  <c r="M45" i="1"/>
  <c r="B35" i="1"/>
  <c r="B59" i="1" s="1"/>
  <c r="M32" i="1"/>
  <c r="H58" i="1" l="1"/>
  <c r="B67" i="1"/>
  <c r="B66" i="1"/>
  <c r="B57" i="1"/>
  <c r="B56" i="1"/>
  <c r="B55" i="1"/>
  <c r="B63" i="1"/>
  <c r="B64" i="1"/>
  <c r="B69" i="1"/>
  <c r="B58" i="1"/>
  <c r="B60" i="1"/>
</calcChain>
</file>

<file path=xl/sharedStrings.xml><?xml version="1.0" encoding="utf-8"?>
<sst xmlns="http://schemas.openxmlformats.org/spreadsheetml/2006/main" count="193" uniqueCount="42">
  <si>
    <t>Age</t>
  </si>
  <si>
    <t>M</t>
  </si>
  <si>
    <t>F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</si>
  <si>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</si>
  <si>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</si>
  <si>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</si>
  <si>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</si>
  <si>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</si>
  <si>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</si>
  <si>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</si>
  <si>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</si>
  <si>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</si>
  <si>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</si>
  <si>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</si>
  <si>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</si>
  <si>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</si>
  <si>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</si>
  <si>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</si>
  <si>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</si>
  <si>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</si>
  <si>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</si>
  <si>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</si>
  <si>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 xml:space="preserve"> 5-9</t>
  </si>
  <si>
    <t xml:space="preserve"> 10-14 </t>
  </si>
  <si>
    <t>Total</t>
  </si>
  <si>
    <t>Mujeres</t>
  </si>
  <si>
    <t>Hombres</t>
  </si>
  <si>
    <t>90 y más</t>
  </si>
  <si>
    <t>Sex Ratio</t>
  </si>
  <si>
    <t>1980</t>
  </si>
  <si>
    <t>2020</t>
  </si>
  <si>
    <t xml:space="preserve">Total </t>
  </si>
  <si>
    <t xml:space="preserve">Indices de dependencia </t>
  </si>
  <si>
    <t>60+</t>
  </si>
  <si>
    <t>65+</t>
  </si>
  <si>
    <t>80+</t>
  </si>
  <si>
    <t>Edades</t>
  </si>
  <si>
    <t>DR</t>
  </si>
  <si>
    <t>DP niños</t>
  </si>
  <si>
    <t>DP viejos</t>
  </si>
  <si>
    <t>OASR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</si>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</sst>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0" fontId="16" fillId="0" borderId="0" xfId="0" applyFont="1"/>
    <xf numFmtId="16" fontId="16" fillId="0" borderId="0" xfId="0" applyNumberFormat="1" applyFont="1"/>
    <xf numFmtId="0" fontId="0" fillId="0" borderId="0" xfId="0" applyAlignment="1">
      <alignment horizontal="center"/>
    </xf>
    <xf numFmtId="0" fontId="0" fillId="0" borderId="11" xfId="0" applyBorder="1"/>
    <xf numFmtId="10" fontId="0" fillId="0" borderId="10" xfId="42" applyNumberFormat="1" applyFont="1" applyBorder="1"/>
    <xf numFmtId="0" fontId="0" fillId="0" borderId="12" xfId="0" applyBorder="1"/>
    <xf numFmtId="0" fontId="0" fillId="0" borderId="10" xfId="0" applyBorder="1"/>
    <xf numFmtId="173" fontId="0" fillId="0" borderId="12" xfId="0" applyNumberFormat="1" applyBorder="1"/>
    <xf numFmtId="10" fontId="0" fillId="0" borderId="11" xfId="42" applyNumberFormat="1" applyFont="1" applyBorder="1"/>
    <xf numFmtId="173" fontId="0" fillId="0" borderId="10" xfId="0" applyNumberFormat="1" applyBorder="1"/>
    <xf numFmtId="173" fontId="0" fillId="0" borderId="11" xfId="0" applyNumberFormat="1" applyBorder="1"/>
    <xf numFmtId="0" fontId="0" fillId="0" borderId="12" xfId="0" applyFill="1" applyBorder="1"/>
    <xf numFmtId="0" fontId="0" fillId="0" borderId="11" xfId="0" applyFill="1" applyBorder="1"/>
    <xf numFmtId="0" fontId="0" fillId="0" borderId="13" xfId="0" applyBorder="1"/>
    <xf numFmtId="0" fontId="16" fillId="0" borderId="13" xfId="0" applyFont="1" applyBorder="1" applyAlignment="1">
      <alignment horizontal="center"/>
    </xf>
    <xf numFmtId="0" fontId="0" fillId="33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s-MX"/>
              <a:t>Mali,</a:t>
            </a:r>
            <a:r>
              <a:rPr lang="es-MX" baseline="0"/>
              <a:t> 1980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'Mali-1980'!$B$26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156082">
                <a:lumMod val="60000"/>
                <a:lumOff val="40000"/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'Mali-1980'!$A$27:$A$45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'Mali-1980'!$B$27:$B$45</c:f>
              <c:numCache>
                <c:formatCode>General</c:formatCode>
                <c:ptCount val="19"/>
                <c:pt idx="0">
                  <c:v>-9.3210373862144397E-2</c:v>
                </c:pt>
                <c:pt idx="1">
                  <c:v>-6.929948769690418E-2</c:v>
                </c:pt>
                <c:pt idx="2">
                  <c:v>-5.8049641571087614E-2</c:v>
                </c:pt>
                <c:pt idx="3">
                  <c:v>-4.936018218172146E-2</c:v>
                </c:pt>
                <c:pt idx="4">
                  <c:v>-4.1393118095829719E-2</c:v>
                </c:pt>
                <c:pt idx="5">
                  <c:v>-3.4643768152007905E-2</c:v>
                </c:pt>
                <c:pt idx="6">
                  <c:v>-2.890869308464521E-2</c:v>
                </c:pt>
                <c:pt idx="7">
                  <c:v>-2.5619138588750312E-2</c:v>
                </c:pt>
                <c:pt idx="8">
                  <c:v>-2.0723582475167993E-2</c:v>
                </c:pt>
                <c:pt idx="9">
                  <c:v>-1.8274874865596629E-2</c:v>
                </c:pt>
                <c:pt idx="10">
                  <c:v>-1.6625449853748149E-2</c:v>
                </c:pt>
                <c:pt idx="11">
                  <c:v>-1.4653735613676801E-2</c:v>
                </c:pt>
                <c:pt idx="12">
                  <c:v>-1.2097465468110165E-2</c:v>
                </c:pt>
                <c:pt idx="13">
                  <c:v>-8.6297024249243383E-3</c:v>
                </c:pt>
                <c:pt idx="14">
                  <c:v>-5.0924885097316875E-3</c:v>
                </c:pt>
                <c:pt idx="15">
                  <c:v>-2.2979872659236707E-3</c:v>
                </c:pt>
                <c:pt idx="16">
                  <c:v>-6.5865454140314394E-4</c:v>
                </c:pt>
                <c:pt idx="17">
                  <c:v>-1.0185242605972004E-4</c:v>
                </c:pt>
                <c:pt idx="18">
                  <c:v>-2.9214515949333001E-6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E-41EC-8A7E-176FF02BEAB6}"/>
            </c:ext>
          </c:extLst>
        </c:ser>
        <c:ser>
          <c:idx val="1"/>
          <c:order val="1"/>
          <c:tx>
            <c:strRef>
              <c:f>'Mali-1980'!$C$26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A02B93">
                <a:lumMod val="60000"/>
                <a:lumOff val="40000"/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'Mali-1980'!$A$27:$A$45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'Mali-1980'!$C$27:$C$45</c:f>
              <c:numCache>
                <c:formatCode>General</c:formatCode>
                <c:ptCount val="19"/>
                <c:pt idx="0">
                  <c:v>9.1866638921729402E-2</c:v>
                </c:pt>
                <c:pt idx="1">
                  <c:v>6.8462491814955784E-2</c:v>
                </c:pt>
                <c:pt idx="2">
                  <c:v>5.7848858170563108E-2</c:v>
                </c:pt>
                <c:pt idx="3">
                  <c:v>4.9256470650101331E-2</c:v>
                </c:pt>
                <c:pt idx="4">
                  <c:v>4.1377581285074849E-2</c:v>
                </c:pt>
                <c:pt idx="5">
                  <c:v>3.4848668143416181E-2</c:v>
                </c:pt>
                <c:pt idx="6">
                  <c:v>2.9192073889353739E-2</c:v>
                </c:pt>
                <c:pt idx="7">
                  <c:v>2.6068112581589836E-2</c:v>
                </c:pt>
                <c:pt idx="8">
                  <c:v>2.0630228817384442E-2</c:v>
                </c:pt>
                <c:pt idx="9">
                  <c:v>1.8101181288952412E-2</c:v>
                </c:pt>
                <c:pt idx="10">
                  <c:v>1.6403419532533218E-2</c:v>
                </c:pt>
                <c:pt idx="11">
                  <c:v>1.4633285452512268E-2</c:v>
                </c:pt>
                <c:pt idx="12">
                  <c:v>1.2683614892657237E-2</c:v>
                </c:pt>
                <c:pt idx="13">
                  <c:v>9.387553527300899E-3</c:v>
                </c:pt>
                <c:pt idx="14">
                  <c:v>5.8802180943291569E-3</c:v>
                </c:pt>
                <c:pt idx="15">
                  <c:v>2.7547960607677865E-3</c:v>
                </c:pt>
                <c:pt idx="16">
                  <c:v>8.1681130729248765E-4</c:v>
                </c:pt>
                <c:pt idx="17">
                  <c:v>1.3837057099638629E-4</c:v>
                </c:pt>
                <c:pt idx="18">
                  <c:v>6.5068694614423498E-6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E-41EC-8A7E-176FF02BE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100"/>
        <c:axId val="623949343"/>
        <c:axId val="1"/>
      </c:barChart>
      <c:catAx>
        <c:axId val="62394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50"/>
        <c:noMultiLvlLbl val="0"/>
      </c:catAx>
      <c:valAx>
        <c:axId val="1"/>
        <c:scaling>
          <c:orientation val="minMax"/>
          <c:max val="0.1"/>
          <c:min val="-0.1"/>
        </c:scaling>
        <c:delete val="0"/>
        <c:axPos val="b"/>
        <c:majorGridlines>
          <c:spPr>
            <a:ln w="12700" cap="flat" cmpd="sng" algn="ctr">
              <a:solidFill>
                <a:srgbClr val="E8E8E8">
                  <a:lumMod val="75000"/>
                </a:srgbClr>
              </a:solidFill>
              <a:round/>
            </a:ln>
            <a:effectLst/>
          </c:spPr>
        </c:majorGridlines>
        <c:numFmt formatCode="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MX"/>
          </a:p>
        </c:txPr>
        <c:crossAx val="6239493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s-MX"/>
              <a:t>Mali,</a:t>
            </a:r>
            <a:r>
              <a:rPr lang="es-MX" baseline="0"/>
              <a:t> 2020</a:t>
            </a:r>
            <a:endParaRPr lang="es-MX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'Mali-1980'!$H$26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156082">
                <a:lumMod val="60000"/>
                <a:lumOff val="40000"/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'Mali-1980'!$G$27:$G$45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'Mali-1980'!$H$27:$H$45</c:f>
              <c:numCache>
                <c:formatCode>General</c:formatCode>
                <c:ptCount val="19"/>
                <c:pt idx="0">
                  <c:v>-9.1559953940869104E-2</c:v>
                </c:pt>
                <c:pt idx="1">
                  <c:v>-7.971413790853174E-2</c:v>
                </c:pt>
                <c:pt idx="2">
                  <c:v>-6.7982672976071884E-2</c:v>
                </c:pt>
                <c:pt idx="3">
                  <c:v>-5.5500257969265387E-2</c:v>
                </c:pt>
                <c:pt idx="4">
                  <c:v>-4.3550314737240928E-2</c:v>
                </c:pt>
                <c:pt idx="5">
                  <c:v>-3.5521375389055095E-2</c:v>
                </c:pt>
                <c:pt idx="6">
                  <c:v>-3.0443274693125261E-2</c:v>
                </c:pt>
                <c:pt idx="7">
                  <c:v>-2.6081675975404981E-2</c:v>
                </c:pt>
                <c:pt idx="8">
                  <c:v>-2.1036641767478392E-2</c:v>
                </c:pt>
                <c:pt idx="9">
                  <c:v>-1.5719246542767427E-2</c:v>
                </c:pt>
                <c:pt idx="10">
                  <c:v>-1.1362022917470974E-2</c:v>
                </c:pt>
                <c:pt idx="11">
                  <c:v>-8.4317702264091916E-3</c:v>
                </c:pt>
                <c:pt idx="12">
                  <c:v>-6.4831040608364435E-3</c:v>
                </c:pt>
                <c:pt idx="13">
                  <c:v>-4.9293014999152382E-3</c:v>
                </c:pt>
                <c:pt idx="14">
                  <c:v>-3.3721830794728172E-3</c:v>
                </c:pt>
                <c:pt idx="15">
                  <c:v>-2.0426615722783461E-3</c:v>
                </c:pt>
                <c:pt idx="16">
                  <c:v>-8.1597776384605071E-4</c:v>
                </c:pt>
                <c:pt idx="17">
                  <c:v>-2.1861646037798864E-4</c:v>
                </c:pt>
                <c:pt idx="18">
                  <c:v>-2.6480822565271428E-5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AB3-9899-71757828579F}"/>
            </c:ext>
          </c:extLst>
        </c:ser>
        <c:ser>
          <c:idx val="1"/>
          <c:order val="1"/>
          <c:tx>
            <c:strRef>
              <c:f>'Mali-1980'!$I$26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A02B93">
                <a:lumMod val="60000"/>
                <a:lumOff val="40000"/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'Mali-1980'!$G$27:$G$45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'Mali-1980'!$I$27:$I$45</c:f>
              <c:numCache>
                <c:formatCode>General</c:formatCode>
                <c:ptCount val="19"/>
                <c:pt idx="0">
                  <c:v>8.9639610742040077E-2</c:v>
                </c:pt>
                <c:pt idx="1">
                  <c:v>7.7966081243992597E-2</c:v>
                </c:pt>
                <c:pt idx="2">
                  <c:v>6.633114466648371E-2</c:v>
                </c:pt>
                <c:pt idx="3">
                  <c:v>5.4002917127413792E-2</c:v>
                </c:pt>
                <c:pt idx="4">
                  <c:v>4.2252570217124787E-2</c:v>
                </c:pt>
                <c:pt idx="5">
                  <c:v>3.4524176691653662E-2</c:v>
                </c:pt>
                <c:pt idx="6">
                  <c:v>2.9428299304401752E-2</c:v>
                </c:pt>
                <c:pt idx="7">
                  <c:v>2.5141537693931154E-2</c:v>
                </c:pt>
                <c:pt idx="8">
                  <c:v>2.0325528060990816E-2</c:v>
                </c:pt>
                <c:pt idx="9">
                  <c:v>1.5220808381682327E-2</c:v>
                </c:pt>
                <c:pt idx="10">
                  <c:v>1.1258678629059724E-2</c:v>
                </c:pt>
                <c:pt idx="11">
                  <c:v>8.6515380268987127E-3</c:v>
                </c:pt>
                <c:pt idx="12">
                  <c:v>6.9647787098976151E-3</c:v>
                </c:pt>
                <c:pt idx="13">
                  <c:v>5.5672820825182039E-3</c:v>
                </c:pt>
                <c:pt idx="14">
                  <c:v>3.9916501130823233E-3</c:v>
                </c:pt>
                <c:pt idx="15">
                  <c:v>2.553442099359086E-3</c:v>
                </c:pt>
                <c:pt idx="16">
                  <c:v>1.0457391965036839E-3</c:v>
                </c:pt>
                <c:pt idx="17">
                  <c:v>2.9741417761134417E-4</c:v>
                </c:pt>
                <c:pt idx="18">
                  <c:v>4.3428549007045139E-5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AB3-9899-71757828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100"/>
        <c:axId val="623949343"/>
        <c:axId val="1"/>
      </c:barChart>
      <c:catAx>
        <c:axId val="62394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50"/>
        <c:noMultiLvlLbl val="0"/>
      </c:catAx>
      <c:valAx>
        <c:axId val="1"/>
        <c:scaling>
          <c:orientation val="minMax"/>
          <c:min val="-0.1"/>
        </c:scaling>
        <c:delete val="0"/>
        <c:axPos val="b"/>
        <c:majorGridlines>
          <c:spPr>
            <a:ln w="12700" cap="flat" cmpd="sng" algn="ctr">
              <a:solidFill>
                <a:srgbClr val="E8E8E8">
                  <a:lumMod val="75000"/>
                </a:srgbClr>
              </a:solidFill>
              <a:round/>
            </a:ln>
            <a:effectLst/>
          </c:spPr>
        </c:majorGridlines>
        <c:numFmt formatCode="0.0%;0.0%" sourceLinked="0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MX"/>
          </a:p>
        </c:txPr>
        <c:crossAx val="6239493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800" b="1">
                <a:latin typeface="Aptos" panose="020B0004020202020204" pitchFamily="34" charset="0"/>
              </a:rPr>
              <a:t>Mali,</a:t>
            </a:r>
            <a:r>
              <a:rPr lang="es-MX" sz="2800" b="1" baseline="0">
                <a:latin typeface="Aptos" panose="020B0004020202020204" pitchFamily="34" charset="0"/>
              </a:rPr>
              <a:t> 1980 vs 2020</a:t>
            </a:r>
            <a:endParaRPr lang="es-MX" sz="2800" b="1">
              <a:latin typeface="Aptos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'Mali-1980'!$M$26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'Mali-1980'!$L$27:$L$45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'Mali-1980'!$M$27:$M$45</c:f>
              <c:numCache>
                <c:formatCode>General</c:formatCode>
                <c:ptCount val="19"/>
                <c:pt idx="0">
                  <c:v>0.18507701278387381</c:v>
                </c:pt>
                <c:pt idx="1">
                  <c:v>0.13776197951185998</c:v>
                </c:pt>
                <c:pt idx="2">
                  <c:v>0.11589849974165073</c:v>
                </c:pt>
                <c:pt idx="3">
                  <c:v>9.861665283182279E-2</c:v>
                </c:pt>
                <c:pt idx="4">
                  <c:v>8.2770699380904575E-2</c:v>
                </c:pt>
                <c:pt idx="5">
                  <c:v>6.9492436295424093E-2</c:v>
                </c:pt>
                <c:pt idx="6">
                  <c:v>5.8100766973998949E-2</c:v>
                </c:pt>
                <c:pt idx="7">
                  <c:v>5.1687251170340148E-2</c:v>
                </c:pt>
                <c:pt idx="8">
                  <c:v>4.1353811292552438E-2</c:v>
                </c:pt>
                <c:pt idx="9">
                  <c:v>3.6376056154549037E-2</c:v>
                </c:pt>
                <c:pt idx="10">
                  <c:v>3.302886938628137E-2</c:v>
                </c:pt>
                <c:pt idx="11">
                  <c:v>2.9287021066189071E-2</c:v>
                </c:pt>
                <c:pt idx="12">
                  <c:v>2.4781080360767403E-2</c:v>
                </c:pt>
                <c:pt idx="13">
                  <c:v>1.8017255952225236E-2</c:v>
                </c:pt>
                <c:pt idx="14">
                  <c:v>1.0972706604060843E-2</c:v>
                </c:pt>
                <c:pt idx="15">
                  <c:v>5.0527833266914577E-3</c:v>
                </c:pt>
                <c:pt idx="16">
                  <c:v>1.4754658486956316E-3</c:v>
                </c:pt>
                <c:pt idx="17">
                  <c:v>2.4022299705610636E-4</c:v>
                </c:pt>
                <c:pt idx="18">
                  <c:v>9.4283210563756499E-6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76-4EBB-A21F-887B3D6B83C6}"/>
            </c:ext>
          </c:extLst>
        </c:ser>
        <c:ser>
          <c:idx val="1"/>
          <c:order val="1"/>
          <c:tx>
            <c:strRef>
              <c:f>'Mali-1980'!$N$26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'Mali-1980'!$L$27:$L$45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'Mali-1980'!$N$27:$N$45</c:f>
              <c:numCache>
                <c:formatCode>General</c:formatCode>
                <c:ptCount val="19"/>
                <c:pt idx="0">
                  <c:v>0.18119956468290918</c:v>
                </c:pt>
                <c:pt idx="1">
                  <c:v>0.15768021915252434</c:v>
                </c:pt>
                <c:pt idx="2">
                  <c:v>0.13431381764255559</c:v>
                </c:pt>
                <c:pt idx="3">
                  <c:v>0.10950317509667919</c:v>
                </c:pt>
                <c:pt idx="4">
                  <c:v>8.5802884954365707E-2</c:v>
                </c:pt>
                <c:pt idx="5">
                  <c:v>7.0045552080708756E-2</c:v>
                </c:pt>
                <c:pt idx="6">
                  <c:v>5.9871573997527017E-2</c:v>
                </c:pt>
                <c:pt idx="7">
                  <c:v>5.1223213669336132E-2</c:v>
                </c:pt>
                <c:pt idx="8">
                  <c:v>4.1362169828469207E-2</c:v>
                </c:pt>
                <c:pt idx="9">
                  <c:v>3.0940054924449754E-2</c:v>
                </c:pt>
                <c:pt idx="10">
                  <c:v>2.2620701546530696E-2</c:v>
                </c:pt>
                <c:pt idx="11">
                  <c:v>1.7083308253307904E-2</c:v>
                </c:pt>
                <c:pt idx="12">
                  <c:v>1.3447882770734058E-2</c:v>
                </c:pt>
                <c:pt idx="13">
                  <c:v>1.0496583582433442E-2</c:v>
                </c:pt>
                <c:pt idx="14">
                  <c:v>7.3638331925551404E-3</c:v>
                </c:pt>
                <c:pt idx="15">
                  <c:v>4.5961036716374321E-3</c:v>
                </c:pt>
                <c:pt idx="16">
                  <c:v>1.8617169603497347E-3</c:v>
                </c:pt>
                <c:pt idx="17">
                  <c:v>5.1603063798933281E-4</c:v>
                </c:pt>
                <c:pt idx="18">
                  <c:v>6.9909371572316573E-5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76-4EBB-A21F-887B3D6B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30031"/>
        <c:axId val="527530511"/>
      </c:lineChart>
      <c:catAx>
        <c:axId val="5275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530511"/>
        <c:crosses val="autoZero"/>
        <c:auto val="1"/>
        <c:lblAlgn val="ctr"/>
        <c:lblOffset val="100"/>
        <c:noMultiLvlLbl val="0"/>
      </c:catAx>
      <c:valAx>
        <c:axId val="5275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53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s-MX"/>
              <a:t>Mali,</a:t>
            </a:r>
            <a:r>
              <a:rPr lang="es-MX" baseline="0"/>
              <a:t> 1980</a:t>
            </a:r>
            <a:endParaRPr lang="es-MX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'Mali-1980'!$B$50</c:f>
              <c:strCache>
                <c:ptCount val="1"/>
                <c:pt idx="0">
                  <c:v>Sex Ratio</c:v>
                </c:pt>
              </c:strCache>
            </c:strRef>
          </c:tx>
          <c:spPr>
            <a:ln w="28575" cap="rnd">
              <a:solidFill>
                <a:srgbClr val="196B24">
                  <a:lumMod val="50000"/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'Mali-1980'!$A$51:$A$69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'Mali-1980'!$B$51:$B$69</c:f>
              <c:numCache>
                <c:formatCode>General</c:formatCode>
                <c:ptCount val="19"/>
                <c:pt idx="0">
                  <c:v>101.46270175570467</c:v>
                </c:pt>
                <c:pt idx="1">
                  <c:v>101.2225612298931</c:v>
                </c:pt>
                <c:pt idx="2">
                  <c:v>100.3470827374544</c:v>
                </c:pt>
                <c:pt idx="3">
                  <c:v>100.21055412669912</c:v>
                </c:pt>
                <c:pt idx="4">
                  <c:v>100.03754886165972</c:v>
                </c:pt>
                <c:pt idx="5">
                  <c:v>99.412029204200763</c:v>
                </c:pt>
                <c:pt idx="6">
                  <c:v>99.029254290796118</c:v>
                </c:pt>
                <c:pt idx="7">
                  <c:v>98.277688914246113</c:v>
                </c:pt>
                <c:pt idx="8">
                  <c:v>100.45250907592884</c:v>
                </c:pt>
                <c:pt idx="9">
                  <c:v>100.95957039417216</c:v>
                </c:pt>
                <c:pt idx="10">
                  <c:v>101.35356119359487</c:v>
                </c:pt>
                <c:pt idx="11">
                  <c:v>100.13975098914661</c:v>
                </c:pt>
                <c:pt idx="12">
                  <c:v>95.378687941034826</c:v>
                </c:pt>
                <c:pt idx="13">
                  <c:v>91.927064914489421</c:v>
                </c:pt>
                <c:pt idx="14">
                  <c:v>86.603735236331616</c:v>
                </c:pt>
                <c:pt idx="15">
                  <c:v>83.417691009881906</c:v>
                </c:pt>
                <c:pt idx="16">
                  <c:v>80.637294748821319</c:v>
                </c:pt>
                <c:pt idx="17">
                  <c:v>73.608445297504801</c:v>
                </c:pt>
                <c:pt idx="18">
                  <c:v>44.897959183673478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8F-4CA5-8B40-A70BB2F2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126176"/>
        <c:axId val="1"/>
      </c:lineChart>
      <c:catAx>
        <c:axId val="10831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MX"/>
          </a:p>
        </c:txPr>
        <c:crossAx val="1083126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800" b="1"/>
              <a:t>Sex</a:t>
            </a:r>
            <a:r>
              <a:rPr lang="es-MX" sz="2800" b="1" baseline="0"/>
              <a:t> Ratio, Mali 1980 vs 2020</a:t>
            </a:r>
            <a:endParaRPr lang="es-MX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'Mali-1980'!$M$50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'Mali-1980'!$L$51:$L$69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'Mali-1980'!$M$51:$M$69</c:f>
              <c:numCache>
                <c:formatCode>General</c:formatCode>
                <c:ptCount val="19"/>
                <c:pt idx="0">
                  <c:v>1.0146270175570467</c:v>
                </c:pt>
                <c:pt idx="1">
                  <c:v>1.012225612298931</c:v>
                </c:pt>
                <c:pt idx="2">
                  <c:v>1.0034708273745441</c:v>
                </c:pt>
                <c:pt idx="3">
                  <c:v>1.0021055412669913</c:v>
                </c:pt>
                <c:pt idx="4">
                  <c:v>1.0003754886165972</c:v>
                </c:pt>
                <c:pt idx="5">
                  <c:v>0.99412029204200769</c:v>
                </c:pt>
                <c:pt idx="6">
                  <c:v>0.9902925429079612</c:v>
                </c:pt>
                <c:pt idx="7">
                  <c:v>0.9827768891424612</c:v>
                </c:pt>
                <c:pt idx="8">
                  <c:v>1.0045250907592884</c:v>
                </c:pt>
                <c:pt idx="9">
                  <c:v>1.0095957039417216</c:v>
                </c:pt>
                <c:pt idx="10">
                  <c:v>1.0135356119359487</c:v>
                </c:pt>
                <c:pt idx="11">
                  <c:v>1.001397509891466</c:v>
                </c:pt>
                <c:pt idx="12">
                  <c:v>0.95378687941034823</c:v>
                </c:pt>
                <c:pt idx="13">
                  <c:v>0.9192706491448942</c:v>
                </c:pt>
                <c:pt idx="14">
                  <c:v>0.86603735236331614</c:v>
                </c:pt>
                <c:pt idx="15">
                  <c:v>0.834176910098819</c:v>
                </c:pt>
                <c:pt idx="16">
                  <c:v>0.8063729474882132</c:v>
                </c:pt>
                <c:pt idx="17">
                  <c:v>0.73608445297504799</c:v>
                </c:pt>
                <c:pt idx="18">
                  <c:v>0.44897959183673475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35-4821-8013-62C208E88077}"/>
            </c:ext>
          </c:extLst>
        </c:ser>
        <c:ser>
          <c:idx val="1"/>
          <c:order val="1"/>
          <c:tx>
            <c:strRef>
              <c:f>'Mali-1980'!$N$50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'Mali-1980'!$L$51:$L$69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'Mali-1980'!$N$51:$N$69</c:f>
              <c:numCache>
                <c:formatCode>General</c:formatCode>
                <c:ptCount val="19"/>
                <c:pt idx="0">
                  <c:v>1.0214229310338627</c:v>
                </c:pt>
                <c:pt idx="1">
                  <c:v>1.0224207326653838</c:v>
                </c:pt>
                <c:pt idx="2">
                  <c:v>1.0248982332189824</c:v>
                </c:pt>
                <c:pt idx="3">
                  <c:v>1.0277270362695183</c:v>
                </c:pt>
                <c:pt idx="4">
                  <c:v>1.0307139781899035</c:v>
                </c:pt>
                <c:pt idx="5">
                  <c:v>1.0288840688746244</c:v>
                </c:pt>
                <c:pt idx="6">
                  <c:v>1.0344897738814181</c:v>
                </c:pt>
                <c:pt idx="7">
                  <c:v>1.0373938258239774</c:v>
                </c:pt>
                <c:pt idx="8">
                  <c:v>1.0349862352581314</c:v>
                </c:pt>
                <c:pt idx="9">
                  <c:v>1.0327471543288695</c:v>
                </c:pt>
                <c:pt idx="10">
                  <c:v>1.0091790779198999</c:v>
                </c:pt>
                <c:pt idx="11">
                  <c:v>0.97459783453459514</c:v>
                </c:pt>
                <c:pt idx="12">
                  <c:v>0.9308413563267034</c:v>
                </c:pt>
                <c:pt idx="13">
                  <c:v>0.88540537857668722</c:v>
                </c:pt>
                <c:pt idx="14">
                  <c:v>0.84480928536816113</c:v>
                </c:pt>
                <c:pt idx="15">
                  <c:v>0.79996392821715223</c:v>
                </c:pt>
                <c:pt idx="16">
                  <c:v>0.78028801691108463</c:v>
                </c:pt>
                <c:pt idx="17">
                  <c:v>0.73505729327965319</c:v>
                </c:pt>
                <c:pt idx="18">
                  <c:v>0.6097560975609756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135-4821-8013-62C208E8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30031"/>
        <c:axId val="527530511"/>
      </c:lineChart>
      <c:catAx>
        <c:axId val="5275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530511"/>
        <c:crosses val="autoZero"/>
        <c:auto val="1"/>
        <c:lblAlgn val="ctr"/>
        <c:lblOffset val="100"/>
        <c:noMultiLvlLbl val="0"/>
      </c:catAx>
      <c:valAx>
        <c:axId val="52753051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53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s-MX"/>
              <a:t>Mali,</a:t>
            </a:r>
            <a:r>
              <a:rPr lang="es-MX" baseline="0"/>
              <a:t> 2020</a:t>
            </a:r>
            <a:endParaRPr lang="es-MX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'Mali-1980'!$H$50</c:f>
              <c:strCache>
                <c:ptCount val="1"/>
                <c:pt idx="0">
                  <c:v>Sex Ratio</c:v>
                </c:pt>
              </c:strCache>
            </c:strRef>
          </c:tx>
          <c:spPr>
            <a:ln w="28575" cap="rnd">
              <a:solidFill>
                <a:srgbClr val="196B24">
                  <a:lumMod val="50000"/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'Mali-1980'!$G$51:$G$69</c:f>
              <c:strCache>
                <c:ptCount val="19"/>
                <c:pt idx="0">
                  <c:v>0-4</c:v>
                </c:pt>
                <c:pt idx="1">
                  <c:v> 5-9</c:v>
                </c:pt>
                <c:pt idx="2">
                  <c:v> 10-14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 y más</c:v>
                </c:pt>
              </c:strCache>
            </c:strRef>
          </c:cat>
          <c:val>
            <c:numRef>
              <c:f>'Mali-1980'!$H$51:$H$69</c:f>
              <c:numCache>
                <c:formatCode>General</c:formatCode>
                <c:ptCount val="19"/>
                <c:pt idx="0">
                  <c:v>102.14229310338627</c:v>
                </c:pt>
                <c:pt idx="1">
                  <c:v>102.24207326653838</c:v>
                </c:pt>
                <c:pt idx="2">
                  <c:v>102.48982332189824</c:v>
                </c:pt>
                <c:pt idx="3">
                  <c:v>102.77270362695184</c:v>
                </c:pt>
                <c:pt idx="4">
                  <c:v>103.07139781899035</c:v>
                </c:pt>
                <c:pt idx="5">
                  <c:v>102.88840688746245</c:v>
                </c:pt>
                <c:pt idx="6">
                  <c:v>103.4489773881418</c:v>
                </c:pt>
                <c:pt idx="7">
                  <c:v>103.73938258239774</c:v>
                </c:pt>
                <c:pt idx="8">
                  <c:v>103.49862352581314</c:v>
                </c:pt>
                <c:pt idx="9">
                  <c:v>103.27471543288694</c:v>
                </c:pt>
                <c:pt idx="10">
                  <c:v>100.91790779198998</c:v>
                </c:pt>
                <c:pt idx="11">
                  <c:v>97.459783453459536</c:v>
                </c:pt>
                <c:pt idx="12">
                  <c:v>93.084135632670339</c:v>
                </c:pt>
                <c:pt idx="13">
                  <c:v>88.540537857668724</c:v>
                </c:pt>
                <c:pt idx="14">
                  <c:v>84.480928536816108</c:v>
                </c:pt>
                <c:pt idx="15">
                  <c:v>79.996392821715219</c:v>
                </c:pt>
                <c:pt idx="16">
                  <c:v>78.02880169110847</c:v>
                </c:pt>
                <c:pt idx="17">
                  <c:v>73.505729327965312</c:v>
                </c:pt>
                <c:pt idx="18">
                  <c:v>60.975609756097562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BC-43DA-8932-32D22327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126176"/>
        <c:axId val="1"/>
      </c:lineChart>
      <c:catAx>
        <c:axId val="10831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MX"/>
          </a:p>
        </c:txPr>
        <c:crossAx val="1083126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FB89EF-87E4-43FF-875D-E081F2D950DC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EA6B57-B332-401A-9A3D-F59D29F18FD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D67957-9E05-4D83-920F-E7A3EE13AC92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50E57C-5AAA-4373-817D-B9A5B34DA746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66183B-2649-409E-8452-DFB31A1747A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2146CA-E3C1-47B6-8A65-09C9C74EA5CD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F718-3B17-E495-462D-1D5959C37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B8D69-190A-829E-10F3-4091449BBE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F4246-AC15-1D41-E6A4-134F9FAD7F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D9F9C-1A09-713C-3AD9-733705B24A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2D182-AABB-2ED6-1357-85AC1CE57B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303" cy="62778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8B6FD-E7F7-3353-4475-7B9310FC63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F1331-06FE-4BFD-83C6-671102772F8D}" name="Table1" displayName="Table1" ref="L26:N45" totalsRowShown="0" headerRowDxfId="3">
  <autoFilter ref="L26:N45" xr:uid="{B37F1331-06FE-4BFD-83C6-671102772F8D}"/>
  <tableColumns count="3">
    <tableColumn id="1" xr3:uid="{113F42DE-8ECF-47E0-914A-4D4413B980C0}" name="Age" dataDxfId="2"/>
    <tableColumn id="2" xr3:uid="{DC0E3D23-5744-495D-8E1D-64098567BB79}" name="1980">
      <calculatedColumnFormula>D3/$D$24</calculatedColumnFormula>
    </tableColumn>
    <tableColumn id="3" xr3:uid="{009EE5BD-BAB9-4060-903D-9A0251B4BECD}" name="2020">
      <calculatedColumnFormula>J3/J$24</calculatedColumnFormula>
    </tableColumn>
  </tableColumns>
  <tableStyleInfo name="TableStyleMedium1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F0C300-61E5-41A6-BB1D-2DE73BDC4E3B}" name="Table2" displayName="Table2" ref="L50:N69" totalsRowShown="0" headerRowDxfId="1">
  <autoFilter ref="L50:N69" xr:uid="{CAF0C300-61E5-41A6-BB1D-2DE73BDC4E3B}"/>
  <tableColumns count="3">
    <tableColumn id="1" xr3:uid="{D13ACDDD-006D-4C2D-98F0-000BAF39FC56}" name="Age" dataDxfId="0"/>
    <tableColumn id="2" xr3:uid="{39763FF3-C3DD-402E-9DB9-54D0E29BDC30}" name="1980"/>
    <tableColumn id="3" xr3:uid="{D1F85C9E-F426-4FF7-8161-78A2BFA24431}" name="2020"/>
  </tableColumns>
  <tableStyleInfo name="TableStyleMedium10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FB98-C508-4746-A409-99A2FB2A0C0F}">
  <dimension ref="A1:N84"/>
  <sheetViews>
    <sheetView tabSelected="1" topLeftCell="A48" zoomScale="108" workbookViewId="0">
      <selection activeCell="G84" sqref="G84"/>
    </sheetView>
  </sheetViews>
  <sheetFormatPr baseColWidth="10" defaultColWidth="10.88671875" defaultRowHeight="14.4" x14ac:dyDescent="0.3"/>
  <cols>
    <col min="3" max="3" width="12.77734375" bestFit="1" customWidth="1"/>
  </cols>
  <sheetData>
    <row r="1" spans="1:10" x14ac:dyDescent="0.3">
      <c r="A1" s="4">
        <v>1980</v>
      </c>
      <c r="B1" s="4"/>
      <c r="C1" s="4"/>
      <c r="D1" s="4"/>
      <c r="G1" s="4">
        <v>2000</v>
      </c>
      <c r="H1" s="4"/>
      <c r="I1" s="4"/>
      <c r="J1" s="4"/>
    </row>
    <row r="2" spans="1:10" x14ac:dyDescent="0.3">
      <c r="A2" t="s">
        <v>0</v>
      </c>
      <c r="B2" t="s">
        <v>1</v>
      </c>
      <c r="C2" t="s">
        <v>2</v>
      </c>
      <c r="D2" t="s">
        <v>24</v>
      </c>
      <c r="G2" t="s">
        <v>0</v>
      </c>
      <c r="H2" t="s">
        <v>1</v>
      </c>
      <c r="I2" t="s">
        <v>2</v>
      </c>
      <c r="J2" t="s">
        <v>24</v>
      </c>
    </row>
    <row r="3" spans="1:10" x14ac:dyDescent="0.3">
      <c r="A3" t="s">
        <v>3</v>
      </c>
      <c r="B3">
        <v>701921</v>
      </c>
      <c r="C3">
        <v>691802</v>
      </c>
      <c r="D3">
        <f>B3+C3</f>
        <v>1393723</v>
      </c>
      <c r="G3" t="s">
        <v>3</v>
      </c>
      <c r="H3">
        <v>1988117</v>
      </c>
      <c r="I3">
        <v>1946419</v>
      </c>
      <c r="J3">
        <f>H3+I3</f>
        <v>3934536</v>
      </c>
    </row>
    <row r="4" spans="1:10" x14ac:dyDescent="0.3">
      <c r="A4" s="1" t="s">
        <v>22</v>
      </c>
      <c r="B4">
        <v>521860</v>
      </c>
      <c r="C4">
        <v>515557</v>
      </c>
      <c r="D4">
        <f t="shared" ref="D4:D23" si="0">B4+C4</f>
        <v>1037417</v>
      </c>
      <c r="G4" s="1" t="s">
        <v>22</v>
      </c>
      <c r="H4">
        <v>1730899</v>
      </c>
      <c r="I4">
        <v>1692942</v>
      </c>
      <c r="J4">
        <f t="shared" ref="J4:J23" si="1">H4+I4</f>
        <v>3423841</v>
      </c>
    </row>
    <row r="5" spans="1:10" x14ac:dyDescent="0.3">
      <c r="A5" s="1" t="s">
        <v>23</v>
      </c>
      <c r="B5">
        <v>437143</v>
      </c>
      <c r="C5">
        <v>435631</v>
      </c>
      <c r="D5">
        <f t="shared" si="0"/>
        <v>872774</v>
      </c>
      <c r="G5" s="1" t="s">
        <v>23</v>
      </c>
      <c r="H5">
        <v>1476164</v>
      </c>
      <c r="I5">
        <v>1440303</v>
      </c>
      <c r="J5">
        <f t="shared" si="1"/>
        <v>2916467</v>
      </c>
    </row>
    <row r="6" spans="1:10" x14ac:dyDescent="0.3">
      <c r="A6" t="s">
        <v>4</v>
      </c>
      <c r="B6">
        <v>371707</v>
      </c>
      <c r="C6">
        <v>370926</v>
      </c>
      <c r="D6">
        <f t="shared" si="0"/>
        <v>742633</v>
      </c>
      <c r="G6" t="s">
        <v>4</v>
      </c>
      <c r="H6">
        <v>1205123</v>
      </c>
      <c r="I6">
        <v>1172610</v>
      </c>
      <c r="J6">
        <f t="shared" si="1"/>
        <v>2377733</v>
      </c>
    </row>
    <row r="7" spans="1:10" x14ac:dyDescent="0.3">
      <c r="A7" t="s">
        <v>5</v>
      </c>
      <c r="B7">
        <v>311711</v>
      </c>
      <c r="C7">
        <v>311594</v>
      </c>
      <c r="D7">
        <f t="shared" si="0"/>
        <v>623305</v>
      </c>
      <c r="G7" t="s">
        <v>5</v>
      </c>
      <c r="H7">
        <v>945644</v>
      </c>
      <c r="I7">
        <v>917465</v>
      </c>
      <c r="J7">
        <f t="shared" si="1"/>
        <v>1863109</v>
      </c>
    </row>
    <row r="8" spans="1:10" x14ac:dyDescent="0.3">
      <c r="A8" t="s">
        <v>6</v>
      </c>
      <c r="B8">
        <v>260885</v>
      </c>
      <c r="C8">
        <v>262428</v>
      </c>
      <c r="D8">
        <f t="shared" si="0"/>
        <v>523313</v>
      </c>
      <c r="G8" t="s">
        <v>6</v>
      </c>
      <c r="H8">
        <v>771305</v>
      </c>
      <c r="I8">
        <v>749652</v>
      </c>
      <c r="J8">
        <f t="shared" si="1"/>
        <v>1520957</v>
      </c>
    </row>
    <row r="9" spans="1:10" x14ac:dyDescent="0.3">
      <c r="A9" t="s">
        <v>7</v>
      </c>
      <c r="B9">
        <v>217697</v>
      </c>
      <c r="C9">
        <v>219831</v>
      </c>
      <c r="D9">
        <f t="shared" si="0"/>
        <v>437528</v>
      </c>
      <c r="G9" t="s">
        <v>7</v>
      </c>
      <c r="H9">
        <v>661040</v>
      </c>
      <c r="I9">
        <v>639001</v>
      </c>
      <c r="J9">
        <f t="shared" si="1"/>
        <v>1300041</v>
      </c>
    </row>
    <row r="10" spans="1:10" x14ac:dyDescent="0.3">
      <c r="A10" t="s">
        <v>8</v>
      </c>
      <c r="B10">
        <v>192925</v>
      </c>
      <c r="C10">
        <v>196306</v>
      </c>
      <c r="D10">
        <f t="shared" si="0"/>
        <v>389231</v>
      </c>
      <c r="G10" t="s">
        <v>8</v>
      </c>
      <c r="H10">
        <v>566333</v>
      </c>
      <c r="I10">
        <v>545919</v>
      </c>
      <c r="J10">
        <f t="shared" si="1"/>
        <v>1112252</v>
      </c>
    </row>
    <row r="11" spans="1:10" x14ac:dyDescent="0.3">
      <c r="A11" t="s">
        <v>9</v>
      </c>
      <c r="B11">
        <v>156059</v>
      </c>
      <c r="C11">
        <v>155356</v>
      </c>
      <c r="D11">
        <f t="shared" si="0"/>
        <v>311415</v>
      </c>
      <c r="G11" t="s">
        <v>9</v>
      </c>
      <c r="H11">
        <v>456786</v>
      </c>
      <c r="I11">
        <v>441345</v>
      </c>
      <c r="J11">
        <f t="shared" si="1"/>
        <v>898131</v>
      </c>
    </row>
    <row r="12" spans="1:10" x14ac:dyDescent="0.3">
      <c r="A12" t="s">
        <v>10</v>
      </c>
      <c r="B12">
        <v>137619</v>
      </c>
      <c r="C12">
        <v>136311</v>
      </c>
      <c r="D12">
        <f t="shared" si="0"/>
        <v>273930</v>
      </c>
      <c r="G12" t="s">
        <v>10</v>
      </c>
      <c r="H12">
        <v>341325</v>
      </c>
      <c r="I12">
        <v>330502</v>
      </c>
      <c r="J12">
        <f t="shared" si="1"/>
        <v>671827</v>
      </c>
    </row>
    <row r="13" spans="1:10" x14ac:dyDescent="0.3">
      <c r="A13" t="s">
        <v>11</v>
      </c>
      <c r="B13">
        <v>125198</v>
      </c>
      <c r="C13">
        <v>123526</v>
      </c>
      <c r="D13">
        <f t="shared" si="0"/>
        <v>248724</v>
      </c>
      <c r="G13" t="s">
        <v>11</v>
      </c>
      <c r="H13">
        <v>246713</v>
      </c>
      <c r="I13">
        <v>244469</v>
      </c>
      <c r="J13">
        <f t="shared" si="1"/>
        <v>491182</v>
      </c>
    </row>
    <row r="14" spans="1:10" x14ac:dyDescent="0.3">
      <c r="A14" t="s">
        <v>12</v>
      </c>
      <c r="B14">
        <v>110350</v>
      </c>
      <c r="C14">
        <v>110196</v>
      </c>
      <c r="D14">
        <f t="shared" si="0"/>
        <v>220546</v>
      </c>
      <c r="G14" t="s">
        <v>12</v>
      </c>
      <c r="H14">
        <v>183086</v>
      </c>
      <c r="I14">
        <v>187858</v>
      </c>
      <c r="J14">
        <f t="shared" si="1"/>
        <v>370944</v>
      </c>
    </row>
    <row r="15" spans="1:10" x14ac:dyDescent="0.3">
      <c r="A15" t="s">
        <v>13</v>
      </c>
      <c r="B15">
        <v>91100</v>
      </c>
      <c r="C15">
        <v>95514</v>
      </c>
      <c r="D15">
        <f t="shared" si="0"/>
        <v>186614</v>
      </c>
      <c r="G15" t="s">
        <v>13</v>
      </c>
      <c r="H15">
        <v>140773</v>
      </c>
      <c r="I15">
        <v>151232</v>
      </c>
      <c r="J15">
        <f t="shared" si="1"/>
        <v>292005</v>
      </c>
    </row>
    <row r="16" spans="1:10" x14ac:dyDescent="0.3">
      <c r="A16" t="s">
        <v>14</v>
      </c>
      <c r="B16">
        <v>64986</v>
      </c>
      <c r="C16">
        <v>70693</v>
      </c>
      <c r="D16">
        <f t="shared" si="0"/>
        <v>135679</v>
      </c>
      <c r="G16" t="s">
        <v>14</v>
      </c>
      <c r="H16">
        <v>107034</v>
      </c>
      <c r="I16">
        <v>120887</v>
      </c>
      <c r="J16">
        <f t="shared" si="1"/>
        <v>227921</v>
      </c>
    </row>
    <row r="17" spans="1:14" x14ac:dyDescent="0.3">
      <c r="A17" t="s">
        <v>15</v>
      </c>
      <c r="B17">
        <v>38349</v>
      </c>
      <c r="C17">
        <v>44281</v>
      </c>
      <c r="D17">
        <f t="shared" si="0"/>
        <v>82630</v>
      </c>
      <c r="G17" t="s">
        <v>15</v>
      </c>
      <c r="H17">
        <v>73223</v>
      </c>
      <c r="I17">
        <v>86674</v>
      </c>
      <c r="J17">
        <f t="shared" si="1"/>
        <v>159897</v>
      </c>
    </row>
    <row r="18" spans="1:14" x14ac:dyDescent="0.3">
      <c r="A18" t="s">
        <v>16</v>
      </c>
      <c r="B18">
        <v>17305</v>
      </c>
      <c r="C18">
        <v>20745</v>
      </c>
      <c r="D18">
        <f t="shared" si="0"/>
        <v>38050</v>
      </c>
      <c r="G18" t="s">
        <v>16</v>
      </c>
      <c r="H18">
        <v>44354</v>
      </c>
      <c r="I18">
        <v>55445</v>
      </c>
      <c r="J18">
        <f t="shared" si="1"/>
        <v>99799</v>
      </c>
    </row>
    <row r="19" spans="1:14" x14ac:dyDescent="0.3">
      <c r="A19" t="s">
        <v>17</v>
      </c>
      <c r="B19">
        <v>4960</v>
      </c>
      <c r="C19">
        <v>6151</v>
      </c>
      <c r="D19">
        <f t="shared" si="0"/>
        <v>11111</v>
      </c>
      <c r="G19" t="s">
        <v>17</v>
      </c>
      <c r="H19">
        <v>17718</v>
      </c>
      <c r="I19">
        <v>22707</v>
      </c>
      <c r="J19">
        <f t="shared" si="1"/>
        <v>40425</v>
      </c>
    </row>
    <row r="20" spans="1:14" x14ac:dyDescent="0.3">
      <c r="A20" t="s">
        <v>18</v>
      </c>
      <c r="B20">
        <v>767</v>
      </c>
      <c r="C20">
        <v>1042</v>
      </c>
      <c r="D20">
        <f t="shared" si="0"/>
        <v>1809</v>
      </c>
      <c r="G20" t="s">
        <v>18</v>
      </c>
      <c r="H20">
        <v>4747</v>
      </c>
      <c r="I20">
        <v>6458</v>
      </c>
      <c r="J20">
        <f t="shared" si="1"/>
        <v>11205</v>
      </c>
    </row>
    <row r="21" spans="1:14" x14ac:dyDescent="0.3">
      <c r="A21" t="s">
        <v>19</v>
      </c>
      <c r="B21">
        <v>22</v>
      </c>
      <c r="C21">
        <v>49</v>
      </c>
      <c r="D21">
        <f t="shared" si="0"/>
        <v>71</v>
      </c>
      <c r="G21" t="s">
        <v>19</v>
      </c>
      <c r="H21">
        <v>575</v>
      </c>
      <c r="I21">
        <v>943</v>
      </c>
      <c r="J21">
        <f t="shared" si="1"/>
        <v>1518</v>
      </c>
    </row>
    <row r="22" spans="1:14" x14ac:dyDescent="0.3">
      <c r="A22" t="s">
        <v>20</v>
      </c>
      <c r="B22">
        <v>0</v>
      </c>
      <c r="C22">
        <v>0</v>
      </c>
      <c r="D22">
        <f t="shared" si="0"/>
        <v>0</v>
      </c>
      <c r="G22" t="s">
        <v>20</v>
      </c>
      <c r="H22">
        <v>9</v>
      </c>
      <c r="I22">
        <v>28</v>
      </c>
      <c r="J22">
        <f t="shared" si="1"/>
        <v>37</v>
      </c>
    </row>
    <row r="23" spans="1:14" x14ac:dyDescent="0.3">
      <c r="A23" t="s">
        <v>21</v>
      </c>
      <c r="B23">
        <v>0</v>
      </c>
      <c r="C23">
        <v>0</v>
      </c>
      <c r="D23">
        <f t="shared" si="0"/>
        <v>0</v>
      </c>
      <c r="G23" t="s">
        <v>21</v>
      </c>
      <c r="H23">
        <v>0</v>
      </c>
      <c r="I23">
        <v>0</v>
      </c>
      <c r="J23">
        <f t="shared" si="1"/>
        <v>0</v>
      </c>
    </row>
    <row r="24" spans="1:14" x14ac:dyDescent="0.3">
      <c r="B24">
        <f>SUM(B3:B23)</f>
        <v>3762564</v>
      </c>
      <c r="C24">
        <f>SUM(C3:C23)</f>
        <v>3767939</v>
      </c>
      <c r="D24">
        <f>SUM(D3:D23)</f>
        <v>7530503</v>
      </c>
      <c r="H24">
        <f>SUM(H3:H23)</f>
        <v>10960968</v>
      </c>
      <c r="I24">
        <f>SUM(I3:I23)</f>
        <v>10752859</v>
      </c>
      <c r="J24">
        <f>SUM(J3:J23)</f>
        <v>21713827</v>
      </c>
    </row>
    <row r="26" spans="1:14" x14ac:dyDescent="0.3">
      <c r="A26" s="2" t="s">
        <v>0</v>
      </c>
      <c r="B26" s="2" t="s">
        <v>26</v>
      </c>
      <c r="C26" s="2" t="s">
        <v>25</v>
      </c>
      <c r="G26" s="2" t="s">
        <v>0</v>
      </c>
      <c r="H26" s="2" t="s">
        <v>26</v>
      </c>
      <c r="I26" s="2" t="s">
        <v>25</v>
      </c>
      <c r="L26" s="2" t="s">
        <v>0</v>
      </c>
      <c r="M26" s="2" t="s">
        <v>29</v>
      </c>
      <c r="N26" s="2" t="s">
        <v>30</v>
      </c>
    </row>
    <row r="27" spans="1:14" x14ac:dyDescent="0.3">
      <c r="A27" s="2" t="s">
        <v>3</v>
      </c>
      <c r="B27">
        <f>-B3/$D$24</f>
        <v>-9.3210373862144397E-2</v>
      </c>
      <c r="C27">
        <f>C3/$D$24</f>
        <v>9.1866638921729402E-2</v>
      </c>
      <c r="G27" s="2" t="s">
        <v>3</v>
      </c>
      <c r="H27">
        <f>-H3/$J$24</f>
        <v>-9.1559953940869104E-2</v>
      </c>
      <c r="I27">
        <f>I3/$J$24</f>
        <v>8.9639610742040077E-2</v>
      </c>
      <c r="L27" s="2" t="s">
        <v>3</v>
      </c>
      <c r="M27">
        <f>D3/$D$24</f>
        <v>0.18507701278387381</v>
      </c>
      <c r="N27">
        <f>J3/J$24</f>
        <v>0.18119956468290918</v>
      </c>
    </row>
    <row r="28" spans="1:14" x14ac:dyDescent="0.3">
      <c r="A28" s="3" t="s">
        <v>22</v>
      </c>
      <c r="B28">
        <f t="shared" ref="B28:B45" si="2">-B4/$D$24</f>
        <v>-6.929948769690418E-2</v>
      </c>
      <c r="C28">
        <f t="shared" ref="C28:C45" si="3">C4/$D$24</f>
        <v>6.8462491814955784E-2</v>
      </c>
      <c r="G28" s="3" t="s">
        <v>22</v>
      </c>
      <c r="H28">
        <f t="shared" ref="H28:H45" si="4">-H4/$J$24</f>
        <v>-7.971413790853174E-2</v>
      </c>
      <c r="I28">
        <f t="shared" ref="I28:I45" si="5">I4/$J$24</f>
        <v>7.7966081243992597E-2</v>
      </c>
      <c r="L28" s="3" t="s">
        <v>22</v>
      </c>
      <c r="M28">
        <f t="shared" ref="M28:M45" si="6">D4/$D$24</f>
        <v>0.13776197951185998</v>
      </c>
      <c r="N28">
        <f t="shared" ref="N28:N45" si="7">J4/J$24</f>
        <v>0.15768021915252434</v>
      </c>
    </row>
    <row r="29" spans="1:14" x14ac:dyDescent="0.3">
      <c r="A29" s="3" t="s">
        <v>23</v>
      </c>
      <c r="B29">
        <f t="shared" si="2"/>
        <v>-5.8049641571087614E-2</v>
      </c>
      <c r="C29">
        <f t="shared" si="3"/>
        <v>5.7848858170563108E-2</v>
      </c>
      <c r="G29" s="3" t="s">
        <v>23</v>
      </c>
      <c r="H29">
        <f t="shared" si="4"/>
        <v>-6.7982672976071884E-2</v>
      </c>
      <c r="I29">
        <f t="shared" si="5"/>
        <v>6.633114466648371E-2</v>
      </c>
      <c r="L29" s="3" t="s">
        <v>23</v>
      </c>
      <c r="M29">
        <f t="shared" si="6"/>
        <v>0.11589849974165073</v>
      </c>
      <c r="N29">
        <f t="shared" si="7"/>
        <v>0.13431381764255559</v>
      </c>
    </row>
    <row r="30" spans="1:14" x14ac:dyDescent="0.3">
      <c r="A30" s="2" t="s">
        <v>4</v>
      </c>
      <c r="B30">
        <f t="shared" si="2"/>
        <v>-4.936018218172146E-2</v>
      </c>
      <c r="C30">
        <f t="shared" si="3"/>
        <v>4.9256470650101331E-2</v>
      </c>
      <c r="G30" s="2" t="s">
        <v>4</v>
      </c>
      <c r="H30">
        <f t="shared" si="4"/>
        <v>-5.5500257969265387E-2</v>
      </c>
      <c r="I30">
        <f t="shared" si="5"/>
        <v>5.4002917127413792E-2</v>
      </c>
      <c r="L30" s="2" t="s">
        <v>4</v>
      </c>
      <c r="M30">
        <f t="shared" si="6"/>
        <v>9.861665283182279E-2</v>
      </c>
      <c r="N30">
        <f t="shared" si="7"/>
        <v>0.10950317509667919</v>
      </c>
    </row>
    <row r="31" spans="1:14" x14ac:dyDescent="0.3">
      <c r="A31" s="2" t="s">
        <v>5</v>
      </c>
      <c r="B31">
        <f t="shared" si="2"/>
        <v>-4.1393118095829719E-2</v>
      </c>
      <c r="C31">
        <f t="shared" si="3"/>
        <v>4.1377581285074849E-2</v>
      </c>
      <c r="G31" s="2" t="s">
        <v>5</v>
      </c>
      <c r="H31">
        <f t="shared" si="4"/>
        <v>-4.3550314737240928E-2</v>
      </c>
      <c r="I31">
        <f t="shared" si="5"/>
        <v>4.2252570217124787E-2</v>
      </c>
      <c r="L31" s="2" t="s">
        <v>5</v>
      </c>
      <c r="M31">
        <f t="shared" si="6"/>
        <v>8.2770699380904575E-2</v>
      </c>
      <c r="N31">
        <f t="shared" si="7"/>
        <v>8.5802884954365707E-2</v>
      </c>
    </row>
    <row r="32" spans="1:14" x14ac:dyDescent="0.3">
      <c r="A32" s="2" t="s">
        <v>6</v>
      </c>
      <c r="B32">
        <f t="shared" si="2"/>
        <v>-3.4643768152007905E-2</v>
      </c>
      <c r="C32">
        <f t="shared" si="3"/>
        <v>3.4848668143416181E-2</v>
      </c>
      <c r="G32" s="2" t="s">
        <v>6</v>
      </c>
      <c r="H32">
        <f t="shared" si="4"/>
        <v>-3.5521375389055095E-2</v>
      </c>
      <c r="I32">
        <f t="shared" si="5"/>
        <v>3.4524176691653662E-2</v>
      </c>
      <c r="L32" s="2" t="s">
        <v>6</v>
      </c>
      <c r="M32">
        <f t="shared" si="6"/>
        <v>6.9492436295424093E-2</v>
      </c>
      <c r="N32">
        <f t="shared" si="7"/>
        <v>7.0045552080708756E-2</v>
      </c>
    </row>
    <row r="33" spans="1:14" x14ac:dyDescent="0.3">
      <c r="A33" s="2" t="s">
        <v>7</v>
      </c>
      <c r="B33">
        <f t="shared" si="2"/>
        <v>-2.890869308464521E-2</v>
      </c>
      <c r="C33">
        <f t="shared" si="3"/>
        <v>2.9192073889353739E-2</v>
      </c>
      <c r="G33" s="2" t="s">
        <v>7</v>
      </c>
      <c r="H33">
        <f t="shared" si="4"/>
        <v>-3.0443274693125261E-2</v>
      </c>
      <c r="I33">
        <f t="shared" si="5"/>
        <v>2.9428299304401752E-2</v>
      </c>
      <c r="L33" s="2" t="s">
        <v>7</v>
      </c>
      <c r="M33">
        <f t="shared" si="6"/>
        <v>5.8100766973998949E-2</v>
      </c>
      <c r="N33">
        <f t="shared" si="7"/>
        <v>5.9871573997527017E-2</v>
      </c>
    </row>
    <row r="34" spans="1:14" x14ac:dyDescent="0.3">
      <c r="A34" s="2" t="s">
        <v>8</v>
      </c>
      <c r="B34">
        <f t="shared" si="2"/>
        <v>-2.5619138588750312E-2</v>
      </c>
      <c r="C34">
        <f t="shared" si="3"/>
        <v>2.6068112581589836E-2</v>
      </c>
      <c r="G34" s="2" t="s">
        <v>8</v>
      </c>
      <c r="H34">
        <f t="shared" si="4"/>
        <v>-2.6081675975404981E-2</v>
      </c>
      <c r="I34">
        <f t="shared" si="5"/>
        <v>2.5141537693931154E-2</v>
      </c>
      <c r="L34" s="2" t="s">
        <v>8</v>
      </c>
      <c r="M34">
        <f t="shared" si="6"/>
        <v>5.1687251170340148E-2</v>
      </c>
      <c r="N34">
        <f t="shared" si="7"/>
        <v>5.1223213669336132E-2</v>
      </c>
    </row>
    <row r="35" spans="1:14" x14ac:dyDescent="0.3">
      <c r="A35" s="2" t="s">
        <v>9</v>
      </c>
      <c r="B35">
        <f t="shared" si="2"/>
        <v>-2.0723582475167993E-2</v>
      </c>
      <c r="C35">
        <f t="shared" si="3"/>
        <v>2.0630228817384442E-2</v>
      </c>
      <c r="G35" s="2" t="s">
        <v>9</v>
      </c>
      <c r="H35">
        <f t="shared" si="4"/>
        <v>-2.1036641767478392E-2</v>
      </c>
      <c r="I35">
        <f t="shared" si="5"/>
        <v>2.0325528060990816E-2</v>
      </c>
      <c r="L35" s="2" t="s">
        <v>9</v>
      </c>
      <c r="M35">
        <f t="shared" si="6"/>
        <v>4.1353811292552438E-2</v>
      </c>
      <c r="N35">
        <f t="shared" si="7"/>
        <v>4.1362169828469207E-2</v>
      </c>
    </row>
    <row r="36" spans="1:14" x14ac:dyDescent="0.3">
      <c r="A36" s="2" t="s">
        <v>10</v>
      </c>
      <c r="B36">
        <f t="shared" si="2"/>
        <v>-1.8274874865596629E-2</v>
      </c>
      <c r="C36">
        <f t="shared" si="3"/>
        <v>1.8101181288952412E-2</v>
      </c>
      <c r="G36" s="2" t="s">
        <v>10</v>
      </c>
      <c r="H36">
        <f t="shared" si="4"/>
        <v>-1.5719246542767427E-2</v>
      </c>
      <c r="I36">
        <f t="shared" si="5"/>
        <v>1.5220808381682327E-2</v>
      </c>
      <c r="L36" s="2" t="s">
        <v>10</v>
      </c>
      <c r="M36">
        <f t="shared" si="6"/>
        <v>3.6376056154549037E-2</v>
      </c>
      <c r="N36">
        <f t="shared" si="7"/>
        <v>3.0940054924449754E-2</v>
      </c>
    </row>
    <row r="37" spans="1:14" x14ac:dyDescent="0.3">
      <c r="A37" s="2" t="s">
        <v>11</v>
      </c>
      <c r="B37">
        <f t="shared" si="2"/>
        <v>-1.6625449853748149E-2</v>
      </c>
      <c r="C37">
        <f t="shared" si="3"/>
        <v>1.6403419532533218E-2</v>
      </c>
      <c r="G37" s="2" t="s">
        <v>11</v>
      </c>
      <c r="H37">
        <f t="shared" si="4"/>
        <v>-1.1362022917470974E-2</v>
      </c>
      <c r="I37">
        <f t="shared" si="5"/>
        <v>1.1258678629059724E-2</v>
      </c>
      <c r="L37" s="2" t="s">
        <v>11</v>
      </c>
      <c r="M37">
        <f t="shared" si="6"/>
        <v>3.302886938628137E-2</v>
      </c>
      <c r="N37">
        <f t="shared" si="7"/>
        <v>2.2620701546530696E-2</v>
      </c>
    </row>
    <row r="38" spans="1:14" x14ac:dyDescent="0.3">
      <c r="A38" s="2" t="s">
        <v>12</v>
      </c>
      <c r="B38">
        <f t="shared" si="2"/>
        <v>-1.4653735613676801E-2</v>
      </c>
      <c r="C38">
        <f t="shared" si="3"/>
        <v>1.4633285452512268E-2</v>
      </c>
      <c r="G38" s="2" t="s">
        <v>12</v>
      </c>
      <c r="H38">
        <f t="shared" si="4"/>
        <v>-8.4317702264091916E-3</v>
      </c>
      <c r="I38">
        <f t="shared" si="5"/>
        <v>8.6515380268987127E-3</v>
      </c>
      <c r="L38" s="2" t="s">
        <v>12</v>
      </c>
      <c r="M38">
        <f t="shared" si="6"/>
        <v>2.9287021066189071E-2</v>
      </c>
      <c r="N38">
        <f t="shared" si="7"/>
        <v>1.7083308253307904E-2</v>
      </c>
    </row>
    <row r="39" spans="1:14" x14ac:dyDescent="0.3">
      <c r="A39" s="2" t="s">
        <v>13</v>
      </c>
      <c r="B39">
        <f t="shared" si="2"/>
        <v>-1.2097465468110165E-2</v>
      </c>
      <c r="C39">
        <f t="shared" si="3"/>
        <v>1.2683614892657237E-2</v>
      </c>
      <c r="G39" s="2" t="s">
        <v>13</v>
      </c>
      <c r="H39">
        <f t="shared" si="4"/>
        <v>-6.4831040608364435E-3</v>
      </c>
      <c r="I39">
        <f t="shared" si="5"/>
        <v>6.9647787098976151E-3</v>
      </c>
      <c r="L39" s="2" t="s">
        <v>13</v>
      </c>
      <c r="M39">
        <f t="shared" si="6"/>
        <v>2.4781080360767403E-2</v>
      </c>
      <c r="N39">
        <f t="shared" si="7"/>
        <v>1.3447882770734058E-2</v>
      </c>
    </row>
    <row r="40" spans="1:14" x14ac:dyDescent="0.3">
      <c r="A40" s="2" t="s">
        <v>14</v>
      </c>
      <c r="B40">
        <f t="shared" si="2"/>
        <v>-8.6297024249243383E-3</v>
      </c>
      <c r="C40">
        <f t="shared" si="3"/>
        <v>9.387553527300899E-3</v>
      </c>
      <c r="G40" s="2" t="s">
        <v>14</v>
      </c>
      <c r="H40">
        <f t="shared" si="4"/>
        <v>-4.9293014999152382E-3</v>
      </c>
      <c r="I40">
        <f t="shared" si="5"/>
        <v>5.5672820825182039E-3</v>
      </c>
      <c r="L40" s="2" t="s">
        <v>14</v>
      </c>
      <c r="M40">
        <f t="shared" si="6"/>
        <v>1.8017255952225236E-2</v>
      </c>
      <c r="N40">
        <f t="shared" si="7"/>
        <v>1.0496583582433442E-2</v>
      </c>
    </row>
    <row r="41" spans="1:14" x14ac:dyDescent="0.3">
      <c r="A41" s="2" t="s">
        <v>15</v>
      </c>
      <c r="B41">
        <f t="shared" si="2"/>
        <v>-5.0924885097316875E-3</v>
      </c>
      <c r="C41">
        <f t="shared" si="3"/>
        <v>5.8802180943291569E-3</v>
      </c>
      <c r="G41" s="2" t="s">
        <v>15</v>
      </c>
      <c r="H41">
        <f t="shared" si="4"/>
        <v>-3.3721830794728172E-3</v>
      </c>
      <c r="I41">
        <f t="shared" si="5"/>
        <v>3.9916501130823233E-3</v>
      </c>
      <c r="L41" s="2" t="s">
        <v>15</v>
      </c>
      <c r="M41">
        <f t="shared" si="6"/>
        <v>1.0972706604060843E-2</v>
      </c>
      <c r="N41">
        <f t="shared" si="7"/>
        <v>7.3638331925551404E-3</v>
      </c>
    </row>
    <row r="42" spans="1:14" x14ac:dyDescent="0.3">
      <c r="A42" s="2" t="s">
        <v>16</v>
      </c>
      <c r="B42">
        <f t="shared" si="2"/>
        <v>-2.2979872659236707E-3</v>
      </c>
      <c r="C42">
        <f t="shared" si="3"/>
        <v>2.7547960607677865E-3</v>
      </c>
      <c r="G42" s="2" t="s">
        <v>16</v>
      </c>
      <c r="H42">
        <f t="shared" si="4"/>
        <v>-2.0426615722783461E-3</v>
      </c>
      <c r="I42">
        <f t="shared" si="5"/>
        <v>2.553442099359086E-3</v>
      </c>
      <c r="L42" s="2" t="s">
        <v>16</v>
      </c>
      <c r="M42">
        <f t="shared" si="6"/>
        <v>5.0527833266914577E-3</v>
      </c>
      <c r="N42">
        <f t="shared" si="7"/>
        <v>4.5961036716374321E-3</v>
      </c>
    </row>
    <row r="43" spans="1:14" x14ac:dyDescent="0.3">
      <c r="A43" s="2" t="s">
        <v>17</v>
      </c>
      <c r="B43">
        <f t="shared" si="2"/>
        <v>-6.5865454140314394E-4</v>
      </c>
      <c r="C43">
        <f t="shared" si="3"/>
        <v>8.1681130729248765E-4</v>
      </c>
      <c r="G43" s="2" t="s">
        <v>17</v>
      </c>
      <c r="H43">
        <f t="shared" si="4"/>
        <v>-8.1597776384605071E-4</v>
      </c>
      <c r="I43">
        <f t="shared" si="5"/>
        <v>1.0457391965036839E-3</v>
      </c>
      <c r="L43" s="2" t="s">
        <v>17</v>
      </c>
      <c r="M43">
        <f t="shared" si="6"/>
        <v>1.4754658486956316E-3</v>
      </c>
      <c r="N43">
        <f t="shared" si="7"/>
        <v>1.8617169603497347E-3</v>
      </c>
    </row>
    <row r="44" spans="1:14" x14ac:dyDescent="0.3">
      <c r="A44" s="2" t="s">
        <v>18</v>
      </c>
      <c r="B44">
        <f t="shared" si="2"/>
        <v>-1.0185242605972004E-4</v>
      </c>
      <c r="C44">
        <f t="shared" si="3"/>
        <v>1.3837057099638629E-4</v>
      </c>
      <c r="G44" s="2" t="s">
        <v>18</v>
      </c>
      <c r="H44">
        <f t="shared" si="4"/>
        <v>-2.1861646037798864E-4</v>
      </c>
      <c r="I44">
        <f t="shared" si="5"/>
        <v>2.9741417761134417E-4</v>
      </c>
      <c r="L44" s="2" t="s">
        <v>18</v>
      </c>
      <c r="M44">
        <f t="shared" si="6"/>
        <v>2.4022299705610636E-4</v>
      </c>
      <c r="N44">
        <f t="shared" si="7"/>
        <v>5.1603063798933281E-4</v>
      </c>
    </row>
    <row r="45" spans="1:14" x14ac:dyDescent="0.3">
      <c r="A45" s="2" t="s">
        <v>27</v>
      </c>
      <c r="B45">
        <f t="shared" si="2"/>
        <v>-2.9214515949333001E-6</v>
      </c>
      <c r="C45">
        <f t="shared" si="3"/>
        <v>6.5068694614423498E-6</v>
      </c>
      <c r="G45" s="2" t="s">
        <v>27</v>
      </c>
      <c r="H45">
        <f t="shared" si="4"/>
        <v>-2.6480822565271428E-5</v>
      </c>
      <c r="I45">
        <f t="shared" si="5"/>
        <v>4.3428549007045139E-5</v>
      </c>
      <c r="L45" s="2" t="s">
        <v>27</v>
      </c>
      <c r="M45">
        <f t="shared" si="6"/>
        <v>9.4283210563756499E-6</v>
      </c>
      <c r="N45">
        <f t="shared" si="7"/>
        <v>6.9909371572316573E-5</v>
      </c>
    </row>
    <row r="46" spans="1:14" x14ac:dyDescent="0.3">
      <c r="A46" s="2"/>
    </row>
    <row r="49" spans="1:14" x14ac:dyDescent="0.3">
      <c r="A49" t="s">
        <v>28</v>
      </c>
    </row>
    <row r="50" spans="1:14" x14ac:dyDescent="0.3">
      <c r="A50" s="2" t="s">
        <v>0</v>
      </c>
      <c r="B50" s="2" t="s">
        <v>28</v>
      </c>
      <c r="C50" s="2"/>
      <c r="G50" s="2" t="s">
        <v>0</v>
      </c>
      <c r="H50" s="2" t="s">
        <v>28</v>
      </c>
      <c r="I50" s="2"/>
      <c r="L50" s="2" t="s">
        <v>0</v>
      </c>
      <c r="M50" s="2" t="s">
        <v>29</v>
      </c>
      <c r="N50" s="2" t="s">
        <v>30</v>
      </c>
    </row>
    <row r="51" spans="1:14" x14ac:dyDescent="0.3">
      <c r="A51" s="2" t="s">
        <v>3</v>
      </c>
      <c r="B51">
        <f>-B27/C27*100</f>
        <v>101.46270175570467</v>
      </c>
      <c r="G51" s="2" t="s">
        <v>3</v>
      </c>
      <c r="H51">
        <f>-H27/I27*100</f>
        <v>102.14229310338627</v>
      </c>
      <c r="L51" s="2" t="s">
        <v>3</v>
      </c>
      <c r="M51">
        <v>1.0146270175570467</v>
      </c>
      <c r="N51">
        <v>1.0214229310338627</v>
      </c>
    </row>
    <row r="52" spans="1:14" x14ac:dyDescent="0.3">
      <c r="A52" s="3" t="s">
        <v>22</v>
      </c>
      <c r="B52">
        <f t="shared" ref="B52:B69" si="8">-B28/C28*100</f>
        <v>101.2225612298931</v>
      </c>
      <c r="G52" s="3" t="s">
        <v>22</v>
      </c>
      <c r="H52">
        <f t="shared" ref="H52:H69" si="9">-H28/I28*100</f>
        <v>102.24207326653838</v>
      </c>
      <c r="L52" s="3" t="s">
        <v>22</v>
      </c>
      <c r="M52">
        <v>1.012225612298931</v>
      </c>
      <c r="N52">
        <v>1.0224207326653838</v>
      </c>
    </row>
    <row r="53" spans="1:14" x14ac:dyDescent="0.3">
      <c r="A53" s="3" t="s">
        <v>23</v>
      </c>
      <c r="B53">
        <f t="shared" si="8"/>
        <v>100.3470827374544</v>
      </c>
      <c r="G53" s="3" t="s">
        <v>23</v>
      </c>
      <c r="H53">
        <f t="shared" si="9"/>
        <v>102.48982332189824</v>
      </c>
      <c r="L53" s="3" t="s">
        <v>23</v>
      </c>
      <c r="M53">
        <v>1.0034708273745441</v>
      </c>
      <c r="N53">
        <v>1.0248982332189824</v>
      </c>
    </row>
    <row r="54" spans="1:14" x14ac:dyDescent="0.3">
      <c r="A54" s="2" t="s">
        <v>4</v>
      </c>
      <c r="B54">
        <f t="shared" si="8"/>
        <v>100.21055412669912</v>
      </c>
      <c r="G54" s="2" t="s">
        <v>4</v>
      </c>
      <c r="H54">
        <f t="shared" si="9"/>
        <v>102.77270362695184</v>
      </c>
      <c r="L54" s="2" t="s">
        <v>4</v>
      </c>
      <c r="M54">
        <v>1.0021055412669913</v>
      </c>
      <c r="N54">
        <v>1.0277270362695183</v>
      </c>
    </row>
    <row r="55" spans="1:14" x14ac:dyDescent="0.3">
      <c r="A55" s="2" t="s">
        <v>5</v>
      </c>
      <c r="B55">
        <f t="shared" si="8"/>
        <v>100.03754886165972</v>
      </c>
      <c r="G55" s="2" t="s">
        <v>5</v>
      </c>
      <c r="H55">
        <f t="shared" si="9"/>
        <v>103.07139781899035</v>
      </c>
      <c r="L55" s="2" t="s">
        <v>5</v>
      </c>
      <c r="M55">
        <v>1.0003754886165972</v>
      </c>
      <c r="N55">
        <v>1.0307139781899035</v>
      </c>
    </row>
    <row r="56" spans="1:14" x14ac:dyDescent="0.3">
      <c r="A56" s="2" t="s">
        <v>6</v>
      </c>
      <c r="B56">
        <f t="shared" si="8"/>
        <v>99.412029204200763</v>
      </c>
      <c r="G56" s="2" t="s">
        <v>6</v>
      </c>
      <c r="H56">
        <f t="shared" si="9"/>
        <v>102.88840688746245</v>
      </c>
      <c r="L56" s="2" t="s">
        <v>6</v>
      </c>
      <c r="M56">
        <v>0.99412029204200769</v>
      </c>
      <c r="N56">
        <v>1.0288840688746244</v>
      </c>
    </row>
    <row r="57" spans="1:14" x14ac:dyDescent="0.3">
      <c r="A57" s="2" t="s">
        <v>7</v>
      </c>
      <c r="B57">
        <f t="shared" si="8"/>
        <v>99.029254290796118</v>
      </c>
      <c r="G57" s="2" t="s">
        <v>7</v>
      </c>
      <c r="H57">
        <f t="shared" si="9"/>
        <v>103.4489773881418</v>
      </c>
      <c r="L57" s="2" t="s">
        <v>7</v>
      </c>
      <c r="M57">
        <v>0.9902925429079612</v>
      </c>
      <c r="N57">
        <v>1.0344897738814181</v>
      </c>
    </row>
    <row r="58" spans="1:14" x14ac:dyDescent="0.3">
      <c r="A58" s="2" t="s">
        <v>8</v>
      </c>
      <c r="B58">
        <f t="shared" si="8"/>
        <v>98.277688914246113</v>
      </c>
      <c r="G58" s="2" t="s">
        <v>8</v>
      </c>
      <c r="H58">
        <f t="shared" si="9"/>
        <v>103.73938258239774</v>
      </c>
      <c r="L58" s="2" t="s">
        <v>8</v>
      </c>
      <c r="M58">
        <v>0.9827768891424612</v>
      </c>
      <c r="N58">
        <v>1.0373938258239774</v>
      </c>
    </row>
    <row r="59" spans="1:14" x14ac:dyDescent="0.3">
      <c r="A59" s="2" t="s">
        <v>9</v>
      </c>
      <c r="B59">
        <f t="shared" si="8"/>
        <v>100.45250907592884</v>
      </c>
      <c r="G59" s="2" t="s">
        <v>9</v>
      </c>
      <c r="H59">
        <f t="shared" si="9"/>
        <v>103.49862352581314</v>
      </c>
      <c r="L59" s="2" t="s">
        <v>9</v>
      </c>
      <c r="M59">
        <v>1.0045250907592884</v>
      </c>
      <c r="N59">
        <v>1.0349862352581314</v>
      </c>
    </row>
    <row r="60" spans="1:14" x14ac:dyDescent="0.3">
      <c r="A60" s="2" t="s">
        <v>10</v>
      </c>
      <c r="B60">
        <f t="shared" si="8"/>
        <v>100.95957039417216</v>
      </c>
      <c r="G60" s="2" t="s">
        <v>10</v>
      </c>
      <c r="H60">
        <f t="shared" si="9"/>
        <v>103.27471543288694</v>
      </c>
      <c r="L60" s="2" t="s">
        <v>10</v>
      </c>
      <c r="M60">
        <v>1.0095957039417216</v>
      </c>
      <c r="N60">
        <v>1.0327471543288695</v>
      </c>
    </row>
    <row r="61" spans="1:14" x14ac:dyDescent="0.3">
      <c r="A61" s="2" t="s">
        <v>11</v>
      </c>
      <c r="B61">
        <f t="shared" si="8"/>
        <v>101.35356119359487</v>
      </c>
      <c r="G61" s="2" t="s">
        <v>11</v>
      </c>
      <c r="H61">
        <f t="shared" si="9"/>
        <v>100.91790779198998</v>
      </c>
      <c r="L61" s="2" t="s">
        <v>11</v>
      </c>
      <c r="M61">
        <v>1.0135356119359487</v>
      </c>
      <c r="N61">
        <v>1.0091790779198999</v>
      </c>
    </row>
    <row r="62" spans="1:14" x14ac:dyDescent="0.3">
      <c r="A62" s="2" t="s">
        <v>12</v>
      </c>
      <c r="B62">
        <f t="shared" si="8"/>
        <v>100.13975098914661</v>
      </c>
      <c r="G62" s="2" t="s">
        <v>12</v>
      </c>
      <c r="H62">
        <f t="shared" si="9"/>
        <v>97.459783453459536</v>
      </c>
      <c r="L62" s="2" t="s">
        <v>12</v>
      </c>
      <c r="M62">
        <v>1.001397509891466</v>
      </c>
      <c r="N62">
        <v>0.97459783453459514</v>
      </c>
    </row>
    <row r="63" spans="1:14" x14ac:dyDescent="0.3">
      <c r="A63" s="2" t="s">
        <v>13</v>
      </c>
      <c r="B63">
        <f t="shared" si="8"/>
        <v>95.378687941034826</v>
      </c>
      <c r="G63" s="2" t="s">
        <v>13</v>
      </c>
      <c r="H63">
        <f t="shared" si="9"/>
        <v>93.084135632670339</v>
      </c>
      <c r="L63" s="2" t="s">
        <v>13</v>
      </c>
      <c r="M63">
        <v>0.95378687941034823</v>
      </c>
      <c r="N63">
        <v>0.9308413563267034</v>
      </c>
    </row>
    <row r="64" spans="1:14" x14ac:dyDescent="0.3">
      <c r="A64" s="2" t="s">
        <v>14</v>
      </c>
      <c r="B64">
        <f t="shared" si="8"/>
        <v>91.927064914489421</v>
      </c>
      <c r="G64" s="2" t="s">
        <v>14</v>
      </c>
      <c r="H64">
        <f t="shared" si="9"/>
        <v>88.540537857668724</v>
      </c>
      <c r="L64" s="2" t="s">
        <v>14</v>
      </c>
      <c r="M64">
        <v>0.9192706491448942</v>
      </c>
      <c r="N64">
        <v>0.88540537857668722</v>
      </c>
    </row>
    <row r="65" spans="1:14" x14ac:dyDescent="0.3">
      <c r="A65" s="2" t="s">
        <v>15</v>
      </c>
      <c r="B65">
        <f t="shared" si="8"/>
        <v>86.603735236331616</v>
      </c>
      <c r="G65" s="2" t="s">
        <v>15</v>
      </c>
      <c r="H65">
        <f t="shared" si="9"/>
        <v>84.480928536816108</v>
      </c>
      <c r="L65" s="2" t="s">
        <v>15</v>
      </c>
      <c r="M65">
        <v>0.86603735236331614</v>
      </c>
      <c r="N65">
        <v>0.84480928536816113</v>
      </c>
    </row>
    <row r="66" spans="1:14" x14ac:dyDescent="0.3">
      <c r="A66" s="2" t="s">
        <v>16</v>
      </c>
      <c r="B66">
        <f t="shared" si="8"/>
        <v>83.417691009881906</v>
      </c>
      <c r="G66" s="2" t="s">
        <v>16</v>
      </c>
      <c r="H66">
        <f t="shared" si="9"/>
        <v>79.996392821715219</v>
      </c>
      <c r="L66" s="2" t="s">
        <v>16</v>
      </c>
      <c r="M66">
        <v>0.834176910098819</v>
      </c>
      <c r="N66">
        <v>0.79996392821715223</v>
      </c>
    </row>
    <row r="67" spans="1:14" x14ac:dyDescent="0.3">
      <c r="A67" s="2" t="s">
        <v>17</v>
      </c>
      <c r="B67">
        <f t="shared" si="8"/>
        <v>80.637294748821319</v>
      </c>
      <c r="G67" s="2" t="s">
        <v>17</v>
      </c>
      <c r="H67">
        <f t="shared" si="9"/>
        <v>78.02880169110847</v>
      </c>
      <c r="L67" s="2" t="s">
        <v>17</v>
      </c>
      <c r="M67">
        <v>0.8063729474882132</v>
      </c>
      <c r="N67">
        <v>0.78028801691108463</v>
      </c>
    </row>
    <row r="68" spans="1:14" x14ac:dyDescent="0.3">
      <c r="A68" s="2" t="s">
        <v>18</v>
      </c>
      <c r="B68">
        <f t="shared" si="8"/>
        <v>73.608445297504801</v>
      </c>
      <c r="G68" s="2" t="s">
        <v>18</v>
      </c>
      <c r="H68">
        <f t="shared" si="9"/>
        <v>73.505729327965312</v>
      </c>
      <c r="L68" s="2" t="s">
        <v>18</v>
      </c>
      <c r="M68">
        <v>0.73608445297504799</v>
      </c>
      <c r="N68">
        <v>0.73505729327965319</v>
      </c>
    </row>
    <row r="69" spans="1:14" x14ac:dyDescent="0.3">
      <c r="A69" s="2" t="s">
        <v>27</v>
      </c>
      <c r="B69">
        <f t="shared" si="8"/>
        <v>44.897959183673478</v>
      </c>
      <c r="G69" s="2" t="s">
        <v>27</v>
      </c>
      <c r="H69">
        <f t="shared" si="9"/>
        <v>60.975609756097562</v>
      </c>
      <c r="L69" s="2" t="s">
        <v>27</v>
      </c>
      <c r="M69">
        <v>0.44897959183673475</v>
      </c>
      <c r="N69">
        <v>0.6097560975609756</v>
      </c>
    </row>
    <row r="71" spans="1:14" x14ac:dyDescent="0.3">
      <c r="A71" s="2" t="s">
        <v>31</v>
      </c>
      <c r="B71" s="17">
        <f>B24/C24*100</f>
        <v>99.857349070672313</v>
      </c>
      <c r="G71" s="2" t="s">
        <v>24</v>
      </c>
      <c r="H71" s="17">
        <f>H24/I24*100</f>
        <v>101.93538295257103</v>
      </c>
    </row>
    <row r="75" spans="1:14" x14ac:dyDescent="0.3">
      <c r="B75" s="16" t="s">
        <v>32</v>
      </c>
      <c r="C75" s="16"/>
      <c r="D75" s="16"/>
    </row>
    <row r="76" spans="1:14" x14ac:dyDescent="0.3">
      <c r="B76" s="15" t="s">
        <v>36</v>
      </c>
      <c r="C76" s="15">
        <v>1980</v>
      </c>
      <c r="D76" s="15">
        <v>2020</v>
      </c>
    </row>
    <row r="77" spans="1:14" x14ac:dyDescent="0.3">
      <c r="B77" s="8" t="s">
        <v>33</v>
      </c>
      <c r="C77" s="6">
        <f>(SUM(D15:D23))/D24</f>
        <v>6.0548943410553051E-2</v>
      </c>
      <c r="D77" s="6">
        <f>SUM(J15:J23)/J24</f>
        <v>3.8353764170636524E-2</v>
      </c>
    </row>
    <row r="78" spans="1:14" x14ac:dyDescent="0.3">
      <c r="B78" s="8" t="s">
        <v>34</v>
      </c>
      <c r="C78" s="6">
        <f>(SUM(D16:D23))/D24</f>
        <v>3.5767863049785652E-2</v>
      </c>
      <c r="D78" s="6">
        <f>SUM(J16:J23)/J24</f>
        <v>2.4905881399902467E-2</v>
      </c>
    </row>
    <row r="79" spans="1:14" x14ac:dyDescent="0.3">
      <c r="B79" s="5" t="s">
        <v>35</v>
      </c>
      <c r="C79" s="10">
        <f>SUM(D19:D23)/D24</f>
        <v>1.7251171668081135E-3</v>
      </c>
      <c r="D79" s="10">
        <f>SUM(J19:J23)/J24</f>
        <v>2.4493609532764537E-3</v>
      </c>
    </row>
    <row r="80" spans="1:14" x14ac:dyDescent="0.3">
      <c r="B80" s="7" t="s">
        <v>37</v>
      </c>
      <c r="C80" s="9">
        <f>(SUM(D3:D5)+SUM(D16:D23))/(SUM(D6:D15))</f>
        <v>0.90296896396704873</v>
      </c>
      <c r="D80" s="11">
        <f>(SUM(J3:J5)+SUM(J16:J23))/SUM(J6:J15)</f>
        <v>0.99242671781648695</v>
      </c>
    </row>
    <row r="81" spans="2:4" x14ac:dyDescent="0.3">
      <c r="B81" s="8" t="s">
        <v>38</v>
      </c>
      <c r="C81" s="11">
        <f>(SUM(D4:D6))/(SUM(D7:D16))</f>
        <v>0.79182039736917909</v>
      </c>
      <c r="D81" s="11">
        <f>(SUM(J3:J5))/SUM(J6:J15)</f>
        <v>0.94280357428455264</v>
      </c>
    </row>
    <row r="82" spans="2:4" x14ac:dyDescent="0.3">
      <c r="B82" s="5" t="s">
        <v>39</v>
      </c>
      <c r="C82" s="12">
        <f>(SUM(D16:D23))/(SUM(D6:D15))</f>
        <v>6.8065133291165883E-2</v>
      </c>
      <c r="D82" s="12">
        <f>(SUM(J16:J23))/SUM(J6:J15)</f>
        <v>4.9623143531934366E-2</v>
      </c>
    </row>
    <row r="83" spans="2:4" x14ac:dyDescent="0.3">
      <c r="B83" s="13" t="s">
        <v>40</v>
      </c>
      <c r="C83" s="9">
        <f>1/C82</f>
        <v>14.691809912752925</v>
      </c>
      <c r="D83" s="9">
        <f>1/D82</f>
        <v>20.151887382073291</v>
      </c>
    </row>
    <row r="84" spans="2:4" x14ac:dyDescent="0.3">
      <c r="B84" s="14" t="s">
        <v>41</v>
      </c>
      <c r="C84" s="12">
        <f>SUM(D16:D23)/SUM(D3:D5)</f>
        <v>8.1524519100678774E-2</v>
      </c>
      <c r="D84" s="12">
        <f>SUM(J16:J23)/SUM(J3:J5)</f>
        <v>5.2633597162156424E-2</v>
      </c>
    </row>
  </sheetData>
  <mergeCells count="3">
    <mergeCell ref="G1:J1"/>
    <mergeCell ref="A1:D1"/>
    <mergeCell ref="B75:D7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Mali-1980</vt:lpstr>
      <vt:lpstr>Chart1</vt:lpstr>
      <vt:lpstr>Chart2</vt:lpstr>
      <vt:lpstr>Chart3</vt:lpstr>
      <vt:lpstr>Chart4</vt:lpstr>
      <vt:lpstr>Chart6</vt:lpstr>
      <vt:lpstr>Chart5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Bravo</dc:creator>
  <cp:lastModifiedBy>Ana Ximena Bravo Colin</cp:lastModifiedBy>
  <dcterms:created xsi:type="dcterms:W3CDTF">2025-02-18T20:37:53Z</dcterms:created>
  <dcterms:modified xsi:type="dcterms:W3CDTF">2025-02-22T05:41:23Z</dcterms:modified>
</cp:coreProperties>
</file>