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5/P25_LAT3072_1_Demografia/P25_LAT3072_1_3_Mortality/"/>
    </mc:Choice>
  </mc:AlternateContent>
  <xr:revisionPtr revIDLastSave="84" documentId="8_{1FB88D1C-B77C-49D4-A69E-272EF6F560E1}" xr6:coauthVersionLast="47" xr6:coauthVersionMax="47" xr10:uidLastSave="{FA1AB29D-3A2E-4924-BD7B-44CABA5894D1}"/>
  <bookViews>
    <workbookView xWindow="-108" yWindow="-108" windowWidth="23256" windowHeight="12456" xr2:uid="{00000000-000D-0000-FFFF-FFFF00000000}"/>
  </bookViews>
  <sheets>
    <sheet name="Italy (Women, 1975)" sheetId="2" r:id="rId1"/>
    <sheet name="ASDRs_Lig_Cam_1981" sheetId="3" r:id="rId2"/>
    <sheet name="Log10 ASDRs" sheetId="5" r:id="rId3"/>
    <sheet name="ASDRs" sheetId="6" r:id="rId4"/>
    <sheet name="Type 1_S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H6" i="4"/>
  <c r="G28" i="4"/>
  <c r="F28" i="4"/>
  <c r="F27" i="4"/>
  <c r="G6" i="4"/>
  <c r="F6" i="4"/>
  <c r="G29" i="3"/>
  <c r="F29" i="3"/>
  <c r="G8" i="3"/>
  <c r="F8" i="3"/>
  <c r="F24" i="2"/>
  <c r="F8" i="2"/>
  <c r="D8" i="2"/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8" i="2"/>
  <c r="D2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E27" i="4"/>
  <c r="G7" i="4"/>
  <c r="G2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24" i="2" l="1"/>
  <c r="C24" i="2"/>
  <c r="B24" i="2"/>
  <c r="E29" i="3" l="1"/>
  <c r="D29" i="3"/>
  <c r="C29" i="3"/>
  <c r="B29" i="3"/>
</calcChain>
</file>

<file path=xl/sharedStrings.xml><?xml version="1.0" encoding="utf-8"?>
<sst xmlns="http://schemas.openxmlformats.org/spreadsheetml/2006/main" count="107" uniqueCount="54">
  <si>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</si>
  <si>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</si>
  <si>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</si>
  <si>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</si>
  <si>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</si>
  <si>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</si>
  <si>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</si>
  <si>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</si>
  <si>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</si>
  <si>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</si>
  <si>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</si>
  <si>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</si>
  <si>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</si>
  <si>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</si>
  <si>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</si>
  <si>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</si>
  <si>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Total</t>
  </si>
  <si>
    <t>Age</t>
  </si>
  <si>
    <t>POP (10^6)</t>
  </si>
  <si>
    <t>Deaths</t>
  </si>
  <si>
    <t>ASDRs</t>
  </si>
  <si>
    <t>Liguria</t>
  </si>
  <si>
    <t>Campania</t>
  </si>
  <si>
    <t>75-79</t>
  </si>
  <si>
    <t>80-84</t>
  </si>
  <si>
    <t>85-89</t>
  </si>
  <si>
    <t>90-94</t>
  </si>
  <si>
    <t>95-99</t>
  </si>
  <si>
    <t>100+</t>
  </si>
  <si>
    <t>Deaths 1981</t>
  </si>
  <si>
    <t>Mid-year POP 1981 (10^3)</t>
  </si>
  <si>
    <t>Italy</t>
  </si>
  <si>
    <t>Weighting</t>
  </si>
  <si>
    <t>In green: type 1 standardized CDRs</t>
  </si>
  <si>
    <t>ASDRs (per 1000)</t>
  </si>
  <si>
    <t>Li</t>
  </si>
  <si>
    <t>Ca</t>
  </si>
  <si>
    <t xml:space="preserve">Age </t>
  </si>
  <si>
    <t>Midpoints</t>
  </si>
  <si>
    <t>ASDRs (log10)</t>
  </si>
  <si>
    <t xml:space="preserve">1. Females population for Italy during 1975. Find the CDR and the ASDRs. </t>
  </si>
  <si>
    <t xml:space="preserve">2. Females population and females deaths for Liguria and Campania, 1981. Find ASDRs and CDRs for both regions.  </t>
  </si>
  <si>
    <t>3. CDRs and type1-standardized CDRs for Liguria and Campania + ASDRs and Log10 ASDRs plots</t>
  </si>
  <si>
    <t>CDR Li</t>
  </si>
  <si>
    <t>CDR Ca</t>
  </si>
  <si>
    <t xml:space="preserve">In yellow: CDRs for Liguria and Campania </t>
  </si>
  <si>
    <t>CDR: 0.0091</t>
  </si>
  <si>
    <t>9.1 deaths per 1000 inhabitants</t>
  </si>
  <si>
    <t># Sum of w_i*x_i</t>
  </si>
  <si>
    <t># S1 of Li and Ca</t>
  </si>
  <si>
    <t>Sum of w_i</t>
  </si>
  <si>
    <t>12.3 deaths per 1000 inhabitants</t>
  </si>
  <si>
    <t>7.7 deaths per 1000 inhabitants</t>
  </si>
  <si>
    <t>(Weights) Female Population (10^6)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</si>
</sst>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0" xfId="0" applyFont="1"/>
    <xf numFmtId="0" fontId="0" fillId="0" borderId="20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7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4" fillId="4" borderId="0" xfId="0" applyNumberFormat="1" applyFont="1" applyFill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67" fontId="1" fillId="4" borderId="6" xfId="0" applyNumberFormat="1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/>
    </xf>
    <xf numFmtId="0" fontId="0" fillId="5" borderId="0" xfId="0" applyFill="1" applyAlignment="1">
      <alignment horizontal="center"/>
    </xf>
    <xf numFmtId="167" fontId="0" fillId="0" borderId="16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7" fontId="0" fillId="4" borderId="16" xfId="0" applyNumberFormat="1" applyFill="1" applyBorder="1" applyAlignment="1">
      <alignment horizontal="center"/>
    </xf>
    <xf numFmtId="0" fontId="0" fillId="2" borderId="0" xfId="0" applyFill="1"/>
    <xf numFmtId="167" fontId="0" fillId="6" borderId="1" xfId="0" applyNumberFormat="1" applyFill="1" applyBorder="1" applyAlignment="1">
      <alignment horizontal="center"/>
    </xf>
    <xf numFmtId="167" fontId="0" fillId="6" borderId="0" xfId="0" applyNumberFormat="1" applyFill="1"/>
    <xf numFmtId="167" fontId="0" fillId="2" borderId="1" xfId="0" applyNumberFormat="1" applyFill="1" applyBorder="1" applyAlignment="1">
      <alignment horizontal="center"/>
    </xf>
    <xf numFmtId="167" fontId="0" fillId="7" borderId="16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/>
              <a:t>1981, Log10 ASDRs,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'Type 1_S1'!$H$5</c:f>
              <c:strCache>
                <c:ptCount val="1"/>
                <c:pt idx="0">
                  <c:v>Liguria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1_S1'!$H$6:$H$26</c:f>
              <c:numCache>
                <c:formatCode>0.0000</c:formatCode>
                <c:ptCount val="21"/>
                <c:pt idx="0">
                  <c:v>-2.5014806005791073</c:v>
                </c:pt>
                <c:pt idx="1">
                  <c:v>-3.7790550893818882</c:v>
                </c:pt>
                <c:pt idx="2">
                  <c:v>-3.7970365945440174</c:v>
                </c:pt>
                <c:pt idx="3">
                  <c:v>-3.70472233322511</c:v>
                </c:pt>
                <c:pt idx="4">
                  <c:v>-3.4337698339248659</c:v>
                </c:pt>
                <c:pt idx="5">
                  <c:v>-3.3172273491764201</c:v>
                </c:pt>
                <c:pt idx="6">
                  <c:v>-3.1910684150253341</c:v>
                </c:pt>
                <c:pt idx="7">
                  <c:v>-3.0784266073140434</c:v>
                </c:pt>
                <c:pt idx="8">
                  <c:v>-2.8796431617663805</c:v>
                </c:pt>
                <c:pt idx="9">
                  <c:v>-2.6431821722844164</c:v>
                </c:pt>
                <c:pt idx="10">
                  <c:v>-2.4382389492790368</c:v>
                </c:pt>
                <c:pt idx="11">
                  <c:v>-2.2343472951153296</c:v>
                </c:pt>
                <c:pt idx="12">
                  <c:v>-2.0277651154089007</c:v>
                </c:pt>
                <c:pt idx="13">
                  <c:v>-1.7991616377129074</c:v>
                </c:pt>
                <c:pt idx="14">
                  <c:v>-1.5798595288631621</c:v>
                </c:pt>
                <c:pt idx="15">
                  <c:v>-1.3301263635003249</c:v>
                </c:pt>
                <c:pt idx="16">
                  <c:v>-1.0566974766246879</c:v>
                </c:pt>
                <c:pt idx="17">
                  <c:v>-0.79308849808421689</c:v>
                </c:pt>
                <c:pt idx="18">
                  <c:v>-0.61552396641996121</c:v>
                </c:pt>
                <c:pt idx="19">
                  <c:v>-0.52620668862926501</c:v>
                </c:pt>
                <c:pt idx="20">
                  <c:v>-0.37358066281259295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5-40DB-8170-392169ACB4ED}"/>
            </c:ext>
          </c:extLst>
        </c:ser>
        <c:ser>
          <c:idx val="1"/>
          <c:order val="1"/>
          <c:tx>
            <c:strRef>
              <c:f>'Type 1_S1'!$I$5</c:f>
              <c:strCache>
                <c:ptCount val="1"/>
                <c:pt idx="0">
                  <c:v>Campania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1_S1'!$I$6:$I$26</c:f>
              <c:numCache>
                <c:formatCode>0.0000</c:formatCode>
                <c:ptCount val="21"/>
                <c:pt idx="0">
                  <c:v>-2.4707721065348309</c:v>
                </c:pt>
                <c:pt idx="1">
                  <c:v>-3.6896639650157703</c:v>
                </c:pt>
                <c:pt idx="2">
                  <c:v>-3.6749971446477629</c:v>
                </c:pt>
                <c:pt idx="3">
                  <c:v>-3.6074550232146687</c:v>
                </c:pt>
                <c:pt idx="4">
                  <c:v>-3.4873973168596248</c:v>
                </c:pt>
                <c:pt idx="5">
                  <c:v>-3.405387899360262</c:v>
                </c:pt>
                <c:pt idx="6">
                  <c:v>-3.3356348627897221</c:v>
                </c:pt>
                <c:pt idx="7">
                  <c:v>-3.032099685918952</c:v>
                </c:pt>
                <c:pt idx="8">
                  <c:v>-2.7511245193496894</c:v>
                </c:pt>
                <c:pt idx="9">
                  <c:v>-2.6368220975871743</c:v>
                </c:pt>
                <c:pt idx="10">
                  <c:v>-2.4093878420123689</c:v>
                </c:pt>
                <c:pt idx="11">
                  <c:v>-2.1618790658180869</c:v>
                </c:pt>
                <c:pt idx="12">
                  <c:v>-1.9743860712308159</c:v>
                </c:pt>
                <c:pt idx="13">
                  <c:v>-1.7233912772570119</c:v>
                </c:pt>
                <c:pt idx="14">
                  <c:v>-1.4815313912094563</c:v>
                </c:pt>
                <c:pt idx="15">
                  <c:v>-1.2329756045600899</c:v>
                </c:pt>
                <c:pt idx="16">
                  <c:v>-0.95779283064502641</c:v>
                </c:pt>
                <c:pt idx="17">
                  <c:v>-0.72528060330701272</c:v>
                </c:pt>
                <c:pt idx="18">
                  <c:v>-0.52795827080961255</c:v>
                </c:pt>
                <c:pt idx="19">
                  <c:v>-0.42289182580226903</c:v>
                </c:pt>
                <c:pt idx="20">
                  <c:v>-0.56427143043856265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5-40DB-8170-392169AC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85807"/>
        <c:axId val="275385327"/>
      </c:scatterChart>
      <c:valAx>
        <c:axId val="2753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385327"/>
        <c:crosses val="autoZero"/>
        <c:crossBetween val="midCat"/>
      </c:valAx>
      <c:valAx>
        <c:axId val="2753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3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1981, </a:t>
            </a:r>
            <a:r>
              <a:rPr lang="es-MX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ASDRs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females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0.20412037037037037"/>
          <c:w val="0.8319050743657042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'Type 1_S1'!$C$5</c:f>
              <c:strCache>
                <c:ptCount val="1"/>
                <c:pt idx="0">
                  <c:v>Liguria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1_S1'!$C$6:$C$26</c:f>
              <c:numCache>
                <c:formatCode>0.0000</c:formatCode>
                <c:ptCount val="21"/>
                <c:pt idx="0">
                  <c:v>3.1515151515151517E-3</c:v>
                </c:pt>
                <c:pt idx="1">
                  <c:v>1.6632016632016632E-4</c:v>
                </c:pt>
                <c:pt idx="2">
                  <c:v>1.5957446808510637E-4</c:v>
                </c:pt>
                <c:pt idx="3">
                  <c:v>1.9736842105263157E-4</c:v>
                </c:pt>
                <c:pt idx="4">
                  <c:v>3.6832412523020257E-4</c:v>
                </c:pt>
                <c:pt idx="5">
                  <c:v>4.8169556840077071E-4</c:v>
                </c:pt>
                <c:pt idx="6">
                  <c:v>6.4406779661016944E-4</c:v>
                </c:pt>
                <c:pt idx="7">
                  <c:v>8.3478260869565221E-4</c:v>
                </c:pt>
                <c:pt idx="8">
                  <c:v>1.3193403298350824E-3</c:v>
                </c:pt>
                <c:pt idx="9">
                  <c:v>2.2741433021806852E-3</c:v>
                </c:pt>
                <c:pt idx="10">
                  <c:v>3.6455331412103748E-3</c:v>
                </c:pt>
                <c:pt idx="11">
                  <c:v>5.829787234042553E-3</c:v>
                </c:pt>
                <c:pt idx="12">
                  <c:v>9.3806921675774133E-3</c:v>
                </c:pt>
                <c:pt idx="13">
                  <c:v>1.5879556259904913E-2</c:v>
                </c:pt>
                <c:pt idx="14">
                  <c:v>2.631118881118881E-2</c:v>
                </c:pt>
                <c:pt idx="15">
                  <c:v>4.6759906759906759E-2</c:v>
                </c:pt>
                <c:pt idx="16">
                  <c:v>8.7761194029850748E-2</c:v>
                </c:pt>
                <c:pt idx="17">
                  <c:v>0.16103174603174603</c:v>
                </c:pt>
                <c:pt idx="18">
                  <c:v>0.24236842105263157</c:v>
                </c:pt>
                <c:pt idx="19">
                  <c:v>0.29770992366412213</c:v>
                </c:pt>
                <c:pt idx="20">
                  <c:v>0.42307692307692307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5-4A01-8FF9-F83ABED0E365}"/>
            </c:ext>
          </c:extLst>
        </c:ser>
        <c:ser>
          <c:idx val="1"/>
          <c:order val="1"/>
          <c:tx>
            <c:strRef>
              <c:f>'Type 1_S1'!$D$5</c:f>
              <c:strCache>
                <c:ptCount val="1"/>
                <c:pt idx="0">
                  <c:v>Campania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1_S1'!$D$6:$D$26</c:f>
              <c:numCache>
                <c:formatCode>0.0000</c:formatCode>
                <c:ptCount val="21"/>
                <c:pt idx="0">
                  <c:v>3.3824228028503565E-3</c:v>
                </c:pt>
                <c:pt idx="1">
                  <c:v>2.043318348998774E-4</c:v>
                </c:pt>
                <c:pt idx="2">
                  <c:v>2.1135029354207437E-4</c:v>
                </c:pt>
                <c:pt idx="3">
                  <c:v>2.4691358024691359E-4</c:v>
                </c:pt>
                <c:pt idx="4">
                  <c:v>3.2553874369555251E-4</c:v>
                </c:pt>
                <c:pt idx="5">
                  <c:v>3.9319872476089267E-4</c:v>
                </c:pt>
                <c:pt idx="6">
                  <c:v>4.6170559478544271E-4</c:v>
                </c:pt>
                <c:pt idx="7">
                  <c:v>9.2875318066157765E-4</c:v>
                </c:pt>
                <c:pt idx="8">
                  <c:v>1.7736808645899555E-3</c:v>
                </c:pt>
                <c:pt idx="9">
                  <c:v>2.3076923076923079E-3</c:v>
                </c:pt>
                <c:pt idx="10">
                  <c:v>3.8959390862944162E-3</c:v>
                </c:pt>
                <c:pt idx="11">
                  <c:v>6.8884408602150537E-3</c:v>
                </c:pt>
                <c:pt idx="12">
                  <c:v>1.0607521697203472E-2</c:v>
                </c:pt>
                <c:pt idx="13">
                  <c:v>1.8906394810009268E-2</c:v>
                </c:pt>
                <c:pt idx="14">
                  <c:v>3.2996555683122847E-2</c:v>
                </c:pt>
                <c:pt idx="15">
                  <c:v>5.8482293423271499E-2</c:v>
                </c:pt>
                <c:pt idx="16">
                  <c:v>0.11020648967551623</c:v>
                </c:pt>
                <c:pt idx="17">
                  <c:v>0.18824324324324324</c:v>
                </c:pt>
                <c:pt idx="18">
                  <c:v>0.29651162790697677</c:v>
                </c:pt>
                <c:pt idx="19">
                  <c:v>0.37766624843161856</c:v>
                </c:pt>
                <c:pt idx="20">
                  <c:v>0.27272727272727271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5-4A01-8FF9-F83ABED0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85919"/>
        <c:axId val="1138684479"/>
      </c:scatterChart>
      <c:valAx>
        <c:axId val="11386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684479"/>
        <c:crosses val="autoZero"/>
        <c:crossBetween val="midCat"/>
      </c:valAx>
      <c:valAx>
        <c:axId val="11386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6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B81D49-DB15-4D11-976E-9E323A0CCA85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379AB-8C72-4167-AA71-8ED8639EF1D7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F400-07FD-DD42-D4D5-1CC0DD7389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C596-B11C-C422-17CE-E35FDC0328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0" zoomScaleNormal="80" workbookViewId="0">
      <selection activeCell="B2" sqref="B2:G4"/>
    </sheetView>
  </sheetViews>
  <sheetFormatPr defaultColWidth="19.44140625" defaultRowHeight="14.4" x14ac:dyDescent="0.3"/>
  <cols>
    <col min="1" max="9" width="19.44140625" style="3"/>
    <col min="11" max="16384" width="19.44140625" style="3"/>
  </cols>
  <sheetData>
    <row r="1" spans="1:10" ht="15" thickBot="1" x14ac:dyDescent="0.35"/>
    <row r="2" spans="1:10" x14ac:dyDescent="0.3">
      <c r="B2" s="54" t="s">
        <v>40</v>
      </c>
      <c r="C2" s="55"/>
      <c r="D2" s="55"/>
      <c r="E2" s="55"/>
      <c r="F2" s="55"/>
      <c r="G2" s="56"/>
      <c r="J2" s="3"/>
    </row>
    <row r="3" spans="1:10" x14ac:dyDescent="0.3">
      <c r="B3" s="57"/>
      <c r="C3" s="58"/>
      <c r="D3" s="58"/>
      <c r="E3" s="58"/>
      <c r="F3" s="58"/>
      <c r="G3" s="59"/>
      <c r="H3" s="15"/>
      <c r="J3" s="3"/>
    </row>
    <row r="4" spans="1:10" ht="15.75" customHeight="1" thickBot="1" x14ac:dyDescent="0.35">
      <c r="B4" s="60"/>
      <c r="C4" s="61"/>
      <c r="D4" s="61"/>
      <c r="E4" s="61"/>
      <c r="F4" s="61"/>
      <c r="G4" s="62"/>
      <c r="J4" s="3"/>
    </row>
    <row r="5" spans="1:10" ht="15.75" customHeight="1" x14ac:dyDescent="0.3">
      <c r="A5" s="16"/>
      <c r="B5" s="16"/>
      <c r="C5" s="16"/>
      <c r="D5" s="16"/>
    </row>
    <row r="6" spans="1:10" x14ac:dyDescent="0.3">
      <c r="A6" s="9"/>
      <c r="B6" s="13" t="s">
        <v>18</v>
      </c>
      <c r="C6" s="13" t="s">
        <v>18</v>
      </c>
      <c r="D6" s="13" t="s">
        <v>18</v>
      </c>
      <c r="E6" s="2"/>
      <c r="F6" s="13"/>
      <c r="G6" s="53" t="s">
        <v>34</v>
      </c>
      <c r="H6" s="53"/>
    </row>
    <row r="7" spans="1:10" x14ac:dyDescent="0.3">
      <c r="A7" s="4" t="s">
        <v>17</v>
      </c>
      <c r="B7" s="5">
        <v>19750101</v>
      </c>
      <c r="C7" s="5">
        <v>19760101</v>
      </c>
      <c r="D7" s="5">
        <v>19750701</v>
      </c>
      <c r="E7" s="5" t="s">
        <v>19</v>
      </c>
      <c r="F7" s="13" t="s">
        <v>20</v>
      </c>
      <c r="G7" s="53"/>
      <c r="H7" s="53"/>
    </row>
    <row r="8" spans="1:10" x14ac:dyDescent="0.3">
      <c r="A8" s="1" t="s">
        <v>0</v>
      </c>
      <c r="B8" s="6">
        <v>2.11</v>
      </c>
      <c r="C8" s="6">
        <v>2.09</v>
      </c>
      <c r="D8" s="6">
        <f>AVERAGE(B8:C8)</f>
        <v>2.0999999999999996</v>
      </c>
      <c r="E8" s="2">
        <v>8467</v>
      </c>
      <c r="F8" s="45">
        <f>E8/(D8*10^6)</f>
        <v>4.0319047619047626E-3</v>
      </c>
      <c r="G8" s="46">
        <f>F8*1000</f>
        <v>4.0319047619047623</v>
      </c>
      <c r="H8" s="17"/>
    </row>
    <row r="9" spans="1:10" x14ac:dyDescent="0.3">
      <c r="A9" s="7" t="s">
        <v>1</v>
      </c>
      <c r="B9" s="8">
        <v>2.2400000000000002</v>
      </c>
      <c r="C9" s="8">
        <v>2.2000000000000002</v>
      </c>
      <c r="D9" s="6">
        <f t="shared" ref="D9:D23" si="0">AVERAGE(B9:C9)</f>
        <v>2.2200000000000002</v>
      </c>
      <c r="E9" s="3">
        <v>576</v>
      </c>
      <c r="F9" s="45">
        <f t="shared" ref="F9:F23" si="1">E9/(D9*10^6)</f>
        <v>2.5945945945945944E-4</v>
      </c>
      <c r="G9" s="46">
        <f t="shared" ref="G9:G24" si="2">F9*1000</f>
        <v>0.25945945945945942</v>
      </c>
      <c r="H9" s="17"/>
    </row>
    <row r="10" spans="1:10" x14ac:dyDescent="0.3">
      <c r="A10" s="7" t="s">
        <v>2</v>
      </c>
      <c r="B10" s="8">
        <v>2.2200000000000002</v>
      </c>
      <c r="C10" s="8">
        <v>2.2400000000000002</v>
      </c>
      <c r="D10" s="6">
        <f t="shared" si="0"/>
        <v>2.2300000000000004</v>
      </c>
      <c r="E10" s="3">
        <v>567</v>
      </c>
      <c r="F10" s="45">
        <f t="shared" si="1"/>
        <v>2.5426008968609858E-4</v>
      </c>
      <c r="G10" s="46">
        <f t="shared" si="2"/>
        <v>0.25426008968609859</v>
      </c>
      <c r="H10" s="17"/>
    </row>
    <row r="11" spans="1:10" x14ac:dyDescent="0.3">
      <c r="A11" s="9" t="s">
        <v>3</v>
      </c>
      <c r="B11" s="8">
        <v>1.98</v>
      </c>
      <c r="C11" s="8">
        <v>2.0299999999999998</v>
      </c>
      <c r="D11" s="6">
        <f t="shared" si="0"/>
        <v>2.0049999999999999</v>
      </c>
      <c r="E11" s="3">
        <v>816</v>
      </c>
      <c r="F11" s="45">
        <f t="shared" si="1"/>
        <v>4.0698254364089778E-4</v>
      </c>
      <c r="G11" s="46">
        <f t="shared" si="2"/>
        <v>0.40698254364089775</v>
      </c>
      <c r="H11" s="17"/>
    </row>
    <row r="12" spans="1:10" x14ac:dyDescent="0.3">
      <c r="A12" s="9" t="s">
        <v>4</v>
      </c>
      <c r="B12" s="8">
        <v>1.92</v>
      </c>
      <c r="C12" s="8">
        <v>1.9</v>
      </c>
      <c r="D12" s="6">
        <f t="shared" si="0"/>
        <v>1.91</v>
      </c>
      <c r="E12" s="3">
        <v>790</v>
      </c>
      <c r="F12" s="45">
        <f t="shared" si="1"/>
        <v>4.1361256544502619E-4</v>
      </c>
      <c r="G12" s="46">
        <f t="shared" si="2"/>
        <v>0.41361256544502617</v>
      </c>
      <c r="H12" s="17"/>
    </row>
    <row r="13" spans="1:10" x14ac:dyDescent="0.3">
      <c r="A13" s="9" t="s">
        <v>5</v>
      </c>
      <c r="B13" s="8">
        <v>1.99</v>
      </c>
      <c r="C13" s="8">
        <v>2.08</v>
      </c>
      <c r="D13" s="6">
        <f t="shared" si="0"/>
        <v>2.0350000000000001</v>
      </c>
      <c r="E13" s="3">
        <v>989</v>
      </c>
      <c r="F13" s="45">
        <f t="shared" si="1"/>
        <v>4.8599508599508591E-4</v>
      </c>
      <c r="G13" s="46">
        <f t="shared" si="2"/>
        <v>0.4859950859950859</v>
      </c>
      <c r="H13" s="17"/>
    </row>
    <row r="14" spans="1:10" x14ac:dyDescent="0.3">
      <c r="A14" s="9" t="s">
        <v>6</v>
      </c>
      <c r="B14" s="8">
        <v>1.81</v>
      </c>
      <c r="C14" s="8">
        <v>1.73</v>
      </c>
      <c r="D14" s="6">
        <f t="shared" si="0"/>
        <v>1.77</v>
      </c>
      <c r="E14" s="3">
        <v>1181</v>
      </c>
      <c r="F14" s="45">
        <f t="shared" si="1"/>
        <v>6.6723163841807904E-4</v>
      </c>
      <c r="G14" s="46">
        <f t="shared" si="2"/>
        <v>0.66723163841807909</v>
      </c>
      <c r="H14" s="17"/>
    </row>
    <row r="15" spans="1:10" x14ac:dyDescent="0.3">
      <c r="A15" s="9" t="s">
        <v>7</v>
      </c>
      <c r="B15" s="8">
        <v>1.92</v>
      </c>
      <c r="C15" s="8">
        <v>1.96</v>
      </c>
      <c r="D15" s="6">
        <f t="shared" si="0"/>
        <v>1.94</v>
      </c>
      <c r="E15" s="3">
        <v>1937</v>
      </c>
      <c r="F15" s="45">
        <f t="shared" si="1"/>
        <v>9.9845360824742276E-4</v>
      </c>
      <c r="G15" s="46">
        <f t="shared" si="2"/>
        <v>0.9984536082474228</v>
      </c>
      <c r="H15" s="17"/>
    </row>
    <row r="16" spans="1:10" x14ac:dyDescent="0.3">
      <c r="A16" s="9" t="s">
        <v>8</v>
      </c>
      <c r="B16" s="8">
        <v>1.87</v>
      </c>
      <c r="C16" s="8">
        <v>1.84</v>
      </c>
      <c r="D16" s="6">
        <f t="shared" si="0"/>
        <v>1.855</v>
      </c>
      <c r="E16" s="3">
        <v>3050</v>
      </c>
      <c r="F16" s="45">
        <f t="shared" si="1"/>
        <v>1.6442048517520216E-3</v>
      </c>
      <c r="G16" s="46">
        <f t="shared" si="2"/>
        <v>1.6442048517520216</v>
      </c>
      <c r="H16" s="17"/>
    </row>
    <row r="17" spans="1:8" x14ac:dyDescent="0.3">
      <c r="A17" s="9" t="s">
        <v>9</v>
      </c>
      <c r="B17" s="8">
        <v>1.84</v>
      </c>
      <c r="C17" s="8">
        <v>1.87</v>
      </c>
      <c r="D17" s="6">
        <f t="shared" si="0"/>
        <v>1.855</v>
      </c>
      <c r="E17" s="3">
        <v>4818</v>
      </c>
      <c r="F17" s="45">
        <f t="shared" si="1"/>
        <v>2.5973045822102426E-3</v>
      </c>
      <c r="G17" s="46">
        <f t="shared" si="2"/>
        <v>2.5973045822102425</v>
      </c>
      <c r="H17" s="17"/>
    </row>
    <row r="18" spans="1:8" x14ac:dyDescent="0.3">
      <c r="A18" s="9" t="s">
        <v>10</v>
      </c>
      <c r="B18" s="8">
        <v>1.86</v>
      </c>
      <c r="C18" s="8">
        <v>1.84</v>
      </c>
      <c r="D18" s="6">
        <f t="shared" si="0"/>
        <v>1.85</v>
      </c>
      <c r="E18" s="3">
        <v>7846</v>
      </c>
      <c r="F18" s="45">
        <f t="shared" si="1"/>
        <v>4.2410810810810809E-3</v>
      </c>
      <c r="G18" s="46">
        <f t="shared" si="2"/>
        <v>4.2410810810810808</v>
      </c>
      <c r="H18" s="17"/>
    </row>
    <row r="19" spans="1:8" x14ac:dyDescent="0.3">
      <c r="A19" s="9" t="s">
        <v>11</v>
      </c>
      <c r="B19" s="8">
        <v>1.19</v>
      </c>
      <c r="C19" s="8">
        <v>1.25</v>
      </c>
      <c r="D19" s="6">
        <f t="shared" si="0"/>
        <v>1.22</v>
      </c>
      <c r="E19" s="3">
        <v>7985</v>
      </c>
      <c r="F19" s="45">
        <f t="shared" si="1"/>
        <v>6.5450819672131146E-3</v>
      </c>
      <c r="G19" s="46">
        <f t="shared" si="2"/>
        <v>6.5450819672131146</v>
      </c>
      <c r="H19" s="17"/>
    </row>
    <row r="20" spans="1:8" x14ac:dyDescent="0.3">
      <c r="A20" s="9" t="s">
        <v>12</v>
      </c>
      <c r="B20" s="8">
        <v>1.59</v>
      </c>
      <c r="C20" s="8">
        <v>1.57</v>
      </c>
      <c r="D20" s="6">
        <f t="shared" si="0"/>
        <v>1.58</v>
      </c>
      <c r="E20" s="3">
        <v>16375</v>
      </c>
      <c r="F20" s="45">
        <f t="shared" si="1"/>
        <v>1.0363924050632911E-2</v>
      </c>
      <c r="G20" s="46">
        <f t="shared" si="2"/>
        <v>10.36392405063291</v>
      </c>
      <c r="H20" s="17"/>
    </row>
    <row r="21" spans="1:8" x14ac:dyDescent="0.3">
      <c r="A21" s="9" t="s">
        <v>13</v>
      </c>
      <c r="B21" s="8">
        <v>1.38</v>
      </c>
      <c r="C21" s="8">
        <v>1.42</v>
      </c>
      <c r="D21" s="6">
        <f t="shared" si="0"/>
        <v>1.4</v>
      </c>
      <c r="E21" s="3">
        <v>24240</v>
      </c>
      <c r="F21" s="45">
        <f t="shared" si="1"/>
        <v>1.7314285714285713E-2</v>
      </c>
      <c r="G21" s="46">
        <f t="shared" si="2"/>
        <v>17.314285714285713</v>
      </c>
      <c r="H21" s="17"/>
    </row>
    <row r="22" spans="1:8" x14ac:dyDescent="0.3">
      <c r="A22" s="9" t="s">
        <v>14</v>
      </c>
      <c r="B22" s="8">
        <v>1.0900000000000001</v>
      </c>
      <c r="C22" s="8">
        <v>1.1000000000000001</v>
      </c>
      <c r="D22" s="6">
        <f t="shared" si="0"/>
        <v>1.0950000000000002</v>
      </c>
      <c r="E22" s="3">
        <v>33736</v>
      </c>
      <c r="F22" s="45">
        <f t="shared" si="1"/>
        <v>3.0809132420091319E-2</v>
      </c>
      <c r="G22" s="46">
        <f t="shared" si="2"/>
        <v>30.80913242009132</v>
      </c>
      <c r="H22" s="17"/>
    </row>
    <row r="23" spans="1:8" x14ac:dyDescent="0.3">
      <c r="A23" s="9" t="s">
        <v>15</v>
      </c>
      <c r="B23" s="8">
        <v>1.43</v>
      </c>
      <c r="C23" s="8">
        <v>1.48</v>
      </c>
      <c r="D23" s="6">
        <f t="shared" si="0"/>
        <v>1.4550000000000001</v>
      </c>
      <c r="E23" s="3">
        <v>146032</v>
      </c>
      <c r="F23" s="45">
        <f t="shared" si="1"/>
        <v>0.10036563573883162</v>
      </c>
      <c r="G23" s="46">
        <f t="shared" si="2"/>
        <v>100.36563573883161</v>
      </c>
      <c r="H23" s="17"/>
    </row>
    <row r="24" spans="1:8" x14ac:dyDescent="0.3">
      <c r="A24" s="10" t="s">
        <v>16</v>
      </c>
      <c r="B24" s="11">
        <f>SUM(B8:B23)</f>
        <v>28.44</v>
      </c>
      <c r="C24" s="11">
        <f>SUM(C8:C23)</f>
        <v>28.600000000000005</v>
      </c>
      <c r="D24" s="6">
        <f>AVERAGE(B24:C24)</f>
        <v>28.520000000000003</v>
      </c>
      <c r="E24" s="35">
        <f>SUM(E8:E23)</f>
        <v>259405</v>
      </c>
      <c r="F24" s="52">
        <f>E24/(D24*10^6)</f>
        <v>9.0955469845722288E-3</v>
      </c>
      <c r="G24" s="46">
        <f t="shared" si="2"/>
        <v>9.0955469845722288</v>
      </c>
      <c r="H24" s="17"/>
    </row>
    <row r="25" spans="1:8" x14ac:dyDescent="0.3">
      <c r="B25" s="8"/>
      <c r="C25" s="8"/>
      <c r="D25" s="8"/>
      <c r="F25" s="8"/>
      <c r="G25" s="14"/>
      <c r="H25" s="15"/>
    </row>
    <row r="26" spans="1:8" x14ac:dyDescent="0.3">
      <c r="B26" s="36" t="s">
        <v>46</v>
      </c>
      <c r="C26" s="37" t="s">
        <v>47</v>
      </c>
      <c r="D26" s="37"/>
      <c r="E26" s="38"/>
      <c r="F26" s="8"/>
      <c r="G26" s="14"/>
      <c r="H26" s="15"/>
    </row>
    <row r="28" spans="1:8" x14ac:dyDescent="0.3">
      <c r="A28" s="12"/>
    </row>
    <row r="29" spans="1:8" x14ac:dyDescent="0.3">
      <c r="A29" s="12"/>
    </row>
  </sheetData>
  <mergeCells count="3">
    <mergeCell ref="G6:G7"/>
    <mergeCell ref="H6:H7"/>
    <mergeCell ref="B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zoomScale="80" zoomScaleNormal="80" workbookViewId="0">
      <selection activeCell="D34" sqref="D34"/>
    </sheetView>
  </sheetViews>
  <sheetFormatPr defaultColWidth="19.44140625" defaultRowHeight="14.4" x14ac:dyDescent="0.3"/>
  <cols>
    <col min="1" max="16384" width="19.44140625" style="3"/>
  </cols>
  <sheetData>
    <row r="1" spans="1:8" ht="15" thickBot="1" x14ac:dyDescent="0.35"/>
    <row r="2" spans="1:8" x14ac:dyDescent="0.3">
      <c r="B2" s="54" t="s">
        <v>41</v>
      </c>
      <c r="C2" s="55"/>
      <c r="D2" s="55"/>
      <c r="E2" s="56"/>
    </row>
    <row r="3" spans="1:8" x14ac:dyDescent="0.3">
      <c r="B3" s="57"/>
      <c r="C3" s="58"/>
      <c r="D3" s="58"/>
      <c r="E3" s="59"/>
    </row>
    <row r="4" spans="1:8" ht="15" thickBot="1" x14ac:dyDescent="0.35">
      <c r="B4" s="60"/>
      <c r="C4" s="61"/>
      <c r="D4" s="61"/>
      <c r="E4" s="62"/>
    </row>
    <row r="6" spans="1:8" x14ac:dyDescent="0.3">
      <c r="B6" s="63" t="s">
        <v>30</v>
      </c>
      <c r="C6" s="63"/>
      <c r="D6" s="64" t="s">
        <v>29</v>
      </c>
      <c r="E6" s="64"/>
      <c r="F6" s="3" t="s">
        <v>20</v>
      </c>
      <c r="G6" s="3" t="s">
        <v>20</v>
      </c>
    </row>
    <row r="7" spans="1:8" x14ac:dyDescent="0.3">
      <c r="A7" s="3" t="s">
        <v>17</v>
      </c>
      <c r="B7" s="18" t="s">
        <v>21</v>
      </c>
      <c r="C7" s="18" t="s">
        <v>22</v>
      </c>
      <c r="D7" s="18" t="s">
        <v>21</v>
      </c>
      <c r="E7" s="18" t="s">
        <v>22</v>
      </c>
      <c r="F7" s="3" t="s">
        <v>35</v>
      </c>
      <c r="G7" s="3" t="s">
        <v>36</v>
      </c>
    </row>
    <row r="8" spans="1:8" x14ac:dyDescent="0.3">
      <c r="A8" s="3" t="s">
        <v>0</v>
      </c>
      <c r="B8" s="20">
        <v>33</v>
      </c>
      <c r="C8" s="20">
        <v>210.5</v>
      </c>
      <c r="D8" s="1">
        <v>104</v>
      </c>
      <c r="E8" s="1">
        <v>712</v>
      </c>
      <c r="F8" s="45">
        <f>D8/(B8*10^3)</f>
        <v>3.1515151515151517E-3</v>
      </c>
      <c r="G8" s="45">
        <f>E8/(C8*10^3)</f>
        <v>3.3824228028503565E-3</v>
      </c>
      <c r="H8" s="21"/>
    </row>
    <row r="9" spans="1:8" x14ac:dyDescent="0.3">
      <c r="A9" s="22" t="s">
        <v>1</v>
      </c>
      <c r="B9" s="23">
        <v>48.1</v>
      </c>
      <c r="C9" s="23">
        <v>244.7</v>
      </c>
      <c r="D9" s="9">
        <v>8</v>
      </c>
      <c r="E9" s="9">
        <v>50</v>
      </c>
      <c r="F9" s="45">
        <f t="shared" ref="F9:F28" si="0">D9/(B9*10^3)</f>
        <v>1.6632016632016632E-4</v>
      </c>
      <c r="G9" s="45">
        <f t="shared" ref="G9:G28" si="1">E9/(C9*10^3)</f>
        <v>2.043318348998774E-4</v>
      </c>
      <c r="H9" s="21"/>
    </row>
    <row r="10" spans="1:8" x14ac:dyDescent="0.3">
      <c r="A10" s="22" t="s">
        <v>2</v>
      </c>
      <c r="B10" s="23">
        <v>56.4</v>
      </c>
      <c r="C10" s="23">
        <v>255.5</v>
      </c>
      <c r="D10" s="9">
        <v>9</v>
      </c>
      <c r="E10" s="9">
        <v>54</v>
      </c>
      <c r="F10" s="45">
        <f t="shared" si="0"/>
        <v>1.5957446808510637E-4</v>
      </c>
      <c r="G10" s="45">
        <f t="shared" si="1"/>
        <v>2.1135029354207437E-4</v>
      </c>
      <c r="H10" s="21"/>
    </row>
    <row r="11" spans="1:8" x14ac:dyDescent="0.3">
      <c r="A11" s="3" t="s">
        <v>3</v>
      </c>
      <c r="B11" s="23">
        <v>60.8</v>
      </c>
      <c r="C11" s="23">
        <v>259.2</v>
      </c>
      <c r="D11" s="9">
        <v>12</v>
      </c>
      <c r="E11" s="9">
        <v>64</v>
      </c>
      <c r="F11" s="45">
        <f t="shared" si="0"/>
        <v>1.9736842105263157E-4</v>
      </c>
      <c r="G11" s="45">
        <f t="shared" si="1"/>
        <v>2.4691358024691359E-4</v>
      </c>
      <c r="H11" s="21"/>
    </row>
    <row r="12" spans="1:8" x14ac:dyDescent="0.3">
      <c r="A12" s="3" t="s">
        <v>4</v>
      </c>
      <c r="B12" s="23">
        <v>54.3</v>
      </c>
      <c r="C12" s="23">
        <v>218.1</v>
      </c>
      <c r="D12" s="9">
        <v>20</v>
      </c>
      <c r="E12" s="9">
        <v>71</v>
      </c>
      <c r="F12" s="45">
        <f t="shared" si="0"/>
        <v>3.6832412523020257E-4</v>
      </c>
      <c r="G12" s="45">
        <f t="shared" si="1"/>
        <v>3.2553874369555251E-4</v>
      </c>
      <c r="H12" s="21"/>
    </row>
    <row r="13" spans="1:8" x14ac:dyDescent="0.3">
      <c r="A13" s="3" t="s">
        <v>5</v>
      </c>
      <c r="B13" s="23">
        <v>51.9</v>
      </c>
      <c r="C13" s="23">
        <v>188.2</v>
      </c>
      <c r="D13" s="9">
        <v>25</v>
      </c>
      <c r="E13" s="9">
        <v>74</v>
      </c>
      <c r="F13" s="45">
        <f t="shared" si="0"/>
        <v>4.8169556840077071E-4</v>
      </c>
      <c r="G13" s="45">
        <f t="shared" si="1"/>
        <v>3.9319872476089267E-4</v>
      </c>
      <c r="H13" s="21"/>
    </row>
    <row r="14" spans="1:8" x14ac:dyDescent="0.3">
      <c r="A14" s="3" t="s">
        <v>6</v>
      </c>
      <c r="B14" s="23">
        <v>59</v>
      </c>
      <c r="C14" s="23">
        <v>184.1</v>
      </c>
      <c r="D14" s="9">
        <v>38</v>
      </c>
      <c r="E14" s="9">
        <v>85</v>
      </c>
      <c r="F14" s="45">
        <f t="shared" si="0"/>
        <v>6.4406779661016944E-4</v>
      </c>
      <c r="G14" s="45">
        <f t="shared" si="1"/>
        <v>4.6170559478544271E-4</v>
      </c>
      <c r="H14" s="21"/>
    </row>
    <row r="15" spans="1:8" x14ac:dyDescent="0.3">
      <c r="A15" s="3" t="s">
        <v>7</v>
      </c>
      <c r="B15" s="23">
        <v>57.5</v>
      </c>
      <c r="C15" s="23">
        <v>157.19999999999999</v>
      </c>
      <c r="D15" s="9">
        <v>48</v>
      </c>
      <c r="E15" s="9">
        <v>146</v>
      </c>
      <c r="F15" s="45">
        <f t="shared" si="0"/>
        <v>8.3478260869565221E-4</v>
      </c>
      <c r="G15" s="45">
        <f t="shared" si="1"/>
        <v>9.2875318066157765E-4</v>
      </c>
      <c r="H15" s="21"/>
    </row>
    <row r="16" spans="1:8" x14ac:dyDescent="0.3">
      <c r="A16" s="3" t="s">
        <v>8</v>
      </c>
      <c r="B16" s="23">
        <v>66.7</v>
      </c>
      <c r="C16" s="23">
        <v>157.30000000000001</v>
      </c>
      <c r="D16" s="9">
        <v>88</v>
      </c>
      <c r="E16" s="9">
        <v>279</v>
      </c>
      <c r="F16" s="45">
        <f t="shared" si="0"/>
        <v>1.3193403298350824E-3</v>
      </c>
      <c r="G16" s="45">
        <f t="shared" si="1"/>
        <v>1.7736808645899555E-3</v>
      </c>
      <c r="H16" s="21"/>
    </row>
    <row r="17" spans="1:8" x14ac:dyDescent="0.3">
      <c r="A17" s="3" t="s">
        <v>9</v>
      </c>
      <c r="B17" s="23">
        <v>64.2</v>
      </c>
      <c r="C17" s="23">
        <v>154.69999999999999</v>
      </c>
      <c r="D17" s="9">
        <v>146</v>
      </c>
      <c r="E17" s="9">
        <v>357</v>
      </c>
      <c r="F17" s="45">
        <f t="shared" si="0"/>
        <v>2.2741433021806852E-3</v>
      </c>
      <c r="G17" s="45">
        <f t="shared" si="1"/>
        <v>2.3076923076923079E-3</v>
      </c>
      <c r="H17" s="21"/>
    </row>
    <row r="18" spans="1:8" x14ac:dyDescent="0.3">
      <c r="A18" s="3" t="s">
        <v>10</v>
      </c>
      <c r="B18" s="23">
        <v>69.400000000000006</v>
      </c>
      <c r="C18" s="23">
        <v>157.6</v>
      </c>
      <c r="D18" s="9">
        <v>253</v>
      </c>
      <c r="E18" s="9">
        <v>614</v>
      </c>
      <c r="F18" s="45">
        <f t="shared" si="0"/>
        <v>3.6455331412103748E-3</v>
      </c>
      <c r="G18" s="45">
        <f t="shared" si="1"/>
        <v>3.8959390862944162E-3</v>
      </c>
      <c r="H18" s="21"/>
    </row>
    <row r="19" spans="1:8" x14ac:dyDescent="0.3">
      <c r="A19" s="3" t="s">
        <v>11</v>
      </c>
      <c r="B19" s="23">
        <v>70.5</v>
      </c>
      <c r="C19" s="23">
        <v>148.80000000000001</v>
      </c>
      <c r="D19" s="9">
        <v>411</v>
      </c>
      <c r="E19" s="9">
        <v>1025</v>
      </c>
      <c r="F19" s="45">
        <f t="shared" si="0"/>
        <v>5.829787234042553E-3</v>
      </c>
      <c r="G19" s="45">
        <f t="shared" si="1"/>
        <v>6.8884408602150537E-3</v>
      </c>
      <c r="H19" s="21"/>
    </row>
    <row r="20" spans="1:8" x14ac:dyDescent="0.3">
      <c r="A20" s="3" t="s">
        <v>12</v>
      </c>
      <c r="B20" s="23">
        <v>54.9</v>
      </c>
      <c r="C20" s="23">
        <v>103.7</v>
      </c>
      <c r="D20" s="9">
        <v>515</v>
      </c>
      <c r="E20" s="9">
        <v>1100</v>
      </c>
      <c r="F20" s="45">
        <f t="shared" si="0"/>
        <v>9.3806921675774133E-3</v>
      </c>
      <c r="G20" s="45">
        <f t="shared" si="1"/>
        <v>1.0607521697203472E-2</v>
      </c>
      <c r="H20" s="21"/>
    </row>
    <row r="21" spans="1:8" x14ac:dyDescent="0.3">
      <c r="A21" s="3" t="s">
        <v>13</v>
      </c>
      <c r="B21" s="23">
        <v>63.1</v>
      </c>
      <c r="C21" s="23">
        <v>107.9</v>
      </c>
      <c r="D21" s="9">
        <v>1002</v>
      </c>
      <c r="E21" s="9">
        <v>2040</v>
      </c>
      <c r="F21" s="45">
        <f t="shared" si="0"/>
        <v>1.5879556259904913E-2</v>
      </c>
      <c r="G21" s="45">
        <f t="shared" si="1"/>
        <v>1.8906394810009268E-2</v>
      </c>
      <c r="H21" s="21"/>
    </row>
    <row r="22" spans="1:8" x14ac:dyDescent="0.3">
      <c r="A22" s="3" t="s">
        <v>14</v>
      </c>
      <c r="B22" s="23">
        <v>57.2</v>
      </c>
      <c r="C22" s="23">
        <v>87.1</v>
      </c>
      <c r="D22" s="9">
        <v>1505</v>
      </c>
      <c r="E22" s="9">
        <v>2874</v>
      </c>
      <c r="F22" s="45">
        <f t="shared" si="0"/>
        <v>2.631118881118881E-2</v>
      </c>
      <c r="G22" s="45">
        <f t="shared" si="1"/>
        <v>3.2996555683122847E-2</v>
      </c>
      <c r="H22" s="21"/>
    </row>
    <row r="23" spans="1:8" x14ac:dyDescent="0.3">
      <c r="A23" s="3" t="s">
        <v>23</v>
      </c>
      <c r="B23" s="23">
        <v>42.9</v>
      </c>
      <c r="C23" s="23">
        <v>59.3</v>
      </c>
      <c r="D23" s="9">
        <v>2006</v>
      </c>
      <c r="E23" s="9">
        <v>3468</v>
      </c>
      <c r="F23" s="45">
        <f t="shared" si="0"/>
        <v>4.6759906759906759E-2</v>
      </c>
      <c r="G23" s="45">
        <f t="shared" si="1"/>
        <v>5.8482293423271499E-2</v>
      </c>
      <c r="H23" s="21"/>
    </row>
    <row r="24" spans="1:8" x14ac:dyDescent="0.3">
      <c r="A24" s="3" t="s">
        <v>24</v>
      </c>
      <c r="B24" s="23">
        <v>26.8</v>
      </c>
      <c r="C24" s="23">
        <v>33.9</v>
      </c>
      <c r="D24" s="9">
        <v>2352</v>
      </c>
      <c r="E24" s="9">
        <v>3736</v>
      </c>
      <c r="F24" s="45">
        <f t="shared" si="0"/>
        <v>8.7761194029850748E-2</v>
      </c>
      <c r="G24" s="45">
        <f t="shared" si="1"/>
        <v>0.11020648967551623</v>
      </c>
      <c r="H24" s="21"/>
    </row>
    <row r="25" spans="1:8" x14ac:dyDescent="0.3">
      <c r="A25" s="3" t="s">
        <v>25</v>
      </c>
      <c r="B25" s="23">
        <v>12.6</v>
      </c>
      <c r="C25" s="23">
        <v>14.8</v>
      </c>
      <c r="D25" s="9">
        <v>2029</v>
      </c>
      <c r="E25" s="9">
        <v>2786</v>
      </c>
      <c r="F25" s="45">
        <f t="shared" si="0"/>
        <v>0.16103174603174603</v>
      </c>
      <c r="G25" s="45">
        <f t="shared" si="1"/>
        <v>0.18824324324324324</v>
      </c>
      <c r="H25" s="21"/>
    </row>
    <row r="26" spans="1:8" x14ac:dyDescent="0.3">
      <c r="A26" s="3" t="s">
        <v>26</v>
      </c>
      <c r="B26" s="23">
        <v>3.8</v>
      </c>
      <c r="C26" s="23">
        <v>4.3</v>
      </c>
      <c r="D26" s="9">
        <v>921</v>
      </c>
      <c r="E26" s="9">
        <v>1275</v>
      </c>
      <c r="F26" s="45">
        <f t="shared" si="0"/>
        <v>0.24236842105263157</v>
      </c>
      <c r="G26" s="45">
        <f t="shared" si="1"/>
        <v>0.29651162790697677</v>
      </c>
      <c r="H26" s="21"/>
    </row>
    <row r="27" spans="1:8" x14ac:dyDescent="0.3">
      <c r="A27" s="3" t="s">
        <v>27</v>
      </c>
      <c r="B27" s="23">
        <v>0.65500000000000003</v>
      </c>
      <c r="C27" s="23">
        <v>0.79700000000000004</v>
      </c>
      <c r="D27" s="9">
        <v>195</v>
      </c>
      <c r="E27" s="9">
        <v>301</v>
      </c>
      <c r="F27" s="45">
        <f t="shared" si="0"/>
        <v>0.29770992366412213</v>
      </c>
      <c r="G27" s="45">
        <f t="shared" si="1"/>
        <v>0.37766624843161856</v>
      </c>
      <c r="H27" s="21"/>
    </row>
    <row r="28" spans="1:8" x14ac:dyDescent="0.3">
      <c r="A28" s="3" t="s">
        <v>28</v>
      </c>
      <c r="B28" s="25">
        <v>5.1999999999999998E-2</v>
      </c>
      <c r="C28" s="25">
        <v>7.6999999999999999E-2</v>
      </c>
      <c r="D28" s="10">
        <v>22</v>
      </c>
      <c r="E28" s="10">
        <v>21</v>
      </c>
      <c r="F28" s="45">
        <f t="shared" si="0"/>
        <v>0.42307692307692307</v>
      </c>
      <c r="G28" s="45">
        <f t="shared" si="1"/>
        <v>0.27272727272727271</v>
      </c>
      <c r="H28" s="21"/>
    </row>
    <row r="29" spans="1:8" x14ac:dyDescent="0.3">
      <c r="A29" s="3" t="s">
        <v>16</v>
      </c>
      <c r="B29" s="27">
        <f>SUM(B8:B28)</f>
        <v>953.8069999999999</v>
      </c>
      <c r="C29" s="27">
        <f>SUM(C8:C28)</f>
        <v>2747.7740000000008</v>
      </c>
      <c r="D29" s="19">
        <f>SUM(D8:D28)</f>
        <v>11709</v>
      </c>
      <c r="E29" s="29">
        <f>SUM(E8:E28)</f>
        <v>21132</v>
      </c>
      <c r="F29" s="47">
        <f>D29/(B29*10^3)</f>
        <v>1.2276068428937931E-2</v>
      </c>
      <c r="G29" s="47">
        <f>E29/(C29*10^3)</f>
        <v>7.6905888184399416E-3</v>
      </c>
    </row>
    <row r="31" spans="1:8" x14ac:dyDescent="0.3">
      <c r="B31" s="41" t="s">
        <v>43</v>
      </c>
      <c r="C31" s="40" t="s">
        <v>51</v>
      </c>
      <c r="D31" s="39"/>
    </row>
    <row r="32" spans="1:8" x14ac:dyDescent="0.3">
      <c r="B32" s="41" t="s">
        <v>44</v>
      </c>
      <c r="C32" s="40" t="s">
        <v>52</v>
      </c>
      <c r="D32" s="39"/>
    </row>
  </sheetData>
  <mergeCells count="3">
    <mergeCell ref="B6:C6"/>
    <mergeCell ref="D6:E6"/>
    <mergeCell ref="B2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="70" zoomScaleNormal="70" workbookViewId="0">
      <selection activeCell="H5" activeCellId="1" sqref="A5:A26 H5:I26"/>
    </sheetView>
  </sheetViews>
  <sheetFormatPr defaultColWidth="19.44140625" defaultRowHeight="14.4" x14ac:dyDescent="0.3"/>
  <cols>
    <col min="1" max="4" width="19.44140625" style="3"/>
    <col min="5" max="5" width="33" style="3" customWidth="1"/>
    <col min="6" max="16384" width="19.44140625" style="3"/>
  </cols>
  <sheetData>
    <row r="1" spans="1:9" ht="15" thickBot="1" x14ac:dyDescent="0.35"/>
    <row r="2" spans="1:9" ht="21.6" thickBot="1" x14ac:dyDescent="0.35">
      <c r="B2" s="68" t="s">
        <v>42</v>
      </c>
      <c r="C2" s="69"/>
      <c r="D2" s="69"/>
      <c r="E2" s="69"/>
      <c r="F2" s="69"/>
      <c r="G2" s="69"/>
      <c r="H2" s="70"/>
    </row>
    <row r="4" spans="1:9" x14ac:dyDescent="0.3">
      <c r="A4" s="13" t="s">
        <v>38</v>
      </c>
      <c r="C4" s="65" t="s">
        <v>20</v>
      </c>
      <c r="D4" s="66"/>
      <c r="E4" s="19" t="s">
        <v>53</v>
      </c>
      <c r="F4" s="66" t="s">
        <v>32</v>
      </c>
      <c r="G4" s="67"/>
      <c r="H4" s="66" t="s">
        <v>39</v>
      </c>
      <c r="I4" s="67"/>
    </row>
    <row r="5" spans="1:9" x14ac:dyDescent="0.3">
      <c r="A5" s="3" t="s">
        <v>37</v>
      </c>
      <c r="B5" s="3" t="s">
        <v>17</v>
      </c>
      <c r="C5" s="26" t="s">
        <v>21</v>
      </c>
      <c r="D5" s="26" t="s">
        <v>22</v>
      </c>
      <c r="E5" s="30" t="s">
        <v>31</v>
      </c>
      <c r="F5" s="26" t="s">
        <v>21</v>
      </c>
      <c r="G5" s="26" t="s">
        <v>22</v>
      </c>
      <c r="H5" s="26" t="s">
        <v>21</v>
      </c>
      <c r="I5" s="26" t="s">
        <v>22</v>
      </c>
    </row>
    <row r="6" spans="1:9" x14ac:dyDescent="0.3">
      <c r="A6" s="3">
        <v>2.5</v>
      </c>
      <c r="B6" s="3" t="s">
        <v>0</v>
      </c>
      <c r="C6" s="33">
        <v>3.1515151515151517E-3</v>
      </c>
      <c r="D6" s="33">
        <v>3.3824228028503565E-3</v>
      </c>
      <c r="E6" s="18">
        <v>1.63</v>
      </c>
      <c r="F6" s="31">
        <f>C6*E6</f>
        <v>5.1369696969696971E-3</v>
      </c>
      <c r="G6" s="31">
        <f>D6*E6</f>
        <v>5.5133491686460805E-3</v>
      </c>
      <c r="H6" s="32">
        <f>LOG10(C6)</f>
        <v>-2.5014806005791073</v>
      </c>
      <c r="I6" s="32">
        <f>LOG10(D6)</f>
        <v>-2.4707721065348309</v>
      </c>
    </row>
    <row r="7" spans="1:9" x14ac:dyDescent="0.3">
      <c r="A7" s="3">
        <v>7.5</v>
      </c>
      <c r="B7" s="22" t="s">
        <v>1</v>
      </c>
      <c r="C7" s="34">
        <v>1.6632016632016632E-4</v>
      </c>
      <c r="D7" s="34">
        <v>2.043318348998774E-4</v>
      </c>
      <c r="E7" s="24">
        <v>2.04</v>
      </c>
      <c r="F7" s="31">
        <f t="shared" ref="F7:F26" si="0">C7*E7</f>
        <v>3.3929313929313931E-4</v>
      </c>
      <c r="G7" s="31">
        <f t="shared" ref="G7:G26" si="1">D7*E7</f>
        <v>4.1683694319574993E-4</v>
      </c>
      <c r="H7" s="32">
        <f t="shared" ref="H7:H26" si="2">LOG10(C7)</f>
        <v>-3.7790550893818882</v>
      </c>
      <c r="I7" s="32">
        <f t="shared" ref="I7:I26" si="3">LOG10(D7)</f>
        <v>-3.6896639650157703</v>
      </c>
    </row>
    <row r="8" spans="1:9" x14ac:dyDescent="0.3">
      <c r="A8" s="3">
        <v>12.5</v>
      </c>
      <c r="B8" s="22" t="s">
        <v>2</v>
      </c>
      <c r="C8" s="34">
        <v>1.5957446808510637E-4</v>
      </c>
      <c r="D8" s="34">
        <v>2.1135029354207437E-4</v>
      </c>
      <c r="E8" s="24">
        <v>2.2200000000000002</v>
      </c>
      <c r="F8" s="31">
        <f t="shared" si="0"/>
        <v>3.5425531914893616E-4</v>
      </c>
      <c r="G8" s="31">
        <f t="shared" si="1"/>
        <v>4.6919765166340512E-4</v>
      </c>
      <c r="H8" s="32">
        <f t="shared" si="2"/>
        <v>-3.7970365945440174</v>
      </c>
      <c r="I8" s="32">
        <f t="shared" si="3"/>
        <v>-3.6749971446477629</v>
      </c>
    </row>
    <row r="9" spans="1:9" x14ac:dyDescent="0.3">
      <c r="A9" s="3">
        <v>17.5</v>
      </c>
      <c r="B9" s="3" t="s">
        <v>3</v>
      </c>
      <c r="C9" s="34">
        <v>1.9736842105263157E-4</v>
      </c>
      <c r="D9" s="34">
        <v>2.4691358024691359E-4</v>
      </c>
      <c r="E9" s="24">
        <v>2.29</v>
      </c>
      <c r="F9" s="31">
        <f t="shared" si="0"/>
        <v>4.5197368421052633E-4</v>
      </c>
      <c r="G9" s="31">
        <f t="shared" si="1"/>
        <v>5.6543209876543207E-4</v>
      </c>
      <c r="H9" s="32">
        <f t="shared" si="2"/>
        <v>-3.70472233322511</v>
      </c>
      <c r="I9" s="32">
        <f t="shared" si="3"/>
        <v>-3.6074550232146687</v>
      </c>
    </row>
    <row r="10" spans="1:9" x14ac:dyDescent="0.3">
      <c r="A10" s="3">
        <v>22.5</v>
      </c>
      <c r="B10" s="3" t="s">
        <v>4</v>
      </c>
      <c r="C10" s="34">
        <v>3.6832412523020257E-4</v>
      </c>
      <c r="D10" s="34">
        <v>3.2553874369555251E-4</v>
      </c>
      <c r="E10" s="24">
        <v>2.0299999999999998</v>
      </c>
      <c r="F10" s="31">
        <f t="shared" si="0"/>
        <v>7.4769797421731117E-4</v>
      </c>
      <c r="G10" s="31">
        <f t="shared" si="1"/>
        <v>6.6084364970197152E-4</v>
      </c>
      <c r="H10" s="32">
        <f t="shared" si="2"/>
        <v>-3.4337698339248659</v>
      </c>
      <c r="I10" s="32">
        <f t="shared" si="3"/>
        <v>-3.4873973168596248</v>
      </c>
    </row>
    <row r="11" spans="1:9" x14ac:dyDescent="0.3">
      <c r="A11" s="3">
        <v>27.5</v>
      </c>
      <c r="B11" s="3" t="s">
        <v>5</v>
      </c>
      <c r="C11" s="34">
        <v>4.8169556840077071E-4</v>
      </c>
      <c r="D11" s="34">
        <v>3.9319872476089267E-4</v>
      </c>
      <c r="E11" s="24">
        <v>1.89</v>
      </c>
      <c r="F11" s="31">
        <f t="shared" si="0"/>
        <v>9.1040462427745663E-4</v>
      </c>
      <c r="G11" s="31">
        <f t="shared" si="1"/>
        <v>7.4314558979808707E-4</v>
      </c>
      <c r="H11" s="32">
        <f t="shared" si="2"/>
        <v>-3.3172273491764201</v>
      </c>
      <c r="I11" s="32">
        <f t="shared" si="3"/>
        <v>-3.405387899360262</v>
      </c>
    </row>
    <row r="12" spans="1:9" x14ac:dyDescent="0.3">
      <c r="A12" s="3">
        <v>32.5</v>
      </c>
      <c r="B12" s="3" t="s">
        <v>6</v>
      </c>
      <c r="C12" s="34">
        <v>6.4406779661016944E-4</v>
      </c>
      <c r="D12" s="34">
        <v>4.6170559478544271E-4</v>
      </c>
      <c r="E12" s="24">
        <v>1.99</v>
      </c>
      <c r="F12" s="31">
        <f t="shared" si="0"/>
        <v>1.2816949152542371E-3</v>
      </c>
      <c r="G12" s="31">
        <f t="shared" si="1"/>
        <v>9.1879413362303095E-4</v>
      </c>
      <c r="H12" s="32">
        <f t="shared" si="2"/>
        <v>-3.1910684150253341</v>
      </c>
      <c r="I12" s="32">
        <f t="shared" si="3"/>
        <v>-3.3356348627897221</v>
      </c>
    </row>
    <row r="13" spans="1:9" x14ac:dyDescent="0.3">
      <c r="A13" s="3">
        <v>37.5</v>
      </c>
      <c r="B13" s="3" t="s">
        <v>7</v>
      </c>
      <c r="C13" s="34">
        <v>8.3478260869565221E-4</v>
      </c>
      <c r="D13" s="34">
        <v>9.2875318066157765E-4</v>
      </c>
      <c r="E13" s="24">
        <v>1.77</v>
      </c>
      <c r="F13" s="31">
        <f t="shared" si="0"/>
        <v>1.4775652173913045E-3</v>
      </c>
      <c r="G13" s="31">
        <f t="shared" si="1"/>
        <v>1.6438931297709923E-3</v>
      </c>
      <c r="H13" s="32">
        <f t="shared" si="2"/>
        <v>-3.0784266073140434</v>
      </c>
      <c r="I13" s="32">
        <f t="shared" si="3"/>
        <v>-3.032099685918952</v>
      </c>
    </row>
    <row r="14" spans="1:9" x14ac:dyDescent="0.3">
      <c r="A14" s="3">
        <v>42.5</v>
      </c>
      <c r="B14" s="3" t="s">
        <v>8</v>
      </c>
      <c r="C14" s="34">
        <v>1.3193403298350824E-3</v>
      </c>
      <c r="D14" s="34">
        <v>1.7736808645899555E-3</v>
      </c>
      <c r="E14" s="24">
        <v>1.92</v>
      </c>
      <c r="F14" s="31">
        <f t="shared" si="0"/>
        <v>2.5331334332833583E-3</v>
      </c>
      <c r="G14" s="31">
        <f t="shared" si="1"/>
        <v>3.4054672600127146E-3</v>
      </c>
      <c r="H14" s="32">
        <f t="shared" si="2"/>
        <v>-2.8796431617663805</v>
      </c>
      <c r="I14" s="32">
        <f t="shared" si="3"/>
        <v>-2.7511245193496894</v>
      </c>
    </row>
    <row r="15" spans="1:9" x14ac:dyDescent="0.3">
      <c r="A15" s="3">
        <v>47.5</v>
      </c>
      <c r="B15" s="3" t="s">
        <v>9</v>
      </c>
      <c r="C15" s="34">
        <v>2.2741433021806852E-3</v>
      </c>
      <c r="D15" s="34">
        <v>2.3076923076923079E-3</v>
      </c>
      <c r="E15" s="24">
        <v>1.81</v>
      </c>
      <c r="F15" s="31">
        <f t="shared" si="0"/>
        <v>4.1161993769470405E-3</v>
      </c>
      <c r="G15" s="31">
        <f t="shared" si="1"/>
        <v>4.1769230769230772E-3</v>
      </c>
      <c r="H15" s="32">
        <f t="shared" si="2"/>
        <v>-2.6431821722844164</v>
      </c>
      <c r="I15" s="32">
        <f t="shared" si="3"/>
        <v>-2.6368220975871743</v>
      </c>
    </row>
    <row r="16" spans="1:9" x14ac:dyDescent="0.3">
      <c r="A16" s="3">
        <v>52.5</v>
      </c>
      <c r="B16" s="3" t="s">
        <v>10</v>
      </c>
      <c r="C16" s="34">
        <v>3.6455331412103748E-3</v>
      </c>
      <c r="D16" s="34">
        <v>3.8959390862944162E-3</v>
      </c>
      <c r="E16" s="24">
        <v>1.85</v>
      </c>
      <c r="F16" s="31">
        <f t="shared" si="0"/>
        <v>6.7442363112391939E-3</v>
      </c>
      <c r="G16" s="31">
        <f t="shared" si="1"/>
        <v>7.2074873096446704E-3</v>
      </c>
      <c r="H16" s="32">
        <f t="shared" si="2"/>
        <v>-2.4382389492790368</v>
      </c>
      <c r="I16" s="32">
        <f t="shared" si="3"/>
        <v>-2.4093878420123689</v>
      </c>
    </row>
    <row r="17" spans="1:9" x14ac:dyDescent="0.3">
      <c r="A17" s="3">
        <v>57.5</v>
      </c>
      <c r="B17" s="3" t="s">
        <v>11</v>
      </c>
      <c r="C17" s="34">
        <v>5.829787234042553E-3</v>
      </c>
      <c r="D17" s="34">
        <v>6.8884408602150537E-3</v>
      </c>
      <c r="E17" s="24">
        <v>1.82</v>
      </c>
      <c r="F17" s="31">
        <f t="shared" si="0"/>
        <v>1.0610212765957448E-2</v>
      </c>
      <c r="G17" s="31">
        <f t="shared" si="1"/>
        <v>1.2536962365591398E-2</v>
      </c>
      <c r="H17" s="32">
        <f t="shared" si="2"/>
        <v>-2.2343472951153296</v>
      </c>
      <c r="I17" s="32">
        <f t="shared" si="3"/>
        <v>-2.1618790658180869</v>
      </c>
    </row>
    <row r="18" spans="1:9" x14ac:dyDescent="0.3">
      <c r="A18" s="3">
        <v>62.5</v>
      </c>
      <c r="B18" s="3" t="s">
        <v>12</v>
      </c>
      <c r="C18" s="34">
        <v>9.3806921675774133E-3</v>
      </c>
      <c r="D18" s="34">
        <v>1.0607521697203472E-2</v>
      </c>
      <c r="E18" s="24">
        <v>1.29</v>
      </c>
      <c r="F18" s="31">
        <f t="shared" si="0"/>
        <v>1.2101092896174864E-2</v>
      </c>
      <c r="G18" s="31">
        <f t="shared" si="1"/>
        <v>1.368370298939248E-2</v>
      </c>
      <c r="H18" s="32">
        <f t="shared" si="2"/>
        <v>-2.0277651154089007</v>
      </c>
      <c r="I18" s="32">
        <f t="shared" si="3"/>
        <v>-1.9743860712308159</v>
      </c>
    </row>
    <row r="19" spans="1:9" x14ac:dyDescent="0.3">
      <c r="A19" s="3">
        <v>67.5</v>
      </c>
      <c r="B19" s="3" t="s">
        <v>13</v>
      </c>
      <c r="C19" s="34">
        <v>1.5879556259904913E-2</v>
      </c>
      <c r="D19" s="34">
        <v>1.8906394810009268E-2</v>
      </c>
      <c r="E19" s="24">
        <v>1.45</v>
      </c>
      <c r="F19" s="31">
        <f t="shared" si="0"/>
        <v>2.3025356576862124E-2</v>
      </c>
      <c r="G19" s="31">
        <f t="shared" si="1"/>
        <v>2.7414272474513439E-2</v>
      </c>
      <c r="H19" s="32">
        <f t="shared" si="2"/>
        <v>-1.7991616377129074</v>
      </c>
      <c r="I19" s="32">
        <f t="shared" si="3"/>
        <v>-1.7233912772570119</v>
      </c>
    </row>
    <row r="20" spans="1:9" x14ac:dyDescent="0.3">
      <c r="A20" s="3">
        <v>72.5</v>
      </c>
      <c r="B20" s="3" t="s">
        <v>14</v>
      </c>
      <c r="C20" s="34">
        <v>2.631118881118881E-2</v>
      </c>
      <c r="D20" s="34">
        <v>3.2996555683122847E-2</v>
      </c>
      <c r="E20" s="24">
        <v>1.27</v>
      </c>
      <c r="F20" s="31">
        <f t="shared" si="0"/>
        <v>3.3415209790209788E-2</v>
      </c>
      <c r="G20" s="31">
        <f t="shared" si="1"/>
        <v>4.1905625717566015E-2</v>
      </c>
      <c r="H20" s="32">
        <f t="shared" si="2"/>
        <v>-1.5798595288631621</v>
      </c>
      <c r="I20" s="32">
        <f t="shared" si="3"/>
        <v>-1.4815313912094563</v>
      </c>
    </row>
    <row r="21" spans="1:9" x14ac:dyDescent="0.3">
      <c r="A21" s="3">
        <v>77.5</v>
      </c>
      <c r="B21" s="3" t="s">
        <v>23</v>
      </c>
      <c r="C21" s="34">
        <v>4.6759906759906759E-2</v>
      </c>
      <c r="D21" s="34">
        <v>5.8482293423271499E-2</v>
      </c>
      <c r="E21" s="24">
        <v>0.89</v>
      </c>
      <c r="F21" s="31">
        <f t="shared" si="0"/>
        <v>4.1616317016317017E-2</v>
      </c>
      <c r="G21" s="31">
        <f t="shared" si="1"/>
        <v>5.2049241146711632E-2</v>
      </c>
      <c r="H21" s="32">
        <f t="shared" si="2"/>
        <v>-1.3301263635003249</v>
      </c>
      <c r="I21" s="32">
        <f t="shared" si="3"/>
        <v>-1.2329756045600899</v>
      </c>
    </row>
    <row r="22" spans="1:9" x14ac:dyDescent="0.3">
      <c r="A22" s="3">
        <v>82.5</v>
      </c>
      <c r="B22" s="3" t="s">
        <v>24</v>
      </c>
      <c r="C22" s="34">
        <v>8.7761194029850748E-2</v>
      </c>
      <c r="D22" s="34">
        <v>0.11020648967551623</v>
      </c>
      <c r="E22" s="24">
        <v>0.53</v>
      </c>
      <c r="F22" s="31">
        <f t="shared" si="0"/>
        <v>4.6513432835820899E-2</v>
      </c>
      <c r="G22" s="31">
        <f t="shared" si="1"/>
        <v>5.8409439528023605E-2</v>
      </c>
      <c r="H22" s="32">
        <f t="shared" si="2"/>
        <v>-1.0566974766246879</v>
      </c>
      <c r="I22" s="32">
        <f t="shared" si="3"/>
        <v>-0.95779283064502641</v>
      </c>
    </row>
    <row r="23" spans="1:9" x14ac:dyDescent="0.3">
      <c r="A23" s="3">
        <v>87.5</v>
      </c>
      <c r="B23" s="3" t="s">
        <v>25</v>
      </c>
      <c r="C23" s="34">
        <v>0.16103174603174603</v>
      </c>
      <c r="D23" s="34">
        <v>0.18824324324324324</v>
      </c>
      <c r="E23" s="24">
        <v>0.24</v>
      </c>
      <c r="F23" s="31">
        <f t="shared" si="0"/>
        <v>3.8647619047619042E-2</v>
      </c>
      <c r="G23" s="31">
        <f t="shared" si="1"/>
        <v>4.5178378378378375E-2</v>
      </c>
      <c r="H23" s="32">
        <f t="shared" si="2"/>
        <v>-0.79308849808421689</v>
      </c>
      <c r="I23" s="32">
        <f t="shared" si="3"/>
        <v>-0.72528060330701272</v>
      </c>
    </row>
    <row r="24" spans="1:9" x14ac:dyDescent="0.3">
      <c r="A24" s="3">
        <v>92.5</v>
      </c>
      <c r="B24" s="3" t="s">
        <v>26</v>
      </c>
      <c r="C24" s="34">
        <v>0.24236842105263157</v>
      </c>
      <c r="D24" s="34">
        <v>0.29651162790697677</v>
      </c>
      <c r="E24" s="24">
        <v>6.8000000000000005E-2</v>
      </c>
      <c r="F24" s="31">
        <f t="shared" si="0"/>
        <v>1.6481052631578948E-2</v>
      </c>
      <c r="G24" s="31">
        <f t="shared" si="1"/>
        <v>2.0162790697674422E-2</v>
      </c>
      <c r="H24" s="32">
        <f t="shared" si="2"/>
        <v>-0.61552396641996121</v>
      </c>
      <c r="I24" s="32">
        <f t="shared" si="3"/>
        <v>-0.52795827080961255</v>
      </c>
    </row>
    <row r="25" spans="1:9" x14ac:dyDescent="0.3">
      <c r="A25" s="3">
        <v>97.5</v>
      </c>
      <c r="B25" s="3" t="s">
        <v>27</v>
      </c>
      <c r="C25" s="34">
        <v>0.29770992366412213</v>
      </c>
      <c r="D25" s="34">
        <v>0.37766624843161856</v>
      </c>
      <c r="E25" s="24">
        <v>1.0999999999999999E-2</v>
      </c>
      <c r="F25" s="31">
        <f t="shared" si="0"/>
        <v>3.2748091603053433E-3</v>
      </c>
      <c r="G25" s="31">
        <f t="shared" si="1"/>
        <v>4.1543287327478039E-3</v>
      </c>
      <c r="H25" s="32">
        <f t="shared" si="2"/>
        <v>-0.52620668862926501</v>
      </c>
      <c r="I25" s="32">
        <f t="shared" si="3"/>
        <v>-0.42289182580226903</v>
      </c>
    </row>
    <row r="26" spans="1:9" ht="15" thickBot="1" x14ac:dyDescent="0.35">
      <c r="A26" s="3">
        <v>105</v>
      </c>
      <c r="B26" s="3" t="s">
        <v>28</v>
      </c>
      <c r="C26" s="34">
        <v>0.42307692307692307</v>
      </c>
      <c r="D26" s="34">
        <v>0.27272727272727271</v>
      </c>
      <c r="E26" s="26">
        <v>1E-3</v>
      </c>
      <c r="F26" s="31">
        <f t="shared" si="0"/>
        <v>4.230769230769231E-4</v>
      </c>
      <c r="G26" s="31">
        <f t="shared" si="1"/>
        <v>2.7272727272727274E-4</v>
      </c>
      <c r="H26" s="32">
        <f t="shared" si="2"/>
        <v>-0.37358066281259295</v>
      </c>
      <c r="I26" s="32">
        <f t="shared" si="3"/>
        <v>-0.56427143043856265</v>
      </c>
    </row>
    <row r="27" spans="1:9" ht="15" thickBot="1" x14ac:dyDescent="0.35">
      <c r="B27" s="3" t="s">
        <v>16</v>
      </c>
      <c r="C27" s="42">
        <v>1.2276068428937931E-2</v>
      </c>
      <c r="D27" s="42">
        <v>7.6905888184399416E-3</v>
      </c>
      <c r="E27" s="43">
        <f>SUM(E6:E26)</f>
        <v>29.01</v>
      </c>
      <c r="F27" s="49">
        <f>SUM(F6:F26)</f>
        <v>0.2502016033361546</v>
      </c>
      <c r="G27" s="49">
        <f>SUM(G6:G26)</f>
        <v>0.30148883931507164</v>
      </c>
      <c r="H27" s="50" t="s">
        <v>48</v>
      </c>
      <c r="I27" s="32"/>
    </row>
    <row r="28" spans="1:9" x14ac:dyDescent="0.3">
      <c r="E28" s="44" t="s">
        <v>50</v>
      </c>
      <c r="F28" s="51">
        <f>F27/E27</f>
        <v>8.6246674710842661E-3</v>
      </c>
      <c r="G28" s="51">
        <f>G27/E27</f>
        <v>1.0392583223546074E-2</v>
      </c>
      <c r="H28" s="48" t="s">
        <v>49</v>
      </c>
      <c r="I28" s="32"/>
    </row>
    <row r="30" spans="1:9" x14ac:dyDescent="0.3">
      <c r="B30" s="12" t="s">
        <v>45</v>
      </c>
    </row>
    <row r="31" spans="1:9" x14ac:dyDescent="0.3">
      <c r="B31" s="12" t="s">
        <v>33</v>
      </c>
    </row>
    <row r="32" spans="1:9" x14ac:dyDescent="0.3">
      <c r="B32" s="28"/>
    </row>
    <row r="33" spans="2:2" x14ac:dyDescent="0.3">
      <c r="B33" s="28"/>
    </row>
    <row r="34" spans="2:2" x14ac:dyDescent="0.3">
      <c r="B34" s="28"/>
    </row>
  </sheetData>
  <mergeCells count="4">
    <mergeCell ref="C4:D4"/>
    <mergeCell ref="F4:G4"/>
    <mergeCell ref="H4:I4"/>
    <mergeCell ref="B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6" ma:contentTypeDescription="Create a new document." ma:contentTypeScope="" ma:versionID="db4789763f6884a55310b3b9a7aa642f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4d5d72007d002154abb10d81c8b08718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822C45-2460-4DCA-81EB-5972333273A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9b3fd8d1-1672-42a9-929d-298c8a5b0beb"/>
    <ds:schemaRef ds:uri="http://schemas.openxmlformats.org/package/2006/metadata/core-properties"/>
    <ds:schemaRef ds:uri="925c1d0d-7903-4c94-ba39-a1add57c512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A8604B6-FA26-4D43-8415-17A40485E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FF9B5C-B2C1-44CF-BC89-FEB2C5F19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Italy (Women, 1975)</vt:lpstr>
      <vt:lpstr>ASDRs_Lig_Cam_1981</vt:lpstr>
      <vt:lpstr>Type 1_S1</vt:lpstr>
      <vt:lpstr>Log10 ASDRs</vt:lpstr>
      <vt:lpstr>ASDRs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Reyes</dc:creator>
  <cp:lastModifiedBy>Miguel Angel Reyes Cortes</cp:lastModifiedBy>
  <dcterms:created xsi:type="dcterms:W3CDTF">2019-02-15T03:57:44Z</dcterms:created>
  <dcterms:modified xsi:type="dcterms:W3CDTF">2025-03-04T20:04:51Z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