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175199\Downloads\"/>
    </mc:Choice>
  </mc:AlternateContent>
  <xr:revisionPtr revIDLastSave="0" documentId="13_ncr:1_{7DE8280C-8BF5-4FFC-9C83-F459A35877D3}" xr6:coauthVersionLast="47" xr6:coauthVersionMax="47" xr10:uidLastSave="{00000000-0000-0000-0000-000000000000}"/>
  <bookViews>
    <workbookView xWindow="5920" yWindow="5920" windowWidth="28800" windowHeight="15910" activeTab="1" xr2:uid="{B252ADAB-8E2D-4C52-A59F-2D63390B671C}"/>
  </bookViews>
  <sheets>
    <sheet name="Sheet1" sheetId="1" r:id="rId1"/>
    <sheet name="Sheet2" sheetId="2" r:id="rId2"/>
    <sheet name="Curva de supervivientes" sheetId="3" r:id="rId3"/>
    <sheet name="Log10"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5" i="2" l="1"/>
  <c r="Q6" i="2"/>
  <c r="Q7" i="2"/>
  <c r="Q8" i="2"/>
  <c r="Q9" i="2"/>
  <c r="Q10" i="2"/>
  <c r="Q11" i="2"/>
  <c r="Q12" i="2"/>
  <c r="Q13" i="2"/>
  <c r="Q14" i="2"/>
  <c r="Q15" i="2"/>
  <c r="Q16" i="2"/>
  <c r="Q4" i="2"/>
  <c r="H4" i="2"/>
  <c r="H15" i="2"/>
  <c r="H5" i="2"/>
  <c r="H6" i="2"/>
  <c r="H7" i="2"/>
  <c r="H8" i="2"/>
  <c r="H9" i="2"/>
  <c r="H10" i="2"/>
  <c r="H11" i="2"/>
  <c r="H12" i="2"/>
  <c r="H13" i="2"/>
  <c r="H14" i="2"/>
  <c r="J4" i="2"/>
  <c r="H18" i="2"/>
  <c r="K4" i="2"/>
  <c r="M16" i="2"/>
  <c r="M4" i="2"/>
  <c r="N16" i="2"/>
  <c r="J5" i="2"/>
  <c r="J11" i="2"/>
  <c r="K6" i="2"/>
  <c r="K7" i="2" s="1"/>
  <c r="K8" i="2" s="1"/>
  <c r="K9" i="2" s="1"/>
  <c r="K10" i="2" s="1"/>
  <c r="K11" i="2" s="1"/>
  <c r="K12" i="2" s="1"/>
  <c r="K13" i="2" s="1"/>
  <c r="K14" i="2" s="1"/>
  <c r="K15" i="2" s="1"/>
  <c r="K16" i="2" s="1"/>
  <c r="O16" i="2" s="1"/>
  <c r="K5" i="2"/>
  <c r="H16" i="2"/>
  <c r="M14" i="2" l="1"/>
  <c r="M13" i="2"/>
  <c r="M5" i="2"/>
  <c r="N4" i="2" s="1"/>
  <c r="O4" i="2" s="1"/>
  <c r="J9" i="2"/>
  <c r="M11" i="2"/>
  <c r="J16" i="2"/>
  <c r="J8" i="2"/>
  <c r="M10" i="2"/>
  <c r="N10" i="2" s="1"/>
  <c r="O10" i="2" s="1"/>
  <c r="J15" i="2"/>
  <c r="J7" i="2"/>
  <c r="M9" i="2"/>
  <c r="J14" i="2"/>
  <c r="J6" i="2"/>
  <c r="N13" i="2"/>
  <c r="O13" i="2" s="1"/>
  <c r="M8" i="2"/>
  <c r="J13" i="2"/>
  <c r="M15" i="2"/>
  <c r="N15" i="2" s="1"/>
  <c r="O15" i="2" s="1"/>
  <c r="M7" i="2"/>
  <c r="J12" i="2"/>
  <c r="M6" i="2"/>
  <c r="N6" i="2" s="1"/>
  <c r="O6" i="2" s="1"/>
  <c r="J10" i="2"/>
  <c r="M12" i="2"/>
  <c r="N12" i="2" s="1"/>
  <c r="O12" i="2" s="1"/>
  <c r="N8" i="2" l="1"/>
  <c r="O8" i="2" s="1"/>
  <c r="N11" i="2"/>
  <c r="O11" i="2" s="1"/>
  <c r="N5" i="2"/>
  <c r="O5" i="2" s="1"/>
  <c r="N7" i="2"/>
  <c r="O7" i="2" s="1"/>
  <c r="N9" i="2"/>
  <c r="O9" i="2" s="1"/>
  <c r="N14" i="2"/>
  <c r="O14" i="2" s="1"/>
</calcChain>
</file>

<file path=xl/sharedStrings.xml><?xml version="1.0" encoding="utf-8"?>
<sst xmlns="http://schemas.openxmlformats.org/spreadsheetml/2006/main" count="25" uniqueCount="20">
  <si>
    <t xml:space="preserve">A family of Dall sheeps near Anchorage. </t>
  </si>
  <si>
    <t>Age</t>
  </si>
  <si>
    <t>d_x</t>
  </si>
  <si>
    <t xml:space="preserve">a) Construct a life table and estimate the life expectancy at all different attained ages. </t>
  </si>
  <si>
    <r>
      <rPr>
        <b/>
        <i/>
        <sz val="12"/>
        <color rgb="FF000000"/>
        <rFont val="Calibri"/>
        <family val="2"/>
        <scheme val="minor"/>
      </rPr>
      <t>Ovis dalli</t>
    </r>
    <r>
      <rPr>
        <sz val="12"/>
        <color rgb="FF000000"/>
        <rFont val="Calibri"/>
        <family val="2"/>
        <scheme val="minor"/>
      </rPr>
      <t xml:space="preserve">, also known as the Dall sheep or thinhorn sheep, is a species of wild sheep native to northwestern North America. Wildlife and ecology researchers are interested in knowing how long these sheep live on average, but longitudinally tracking the same individuals in a cohort is highly impractical. Instead, researchers go into the field, identify carcasses of these sheep, and by indirect methods (such as length and horn markings) estimate the age at which these individuals died. Below is a data set collected in the mountains of the American Northwest. It shows the estimated age at dead (in attained years, both sexes combined) and the amount of observations at each interval. </t>
    </r>
  </si>
  <si>
    <t>Based on this information:</t>
  </si>
  <si>
    <t>12+</t>
  </si>
  <si>
    <t xml:space="preserve">As an extra piece of information, researches found that a) During the first year of life, sheeps tended to die relatively young, with an average life span of 0.33 years, b) During the second year of life, deaths have an average life span of 0.42, c) During the last, open interval, sheeps lived on average 1.38 years. </t>
  </si>
  <si>
    <t xml:space="preserve">b) Plot the survival curve, the probability of death curve and the ASDR curve. Give some thoughts about them. </t>
  </si>
  <si>
    <t>h</t>
  </si>
  <si>
    <t>M_[x,h]</t>
  </si>
  <si>
    <t>a_x,h</t>
  </si>
  <si>
    <t>q_x,h</t>
  </si>
  <si>
    <t>l_x M</t>
  </si>
  <si>
    <t>d_x,h</t>
  </si>
  <si>
    <t>L_x,h</t>
  </si>
  <si>
    <t>T_x</t>
  </si>
  <si>
    <t>e_x</t>
  </si>
  <si>
    <t>infinity</t>
  </si>
  <si>
    <t>log(10) [q]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</si>
</sst>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
  </numFmts>
  <fonts count="5" x14ac:knownFonts="1">
    <font>
      <sz val="11"/>
      <color theme="1"/>
      <name val="Calibri"/>
      <family val="2"/>
      <scheme val="minor"/>
    </font>
    <font>
      <b/>
      <sz val="11"/>
      <color theme="1"/>
      <name val="Calibri"/>
      <family val="2"/>
      <scheme val="minor"/>
    </font>
    <font>
      <sz val="12"/>
      <color rgb="FF000000"/>
      <name val="Calibri"/>
      <family val="2"/>
      <scheme val="minor"/>
    </font>
    <font>
      <i/>
      <sz val="11"/>
      <color theme="1"/>
      <name val="Calibri"/>
      <family val="2"/>
      <scheme val="minor"/>
    </font>
    <font>
      <b/>
      <i/>
      <sz val="12"/>
      <color rgb="FF00000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4"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6">
    <xf numFmtId="0" fontId="0" fillId="0" borderId="0" xfId="0"/>
    <xf numFmtId="0" fontId="0" fillId="2" borderId="0" xfId="0" applyFill="1"/>
    <xf numFmtId="0" fontId="1" fillId="0" borderId="1" xfId="0" applyFont="1"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1" fontId="0" fillId="0" borderId="3" xfId="0" applyNumberFormat="1" applyBorder="1" applyAlignment="1">
      <alignment horizontal="center"/>
    </xf>
    <xf numFmtId="1" fontId="0" fillId="0" borderId="5" xfId="0" applyNumberFormat="1" applyBorder="1" applyAlignment="1">
      <alignment horizontal="center"/>
    </xf>
    <xf numFmtId="1" fontId="0" fillId="0" borderId="7" xfId="0" applyNumberFormat="1" applyBorder="1" applyAlignment="1">
      <alignment horizontal="center"/>
    </xf>
    <xf numFmtId="1" fontId="3" fillId="0" borderId="0" xfId="0" applyNumberFormat="1" applyFont="1"/>
    <xf numFmtId="0" fontId="0" fillId="3" borderId="0" xfId="0" applyFill="1"/>
    <xf numFmtId="0" fontId="1" fillId="3" borderId="0" xfId="0" applyFont="1" applyFill="1"/>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18" xfId="0" applyFont="1" applyFill="1" applyBorder="1" applyAlignment="1">
      <alignment horizontal="center"/>
    </xf>
    <xf numFmtId="0" fontId="0" fillId="0" borderId="0" xfId="0"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 fontId="0" fillId="0" borderId="0" xfId="0" applyNumberFormat="1" applyAlignment="1">
      <alignment horizontal="center"/>
    </xf>
    <xf numFmtId="1" fontId="0" fillId="0" borderId="0" xfId="0" applyNumberFormat="1"/>
    <xf numFmtId="165" fontId="0" fillId="0" borderId="0" xfId="0" applyNumberFormat="1" applyAlignment="1">
      <alignment horizontal="center"/>
    </xf>
    <xf numFmtId="0" fontId="0" fillId="5" borderId="11" xfId="0" applyFill="1" applyBorder="1" applyAlignment="1">
      <alignment horizontal="center"/>
    </xf>
    <xf numFmtId="0" fontId="0" fillId="5" borderId="13" xfId="0" applyFill="1" applyBorder="1" applyAlignment="1">
      <alignment horizontal="center"/>
    </xf>
    <xf numFmtId="1" fontId="0" fillId="0" borderId="0" xfId="0" applyNumberFormat="1" applyBorder="1" applyAlignment="1">
      <alignment horizontal="center"/>
    </xf>
    <xf numFmtId="0" fontId="1" fillId="5" borderId="14" xfId="0" applyFont="1" applyFill="1" applyBorder="1" applyAlignment="1">
      <alignment horizontal="center"/>
    </xf>
    <xf numFmtId="0" fontId="0" fillId="0" borderId="0" xfId="0" applyBorder="1"/>
    <xf numFmtId="0" fontId="1" fillId="5" borderId="0" xfId="0" applyFont="1" applyFill="1" applyAlignment="1">
      <alignment horizontal="center"/>
    </xf>
    <xf numFmtId="0" fontId="1" fillId="2" borderId="0" xfId="0" applyFont="1" applyFill="1" applyAlignment="1">
      <alignment horizontal="center" vertical="center" wrapText="1"/>
    </xf>
    <xf numFmtId="0" fontId="2" fillId="4" borderId="8" xfId="0" applyFont="1" applyFill="1" applyBorder="1" applyAlignment="1">
      <alignment vertical="center" wrapText="1"/>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2" fillId="4" borderId="0" xfId="0" applyFont="1" applyFill="1" applyAlignment="1">
      <alignment vertical="center" wrapText="1"/>
    </xf>
    <xf numFmtId="0" fontId="2" fillId="4" borderId="12" xfId="0" applyFont="1" applyFill="1" applyBorder="1" applyAlignment="1">
      <alignment vertical="center" wrapText="1"/>
    </xf>
    <xf numFmtId="0" fontId="2" fillId="4" borderId="13" xfId="0" applyFont="1" applyFill="1" applyBorder="1" applyAlignment="1">
      <alignment vertical="center" wrapText="1"/>
    </xf>
    <xf numFmtId="0" fontId="2" fillId="4" borderId="14" xfId="0" applyFont="1" applyFill="1" applyBorder="1" applyAlignment="1">
      <alignment vertical="center" wrapText="1"/>
    </xf>
    <xf numFmtId="0" fontId="2" fillId="4" borderId="15" xfId="0" applyFont="1" applyFill="1" applyBorder="1" applyAlignment="1">
      <alignment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0" xfId="0" applyFont="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chartsheet" Target="chartsheets/sheet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chartsheet" Target="chartsheets/sheet2.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Curva de supervivientes</a:t>
            </a:r>
          </a:p>
          <a:p>
            <a:pPr>
              <a:defRPr/>
            </a:pP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Sheet2!$F$4:$F$16</c:f>
              <c:strCache>
                <c:ptCount val="13"/>
                <c:pt idx="0">
                  <c:v>0</c:v>
                </c:pt>
                <c:pt idx="1">
                  <c:v>1</c:v>
                </c:pt>
                <c:pt idx="2">
                  <c:v>2</c:v>
                </c:pt>
                <c:pt idx="3">
                  <c:v>3</c:v>
                </c:pt>
                <c:pt idx="4">
                  <c:v>4</c:v>
                </c:pt>
                <c:pt idx="5">
                  <c:v>5</c:v>
                </c:pt>
                <c:pt idx="6">
                  <c:v>6</c:v>
                </c:pt>
                <c:pt idx="7">
                  <c:v>7</c:v>
                </c:pt>
                <c:pt idx="8">
                  <c:v>8</c:v>
                </c:pt>
                <c:pt idx="9">
                  <c:v>9</c:v>
                </c:pt>
                <c:pt idx="10">
                  <c:v>10</c:v>
                </c:pt>
                <c:pt idx="11">
                  <c:v>11</c:v>
                </c:pt>
                <c:pt idx="12">
                  <c:v>12+</c:v>
                </c:pt>
              </c:strCache>
            </c:strRef>
          </c:xVal>
          <c:yVal>
            <c:numRef>
              <c:f>Sheet2!$M$4:$M$16</c:f>
              <c:numCache>
                <c:formatCode>0</c:formatCode>
                <c:ptCount val="13"/>
                <c:pt idx="0">
                  <c:v>544.25</c:v>
                </c:pt>
                <c:pt idx="1">
                  <c:v>498.36</c:v>
                </c:pt>
                <c:pt idx="2">
                  <c:v>491</c:v>
                </c:pt>
                <c:pt idx="3">
                  <c:v>483</c:v>
                </c:pt>
                <c:pt idx="4">
                  <c:v>469.5</c:v>
                </c:pt>
                <c:pt idx="5">
                  <c:v>445.5</c:v>
                </c:pt>
                <c:pt idx="6">
                  <c:v>416</c:v>
                </c:pt>
                <c:pt idx="7">
                  <c:v>379.5</c:v>
                </c:pt>
                <c:pt idx="8">
                  <c:v>316.5</c:v>
                </c:pt>
                <c:pt idx="9">
                  <c:v>216.5</c:v>
                </c:pt>
                <c:pt idx="10">
                  <c:v>109</c:v>
                </c:pt>
                <c:pt idx="11">
                  <c:v>32</c:v>
                </c:pt>
                <c:pt idx="12">
                  <c:v>5.52</c:v>
                </c:pt>
              </c:numCache>
            </c:numRef>
          </c:yVal>
          <c:smooth val="1"/>
          <c:extLst>
            <c:ext xmlns:c16="http://schemas.microsoft.com/office/drawing/2014/chart" uri="{C3380CC4-5D6E-409C-BE32-E72D297353CC}">
              <c16:uniqueId val="{00000000-16FD-1D4B-89E8-B378304DC1D1}"/>
            </c:ext>
          </c:extLst>
        </c:ser>
        <c:dLbls>
          <c:showLegendKey val="0"/>
          <c:showVal val="0"/>
          <c:showCatName val="0"/>
          <c:showSerName val="0"/>
          <c:showPercent val="0"/>
          <c:showBubbleSize val="0"/>
        </c:dLbls>
        <c:axId val="633191135"/>
        <c:axId val="633196927"/>
      </c:scatterChart>
      <c:valAx>
        <c:axId val="6331911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196927"/>
        <c:crosses val="autoZero"/>
        <c:crossBetween val="midCat"/>
      </c:valAx>
      <c:valAx>
        <c:axId val="6331969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19113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Log</a:t>
            </a:r>
            <a:r>
              <a:rPr lang="en-US" baseline="0"/>
              <a:t>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Sheet2!$Q$4:$Q$16</c:f>
              <c:numCache>
                <c:formatCode>General</c:formatCode>
                <c:ptCount val="13"/>
                <c:pt idx="0">
                  <c:v>-0.70104963072913973</c:v>
                </c:pt>
                <c:pt idx="1">
                  <c:v>-1.7984779980639838</c:v>
                </c:pt>
                <c:pt idx="2">
                  <c:v>-1.7915152119416251</c:v>
                </c:pt>
                <c:pt idx="3">
                  <c:v>-1.7844389742226907</c:v>
                </c:pt>
                <c:pt idx="4">
                  <c:v>-1.4015819124617341</c:v>
                </c:pt>
                <c:pt idx="5">
                  <c:v>-1.200359833782618</c:v>
                </c:pt>
                <c:pt idx="6">
                  <c:v>-1.1573560154410691</c:v>
                </c:pt>
                <c:pt idx="7">
                  <c:v>-0.96967591704059575</c:v>
                </c:pt>
                <c:pt idx="8">
                  <c:v>-0.63480493426780049</c:v>
                </c:pt>
                <c:pt idx="9">
                  <c:v>-0.37114683208410099</c:v>
                </c:pt>
                <c:pt idx="10">
                  <c:v>-0.20743101126192778</c:v>
                </c:pt>
                <c:pt idx="11">
                  <c:v>-2.9963223377443209E-2</c:v>
                </c:pt>
                <c:pt idx="12">
                  <c:v>0</c:v>
                </c:pt>
              </c:numCache>
            </c:numRef>
          </c:yVal>
          <c:smooth val="1"/>
          <c:extLst>
            <c:ext xmlns:c16="http://schemas.microsoft.com/office/drawing/2014/chart" uri="{C3380CC4-5D6E-409C-BE32-E72D297353CC}">
              <c16:uniqueId val="{00000000-93CD-A546-A3D6-D3BF86A74EEB}"/>
            </c:ext>
          </c:extLst>
        </c:ser>
        <c:dLbls>
          <c:showLegendKey val="0"/>
          <c:showVal val="0"/>
          <c:showCatName val="0"/>
          <c:showSerName val="0"/>
          <c:showPercent val="0"/>
          <c:showBubbleSize val="0"/>
        </c:dLbls>
        <c:axId val="1636064704"/>
        <c:axId val="1635892752"/>
      </c:scatterChart>
      <c:valAx>
        <c:axId val="163606470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892752"/>
        <c:crosses val="autoZero"/>
        <c:crossBetween val="midCat"/>
      </c:valAx>
      <c:valAx>
        <c:axId val="163589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0647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E45F7A48-127F-7F47-AAC0-7984F641244D}">
  <sheetPr/>
  <sheetViews>
    <sheetView zoomScale="178"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8452B87-594D-7147-AEAF-AC7EF5FE6290}">
  <sheetPr/>
  <sheetViews>
    <sheetView zoomScale="17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19</xdr:col>
      <xdr:colOff>440530</xdr:colOff>
      <xdr:row>4</xdr:row>
      <xdr:rowOff>23813</xdr:rowOff>
    </xdr:from>
    <xdr:to>
      <xdr:col>25</xdr:col>
      <xdr:colOff>454817</xdr:colOff>
      <xdr:row>16</xdr:row>
      <xdr:rowOff>139923</xdr:rowOff>
    </xdr:to>
    <xdr:pic>
      <xdr:nvPicPr>
        <xdr:cNvPr id="3" name="Picture 2">
          <a:extLst>
            <a:ext uri="{FF2B5EF4-FFF2-40B4-BE49-F238E27FC236}">
              <a16:creationId xmlns:a16="http://schemas.microsoft.com/office/drawing/2014/main" id="{2CEEDEF8-14D3-4D46-8BE1-667AB025336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977686" y="821532"/>
          <a:ext cx="3657600" cy="24140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61685" cy="6275084"/>
    <xdr:graphicFrame macro="">
      <xdr:nvGraphicFramePr>
        <xdr:cNvPr id="2" name="Chart 1">
          <a:extLst>
            <a:ext uri="{FF2B5EF4-FFF2-40B4-BE49-F238E27FC236}">
              <a16:creationId xmlns:a16="http://schemas.microsoft.com/office/drawing/2014/main" id="{FD74ED26-3065-0B75-3762-55210926E49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1685" cy="6275084"/>
    <xdr:graphicFrame macro="">
      <xdr:nvGraphicFramePr>
        <xdr:cNvPr id="2" name="Chart 1">
          <a:extLst>
            <a:ext uri="{FF2B5EF4-FFF2-40B4-BE49-F238E27FC236}">
              <a16:creationId xmlns:a16="http://schemas.microsoft.com/office/drawing/2014/main" id="{A6E03F35-A5C9-A3D6-A021-C7F3A10777A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44DD4-FD80-4348-9223-6D729A5EEC2A}">
  <dimension ref="B2:AA24"/>
  <sheetViews>
    <sheetView zoomScale="125" zoomScaleNormal="80" workbookViewId="0">
      <selection activeCell="B27" sqref="B27"/>
    </sheetView>
  </sheetViews>
  <sheetFormatPr defaultColWidth="8.81640625" defaultRowHeight="14.5" x14ac:dyDescent="0.35"/>
  <sheetData>
    <row r="2" spans="2:27" ht="15" thickBot="1" x14ac:dyDescent="0.4"/>
    <row r="3" spans="2:27" ht="18" customHeight="1" x14ac:dyDescent="0.35">
      <c r="B3" s="28" t="s">
        <v>4</v>
      </c>
      <c r="C3" s="29"/>
      <c r="D3" s="29"/>
      <c r="E3" s="29"/>
      <c r="F3" s="29"/>
      <c r="G3" s="29"/>
      <c r="H3" s="29"/>
      <c r="I3" s="29"/>
      <c r="J3" s="29"/>
      <c r="K3" s="29"/>
      <c r="L3" s="29"/>
      <c r="M3" s="29"/>
      <c r="N3" s="29"/>
      <c r="O3" s="29"/>
      <c r="P3" s="29"/>
      <c r="Q3" s="29"/>
      <c r="R3" s="29"/>
      <c r="S3" s="30"/>
    </row>
    <row r="4" spans="2:27" ht="15" customHeight="1" x14ac:dyDescent="0.35">
      <c r="B4" s="31"/>
      <c r="C4" s="32"/>
      <c r="D4" s="32"/>
      <c r="E4" s="32"/>
      <c r="F4" s="32"/>
      <c r="G4" s="32"/>
      <c r="H4" s="32"/>
      <c r="I4" s="32"/>
      <c r="J4" s="32"/>
      <c r="K4" s="32"/>
      <c r="L4" s="32"/>
      <c r="M4" s="32"/>
      <c r="N4" s="32"/>
      <c r="O4" s="32"/>
      <c r="P4" s="32"/>
      <c r="Q4" s="32"/>
      <c r="R4" s="32"/>
      <c r="S4" s="33"/>
      <c r="T4" s="1"/>
      <c r="U4" s="1"/>
      <c r="V4" s="1"/>
      <c r="W4" s="1"/>
      <c r="X4" s="1"/>
      <c r="Y4" s="1"/>
      <c r="Z4" s="1"/>
      <c r="AA4" s="1"/>
    </row>
    <row r="5" spans="2:27" ht="15" customHeight="1" x14ac:dyDescent="0.35">
      <c r="B5" s="31"/>
      <c r="C5" s="32"/>
      <c r="D5" s="32"/>
      <c r="E5" s="32"/>
      <c r="F5" s="32"/>
      <c r="G5" s="32"/>
      <c r="H5" s="32"/>
      <c r="I5" s="32"/>
      <c r="J5" s="32"/>
      <c r="K5" s="32"/>
      <c r="L5" s="32"/>
      <c r="M5" s="32"/>
      <c r="N5" s="32"/>
      <c r="O5" s="32"/>
      <c r="P5" s="32"/>
      <c r="Q5" s="32"/>
      <c r="R5" s="32"/>
      <c r="S5" s="33"/>
      <c r="T5" s="1"/>
      <c r="U5" s="1"/>
      <c r="V5" s="1"/>
      <c r="W5" s="1"/>
      <c r="X5" s="1"/>
      <c r="Y5" s="1"/>
      <c r="Z5" s="1"/>
      <c r="AA5" s="1"/>
    </row>
    <row r="6" spans="2:27" ht="15" customHeight="1" x14ac:dyDescent="0.35">
      <c r="B6" s="31"/>
      <c r="C6" s="32"/>
      <c r="D6" s="32"/>
      <c r="E6" s="32"/>
      <c r="F6" s="32"/>
      <c r="G6" s="32"/>
      <c r="H6" s="32"/>
      <c r="I6" s="32"/>
      <c r="J6" s="32"/>
      <c r="K6" s="32"/>
      <c r="L6" s="32"/>
      <c r="M6" s="32"/>
      <c r="N6" s="32"/>
      <c r="O6" s="32"/>
      <c r="P6" s="32"/>
      <c r="Q6" s="32"/>
      <c r="R6" s="32"/>
      <c r="S6" s="33"/>
      <c r="T6" s="1"/>
      <c r="U6" s="1"/>
      <c r="V6" s="1"/>
      <c r="W6" s="1"/>
      <c r="X6" s="1"/>
      <c r="Y6" s="1"/>
      <c r="Z6" s="1"/>
      <c r="AA6" s="1"/>
    </row>
    <row r="7" spans="2:27" ht="15" customHeight="1" x14ac:dyDescent="0.35">
      <c r="B7" s="31"/>
      <c r="C7" s="32"/>
      <c r="D7" s="32"/>
      <c r="E7" s="32"/>
      <c r="F7" s="32"/>
      <c r="G7" s="32"/>
      <c r="H7" s="32"/>
      <c r="I7" s="32"/>
      <c r="J7" s="32"/>
      <c r="K7" s="32"/>
      <c r="L7" s="32"/>
      <c r="M7" s="32"/>
      <c r="N7" s="32"/>
      <c r="O7" s="32"/>
      <c r="P7" s="32"/>
      <c r="Q7" s="32"/>
      <c r="R7" s="32"/>
      <c r="S7" s="33"/>
      <c r="T7" s="1"/>
      <c r="U7" s="1"/>
      <c r="V7" s="1"/>
      <c r="W7" s="1"/>
      <c r="X7" s="1"/>
      <c r="Y7" s="1"/>
      <c r="Z7" s="1"/>
      <c r="AA7" s="1"/>
    </row>
    <row r="8" spans="2:27" x14ac:dyDescent="0.35">
      <c r="B8" s="31"/>
      <c r="C8" s="32"/>
      <c r="D8" s="32"/>
      <c r="E8" s="32"/>
      <c r="F8" s="32"/>
      <c r="G8" s="32"/>
      <c r="H8" s="32"/>
      <c r="I8" s="32"/>
      <c r="J8" s="32"/>
      <c r="K8" s="32"/>
      <c r="L8" s="32"/>
      <c r="M8" s="32"/>
      <c r="N8" s="32"/>
      <c r="O8" s="32"/>
      <c r="P8" s="32"/>
      <c r="Q8" s="32"/>
      <c r="R8" s="32"/>
      <c r="S8" s="33"/>
      <c r="T8" s="1"/>
      <c r="U8" s="1"/>
      <c r="V8" s="1"/>
      <c r="W8" s="1"/>
      <c r="X8" s="1"/>
      <c r="Y8" s="1"/>
      <c r="Z8" s="1"/>
      <c r="AA8" s="1"/>
    </row>
    <row r="9" spans="2:27" ht="15" thickBot="1" x14ac:dyDescent="0.4">
      <c r="B9" s="34"/>
      <c r="C9" s="35"/>
      <c r="D9" s="35"/>
      <c r="E9" s="35"/>
      <c r="F9" s="35"/>
      <c r="G9" s="35"/>
      <c r="H9" s="35"/>
      <c r="I9" s="35"/>
      <c r="J9" s="35"/>
      <c r="K9" s="35"/>
      <c r="L9" s="35"/>
      <c r="M9" s="35"/>
      <c r="N9" s="35"/>
      <c r="O9" s="35"/>
      <c r="P9" s="35"/>
      <c r="Q9" s="35"/>
      <c r="R9" s="35"/>
      <c r="S9" s="36"/>
      <c r="T9" s="1"/>
      <c r="U9" s="1"/>
      <c r="V9" s="1"/>
      <c r="W9" s="1"/>
      <c r="X9" s="1"/>
      <c r="Y9" s="1"/>
      <c r="Z9" s="1"/>
      <c r="AA9" s="1"/>
    </row>
    <row r="10" spans="2:27" x14ac:dyDescent="0.35">
      <c r="T10" s="1"/>
      <c r="U10" s="1"/>
      <c r="V10" s="1"/>
      <c r="W10" s="1"/>
      <c r="X10" s="1"/>
      <c r="Y10" s="1"/>
      <c r="Z10" s="1"/>
      <c r="AA10" s="1"/>
    </row>
    <row r="11" spans="2:27" x14ac:dyDescent="0.35">
      <c r="B11" s="2" t="s">
        <v>1</v>
      </c>
      <c r="C11" s="2" t="s">
        <v>2</v>
      </c>
      <c r="E11" s="10" t="s">
        <v>5</v>
      </c>
      <c r="F11" s="10"/>
      <c r="G11" s="10"/>
      <c r="H11" s="10"/>
      <c r="I11" s="10"/>
      <c r="J11" s="10"/>
      <c r="K11" s="10"/>
      <c r="L11" s="10"/>
      <c r="M11" s="10"/>
      <c r="N11" s="10"/>
      <c r="O11" s="10"/>
      <c r="T11" s="1"/>
      <c r="U11" s="1"/>
      <c r="V11" s="1"/>
      <c r="W11" s="1"/>
      <c r="X11" s="1"/>
      <c r="Y11" s="1"/>
      <c r="Z11" s="1"/>
      <c r="AA11" s="1"/>
    </row>
    <row r="12" spans="2:27" x14ac:dyDescent="0.35">
      <c r="B12" s="3">
        <v>0</v>
      </c>
      <c r="C12" s="6">
        <v>125</v>
      </c>
      <c r="E12" s="11" t="s">
        <v>3</v>
      </c>
      <c r="F12" s="10"/>
      <c r="G12" s="10"/>
      <c r="H12" s="10"/>
      <c r="I12" s="10"/>
      <c r="J12" s="10"/>
      <c r="K12" s="10"/>
      <c r="L12" s="10"/>
      <c r="M12" s="10"/>
      <c r="N12" s="10"/>
      <c r="O12" s="10"/>
      <c r="T12" s="1"/>
      <c r="U12" s="1"/>
      <c r="V12" s="1"/>
      <c r="W12" s="1"/>
      <c r="X12" s="1"/>
      <c r="Y12" s="1"/>
      <c r="Z12" s="1"/>
      <c r="AA12" s="1"/>
    </row>
    <row r="13" spans="2:27" x14ac:dyDescent="0.35">
      <c r="B13" s="4">
        <v>1</v>
      </c>
      <c r="C13" s="7">
        <v>8</v>
      </c>
      <c r="E13" s="11" t="s">
        <v>8</v>
      </c>
      <c r="F13" s="10"/>
      <c r="G13" s="10"/>
      <c r="H13" s="10"/>
      <c r="I13" s="10"/>
      <c r="J13" s="10"/>
      <c r="K13" s="10"/>
      <c r="L13" s="10"/>
      <c r="M13" s="10"/>
      <c r="N13" s="10"/>
      <c r="O13" s="10"/>
      <c r="T13" s="1"/>
      <c r="U13" s="1"/>
      <c r="V13" s="1"/>
      <c r="W13" s="1"/>
      <c r="X13" s="1"/>
      <c r="Y13" s="1"/>
      <c r="Z13" s="1"/>
      <c r="AA13" s="1"/>
    </row>
    <row r="14" spans="2:27" x14ac:dyDescent="0.35">
      <c r="B14" s="4">
        <v>2</v>
      </c>
      <c r="C14" s="7">
        <v>8</v>
      </c>
      <c r="T14" s="1"/>
      <c r="U14" s="1"/>
      <c r="V14" s="1"/>
      <c r="W14" s="1"/>
      <c r="X14" s="1"/>
      <c r="Y14" s="1"/>
      <c r="Z14" s="1"/>
      <c r="AA14" s="1"/>
    </row>
    <row r="15" spans="2:27" x14ac:dyDescent="0.35">
      <c r="B15" s="4">
        <v>3</v>
      </c>
      <c r="C15" s="7">
        <v>8</v>
      </c>
      <c r="T15" s="1"/>
      <c r="U15" s="1"/>
      <c r="V15" s="1"/>
      <c r="W15" s="1"/>
      <c r="X15" s="1"/>
      <c r="Y15" s="1"/>
      <c r="Z15" s="1"/>
      <c r="AA15" s="1"/>
    </row>
    <row r="16" spans="2:27" x14ac:dyDescent="0.35">
      <c r="B16" s="4">
        <v>4</v>
      </c>
      <c r="C16" s="7">
        <v>19</v>
      </c>
      <c r="T16" s="1"/>
      <c r="U16" s="1"/>
      <c r="V16" s="1"/>
      <c r="W16" s="1"/>
      <c r="X16" s="1"/>
      <c r="Y16" s="1"/>
      <c r="Z16" s="1"/>
      <c r="AA16" s="1"/>
    </row>
    <row r="17" spans="2:27" ht="15" thickBot="1" x14ac:dyDescent="0.4">
      <c r="B17" s="4">
        <v>5</v>
      </c>
      <c r="C17" s="7">
        <v>29</v>
      </c>
      <c r="E17" s="9"/>
      <c r="T17" s="1"/>
      <c r="U17" s="1"/>
      <c r="V17" s="1"/>
      <c r="W17" s="1"/>
      <c r="X17" s="1"/>
      <c r="Y17" s="1"/>
      <c r="Z17" s="1"/>
      <c r="AA17" s="1"/>
    </row>
    <row r="18" spans="2:27" x14ac:dyDescent="0.35">
      <c r="B18" s="4">
        <v>6</v>
      </c>
      <c r="C18" s="7">
        <v>30</v>
      </c>
      <c r="E18" s="37" t="s">
        <v>7</v>
      </c>
      <c r="F18" s="38"/>
      <c r="G18" s="38"/>
      <c r="H18" s="38"/>
      <c r="I18" s="38"/>
      <c r="J18" s="38"/>
      <c r="K18" s="38"/>
      <c r="L18" s="38"/>
      <c r="M18" s="39"/>
      <c r="T18" s="1"/>
      <c r="U18" s="27" t="s">
        <v>0</v>
      </c>
      <c r="V18" s="27"/>
      <c r="W18" s="27"/>
      <c r="X18" s="27"/>
      <c r="Y18" s="27"/>
      <c r="Z18" s="27"/>
      <c r="AA18" s="1"/>
    </row>
    <row r="19" spans="2:27" x14ac:dyDescent="0.35">
      <c r="B19" s="4">
        <v>7</v>
      </c>
      <c r="C19" s="7">
        <v>43</v>
      </c>
      <c r="E19" s="40"/>
      <c r="F19" s="41"/>
      <c r="G19" s="41"/>
      <c r="H19" s="41"/>
      <c r="I19" s="41"/>
      <c r="J19" s="41"/>
      <c r="K19" s="41"/>
      <c r="L19" s="41"/>
      <c r="M19" s="42"/>
      <c r="T19" s="1"/>
      <c r="U19" s="1"/>
      <c r="V19" s="1"/>
      <c r="W19" s="1"/>
      <c r="X19" s="1"/>
      <c r="Y19" s="1"/>
      <c r="Z19" s="1"/>
      <c r="AA19" s="1"/>
    </row>
    <row r="20" spans="2:27" x14ac:dyDescent="0.35">
      <c r="B20" s="4">
        <v>8</v>
      </c>
      <c r="C20" s="7">
        <v>83</v>
      </c>
      <c r="E20" s="40"/>
      <c r="F20" s="41"/>
      <c r="G20" s="41"/>
      <c r="H20" s="41"/>
      <c r="I20" s="41"/>
      <c r="J20" s="41"/>
      <c r="K20" s="41"/>
      <c r="L20" s="41"/>
      <c r="M20" s="42"/>
    </row>
    <row r="21" spans="2:27" x14ac:dyDescent="0.35">
      <c r="B21" s="4">
        <v>9</v>
      </c>
      <c r="C21" s="7">
        <v>117</v>
      </c>
      <c r="E21" s="40"/>
      <c r="F21" s="41"/>
      <c r="G21" s="41"/>
      <c r="H21" s="41"/>
      <c r="I21" s="41"/>
      <c r="J21" s="41"/>
      <c r="K21" s="41"/>
      <c r="L21" s="41"/>
      <c r="M21" s="42"/>
    </row>
    <row r="22" spans="2:27" x14ac:dyDescent="0.35">
      <c r="B22" s="4">
        <v>10</v>
      </c>
      <c r="C22" s="7">
        <v>98</v>
      </c>
      <c r="E22" s="40"/>
      <c r="F22" s="41"/>
      <c r="G22" s="41"/>
      <c r="H22" s="41"/>
      <c r="I22" s="41"/>
      <c r="J22" s="41"/>
      <c r="K22" s="41"/>
      <c r="L22" s="41"/>
      <c r="M22" s="42"/>
    </row>
    <row r="23" spans="2:27" x14ac:dyDescent="0.35">
      <c r="B23" s="4">
        <v>11</v>
      </c>
      <c r="C23" s="7">
        <v>56</v>
      </c>
      <c r="E23" s="40"/>
      <c r="F23" s="41"/>
      <c r="G23" s="41"/>
      <c r="H23" s="41"/>
      <c r="I23" s="41"/>
      <c r="J23" s="41"/>
      <c r="K23" s="41"/>
      <c r="L23" s="41"/>
      <c r="M23" s="42"/>
    </row>
    <row r="24" spans="2:27" ht="15" thickBot="1" x14ac:dyDescent="0.4">
      <c r="B24" s="5" t="s">
        <v>6</v>
      </c>
      <c r="C24" s="8">
        <v>4</v>
      </c>
      <c r="E24" s="43"/>
      <c r="F24" s="44"/>
      <c r="G24" s="44"/>
      <c r="H24" s="44"/>
      <c r="I24" s="44"/>
      <c r="J24" s="44"/>
      <c r="K24" s="44"/>
      <c r="L24" s="44"/>
      <c r="M24" s="45"/>
    </row>
  </sheetData>
  <mergeCells count="3">
    <mergeCell ref="U18:Z18"/>
    <mergeCell ref="B3:S9"/>
    <mergeCell ref="E18:M2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16AF0-BD0E-4CC3-99B7-0E57EE018238}">
  <dimension ref="B2:Q22"/>
  <sheetViews>
    <sheetView tabSelected="1" zoomScale="186" workbookViewId="0">
      <selection activeCell="M19" sqref="M19"/>
    </sheetView>
  </sheetViews>
  <sheetFormatPr defaultColWidth="8.81640625" defaultRowHeight="14.5" x14ac:dyDescent="0.35"/>
  <cols>
    <col min="17" max="17" width="12.1796875" bestFit="1" customWidth="1"/>
  </cols>
  <sheetData>
    <row r="2" spans="2:17" ht="15" thickBot="1" x14ac:dyDescent="0.4">
      <c r="B2" s="2" t="s">
        <v>1</v>
      </c>
      <c r="C2" s="2" t="s">
        <v>2</v>
      </c>
      <c r="L2" s="25"/>
    </row>
    <row r="3" spans="2:17" ht="15" thickBot="1" x14ac:dyDescent="0.4">
      <c r="B3" s="3">
        <v>0</v>
      </c>
      <c r="C3" s="6">
        <v>125</v>
      </c>
      <c r="F3" s="12" t="s">
        <v>1</v>
      </c>
      <c r="G3" s="13" t="s">
        <v>9</v>
      </c>
      <c r="H3" s="13" t="s">
        <v>10</v>
      </c>
      <c r="I3" s="13" t="s">
        <v>11</v>
      </c>
      <c r="J3" s="13" t="s">
        <v>12</v>
      </c>
      <c r="K3" s="13" t="s">
        <v>13</v>
      </c>
      <c r="L3" s="24" t="s">
        <v>14</v>
      </c>
      <c r="M3" s="13" t="s">
        <v>15</v>
      </c>
      <c r="N3" s="13" t="s">
        <v>16</v>
      </c>
      <c r="O3" s="14" t="s">
        <v>17</v>
      </c>
      <c r="Q3" s="26" t="s">
        <v>19</v>
      </c>
    </row>
    <row r="4" spans="2:17" x14ac:dyDescent="0.35">
      <c r="B4" s="4">
        <v>1</v>
      </c>
      <c r="C4" s="7">
        <v>8</v>
      </c>
      <c r="F4" s="21">
        <v>0</v>
      </c>
      <c r="G4" s="15">
        <v>1</v>
      </c>
      <c r="H4" s="15">
        <f>L4/M4</f>
        <v>0.2296738631143776</v>
      </c>
      <c r="I4" s="15">
        <v>0.33</v>
      </c>
      <c r="J4" s="16">
        <f>L4/K4</f>
        <v>0.19904458598726116</v>
      </c>
      <c r="K4" s="18">
        <f>SUM(L4:L16)</f>
        <v>628</v>
      </c>
      <c r="L4" s="23">
        <v>125</v>
      </c>
      <c r="M4" s="18">
        <f>(K5)+(I4*L4)</f>
        <v>544.25</v>
      </c>
      <c r="N4" s="19">
        <f>SUM(M4:$M$16)</f>
        <v>4406.630000000001</v>
      </c>
      <c r="O4" s="20">
        <f>N4/K4</f>
        <v>7.0169267515923579</v>
      </c>
      <c r="Q4">
        <f>LOG10(J4)</f>
        <v>-0.70104963072913973</v>
      </c>
    </row>
    <row r="5" spans="2:17" x14ac:dyDescent="0.35">
      <c r="B5" s="4">
        <v>2</v>
      </c>
      <c r="C5" s="7">
        <v>8</v>
      </c>
      <c r="F5" s="21">
        <v>1</v>
      </c>
      <c r="G5" s="15">
        <v>1</v>
      </c>
      <c r="H5" s="15">
        <f t="shared" ref="H5:H14" si="0">L5/M5</f>
        <v>1.6052652700858816E-2</v>
      </c>
      <c r="I5" s="15">
        <v>0.42</v>
      </c>
      <c r="J5" s="16">
        <f t="shared" ref="J5:J16" si="1">L5/K5</f>
        <v>1.5904572564612324E-2</v>
      </c>
      <c r="K5" s="18">
        <f>K4-L4</f>
        <v>503</v>
      </c>
      <c r="L5" s="23">
        <v>8</v>
      </c>
      <c r="M5" s="18">
        <f t="shared" ref="M5:M16" si="2">(K6)+(I5*L5)</f>
        <v>498.36</v>
      </c>
      <c r="N5" s="19">
        <f>SUM(M5:$M$16)</f>
        <v>3862.38</v>
      </c>
      <c r="O5" s="20">
        <f t="shared" ref="O5:O16" si="3">N5/K5</f>
        <v>7.6786878727634198</v>
      </c>
      <c r="Q5">
        <f t="shared" ref="Q5:Q16" si="4">LOG10(J5)</f>
        <v>-1.7984779980639838</v>
      </c>
    </row>
    <row r="6" spans="2:17" x14ac:dyDescent="0.35">
      <c r="B6" s="4">
        <v>3</v>
      </c>
      <c r="C6" s="7">
        <v>8</v>
      </c>
      <c r="F6" s="21">
        <v>2</v>
      </c>
      <c r="G6" s="15">
        <v>1</v>
      </c>
      <c r="H6" s="15">
        <f t="shared" si="0"/>
        <v>1.6293279022403257E-2</v>
      </c>
      <c r="I6" s="17">
        <v>0.5</v>
      </c>
      <c r="J6" s="16">
        <f t="shared" si="1"/>
        <v>1.6161616161616162E-2</v>
      </c>
      <c r="K6" s="18">
        <f t="shared" ref="K6:K16" si="5">K5-L5</f>
        <v>495</v>
      </c>
      <c r="L6" s="23">
        <v>8</v>
      </c>
      <c r="M6" s="18">
        <f t="shared" si="2"/>
        <v>491</v>
      </c>
      <c r="N6" s="19">
        <f>SUM(M6:$M$16)</f>
        <v>3364.02</v>
      </c>
      <c r="O6" s="20">
        <f t="shared" si="3"/>
        <v>6.7960000000000003</v>
      </c>
      <c r="Q6">
        <f t="shared" si="4"/>
        <v>-1.7915152119416251</v>
      </c>
    </row>
    <row r="7" spans="2:17" x14ac:dyDescent="0.35">
      <c r="B7" s="4">
        <v>4</v>
      </c>
      <c r="C7" s="7">
        <v>19</v>
      </c>
      <c r="F7" s="21">
        <v>3</v>
      </c>
      <c r="G7" s="15">
        <v>1</v>
      </c>
      <c r="H7" s="15">
        <f t="shared" si="0"/>
        <v>1.6563146997929608E-2</v>
      </c>
      <c r="I7" s="17">
        <v>0.5</v>
      </c>
      <c r="J7" s="16">
        <f t="shared" si="1"/>
        <v>1.6427104722792608E-2</v>
      </c>
      <c r="K7" s="18">
        <f t="shared" si="5"/>
        <v>487</v>
      </c>
      <c r="L7" s="23">
        <v>8</v>
      </c>
      <c r="M7" s="18">
        <f t="shared" si="2"/>
        <v>483</v>
      </c>
      <c r="N7" s="19">
        <f>SUM(M7:$M$16)</f>
        <v>2873.02</v>
      </c>
      <c r="O7" s="20">
        <f t="shared" si="3"/>
        <v>5.8994250513347026</v>
      </c>
      <c r="Q7">
        <f t="shared" si="4"/>
        <v>-1.7844389742226907</v>
      </c>
    </row>
    <row r="8" spans="2:17" x14ac:dyDescent="0.35">
      <c r="B8" s="4">
        <v>5</v>
      </c>
      <c r="C8" s="7">
        <v>29</v>
      </c>
      <c r="F8" s="21">
        <v>4</v>
      </c>
      <c r="G8" s="15">
        <v>1</v>
      </c>
      <c r="H8" s="15">
        <f t="shared" si="0"/>
        <v>4.0468583599574018E-2</v>
      </c>
      <c r="I8" s="17">
        <v>0.5</v>
      </c>
      <c r="J8" s="16">
        <f t="shared" si="1"/>
        <v>3.9665970772442591E-2</v>
      </c>
      <c r="K8" s="18">
        <f t="shared" si="5"/>
        <v>479</v>
      </c>
      <c r="L8" s="23">
        <v>19</v>
      </c>
      <c r="M8" s="18">
        <f t="shared" si="2"/>
        <v>469.5</v>
      </c>
      <c r="N8" s="19">
        <f>SUM(M8:$M$16)</f>
        <v>2390.02</v>
      </c>
      <c r="O8" s="20">
        <f t="shared" si="3"/>
        <v>4.9896033402922759</v>
      </c>
      <c r="Q8">
        <f t="shared" si="4"/>
        <v>-1.4015819124617341</v>
      </c>
    </row>
    <row r="9" spans="2:17" x14ac:dyDescent="0.35">
      <c r="B9" s="4">
        <v>6</v>
      </c>
      <c r="C9" s="7">
        <v>30</v>
      </c>
      <c r="F9" s="21">
        <v>5</v>
      </c>
      <c r="G9" s="15">
        <v>1</v>
      </c>
      <c r="H9" s="15">
        <f t="shared" si="0"/>
        <v>6.5095398428731757E-2</v>
      </c>
      <c r="I9" s="17">
        <v>0.5</v>
      </c>
      <c r="J9" s="16">
        <f t="shared" si="1"/>
        <v>6.3043478260869562E-2</v>
      </c>
      <c r="K9" s="18">
        <f t="shared" si="5"/>
        <v>460</v>
      </c>
      <c r="L9" s="23">
        <v>29</v>
      </c>
      <c r="M9" s="18">
        <f t="shared" si="2"/>
        <v>445.5</v>
      </c>
      <c r="N9" s="19">
        <f>SUM(M9:$M$16)</f>
        <v>1920.52</v>
      </c>
      <c r="O9" s="20">
        <f t="shared" si="3"/>
        <v>4.1750434782608696</v>
      </c>
      <c r="Q9">
        <f t="shared" si="4"/>
        <v>-1.200359833782618</v>
      </c>
    </row>
    <row r="10" spans="2:17" x14ac:dyDescent="0.35">
      <c r="B10" s="4">
        <v>7</v>
      </c>
      <c r="C10" s="7">
        <v>43</v>
      </c>
      <c r="F10" s="21">
        <v>6</v>
      </c>
      <c r="G10" s="15">
        <v>1</v>
      </c>
      <c r="H10" s="15">
        <f t="shared" si="0"/>
        <v>7.2115384615384609E-2</v>
      </c>
      <c r="I10" s="17">
        <v>0.5</v>
      </c>
      <c r="J10" s="16">
        <f t="shared" si="1"/>
        <v>6.9605568445475635E-2</v>
      </c>
      <c r="K10" s="18">
        <f t="shared" si="5"/>
        <v>431</v>
      </c>
      <c r="L10" s="23">
        <v>30</v>
      </c>
      <c r="M10" s="18">
        <f t="shared" si="2"/>
        <v>416</v>
      </c>
      <c r="N10" s="19">
        <f>SUM(M10:$M$16)</f>
        <v>1475.02</v>
      </c>
      <c r="O10" s="20">
        <f t="shared" si="3"/>
        <v>3.4223201856148493</v>
      </c>
      <c r="Q10">
        <f t="shared" si="4"/>
        <v>-1.1573560154410691</v>
      </c>
    </row>
    <row r="11" spans="2:17" x14ac:dyDescent="0.35">
      <c r="B11" s="4">
        <v>8</v>
      </c>
      <c r="C11" s="7">
        <v>83</v>
      </c>
      <c r="F11" s="21">
        <v>7</v>
      </c>
      <c r="G11" s="15">
        <v>1</v>
      </c>
      <c r="H11" s="15">
        <f t="shared" si="0"/>
        <v>0.11330698287220026</v>
      </c>
      <c r="I11" s="17">
        <v>0.5</v>
      </c>
      <c r="J11" s="16">
        <f t="shared" si="1"/>
        <v>0.10723192019950124</v>
      </c>
      <c r="K11" s="18">
        <f t="shared" si="5"/>
        <v>401</v>
      </c>
      <c r="L11" s="23">
        <v>43</v>
      </c>
      <c r="M11" s="18">
        <f t="shared" si="2"/>
        <v>379.5</v>
      </c>
      <c r="N11" s="19">
        <f>SUM(M11:$M$16)</f>
        <v>1059.02</v>
      </c>
      <c r="O11" s="20">
        <f t="shared" si="3"/>
        <v>2.6409476309226934</v>
      </c>
      <c r="Q11">
        <f t="shared" si="4"/>
        <v>-0.96967591704059575</v>
      </c>
    </row>
    <row r="12" spans="2:17" x14ac:dyDescent="0.35">
      <c r="B12" s="4">
        <v>9</v>
      </c>
      <c r="C12" s="7">
        <v>117</v>
      </c>
      <c r="F12" s="21">
        <v>8</v>
      </c>
      <c r="G12" s="15">
        <v>1</v>
      </c>
      <c r="H12" s="15">
        <f t="shared" si="0"/>
        <v>0.26224328593996843</v>
      </c>
      <c r="I12" s="17">
        <v>0.5</v>
      </c>
      <c r="J12" s="16">
        <f t="shared" si="1"/>
        <v>0.23184357541899442</v>
      </c>
      <c r="K12" s="18">
        <f t="shared" si="5"/>
        <v>358</v>
      </c>
      <c r="L12" s="23">
        <v>83</v>
      </c>
      <c r="M12" s="18">
        <f t="shared" si="2"/>
        <v>316.5</v>
      </c>
      <c r="N12" s="19">
        <f>SUM(M12:$M$16)</f>
        <v>679.52</v>
      </c>
      <c r="O12" s="20">
        <f t="shared" si="3"/>
        <v>1.8981005586592179</v>
      </c>
      <c r="Q12">
        <f t="shared" si="4"/>
        <v>-0.63480493426780049</v>
      </c>
    </row>
    <row r="13" spans="2:17" x14ac:dyDescent="0.35">
      <c r="B13" s="4">
        <v>10</v>
      </c>
      <c r="C13" s="7">
        <v>98</v>
      </c>
      <c r="F13" s="21">
        <v>9</v>
      </c>
      <c r="G13" s="15">
        <v>1</v>
      </c>
      <c r="H13" s="15">
        <f t="shared" si="0"/>
        <v>0.5404157043879908</v>
      </c>
      <c r="I13" s="17">
        <v>0.5</v>
      </c>
      <c r="J13" s="16">
        <f t="shared" si="1"/>
        <v>0.42545454545454547</v>
      </c>
      <c r="K13" s="18">
        <f t="shared" si="5"/>
        <v>275</v>
      </c>
      <c r="L13" s="23">
        <v>117</v>
      </c>
      <c r="M13" s="18">
        <f t="shared" si="2"/>
        <v>216.5</v>
      </c>
      <c r="N13" s="19">
        <f>SUM(M13:$M$16)</f>
        <v>363.02</v>
      </c>
      <c r="O13" s="20">
        <f t="shared" si="3"/>
        <v>1.3200727272727273</v>
      </c>
      <c r="Q13">
        <f t="shared" si="4"/>
        <v>-0.37114683208410099</v>
      </c>
    </row>
    <row r="14" spans="2:17" x14ac:dyDescent="0.35">
      <c r="B14" s="4">
        <v>11</v>
      </c>
      <c r="C14" s="7">
        <v>56</v>
      </c>
      <c r="F14" s="21">
        <v>10</v>
      </c>
      <c r="G14" s="15">
        <v>1</v>
      </c>
      <c r="H14" s="15">
        <f t="shared" si="0"/>
        <v>0.8990825688073395</v>
      </c>
      <c r="I14" s="17">
        <v>0.5</v>
      </c>
      <c r="J14" s="16">
        <f t="shared" si="1"/>
        <v>0.620253164556962</v>
      </c>
      <c r="K14" s="18">
        <f t="shared" si="5"/>
        <v>158</v>
      </c>
      <c r="L14" s="23">
        <v>98</v>
      </c>
      <c r="M14" s="18">
        <f t="shared" si="2"/>
        <v>109</v>
      </c>
      <c r="N14" s="19">
        <f>SUM(M14:$M$16)</f>
        <v>146.52000000000001</v>
      </c>
      <c r="O14" s="20">
        <f t="shared" si="3"/>
        <v>0.92734177215189884</v>
      </c>
      <c r="Q14">
        <f t="shared" si="4"/>
        <v>-0.20743101126192778</v>
      </c>
    </row>
    <row r="15" spans="2:17" x14ac:dyDescent="0.35">
      <c r="B15" s="5" t="s">
        <v>6</v>
      </c>
      <c r="C15" s="8">
        <v>4</v>
      </c>
      <c r="F15" s="21">
        <v>11</v>
      </c>
      <c r="G15" s="15">
        <v>1</v>
      </c>
      <c r="H15" s="15">
        <f>L15/M15</f>
        <v>1.75</v>
      </c>
      <c r="I15" s="17">
        <v>0.5</v>
      </c>
      <c r="J15" s="16">
        <f t="shared" si="1"/>
        <v>0.93333333333333335</v>
      </c>
      <c r="K15" s="18">
        <f t="shared" si="5"/>
        <v>60</v>
      </c>
      <c r="L15" s="23">
        <v>56</v>
      </c>
      <c r="M15" s="18">
        <f t="shared" si="2"/>
        <v>32</v>
      </c>
      <c r="N15" s="19">
        <f>SUM(M15:$M$16)</f>
        <v>37.519999999999996</v>
      </c>
      <c r="O15" s="20">
        <f t="shared" si="3"/>
        <v>0.6253333333333333</v>
      </c>
      <c r="Q15">
        <f t="shared" si="4"/>
        <v>-2.9963223377443209E-2</v>
      </c>
    </row>
    <row r="16" spans="2:17" ht="15" thickBot="1" x14ac:dyDescent="0.4">
      <c r="F16" s="22" t="s">
        <v>6</v>
      </c>
      <c r="G16" s="15" t="s">
        <v>18</v>
      </c>
      <c r="H16" s="15">
        <f>1/I16</f>
        <v>0.7246376811594204</v>
      </c>
      <c r="I16" s="15">
        <v>1.38</v>
      </c>
      <c r="J16" s="16">
        <f t="shared" si="1"/>
        <v>1</v>
      </c>
      <c r="K16" s="18">
        <f t="shared" si="5"/>
        <v>4</v>
      </c>
      <c r="L16" s="23">
        <v>4</v>
      </c>
      <c r="M16" s="18">
        <f t="shared" si="2"/>
        <v>5.52</v>
      </c>
      <c r="N16" s="19">
        <f>SUM(M16:$M$16)</f>
        <v>5.52</v>
      </c>
      <c r="O16" s="20">
        <f t="shared" si="3"/>
        <v>1.38</v>
      </c>
      <c r="Q16">
        <f t="shared" si="4"/>
        <v>0</v>
      </c>
    </row>
    <row r="17" spans="6:14" x14ac:dyDescent="0.35">
      <c r="F17" s="15"/>
      <c r="G17" s="16"/>
      <c r="H17" s="17"/>
      <c r="I17" s="16"/>
      <c r="J17" s="18"/>
      <c r="K17" s="18"/>
      <c r="L17" s="18"/>
      <c r="M17" s="19"/>
      <c r="N17" s="20"/>
    </row>
    <row r="18" spans="6:14" x14ac:dyDescent="0.35">
      <c r="F18" s="15"/>
      <c r="G18" s="16"/>
      <c r="H18" s="17">
        <f>K4+0.5*L4</f>
        <v>690.5</v>
      </c>
      <c r="I18" s="16"/>
      <c r="J18" s="18"/>
      <c r="K18" s="18"/>
      <c r="L18" s="18"/>
      <c r="M18" s="19"/>
      <c r="N18" s="20"/>
    </row>
    <row r="19" spans="6:14" x14ac:dyDescent="0.35">
      <c r="F19" s="15"/>
      <c r="G19" s="16"/>
      <c r="H19" s="17"/>
      <c r="I19" s="16"/>
      <c r="J19" s="18"/>
      <c r="K19" s="18"/>
      <c r="L19" s="18"/>
      <c r="M19" s="19"/>
      <c r="N19" s="20"/>
    </row>
    <row r="20" spans="6:14" x14ac:dyDescent="0.35">
      <c r="F20" s="15"/>
      <c r="G20" s="16"/>
      <c r="H20" s="17"/>
      <c r="I20" s="16"/>
      <c r="J20" s="18"/>
      <c r="K20" s="18"/>
      <c r="L20" s="18"/>
      <c r="M20" s="19"/>
      <c r="N20" s="20"/>
    </row>
    <row r="21" spans="6:14" x14ac:dyDescent="0.35">
      <c r="F21" s="15"/>
      <c r="G21" s="16"/>
      <c r="H21" s="17"/>
      <c r="I21" s="16"/>
      <c r="J21" s="18"/>
      <c r="K21" s="18"/>
      <c r="L21" s="18"/>
      <c r="M21" s="19"/>
      <c r="N21" s="20"/>
    </row>
    <row r="22" spans="6:14" x14ac:dyDescent="0.35">
      <c r="F22" s="15"/>
      <c r="G22" s="16"/>
      <c r="H22" s="17"/>
      <c r="I22" s="16"/>
      <c r="J22" s="18"/>
      <c r="K22" s="18"/>
      <c r="L22" s="18"/>
      <c r="M22" s="19"/>
      <c r="N22" s="2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5F9E9C0F3484440B45F946FF25E7AC1" ma:contentTypeVersion="15" ma:contentTypeDescription="Create a new document." ma:contentTypeScope="" ma:versionID="75e413cf29342c8d7698eefc561fbfc3">
  <xsd:schema xmlns:xsd="http://www.w3.org/2001/XMLSchema" xmlns:xs="http://www.w3.org/2001/XMLSchema" xmlns:p="http://schemas.microsoft.com/office/2006/metadata/properties" xmlns:ns3="9b3fd8d1-1672-42a9-929d-298c8a5b0beb" xmlns:ns4="925c1d0d-7903-4c94-ba39-a1add57c5125" targetNamespace="http://schemas.microsoft.com/office/2006/metadata/properties" ma:root="true" ma:fieldsID="c5363fcf5f8e32b4c94520aea9fc4357" ns3:_="" ns4:_="">
    <xsd:import namespace="9b3fd8d1-1672-42a9-929d-298c8a5b0beb"/>
    <xsd:import namespace="925c1d0d-7903-4c94-ba39-a1add57c5125"/>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MediaServiceEventHashCode" minOccurs="0"/>
                <xsd:element ref="ns3:MediaServiceGenerationTime" minOccurs="0"/>
                <xsd:element ref="ns4:SharedWithUsers" minOccurs="0"/>
                <xsd:element ref="ns4:SharedWithDetails" minOccurs="0"/>
                <xsd:element ref="ns4:SharingHintHash" minOccurs="0"/>
                <xsd:element ref="ns3:MediaServiceAutoKeyPoints" minOccurs="0"/>
                <xsd:element ref="ns3:MediaServiceKeyPoints" minOccurs="0"/>
                <xsd:element ref="ns3:MediaLengthInSecond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3fd8d1-1672-42a9-929d-298c8a5b0b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25c1d0d-7903-4c94-ba39-a1add57c5125"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9b3fd8d1-1672-42a9-929d-298c8a5b0beb" xsi:nil="true"/>
  </documentManagement>
</p:properties>
</file>

<file path=customXml/itemProps1.xml><?xml version="1.0" encoding="utf-8"?>
<ds:datastoreItem xmlns:ds="http://schemas.openxmlformats.org/officeDocument/2006/customXml" ds:itemID="{31EE12F7-2F73-4C06-9FFB-38E5EF0CBB88}">
  <ds:schemaRefs>
    <ds:schemaRef ds:uri="http://schemas.microsoft.com/sharepoint/v3/contenttype/forms"/>
  </ds:schemaRefs>
</ds:datastoreItem>
</file>

<file path=customXml/itemProps2.xml><?xml version="1.0" encoding="utf-8"?>
<ds:datastoreItem xmlns:ds="http://schemas.openxmlformats.org/officeDocument/2006/customXml" ds:itemID="{14439BE2-6E46-4E61-9C73-F995B89147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3fd8d1-1672-42a9-929d-298c8a5b0beb"/>
    <ds:schemaRef ds:uri="925c1d0d-7903-4c94-ba39-a1add57c512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E42723A-841E-471D-AA30-89023B6C1FC0}">
  <ds:schemaRefs>
    <ds:schemaRef ds:uri="http://purl.org/dc/terms/"/>
    <ds:schemaRef ds:uri="http://purl.org/dc/dcmitype/"/>
    <ds:schemaRef ds:uri="http://purl.org/dc/elements/1.1/"/>
    <ds:schemaRef ds:uri="http://www.w3.org/XML/1998/namespace"/>
    <ds:schemaRef ds:uri="http://schemas.microsoft.com/office/2006/documentManagement/types"/>
    <ds:schemaRef ds:uri="http://schemas.microsoft.com/office/infopath/2007/PartnerControls"/>
    <ds:schemaRef ds:uri="http://schemas.microsoft.com/office/2006/metadata/properties"/>
    <ds:schemaRef ds:uri="http://schemas.openxmlformats.org/package/2006/metadata/core-properties"/>
    <ds:schemaRef ds:uri="925c1d0d-7903-4c94-ba39-a1add57c5125"/>
    <ds:schemaRef ds:uri="9b3fd8d1-1672-42a9-929d-298c8a5b0be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Charts</vt:lpstr>
      </vt:variant>
      <vt:variant>
        <vt:i4>2</vt:i4>
      </vt:variant>
    </vt:vector>
  </HeadingPairs>
  <TitlesOfParts>
    <vt:vector size="4" baseType="lpstr">
      <vt:lpstr>Sheet1</vt:lpstr>
      <vt:lpstr>Sheet2</vt:lpstr>
      <vt:lpstr>Curva de supervivientes</vt:lpstr>
      <vt:lpstr>Log10</vt:lpstr>
    </vt:vector>
  </TitlesOfParts>
  <Company>Universidad de las Américas Puebla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User0</dc:creator>
  <cp:lastModifiedBy>Heriberto Espino Montelongo</cp:lastModifiedBy>
  <dcterms:created xsi:type="dcterms:W3CDTF">2023-03-01T22:51:00Z</dcterms:created>
  <dcterms:modified xsi:type="dcterms:W3CDTF">2025-04-01T16:25:56Z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0x01010025F9E9C0F3484440B45F946FF25E7AC1</vt:lpwstr>
  </property>
</Properties>
</file>